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atias Alamos\Documents\"/>
    </mc:Choice>
  </mc:AlternateContent>
  <bookViews>
    <workbookView xWindow="0" yWindow="0" windowWidth="23040" windowHeight="9120" tabRatio="914"/>
  </bookViews>
  <sheets>
    <sheet name="Reglamento Ranking" sheetId="22" r:id="rId1"/>
    <sheet name="Pts x carrera" sheetId="8" r:id="rId2"/>
    <sheet name="Rank jinetes CAT" sheetId="5" r:id="rId3"/>
    <sheet name="Ranking Jinetes FEI-NAC " sheetId="13" r:id="rId4"/>
    <sheet name="Binomios gral" sheetId="20" r:id="rId5"/>
    <sheet name="Binomios 120-160" sheetId="4" r:id="rId6"/>
    <sheet name="Ranking equipos" sheetId="18" r:id="rId7"/>
    <sheet name="Rank caballos DIST" sheetId="14" r:id="rId8"/>
    <sheet name="Base" sheetId="1" state="hidden" r:id="rId9"/>
    <sheet name="Carreras" sheetId="24" state="hidden" r:id="rId10"/>
    <sheet name="Base Jinetes FEI" sheetId="21" state="hidden" r:id="rId11"/>
    <sheet name="base rank equipos" sheetId="12" state="hidden" r:id="rId12"/>
    <sheet name="Equipos" sheetId="10" state="hidden" r:id="rId13"/>
    <sheet name="estadisticas" sheetId="25" state="hidden" r:id="rId14"/>
  </sheets>
  <definedNames>
    <definedName name="_xlnm._FilterDatabase" localSheetId="8" hidden="1">Base!$A$1:$BO$1</definedName>
    <definedName name="_xlnm._FilterDatabase" localSheetId="10" hidden="1">'Base Jinetes FEI'!$A$1:$O$441</definedName>
    <definedName name="_xlnm._FilterDatabase" localSheetId="11" hidden="1">'base rank equipos'!$H$3:$P$30</definedName>
    <definedName name="_xlnm._FilterDatabase" localSheetId="12" hidden="1">Equipos!$A$1:$C$1</definedName>
    <definedName name="_xlnm.Print_Area" localSheetId="10">'Base Jinetes FEI'!$A$2:$O$328</definedName>
    <definedName name="_xlnm.Print_Area" localSheetId="11">'base rank equipos'!$A$1:$U$602</definedName>
    <definedName name="_xlnm.Print_Area" localSheetId="5">'Binomios 120-160'!$A$2:$K$222</definedName>
    <definedName name="_xlnm.Print_Area" localSheetId="4">'Binomios gral'!$A$2:$L$415</definedName>
    <definedName name="_xlnm.Print_Area" localSheetId="9">Carreras!$A$2:$L$297</definedName>
    <definedName name="_xlnm.Print_Area" localSheetId="1">'Pts x carrera'!$A$2:$I$1091</definedName>
    <definedName name="_xlnm.Print_Area" localSheetId="7">'Rank caballos DIST'!$A$2:$L$416</definedName>
    <definedName name="_xlnm.Print_Area" localSheetId="2">'Rank jinetes CAT'!$A$2:$L$417</definedName>
    <definedName name="_xlnm.Print_Area" localSheetId="6">'Ranking equipos'!$A$2:$M$167</definedName>
    <definedName name="_xlnm.Print_Area" localSheetId="3">'Ranking Jinetes FEI-NAC '!$A$2:$L$297</definedName>
    <definedName name="_xlnm.Print_Titles" localSheetId="10">'Base Jinetes FEI'!$3:$4</definedName>
    <definedName name="_xlnm.Print_Titles" localSheetId="11">'base rank equipos'!$2:$3</definedName>
    <definedName name="_xlnm.Print_Titles" localSheetId="5">'Binomios 120-160'!$3:$4</definedName>
    <definedName name="_xlnm.Print_Titles" localSheetId="4">'Binomios gral'!$3:$4</definedName>
    <definedName name="_xlnm.Print_Titles" localSheetId="9">Carreras!$3:$4</definedName>
    <definedName name="_xlnm.Print_Titles" localSheetId="1">'Pts x carrera'!$3:$4</definedName>
    <definedName name="_xlnm.Print_Titles" localSheetId="7">'Rank caballos DIST'!$3:$4</definedName>
    <definedName name="_xlnm.Print_Titles" localSheetId="2">'Rank jinetes CAT'!$3:$4</definedName>
    <definedName name="_xlnm.Print_Titles" localSheetId="3">'Ranking Jinetes FEI-NAC '!$3:$4</definedName>
  </definedNames>
  <calcPr calcId="152511"/>
  <pivotCaches>
    <pivotCache cacheId="172" r:id="rId15"/>
    <pivotCache cacheId="180" r:id="rId16"/>
    <pivotCache cacheId="187" r:id="rId17"/>
    <pivotCache cacheId="193" r:id="rId18"/>
    <pivotCache cacheId="201" r:id="rId19"/>
    <pivotCache cacheId="207" r:id="rId20"/>
    <pivotCache cacheId="222" r:id="rId21"/>
    <pivotCache cacheId="227" r:id="rId22"/>
  </pivotCaches>
</workbook>
</file>

<file path=xl/calcChain.xml><?xml version="1.0" encoding="utf-8"?>
<calcChain xmlns="http://schemas.openxmlformats.org/spreadsheetml/2006/main">
  <c r="D3" i="1" l="1"/>
  <c r="D4" i="1"/>
  <c r="D5" i="1"/>
  <c r="BG541" i="1" l="1"/>
  <c r="BB716" i="1"/>
  <c r="BD716" i="1" s="1"/>
  <c r="BB717" i="1"/>
  <c r="BD717" i="1" s="1"/>
  <c r="BB718" i="1"/>
  <c r="BF718" i="1" s="1"/>
  <c r="BN718" i="1" s="1"/>
  <c r="BB719" i="1"/>
  <c r="BD719" i="1" s="1"/>
  <c r="BB695" i="1"/>
  <c r="BB696" i="1"/>
  <c r="BF696" i="1" s="1"/>
  <c r="BN696" i="1" s="1"/>
  <c r="BB662" i="1"/>
  <c r="BD662" i="1" s="1"/>
  <c r="BB663" i="1"/>
  <c r="BF663" i="1" s="1"/>
  <c r="BN663" i="1" s="1"/>
  <c r="BB667" i="1"/>
  <c r="BF667" i="1" s="1"/>
  <c r="BN667" i="1" s="1"/>
  <c r="BB668" i="1"/>
  <c r="BB677" i="1"/>
  <c r="BD677" i="1" s="1"/>
  <c r="BB678" i="1"/>
  <c r="BB679" i="1"/>
  <c r="BF679" i="1" s="1"/>
  <c r="BN679" i="1" s="1"/>
  <c r="BB680" i="1"/>
  <c r="BB681" i="1"/>
  <c r="BD681" i="1" s="1"/>
  <c r="BB682" i="1"/>
  <c r="BB683" i="1"/>
  <c r="BF683" i="1" s="1"/>
  <c r="BN683" i="1" s="1"/>
  <c r="BB687" i="1"/>
  <c r="BD687" i="1" s="1"/>
  <c r="BB688" i="1"/>
  <c r="BB651" i="1"/>
  <c r="BD651" i="1" s="1"/>
  <c r="BB652" i="1"/>
  <c r="BD652" i="1" s="1"/>
  <c r="AZ647" i="1"/>
  <c r="BA647" i="1"/>
  <c r="BG647" i="1"/>
  <c r="BI647" i="1" s="1"/>
  <c r="AZ648" i="1"/>
  <c r="BC648" i="1" s="1"/>
  <c r="BG648" i="1"/>
  <c r="BH648" i="1" s="1"/>
  <c r="AZ649" i="1"/>
  <c r="BG649" i="1"/>
  <c r="BI649" i="1" s="1"/>
  <c r="AZ650" i="1"/>
  <c r="BC650" i="1" s="1"/>
  <c r="BG650" i="1"/>
  <c r="BH650" i="1" s="1"/>
  <c r="AZ651" i="1"/>
  <c r="BC651" i="1" s="1"/>
  <c r="BG651" i="1"/>
  <c r="BI651" i="1" s="1"/>
  <c r="AZ652" i="1"/>
  <c r="BC652" i="1" s="1"/>
  <c r="BG652" i="1"/>
  <c r="BI652" i="1" s="1"/>
  <c r="AZ653" i="1"/>
  <c r="BC653" i="1" s="1"/>
  <c r="BG653" i="1"/>
  <c r="BI653" i="1" s="1"/>
  <c r="AZ654" i="1"/>
  <c r="BA654" i="1"/>
  <c r="BG654" i="1"/>
  <c r="BI654" i="1" s="1"/>
  <c r="AZ655" i="1"/>
  <c r="BC655" i="1" s="1"/>
  <c r="BG655" i="1"/>
  <c r="BI655" i="1" s="1"/>
  <c r="AZ656" i="1"/>
  <c r="BG656" i="1"/>
  <c r="BH656" i="1" s="1"/>
  <c r="AZ657" i="1"/>
  <c r="BC657" i="1" s="1"/>
  <c r="BG657" i="1"/>
  <c r="BI657" i="1" s="1"/>
  <c r="AZ658" i="1"/>
  <c r="BC658" i="1" s="1"/>
  <c r="BG658" i="1"/>
  <c r="BH658" i="1" s="1"/>
  <c r="AZ659" i="1"/>
  <c r="BC659" i="1" s="1"/>
  <c r="BG659" i="1"/>
  <c r="AZ660" i="1"/>
  <c r="BG660" i="1"/>
  <c r="BH660" i="1" s="1"/>
  <c r="AZ661" i="1"/>
  <c r="BC661" i="1" s="1"/>
  <c r="BG661" i="1"/>
  <c r="BI661" i="1" s="1"/>
  <c r="AZ662" i="1"/>
  <c r="BC662" i="1" s="1"/>
  <c r="BG662" i="1"/>
  <c r="BI662" i="1" s="1"/>
  <c r="AZ663" i="1"/>
  <c r="BC663" i="1" s="1"/>
  <c r="BG663" i="1"/>
  <c r="BI663" i="1" s="1"/>
  <c r="AZ664" i="1"/>
  <c r="BC664" i="1" s="1"/>
  <c r="BG664" i="1"/>
  <c r="BI664" i="1" s="1"/>
  <c r="AZ665" i="1"/>
  <c r="BC665" i="1" s="1"/>
  <c r="BG665" i="1"/>
  <c r="BI665" i="1" s="1"/>
  <c r="AZ666" i="1"/>
  <c r="BG666" i="1"/>
  <c r="BI666" i="1" s="1"/>
  <c r="AZ667" i="1"/>
  <c r="BC667" i="1" s="1"/>
  <c r="BD667" i="1"/>
  <c r="BG667" i="1"/>
  <c r="BI667" i="1" s="1"/>
  <c r="AZ668" i="1"/>
  <c r="BC668" i="1" s="1"/>
  <c r="BG668" i="1"/>
  <c r="BI668" i="1" s="1"/>
  <c r="AZ669" i="1"/>
  <c r="BG669" i="1"/>
  <c r="BI669" i="1" s="1"/>
  <c r="AZ670" i="1"/>
  <c r="BC670" i="1" s="1"/>
  <c r="BG670" i="1"/>
  <c r="BI670" i="1" s="1"/>
  <c r="AZ671" i="1"/>
  <c r="BG671" i="1"/>
  <c r="BI671" i="1" s="1"/>
  <c r="AZ672" i="1"/>
  <c r="BG672" i="1"/>
  <c r="BH672" i="1" s="1"/>
  <c r="AZ673" i="1"/>
  <c r="BG673" i="1"/>
  <c r="BI673" i="1" s="1"/>
  <c r="AZ674" i="1"/>
  <c r="BC674" i="1" s="1"/>
  <c r="BG674" i="1"/>
  <c r="BI674" i="1" s="1"/>
  <c r="AZ675" i="1"/>
  <c r="BC675" i="1" s="1"/>
  <c r="BG675" i="1"/>
  <c r="BI675" i="1" s="1"/>
  <c r="AZ676" i="1"/>
  <c r="BG676" i="1"/>
  <c r="BI676" i="1" s="1"/>
  <c r="AZ677" i="1"/>
  <c r="BC677" i="1" s="1"/>
  <c r="BG677" i="1"/>
  <c r="BI677" i="1" s="1"/>
  <c r="AZ678" i="1"/>
  <c r="BC678" i="1" s="1"/>
  <c r="BG678" i="1"/>
  <c r="BI678" i="1" s="1"/>
  <c r="AZ679" i="1"/>
  <c r="BC679" i="1" s="1"/>
  <c r="BG679" i="1"/>
  <c r="BI679" i="1" s="1"/>
  <c r="AZ680" i="1"/>
  <c r="BC680" i="1" s="1"/>
  <c r="BG680" i="1"/>
  <c r="BH680" i="1" s="1"/>
  <c r="AZ681" i="1"/>
  <c r="BC681" i="1" s="1"/>
  <c r="BG681" i="1"/>
  <c r="BI681" i="1" s="1"/>
  <c r="AZ682" i="1"/>
  <c r="BC682" i="1" s="1"/>
  <c r="BG682" i="1"/>
  <c r="BI682" i="1" s="1"/>
  <c r="AZ683" i="1"/>
  <c r="BC683" i="1" s="1"/>
  <c r="BG683" i="1"/>
  <c r="BI683" i="1" s="1"/>
  <c r="AZ684" i="1"/>
  <c r="BG684" i="1"/>
  <c r="BI684" i="1" s="1"/>
  <c r="AZ685" i="1"/>
  <c r="BC685" i="1" s="1"/>
  <c r="BG685" i="1"/>
  <c r="BI685" i="1" s="1"/>
  <c r="AZ686" i="1"/>
  <c r="BC686" i="1" s="1"/>
  <c r="BG686" i="1"/>
  <c r="BI686" i="1" s="1"/>
  <c r="AZ687" i="1"/>
  <c r="BC687" i="1" s="1"/>
  <c r="BG687" i="1"/>
  <c r="BI687" i="1" s="1"/>
  <c r="AZ688" i="1"/>
  <c r="BC688" i="1" s="1"/>
  <c r="BG688" i="1"/>
  <c r="BI688" i="1" s="1"/>
  <c r="AZ689" i="1"/>
  <c r="BC689" i="1" s="1"/>
  <c r="BA689" i="1"/>
  <c r="BG689" i="1"/>
  <c r="BI689" i="1" s="1"/>
  <c r="AZ690" i="1"/>
  <c r="BG690" i="1"/>
  <c r="BH690" i="1" s="1"/>
  <c r="AZ691" i="1"/>
  <c r="BG691" i="1"/>
  <c r="BI691" i="1" s="1"/>
  <c r="AZ692" i="1"/>
  <c r="BC692" i="1" s="1"/>
  <c r="BG692" i="1"/>
  <c r="BI692" i="1" s="1"/>
  <c r="AZ693" i="1"/>
  <c r="BC693" i="1" s="1"/>
  <c r="BG693" i="1"/>
  <c r="BH693" i="1" s="1"/>
  <c r="AZ694" i="1"/>
  <c r="BG694" i="1"/>
  <c r="BI694" i="1" s="1"/>
  <c r="AZ695" i="1"/>
  <c r="BC695" i="1" s="1"/>
  <c r="BG695" i="1"/>
  <c r="BH695" i="1" s="1"/>
  <c r="AZ696" i="1"/>
  <c r="BC696" i="1" s="1"/>
  <c r="BG696" i="1"/>
  <c r="AZ697" i="1"/>
  <c r="BC697" i="1" s="1"/>
  <c r="BG697" i="1"/>
  <c r="AZ698" i="1"/>
  <c r="BG698" i="1"/>
  <c r="AZ699" i="1"/>
  <c r="BG699" i="1"/>
  <c r="BH699" i="1" s="1"/>
  <c r="AZ700" i="1"/>
  <c r="BC700" i="1" s="1"/>
  <c r="BG700" i="1"/>
  <c r="AZ701" i="1"/>
  <c r="BG701" i="1"/>
  <c r="AZ702" i="1"/>
  <c r="BC702" i="1" s="1"/>
  <c r="BG702" i="1"/>
  <c r="BI702" i="1" s="1"/>
  <c r="AZ703" i="1"/>
  <c r="BG703" i="1"/>
  <c r="AZ704" i="1"/>
  <c r="BC704" i="1" s="1"/>
  <c r="BG704" i="1"/>
  <c r="BI704" i="1" s="1"/>
  <c r="AZ705" i="1"/>
  <c r="BG705" i="1"/>
  <c r="BH705" i="1" s="1"/>
  <c r="AZ706" i="1"/>
  <c r="BC706" i="1" s="1"/>
  <c r="BG706" i="1"/>
  <c r="AZ707" i="1"/>
  <c r="BG707" i="1"/>
  <c r="BI707" i="1" s="1"/>
  <c r="AZ708" i="1"/>
  <c r="BC708" i="1" s="1"/>
  <c r="BG708" i="1"/>
  <c r="BH708" i="1" s="1"/>
  <c r="AZ709" i="1"/>
  <c r="BG709" i="1"/>
  <c r="BH709" i="1" s="1"/>
  <c r="AZ710" i="1"/>
  <c r="BC710" i="1" s="1"/>
  <c r="BG710" i="1"/>
  <c r="AZ711" i="1"/>
  <c r="BG711" i="1"/>
  <c r="BI711" i="1" s="1"/>
  <c r="AZ712" i="1"/>
  <c r="BC712" i="1" s="1"/>
  <c r="BG712" i="1"/>
  <c r="BH712" i="1" s="1"/>
  <c r="AZ713" i="1"/>
  <c r="BG713" i="1"/>
  <c r="BI713" i="1" s="1"/>
  <c r="AZ714" i="1"/>
  <c r="BC714" i="1" s="1"/>
  <c r="BG714" i="1"/>
  <c r="BH714" i="1" s="1"/>
  <c r="AZ715" i="1"/>
  <c r="BC715" i="1" s="1"/>
  <c r="BG715" i="1"/>
  <c r="AZ716" i="1"/>
  <c r="BC716" i="1" s="1"/>
  <c r="BG716" i="1"/>
  <c r="AZ717" i="1"/>
  <c r="BC717" i="1" s="1"/>
  <c r="BG717" i="1"/>
  <c r="AZ718" i="1"/>
  <c r="BC718" i="1" s="1"/>
  <c r="BG718" i="1"/>
  <c r="BH718" i="1" s="1"/>
  <c r="AZ719" i="1"/>
  <c r="BC719" i="1" s="1"/>
  <c r="BG719" i="1"/>
  <c r="AZ720" i="1"/>
  <c r="BG720" i="1"/>
  <c r="BI720" i="1" s="1"/>
  <c r="AZ721" i="1"/>
  <c r="BG721" i="1"/>
  <c r="AZ722" i="1"/>
  <c r="BG722" i="1"/>
  <c r="BH722" i="1" s="1"/>
  <c r="AZ723" i="1"/>
  <c r="BG723" i="1"/>
  <c r="AZ724" i="1"/>
  <c r="BG724" i="1"/>
  <c r="BI724" i="1" s="1"/>
  <c r="AZ725" i="1"/>
  <c r="BC725" i="1" s="1"/>
  <c r="BG725" i="1"/>
  <c r="BI725" i="1" s="1"/>
  <c r="AZ726" i="1"/>
  <c r="BG726" i="1"/>
  <c r="BH726" i="1" s="1"/>
  <c r="AZ727" i="1"/>
  <c r="BA727" i="1"/>
  <c r="BG727" i="1"/>
  <c r="BI727" i="1" s="1"/>
  <c r="AZ728" i="1"/>
  <c r="BG728" i="1"/>
  <c r="BI728" i="1" s="1"/>
  <c r="C655" i="1"/>
  <c r="C656" i="1" s="1"/>
  <c r="D655" i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4" i="1" s="1"/>
  <c r="D675" i="1" s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86" i="1" s="1"/>
  <c r="D687" i="1" s="1"/>
  <c r="D688" i="1" s="1"/>
  <c r="D690" i="1" s="1"/>
  <c r="D691" i="1" s="1"/>
  <c r="D692" i="1" s="1"/>
  <c r="D693" i="1" s="1"/>
  <c r="D694" i="1" s="1"/>
  <c r="D695" i="1" s="1"/>
  <c r="D696" i="1" s="1"/>
  <c r="D698" i="1" s="1"/>
  <c r="D699" i="1" s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2" i="1" s="1"/>
  <c r="D723" i="1" s="1"/>
  <c r="D724" i="1" s="1"/>
  <c r="D725" i="1" s="1"/>
  <c r="D726" i="1" s="1"/>
  <c r="D728" i="1" s="1"/>
  <c r="E655" i="1"/>
  <c r="E656" i="1" s="1"/>
  <c r="E657" i="1" s="1"/>
  <c r="E658" i="1" s="1"/>
  <c r="E659" i="1" s="1"/>
  <c r="E660" i="1" s="1"/>
  <c r="E661" i="1" s="1"/>
  <c r="E662" i="1" s="1"/>
  <c r="E663" i="1" s="1"/>
  <c r="E665" i="1"/>
  <c r="E666" i="1" s="1"/>
  <c r="E667" i="1" s="1"/>
  <c r="E668" i="1" s="1"/>
  <c r="E670" i="1" s="1"/>
  <c r="E671" i="1" s="1"/>
  <c r="E672" i="1" s="1"/>
  <c r="E673" i="1" s="1"/>
  <c r="E674" i="1" s="1"/>
  <c r="E675" i="1" s="1"/>
  <c r="E676" i="1" s="1"/>
  <c r="E677" i="1" s="1"/>
  <c r="E678" i="1" s="1"/>
  <c r="E679" i="1" s="1"/>
  <c r="E680" i="1" s="1"/>
  <c r="E681" i="1" s="1"/>
  <c r="E682" i="1" s="1"/>
  <c r="E683" i="1" s="1"/>
  <c r="E685" i="1" s="1"/>
  <c r="E686" i="1" s="1"/>
  <c r="E687" i="1" s="1"/>
  <c r="E688" i="1" s="1"/>
  <c r="B670" i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648" i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C648" i="1"/>
  <c r="D648" i="1"/>
  <c r="D649" i="1" s="1"/>
  <c r="D650" i="1" s="1"/>
  <c r="D651" i="1" s="1"/>
  <c r="D652" i="1" s="1"/>
  <c r="D653" i="1" s="1"/>
  <c r="E648" i="1"/>
  <c r="E649" i="1" s="1"/>
  <c r="E650" i="1" s="1"/>
  <c r="E651" i="1" s="1"/>
  <c r="E652" i="1" s="1"/>
  <c r="E698" i="1" l="1"/>
  <c r="E699" i="1" s="1"/>
  <c r="E700" i="1" s="1"/>
  <c r="E701" i="1" s="1"/>
  <c r="E702" i="1" s="1"/>
  <c r="E703" i="1" s="1"/>
  <c r="E704" i="1" s="1"/>
  <c r="E705" i="1" s="1"/>
  <c r="E706" i="1" s="1"/>
  <c r="E707" i="1" s="1"/>
  <c r="E708" i="1" s="1"/>
  <c r="E709" i="1" s="1"/>
  <c r="E710" i="1" s="1"/>
  <c r="E711" i="1" s="1"/>
  <c r="E712" i="1" s="1"/>
  <c r="E713" i="1" s="1"/>
  <c r="E714" i="1" s="1"/>
  <c r="E715" i="1" s="1"/>
  <c r="E716" i="1" s="1"/>
  <c r="E717" i="1" s="1"/>
  <c r="E718" i="1" s="1"/>
  <c r="E719" i="1" s="1"/>
  <c r="E721" i="1" s="1"/>
  <c r="E722" i="1" s="1"/>
  <c r="E723" i="1" s="1"/>
  <c r="E724" i="1" s="1"/>
  <c r="E725" i="1" s="1"/>
  <c r="E726" i="1" s="1"/>
  <c r="E728" i="1" s="1"/>
  <c r="BH679" i="1"/>
  <c r="BI693" i="1"/>
  <c r="BH682" i="1"/>
  <c r="BI722" i="1"/>
  <c r="BH707" i="1"/>
  <c r="BH704" i="1"/>
  <c r="BH676" i="1"/>
  <c r="BD683" i="1"/>
  <c r="BH678" i="1"/>
  <c r="BH671" i="1"/>
  <c r="BD663" i="1"/>
  <c r="BI726" i="1"/>
  <c r="BH728" i="1"/>
  <c r="BD679" i="1"/>
  <c r="BH666" i="1"/>
  <c r="BH662" i="1"/>
  <c r="BB726" i="1"/>
  <c r="BD726" i="1" s="1"/>
  <c r="BH724" i="1"/>
  <c r="BH702" i="1"/>
  <c r="BI699" i="1"/>
  <c r="BI690" i="1"/>
  <c r="BI680" i="1"/>
  <c r="BH675" i="1"/>
  <c r="BH670" i="1"/>
  <c r="BH651" i="1"/>
  <c r="BH694" i="1"/>
  <c r="BH657" i="1"/>
  <c r="BD718" i="1"/>
  <c r="BF677" i="1"/>
  <c r="BN677" i="1" s="1"/>
  <c r="BI718" i="1"/>
  <c r="BI705" i="1"/>
  <c r="BA697" i="1"/>
  <c r="BI695" i="1"/>
  <c r="BF681" i="1"/>
  <c r="BN681" i="1" s="1"/>
  <c r="BI658" i="1"/>
  <c r="BH689" i="1"/>
  <c r="BH686" i="1"/>
  <c r="BI672" i="1"/>
  <c r="BH661" i="1"/>
  <c r="BH652" i="1"/>
  <c r="BB673" i="1"/>
  <c r="BD673" i="1" s="1"/>
  <c r="BF687" i="1"/>
  <c r="BN687" i="1" s="1"/>
  <c r="BH720" i="1"/>
  <c r="BH713" i="1"/>
  <c r="BH711" i="1"/>
  <c r="BD696" i="1"/>
  <c r="BH692" i="1"/>
  <c r="BH685" i="1"/>
  <c r="BH684" i="1"/>
  <c r="BH681" i="1"/>
  <c r="BH677" i="1"/>
  <c r="BC673" i="1"/>
  <c r="BH669" i="1"/>
  <c r="BH668" i="1"/>
  <c r="BH665" i="1"/>
  <c r="BI650" i="1"/>
  <c r="BB649" i="1"/>
  <c r="BD649" i="1" s="1"/>
  <c r="BB722" i="1"/>
  <c r="BB669" i="1"/>
  <c r="BD669" i="1" s="1"/>
  <c r="BA655" i="1"/>
  <c r="BF716" i="1"/>
  <c r="BN716" i="1" s="1"/>
  <c r="BH691" i="1"/>
  <c r="BH683" i="1"/>
  <c r="BH667" i="1"/>
  <c r="BB666" i="1"/>
  <c r="BB665" i="1"/>
  <c r="BD665" i="1" s="1"/>
  <c r="BH655" i="1"/>
  <c r="BB711" i="1"/>
  <c r="BB707" i="1"/>
  <c r="BB704" i="1"/>
  <c r="BD704" i="1" s="1"/>
  <c r="BI701" i="1"/>
  <c r="BH701" i="1"/>
  <c r="BB699" i="1"/>
  <c r="BI697" i="1"/>
  <c r="BH697" i="1"/>
  <c r="C649" i="1"/>
  <c r="BA648" i="1"/>
  <c r="BB723" i="1"/>
  <c r="BD723" i="1" s="1"/>
  <c r="BC723" i="1"/>
  <c r="BB720" i="1"/>
  <c r="BB715" i="1"/>
  <c r="BD715" i="1" s="1"/>
  <c r="BB714" i="1"/>
  <c r="BD714" i="1" s="1"/>
  <c r="BH703" i="1"/>
  <c r="BI703" i="1"/>
  <c r="BI698" i="1"/>
  <c r="BH698" i="1"/>
  <c r="BC691" i="1"/>
  <c r="BB691" i="1"/>
  <c r="BD691" i="1" s="1"/>
  <c r="BB721" i="1"/>
  <c r="BD721" i="1" s="1"/>
  <c r="BC721" i="1"/>
  <c r="BB703" i="1"/>
  <c r="BC690" i="1"/>
  <c r="BB690" i="1"/>
  <c r="BD690" i="1" s="1"/>
  <c r="BB693" i="1"/>
  <c r="BD693" i="1" s="1"/>
  <c r="BB728" i="1"/>
  <c r="BC728" i="1"/>
  <c r="BB727" i="1"/>
  <c r="BC727" i="1"/>
  <c r="BB724" i="1"/>
  <c r="BD724" i="1" s="1"/>
  <c r="BC724" i="1"/>
  <c r="BI716" i="1"/>
  <c r="BH716" i="1"/>
  <c r="BI709" i="1"/>
  <c r="BB706" i="1"/>
  <c r="BD706" i="1" s="1"/>
  <c r="BI700" i="1"/>
  <c r="BH700" i="1"/>
  <c r="BI696" i="1"/>
  <c r="BH696" i="1"/>
  <c r="BB692" i="1"/>
  <c r="BC656" i="1"/>
  <c r="BB656" i="1"/>
  <c r="BD656" i="1" s="1"/>
  <c r="BB676" i="1"/>
  <c r="BC660" i="1"/>
  <c r="BB660" i="1"/>
  <c r="BD660" i="1" s="1"/>
  <c r="BB659" i="1"/>
  <c r="BD659" i="1" s="1"/>
  <c r="BI656" i="1"/>
  <c r="BB655" i="1"/>
  <c r="BD655" i="1" s="1"/>
  <c r="BH649" i="1"/>
  <c r="BB689" i="1"/>
  <c r="BD689" i="1" s="1"/>
  <c r="BB710" i="1"/>
  <c r="BD710" i="1" s="1"/>
  <c r="BB702" i="1"/>
  <c r="BD702" i="1" s="1"/>
  <c r="BB671" i="1"/>
  <c r="BD671" i="1" s="1"/>
  <c r="BB647" i="1"/>
  <c r="BD647" i="1" s="1"/>
  <c r="BB654" i="1"/>
  <c r="BD654" i="1" s="1"/>
  <c r="BB685" i="1"/>
  <c r="BD685" i="1" s="1"/>
  <c r="BB674" i="1"/>
  <c r="BD674" i="1" s="1"/>
  <c r="BB657" i="1"/>
  <c r="BD657" i="1" s="1"/>
  <c r="BC698" i="1"/>
  <c r="BB701" i="1"/>
  <c r="BB713" i="1"/>
  <c r="BB725" i="1"/>
  <c r="BD725" i="1" s="1"/>
  <c r="BB684" i="1"/>
  <c r="C657" i="1"/>
  <c r="BA656" i="1"/>
  <c r="BB712" i="1"/>
  <c r="BD712" i="1" s="1"/>
  <c r="BB709" i="1"/>
  <c r="BB708" i="1"/>
  <c r="BD708" i="1" s="1"/>
  <c r="BB705" i="1"/>
  <c r="BB700" i="1"/>
  <c r="BD700" i="1" s="1"/>
  <c r="BB694" i="1"/>
  <c r="BH688" i="1"/>
  <c r="BH687" i="1"/>
  <c r="BB675" i="1"/>
  <c r="BD675" i="1" s="1"/>
  <c r="BC671" i="1"/>
  <c r="BH664" i="1"/>
  <c r="BH663" i="1"/>
  <c r="BI660" i="1"/>
  <c r="BI659" i="1"/>
  <c r="BH659" i="1"/>
  <c r="BH654" i="1"/>
  <c r="BC654" i="1"/>
  <c r="BB664" i="1"/>
  <c r="BD664" i="1" s="1"/>
  <c r="BI648" i="1"/>
  <c r="BB670" i="1"/>
  <c r="BD670" i="1" s="1"/>
  <c r="BB661" i="1"/>
  <c r="BD661" i="1" s="1"/>
  <c r="BB697" i="1"/>
  <c r="BH674" i="1"/>
  <c r="BH673" i="1"/>
  <c r="BB672" i="1"/>
  <c r="BC669" i="1"/>
  <c r="BH653" i="1"/>
  <c r="BB653" i="1"/>
  <c r="BD653" i="1" s="1"/>
  <c r="BH647" i="1"/>
  <c r="BC647" i="1"/>
  <c r="BB650" i="1"/>
  <c r="BD650" i="1" s="1"/>
  <c r="BB648" i="1"/>
  <c r="BB686" i="1"/>
  <c r="BD686" i="1" s="1"/>
  <c r="BB658" i="1"/>
  <c r="BD658" i="1" s="1"/>
  <c r="BB698" i="1"/>
  <c r="BD698" i="1" s="1"/>
  <c r="BF651" i="1"/>
  <c r="BN651" i="1" s="1"/>
  <c r="BC722" i="1"/>
  <c r="BC713" i="1"/>
  <c r="BI710" i="1"/>
  <c r="BC705" i="1"/>
  <c r="BC703" i="1"/>
  <c r="BC699" i="1"/>
  <c r="BC684" i="1"/>
  <c r="BC672" i="1"/>
  <c r="BH725" i="1"/>
  <c r="BH723" i="1"/>
  <c r="BI723" i="1"/>
  <c r="BH719" i="1"/>
  <c r="BI719" i="1"/>
  <c r="BH717" i="1"/>
  <c r="BI717" i="1"/>
  <c r="BH715" i="1"/>
  <c r="BI715" i="1"/>
  <c r="BC711" i="1"/>
  <c r="BC726" i="1"/>
  <c r="BC720" i="1"/>
  <c r="BF719" i="1"/>
  <c r="BN719" i="1" s="1"/>
  <c r="BF717" i="1"/>
  <c r="BN717" i="1" s="1"/>
  <c r="BI714" i="1"/>
  <c r="BC709" i="1"/>
  <c r="BI706" i="1"/>
  <c r="BC701" i="1"/>
  <c r="BC694" i="1"/>
  <c r="BF688" i="1"/>
  <c r="BN688" i="1" s="1"/>
  <c r="BD688" i="1"/>
  <c r="BH727" i="1"/>
  <c r="BH721" i="1"/>
  <c r="BI721" i="1"/>
  <c r="BI712" i="1"/>
  <c r="BH710" i="1"/>
  <c r="BC707" i="1"/>
  <c r="BC676" i="1"/>
  <c r="BC666" i="1"/>
  <c r="BI708" i="1"/>
  <c r="BH706" i="1"/>
  <c r="BD695" i="1"/>
  <c r="BF695" i="1"/>
  <c r="BN695" i="1" s="1"/>
  <c r="BF682" i="1"/>
  <c r="BN682" i="1" s="1"/>
  <c r="BD682" i="1"/>
  <c r="BF680" i="1"/>
  <c r="BN680" i="1" s="1"/>
  <c r="BD680" i="1"/>
  <c r="BF678" i="1"/>
  <c r="BN678" i="1" s="1"/>
  <c r="BD678" i="1"/>
  <c r="BF668" i="1"/>
  <c r="BN668" i="1" s="1"/>
  <c r="BD668" i="1"/>
  <c r="BF662" i="1"/>
  <c r="BN662" i="1" s="1"/>
  <c r="BF652" i="1"/>
  <c r="BN652" i="1" s="1"/>
  <c r="BC649" i="1"/>
  <c r="BB622" i="1"/>
  <c r="BD622" i="1" s="1"/>
  <c r="BB623" i="1"/>
  <c r="BD623" i="1" s="1"/>
  <c r="BB624" i="1"/>
  <c r="BF624" i="1" s="1"/>
  <c r="BN624" i="1" s="1"/>
  <c r="BB625" i="1"/>
  <c r="BD625" i="1" s="1"/>
  <c r="BB626" i="1"/>
  <c r="BD626" i="1" s="1"/>
  <c r="BB627" i="1"/>
  <c r="BD627" i="1" s="1"/>
  <c r="BB628" i="1"/>
  <c r="BD628" i="1" s="1"/>
  <c r="BB629" i="1"/>
  <c r="BD629" i="1" s="1"/>
  <c r="BB630" i="1"/>
  <c r="BD630" i="1" s="1"/>
  <c r="BB631" i="1"/>
  <c r="BD631" i="1" s="1"/>
  <c r="BB632" i="1"/>
  <c r="BD632" i="1" s="1"/>
  <c r="BB633" i="1"/>
  <c r="BF633" i="1" s="1"/>
  <c r="BN633" i="1" s="1"/>
  <c r="BB604" i="1"/>
  <c r="BD604" i="1" s="1"/>
  <c r="BB605" i="1"/>
  <c r="BD605" i="1" s="1"/>
  <c r="BB606" i="1"/>
  <c r="BD606" i="1" s="1"/>
  <c r="BB565" i="1"/>
  <c r="BB566" i="1"/>
  <c r="BF566" i="1" s="1"/>
  <c r="BN566" i="1" s="1"/>
  <c r="BB567" i="1"/>
  <c r="BB568" i="1"/>
  <c r="BF568" i="1" s="1"/>
  <c r="BN568" i="1" s="1"/>
  <c r="BB569" i="1"/>
  <c r="BB570" i="1"/>
  <c r="BD570" i="1" s="1"/>
  <c r="BB573" i="1"/>
  <c r="BF573" i="1" s="1"/>
  <c r="BN573" i="1" s="1"/>
  <c r="BB574" i="1"/>
  <c r="BF574" i="1" s="1"/>
  <c r="BN574" i="1" s="1"/>
  <c r="BB575" i="1"/>
  <c r="BD575" i="1" s="1"/>
  <c r="BB576" i="1"/>
  <c r="BF576" i="1" s="1"/>
  <c r="BN576" i="1" s="1"/>
  <c r="BB577" i="1"/>
  <c r="BD577" i="1" s="1"/>
  <c r="BB587" i="1"/>
  <c r="BD587" i="1" s="1"/>
  <c r="BB588" i="1"/>
  <c r="BF588" i="1" s="1"/>
  <c r="BN588" i="1" s="1"/>
  <c r="BB589" i="1"/>
  <c r="BD589" i="1" s="1"/>
  <c r="BB590" i="1"/>
  <c r="BD590" i="1" s="1"/>
  <c r="BB591" i="1"/>
  <c r="BD591" i="1" s="1"/>
  <c r="BB592" i="1"/>
  <c r="BF592" i="1" s="1"/>
  <c r="BN592" i="1" s="1"/>
  <c r="BB593" i="1"/>
  <c r="BD593" i="1" s="1"/>
  <c r="BB594" i="1"/>
  <c r="BB595" i="1"/>
  <c r="BD595" i="1" s="1"/>
  <c r="BB599" i="1"/>
  <c r="BD599" i="1" s="1"/>
  <c r="BB600" i="1"/>
  <c r="BF600" i="1" s="1"/>
  <c r="BN600" i="1" s="1"/>
  <c r="BB543" i="1"/>
  <c r="BF543" i="1" s="1"/>
  <c r="BN543" i="1" s="1"/>
  <c r="BB544" i="1"/>
  <c r="BD544" i="1" s="1"/>
  <c r="BB545" i="1"/>
  <c r="BF545" i="1" s="1"/>
  <c r="BN545" i="1" s="1"/>
  <c r="BB546" i="1"/>
  <c r="BF546" i="1" s="1"/>
  <c r="BN546" i="1" s="1"/>
  <c r="BB547" i="1"/>
  <c r="BF547" i="1" s="1"/>
  <c r="BN547" i="1" s="1"/>
  <c r="BB548" i="1"/>
  <c r="BD548" i="1" s="1"/>
  <c r="BB549" i="1"/>
  <c r="BF549" i="1" s="1"/>
  <c r="BN549" i="1" s="1"/>
  <c r="BB550" i="1"/>
  <c r="BD550" i="1" s="1"/>
  <c r="BB551" i="1"/>
  <c r="BF551" i="1" s="1"/>
  <c r="BN551" i="1" s="1"/>
  <c r="BB552" i="1"/>
  <c r="BD552" i="1" s="1"/>
  <c r="BB556" i="1"/>
  <c r="BF556" i="1" s="1"/>
  <c r="BN556" i="1" s="1"/>
  <c r="BB557" i="1"/>
  <c r="BB558" i="1"/>
  <c r="BD558" i="1" s="1"/>
  <c r="AZ539" i="1"/>
  <c r="BA539" i="1"/>
  <c r="BG539" i="1"/>
  <c r="BI539" i="1" s="1"/>
  <c r="AZ540" i="1"/>
  <c r="BC540" i="1" s="1"/>
  <c r="BG540" i="1"/>
  <c r="BH540" i="1" s="1"/>
  <c r="AZ541" i="1"/>
  <c r="BC541" i="1" s="1"/>
  <c r="BI541" i="1"/>
  <c r="AZ542" i="1"/>
  <c r="BG542" i="1"/>
  <c r="BI542" i="1" s="1"/>
  <c r="AZ543" i="1"/>
  <c r="BC543" i="1" s="1"/>
  <c r="BG543" i="1"/>
  <c r="BI543" i="1" s="1"/>
  <c r="AZ544" i="1"/>
  <c r="BC544" i="1" s="1"/>
  <c r="BF544" i="1"/>
  <c r="BN544" i="1" s="1"/>
  <c r="BG544" i="1"/>
  <c r="BI544" i="1" s="1"/>
  <c r="AZ545" i="1"/>
  <c r="BC545" i="1" s="1"/>
  <c r="BG545" i="1"/>
  <c r="BI545" i="1" s="1"/>
  <c r="AZ546" i="1"/>
  <c r="BC546" i="1" s="1"/>
  <c r="BG546" i="1"/>
  <c r="BI546" i="1" s="1"/>
  <c r="AZ547" i="1"/>
  <c r="BC547" i="1" s="1"/>
  <c r="BG547" i="1"/>
  <c r="BI547" i="1" s="1"/>
  <c r="AZ548" i="1"/>
  <c r="BC548" i="1" s="1"/>
  <c r="BG548" i="1"/>
  <c r="BI548" i="1" s="1"/>
  <c r="AZ549" i="1"/>
  <c r="BC549" i="1" s="1"/>
  <c r="BG549" i="1"/>
  <c r="BI549" i="1" s="1"/>
  <c r="AZ550" i="1"/>
  <c r="BC550" i="1" s="1"/>
  <c r="BG550" i="1"/>
  <c r="BI550" i="1" s="1"/>
  <c r="AZ551" i="1"/>
  <c r="BC551" i="1" s="1"/>
  <c r="BG551" i="1"/>
  <c r="BI551" i="1" s="1"/>
  <c r="AZ552" i="1"/>
  <c r="BC552" i="1" s="1"/>
  <c r="BG552" i="1"/>
  <c r="BI552" i="1" s="1"/>
  <c r="AZ553" i="1"/>
  <c r="BC553" i="1" s="1"/>
  <c r="BG553" i="1"/>
  <c r="BI553" i="1" s="1"/>
  <c r="AZ554" i="1"/>
  <c r="BC554" i="1" s="1"/>
  <c r="BG554" i="1"/>
  <c r="BI554" i="1" s="1"/>
  <c r="AZ555" i="1"/>
  <c r="BC555" i="1" s="1"/>
  <c r="BG555" i="1"/>
  <c r="BI555" i="1" s="1"/>
  <c r="AZ556" i="1"/>
  <c r="BC556" i="1" s="1"/>
  <c r="BG556" i="1"/>
  <c r="BH556" i="1" s="1"/>
  <c r="AZ557" i="1"/>
  <c r="BC557" i="1" s="1"/>
  <c r="BG557" i="1"/>
  <c r="BI557" i="1" s="1"/>
  <c r="AZ558" i="1"/>
  <c r="BC558" i="1" s="1"/>
  <c r="BG558" i="1"/>
  <c r="BI558" i="1" s="1"/>
  <c r="AZ559" i="1"/>
  <c r="BC559" i="1" s="1"/>
  <c r="BG559" i="1"/>
  <c r="BI559" i="1" s="1"/>
  <c r="AZ560" i="1"/>
  <c r="BG560" i="1"/>
  <c r="BI560" i="1" s="1"/>
  <c r="AZ561" i="1"/>
  <c r="BC561" i="1" s="1"/>
  <c r="BG561" i="1"/>
  <c r="AZ562" i="1"/>
  <c r="BG562" i="1"/>
  <c r="BI562" i="1" s="1"/>
  <c r="AZ563" i="1"/>
  <c r="BC563" i="1" s="1"/>
  <c r="BG563" i="1"/>
  <c r="BI563" i="1" s="1"/>
  <c r="AZ564" i="1"/>
  <c r="BC564" i="1" s="1"/>
  <c r="BG564" i="1"/>
  <c r="AZ565" i="1"/>
  <c r="BC565" i="1" s="1"/>
  <c r="BG565" i="1"/>
  <c r="BI565" i="1" s="1"/>
  <c r="AZ566" i="1"/>
  <c r="BC566" i="1" s="1"/>
  <c r="BG566" i="1"/>
  <c r="BI566" i="1" s="1"/>
  <c r="AZ567" i="1"/>
  <c r="BC567" i="1" s="1"/>
  <c r="BG567" i="1"/>
  <c r="BI567" i="1" s="1"/>
  <c r="AZ568" i="1"/>
  <c r="BC568" i="1" s="1"/>
  <c r="BG568" i="1"/>
  <c r="BI568" i="1" s="1"/>
  <c r="AZ569" i="1"/>
  <c r="BC569" i="1" s="1"/>
  <c r="BG569" i="1"/>
  <c r="BI569" i="1" s="1"/>
  <c r="AZ570" i="1"/>
  <c r="BC570" i="1" s="1"/>
  <c r="BG570" i="1"/>
  <c r="BI570" i="1" s="1"/>
  <c r="AZ571" i="1"/>
  <c r="BC571" i="1" s="1"/>
  <c r="BG571" i="1"/>
  <c r="BI571" i="1" s="1"/>
  <c r="AZ572" i="1"/>
  <c r="BG572" i="1"/>
  <c r="BI572" i="1" s="1"/>
  <c r="AZ573" i="1"/>
  <c r="BC573" i="1" s="1"/>
  <c r="BG573" i="1"/>
  <c r="BI573" i="1" s="1"/>
  <c r="AZ574" i="1"/>
  <c r="BC574" i="1" s="1"/>
  <c r="BG574" i="1"/>
  <c r="BI574" i="1" s="1"/>
  <c r="AZ575" i="1"/>
  <c r="BC575" i="1" s="1"/>
  <c r="BG575" i="1"/>
  <c r="BI575" i="1" s="1"/>
  <c r="AZ576" i="1"/>
  <c r="BC576" i="1" s="1"/>
  <c r="BG576" i="1"/>
  <c r="BI576" i="1" s="1"/>
  <c r="AZ577" i="1"/>
  <c r="BC577" i="1" s="1"/>
  <c r="BG577" i="1"/>
  <c r="BI577" i="1" s="1"/>
  <c r="AZ578" i="1"/>
  <c r="BG578" i="1"/>
  <c r="BH578" i="1" s="1"/>
  <c r="AZ579" i="1"/>
  <c r="BC579" i="1" s="1"/>
  <c r="BG579" i="1"/>
  <c r="BI579" i="1" s="1"/>
  <c r="AZ580" i="1"/>
  <c r="BG580" i="1"/>
  <c r="BI580" i="1" s="1"/>
  <c r="AZ581" i="1"/>
  <c r="BC581" i="1" s="1"/>
  <c r="BG581" i="1"/>
  <c r="BI581" i="1" s="1"/>
  <c r="AZ582" i="1"/>
  <c r="BG582" i="1"/>
  <c r="BI582" i="1" s="1"/>
  <c r="AZ583" i="1"/>
  <c r="BC583" i="1" s="1"/>
  <c r="BG583" i="1"/>
  <c r="AZ584" i="1"/>
  <c r="BG584" i="1"/>
  <c r="BI584" i="1" s="1"/>
  <c r="AZ585" i="1"/>
  <c r="BG585" i="1"/>
  <c r="BI585" i="1" s="1"/>
  <c r="AZ586" i="1"/>
  <c r="BG586" i="1"/>
  <c r="BH586" i="1" s="1"/>
  <c r="AZ587" i="1"/>
  <c r="BC587" i="1" s="1"/>
  <c r="BG587" i="1"/>
  <c r="BI587" i="1" s="1"/>
  <c r="AZ588" i="1"/>
  <c r="BC588" i="1" s="1"/>
  <c r="BG588" i="1"/>
  <c r="BI588" i="1" s="1"/>
  <c r="AZ589" i="1"/>
  <c r="BC589" i="1" s="1"/>
  <c r="BG589" i="1"/>
  <c r="BI589" i="1" s="1"/>
  <c r="AZ590" i="1"/>
  <c r="BC590" i="1" s="1"/>
  <c r="BG590" i="1"/>
  <c r="BH590" i="1" s="1"/>
  <c r="AZ591" i="1"/>
  <c r="BC591" i="1" s="1"/>
  <c r="BG591" i="1"/>
  <c r="BI591" i="1" s="1"/>
  <c r="AZ592" i="1"/>
  <c r="BC592" i="1" s="1"/>
  <c r="BG592" i="1"/>
  <c r="BH592" i="1" s="1"/>
  <c r="AZ593" i="1"/>
  <c r="BC593" i="1" s="1"/>
  <c r="BG593" i="1"/>
  <c r="BI593" i="1" s="1"/>
  <c r="AZ594" i="1"/>
  <c r="BC594" i="1" s="1"/>
  <c r="BG594" i="1"/>
  <c r="BI594" i="1" s="1"/>
  <c r="AZ595" i="1"/>
  <c r="BC595" i="1" s="1"/>
  <c r="BG595" i="1"/>
  <c r="AZ596" i="1"/>
  <c r="BG596" i="1"/>
  <c r="BH596" i="1" s="1"/>
  <c r="AZ597" i="1"/>
  <c r="BG597" i="1"/>
  <c r="BI597" i="1" s="1"/>
  <c r="AZ598" i="1"/>
  <c r="BG598" i="1"/>
  <c r="BI598" i="1" s="1"/>
  <c r="AZ599" i="1"/>
  <c r="BC599" i="1" s="1"/>
  <c r="BG599" i="1"/>
  <c r="BI599" i="1" s="1"/>
  <c r="AZ600" i="1"/>
  <c r="BC600" i="1" s="1"/>
  <c r="BG600" i="1"/>
  <c r="BI600" i="1" s="1"/>
  <c r="AZ601" i="1"/>
  <c r="BC601" i="1" s="1"/>
  <c r="BG601" i="1"/>
  <c r="BI601" i="1" s="1"/>
  <c r="AZ602" i="1"/>
  <c r="BG602" i="1"/>
  <c r="BH602" i="1" s="1"/>
  <c r="AZ603" i="1"/>
  <c r="BC603" i="1" s="1"/>
  <c r="BG603" i="1"/>
  <c r="BI603" i="1" s="1"/>
  <c r="AZ604" i="1"/>
  <c r="BC604" i="1" s="1"/>
  <c r="BG604" i="1"/>
  <c r="BI604" i="1" s="1"/>
  <c r="AZ605" i="1"/>
  <c r="BC605" i="1" s="1"/>
  <c r="BG605" i="1"/>
  <c r="BI605" i="1" s="1"/>
  <c r="AZ606" i="1"/>
  <c r="BC606" i="1" s="1"/>
  <c r="BG606" i="1"/>
  <c r="BH606" i="1" s="1"/>
  <c r="AZ607" i="1"/>
  <c r="BC607" i="1" s="1"/>
  <c r="BG607" i="1"/>
  <c r="BI607" i="1" s="1"/>
  <c r="AZ608" i="1"/>
  <c r="BG608" i="1"/>
  <c r="BH608" i="1" s="1"/>
  <c r="AZ609" i="1"/>
  <c r="BC609" i="1" s="1"/>
  <c r="BG609" i="1"/>
  <c r="BI609" i="1" s="1"/>
  <c r="AZ610" i="1"/>
  <c r="BG610" i="1"/>
  <c r="BH610" i="1" s="1"/>
  <c r="AZ611" i="1"/>
  <c r="BC611" i="1" s="1"/>
  <c r="BG611" i="1"/>
  <c r="BI611" i="1" s="1"/>
  <c r="AZ612" i="1"/>
  <c r="BG612" i="1"/>
  <c r="BH612" i="1" s="1"/>
  <c r="AZ613" i="1"/>
  <c r="BC613" i="1" s="1"/>
  <c r="BG613" i="1"/>
  <c r="BI613" i="1" s="1"/>
  <c r="AZ614" i="1"/>
  <c r="BG614" i="1"/>
  <c r="BH614" i="1" s="1"/>
  <c r="AZ615" i="1"/>
  <c r="BC615" i="1" s="1"/>
  <c r="BG615" i="1"/>
  <c r="BI615" i="1" s="1"/>
  <c r="AZ616" i="1"/>
  <c r="BG616" i="1"/>
  <c r="BH616" i="1" s="1"/>
  <c r="AZ617" i="1"/>
  <c r="BG617" i="1"/>
  <c r="BI617" i="1" s="1"/>
  <c r="AZ618" i="1"/>
  <c r="BG618" i="1"/>
  <c r="BH618" i="1" s="1"/>
  <c r="AZ619" i="1"/>
  <c r="BC619" i="1" s="1"/>
  <c r="BG619" i="1"/>
  <c r="BI619" i="1" s="1"/>
  <c r="AZ620" i="1"/>
  <c r="BG620" i="1"/>
  <c r="BH620" i="1" s="1"/>
  <c r="AZ621" i="1"/>
  <c r="BG621" i="1"/>
  <c r="BI621" i="1" s="1"/>
  <c r="AZ622" i="1"/>
  <c r="BC622" i="1" s="1"/>
  <c r="BG622" i="1"/>
  <c r="BI622" i="1" s="1"/>
  <c r="AZ623" i="1"/>
  <c r="BC623" i="1" s="1"/>
  <c r="BG623" i="1"/>
  <c r="BI623" i="1" s="1"/>
  <c r="AZ624" i="1"/>
  <c r="BC624" i="1" s="1"/>
  <c r="BG624" i="1"/>
  <c r="BH624" i="1" s="1"/>
  <c r="AZ625" i="1"/>
  <c r="BC625" i="1" s="1"/>
  <c r="BG625" i="1"/>
  <c r="BI625" i="1" s="1"/>
  <c r="AZ626" i="1"/>
  <c r="BC626" i="1" s="1"/>
  <c r="BG626" i="1"/>
  <c r="BI626" i="1" s="1"/>
  <c r="AZ627" i="1"/>
  <c r="BC627" i="1" s="1"/>
  <c r="BG627" i="1"/>
  <c r="BI627" i="1" s="1"/>
  <c r="AZ628" i="1"/>
  <c r="BC628" i="1" s="1"/>
  <c r="BG628" i="1"/>
  <c r="BH628" i="1" s="1"/>
  <c r="AZ629" i="1"/>
  <c r="BC629" i="1" s="1"/>
  <c r="BG629" i="1"/>
  <c r="BI629" i="1" s="1"/>
  <c r="AZ630" i="1"/>
  <c r="BC630" i="1" s="1"/>
  <c r="BG630" i="1"/>
  <c r="BH630" i="1" s="1"/>
  <c r="AZ631" i="1"/>
  <c r="BC631" i="1" s="1"/>
  <c r="BG631" i="1"/>
  <c r="BI631" i="1" s="1"/>
  <c r="AZ632" i="1"/>
  <c r="BC632" i="1" s="1"/>
  <c r="BG632" i="1"/>
  <c r="BH632" i="1" s="1"/>
  <c r="AZ633" i="1"/>
  <c r="BC633" i="1" s="1"/>
  <c r="BG633" i="1"/>
  <c r="BI633" i="1" s="1"/>
  <c r="AZ634" i="1"/>
  <c r="BC634" i="1" s="1"/>
  <c r="BG634" i="1"/>
  <c r="BI634" i="1" s="1"/>
  <c r="AZ635" i="1"/>
  <c r="BG635" i="1"/>
  <c r="BI635" i="1" s="1"/>
  <c r="AZ636" i="1"/>
  <c r="BG636" i="1"/>
  <c r="BI636" i="1" s="1"/>
  <c r="AZ637" i="1"/>
  <c r="BC637" i="1" s="1"/>
  <c r="BG637" i="1"/>
  <c r="BI637" i="1" s="1"/>
  <c r="AZ638" i="1"/>
  <c r="BC638" i="1" s="1"/>
  <c r="BG638" i="1"/>
  <c r="BI638" i="1" s="1"/>
  <c r="AZ639" i="1"/>
  <c r="BC639" i="1" s="1"/>
  <c r="BG639" i="1"/>
  <c r="AZ640" i="1"/>
  <c r="BG640" i="1"/>
  <c r="BH640" i="1" s="1"/>
  <c r="AZ641" i="1"/>
  <c r="BC641" i="1" s="1"/>
  <c r="BG641" i="1"/>
  <c r="BI641" i="1" s="1"/>
  <c r="AZ642" i="1"/>
  <c r="BC642" i="1" s="1"/>
  <c r="BG642" i="1"/>
  <c r="BH642" i="1" s="1"/>
  <c r="AZ643" i="1"/>
  <c r="BG643" i="1"/>
  <c r="BI643" i="1" s="1"/>
  <c r="AZ644" i="1"/>
  <c r="BG644" i="1"/>
  <c r="BI644" i="1" s="1"/>
  <c r="AZ645" i="1"/>
  <c r="BC645" i="1" s="1"/>
  <c r="BG645" i="1"/>
  <c r="BI645" i="1" s="1"/>
  <c r="AZ646" i="1"/>
  <c r="BC646" i="1" s="1"/>
  <c r="BG646" i="1"/>
  <c r="BI646" i="1" s="1"/>
  <c r="E540" i="1"/>
  <c r="E541" i="1" s="1"/>
  <c r="E542" i="1" s="1"/>
  <c r="E543" i="1" s="1"/>
  <c r="E544" i="1" s="1"/>
  <c r="E545" i="1" s="1"/>
  <c r="E546" i="1" s="1"/>
  <c r="E547" i="1" s="1"/>
  <c r="E548" i="1" s="1"/>
  <c r="E549" i="1" s="1"/>
  <c r="E550" i="1" s="1"/>
  <c r="E551" i="1" s="1"/>
  <c r="E552" i="1" s="1"/>
  <c r="E554" i="1" s="1"/>
  <c r="E555" i="1" s="1"/>
  <c r="E556" i="1" s="1"/>
  <c r="E557" i="1" s="1"/>
  <c r="E558" i="1" s="1"/>
  <c r="E560" i="1" s="1"/>
  <c r="E561" i="1" s="1"/>
  <c r="E562" i="1" s="1"/>
  <c r="E563" i="1" s="1"/>
  <c r="E564" i="1" s="1"/>
  <c r="E565" i="1" s="1"/>
  <c r="E566" i="1" s="1"/>
  <c r="E567" i="1" s="1"/>
  <c r="E568" i="1" s="1"/>
  <c r="E569" i="1" s="1"/>
  <c r="E570" i="1" s="1"/>
  <c r="E572" i="1" s="1"/>
  <c r="E573" i="1" s="1"/>
  <c r="E574" i="1" s="1"/>
  <c r="E575" i="1" s="1"/>
  <c r="E576" i="1" s="1"/>
  <c r="E577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E590" i="1" s="1"/>
  <c r="E591" i="1" s="1"/>
  <c r="E592" i="1" s="1"/>
  <c r="E593" i="1" s="1"/>
  <c r="E594" i="1" s="1"/>
  <c r="E595" i="1" s="1"/>
  <c r="E597" i="1" s="1"/>
  <c r="E598" i="1" s="1"/>
  <c r="E599" i="1" s="1"/>
  <c r="E600" i="1" s="1"/>
  <c r="D540" i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60" i="1" s="1"/>
  <c r="D561" i="1" s="1"/>
  <c r="D562" i="1" s="1"/>
  <c r="D563" i="1" s="1"/>
  <c r="D564" i="1" s="1"/>
  <c r="D565" i="1" s="1"/>
  <c r="D566" i="1" s="1"/>
  <c r="D567" i="1" s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2" i="1" s="1"/>
  <c r="D603" i="1" s="1"/>
  <c r="D604" i="1" s="1"/>
  <c r="D605" i="1" s="1"/>
  <c r="D606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6" i="1" s="1"/>
  <c r="D627" i="1" s="1"/>
  <c r="D628" i="1" s="1"/>
  <c r="D629" i="1" s="1"/>
  <c r="D630" i="1" s="1"/>
  <c r="D631" i="1" s="1"/>
  <c r="D632" i="1" s="1"/>
  <c r="D633" i="1" s="1"/>
  <c r="D634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B540" i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C540" i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2" i="1" s="1"/>
  <c r="C603" i="1" s="1"/>
  <c r="C604" i="1" s="1"/>
  <c r="C605" i="1" s="1"/>
  <c r="C606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BF626" i="1" l="1"/>
  <c r="BN626" i="1" s="1"/>
  <c r="BI606" i="1"/>
  <c r="BH619" i="1"/>
  <c r="BH641" i="1"/>
  <c r="BF630" i="1"/>
  <c r="BN630" i="1" s="1"/>
  <c r="BJ654" i="1"/>
  <c r="BE654" i="1" s="1"/>
  <c r="BF654" i="1" s="1"/>
  <c r="BN654" i="1" s="1"/>
  <c r="BF622" i="1"/>
  <c r="BN622" i="1" s="1"/>
  <c r="BH575" i="1"/>
  <c r="BF570" i="1"/>
  <c r="BN570" i="1" s="1"/>
  <c r="BF606" i="1"/>
  <c r="BN606" i="1" s="1"/>
  <c r="BI618" i="1"/>
  <c r="BH582" i="1"/>
  <c r="BD566" i="1"/>
  <c r="BD624" i="1"/>
  <c r="BH580" i="1"/>
  <c r="BH568" i="1"/>
  <c r="BF552" i="1"/>
  <c r="BN552" i="1" s="1"/>
  <c r="BJ647" i="1"/>
  <c r="BE647" i="1" s="1"/>
  <c r="BF647" i="1" s="1"/>
  <c r="BN647" i="1" s="1"/>
  <c r="BD574" i="1"/>
  <c r="BF548" i="1"/>
  <c r="BN548" i="1" s="1"/>
  <c r="BD592" i="1"/>
  <c r="BD588" i="1"/>
  <c r="BD728" i="1"/>
  <c r="BJ689" i="1"/>
  <c r="BD648" i="1"/>
  <c r="BI628" i="1"/>
  <c r="C658" i="1"/>
  <c r="BA657" i="1"/>
  <c r="BD727" i="1"/>
  <c r="BJ727" i="1"/>
  <c r="BI640" i="1"/>
  <c r="BH594" i="1"/>
  <c r="BH588" i="1"/>
  <c r="BH587" i="1"/>
  <c r="BI586" i="1"/>
  <c r="C650" i="1"/>
  <c r="BA649" i="1"/>
  <c r="BD711" i="1"/>
  <c r="BD699" i="1"/>
  <c r="BD676" i="1"/>
  <c r="BD707" i="1"/>
  <c r="BD705" i="1"/>
  <c r="BD713" i="1"/>
  <c r="BD692" i="1"/>
  <c r="BJ697" i="1"/>
  <c r="BD697" i="1"/>
  <c r="BD666" i="1"/>
  <c r="BD701" i="1"/>
  <c r="BD684" i="1"/>
  <c r="BD703" i="1"/>
  <c r="BD722" i="1"/>
  <c r="BD694" i="1"/>
  <c r="BD709" i="1"/>
  <c r="BD720" i="1"/>
  <c r="BD672" i="1"/>
  <c r="BH636" i="1"/>
  <c r="BD633" i="1"/>
  <c r="BH581" i="1"/>
  <c r="BD556" i="1"/>
  <c r="BH554" i="1"/>
  <c r="BH546" i="1"/>
  <c r="BI612" i="1"/>
  <c r="BI602" i="1"/>
  <c r="BH577" i="1"/>
  <c r="BD573" i="1"/>
  <c r="BH558" i="1"/>
  <c r="BI578" i="1"/>
  <c r="BH574" i="1"/>
  <c r="BH572" i="1"/>
  <c r="BH644" i="1"/>
  <c r="BH633" i="1"/>
  <c r="BH627" i="1"/>
  <c r="BH622" i="1"/>
  <c r="BH621" i="1"/>
  <c r="BH617" i="1"/>
  <c r="BH611" i="1"/>
  <c r="BI610" i="1"/>
  <c r="BH607" i="1"/>
  <c r="BH603" i="1"/>
  <c r="BI556" i="1"/>
  <c r="BB601" i="1"/>
  <c r="BD601" i="1" s="1"/>
  <c r="BH591" i="1"/>
  <c r="BI590" i="1"/>
  <c r="BH589" i="1"/>
  <c r="BH584" i="1"/>
  <c r="BH576" i="1"/>
  <c r="BH566" i="1"/>
  <c r="BH560" i="1"/>
  <c r="BI540" i="1"/>
  <c r="BI630" i="1"/>
  <c r="BH646" i="1"/>
  <c r="BH631" i="1"/>
  <c r="BH629" i="1"/>
  <c r="BH625" i="1"/>
  <c r="BH613" i="1"/>
  <c r="BH601" i="1"/>
  <c r="BH600" i="1"/>
  <c r="BB617" i="1"/>
  <c r="BD617" i="1" s="1"/>
  <c r="BB578" i="1"/>
  <c r="BB560" i="1"/>
  <c r="BD560" i="1" s="1"/>
  <c r="BA556" i="1"/>
  <c r="BA551" i="1"/>
  <c r="BA549" i="1"/>
  <c r="BB641" i="1"/>
  <c r="BD641" i="1" s="1"/>
  <c r="BB614" i="1"/>
  <c r="BA553" i="1"/>
  <c r="BI642" i="1"/>
  <c r="BH645" i="1"/>
  <c r="BH643" i="1"/>
  <c r="BH634" i="1"/>
  <c r="BF632" i="1"/>
  <c r="BN632" i="1" s="1"/>
  <c r="BF628" i="1"/>
  <c r="BN628" i="1" s="1"/>
  <c r="BH623" i="1"/>
  <c r="BI620" i="1"/>
  <c r="BC617" i="1"/>
  <c r="BH615" i="1"/>
  <c r="BI614" i="1"/>
  <c r="BH609" i="1"/>
  <c r="BH604" i="1"/>
  <c r="BB602" i="1"/>
  <c r="BH599" i="1"/>
  <c r="BH598" i="1"/>
  <c r="BH585" i="1"/>
  <c r="BH579" i="1"/>
  <c r="BH562" i="1"/>
  <c r="BC560" i="1"/>
  <c r="BH552" i="1"/>
  <c r="BD546" i="1"/>
  <c r="BH542" i="1"/>
  <c r="BB603" i="1"/>
  <c r="BD603" i="1" s="1"/>
  <c r="BB618" i="1"/>
  <c r="BB584" i="1"/>
  <c r="BB638" i="1"/>
  <c r="BD638" i="1" s="1"/>
  <c r="BB598" i="1"/>
  <c r="BA596" i="1"/>
  <c r="BB564" i="1"/>
  <c r="BD564" i="1" s="1"/>
  <c r="BA545" i="1"/>
  <c r="BA543" i="1"/>
  <c r="BA542" i="1"/>
  <c r="BB621" i="1"/>
  <c r="BD621" i="1" s="1"/>
  <c r="BB616" i="1"/>
  <c r="BB610" i="1"/>
  <c r="BB609" i="1"/>
  <c r="BD609" i="1" s="1"/>
  <c r="BB596" i="1"/>
  <c r="BB586" i="1"/>
  <c r="BB580" i="1"/>
  <c r="BB563" i="1"/>
  <c r="BD563" i="1" s="1"/>
  <c r="BF558" i="1"/>
  <c r="BN558" i="1" s="1"/>
  <c r="BH550" i="1"/>
  <c r="BH548" i="1"/>
  <c r="BA547" i="1"/>
  <c r="BB542" i="1"/>
  <c r="BD542" i="1" s="1"/>
  <c r="BA541" i="1"/>
  <c r="BB615" i="1"/>
  <c r="BD615" i="1" s="1"/>
  <c r="BB608" i="1"/>
  <c r="BB607" i="1"/>
  <c r="BD607" i="1" s="1"/>
  <c r="BB585" i="1"/>
  <c r="BD585" i="1" s="1"/>
  <c r="BI583" i="1"/>
  <c r="BH583" i="1"/>
  <c r="BB539" i="1"/>
  <c r="BD539" i="1" s="1"/>
  <c r="BD594" i="1"/>
  <c r="BF594" i="1"/>
  <c r="BN594" i="1" s="1"/>
  <c r="BB572" i="1"/>
  <c r="BD572" i="1" s="1"/>
  <c r="BB620" i="1"/>
  <c r="BB646" i="1"/>
  <c r="BD646" i="1" s="1"/>
  <c r="BB643" i="1"/>
  <c r="BD643" i="1" s="1"/>
  <c r="BC643" i="1"/>
  <c r="BB639" i="1"/>
  <c r="BD639" i="1" s="1"/>
  <c r="BC636" i="1"/>
  <c r="BB636" i="1"/>
  <c r="BD636" i="1" s="1"/>
  <c r="BB553" i="1"/>
  <c r="BD553" i="1" s="1"/>
  <c r="BB541" i="1"/>
  <c r="BD541" i="1" s="1"/>
  <c r="BB579" i="1"/>
  <c r="BD579" i="1" s="1"/>
  <c r="BB571" i="1"/>
  <c r="BD571" i="1" s="1"/>
  <c r="BB613" i="1"/>
  <c r="BD613" i="1" s="1"/>
  <c r="BC644" i="1"/>
  <c r="BB644" i="1"/>
  <c r="BD644" i="1" s="1"/>
  <c r="BC640" i="1"/>
  <c r="BB640" i="1"/>
  <c r="BD640" i="1" s="1"/>
  <c r="BH638" i="1"/>
  <c r="BH637" i="1"/>
  <c r="BH635" i="1"/>
  <c r="BI632" i="1"/>
  <c r="BH626" i="1"/>
  <c r="BI624" i="1"/>
  <c r="BC621" i="1"/>
  <c r="BB619" i="1"/>
  <c r="BD619" i="1" s="1"/>
  <c r="BI616" i="1"/>
  <c r="BB612" i="1"/>
  <c r="BB611" i="1"/>
  <c r="BD611" i="1" s="1"/>
  <c r="BI608" i="1"/>
  <c r="BH605" i="1"/>
  <c r="BH597" i="1"/>
  <c r="BI596" i="1"/>
  <c r="BI595" i="1"/>
  <c r="BH595" i="1"/>
  <c r="BH593" i="1"/>
  <c r="BI592" i="1"/>
  <c r="BF590" i="1"/>
  <c r="BN590" i="1" s="1"/>
  <c r="BC585" i="1"/>
  <c r="BD576" i="1"/>
  <c r="BH570" i="1"/>
  <c r="BB561" i="1"/>
  <c r="BD561" i="1" s="1"/>
  <c r="BB559" i="1"/>
  <c r="BJ559" i="1" s="1"/>
  <c r="BE559" i="1" s="1"/>
  <c r="BH544" i="1"/>
  <c r="BA544" i="1"/>
  <c r="BA540" i="1"/>
  <c r="BC539" i="1"/>
  <c r="BF557" i="1"/>
  <c r="BN557" i="1" s="1"/>
  <c r="BD557" i="1"/>
  <c r="BB540" i="1"/>
  <c r="BD540" i="1" s="1"/>
  <c r="BB583" i="1"/>
  <c r="BD583" i="1" s="1"/>
  <c r="BB562" i="1"/>
  <c r="BB634" i="1"/>
  <c r="BD634" i="1" s="1"/>
  <c r="BB642" i="1"/>
  <c r="BD642" i="1" s="1"/>
  <c r="BB582" i="1"/>
  <c r="BI639" i="1"/>
  <c r="BH639" i="1"/>
  <c r="BB581" i="1"/>
  <c r="BD581" i="1" s="1"/>
  <c r="BI564" i="1"/>
  <c r="BH564" i="1"/>
  <c r="BB635" i="1"/>
  <c r="BD635" i="1" s="1"/>
  <c r="BC635" i="1"/>
  <c r="BB554" i="1"/>
  <c r="BD554" i="1" s="1"/>
  <c r="BD600" i="1"/>
  <c r="BB597" i="1"/>
  <c r="BD597" i="1" s="1"/>
  <c r="BC597" i="1"/>
  <c r="BD568" i="1"/>
  <c r="BB555" i="1"/>
  <c r="BD555" i="1" s="1"/>
  <c r="BB645" i="1"/>
  <c r="BD645" i="1" s="1"/>
  <c r="BB637" i="1"/>
  <c r="BD637" i="1" s="1"/>
  <c r="BA552" i="1"/>
  <c r="BA550" i="1"/>
  <c r="BA548" i="1"/>
  <c r="BA546" i="1"/>
  <c r="BF604" i="1"/>
  <c r="BN604" i="1" s="1"/>
  <c r="BF550" i="1"/>
  <c r="BN550" i="1" s="1"/>
  <c r="BA568" i="1"/>
  <c r="BA579" i="1"/>
  <c r="BA570" i="1"/>
  <c r="BA584" i="1"/>
  <c r="BA561" i="1"/>
  <c r="BA587" i="1"/>
  <c r="BA588" i="1"/>
  <c r="BA580" i="1"/>
  <c r="BA572" i="1"/>
  <c r="BA562" i="1"/>
  <c r="BA558" i="1"/>
  <c r="BA557" i="1"/>
  <c r="BA555" i="1"/>
  <c r="BA595" i="1"/>
  <c r="BA593" i="1"/>
  <c r="BA590" i="1"/>
  <c r="BA583" i="1"/>
  <c r="BA576" i="1"/>
  <c r="BA574" i="1"/>
  <c r="BA573" i="1"/>
  <c r="BA566" i="1"/>
  <c r="BA564" i="1"/>
  <c r="BA559" i="1"/>
  <c r="BA554" i="1"/>
  <c r="BA635" i="1"/>
  <c r="BA599" i="1"/>
  <c r="BA600" i="1"/>
  <c r="BA597" i="1"/>
  <c r="BA594" i="1"/>
  <c r="BA591" i="1"/>
  <c r="BA585" i="1"/>
  <c r="BA581" i="1"/>
  <c r="BA577" i="1"/>
  <c r="BA571" i="1"/>
  <c r="BA569" i="1"/>
  <c r="BA567" i="1"/>
  <c r="BA565" i="1"/>
  <c r="BA563" i="1"/>
  <c r="BA560" i="1"/>
  <c r="BA598" i="1"/>
  <c r="BA592" i="1"/>
  <c r="BA589" i="1"/>
  <c r="BA586" i="1"/>
  <c r="BA582" i="1"/>
  <c r="BA578" i="1"/>
  <c r="BA575" i="1"/>
  <c r="BC598" i="1"/>
  <c r="BC596" i="1"/>
  <c r="BC586" i="1"/>
  <c r="BC584" i="1"/>
  <c r="BC582" i="1"/>
  <c r="BC580" i="1"/>
  <c r="BC578" i="1"/>
  <c r="BH561" i="1"/>
  <c r="BI561" i="1"/>
  <c r="BC620" i="1"/>
  <c r="BC618" i="1"/>
  <c r="BC616" i="1"/>
  <c r="BC614" i="1"/>
  <c r="BC612" i="1"/>
  <c r="BC610" i="1"/>
  <c r="BC608" i="1"/>
  <c r="BC602" i="1"/>
  <c r="BC562" i="1"/>
  <c r="BD569" i="1"/>
  <c r="BF569" i="1"/>
  <c r="BN569" i="1" s="1"/>
  <c r="BD567" i="1"/>
  <c r="BF567" i="1"/>
  <c r="BN567" i="1" s="1"/>
  <c r="BD565" i="1"/>
  <c r="BF565" i="1"/>
  <c r="BN565" i="1" s="1"/>
  <c r="BH571" i="1"/>
  <c r="BH569" i="1"/>
  <c r="BH567" i="1"/>
  <c r="BH565" i="1"/>
  <c r="BF631" i="1"/>
  <c r="BN631" i="1" s="1"/>
  <c r="BF629" i="1"/>
  <c r="BN629" i="1" s="1"/>
  <c r="BF627" i="1"/>
  <c r="BN627" i="1" s="1"/>
  <c r="BF625" i="1"/>
  <c r="BN625" i="1" s="1"/>
  <c r="BF623" i="1"/>
  <c r="BN623" i="1" s="1"/>
  <c r="BF605" i="1"/>
  <c r="BN605" i="1" s="1"/>
  <c r="BF599" i="1"/>
  <c r="BN599" i="1" s="1"/>
  <c r="BF595" i="1"/>
  <c r="BN595" i="1" s="1"/>
  <c r="BF593" i="1"/>
  <c r="BN593" i="1" s="1"/>
  <c r="BF591" i="1"/>
  <c r="BN591" i="1" s="1"/>
  <c r="BF589" i="1"/>
  <c r="BN589" i="1" s="1"/>
  <c r="BF587" i="1"/>
  <c r="BN587" i="1" s="1"/>
  <c r="BF577" i="1"/>
  <c r="BN577" i="1" s="1"/>
  <c r="BF575" i="1"/>
  <c r="BN575" i="1" s="1"/>
  <c r="BD551" i="1"/>
  <c r="BD549" i="1"/>
  <c r="BD547" i="1"/>
  <c r="BD545" i="1"/>
  <c r="BD543" i="1"/>
  <c r="BH539" i="1"/>
  <c r="BC572" i="1"/>
  <c r="BH553" i="1"/>
  <c r="BH551" i="1"/>
  <c r="BH549" i="1"/>
  <c r="BH547" i="1"/>
  <c r="BH545" i="1"/>
  <c r="BH543" i="1"/>
  <c r="BC542" i="1"/>
  <c r="BH573" i="1"/>
  <c r="BH563" i="1"/>
  <c r="BH559" i="1"/>
  <c r="BH557" i="1"/>
  <c r="BH555" i="1"/>
  <c r="BH541" i="1"/>
  <c r="BA601" i="1" l="1"/>
  <c r="BA602" i="1"/>
  <c r="BJ655" i="1"/>
  <c r="BE655" i="1" s="1"/>
  <c r="BF655" i="1" s="1"/>
  <c r="BN655" i="1" s="1"/>
  <c r="BJ648" i="1"/>
  <c r="BE648" i="1" s="1"/>
  <c r="BF648" i="1" s="1"/>
  <c r="BN648" i="1" s="1"/>
  <c r="BJ601" i="1"/>
  <c r="BE601" i="1" s="1"/>
  <c r="BF601" i="1" s="1"/>
  <c r="BN601" i="1" s="1"/>
  <c r="BJ635" i="1"/>
  <c r="BE635" i="1" s="1"/>
  <c r="BF635" i="1" s="1"/>
  <c r="BN635" i="1" s="1"/>
  <c r="BE727" i="1"/>
  <c r="BF727" i="1" s="1"/>
  <c r="BN727" i="1" s="1"/>
  <c r="BJ728" i="1"/>
  <c r="BE728" i="1" s="1"/>
  <c r="BF728" i="1" s="1"/>
  <c r="BN728" i="1" s="1"/>
  <c r="BE697" i="1"/>
  <c r="BF697" i="1" s="1"/>
  <c r="BN697" i="1" s="1"/>
  <c r="BJ698" i="1"/>
  <c r="C659" i="1"/>
  <c r="BA658" i="1"/>
  <c r="BE689" i="1"/>
  <c r="BF689" i="1" s="1"/>
  <c r="BN689" i="1" s="1"/>
  <c r="BJ690" i="1"/>
  <c r="C651" i="1"/>
  <c r="BA650" i="1"/>
  <c r="BJ560" i="1"/>
  <c r="BE560" i="1" s="1"/>
  <c r="BF560" i="1" s="1"/>
  <c r="BN560" i="1" s="1"/>
  <c r="BJ607" i="1"/>
  <c r="BE607" i="1" s="1"/>
  <c r="BF607" i="1" s="1"/>
  <c r="BN607" i="1" s="1"/>
  <c r="BD559" i="1"/>
  <c r="BF559" i="1" s="1"/>
  <c r="BN559" i="1" s="1"/>
  <c r="BJ539" i="1"/>
  <c r="BE539" i="1" s="1"/>
  <c r="BF539" i="1" s="1"/>
  <c r="BN539" i="1" s="1"/>
  <c r="BD614" i="1"/>
  <c r="BD580" i="1"/>
  <c r="BD612" i="1"/>
  <c r="BD620" i="1"/>
  <c r="BD578" i="1"/>
  <c r="BD586" i="1"/>
  <c r="BD598" i="1"/>
  <c r="BD562" i="1"/>
  <c r="BD610" i="1"/>
  <c r="BD618" i="1"/>
  <c r="BD584" i="1"/>
  <c r="BD596" i="1"/>
  <c r="BD602" i="1"/>
  <c r="BD608" i="1"/>
  <c r="BD616" i="1"/>
  <c r="BD582" i="1"/>
  <c r="BJ656" i="1" l="1"/>
  <c r="BJ602" i="1"/>
  <c r="BE602" i="1" s="1"/>
  <c r="BF602" i="1" s="1"/>
  <c r="BN602" i="1" s="1"/>
  <c r="BJ636" i="1"/>
  <c r="BA603" i="1"/>
  <c r="BJ649" i="1"/>
  <c r="BJ650" i="1" s="1"/>
  <c r="BE656" i="1"/>
  <c r="BF656" i="1" s="1"/>
  <c r="BN656" i="1" s="1"/>
  <c r="BJ657" i="1"/>
  <c r="BE690" i="1"/>
  <c r="BF690" i="1" s="1"/>
  <c r="BN690" i="1" s="1"/>
  <c r="BJ691" i="1"/>
  <c r="BJ561" i="1"/>
  <c r="BE561" i="1" s="1"/>
  <c r="BF561" i="1" s="1"/>
  <c r="BN561" i="1" s="1"/>
  <c r="BE698" i="1"/>
  <c r="BF698" i="1" s="1"/>
  <c r="BN698" i="1" s="1"/>
  <c r="BJ699" i="1"/>
  <c r="C652" i="1"/>
  <c r="BA651" i="1"/>
  <c r="C660" i="1"/>
  <c r="BA659" i="1"/>
  <c r="BJ540" i="1"/>
  <c r="BE540" i="1" s="1"/>
  <c r="BF540" i="1" s="1"/>
  <c r="BN540" i="1" s="1"/>
  <c r="BJ608" i="1"/>
  <c r="BJ609" i="1" s="1"/>
  <c r="BJ603" i="1" l="1"/>
  <c r="BE603" i="1" s="1"/>
  <c r="BF603" i="1" s="1"/>
  <c r="BN603" i="1" s="1"/>
  <c r="BE649" i="1"/>
  <c r="BF649" i="1" s="1"/>
  <c r="BN649" i="1" s="1"/>
  <c r="BE636" i="1"/>
  <c r="BF636" i="1" s="1"/>
  <c r="BN636" i="1" s="1"/>
  <c r="BJ637" i="1"/>
  <c r="BA604" i="1"/>
  <c r="BJ562" i="1"/>
  <c r="BE562" i="1" s="1"/>
  <c r="BF562" i="1" s="1"/>
  <c r="BN562" i="1" s="1"/>
  <c r="BE657" i="1"/>
  <c r="BF657" i="1" s="1"/>
  <c r="BN657" i="1" s="1"/>
  <c r="BJ658" i="1"/>
  <c r="BE608" i="1"/>
  <c r="BF608" i="1" s="1"/>
  <c r="BN608" i="1" s="1"/>
  <c r="BJ541" i="1"/>
  <c r="BE541" i="1" s="1"/>
  <c r="BF541" i="1" s="1"/>
  <c r="BN541" i="1" s="1"/>
  <c r="C661" i="1"/>
  <c r="BA660" i="1"/>
  <c r="C653" i="1"/>
  <c r="BA653" i="1" s="1"/>
  <c r="BA652" i="1"/>
  <c r="BE691" i="1"/>
  <c r="BF691" i="1" s="1"/>
  <c r="BN691" i="1" s="1"/>
  <c r="BJ692" i="1"/>
  <c r="BE699" i="1"/>
  <c r="BF699" i="1" s="1"/>
  <c r="BN699" i="1" s="1"/>
  <c r="BJ700" i="1"/>
  <c r="BJ651" i="1"/>
  <c r="BE650" i="1"/>
  <c r="BF650" i="1" s="1"/>
  <c r="BN650" i="1" s="1"/>
  <c r="BE609" i="1"/>
  <c r="BF609" i="1" s="1"/>
  <c r="BN609" i="1" s="1"/>
  <c r="BJ610" i="1"/>
  <c r="BJ604" i="1" l="1"/>
  <c r="BE604" i="1" s="1"/>
  <c r="BE637" i="1"/>
  <c r="BF637" i="1" s="1"/>
  <c r="BN637" i="1" s="1"/>
  <c r="BJ638" i="1"/>
  <c r="BA605" i="1"/>
  <c r="BJ563" i="1"/>
  <c r="BE658" i="1"/>
  <c r="BF658" i="1" s="1"/>
  <c r="BN658" i="1" s="1"/>
  <c r="BJ659" i="1"/>
  <c r="BJ542" i="1"/>
  <c r="BE692" i="1"/>
  <c r="BF692" i="1" s="1"/>
  <c r="BN692" i="1" s="1"/>
  <c r="BJ693" i="1"/>
  <c r="BE651" i="1"/>
  <c r="BJ652" i="1"/>
  <c r="C662" i="1"/>
  <c r="BA661" i="1"/>
  <c r="BJ701" i="1"/>
  <c r="BE700" i="1"/>
  <c r="BF700" i="1" s="1"/>
  <c r="BN700" i="1" s="1"/>
  <c r="BE610" i="1"/>
  <c r="BF610" i="1" s="1"/>
  <c r="BN610" i="1" s="1"/>
  <c r="BJ611" i="1"/>
  <c r="BJ605" i="1" l="1"/>
  <c r="BJ606" i="1" s="1"/>
  <c r="BE606" i="1" s="1"/>
  <c r="BJ639" i="1"/>
  <c r="BE638" i="1"/>
  <c r="BF638" i="1" s="1"/>
  <c r="BN638" i="1" s="1"/>
  <c r="BA606" i="1"/>
  <c r="BJ564" i="1"/>
  <c r="BE563" i="1"/>
  <c r="BF563" i="1" s="1"/>
  <c r="BN563" i="1" s="1"/>
  <c r="BE542" i="1"/>
  <c r="BF542" i="1" s="1"/>
  <c r="BN542" i="1" s="1"/>
  <c r="BJ543" i="1"/>
  <c r="BJ660" i="1"/>
  <c r="BE659" i="1"/>
  <c r="BF659" i="1" s="1"/>
  <c r="BN659" i="1" s="1"/>
  <c r="BJ694" i="1"/>
  <c r="BE693" i="1"/>
  <c r="BF693" i="1" s="1"/>
  <c r="BN693" i="1" s="1"/>
  <c r="BE652" i="1"/>
  <c r="BJ653" i="1"/>
  <c r="BE653" i="1" s="1"/>
  <c r="BF653" i="1" s="1"/>
  <c r="BN653" i="1" s="1"/>
  <c r="BJ702" i="1"/>
  <c r="BE701" i="1"/>
  <c r="BF701" i="1" s="1"/>
  <c r="BN701" i="1" s="1"/>
  <c r="C663" i="1"/>
  <c r="BA662" i="1"/>
  <c r="BE611" i="1"/>
  <c r="BF611" i="1" s="1"/>
  <c r="BN611" i="1" s="1"/>
  <c r="BJ612" i="1"/>
  <c r="BE605" i="1" l="1"/>
  <c r="BE639" i="1"/>
  <c r="BF639" i="1" s="1"/>
  <c r="BN639" i="1" s="1"/>
  <c r="BJ640" i="1"/>
  <c r="E608" i="1"/>
  <c r="BA607" i="1"/>
  <c r="BE564" i="1"/>
  <c r="BF564" i="1" s="1"/>
  <c r="BN564" i="1" s="1"/>
  <c r="BJ565" i="1"/>
  <c r="BJ661" i="1"/>
  <c r="BE660" i="1"/>
  <c r="BF660" i="1" s="1"/>
  <c r="BN660" i="1" s="1"/>
  <c r="BJ544" i="1"/>
  <c r="BE543" i="1"/>
  <c r="C664" i="1"/>
  <c r="BA663" i="1"/>
  <c r="BE702" i="1"/>
  <c r="BF702" i="1" s="1"/>
  <c r="BN702" i="1" s="1"/>
  <c r="BJ703" i="1"/>
  <c r="BJ695" i="1"/>
  <c r="BE694" i="1"/>
  <c r="BF694" i="1" s="1"/>
  <c r="BN694" i="1" s="1"/>
  <c r="BE612" i="1"/>
  <c r="BF612" i="1" s="1"/>
  <c r="BN612" i="1" s="1"/>
  <c r="BJ613" i="1"/>
  <c r="BE640" i="1" l="1"/>
  <c r="BF640" i="1" s="1"/>
  <c r="BN640" i="1" s="1"/>
  <c r="BJ641" i="1"/>
  <c r="E609" i="1"/>
  <c r="BA608" i="1"/>
  <c r="BJ566" i="1"/>
  <c r="BE565" i="1"/>
  <c r="BE544" i="1"/>
  <c r="BJ545" i="1"/>
  <c r="BE661" i="1"/>
  <c r="BF661" i="1" s="1"/>
  <c r="BN661" i="1" s="1"/>
  <c r="BJ662" i="1"/>
  <c r="BJ696" i="1"/>
  <c r="BE696" i="1" s="1"/>
  <c r="BE695" i="1"/>
  <c r="C665" i="1"/>
  <c r="BA664" i="1"/>
  <c r="BE703" i="1"/>
  <c r="BF703" i="1" s="1"/>
  <c r="BN703" i="1" s="1"/>
  <c r="BJ704" i="1"/>
  <c r="BE613" i="1"/>
  <c r="BF613" i="1" s="1"/>
  <c r="BN613" i="1" s="1"/>
  <c r="BJ614" i="1"/>
  <c r="BB529" i="1"/>
  <c r="BF529" i="1" s="1"/>
  <c r="BN529" i="1" s="1"/>
  <c r="BB530" i="1"/>
  <c r="BD530" i="1" s="1"/>
  <c r="BB531" i="1"/>
  <c r="BD531" i="1" s="1"/>
  <c r="BB532" i="1"/>
  <c r="BD532" i="1" s="1"/>
  <c r="BB533" i="1"/>
  <c r="BF533" i="1" s="1"/>
  <c r="BN533" i="1" s="1"/>
  <c r="BB534" i="1"/>
  <c r="BF534" i="1" s="1"/>
  <c r="BN534" i="1" s="1"/>
  <c r="BB535" i="1"/>
  <c r="BD535" i="1" s="1"/>
  <c r="BB507" i="1"/>
  <c r="BF507" i="1" s="1"/>
  <c r="BN507" i="1" s="1"/>
  <c r="BB508" i="1"/>
  <c r="BD508" i="1" s="1"/>
  <c r="BB511" i="1"/>
  <c r="BF511" i="1" s="1"/>
  <c r="BN511" i="1" s="1"/>
  <c r="BB512" i="1"/>
  <c r="BD512" i="1" s="1"/>
  <c r="BB477" i="1"/>
  <c r="BF477" i="1" s="1"/>
  <c r="BN477" i="1" s="1"/>
  <c r="BB478" i="1"/>
  <c r="BD478" i="1" s="1"/>
  <c r="BB479" i="1"/>
  <c r="BF479" i="1" s="1"/>
  <c r="BN479" i="1" s="1"/>
  <c r="BB480" i="1"/>
  <c r="BD480" i="1" s="1"/>
  <c r="BB481" i="1"/>
  <c r="BF481" i="1" s="1"/>
  <c r="BN481" i="1" s="1"/>
  <c r="BB488" i="1"/>
  <c r="BD488" i="1" s="1"/>
  <c r="BB497" i="1"/>
  <c r="BF497" i="1" s="1"/>
  <c r="BN497" i="1" s="1"/>
  <c r="BB498" i="1"/>
  <c r="BD498" i="1" s="1"/>
  <c r="BB501" i="1"/>
  <c r="BF501" i="1" s="1"/>
  <c r="BN501" i="1" s="1"/>
  <c r="BB451" i="1"/>
  <c r="BB452" i="1"/>
  <c r="BD452" i="1" s="1"/>
  <c r="BB453" i="1"/>
  <c r="BB454" i="1"/>
  <c r="BF454" i="1" s="1"/>
  <c r="BN454" i="1" s="1"/>
  <c r="BB455" i="1"/>
  <c r="BB456" i="1"/>
  <c r="BD456" i="1" s="1"/>
  <c r="BB465" i="1"/>
  <c r="BD465" i="1" s="1"/>
  <c r="BB466" i="1"/>
  <c r="BD466" i="1" s="1"/>
  <c r="BB467" i="1"/>
  <c r="BF467" i="1" s="1"/>
  <c r="BN467" i="1" s="1"/>
  <c r="BB468" i="1"/>
  <c r="BD468" i="1" s="1"/>
  <c r="BB469" i="1"/>
  <c r="BF469" i="1" s="1"/>
  <c r="BN469" i="1" s="1"/>
  <c r="AZ435" i="1"/>
  <c r="BA435" i="1"/>
  <c r="BG435" i="1"/>
  <c r="BI435" i="1" s="1"/>
  <c r="AZ436" i="1"/>
  <c r="BC436" i="1" s="1"/>
  <c r="BG436" i="1"/>
  <c r="BI436" i="1" s="1"/>
  <c r="AZ437" i="1"/>
  <c r="BC437" i="1" s="1"/>
  <c r="BG437" i="1"/>
  <c r="BI437" i="1" s="1"/>
  <c r="AZ438" i="1"/>
  <c r="BG438" i="1"/>
  <c r="AZ439" i="1"/>
  <c r="BC439" i="1" s="1"/>
  <c r="BG439" i="1"/>
  <c r="BI439" i="1" s="1"/>
  <c r="AZ440" i="1"/>
  <c r="BC440" i="1" s="1"/>
  <c r="BG440" i="1"/>
  <c r="BI440" i="1" s="1"/>
  <c r="AZ441" i="1"/>
  <c r="BC441" i="1" s="1"/>
  <c r="BG441" i="1"/>
  <c r="BI441" i="1" s="1"/>
  <c r="AZ442" i="1"/>
  <c r="BG442" i="1"/>
  <c r="BI442" i="1" s="1"/>
  <c r="AZ443" i="1"/>
  <c r="BC443" i="1" s="1"/>
  <c r="BG443" i="1"/>
  <c r="AZ444" i="1"/>
  <c r="BG444" i="1"/>
  <c r="BH444" i="1" s="1"/>
  <c r="AZ445" i="1"/>
  <c r="BC445" i="1" s="1"/>
  <c r="BG445" i="1"/>
  <c r="BI445" i="1" s="1"/>
  <c r="AZ446" i="1"/>
  <c r="BC446" i="1" s="1"/>
  <c r="BG446" i="1"/>
  <c r="BI446" i="1" s="1"/>
  <c r="AZ447" i="1"/>
  <c r="BC447" i="1" s="1"/>
  <c r="BG447" i="1"/>
  <c r="AZ448" i="1"/>
  <c r="BG448" i="1"/>
  <c r="BH448" i="1" s="1"/>
  <c r="AZ449" i="1"/>
  <c r="BG449" i="1"/>
  <c r="BI449" i="1" s="1"/>
  <c r="AZ450" i="1"/>
  <c r="BG450" i="1"/>
  <c r="AZ451" i="1"/>
  <c r="BC451" i="1" s="1"/>
  <c r="BG451" i="1"/>
  <c r="BI451" i="1" s="1"/>
  <c r="AZ452" i="1"/>
  <c r="BC452" i="1" s="1"/>
  <c r="BG452" i="1"/>
  <c r="AZ453" i="1"/>
  <c r="BC453" i="1" s="1"/>
  <c r="BG453" i="1"/>
  <c r="BI453" i="1" s="1"/>
  <c r="AZ454" i="1"/>
  <c r="BC454" i="1" s="1"/>
  <c r="BG454" i="1"/>
  <c r="AZ455" i="1"/>
  <c r="BC455" i="1" s="1"/>
  <c r="BG455" i="1"/>
  <c r="BI455" i="1" s="1"/>
  <c r="AZ456" i="1"/>
  <c r="BC456" i="1" s="1"/>
  <c r="BG456" i="1"/>
  <c r="AZ457" i="1"/>
  <c r="BC457" i="1" s="1"/>
  <c r="BG457" i="1"/>
  <c r="BI457" i="1" s="1"/>
  <c r="AZ458" i="1"/>
  <c r="BG458" i="1"/>
  <c r="BH458" i="1" s="1"/>
  <c r="AZ459" i="1"/>
  <c r="BC459" i="1" s="1"/>
  <c r="BG459" i="1"/>
  <c r="BI459" i="1" s="1"/>
  <c r="AZ460" i="1"/>
  <c r="BG460" i="1"/>
  <c r="BH460" i="1" s="1"/>
  <c r="AZ461" i="1"/>
  <c r="BC461" i="1" s="1"/>
  <c r="BG461" i="1"/>
  <c r="BI461" i="1" s="1"/>
  <c r="AZ462" i="1"/>
  <c r="BG462" i="1"/>
  <c r="BI462" i="1" s="1"/>
  <c r="AZ463" i="1"/>
  <c r="BC463" i="1" s="1"/>
  <c r="BG463" i="1"/>
  <c r="BI463" i="1" s="1"/>
  <c r="AZ464" i="1"/>
  <c r="BC464" i="1" s="1"/>
  <c r="BG464" i="1"/>
  <c r="BI464" i="1" s="1"/>
  <c r="AZ465" i="1"/>
  <c r="BC465" i="1" s="1"/>
  <c r="BG465" i="1"/>
  <c r="AZ466" i="1"/>
  <c r="BC466" i="1" s="1"/>
  <c r="BG466" i="1"/>
  <c r="AZ467" i="1"/>
  <c r="BC467" i="1" s="1"/>
  <c r="BG467" i="1"/>
  <c r="AZ468" i="1"/>
  <c r="BC468" i="1" s="1"/>
  <c r="BG468" i="1"/>
  <c r="BH468" i="1" s="1"/>
  <c r="AZ469" i="1"/>
  <c r="BC469" i="1" s="1"/>
  <c r="BG469" i="1"/>
  <c r="AZ470" i="1"/>
  <c r="BC470" i="1" s="1"/>
  <c r="BA470" i="1"/>
  <c r="BG470" i="1"/>
  <c r="AZ471" i="1"/>
  <c r="BC471" i="1" s="1"/>
  <c r="BG471" i="1"/>
  <c r="AZ472" i="1"/>
  <c r="BC472" i="1" s="1"/>
  <c r="BG472" i="1"/>
  <c r="AZ473" i="1"/>
  <c r="BG473" i="1"/>
  <c r="AZ474" i="1"/>
  <c r="BC474" i="1" s="1"/>
  <c r="BG474" i="1"/>
  <c r="BH474" i="1" s="1"/>
  <c r="AZ475" i="1"/>
  <c r="BC475" i="1" s="1"/>
  <c r="BG475" i="1"/>
  <c r="AZ476" i="1"/>
  <c r="BC476" i="1" s="1"/>
  <c r="BG476" i="1"/>
  <c r="BI476" i="1" s="1"/>
  <c r="AZ477" i="1"/>
  <c r="BC477" i="1" s="1"/>
  <c r="BG477" i="1"/>
  <c r="AZ478" i="1"/>
  <c r="BC478" i="1" s="1"/>
  <c r="BG478" i="1"/>
  <c r="BI478" i="1" s="1"/>
  <c r="AZ479" i="1"/>
  <c r="BC479" i="1" s="1"/>
  <c r="BG479" i="1"/>
  <c r="AZ480" i="1"/>
  <c r="BC480" i="1" s="1"/>
  <c r="BG480" i="1"/>
  <c r="BI480" i="1" s="1"/>
  <c r="AZ481" i="1"/>
  <c r="BC481" i="1" s="1"/>
  <c r="BG481" i="1"/>
  <c r="AZ482" i="1"/>
  <c r="BC482" i="1" s="1"/>
  <c r="BG482" i="1"/>
  <c r="AZ483" i="1"/>
  <c r="BC483" i="1" s="1"/>
  <c r="BG483" i="1"/>
  <c r="AZ484" i="1"/>
  <c r="BC484" i="1" s="1"/>
  <c r="BG484" i="1"/>
  <c r="BH484" i="1" s="1"/>
  <c r="AZ485" i="1"/>
  <c r="BG485" i="1"/>
  <c r="AZ486" i="1"/>
  <c r="BG486" i="1"/>
  <c r="BH486" i="1" s="1"/>
  <c r="AZ487" i="1"/>
  <c r="BC487" i="1" s="1"/>
  <c r="BG487" i="1"/>
  <c r="AZ488" i="1"/>
  <c r="BC488" i="1" s="1"/>
  <c r="BG488" i="1"/>
  <c r="BI488" i="1" s="1"/>
  <c r="AZ489" i="1"/>
  <c r="BG489" i="1"/>
  <c r="AZ490" i="1"/>
  <c r="BG490" i="1"/>
  <c r="BI490" i="1" s="1"/>
  <c r="AZ491" i="1"/>
  <c r="BC491" i="1" s="1"/>
  <c r="BG491" i="1"/>
  <c r="AZ492" i="1"/>
  <c r="BC492" i="1" s="1"/>
  <c r="BG492" i="1"/>
  <c r="BH492" i="1" s="1"/>
  <c r="AZ493" i="1"/>
  <c r="BC493" i="1" s="1"/>
  <c r="BG493" i="1"/>
  <c r="AZ494" i="1"/>
  <c r="BG494" i="1"/>
  <c r="BI494" i="1" s="1"/>
  <c r="AZ495" i="1"/>
  <c r="BC495" i="1" s="1"/>
  <c r="BG495" i="1"/>
  <c r="AZ496" i="1"/>
  <c r="BC496" i="1" s="1"/>
  <c r="BG496" i="1"/>
  <c r="BI496" i="1" s="1"/>
  <c r="AZ497" i="1"/>
  <c r="BC497" i="1" s="1"/>
  <c r="BG497" i="1"/>
  <c r="AZ498" i="1"/>
  <c r="BC498" i="1" s="1"/>
  <c r="BG498" i="1"/>
  <c r="BH498" i="1" s="1"/>
  <c r="AZ499" i="1"/>
  <c r="BC499" i="1" s="1"/>
  <c r="BG499" i="1"/>
  <c r="AZ500" i="1"/>
  <c r="BC500" i="1" s="1"/>
  <c r="BG500" i="1"/>
  <c r="BH500" i="1" s="1"/>
  <c r="AZ501" i="1"/>
  <c r="BC501" i="1" s="1"/>
  <c r="BG501" i="1"/>
  <c r="AZ502" i="1"/>
  <c r="BA502" i="1"/>
  <c r="BG502" i="1"/>
  <c r="BH502" i="1" s="1"/>
  <c r="AZ503" i="1"/>
  <c r="BC503" i="1" s="1"/>
  <c r="BG503" i="1"/>
  <c r="AZ504" i="1"/>
  <c r="BC504" i="1" s="1"/>
  <c r="BG504" i="1"/>
  <c r="BH504" i="1" s="1"/>
  <c r="AZ505" i="1"/>
  <c r="BG505" i="1"/>
  <c r="AZ506" i="1"/>
  <c r="BG506" i="1"/>
  <c r="BH506" i="1" s="1"/>
  <c r="AZ507" i="1"/>
  <c r="BC507" i="1" s="1"/>
  <c r="BG507" i="1"/>
  <c r="AZ508" i="1"/>
  <c r="BC508" i="1" s="1"/>
  <c r="BG508" i="1"/>
  <c r="BI508" i="1" s="1"/>
  <c r="AZ509" i="1"/>
  <c r="BG509" i="1"/>
  <c r="AZ510" i="1"/>
  <c r="BC510" i="1" s="1"/>
  <c r="BG510" i="1"/>
  <c r="BI510" i="1" s="1"/>
  <c r="AZ511" i="1"/>
  <c r="BC511" i="1" s="1"/>
  <c r="BG511" i="1"/>
  <c r="AZ512" i="1"/>
  <c r="BC512" i="1" s="1"/>
  <c r="BG512" i="1"/>
  <c r="BH512" i="1" s="1"/>
  <c r="AZ513" i="1"/>
  <c r="BA513" i="1"/>
  <c r="BG513" i="1"/>
  <c r="AZ514" i="1"/>
  <c r="BC514" i="1" s="1"/>
  <c r="BG514" i="1"/>
  <c r="BI514" i="1" s="1"/>
  <c r="AZ515" i="1"/>
  <c r="BC515" i="1" s="1"/>
  <c r="BG515" i="1"/>
  <c r="AZ516" i="1"/>
  <c r="BG516" i="1"/>
  <c r="BI516" i="1" s="1"/>
  <c r="AZ517" i="1"/>
  <c r="BC517" i="1" s="1"/>
  <c r="BG517" i="1"/>
  <c r="AZ518" i="1"/>
  <c r="BC518" i="1" s="1"/>
  <c r="BG518" i="1"/>
  <c r="BH518" i="1" s="1"/>
  <c r="AZ519" i="1"/>
  <c r="BC519" i="1" s="1"/>
  <c r="BG519" i="1"/>
  <c r="AZ520" i="1"/>
  <c r="BG520" i="1"/>
  <c r="BI520" i="1" s="1"/>
  <c r="AZ521" i="1"/>
  <c r="BG521" i="1"/>
  <c r="AZ522" i="1"/>
  <c r="BC522" i="1" s="1"/>
  <c r="BG522" i="1"/>
  <c r="BI522" i="1" s="1"/>
  <c r="AZ523" i="1"/>
  <c r="BC523" i="1" s="1"/>
  <c r="BG523" i="1"/>
  <c r="AZ524" i="1"/>
  <c r="BC524" i="1" s="1"/>
  <c r="BG524" i="1"/>
  <c r="BH524" i="1" s="1"/>
  <c r="AZ525" i="1"/>
  <c r="BG525" i="1"/>
  <c r="AZ526" i="1"/>
  <c r="BC526" i="1" s="1"/>
  <c r="BG526" i="1"/>
  <c r="BH526" i="1" s="1"/>
  <c r="AZ527" i="1"/>
  <c r="BC527" i="1" s="1"/>
  <c r="BG527" i="1"/>
  <c r="AZ528" i="1"/>
  <c r="BG528" i="1"/>
  <c r="BH528" i="1" s="1"/>
  <c r="AZ529" i="1"/>
  <c r="BC529" i="1" s="1"/>
  <c r="BG529" i="1"/>
  <c r="AZ530" i="1"/>
  <c r="BC530" i="1" s="1"/>
  <c r="BG530" i="1"/>
  <c r="BI530" i="1" s="1"/>
  <c r="AZ531" i="1"/>
  <c r="BC531" i="1" s="1"/>
  <c r="BG531" i="1"/>
  <c r="BI531" i="1" s="1"/>
  <c r="AZ532" i="1"/>
  <c r="BC532" i="1" s="1"/>
  <c r="BG532" i="1"/>
  <c r="BI532" i="1" s="1"/>
  <c r="AZ533" i="1"/>
  <c r="BC533" i="1" s="1"/>
  <c r="BG533" i="1"/>
  <c r="AZ534" i="1"/>
  <c r="BC534" i="1" s="1"/>
  <c r="BG534" i="1"/>
  <c r="BH534" i="1" s="1"/>
  <c r="AZ535" i="1"/>
  <c r="BC535" i="1" s="1"/>
  <c r="BG535" i="1"/>
  <c r="AZ536" i="1"/>
  <c r="BG536" i="1"/>
  <c r="BH536" i="1" s="1"/>
  <c r="AZ537" i="1"/>
  <c r="BG537" i="1"/>
  <c r="BI537" i="1" s="1"/>
  <c r="AZ538" i="1"/>
  <c r="BG538" i="1"/>
  <c r="BH538" i="1" s="1"/>
  <c r="BE641" i="1" l="1"/>
  <c r="BF641" i="1" s="1"/>
  <c r="BN641" i="1" s="1"/>
  <c r="BJ642" i="1"/>
  <c r="E610" i="1"/>
  <c r="BA609" i="1"/>
  <c r="BJ567" i="1"/>
  <c r="BE566" i="1"/>
  <c r="BE662" i="1"/>
  <c r="BJ663" i="1"/>
  <c r="BJ546" i="1"/>
  <c r="BE545" i="1"/>
  <c r="C666" i="1"/>
  <c r="BA665" i="1"/>
  <c r="BJ705" i="1"/>
  <c r="BE704" i="1"/>
  <c r="BF704" i="1" s="1"/>
  <c r="BN704" i="1" s="1"/>
  <c r="BE614" i="1"/>
  <c r="BF614" i="1" s="1"/>
  <c r="BN614" i="1" s="1"/>
  <c r="BJ615" i="1"/>
  <c r="BH464" i="1"/>
  <c r="BH530" i="1"/>
  <c r="BI524" i="1"/>
  <c r="BI492" i="1"/>
  <c r="BH516" i="1"/>
  <c r="BH476" i="1"/>
  <c r="BI468" i="1"/>
  <c r="BH508" i="1"/>
  <c r="BH532" i="1"/>
  <c r="BH522" i="1"/>
  <c r="BH488" i="1"/>
  <c r="BD534" i="1"/>
  <c r="BB537" i="1"/>
  <c r="BD537" i="1" s="1"/>
  <c r="BI536" i="1"/>
  <c r="BI498" i="1"/>
  <c r="BI486" i="1"/>
  <c r="BF456" i="1"/>
  <c r="BN456" i="1" s="1"/>
  <c r="BF452" i="1"/>
  <c r="BN452" i="1" s="1"/>
  <c r="BH531" i="1"/>
  <c r="BH514" i="1"/>
  <c r="BI502" i="1"/>
  <c r="BH496" i="1"/>
  <c r="BH478" i="1"/>
  <c r="BD454" i="1"/>
  <c r="BI512" i="1"/>
  <c r="BI504" i="1"/>
  <c r="BI474" i="1"/>
  <c r="BI458" i="1"/>
  <c r="BI448" i="1"/>
  <c r="BH442" i="1"/>
  <c r="BD529" i="1"/>
  <c r="BH537" i="1"/>
  <c r="BD533" i="1"/>
  <c r="BI526" i="1"/>
  <c r="BH490" i="1"/>
  <c r="BH462" i="1"/>
  <c r="BB444" i="1"/>
  <c r="BI538" i="1"/>
  <c r="BI534" i="1"/>
  <c r="BF532" i="1"/>
  <c r="BN532" i="1" s="1"/>
  <c r="BI528" i="1"/>
  <c r="BI506" i="1"/>
  <c r="BI444" i="1"/>
  <c r="BB463" i="1"/>
  <c r="BD463" i="1" s="1"/>
  <c r="BH510" i="1"/>
  <c r="BH494" i="1"/>
  <c r="BI484" i="1"/>
  <c r="BF465" i="1"/>
  <c r="BN465" i="1" s="1"/>
  <c r="BH446" i="1"/>
  <c r="BH440" i="1"/>
  <c r="BI529" i="1"/>
  <c r="BH529" i="1"/>
  <c r="BC506" i="1"/>
  <c r="BB506" i="1"/>
  <c r="BD506" i="1" s="1"/>
  <c r="BC494" i="1"/>
  <c r="BB494" i="1"/>
  <c r="BD494" i="1" s="1"/>
  <c r="BC473" i="1"/>
  <c r="BB473" i="1"/>
  <c r="BD473" i="1" s="1"/>
  <c r="BC462" i="1"/>
  <c r="BB462" i="1"/>
  <c r="BD462" i="1" s="1"/>
  <c r="BB484" i="1"/>
  <c r="BD484" i="1" s="1"/>
  <c r="BB475" i="1"/>
  <c r="BD475" i="1" s="1"/>
  <c r="BB503" i="1"/>
  <c r="BD503" i="1" s="1"/>
  <c r="BB519" i="1"/>
  <c r="BD519" i="1" s="1"/>
  <c r="BC528" i="1"/>
  <c r="BB528" i="1"/>
  <c r="BD528" i="1" s="1"/>
  <c r="BC516" i="1"/>
  <c r="BB516" i="1"/>
  <c r="BD516" i="1" s="1"/>
  <c r="BC485" i="1"/>
  <c r="BB485" i="1"/>
  <c r="BD485" i="1" s="1"/>
  <c r="BH472" i="1"/>
  <c r="BI472" i="1"/>
  <c r="BB461" i="1"/>
  <c r="BD461" i="1" s="1"/>
  <c r="BB438" i="1"/>
  <c r="BC435" i="1"/>
  <c r="BB435" i="1"/>
  <c r="BD435" i="1" s="1"/>
  <c r="BB491" i="1"/>
  <c r="BD491" i="1" s="1"/>
  <c r="BB483" i="1"/>
  <c r="BD483" i="1" s="1"/>
  <c r="BB526" i="1"/>
  <c r="BD526" i="1" s="1"/>
  <c r="BC521" i="1"/>
  <c r="BB521" i="1"/>
  <c r="BD521" i="1" s="1"/>
  <c r="BC520" i="1"/>
  <c r="BB520" i="1"/>
  <c r="BD520" i="1" s="1"/>
  <c r="BI518" i="1"/>
  <c r="BC505" i="1"/>
  <c r="BB505" i="1"/>
  <c r="BD505" i="1" s="1"/>
  <c r="BC486" i="1"/>
  <c r="BB486" i="1"/>
  <c r="BD486" i="1" s="1"/>
  <c r="BH466" i="1"/>
  <c r="BI466" i="1"/>
  <c r="BB449" i="1"/>
  <c r="BD449" i="1" s="1"/>
  <c r="BC449" i="1"/>
  <c r="BB445" i="1"/>
  <c r="BD445" i="1" s="1"/>
  <c r="BB437" i="1"/>
  <c r="BD437" i="1" s="1"/>
  <c r="BB459" i="1"/>
  <c r="BD459" i="1" s="1"/>
  <c r="BB447" i="1"/>
  <c r="BD447" i="1" s="1"/>
  <c r="BB439" i="1"/>
  <c r="BD439" i="1" s="1"/>
  <c r="BB500" i="1"/>
  <c r="BD500" i="1" s="1"/>
  <c r="BB496" i="1"/>
  <c r="BD496" i="1" s="1"/>
  <c r="BB471" i="1"/>
  <c r="BD471" i="1" s="1"/>
  <c r="BB523" i="1"/>
  <c r="BD523" i="1" s="1"/>
  <c r="BB515" i="1"/>
  <c r="BD515" i="1" s="1"/>
  <c r="BC538" i="1"/>
  <c r="BB538" i="1"/>
  <c r="BC536" i="1"/>
  <c r="BB536" i="1"/>
  <c r="BC509" i="1"/>
  <c r="BB509" i="1"/>
  <c r="BD509" i="1" s="1"/>
  <c r="BC458" i="1"/>
  <c r="BB458" i="1"/>
  <c r="BD458" i="1" s="1"/>
  <c r="BC442" i="1"/>
  <c r="BB442" i="1"/>
  <c r="BD442" i="1" s="1"/>
  <c r="BB443" i="1"/>
  <c r="BD443" i="1" s="1"/>
  <c r="BB492" i="1"/>
  <c r="BD492" i="1" s="1"/>
  <c r="BB527" i="1"/>
  <c r="BD527" i="1" s="1"/>
  <c r="BI535" i="1"/>
  <c r="BH535" i="1"/>
  <c r="BC489" i="1"/>
  <c r="BB489" i="1"/>
  <c r="BD489" i="1" s="1"/>
  <c r="BH482" i="1"/>
  <c r="BI482" i="1"/>
  <c r="BB457" i="1"/>
  <c r="BD457" i="1" s="1"/>
  <c r="BB441" i="1"/>
  <c r="BD441" i="1" s="1"/>
  <c r="BB460" i="1"/>
  <c r="BB448" i="1"/>
  <c r="BB440" i="1"/>
  <c r="BD440" i="1" s="1"/>
  <c r="BB472" i="1"/>
  <c r="BD472" i="1" s="1"/>
  <c r="BB518" i="1"/>
  <c r="BD518" i="1" s="1"/>
  <c r="BF535" i="1"/>
  <c r="BN535" i="1" s="1"/>
  <c r="BI533" i="1"/>
  <c r="BH533" i="1"/>
  <c r="BC525" i="1"/>
  <c r="BB525" i="1"/>
  <c r="BD525" i="1" s="1"/>
  <c r="BH520" i="1"/>
  <c r="BC513" i="1"/>
  <c r="BB513" i="1"/>
  <c r="BD513" i="1" s="1"/>
  <c r="BC502" i="1"/>
  <c r="BB502" i="1"/>
  <c r="BD502" i="1" s="1"/>
  <c r="BI500" i="1"/>
  <c r="BC490" i="1"/>
  <c r="BB490" i="1"/>
  <c r="BD490" i="1" s="1"/>
  <c r="BH480" i="1"/>
  <c r="BH470" i="1"/>
  <c r="BI470" i="1"/>
  <c r="BB450" i="1"/>
  <c r="BB446" i="1"/>
  <c r="BD446" i="1" s="1"/>
  <c r="BH436" i="1"/>
  <c r="BB464" i="1"/>
  <c r="BD464" i="1" s="1"/>
  <c r="BB436" i="1"/>
  <c r="BD436" i="1" s="1"/>
  <c r="BB499" i="1"/>
  <c r="BD499" i="1" s="1"/>
  <c r="BB495" i="1"/>
  <c r="BD495" i="1" s="1"/>
  <c r="BB487" i="1"/>
  <c r="BD487" i="1" s="1"/>
  <c r="BB476" i="1"/>
  <c r="BD476" i="1" s="1"/>
  <c r="BB504" i="1"/>
  <c r="BD504" i="1" s="1"/>
  <c r="BB522" i="1"/>
  <c r="BD522" i="1" s="1"/>
  <c r="BB514" i="1"/>
  <c r="BD514" i="1" s="1"/>
  <c r="BB470" i="1"/>
  <c r="BD470" i="1" s="1"/>
  <c r="BB482" i="1"/>
  <c r="BD482" i="1" s="1"/>
  <c r="BB474" i="1"/>
  <c r="BD474" i="1" s="1"/>
  <c r="BB510" i="1"/>
  <c r="BD510" i="1" s="1"/>
  <c r="BB517" i="1"/>
  <c r="BD517" i="1" s="1"/>
  <c r="BB493" i="1"/>
  <c r="BD493" i="1" s="1"/>
  <c r="BB524" i="1"/>
  <c r="BD524" i="1" s="1"/>
  <c r="BF531" i="1"/>
  <c r="BN531" i="1" s="1"/>
  <c r="BI527" i="1"/>
  <c r="BH527" i="1"/>
  <c r="BI525" i="1"/>
  <c r="BH525" i="1"/>
  <c r="BI523" i="1"/>
  <c r="BH523" i="1"/>
  <c r="BI521" i="1"/>
  <c r="BH521" i="1"/>
  <c r="BI519" i="1"/>
  <c r="BH519" i="1"/>
  <c r="BI517" i="1"/>
  <c r="BH517" i="1"/>
  <c r="BI515" i="1"/>
  <c r="BH515" i="1"/>
  <c r="BI513" i="1"/>
  <c r="BH513" i="1"/>
  <c r="BI511" i="1"/>
  <c r="BH511" i="1"/>
  <c r="BI509" i="1"/>
  <c r="BH509" i="1"/>
  <c r="BI507" i="1"/>
  <c r="BH507" i="1"/>
  <c r="BI505" i="1"/>
  <c r="BH505" i="1"/>
  <c r="BI503" i="1"/>
  <c r="BH503" i="1"/>
  <c r="BI501" i="1"/>
  <c r="BH501" i="1"/>
  <c r="BI499" i="1"/>
  <c r="BH499" i="1"/>
  <c r="BI497" i="1"/>
  <c r="BH497" i="1"/>
  <c r="BI495" i="1"/>
  <c r="BH495" i="1"/>
  <c r="BI493" i="1"/>
  <c r="BH493" i="1"/>
  <c r="BI491" i="1"/>
  <c r="BH491" i="1"/>
  <c r="BI489" i="1"/>
  <c r="BH489" i="1"/>
  <c r="BI487" i="1"/>
  <c r="BH487" i="1"/>
  <c r="BI485" i="1"/>
  <c r="BH485" i="1"/>
  <c r="BI483" i="1"/>
  <c r="BH483" i="1"/>
  <c r="BI481" i="1"/>
  <c r="BH481" i="1"/>
  <c r="BI479" i="1"/>
  <c r="BH479" i="1"/>
  <c r="BI477" i="1"/>
  <c r="BH477" i="1"/>
  <c r="BI475" i="1"/>
  <c r="BH475" i="1"/>
  <c r="BI473" i="1"/>
  <c r="BH473" i="1"/>
  <c r="BI471" i="1"/>
  <c r="BH471" i="1"/>
  <c r="BI469" i="1"/>
  <c r="BH469" i="1"/>
  <c r="BI467" i="1"/>
  <c r="BH467" i="1"/>
  <c r="BI465" i="1"/>
  <c r="BH465" i="1"/>
  <c r="BI454" i="1"/>
  <c r="BH454" i="1"/>
  <c r="BH447" i="1"/>
  <c r="BI438" i="1"/>
  <c r="BC537" i="1"/>
  <c r="BC460" i="1"/>
  <c r="BI456" i="1"/>
  <c r="BH456" i="1"/>
  <c r="BD451" i="1"/>
  <c r="BF451" i="1"/>
  <c r="BN451" i="1" s="1"/>
  <c r="BC450" i="1"/>
  <c r="BH443" i="1"/>
  <c r="BI443" i="1"/>
  <c r="BD511" i="1"/>
  <c r="BD507" i="1"/>
  <c r="BD501" i="1"/>
  <c r="BD497" i="1"/>
  <c r="BD481" i="1"/>
  <c r="BD479" i="1"/>
  <c r="BD477" i="1"/>
  <c r="BD469" i="1"/>
  <c r="BD467" i="1"/>
  <c r="BD453" i="1"/>
  <c r="BF453" i="1"/>
  <c r="BN453" i="1" s="1"/>
  <c r="BI450" i="1"/>
  <c r="BH450" i="1"/>
  <c r="BC448" i="1"/>
  <c r="BC438" i="1"/>
  <c r="BF530" i="1"/>
  <c r="BN530" i="1" s="1"/>
  <c r="BF512" i="1"/>
  <c r="BN512" i="1" s="1"/>
  <c r="BF508" i="1"/>
  <c r="BN508" i="1" s="1"/>
  <c r="BF498" i="1"/>
  <c r="BN498" i="1" s="1"/>
  <c r="BF488" i="1"/>
  <c r="BN488" i="1" s="1"/>
  <c r="BF480" i="1"/>
  <c r="BN480" i="1" s="1"/>
  <c r="BF478" i="1"/>
  <c r="BN478" i="1" s="1"/>
  <c r="BF468" i="1"/>
  <c r="BN468" i="1" s="1"/>
  <c r="BF466" i="1"/>
  <c r="BN466" i="1" s="1"/>
  <c r="BI460" i="1"/>
  <c r="BD455" i="1"/>
  <c r="BF455" i="1"/>
  <c r="BN455" i="1" s="1"/>
  <c r="BI452" i="1"/>
  <c r="BH452" i="1"/>
  <c r="BI447" i="1"/>
  <c r="BC444" i="1"/>
  <c r="BH438" i="1"/>
  <c r="BH457" i="1"/>
  <c r="BH455" i="1"/>
  <c r="BH453" i="1"/>
  <c r="BH451" i="1"/>
  <c r="BH435" i="1"/>
  <c r="BH461" i="1"/>
  <c r="BH439" i="1"/>
  <c r="BH463" i="1"/>
  <c r="BH459" i="1"/>
  <c r="BH449" i="1"/>
  <c r="BH445" i="1"/>
  <c r="BH441" i="1"/>
  <c r="BH437" i="1"/>
  <c r="B436" i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A436" i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C436" i="1"/>
  <c r="D436" i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6" i="1" s="1"/>
  <c r="D467" i="1" s="1"/>
  <c r="D468" i="1" s="1"/>
  <c r="D469" i="1" s="1"/>
  <c r="E436" i="1"/>
  <c r="E437" i="1" s="1"/>
  <c r="E438" i="1" s="1"/>
  <c r="E439" i="1" s="1"/>
  <c r="E440" i="1" s="1"/>
  <c r="E441" i="1" s="1"/>
  <c r="E442" i="1" s="1"/>
  <c r="E443" i="1" s="1"/>
  <c r="E444" i="1" s="1"/>
  <c r="E445" i="1" s="1"/>
  <c r="E446" i="1" s="1"/>
  <c r="E447" i="1" s="1"/>
  <c r="E448" i="1" s="1"/>
  <c r="E449" i="1" s="1"/>
  <c r="E450" i="1" s="1"/>
  <c r="E451" i="1" s="1"/>
  <c r="E452" i="1" s="1"/>
  <c r="E453" i="1" s="1"/>
  <c r="E454" i="1" s="1"/>
  <c r="E455" i="1" s="1"/>
  <c r="E456" i="1" s="1"/>
  <c r="E458" i="1" s="1"/>
  <c r="E459" i="1" s="1"/>
  <c r="E460" i="1" s="1"/>
  <c r="E461" i="1" s="1"/>
  <c r="E462" i="1" s="1"/>
  <c r="E463" i="1" s="1"/>
  <c r="E464" i="1" s="1"/>
  <c r="E465" i="1" s="1"/>
  <c r="E466" i="1" s="1"/>
  <c r="E467" i="1" s="1"/>
  <c r="E468" i="1" s="1"/>
  <c r="E469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3" i="1" s="1"/>
  <c r="E484" i="1" s="1"/>
  <c r="E485" i="1" s="1"/>
  <c r="E486" i="1" s="1"/>
  <c r="E487" i="1" s="1"/>
  <c r="E488" i="1" s="1"/>
  <c r="E490" i="1" s="1"/>
  <c r="E491" i="1" s="1"/>
  <c r="E492" i="1" s="1"/>
  <c r="E493" i="1" s="1"/>
  <c r="E494" i="1" s="1"/>
  <c r="E495" i="1" s="1"/>
  <c r="E496" i="1" s="1"/>
  <c r="E497" i="1" s="1"/>
  <c r="E498" i="1" s="1"/>
  <c r="E500" i="1" s="1"/>
  <c r="E501" i="1" s="1"/>
  <c r="E514" i="1" s="1"/>
  <c r="E515" i="1" s="1"/>
  <c r="E516" i="1" s="1"/>
  <c r="E517" i="1" s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BE642" i="1" l="1"/>
  <c r="BF642" i="1" s="1"/>
  <c r="BN642" i="1" s="1"/>
  <c r="BJ643" i="1"/>
  <c r="E611" i="1"/>
  <c r="BA610" i="1"/>
  <c r="BE567" i="1"/>
  <c r="BJ568" i="1"/>
  <c r="BJ547" i="1"/>
  <c r="BE546" i="1"/>
  <c r="BE663" i="1"/>
  <c r="BJ664" i="1"/>
  <c r="BE705" i="1"/>
  <c r="BF705" i="1" s="1"/>
  <c r="BN705" i="1" s="1"/>
  <c r="BJ706" i="1"/>
  <c r="C667" i="1"/>
  <c r="BA666" i="1"/>
  <c r="BE615" i="1"/>
  <c r="BF615" i="1" s="1"/>
  <c r="BN615" i="1" s="1"/>
  <c r="BJ616" i="1"/>
  <c r="BJ513" i="1"/>
  <c r="BE513" i="1" s="1"/>
  <c r="BF513" i="1" s="1"/>
  <c r="BN513" i="1" s="1"/>
  <c r="BJ537" i="1"/>
  <c r="BE537" i="1" s="1"/>
  <c r="BF537" i="1" s="1"/>
  <c r="BN537" i="1" s="1"/>
  <c r="BJ470" i="1"/>
  <c r="BE470" i="1" s="1"/>
  <c r="BF470" i="1" s="1"/>
  <c r="BN470" i="1" s="1"/>
  <c r="E538" i="1"/>
  <c r="BA537" i="1"/>
  <c r="BJ502" i="1"/>
  <c r="BJ457" i="1"/>
  <c r="C437" i="1"/>
  <c r="BA436" i="1"/>
  <c r="BD438" i="1"/>
  <c r="BD448" i="1"/>
  <c r="BD450" i="1"/>
  <c r="BD538" i="1"/>
  <c r="BD444" i="1"/>
  <c r="BD536" i="1"/>
  <c r="BD460" i="1"/>
  <c r="BB434" i="1"/>
  <c r="BF434" i="1" s="1"/>
  <c r="BN434" i="1" s="1"/>
  <c r="BB419" i="1"/>
  <c r="BD419" i="1" s="1"/>
  <c r="BB420" i="1"/>
  <c r="BD420" i="1" s="1"/>
  <c r="BB421" i="1"/>
  <c r="BF421" i="1" s="1"/>
  <c r="BN421" i="1" s="1"/>
  <c r="BB422" i="1"/>
  <c r="BD422" i="1" s="1"/>
  <c r="BB423" i="1"/>
  <c r="BD423" i="1" s="1"/>
  <c r="BB424" i="1"/>
  <c r="BD424" i="1" s="1"/>
  <c r="BB425" i="1"/>
  <c r="BD425" i="1" s="1"/>
  <c r="BB426" i="1"/>
  <c r="BD426" i="1" s="1"/>
  <c r="BB427" i="1"/>
  <c r="BD427" i="1" s="1"/>
  <c r="BB428" i="1"/>
  <c r="BD428" i="1" s="1"/>
  <c r="BB392" i="1"/>
  <c r="BD392" i="1" s="1"/>
  <c r="BB393" i="1"/>
  <c r="BD393" i="1" s="1"/>
  <c r="BB366" i="1"/>
  <c r="BB367" i="1"/>
  <c r="BD367" i="1" s="1"/>
  <c r="BB368" i="1"/>
  <c r="BB369" i="1"/>
  <c r="BF369" i="1" s="1"/>
  <c r="BN369" i="1" s="1"/>
  <c r="BB370" i="1"/>
  <c r="BB371" i="1"/>
  <c r="BD371" i="1" s="1"/>
  <c r="BB372" i="1"/>
  <c r="BB380" i="1"/>
  <c r="BB381" i="1"/>
  <c r="BF381" i="1" s="1"/>
  <c r="BN381" i="1" s="1"/>
  <c r="BB382" i="1"/>
  <c r="BB387" i="1"/>
  <c r="BD387" i="1" s="1"/>
  <c r="BB342" i="1"/>
  <c r="BD342" i="1" s="1"/>
  <c r="BB343" i="1"/>
  <c r="BB344" i="1"/>
  <c r="BD344" i="1" s="1"/>
  <c r="BB345" i="1"/>
  <c r="BB346" i="1"/>
  <c r="BF346" i="1" s="1"/>
  <c r="BN346" i="1" s="1"/>
  <c r="BB347" i="1"/>
  <c r="BD347" i="1" s="1"/>
  <c r="BB353" i="1"/>
  <c r="BF353" i="1" s="1"/>
  <c r="BN353" i="1" s="1"/>
  <c r="BB354" i="1"/>
  <c r="BB355" i="1"/>
  <c r="BB356" i="1"/>
  <c r="BF356" i="1" s="1"/>
  <c r="BN356" i="1" s="1"/>
  <c r="BB357" i="1"/>
  <c r="BF357" i="1" s="1"/>
  <c r="BN357" i="1" s="1"/>
  <c r="BB358" i="1"/>
  <c r="BD358" i="1" s="1"/>
  <c r="AZ328" i="1"/>
  <c r="BC328" i="1" s="1"/>
  <c r="BA328" i="1"/>
  <c r="BG328" i="1"/>
  <c r="AZ329" i="1"/>
  <c r="BG329" i="1"/>
  <c r="BH329" i="1" s="1"/>
  <c r="AZ330" i="1"/>
  <c r="BG330" i="1"/>
  <c r="AZ331" i="1"/>
  <c r="BG331" i="1"/>
  <c r="BH331" i="1" s="1"/>
  <c r="AZ332" i="1"/>
  <c r="BC332" i="1" s="1"/>
  <c r="BG332" i="1"/>
  <c r="AZ333" i="1"/>
  <c r="BG333" i="1"/>
  <c r="BH333" i="1" s="1"/>
  <c r="AZ334" i="1"/>
  <c r="BC334" i="1" s="1"/>
  <c r="BG334" i="1"/>
  <c r="AZ335" i="1"/>
  <c r="BG335" i="1"/>
  <c r="BH335" i="1" s="1"/>
  <c r="AZ336" i="1"/>
  <c r="BC336" i="1" s="1"/>
  <c r="BG336" i="1"/>
  <c r="AZ337" i="1"/>
  <c r="BG337" i="1"/>
  <c r="BH337" i="1" s="1"/>
  <c r="AZ338" i="1"/>
  <c r="BG338" i="1"/>
  <c r="BI338" i="1" s="1"/>
  <c r="AZ339" i="1"/>
  <c r="BG339" i="1"/>
  <c r="AZ340" i="1"/>
  <c r="BG340" i="1"/>
  <c r="AZ341" i="1"/>
  <c r="BC341" i="1" s="1"/>
  <c r="BG341" i="1"/>
  <c r="BI341" i="1" s="1"/>
  <c r="AZ342" i="1"/>
  <c r="BC342" i="1" s="1"/>
  <c r="BG342" i="1"/>
  <c r="BI342" i="1" s="1"/>
  <c r="AZ343" i="1"/>
  <c r="BC343" i="1" s="1"/>
  <c r="BG343" i="1"/>
  <c r="BI343" i="1" s="1"/>
  <c r="AZ344" i="1"/>
  <c r="BC344" i="1" s="1"/>
  <c r="BG344" i="1"/>
  <c r="AZ345" i="1"/>
  <c r="BC345" i="1" s="1"/>
  <c r="BG345" i="1"/>
  <c r="BH345" i="1" s="1"/>
  <c r="AZ346" i="1"/>
  <c r="BC346" i="1" s="1"/>
  <c r="BG346" i="1"/>
  <c r="AZ347" i="1"/>
  <c r="BC347" i="1" s="1"/>
  <c r="BG347" i="1"/>
  <c r="BI347" i="1" s="1"/>
  <c r="AZ348" i="1"/>
  <c r="BG348" i="1"/>
  <c r="BI348" i="1" s="1"/>
  <c r="AZ349" i="1"/>
  <c r="BG349" i="1"/>
  <c r="AZ350" i="1"/>
  <c r="BC350" i="1" s="1"/>
  <c r="BG350" i="1"/>
  <c r="AZ351" i="1"/>
  <c r="BC351" i="1" s="1"/>
  <c r="BG351" i="1"/>
  <c r="AZ352" i="1"/>
  <c r="BG352" i="1"/>
  <c r="BI352" i="1" s="1"/>
  <c r="AZ353" i="1"/>
  <c r="BC353" i="1" s="1"/>
  <c r="BG353" i="1"/>
  <c r="BH353" i="1" s="1"/>
  <c r="AZ354" i="1"/>
  <c r="BC354" i="1" s="1"/>
  <c r="BG354" i="1"/>
  <c r="BI354" i="1" s="1"/>
  <c r="AZ355" i="1"/>
  <c r="BC355" i="1" s="1"/>
  <c r="BG355" i="1"/>
  <c r="AZ356" i="1"/>
  <c r="BC356" i="1" s="1"/>
  <c r="BG356" i="1"/>
  <c r="BI356" i="1" s="1"/>
  <c r="AZ357" i="1"/>
  <c r="BC357" i="1" s="1"/>
  <c r="BG357" i="1"/>
  <c r="AZ358" i="1"/>
  <c r="BC358" i="1" s="1"/>
  <c r="BG358" i="1"/>
  <c r="AZ359" i="1"/>
  <c r="BA359" i="1"/>
  <c r="BG359" i="1"/>
  <c r="AZ360" i="1"/>
  <c r="BC360" i="1" s="1"/>
  <c r="BG360" i="1"/>
  <c r="AZ361" i="1"/>
  <c r="BG361" i="1"/>
  <c r="BH361" i="1" s="1"/>
  <c r="AZ362" i="1"/>
  <c r="BG362" i="1"/>
  <c r="AZ363" i="1"/>
  <c r="BG363" i="1"/>
  <c r="AZ364" i="1"/>
  <c r="BG364" i="1"/>
  <c r="AZ365" i="1"/>
  <c r="BG365" i="1"/>
  <c r="BI365" i="1" s="1"/>
  <c r="AZ366" i="1"/>
  <c r="BC366" i="1" s="1"/>
  <c r="BG366" i="1"/>
  <c r="AZ367" i="1"/>
  <c r="BC367" i="1" s="1"/>
  <c r="BG367" i="1"/>
  <c r="BH367" i="1" s="1"/>
  <c r="AZ368" i="1"/>
  <c r="BC368" i="1" s="1"/>
  <c r="BG368" i="1"/>
  <c r="AZ369" i="1"/>
  <c r="BC369" i="1" s="1"/>
  <c r="BG369" i="1"/>
  <c r="AZ370" i="1"/>
  <c r="BC370" i="1" s="1"/>
  <c r="BG370" i="1"/>
  <c r="AZ371" i="1"/>
  <c r="BC371" i="1" s="1"/>
  <c r="BG371" i="1"/>
  <c r="AZ372" i="1"/>
  <c r="BC372" i="1" s="1"/>
  <c r="BG372" i="1"/>
  <c r="AZ373" i="1"/>
  <c r="BG373" i="1"/>
  <c r="BH373" i="1" s="1"/>
  <c r="AZ374" i="1"/>
  <c r="BC374" i="1" s="1"/>
  <c r="BG374" i="1"/>
  <c r="AZ375" i="1"/>
  <c r="BG375" i="1"/>
  <c r="AZ376" i="1"/>
  <c r="BC376" i="1" s="1"/>
  <c r="BG376" i="1"/>
  <c r="AZ377" i="1"/>
  <c r="BG377" i="1"/>
  <c r="BH377" i="1" s="1"/>
  <c r="AZ378" i="1"/>
  <c r="BC378" i="1" s="1"/>
  <c r="BG378" i="1"/>
  <c r="AZ379" i="1"/>
  <c r="BG379" i="1"/>
  <c r="AZ380" i="1"/>
  <c r="BC380" i="1" s="1"/>
  <c r="BG380" i="1"/>
  <c r="BI380" i="1" s="1"/>
  <c r="AZ381" i="1"/>
  <c r="BC381" i="1" s="1"/>
  <c r="BG381" i="1"/>
  <c r="BH381" i="1" s="1"/>
  <c r="AZ382" i="1"/>
  <c r="BC382" i="1" s="1"/>
  <c r="BG382" i="1"/>
  <c r="BI382" i="1" s="1"/>
  <c r="AZ383" i="1"/>
  <c r="BG383" i="1"/>
  <c r="BI383" i="1" s="1"/>
  <c r="AZ384" i="1"/>
  <c r="BC384" i="1" s="1"/>
  <c r="BG384" i="1"/>
  <c r="AZ385" i="1"/>
  <c r="BC385" i="1" s="1"/>
  <c r="BG385" i="1"/>
  <c r="BI385" i="1" s="1"/>
  <c r="AZ386" i="1"/>
  <c r="BC386" i="1" s="1"/>
  <c r="BG386" i="1"/>
  <c r="BI386" i="1" s="1"/>
  <c r="AZ387" i="1"/>
  <c r="BC387" i="1" s="1"/>
  <c r="BG387" i="1"/>
  <c r="AZ388" i="1"/>
  <c r="BC388" i="1" s="1"/>
  <c r="BG388" i="1"/>
  <c r="BI388" i="1" s="1"/>
  <c r="AZ389" i="1"/>
  <c r="BG389" i="1"/>
  <c r="AZ390" i="1"/>
  <c r="BG390" i="1"/>
  <c r="AZ391" i="1"/>
  <c r="BG391" i="1"/>
  <c r="AZ392" i="1"/>
  <c r="BC392" i="1" s="1"/>
  <c r="BG392" i="1"/>
  <c r="BI392" i="1" s="1"/>
  <c r="AZ393" i="1"/>
  <c r="BC393" i="1" s="1"/>
  <c r="BG393" i="1"/>
  <c r="AZ394" i="1"/>
  <c r="BC394" i="1" s="1"/>
  <c r="BG394" i="1"/>
  <c r="BI394" i="1" s="1"/>
  <c r="AZ395" i="1"/>
  <c r="BG395" i="1"/>
  <c r="AZ396" i="1"/>
  <c r="BC396" i="1" s="1"/>
  <c r="BG396" i="1"/>
  <c r="AZ397" i="1"/>
  <c r="BC397" i="1" s="1"/>
  <c r="BG397" i="1"/>
  <c r="AZ398" i="1"/>
  <c r="BC398" i="1" s="1"/>
  <c r="BG398" i="1"/>
  <c r="BI398" i="1" s="1"/>
  <c r="AZ399" i="1"/>
  <c r="BG399" i="1"/>
  <c r="AZ400" i="1"/>
  <c r="BC400" i="1" s="1"/>
  <c r="BG400" i="1"/>
  <c r="AZ401" i="1"/>
  <c r="BC401" i="1" s="1"/>
  <c r="BG401" i="1"/>
  <c r="AZ402" i="1"/>
  <c r="BG402" i="1"/>
  <c r="BI402" i="1" s="1"/>
  <c r="AZ403" i="1"/>
  <c r="BG403" i="1"/>
  <c r="AZ404" i="1"/>
  <c r="BC404" i="1" s="1"/>
  <c r="BG404" i="1"/>
  <c r="AZ405" i="1"/>
  <c r="BC405" i="1" s="1"/>
  <c r="BG405" i="1"/>
  <c r="BH405" i="1" s="1"/>
  <c r="AZ406" i="1"/>
  <c r="BC406" i="1" s="1"/>
  <c r="BG406" i="1"/>
  <c r="BI406" i="1" s="1"/>
  <c r="AZ407" i="1"/>
  <c r="BG407" i="1"/>
  <c r="AZ408" i="1"/>
  <c r="BC408" i="1" s="1"/>
  <c r="BG408" i="1"/>
  <c r="AZ409" i="1"/>
  <c r="BC409" i="1" s="1"/>
  <c r="BG409" i="1"/>
  <c r="BI409" i="1" s="1"/>
  <c r="AZ410" i="1"/>
  <c r="BC410" i="1" s="1"/>
  <c r="BG410" i="1"/>
  <c r="BI410" i="1" s="1"/>
  <c r="AZ411" i="1"/>
  <c r="BG411" i="1"/>
  <c r="AZ412" i="1"/>
  <c r="BG412" i="1"/>
  <c r="AZ413" i="1"/>
  <c r="BG413" i="1"/>
  <c r="BH413" i="1" s="1"/>
  <c r="AZ414" i="1"/>
  <c r="BC414" i="1" s="1"/>
  <c r="BG414" i="1"/>
  <c r="BI414" i="1" s="1"/>
  <c r="AZ415" i="1"/>
  <c r="BG415" i="1"/>
  <c r="AZ416" i="1"/>
  <c r="BC416" i="1" s="1"/>
  <c r="BG416" i="1"/>
  <c r="AZ417" i="1"/>
  <c r="BC417" i="1" s="1"/>
  <c r="BG417" i="1"/>
  <c r="BI417" i="1" s="1"/>
  <c r="AZ418" i="1"/>
  <c r="BC418" i="1" s="1"/>
  <c r="BG418" i="1"/>
  <c r="BI418" i="1" s="1"/>
  <c r="AZ419" i="1"/>
  <c r="BC419" i="1" s="1"/>
  <c r="BG419" i="1"/>
  <c r="BH419" i="1" s="1"/>
  <c r="AZ420" i="1"/>
  <c r="BC420" i="1" s="1"/>
  <c r="BG420" i="1"/>
  <c r="BI420" i="1" s="1"/>
  <c r="AZ421" i="1"/>
  <c r="BC421" i="1" s="1"/>
  <c r="BG421" i="1"/>
  <c r="BI421" i="1" s="1"/>
  <c r="AZ422" i="1"/>
  <c r="BC422" i="1" s="1"/>
  <c r="BG422" i="1"/>
  <c r="BI422" i="1" s="1"/>
  <c r="AZ423" i="1"/>
  <c r="BC423" i="1" s="1"/>
  <c r="BG423" i="1"/>
  <c r="BI423" i="1" s="1"/>
  <c r="AZ424" i="1"/>
  <c r="BC424" i="1" s="1"/>
  <c r="BG424" i="1"/>
  <c r="BI424" i="1" s="1"/>
  <c r="AZ425" i="1"/>
  <c r="BC425" i="1" s="1"/>
  <c r="BG425" i="1"/>
  <c r="AZ426" i="1"/>
  <c r="BC426" i="1" s="1"/>
  <c r="BG426" i="1"/>
  <c r="BI426" i="1" s="1"/>
  <c r="AZ427" i="1"/>
  <c r="BC427" i="1" s="1"/>
  <c r="BG427" i="1"/>
  <c r="BH427" i="1" s="1"/>
  <c r="AZ428" i="1"/>
  <c r="BC428" i="1" s="1"/>
  <c r="BG428" i="1"/>
  <c r="BI428" i="1" s="1"/>
  <c r="AZ429" i="1"/>
  <c r="BG429" i="1"/>
  <c r="AZ430" i="1"/>
  <c r="BG430" i="1"/>
  <c r="AZ431" i="1"/>
  <c r="BA431" i="1"/>
  <c r="BG431" i="1"/>
  <c r="AZ432" i="1"/>
  <c r="BG432" i="1"/>
  <c r="BI432" i="1" s="1"/>
  <c r="AZ433" i="1"/>
  <c r="BG433" i="1"/>
  <c r="BH433" i="1" s="1"/>
  <c r="AZ434" i="1"/>
  <c r="BC434" i="1" s="1"/>
  <c r="BG434" i="1"/>
  <c r="B329" i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C329" i="1"/>
  <c r="D329" i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60" i="1" s="1"/>
  <c r="D361" i="1" s="1"/>
  <c r="D362" i="1" s="1"/>
  <c r="D363" i="1" s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6" i="1" s="1"/>
  <c r="D387" i="1" s="1"/>
  <c r="D389" i="1" s="1"/>
  <c r="D390" i="1" s="1"/>
  <c r="D391" i="1" s="1"/>
  <c r="D392" i="1" s="1"/>
  <c r="D393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6" i="1" s="1"/>
  <c r="D407" i="1" s="1"/>
  <c r="D408" i="1" s="1"/>
  <c r="D409" i="1" s="1"/>
  <c r="D410" i="1" s="1"/>
  <c r="D411" i="1" s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2" i="1" s="1"/>
  <c r="D433" i="1" s="1"/>
  <c r="D434" i="1" s="1"/>
  <c r="E329" i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4" i="1" s="1"/>
  <c r="E375" i="1" s="1"/>
  <c r="E376" i="1" s="1"/>
  <c r="E378" i="1" s="1"/>
  <c r="E379" i="1" s="1"/>
  <c r="E380" i="1" s="1"/>
  <c r="E381" i="1" s="1"/>
  <c r="E382" i="1" s="1"/>
  <c r="E384" i="1" s="1"/>
  <c r="E385" i="1" s="1"/>
  <c r="E386" i="1" s="1"/>
  <c r="E387" i="1" s="1"/>
  <c r="A329" i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BE643" i="1" l="1"/>
  <c r="BF643" i="1" s="1"/>
  <c r="BN643" i="1" s="1"/>
  <c r="BJ644" i="1"/>
  <c r="E612" i="1"/>
  <c r="BA611" i="1"/>
  <c r="BE568" i="1"/>
  <c r="BJ569" i="1"/>
  <c r="BE664" i="1"/>
  <c r="BF664" i="1" s="1"/>
  <c r="BN664" i="1" s="1"/>
  <c r="BJ665" i="1"/>
  <c r="BJ548" i="1"/>
  <c r="BE547" i="1"/>
  <c r="C668" i="1"/>
  <c r="BA667" i="1"/>
  <c r="BE706" i="1"/>
  <c r="BF706" i="1" s="1"/>
  <c r="BN706" i="1" s="1"/>
  <c r="BJ707" i="1"/>
  <c r="BE616" i="1"/>
  <c r="BF616" i="1" s="1"/>
  <c r="BN616" i="1" s="1"/>
  <c r="BJ617" i="1"/>
  <c r="BJ514" i="1"/>
  <c r="BE514" i="1" s="1"/>
  <c r="BF514" i="1" s="1"/>
  <c r="BN514" i="1" s="1"/>
  <c r="BJ538" i="1"/>
  <c r="BE538" i="1" s="1"/>
  <c r="BF538" i="1" s="1"/>
  <c r="BN538" i="1" s="1"/>
  <c r="BJ471" i="1"/>
  <c r="BE471" i="1" s="1"/>
  <c r="BF471" i="1" s="1"/>
  <c r="BN471" i="1" s="1"/>
  <c r="BE502" i="1"/>
  <c r="BF502" i="1" s="1"/>
  <c r="BN502" i="1" s="1"/>
  <c r="BJ503" i="1"/>
  <c r="C438" i="1"/>
  <c r="BA437" i="1"/>
  <c r="BJ456" i="1"/>
  <c r="BJ455" i="1" s="1"/>
  <c r="BJ454" i="1" s="1"/>
  <c r="BJ453" i="1" s="1"/>
  <c r="BJ452" i="1" s="1"/>
  <c r="BJ451" i="1" s="1"/>
  <c r="BJ450" i="1" s="1"/>
  <c r="BJ449" i="1" s="1"/>
  <c r="BJ448" i="1" s="1"/>
  <c r="BJ447" i="1" s="1"/>
  <c r="BJ446" i="1" s="1"/>
  <c r="BJ445" i="1" s="1"/>
  <c r="BJ444" i="1" s="1"/>
  <c r="BJ443" i="1" s="1"/>
  <c r="BJ442" i="1" s="1"/>
  <c r="BJ441" i="1" s="1"/>
  <c r="BJ440" i="1" s="1"/>
  <c r="BJ439" i="1" s="1"/>
  <c r="BJ438" i="1" s="1"/>
  <c r="BJ437" i="1" s="1"/>
  <c r="BE457" i="1"/>
  <c r="BF457" i="1" s="1"/>
  <c r="BN457" i="1" s="1"/>
  <c r="BJ458" i="1"/>
  <c r="BD369" i="1"/>
  <c r="BD346" i="1"/>
  <c r="BH423" i="1"/>
  <c r="BI331" i="1"/>
  <c r="BF342" i="1"/>
  <c r="BN342" i="1" s="1"/>
  <c r="BH397" i="1"/>
  <c r="BH347" i="1"/>
  <c r="BH341" i="1"/>
  <c r="BD421" i="1"/>
  <c r="BD357" i="1"/>
  <c r="BH343" i="1"/>
  <c r="BH365" i="1"/>
  <c r="BI433" i="1"/>
  <c r="BH409" i="1"/>
  <c r="BI377" i="1"/>
  <c r="BD353" i="1"/>
  <c r="BF347" i="1"/>
  <c r="BN347" i="1" s="1"/>
  <c r="BD434" i="1"/>
  <c r="BF423" i="1"/>
  <c r="BN423" i="1" s="1"/>
  <c r="BH421" i="1"/>
  <c r="BI405" i="1"/>
  <c r="BF371" i="1"/>
  <c r="BN371" i="1" s="1"/>
  <c r="BI335" i="1"/>
  <c r="BI413" i="1"/>
  <c r="BH385" i="1"/>
  <c r="BI373" i="1"/>
  <c r="BI367" i="1"/>
  <c r="BF358" i="1"/>
  <c r="BN358" i="1" s="1"/>
  <c r="BF425" i="1"/>
  <c r="BN425" i="1" s="1"/>
  <c r="BH417" i="1"/>
  <c r="BD356" i="1"/>
  <c r="BF419" i="1"/>
  <c r="BN419" i="1" s="1"/>
  <c r="BI345" i="1"/>
  <c r="BB386" i="1"/>
  <c r="BD386" i="1" s="1"/>
  <c r="BF427" i="1"/>
  <c r="BN427" i="1" s="1"/>
  <c r="BF393" i="1"/>
  <c r="BN393" i="1" s="1"/>
  <c r="BB384" i="1"/>
  <c r="BD384" i="1" s="1"/>
  <c r="BH383" i="1"/>
  <c r="BD381" i="1"/>
  <c r="BB373" i="1"/>
  <c r="BB339" i="1"/>
  <c r="BA388" i="1"/>
  <c r="BB429" i="1"/>
  <c r="BH425" i="1"/>
  <c r="BI425" i="1"/>
  <c r="BC430" i="1"/>
  <c r="BB430" i="1"/>
  <c r="BD430" i="1" s="1"/>
  <c r="BB413" i="1"/>
  <c r="BD413" i="1" s="1"/>
  <c r="BB412" i="1"/>
  <c r="BD412" i="1" s="1"/>
  <c r="C330" i="1"/>
  <c r="BA329" i="1"/>
  <c r="BI431" i="1"/>
  <c r="BB418" i="1"/>
  <c r="BD418" i="1" s="1"/>
  <c r="BC413" i="1"/>
  <c r="BC412" i="1"/>
  <c r="BB409" i="1"/>
  <c r="BD409" i="1" s="1"/>
  <c r="BB408" i="1"/>
  <c r="BD408" i="1" s="1"/>
  <c r="BB406" i="1"/>
  <c r="BD406" i="1" s="1"/>
  <c r="BB402" i="1"/>
  <c r="BD402" i="1" s="1"/>
  <c r="BB401" i="1"/>
  <c r="BD401" i="1" s="1"/>
  <c r="BI391" i="1"/>
  <c r="BH387" i="1"/>
  <c r="BB375" i="1"/>
  <c r="BH371" i="1"/>
  <c r="BB365" i="1"/>
  <c r="BH363" i="1"/>
  <c r="BI363" i="1"/>
  <c r="BI355" i="1"/>
  <c r="BB352" i="1"/>
  <c r="BD352" i="1" s="1"/>
  <c r="BC352" i="1"/>
  <c r="BB351" i="1"/>
  <c r="BD351" i="1" s="1"/>
  <c r="BI346" i="1"/>
  <c r="BB331" i="1"/>
  <c r="BD354" i="1"/>
  <c r="BF354" i="1"/>
  <c r="BN354" i="1" s="1"/>
  <c r="BB335" i="1"/>
  <c r="BB433" i="1"/>
  <c r="BD433" i="1" s="1"/>
  <c r="BB432" i="1"/>
  <c r="BD432" i="1" s="1"/>
  <c r="BC432" i="1"/>
  <c r="BI427" i="1"/>
  <c r="BB415" i="1"/>
  <c r="BD415" i="1" s="1"/>
  <c r="BB411" i="1"/>
  <c r="BD411" i="1" s="1"/>
  <c r="BB410" i="1"/>
  <c r="BD410" i="1" s="1"/>
  <c r="BB403" i="1"/>
  <c r="BD403" i="1" s="1"/>
  <c r="BB398" i="1"/>
  <c r="BD398" i="1" s="1"/>
  <c r="BB394" i="1"/>
  <c r="BC390" i="1"/>
  <c r="BB390" i="1"/>
  <c r="BD390" i="1" s="1"/>
  <c r="BB389" i="1"/>
  <c r="BD389" i="1" s="1"/>
  <c r="BH379" i="1"/>
  <c r="BB377" i="1"/>
  <c r="BB363" i="1"/>
  <c r="BC362" i="1"/>
  <c r="BB362" i="1"/>
  <c r="BD362" i="1" s="1"/>
  <c r="BC338" i="1"/>
  <c r="BB338" i="1"/>
  <c r="BD338" i="1" s="1"/>
  <c r="BI329" i="1"/>
  <c r="BB334" i="1"/>
  <c r="BD334" i="1" s="1"/>
  <c r="BB417" i="1"/>
  <c r="BD417" i="1" s="1"/>
  <c r="BB416" i="1"/>
  <c r="BD416" i="1" s="1"/>
  <c r="BB405" i="1"/>
  <c r="BD405" i="1" s="1"/>
  <c r="BH401" i="1"/>
  <c r="BI401" i="1"/>
  <c r="BB399" i="1"/>
  <c r="BD399" i="1" s="1"/>
  <c r="BB395" i="1"/>
  <c r="BD395" i="1" s="1"/>
  <c r="BC391" i="1"/>
  <c r="BB391" i="1"/>
  <c r="BD391" i="1" s="1"/>
  <c r="BB388" i="1"/>
  <c r="BH375" i="1"/>
  <c r="BI375" i="1"/>
  <c r="BB364" i="1"/>
  <c r="BD364" i="1" s="1"/>
  <c r="BC364" i="1"/>
  <c r="BB378" i="1"/>
  <c r="BD378" i="1" s="1"/>
  <c r="BI351" i="1"/>
  <c r="BH351" i="1"/>
  <c r="BI333" i="1"/>
  <c r="BB350" i="1"/>
  <c r="BD350" i="1" s="1"/>
  <c r="BD345" i="1"/>
  <c r="BF345" i="1"/>
  <c r="BN345" i="1" s="1"/>
  <c r="BB341" i="1"/>
  <c r="BD341" i="1" s="1"/>
  <c r="BB330" i="1"/>
  <c r="BD330" i="1" s="1"/>
  <c r="BH431" i="1"/>
  <c r="BC431" i="1"/>
  <c r="BB431" i="1"/>
  <c r="BD431" i="1" s="1"/>
  <c r="BI419" i="1"/>
  <c r="BB414" i="1"/>
  <c r="BD414" i="1" s="1"/>
  <c r="BB407" i="1"/>
  <c r="BD407" i="1" s="1"/>
  <c r="BC402" i="1"/>
  <c r="BB397" i="1"/>
  <c r="BD397" i="1" s="1"/>
  <c r="BH393" i="1"/>
  <c r="BI393" i="1"/>
  <c r="BH391" i="1"/>
  <c r="BI387" i="1"/>
  <c r="BC383" i="1"/>
  <c r="BB383" i="1"/>
  <c r="BD383" i="1" s="1"/>
  <c r="BC379" i="1"/>
  <c r="BB379" i="1"/>
  <c r="BD379" i="1" s="1"/>
  <c r="BI371" i="1"/>
  <c r="BI369" i="1"/>
  <c r="BH369" i="1"/>
  <c r="BI361" i="1"/>
  <c r="BI358" i="1"/>
  <c r="BH357" i="1"/>
  <c r="BI357" i="1"/>
  <c r="BH355" i="1"/>
  <c r="BI353" i="1"/>
  <c r="BI344" i="1"/>
  <c r="BB340" i="1"/>
  <c r="BD340" i="1" s="1"/>
  <c r="BC340" i="1"/>
  <c r="BI337" i="1"/>
  <c r="BB337" i="1"/>
  <c r="BC330" i="1"/>
  <c r="BB333" i="1"/>
  <c r="BB329" i="1"/>
  <c r="BB328" i="1"/>
  <c r="BD328" i="1" s="1"/>
  <c r="BD355" i="1"/>
  <c r="BF355" i="1"/>
  <c r="BN355" i="1" s="1"/>
  <c r="BB349" i="1"/>
  <c r="BB376" i="1"/>
  <c r="BD376" i="1" s="1"/>
  <c r="BB360" i="1"/>
  <c r="BB404" i="1"/>
  <c r="BB396" i="1"/>
  <c r="BB361" i="1"/>
  <c r="BB348" i="1"/>
  <c r="BC348" i="1"/>
  <c r="BF343" i="1"/>
  <c r="BN343" i="1" s="1"/>
  <c r="BD343" i="1"/>
  <c r="BB359" i="1"/>
  <c r="BB374" i="1"/>
  <c r="BD374" i="1" s="1"/>
  <c r="BB400" i="1"/>
  <c r="BD400" i="1" s="1"/>
  <c r="BB385" i="1"/>
  <c r="BD385" i="1" s="1"/>
  <c r="BB336" i="1"/>
  <c r="BD336" i="1" s="1"/>
  <c r="BB332" i="1"/>
  <c r="BD332" i="1" s="1"/>
  <c r="BF367" i="1"/>
  <c r="BN367" i="1" s="1"/>
  <c r="BF387" i="1"/>
  <c r="BN387" i="1" s="1"/>
  <c r="BF344" i="1"/>
  <c r="BN344" i="1" s="1"/>
  <c r="BH430" i="1"/>
  <c r="BI430" i="1"/>
  <c r="BH416" i="1"/>
  <c r="BI416" i="1"/>
  <c r="BH411" i="1"/>
  <c r="BI411" i="1"/>
  <c r="BH408" i="1"/>
  <c r="BI408" i="1"/>
  <c r="BD404" i="1"/>
  <c r="BH403" i="1"/>
  <c r="BI403" i="1"/>
  <c r="BH415" i="1"/>
  <c r="BI415" i="1"/>
  <c r="BH412" i="1"/>
  <c r="BI412" i="1"/>
  <c r="BH407" i="1"/>
  <c r="BI407" i="1"/>
  <c r="BH404" i="1"/>
  <c r="BI404" i="1"/>
  <c r="BH399" i="1"/>
  <c r="BI399" i="1"/>
  <c r="BH390" i="1"/>
  <c r="BI390" i="1"/>
  <c r="BH434" i="1"/>
  <c r="BI434" i="1"/>
  <c r="BD396" i="1"/>
  <c r="BH395" i="1"/>
  <c r="BI395" i="1"/>
  <c r="BH400" i="1"/>
  <c r="BI400" i="1"/>
  <c r="BH389" i="1"/>
  <c r="BI389" i="1"/>
  <c r="BH429" i="1"/>
  <c r="BI429" i="1"/>
  <c r="BH396" i="1"/>
  <c r="BI396" i="1"/>
  <c r="BH382" i="1"/>
  <c r="BI381" i="1"/>
  <c r="BI374" i="1"/>
  <c r="BH374" i="1"/>
  <c r="BI360" i="1"/>
  <c r="BH360" i="1"/>
  <c r="BH428" i="1"/>
  <c r="BH424" i="1"/>
  <c r="BH422" i="1"/>
  <c r="BH420" i="1"/>
  <c r="BH410" i="1"/>
  <c r="BH406" i="1"/>
  <c r="BH392" i="1"/>
  <c r="BH388" i="1"/>
  <c r="BH386" i="1"/>
  <c r="BH380" i="1"/>
  <c r="BD370" i="1"/>
  <c r="BF370" i="1"/>
  <c r="BN370" i="1" s="1"/>
  <c r="BD366" i="1"/>
  <c r="BF366" i="1"/>
  <c r="BN366" i="1" s="1"/>
  <c r="BI364" i="1"/>
  <c r="BH364" i="1"/>
  <c r="BI339" i="1"/>
  <c r="BH339" i="1"/>
  <c r="BH384" i="1"/>
  <c r="BD380" i="1"/>
  <c r="BF380" i="1"/>
  <c r="BN380" i="1" s="1"/>
  <c r="BD372" i="1"/>
  <c r="BF372" i="1"/>
  <c r="BN372" i="1" s="1"/>
  <c r="BD368" i="1"/>
  <c r="BF368" i="1"/>
  <c r="BN368" i="1" s="1"/>
  <c r="BC365" i="1"/>
  <c r="BH340" i="1"/>
  <c r="BI340" i="1"/>
  <c r="BC335" i="1"/>
  <c r="BH350" i="1"/>
  <c r="BI350" i="1"/>
  <c r="BH336" i="1"/>
  <c r="BI336" i="1"/>
  <c r="BC433" i="1"/>
  <c r="BH432" i="1"/>
  <c r="BD429" i="1"/>
  <c r="BH426" i="1"/>
  <c r="BH418" i="1"/>
  <c r="BH414" i="1"/>
  <c r="BH402" i="1"/>
  <c r="BH398" i="1"/>
  <c r="BH394" i="1"/>
  <c r="BC429" i="1"/>
  <c r="BF428" i="1"/>
  <c r="BN428" i="1" s="1"/>
  <c r="BF426" i="1"/>
  <c r="BN426" i="1" s="1"/>
  <c r="BF424" i="1"/>
  <c r="BN424" i="1" s="1"/>
  <c r="BF422" i="1"/>
  <c r="BN422" i="1" s="1"/>
  <c r="BF420" i="1"/>
  <c r="BN420" i="1" s="1"/>
  <c r="BC415" i="1"/>
  <c r="BC411" i="1"/>
  <c r="BC407" i="1"/>
  <c r="BC403" i="1"/>
  <c r="BC399" i="1"/>
  <c r="BC395" i="1"/>
  <c r="BF392" i="1"/>
  <c r="BN392" i="1" s="1"/>
  <c r="BC389" i="1"/>
  <c r="BI384" i="1"/>
  <c r="BD382" i="1"/>
  <c r="BF382" i="1"/>
  <c r="BN382" i="1" s="1"/>
  <c r="BC375" i="1"/>
  <c r="BC361" i="1"/>
  <c r="BI359" i="1"/>
  <c r="BH359" i="1"/>
  <c r="BI349" i="1"/>
  <c r="BH349" i="1"/>
  <c r="BH378" i="1"/>
  <c r="BC377" i="1"/>
  <c r="BC373" i="1"/>
  <c r="BC363" i="1"/>
  <c r="BC359" i="1"/>
  <c r="BC349" i="1"/>
  <c r="BC339" i="1"/>
  <c r="BH332" i="1"/>
  <c r="BI332" i="1"/>
  <c r="BC331" i="1"/>
  <c r="BI378" i="1"/>
  <c r="BI376" i="1"/>
  <c r="BH376" i="1"/>
  <c r="BI372" i="1"/>
  <c r="BH372" i="1"/>
  <c r="BI370" i="1"/>
  <c r="BH370" i="1"/>
  <c r="BI368" i="1"/>
  <c r="BH368" i="1"/>
  <c r="BI366" i="1"/>
  <c r="BH366" i="1"/>
  <c r="BI362" i="1"/>
  <c r="BH362" i="1"/>
  <c r="BH328" i="1"/>
  <c r="BI328" i="1"/>
  <c r="BH334" i="1"/>
  <c r="BI334" i="1"/>
  <c r="BH330" i="1"/>
  <c r="BI330" i="1"/>
  <c r="BH358" i="1"/>
  <c r="BH356" i="1"/>
  <c r="BH354" i="1"/>
  <c r="BH352" i="1"/>
  <c r="BH348" i="1"/>
  <c r="BH346" i="1"/>
  <c r="BH344" i="1"/>
  <c r="BH342" i="1"/>
  <c r="BH338" i="1"/>
  <c r="BC337" i="1"/>
  <c r="BC333" i="1"/>
  <c r="BC329" i="1"/>
  <c r="A7" i="14"/>
  <c r="A8" i="14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/>
  <c r="A349" i="14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6" i="14"/>
  <c r="A72" i="4"/>
  <c r="A73" i="4"/>
  <c r="A74" i="4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6" i="4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395" i="20"/>
  <c r="A396" i="20"/>
  <c r="A397" i="20"/>
  <c r="A398" i="20"/>
  <c r="A399" i="20"/>
  <c r="A400" i="20"/>
  <c r="A401" i="20"/>
  <c r="A402" i="20"/>
  <c r="A403" i="20"/>
  <c r="A404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6" i="20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7" i="13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7" i="5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BE644" i="1" l="1"/>
  <c r="BF644" i="1" s="1"/>
  <c r="BN644" i="1" s="1"/>
  <c r="BJ645" i="1"/>
  <c r="E613" i="1"/>
  <c r="BA612" i="1"/>
  <c r="BE569" i="1"/>
  <c r="BJ570" i="1"/>
  <c r="BJ549" i="1"/>
  <c r="BE548" i="1"/>
  <c r="BE665" i="1"/>
  <c r="BF665" i="1" s="1"/>
  <c r="BN665" i="1" s="1"/>
  <c r="BJ666" i="1"/>
  <c r="BE707" i="1"/>
  <c r="BF707" i="1" s="1"/>
  <c r="BN707" i="1" s="1"/>
  <c r="BJ708" i="1"/>
  <c r="C669" i="1"/>
  <c r="BA668" i="1"/>
  <c r="BJ472" i="1"/>
  <c r="BJ473" i="1" s="1"/>
  <c r="BE473" i="1" s="1"/>
  <c r="BF473" i="1" s="1"/>
  <c r="BN473" i="1" s="1"/>
  <c r="BE617" i="1"/>
  <c r="BF617" i="1" s="1"/>
  <c r="BN617" i="1" s="1"/>
  <c r="BJ618" i="1"/>
  <c r="BJ515" i="1"/>
  <c r="BE515" i="1" s="1"/>
  <c r="BF515" i="1" s="1"/>
  <c r="BN515" i="1" s="1"/>
  <c r="BE439" i="1"/>
  <c r="BF439" i="1" s="1"/>
  <c r="BN439" i="1" s="1"/>
  <c r="BJ459" i="1"/>
  <c r="BE458" i="1"/>
  <c r="BF458" i="1" s="1"/>
  <c r="BN458" i="1" s="1"/>
  <c r="C439" i="1"/>
  <c r="BA438" i="1"/>
  <c r="BE438" i="1"/>
  <c r="BF438" i="1" s="1"/>
  <c r="BN438" i="1" s="1"/>
  <c r="BJ436" i="1"/>
  <c r="BE437" i="1"/>
  <c r="BF437" i="1" s="1"/>
  <c r="BN437" i="1" s="1"/>
  <c r="BE503" i="1"/>
  <c r="BF503" i="1" s="1"/>
  <c r="BN503" i="1" s="1"/>
  <c r="BJ504" i="1"/>
  <c r="BE440" i="1"/>
  <c r="BF440" i="1" s="1"/>
  <c r="BN440" i="1" s="1"/>
  <c r="BJ431" i="1"/>
  <c r="BJ432" i="1" s="1"/>
  <c r="BD394" i="1"/>
  <c r="BJ394" i="1"/>
  <c r="C331" i="1"/>
  <c r="BA330" i="1"/>
  <c r="BJ348" i="1"/>
  <c r="BJ349" i="1" s="1"/>
  <c r="BD348" i="1"/>
  <c r="BD360" i="1"/>
  <c r="BD388" i="1"/>
  <c r="BJ388" i="1"/>
  <c r="E395" i="1"/>
  <c r="E396" i="1" s="1"/>
  <c r="E397" i="1" s="1"/>
  <c r="E398" i="1" s="1"/>
  <c r="E399" i="1" s="1"/>
  <c r="E400" i="1" s="1"/>
  <c r="E401" i="1" s="1"/>
  <c r="E402" i="1" s="1"/>
  <c r="E403" i="1" s="1"/>
  <c r="E404" i="1" s="1"/>
  <c r="E405" i="1" s="1"/>
  <c r="E406" i="1" s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30" i="1" s="1"/>
  <c r="E432" i="1" s="1"/>
  <c r="E433" i="1" s="1"/>
  <c r="E434" i="1" s="1"/>
  <c r="BA394" i="1"/>
  <c r="BD337" i="1"/>
  <c r="BD373" i="1"/>
  <c r="BD333" i="1"/>
  <c r="BD363" i="1"/>
  <c r="BD377" i="1"/>
  <c r="BD339" i="1"/>
  <c r="BD375" i="1"/>
  <c r="BD335" i="1"/>
  <c r="BD329" i="1"/>
  <c r="BD349" i="1"/>
  <c r="BD331" i="1"/>
  <c r="BJ359" i="1"/>
  <c r="BE359" i="1" s="1"/>
  <c r="BD359" i="1"/>
  <c r="BD361" i="1"/>
  <c r="BD365" i="1"/>
  <c r="BB327" i="1"/>
  <c r="BD327" i="1" s="1"/>
  <c r="BB313" i="1"/>
  <c r="BF313" i="1" s="1"/>
  <c r="BN313" i="1" s="1"/>
  <c r="BB314" i="1"/>
  <c r="BD314" i="1" s="1"/>
  <c r="BB315" i="1"/>
  <c r="BD315" i="1" s="1"/>
  <c r="BB316" i="1"/>
  <c r="BD316" i="1" s="1"/>
  <c r="BB317" i="1"/>
  <c r="BD317" i="1" s="1"/>
  <c r="BB318" i="1"/>
  <c r="BD318" i="1" s="1"/>
  <c r="BB319" i="1"/>
  <c r="BF319" i="1" s="1"/>
  <c r="BN319" i="1" s="1"/>
  <c r="BB323" i="1"/>
  <c r="BD323" i="1" s="1"/>
  <c r="BB297" i="1"/>
  <c r="BD297" i="1" s="1"/>
  <c r="BB300" i="1"/>
  <c r="BF300" i="1" s="1"/>
  <c r="BN300" i="1" s="1"/>
  <c r="BB270" i="1"/>
  <c r="BF270" i="1" s="1"/>
  <c r="BN270" i="1" s="1"/>
  <c r="BB271" i="1"/>
  <c r="BD271" i="1" s="1"/>
  <c r="BB272" i="1"/>
  <c r="BF272" i="1" s="1"/>
  <c r="BN272" i="1" s="1"/>
  <c r="BB273" i="1"/>
  <c r="BF273" i="1" s="1"/>
  <c r="BN273" i="1" s="1"/>
  <c r="BB277" i="1"/>
  <c r="BF277" i="1" s="1"/>
  <c r="BN277" i="1" s="1"/>
  <c r="BB278" i="1"/>
  <c r="BB287" i="1"/>
  <c r="BD287" i="1" s="1"/>
  <c r="BB288" i="1"/>
  <c r="BD288" i="1" s="1"/>
  <c r="BB289" i="1"/>
  <c r="BD289" i="1" s="1"/>
  <c r="BB290" i="1"/>
  <c r="BF290" i="1" s="1"/>
  <c r="BN290" i="1" s="1"/>
  <c r="BB294" i="1"/>
  <c r="BD294" i="1" s="1"/>
  <c r="BB255" i="1"/>
  <c r="BF255" i="1" s="1"/>
  <c r="BN255" i="1" s="1"/>
  <c r="BB256" i="1"/>
  <c r="BF256" i="1" s="1"/>
  <c r="BN256" i="1" s="1"/>
  <c r="BB257" i="1"/>
  <c r="BF257" i="1" s="1"/>
  <c r="BN257" i="1" s="1"/>
  <c r="BB258" i="1"/>
  <c r="BB259" i="1"/>
  <c r="BF259" i="1" s="1"/>
  <c r="BN259" i="1" s="1"/>
  <c r="BB260" i="1"/>
  <c r="BF260" i="1" s="1"/>
  <c r="BN260" i="1" s="1"/>
  <c r="BB248" i="1"/>
  <c r="BF248" i="1" s="1"/>
  <c r="BN248" i="1" s="1"/>
  <c r="BB249" i="1"/>
  <c r="AZ239" i="1"/>
  <c r="BC239" i="1" s="1"/>
  <c r="BA239" i="1"/>
  <c r="BG239" i="1"/>
  <c r="BH239" i="1" s="1"/>
  <c r="AZ240" i="1"/>
  <c r="BG240" i="1"/>
  <c r="BI240" i="1" s="1"/>
  <c r="AZ241" i="1"/>
  <c r="BC241" i="1" s="1"/>
  <c r="BG241" i="1"/>
  <c r="BH241" i="1" s="1"/>
  <c r="AZ242" i="1"/>
  <c r="BG242" i="1"/>
  <c r="BI242" i="1" s="1"/>
  <c r="AZ243" i="1"/>
  <c r="BC243" i="1" s="1"/>
  <c r="BG243" i="1"/>
  <c r="BI243" i="1" s="1"/>
  <c r="AZ244" i="1"/>
  <c r="BG244" i="1"/>
  <c r="BI244" i="1" s="1"/>
  <c r="AZ245" i="1"/>
  <c r="BC245" i="1" s="1"/>
  <c r="BG245" i="1"/>
  <c r="BH245" i="1" s="1"/>
  <c r="AZ246" i="1"/>
  <c r="BG246" i="1"/>
  <c r="BI246" i="1" s="1"/>
  <c r="AZ247" i="1"/>
  <c r="BC247" i="1" s="1"/>
  <c r="BG247" i="1"/>
  <c r="BH247" i="1" s="1"/>
  <c r="AZ248" i="1"/>
  <c r="BC248" i="1" s="1"/>
  <c r="BG248" i="1"/>
  <c r="AZ249" i="1"/>
  <c r="BC249" i="1" s="1"/>
  <c r="BG249" i="1"/>
  <c r="BI249" i="1" s="1"/>
  <c r="AZ250" i="1"/>
  <c r="BG250" i="1"/>
  <c r="AZ251" i="1"/>
  <c r="BC251" i="1" s="1"/>
  <c r="BG251" i="1"/>
  <c r="BI251" i="1" s="1"/>
  <c r="AZ252" i="1"/>
  <c r="BC252" i="1" s="1"/>
  <c r="BG252" i="1"/>
  <c r="AZ253" i="1"/>
  <c r="BC253" i="1" s="1"/>
  <c r="BG253" i="1"/>
  <c r="BI253" i="1" s="1"/>
  <c r="AZ254" i="1"/>
  <c r="BC254" i="1" s="1"/>
  <c r="BG254" i="1"/>
  <c r="AZ255" i="1"/>
  <c r="BC255" i="1" s="1"/>
  <c r="BG255" i="1"/>
  <c r="BH255" i="1" s="1"/>
  <c r="AZ256" i="1"/>
  <c r="BC256" i="1" s="1"/>
  <c r="BG256" i="1"/>
  <c r="AZ257" i="1"/>
  <c r="BC257" i="1" s="1"/>
  <c r="BD257" i="1"/>
  <c r="BG257" i="1"/>
  <c r="BH257" i="1" s="1"/>
  <c r="AZ258" i="1"/>
  <c r="BC258" i="1" s="1"/>
  <c r="BG258" i="1"/>
  <c r="AZ259" i="1"/>
  <c r="BC259" i="1" s="1"/>
  <c r="BG259" i="1"/>
  <c r="BH259" i="1" s="1"/>
  <c r="AZ260" i="1"/>
  <c r="BC260" i="1" s="1"/>
  <c r="BG260" i="1"/>
  <c r="AZ261" i="1"/>
  <c r="BC261" i="1" s="1"/>
  <c r="BA261" i="1"/>
  <c r="BG261" i="1"/>
  <c r="BH261" i="1" s="1"/>
  <c r="AZ262" i="1"/>
  <c r="BG262" i="1"/>
  <c r="AZ263" i="1"/>
  <c r="BG263" i="1"/>
  <c r="BI263" i="1" s="1"/>
  <c r="AZ264" i="1"/>
  <c r="BG264" i="1"/>
  <c r="BH264" i="1" s="1"/>
  <c r="AZ265" i="1"/>
  <c r="BG265" i="1"/>
  <c r="BI265" i="1" s="1"/>
  <c r="AZ266" i="1"/>
  <c r="BC266" i="1" s="1"/>
  <c r="BG266" i="1"/>
  <c r="AZ267" i="1"/>
  <c r="BG267" i="1"/>
  <c r="BI267" i="1" s="1"/>
  <c r="AZ268" i="1"/>
  <c r="BC268" i="1" s="1"/>
  <c r="BG268" i="1"/>
  <c r="BH268" i="1" s="1"/>
  <c r="AZ269" i="1"/>
  <c r="BG269" i="1"/>
  <c r="BH269" i="1" s="1"/>
  <c r="AZ270" i="1"/>
  <c r="BC270" i="1" s="1"/>
  <c r="BG270" i="1"/>
  <c r="AZ271" i="1"/>
  <c r="BC271" i="1" s="1"/>
  <c r="BG271" i="1"/>
  <c r="BI271" i="1" s="1"/>
  <c r="AZ272" i="1"/>
  <c r="BC272" i="1" s="1"/>
  <c r="BG272" i="1"/>
  <c r="AZ273" i="1"/>
  <c r="BC273" i="1" s="1"/>
  <c r="BG273" i="1"/>
  <c r="BH273" i="1" s="1"/>
  <c r="AZ274" i="1"/>
  <c r="BG274" i="1"/>
  <c r="AZ275" i="1"/>
  <c r="BG275" i="1"/>
  <c r="BI275" i="1" s="1"/>
  <c r="AZ276" i="1"/>
  <c r="BG276" i="1"/>
  <c r="BH276" i="1" s="1"/>
  <c r="AZ277" i="1"/>
  <c r="BC277" i="1" s="1"/>
  <c r="BG277" i="1"/>
  <c r="BI277" i="1" s="1"/>
  <c r="AZ278" i="1"/>
  <c r="BC278" i="1" s="1"/>
  <c r="BG278" i="1"/>
  <c r="BH278" i="1" s="1"/>
  <c r="AZ279" i="1"/>
  <c r="BG279" i="1"/>
  <c r="BI279" i="1" s="1"/>
  <c r="AZ280" i="1"/>
  <c r="BC280" i="1" s="1"/>
  <c r="BG280" i="1"/>
  <c r="AZ281" i="1"/>
  <c r="BG281" i="1"/>
  <c r="AZ282" i="1"/>
  <c r="BG282" i="1"/>
  <c r="BI282" i="1" s="1"/>
  <c r="AZ283" i="1"/>
  <c r="BC283" i="1" s="1"/>
  <c r="BG283" i="1"/>
  <c r="BI283" i="1" s="1"/>
  <c r="AZ284" i="1"/>
  <c r="BG284" i="1"/>
  <c r="BI284" i="1" s="1"/>
  <c r="AZ285" i="1"/>
  <c r="BC285" i="1" s="1"/>
  <c r="BG285" i="1"/>
  <c r="BH285" i="1" s="1"/>
  <c r="AZ286" i="1"/>
  <c r="BG286" i="1"/>
  <c r="BI286" i="1" s="1"/>
  <c r="AZ287" i="1"/>
  <c r="BC287" i="1" s="1"/>
  <c r="BG287" i="1"/>
  <c r="BH287" i="1" s="1"/>
  <c r="AZ288" i="1"/>
  <c r="BC288" i="1" s="1"/>
  <c r="BG288" i="1"/>
  <c r="BI288" i="1" s="1"/>
  <c r="AZ289" i="1"/>
  <c r="BC289" i="1" s="1"/>
  <c r="BG289" i="1"/>
  <c r="BI289" i="1" s="1"/>
  <c r="AZ290" i="1"/>
  <c r="BC290" i="1" s="1"/>
  <c r="BG290" i="1"/>
  <c r="BI290" i="1" s="1"/>
  <c r="AZ291" i="1"/>
  <c r="BG291" i="1"/>
  <c r="BH291" i="1" s="1"/>
  <c r="AZ292" i="1"/>
  <c r="BG292" i="1"/>
  <c r="BI292" i="1" s="1"/>
  <c r="AZ293" i="1"/>
  <c r="BG293" i="1"/>
  <c r="BH293" i="1" s="1"/>
  <c r="AZ294" i="1"/>
  <c r="BC294" i="1" s="1"/>
  <c r="BG294" i="1"/>
  <c r="BI294" i="1" s="1"/>
  <c r="AZ295" i="1"/>
  <c r="BA295" i="1"/>
  <c r="BG295" i="1"/>
  <c r="BH295" i="1" s="1"/>
  <c r="AZ296" i="1"/>
  <c r="BG296" i="1"/>
  <c r="BI296" i="1" s="1"/>
  <c r="AZ297" i="1"/>
  <c r="BC297" i="1" s="1"/>
  <c r="BG297" i="1"/>
  <c r="BH297" i="1" s="1"/>
  <c r="AZ298" i="1"/>
  <c r="BG298" i="1"/>
  <c r="BI298" i="1" s="1"/>
  <c r="AZ299" i="1"/>
  <c r="BG299" i="1"/>
  <c r="BI299" i="1" s="1"/>
  <c r="AZ300" i="1"/>
  <c r="BC300" i="1" s="1"/>
  <c r="BG300" i="1"/>
  <c r="BI300" i="1" s="1"/>
  <c r="AZ301" i="1"/>
  <c r="BC301" i="1" s="1"/>
  <c r="BA301" i="1"/>
  <c r="BG301" i="1"/>
  <c r="BH301" i="1" s="1"/>
  <c r="AZ302" i="1"/>
  <c r="BG302" i="1"/>
  <c r="BI302" i="1" s="1"/>
  <c r="AZ303" i="1"/>
  <c r="BC303" i="1" s="1"/>
  <c r="BG303" i="1"/>
  <c r="BI303" i="1" s="1"/>
  <c r="AZ304" i="1"/>
  <c r="BC304" i="1" s="1"/>
  <c r="BG304" i="1"/>
  <c r="BI304" i="1" s="1"/>
  <c r="AZ305" i="1"/>
  <c r="BC305" i="1" s="1"/>
  <c r="BG305" i="1"/>
  <c r="BI305" i="1" s="1"/>
  <c r="AZ306" i="1"/>
  <c r="BG306" i="1"/>
  <c r="BI306" i="1" s="1"/>
  <c r="AZ307" i="1"/>
  <c r="BC307" i="1" s="1"/>
  <c r="BG307" i="1"/>
  <c r="BH307" i="1" s="1"/>
  <c r="AZ308" i="1"/>
  <c r="BG308" i="1"/>
  <c r="BI308" i="1" s="1"/>
  <c r="AZ309" i="1"/>
  <c r="BC309" i="1" s="1"/>
  <c r="BG309" i="1"/>
  <c r="BH309" i="1" s="1"/>
  <c r="AZ310" i="1"/>
  <c r="BC310" i="1" s="1"/>
  <c r="BG310" i="1"/>
  <c r="BI310" i="1" s="1"/>
  <c r="AZ311" i="1"/>
  <c r="BC311" i="1" s="1"/>
  <c r="BG311" i="1"/>
  <c r="BH311" i="1" s="1"/>
  <c r="AZ312" i="1"/>
  <c r="BC312" i="1" s="1"/>
  <c r="BG312" i="1"/>
  <c r="BI312" i="1" s="1"/>
  <c r="AZ313" i="1"/>
  <c r="BC313" i="1" s="1"/>
  <c r="BG313" i="1"/>
  <c r="BH313" i="1" s="1"/>
  <c r="AZ314" i="1"/>
  <c r="BC314" i="1" s="1"/>
  <c r="BG314" i="1"/>
  <c r="BI314" i="1" s="1"/>
  <c r="AZ315" i="1"/>
  <c r="BC315" i="1" s="1"/>
  <c r="BG315" i="1"/>
  <c r="BI315" i="1" s="1"/>
  <c r="AZ316" i="1"/>
  <c r="BC316" i="1" s="1"/>
  <c r="BG316" i="1"/>
  <c r="BI316" i="1" s="1"/>
  <c r="AZ317" i="1"/>
  <c r="BC317" i="1" s="1"/>
  <c r="BG317" i="1"/>
  <c r="BH317" i="1" s="1"/>
  <c r="AZ318" i="1"/>
  <c r="BC318" i="1" s="1"/>
  <c r="BG318" i="1"/>
  <c r="BI318" i="1" s="1"/>
  <c r="AZ319" i="1"/>
  <c r="BC319" i="1" s="1"/>
  <c r="BG319" i="1"/>
  <c r="BH319" i="1" s="1"/>
  <c r="AZ320" i="1"/>
  <c r="BG320" i="1"/>
  <c r="BI320" i="1" s="1"/>
  <c r="AZ321" i="1"/>
  <c r="BC321" i="1" s="1"/>
  <c r="BG321" i="1"/>
  <c r="BI321" i="1" s="1"/>
  <c r="AZ322" i="1"/>
  <c r="BG322" i="1"/>
  <c r="BI322" i="1" s="1"/>
  <c r="AZ323" i="1"/>
  <c r="BC323" i="1" s="1"/>
  <c r="BG323" i="1"/>
  <c r="BH323" i="1" s="1"/>
  <c r="AZ324" i="1"/>
  <c r="BA324" i="1"/>
  <c r="BG324" i="1"/>
  <c r="BI324" i="1" s="1"/>
  <c r="AZ325" i="1"/>
  <c r="BC325" i="1" s="1"/>
  <c r="BG325" i="1"/>
  <c r="BH325" i="1" s="1"/>
  <c r="AZ326" i="1"/>
  <c r="BC326" i="1" s="1"/>
  <c r="BG326" i="1"/>
  <c r="BI326" i="1" s="1"/>
  <c r="AZ327" i="1"/>
  <c r="BC327" i="1" s="1"/>
  <c r="BG327" i="1"/>
  <c r="BI327" i="1" s="1"/>
  <c r="A240" i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C240" i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6" i="1" s="1"/>
  <c r="C297" i="1" s="1"/>
  <c r="C298" i="1" s="1"/>
  <c r="C299" i="1" s="1"/>
  <c r="C300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5" i="1" s="1"/>
  <c r="C326" i="1" s="1"/>
  <c r="C327" i="1" s="1"/>
  <c r="B240" i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D240" i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6" i="1" s="1"/>
  <c r="D297" i="1" s="1"/>
  <c r="D298" i="1" s="1"/>
  <c r="D299" i="1" s="1"/>
  <c r="D300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5" i="1" s="1"/>
  <c r="D326" i="1" s="1"/>
  <c r="D327" i="1" s="1"/>
  <c r="D237" i="1"/>
  <c r="D238" i="1" s="1"/>
  <c r="D220" i="1"/>
  <c r="D221" i="1" s="1"/>
  <c r="D216" i="1"/>
  <c r="D217" i="1" s="1"/>
  <c r="D173" i="1"/>
  <c r="D174" i="1" s="1"/>
  <c r="D175" i="1" s="1"/>
  <c r="D124" i="1"/>
  <c r="D125" i="1" s="1"/>
  <c r="D119" i="1"/>
  <c r="D120" i="1" s="1"/>
  <c r="D121" i="1" s="1"/>
  <c r="D122" i="1" s="1"/>
  <c r="D117" i="1"/>
  <c r="D91" i="1"/>
  <c r="D92" i="1" s="1"/>
  <c r="D88" i="1"/>
  <c r="D89" i="1" s="1"/>
  <c r="D30" i="1"/>
  <c r="BE472" i="1" l="1"/>
  <c r="BF472" i="1" s="1"/>
  <c r="BN472" i="1" s="1"/>
  <c r="BJ474" i="1"/>
  <c r="BE474" i="1" s="1"/>
  <c r="BF474" i="1" s="1"/>
  <c r="BN474" i="1" s="1"/>
  <c r="BE645" i="1"/>
  <c r="BF645" i="1" s="1"/>
  <c r="BN645" i="1" s="1"/>
  <c r="BJ646" i="1"/>
  <c r="BE646" i="1" s="1"/>
  <c r="BF646" i="1" s="1"/>
  <c r="BN646" i="1" s="1"/>
  <c r="E614" i="1"/>
  <c r="BA613" i="1"/>
  <c r="BE570" i="1"/>
  <c r="BJ571" i="1"/>
  <c r="BJ667" i="1"/>
  <c r="BE666" i="1"/>
  <c r="BF666" i="1" s="1"/>
  <c r="BN666" i="1" s="1"/>
  <c r="BJ550" i="1"/>
  <c r="BE549" i="1"/>
  <c r="C670" i="1"/>
  <c r="BA669" i="1"/>
  <c r="BE708" i="1"/>
  <c r="BF708" i="1" s="1"/>
  <c r="BN708" i="1" s="1"/>
  <c r="BJ709" i="1"/>
  <c r="BE618" i="1"/>
  <c r="BF618" i="1" s="1"/>
  <c r="BN618" i="1" s="1"/>
  <c r="BJ619" i="1"/>
  <c r="BJ516" i="1"/>
  <c r="BE516" i="1" s="1"/>
  <c r="BF516" i="1" s="1"/>
  <c r="BN516" i="1" s="1"/>
  <c r="C440" i="1"/>
  <c r="BA439" i="1"/>
  <c r="BJ435" i="1"/>
  <c r="BE435" i="1" s="1"/>
  <c r="BF435" i="1" s="1"/>
  <c r="BN435" i="1" s="1"/>
  <c r="BE436" i="1"/>
  <c r="BF436" i="1" s="1"/>
  <c r="BN436" i="1" s="1"/>
  <c r="BE504" i="1"/>
  <c r="BF504" i="1" s="1"/>
  <c r="BN504" i="1" s="1"/>
  <c r="BJ505" i="1"/>
  <c r="BE459" i="1"/>
  <c r="BF459" i="1" s="1"/>
  <c r="BN459" i="1" s="1"/>
  <c r="BJ460" i="1"/>
  <c r="BE441" i="1"/>
  <c r="BF441" i="1" s="1"/>
  <c r="BN441" i="1" s="1"/>
  <c r="BF271" i="1"/>
  <c r="BN271" i="1" s="1"/>
  <c r="BD290" i="1"/>
  <c r="BE431" i="1"/>
  <c r="BF431" i="1" s="1"/>
  <c r="BN431" i="1" s="1"/>
  <c r="BF327" i="1"/>
  <c r="BN327" i="1" s="1"/>
  <c r="BD248" i="1"/>
  <c r="BH318" i="1"/>
  <c r="BE432" i="1"/>
  <c r="BF432" i="1" s="1"/>
  <c r="BN432" i="1" s="1"/>
  <c r="BJ433" i="1"/>
  <c r="BJ434" i="1" s="1"/>
  <c r="BE434" i="1" s="1"/>
  <c r="BI309" i="1"/>
  <c r="BF359" i="1"/>
  <c r="BN359" i="1" s="1"/>
  <c r="BJ360" i="1"/>
  <c r="C332" i="1"/>
  <c r="BA331" i="1"/>
  <c r="BE348" i="1"/>
  <c r="BF348" i="1" s="1"/>
  <c r="BN348" i="1" s="1"/>
  <c r="BJ347" i="1"/>
  <c r="BJ346" i="1" s="1"/>
  <c r="BJ345" i="1" s="1"/>
  <c r="BJ344" i="1" s="1"/>
  <c r="BJ343" i="1" s="1"/>
  <c r="BJ342" i="1" s="1"/>
  <c r="BJ341" i="1" s="1"/>
  <c r="BJ340" i="1" s="1"/>
  <c r="BJ339" i="1" s="1"/>
  <c r="BJ338" i="1" s="1"/>
  <c r="BJ337" i="1" s="1"/>
  <c r="BJ336" i="1" s="1"/>
  <c r="BJ335" i="1" s="1"/>
  <c r="BJ334" i="1" s="1"/>
  <c r="BJ333" i="1" s="1"/>
  <c r="BJ332" i="1" s="1"/>
  <c r="BJ331" i="1" s="1"/>
  <c r="BJ330" i="1" s="1"/>
  <c r="BJ329" i="1" s="1"/>
  <c r="BJ328" i="1" s="1"/>
  <c r="BE328" i="1" s="1"/>
  <c r="BF328" i="1" s="1"/>
  <c r="BN328" i="1" s="1"/>
  <c r="BE388" i="1"/>
  <c r="BF388" i="1" s="1"/>
  <c r="BN388" i="1" s="1"/>
  <c r="BJ389" i="1"/>
  <c r="BE394" i="1"/>
  <c r="BF394" i="1" s="1"/>
  <c r="BN394" i="1" s="1"/>
  <c r="BJ395" i="1"/>
  <c r="BE349" i="1"/>
  <c r="BF349" i="1" s="1"/>
  <c r="BN349" i="1" s="1"/>
  <c r="BJ350" i="1"/>
  <c r="BD313" i="1"/>
  <c r="BH305" i="1"/>
  <c r="BH277" i="1"/>
  <c r="BD300" i="1"/>
  <c r="BD273" i="1"/>
  <c r="BD259" i="1"/>
  <c r="BD255" i="1"/>
  <c r="BI313" i="1"/>
  <c r="BI297" i="1"/>
  <c r="BH289" i="1"/>
  <c r="BH263" i="1"/>
  <c r="BI325" i="1"/>
  <c r="BI287" i="1"/>
  <c r="BD277" i="1"/>
  <c r="BI273" i="1"/>
  <c r="BH324" i="1"/>
  <c r="BI323" i="1"/>
  <c r="BH320" i="1"/>
  <c r="BH303" i="1"/>
  <c r="BF294" i="1"/>
  <c r="BN294" i="1" s="1"/>
  <c r="BH292" i="1"/>
  <c r="BH279" i="1"/>
  <c r="BH271" i="1"/>
  <c r="BH267" i="1"/>
  <c r="BH251" i="1"/>
  <c r="BH327" i="1"/>
  <c r="BH298" i="1"/>
  <c r="BD319" i="1"/>
  <c r="BI293" i="1"/>
  <c r="BF289" i="1"/>
  <c r="BN289" i="1" s="1"/>
  <c r="BI255" i="1"/>
  <c r="BI319" i="1"/>
  <c r="BF315" i="1"/>
  <c r="BN315" i="1" s="1"/>
  <c r="BH304" i="1"/>
  <c r="BI301" i="1"/>
  <c r="BH299" i="1"/>
  <c r="BF287" i="1"/>
  <c r="BN287" i="1" s="1"/>
  <c r="BH281" i="1"/>
  <c r="BH246" i="1"/>
  <c r="BH326" i="1"/>
  <c r="BH315" i="1"/>
  <c r="BH308" i="1"/>
  <c r="BB299" i="1"/>
  <c r="BI291" i="1"/>
  <c r="BB250" i="1"/>
  <c r="BI247" i="1"/>
  <c r="BB265" i="1"/>
  <c r="BI259" i="1"/>
  <c r="BH249" i="1"/>
  <c r="BH244" i="1"/>
  <c r="BB324" i="1"/>
  <c r="BB320" i="1"/>
  <c r="BB293" i="1"/>
  <c r="BB302" i="1"/>
  <c r="BB295" i="1"/>
  <c r="BB275" i="1"/>
  <c r="BB322" i="1"/>
  <c r="BB296" i="1"/>
  <c r="BB291" i="1"/>
  <c r="BB286" i="1"/>
  <c r="BB284" i="1"/>
  <c r="BB281" i="1"/>
  <c r="BB276" i="1"/>
  <c r="BB262" i="1"/>
  <c r="BB246" i="1"/>
  <c r="BB306" i="1"/>
  <c r="BB274" i="1"/>
  <c r="BB267" i="1"/>
  <c r="BB264" i="1"/>
  <c r="BB263" i="1"/>
  <c r="BB308" i="1"/>
  <c r="BH321" i="1"/>
  <c r="BB310" i="1"/>
  <c r="BI307" i="1"/>
  <c r="BC306" i="1"/>
  <c r="BH302" i="1"/>
  <c r="BB298" i="1"/>
  <c r="BB292" i="1"/>
  <c r="BH283" i="1"/>
  <c r="BB282" i="1"/>
  <c r="BB279" i="1"/>
  <c r="BH275" i="1"/>
  <c r="BC274" i="1"/>
  <c r="BB269" i="1"/>
  <c r="BH265" i="1"/>
  <c r="BI261" i="1"/>
  <c r="BH253" i="1"/>
  <c r="BB244" i="1"/>
  <c r="BB242" i="1"/>
  <c r="BB240" i="1"/>
  <c r="BB239" i="1"/>
  <c r="BH243" i="1"/>
  <c r="BH242" i="1"/>
  <c r="BI241" i="1"/>
  <c r="BB254" i="1"/>
  <c r="BB280" i="1"/>
  <c r="BB268" i="1"/>
  <c r="BB311" i="1"/>
  <c r="BB307" i="1"/>
  <c r="BB303" i="1"/>
  <c r="BB326" i="1"/>
  <c r="BA291" i="1"/>
  <c r="BC320" i="1"/>
  <c r="BI317" i="1"/>
  <c r="BH314" i="1"/>
  <c r="BH312" i="1"/>
  <c r="BI311" i="1"/>
  <c r="BH306" i="1"/>
  <c r="BA298" i="1"/>
  <c r="BH296" i="1"/>
  <c r="BI295" i="1"/>
  <c r="BH290" i="1"/>
  <c r="BH286" i="1"/>
  <c r="BI285" i="1"/>
  <c r="BA279" i="1"/>
  <c r="BA274" i="1"/>
  <c r="BI269" i="1"/>
  <c r="BC262" i="1"/>
  <c r="BA250" i="1"/>
  <c r="BH240" i="1"/>
  <c r="BB253" i="1"/>
  <c r="BB245" i="1"/>
  <c r="BB241" i="1"/>
  <c r="BB261" i="1"/>
  <c r="BB283" i="1"/>
  <c r="BB325" i="1"/>
  <c r="BH322" i="1"/>
  <c r="BA320" i="1"/>
  <c r="BH316" i="1"/>
  <c r="BH310" i="1"/>
  <c r="BH294" i="1"/>
  <c r="BH288" i="1"/>
  <c r="BH284" i="1"/>
  <c r="BI257" i="1"/>
  <c r="BI245" i="1"/>
  <c r="BB252" i="1"/>
  <c r="BB266" i="1"/>
  <c r="BB321" i="1"/>
  <c r="BB309" i="1"/>
  <c r="BB305" i="1"/>
  <c r="BB251" i="1"/>
  <c r="BB247" i="1"/>
  <c r="BB243" i="1"/>
  <c r="BB285" i="1"/>
  <c r="BB301" i="1"/>
  <c r="BB312" i="1"/>
  <c r="BB304" i="1"/>
  <c r="BF317" i="1"/>
  <c r="BN317" i="1" s="1"/>
  <c r="BF288" i="1"/>
  <c r="BN288" i="1" s="1"/>
  <c r="BF318" i="1"/>
  <c r="BN318" i="1" s="1"/>
  <c r="BF316" i="1"/>
  <c r="BN316" i="1" s="1"/>
  <c r="BF314" i="1"/>
  <c r="BN314" i="1" s="1"/>
  <c r="BC308" i="1"/>
  <c r="BC302" i="1"/>
  <c r="BF297" i="1"/>
  <c r="BN297" i="1" s="1"/>
  <c r="BD270" i="1"/>
  <c r="BC324" i="1"/>
  <c r="BF323" i="1"/>
  <c r="BN323" i="1" s="1"/>
  <c r="BC322" i="1"/>
  <c r="BC282" i="1"/>
  <c r="BC276" i="1"/>
  <c r="BI262" i="1"/>
  <c r="BH262" i="1"/>
  <c r="BI256" i="1"/>
  <c r="BH256" i="1"/>
  <c r="BI250" i="1"/>
  <c r="BH250" i="1"/>
  <c r="BD249" i="1"/>
  <c r="BF249" i="1"/>
  <c r="BN249" i="1" s="1"/>
  <c r="BH300" i="1"/>
  <c r="BC298" i="1"/>
  <c r="BC292" i="1"/>
  <c r="BC286" i="1"/>
  <c r="BC284" i="1"/>
  <c r="BC281" i="1"/>
  <c r="BC275" i="1"/>
  <c r="BC296" i="1"/>
  <c r="BC291" i="1"/>
  <c r="BF278" i="1"/>
  <c r="BN278" i="1" s="1"/>
  <c r="BD278" i="1"/>
  <c r="BI274" i="1"/>
  <c r="BH274" i="1"/>
  <c r="BC264" i="1"/>
  <c r="BC250" i="1"/>
  <c r="BC299" i="1"/>
  <c r="BC295" i="1"/>
  <c r="BC293" i="1"/>
  <c r="BI280" i="1"/>
  <c r="BH280" i="1"/>
  <c r="BI270" i="1"/>
  <c r="BH270" i="1"/>
  <c r="BC263" i="1"/>
  <c r="BI260" i="1"/>
  <c r="BH260" i="1"/>
  <c r="BF258" i="1"/>
  <c r="BN258" i="1" s="1"/>
  <c r="BD258" i="1"/>
  <c r="BI248" i="1"/>
  <c r="BH248" i="1"/>
  <c r="BI272" i="1"/>
  <c r="BC267" i="1"/>
  <c r="BI266" i="1"/>
  <c r="BI258" i="1"/>
  <c r="BH258" i="1"/>
  <c r="BI254" i="1"/>
  <c r="BH254" i="1"/>
  <c r="BC246" i="1"/>
  <c r="BI276" i="1"/>
  <c r="BD272" i="1"/>
  <c r="BC265" i="1"/>
  <c r="BI264" i="1"/>
  <c r="BI252" i="1"/>
  <c r="BH252" i="1"/>
  <c r="BH282" i="1"/>
  <c r="BC279" i="1"/>
  <c r="BI278" i="1"/>
  <c r="BH272" i="1"/>
  <c r="BC269" i="1"/>
  <c r="BI268" i="1"/>
  <c r="BH266" i="1"/>
  <c r="BD260" i="1"/>
  <c r="BD256" i="1"/>
  <c r="BC242" i="1"/>
  <c r="BC240" i="1"/>
  <c r="BC244" i="1"/>
  <c r="D222" i="1"/>
  <c r="D31" i="1"/>
  <c r="D93" i="1"/>
  <c r="D176" i="1"/>
  <c r="D177" i="1" s="1"/>
  <c r="D178" i="1" s="1"/>
  <c r="D179" i="1" s="1"/>
  <c r="D180" i="1" s="1"/>
  <c r="D218" i="1"/>
  <c r="D126" i="1"/>
  <c r="BJ475" i="1" l="1"/>
  <c r="BE475" i="1" s="1"/>
  <c r="BF475" i="1" s="1"/>
  <c r="BN475" i="1" s="1"/>
  <c r="E615" i="1"/>
  <c r="BA614" i="1"/>
  <c r="BE571" i="1"/>
  <c r="BF571" i="1" s="1"/>
  <c r="BN571" i="1" s="1"/>
  <c r="BJ572" i="1"/>
  <c r="BJ551" i="1"/>
  <c r="BE550" i="1"/>
  <c r="BJ668" i="1"/>
  <c r="BE667" i="1"/>
  <c r="BE709" i="1"/>
  <c r="BF709" i="1" s="1"/>
  <c r="BN709" i="1" s="1"/>
  <c r="BJ710" i="1"/>
  <c r="C671" i="1"/>
  <c r="BA670" i="1"/>
  <c r="BJ517" i="1"/>
  <c r="BJ518" i="1" s="1"/>
  <c r="BE518" i="1" s="1"/>
  <c r="BF518" i="1" s="1"/>
  <c r="BN518" i="1" s="1"/>
  <c r="BE619" i="1"/>
  <c r="BF619" i="1" s="1"/>
  <c r="BN619" i="1" s="1"/>
  <c r="BJ620" i="1"/>
  <c r="BJ461" i="1"/>
  <c r="BE460" i="1"/>
  <c r="BF460" i="1" s="1"/>
  <c r="BN460" i="1" s="1"/>
  <c r="BE505" i="1"/>
  <c r="BF505" i="1" s="1"/>
  <c r="BN505" i="1" s="1"/>
  <c r="BJ506" i="1"/>
  <c r="C441" i="1"/>
  <c r="BA440" i="1"/>
  <c r="BE442" i="1"/>
  <c r="BF442" i="1" s="1"/>
  <c r="BN442" i="1" s="1"/>
  <c r="BE433" i="1"/>
  <c r="BF433" i="1" s="1"/>
  <c r="BN433" i="1" s="1"/>
  <c r="BE329" i="1"/>
  <c r="BF329" i="1" s="1"/>
  <c r="BN329" i="1" s="1"/>
  <c r="C333" i="1"/>
  <c r="BA332" i="1"/>
  <c r="BJ390" i="1"/>
  <c r="BE389" i="1"/>
  <c r="BF389" i="1" s="1"/>
  <c r="BN389" i="1" s="1"/>
  <c r="BE360" i="1"/>
  <c r="BF360" i="1" s="1"/>
  <c r="BN360" i="1" s="1"/>
  <c r="BJ361" i="1"/>
  <c r="BJ396" i="1"/>
  <c r="BE395" i="1"/>
  <c r="BF395" i="1" s="1"/>
  <c r="BN395" i="1" s="1"/>
  <c r="BE330" i="1"/>
  <c r="BF330" i="1" s="1"/>
  <c r="BN330" i="1" s="1"/>
  <c r="BE350" i="1"/>
  <c r="BF350" i="1" s="1"/>
  <c r="BN350" i="1" s="1"/>
  <c r="BJ351" i="1"/>
  <c r="D223" i="1"/>
  <c r="D181" i="1"/>
  <c r="D127" i="1"/>
  <c r="D94" i="1"/>
  <c r="D32" i="1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T31" i="25"/>
  <c r="U31" i="25"/>
  <c r="V31" i="25"/>
  <c r="U32" i="25"/>
  <c r="V32" i="25"/>
  <c r="U33" i="25"/>
  <c r="V33" i="25"/>
  <c r="U34" i="25"/>
  <c r="V34" i="25"/>
  <c r="U35" i="25"/>
  <c r="V35" i="25"/>
  <c r="U36" i="25"/>
  <c r="V36" i="25"/>
  <c r="U37" i="25"/>
  <c r="V37" i="25"/>
  <c r="T33" i="25"/>
  <c r="T34" i="25"/>
  <c r="T35" i="25"/>
  <c r="T36" i="25"/>
  <c r="T37" i="25"/>
  <c r="T32" i="25"/>
  <c r="L32" i="25"/>
  <c r="M32" i="25"/>
  <c r="N32" i="25"/>
  <c r="O32" i="25"/>
  <c r="P32" i="25"/>
  <c r="Q32" i="25"/>
  <c r="R32" i="25"/>
  <c r="S32" i="25"/>
  <c r="L33" i="25"/>
  <c r="M33" i="25"/>
  <c r="N33" i="25"/>
  <c r="O33" i="25"/>
  <c r="P33" i="25"/>
  <c r="Q33" i="25"/>
  <c r="R33" i="25"/>
  <c r="S33" i="25"/>
  <c r="L34" i="25"/>
  <c r="M34" i="25"/>
  <c r="N34" i="25"/>
  <c r="O34" i="25"/>
  <c r="P34" i="25"/>
  <c r="Q34" i="25"/>
  <c r="R34" i="25"/>
  <c r="S34" i="25"/>
  <c r="L35" i="25"/>
  <c r="M35" i="25"/>
  <c r="N35" i="25"/>
  <c r="O35" i="25"/>
  <c r="P35" i="25"/>
  <c r="Q35" i="25"/>
  <c r="R35" i="25"/>
  <c r="S35" i="25"/>
  <c r="L36" i="25"/>
  <c r="M36" i="25"/>
  <c r="N36" i="25"/>
  <c r="O36" i="25"/>
  <c r="P36" i="25"/>
  <c r="Q36" i="25"/>
  <c r="R36" i="25"/>
  <c r="S36" i="25"/>
  <c r="L37" i="25"/>
  <c r="M37" i="25"/>
  <c r="N37" i="25"/>
  <c r="O37" i="25"/>
  <c r="P37" i="25"/>
  <c r="Q37" i="25"/>
  <c r="R37" i="25"/>
  <c r="S37" i="25"/>
  <c r="K33" i="25"/>
  <c r="K34" i="25"/>
  <c r="K35" i="25"/>
  <c r="K36" i="25"/>
  <c r="K37" i="25"/>
  <c r="K32" i="25"/>
  <c r="D32" i="25"/>
  <c r="E32" i="25"/>
  <c r="F32" i="25"/>
  <c r="G32" i="25"/>
  <c r="H32" i="25"/>
  <c r="I32" i="25"/>
  <c r="J32" i="25"/>
  <c r="D33" i="25"/>
  <c r="E33" i="25"/>
  <c r="F33" i="25"/>
  <c r="G33" i="25"/>
  <c r="H33" i="25"/>
  <c r="I33" i="25"/>
  <c r="J33" i="25"/>
  <c r="D34" i="25"/>
  <c r="E34" i="25"/>
  <c r="F34" i="25"/>
  <c r="G34" i="25"/>
  <c r="H34" i="25"/>
  <c r="I34" i="25"/>
  <c r="J34" i="25"/>
  <c r="D35" i="25"/>
  <c r="E35" i="25"/>
  <c r="F35" i="25"/>
  <c r="G35" i="25"/>
  <c r="H35" i="25"/>
  <c r="I35" i="25"/>
  <c r="J35" i="25"/>
  <c r="D36" i="25"/>
  <c r="E36" i="25"/>
  <c r="F36" i="25"/>
  <c r="G36" i="25"/>
  <c r="H36" i="25"/>
  <c r="I36" i="25"/>
  <c r="J36" i="25"/>
  <c r="D37" i="25"/>
  <c r="E37" i="25"/>
  <c r="F37" i="25"/>
  <c r="G37" i="25"/>
  <c r="H37" i="25"/>
  <c r="I37" i="25"/>
  <c r="J37" i="25"/>
  <c r="C33" i="25"/>
  <c r="C34" i="25"/>
  <c r="C35" i="25"/>
  <c r="C36" i="25"/>
  <c r="C37" i="25"/>
  <c r="C32" i="25"/>
  <c r="J29" i="25"/>
  <c r="AH29" i="25" s="1"/>
  <c r="K29" i="25"/>
  <c r="AI29" i="25" s="1"/>
  <c r="L23" i="25"/>
  <c r="AB29" i="25"/>
  <c r="AA29" i="25"/>
  <c r="AJ9" i="25"/>
  <c r="AI9" i="25"/>
  <c r="AH9" i="25"/>
  <c r="AG9" i="25"/>
  <c r="AF9" i="25"/>
  <c r="AE9" i="25"/>
  <c r="AD9" i="25"/>
  <c r="AC9" i="25"/>
  <c r="AB9" i="25"/>
  <c r="AA9" i="25"/>
  <c r="X9" i="25"/>
  <c r="X19" i="25"/>
  <c r="W29" i="25"/>
  <c r="V29" i="25"/>
  <c r="U29" i="25"/>
  <c r="T29" i="25"/>
  <c r="S29" i="25"/>
  <c r="R29" i="25"/>
  <c r="Q29" i="25"/>
  <c r="P29" i="25"/>
  <c r="O29" i="25"/>
  <c r="W19" i="25"/>
  <c r="V19" i="25"/>
  <c r="U19" i="25"/>
  <c r="AG19" i="25" s="1"/>
  <c r="T19" i="25"/>
  <c r="AF19" i="25" s="1"/>
  <c r="S19" i="25"/>
  <c r="R19" i="25"/>
  <c r="Q19" i="25"/>
  <c r="AC19" i="25" s="1"/>
  <c r="P19" i="25"/>
  <c r="AB19" i="25" s="1"/>
  <c r="O19" i="25"/>
  <c r="W9" i="25"/>
  <c r="V9" i="25"/>
  <c r="U9" i="25"/>
  <c r="T9" i="25"/>
  <c r="S9" i="25"/>
  <c r="R9" i="25"/>
  <c r="Q9" i="25"/>
  <c r="P9" i="25"/>
  <c r="O9" i="25"/>
  <c r="AJ19" i="25"/>
  <c r="AI19" i="25"/>
  <c r="AH19" i="25"/>
  <c r="AE19" i="25"/>
  <c r="AD19" i="25"/>
  <c r="AA19" i="25"/>
  <c r="AC28" i="25"/>
  <c r="AB28" i="25"/>
  <c r="AA28" i="25"/>
  <c r="AJ28" i="25" s="1"/>
  <c r="AC27" i="25"/>
  <c r="AJ27" i="25" s="1"/>
  <c r="AB27" i="25"/>
  <c r="AA27" i="25"/>
  <c r="AC26" i="25"/>
  <c r="AJ26" i="25" s="1"/>
  <c r="AB26" i="25"/>
  <c r="AA26" i="25"/>
  <c r="AC25" i="25"/>
  <c r="AB25" i="25"/>
  <c r="AA25" i="25"/>
  <c r="AC24" i="25"/>
  <c r="AB24" i="25"/>
  <c r="AA24" i="25"/>
  <c r="AJ24" i="25" s="1"/>
  <c r="AC23" i="25"/>
  <c r="AB23" i="25"/>
  <c r="AA23" i="25"/>
  <c r="AA18" i="25"/>
  <c r="AJ18" i="25"/>
  <c r="AI18" i="25"/>
  <c r="AH18" i="25"/>
  <c r="AG18" i="25"/>
  <c r="AF18" i="25"/>
  <c r="AE18" i="25"/>
  <c r="AD18" i="25"/>
  <c r="AC18" i="25"/>
  <c r="AB18" i="25"/>
  <c r="AJ17" i="25"/>
  <c r="AI17" i="25"/>
  <c r="AH17" i="25"/>
  <c r="AG17" i="25"/>
  <c r="AF17" i="25"/>
  <c r="AE17" i="25"/>
  <c r="AD17" i="25"/>
  <c r="AC17" i="25"/>
  <c r="AB17" i="25"/>
  <c r="AA17" i="25"/>
  <c r="AJ16" i="25"/>
  <c r="AI16" i="25"/>
  <c r="AH16" i="25"/>
  <c r="AG16" i="25"/>
  <c r="AF16" i="25"/>
  <c r="AE16" i="25"/>
  <c r="AD16" i="25"/>
  <c r="AC16" i="25"/>
  <c r="AB16" i="25"/>
  <c r="AA16" i="25"/>
  <c r="AJ15" i="25"/>
  <c r="AI15" i="25"/>
  <c r="AH15" i="25"/>
  <c r="AG15" i="25"/>
  <c r="AF15" i="25"/>
  <c r="AE15" i="25"/>
  <c r="AD15" i="25"/>
  <c r="AC15" i="25"/>
  <c r="AB15" i="25"/>
  <c r="AA15" i="25"/>
  <c r="AJ14" i="25"/>
  <c r="AI14" i="25"/>
  <c r="AH14" i="25"/>
  <c r="AG14" i="25"/>
  <c r="AF14" i="25"/>
  <c r="AE14" i="25"/>
  <c r="AD14" i="25"/>
  <c r="AC14" i="25"/>
  <c r="AB14" i="25"/>
  <c r="AA14" i="25"/>
  <c r="AJ13" i="25"/>
  <c r="AI13" i="25"/>
  <c r="AH13" i="25"/>
  <c r="AG13" i="25"/>
  <c r="AF13" i="25"/>
  <c r="AE13" i="25"/>
  <c r="AD13" i="25"/>
  <c r="AC13" i="25"/>
  <c r="AB13" i="25"/>
  <c r="AA13" i="25"/>
  <c r="AA4" i="25"/>
  <c r="AB4" i="25"/>
  <c r="AC4" i="25"/>
  <c r="AD4" i="25"/>
  <c r="AE4" i="25"/>
  <c r="AF4" i="25"/>
  <c r="AG4" i="25"/>
  <c r="AH4" i="25"/>
  <c r="AI4" i="25"/>
  <c r="AJ4" i="25"/>
  <c r="AA5" i="25"/>
  <c r="AB5" i="25"/>
  <c r="AC5" i="25"/>
  <c r="AD5" i="25"/>
  <c r="AE5" i="25"/>
  <c r="AF5" i="25"/>
  <c r="AG5" i="25"/>
  <c r="AH5" i="25"/>
  <c r="AI5" i="25"/>
  <c r="AJ5" i="25"/>
  <c r="AA6" i="25"/>
  <c r="AB6" i="25"/>
  <c r="AC6" i="25"/>
  <c r="AD6" i="25"/>
  <c r="AE6" i="25"/>
  <c r="AF6" i="25"/>
  <c r="AG6" i="25"/>
  <c r="AH6" i="25"/>
  <c r="AI6" i="25"/>
  <c r="AJ6" i="25"/>
  <c r="AA7" i="25"/>
  <c r="AB7" i="25"/>
  <c r="AC7" i="25"/>
  <c r="AD7" i="25"/>
  <c r="AE7" i="25"/>
  <c r="AF7" i="25"/>
  <c r="AG7" i="25"/>
  <c r="AH7" i="25"/>
  <c r="AI7" i="25"/>
  <c r="AJ7" i="25"/>
  <c r="AA8" i="25"/>
  <c r="AB8" i="25"/>
  <c r="AC8" i="25"/>
  <c r="AD8" i="25"/>
  <c r="AE8" i="25"/>
  <c r="AF8" i="25"/>
  <c r="AG8" i="25"/>
  <c r="AH8" i="25"/>
  <c r="AI8" i="25"/>
  <c r="AJ8" i="25"/>
  <c r="AB3" i="25"/>
  <c r="AC3" i="25"/>
  <c r="AD3" i="25"/>
  <c r="AE3" i="25"/>
  <c r="AF3" i="25"/>
  <c r="AG3" i="25"/>
  <c r="AH3" i="25"/>
  <c r="AI3" i="25"/>
  <c r="AJ3" i="25"/>
  <c r="AA3" i="25"/>
  <c r="AJ25" i="25"/>
  <c r="AJ23" i="25"/>
  <c r="N28" i="25"/>
  <c r="N27" i="25"/>
  <c r="N26" i="25"/>
  <c r="N25" i="25"/>
  <c r="N24" i="25"/>
  <c r="N23" i="25"/>
  <c r="N18" i="25"/>
  <c r="N17" i="25"/>
  <c r="N16" i="25"/>
  <c r="N15" i="25"/>
  <c r="N14" i="25"/>
  <c r="N13" i="25"/>
  <c r="X22" i="25"/>
  <c r="W22" i="25"/>
  <c r="V22" i="25"/>
  <c r="U22" i="25"/>
  <c r="T22" i="25"/>
  <c r="S22" i="25"/>
  <c r="R22" i="25"/>
  <c r="Q22" i="25"/>
  <c r="P22" i="25"/>
  <c r="O22" i="25"/>
  <c r="N22" i="25"/>
  <c r="X12" i="25"/>
  <c r="W12" i="25"/>
  <c r="V12" i="25"/>
  <c r="U12" i="25"/>
  <c r="T12" i="25"/>
  <c r="S12" i="25"/>
  <c r="R12" i="25"/>
  <c r="Q12" i="25"/>
  <c r="P12" i="25"/>
  <c r="O12" i="25"/>
  <c r="N12" i="25"/>
  <c r="O2" i="25"/>
  <c r="P2" i="25"/>
  <c r="Q2" i="25"/>
  <c r="R2" i="25"/>
  <c r="S2" i="25"/>
  <c r="T2" i="25"/>
  <c r="U2" i="25"/>
  <c r="V2" i="25"/>
  <c r="X2" i="25"/>
  <c r="N3" i="25"/>
  <c r="N4" i="25"/>
  <c r="N5" i="25"/>
  <c r="N6" i="25"/>
  <c r="N7" i="25"/>
  <c r="N8" i="25"/>
  <c r="N2" i="25"/>
  <c r="BJ476" i="1" l="1"/>
  <c r="BJ477" i="1" s="1"/>
  <c r="E616" i="1"/>
  <c r="BA615" i="1"/>
  <c r="BJ573" i="1"/>
  <c r="BE572" i="1"/>
  <c r="BF572" i="1" s="1"/>
  <c r="BN572" i="1" s="1"/>
  <c r="BE668" i="1"/>
  <c r="BJ669" i="1"/>
  <c r="BJ519" i="1"/>
  <c r="BJ520" i="1" s="1"/>
  <c r="BE517" i="1"/>
  <c r="BF517" i="1" s="1"/>
  <c r="BN517" i="1" s="1"/>
  <c r="BJ552" i="1"/>
  <c r="BE551" i="1"/>
  <c r="C672" i="1"/>
  <c r="BA671" i="1"/>
  <c r="BE710" i="1"/>
  <c r="BF710" i="1" s="1"/>
  <c r="BN710" i="1" s="1"/>
  <c r="BJ711" i="1"/>
  <c r="BE620" i="1"/>
  <c r="BF620" i="1" s="1"/>
  <c r="BN620" i="1" s="1"/>
  <c r="BJ621" i="1"/>
  <c r="BE506" i="1"/>
  <c r="BF506" i="1" s="1"/>
  <c r="BN506" i="1" s="1"/>
  <c r="BJ507" i="1"/>
  <c r="C442" i="1"/>
  <c r="BA441" i="1"/>
  <c r="BE461" i="1"/>
  <c r="BF461" i="1" s="1"/>
  <c r="BN461" i="1" s="1"/>
  <c r="BJ462" i="1"/>
  <c r="BE519" i="1"/>
  <c r="BF519" i="1" s="1"/>
  <c r="BN519" i="1" s="1"/>
  <c r="BE443" i="1"/>
  <c r="BF443" i="1" s="1"/>
  <c r="BN443" i="1" s="1"/>
  <c r="BJ397" i="1"/>
  <c r="BE396" i="1"/>
  <c r="BF396" i="1" s="1"/>
  <c r="BN396" i="1" s="1"/>
  <c r="BE390" i="1"/>
  <c r="BF390" i="1" s="1"/>
  <c r="BN390" i="1" s="1"/>
  <c r="BJ391" i="1"/>
  <c r="BE361" i="1"/>
  <c r="BF361" i="1" s="1"/>
  <c r="BN361" i="1" s="1"/>
  <c r="BJ362" i="1"/>
  <c r="C334" i="1"/>
  <c r="BA333" i="1"/>
  <c r="BJ352" i="1"/>
  <c r="BE351" i="1"/>
  <c r="BF351" i="1" s="1"/>
  <c r="BN351" i="1" s="1"/>
  <c r="BE331" i="1"/>
  <c r="BF331" i="1" s="1"/>
  <c r="BN331" i="1" s="1"/>
  <c r="D224" i="1"/>
  <c r="D33" i="1"/>
  <c r="D95" i="1"/>
  <c r="D6" i="1"/>
  <c r="D128" i="1"/>
  <c r="D182" i="1"/>
  <c r="L24" i="25"/>
  <c r="L25" i="25"/>
  <c r="L26" i="25"/>
  <c r="L27" i="25"/>
  <c r="L28" i="25"/>
  <c r="I29" i="25"/>
  <c r="AG29" i="25" s="1"/>
  <c r="H29" i="25"/>
  <c r="AF29" i="25" s="1"/>
  <c r="G29" i="25"/>
  <c r="AE29" i="25" s="1"/>
  <c r="F29" i="25"/>
  <c r="AD29" i="25" s="1"/>
  <c r="E29" i="25"/>
  <c r="AC29" i="25" s="1"/>
  <c r="D29" i="25"/>
  <c r="C29" i="25"/>
  <c r="M19" i="25"/>
  <c r="K19" i="25"/>
  <c r="C19" i="25"/>
  <c r="L19" i="25"/>
  <c r="J19" i="25"/>
  <c r="I19" i="25"/>
  <c r="H19" i="25"/>
  <c r="G19" i="25"/>
  <c r="F19" i="25"/>
  <c r="E19" i="25"/>
  <c r="D19" i="25"/>
  <c r="M9" i="25"/>
  <c r="D9" i="25"/>
  <c r="E9" i="25"/>
  <c r="F9" i="25"/>
  <c r="G9" i="25"/>
  <c r="H9" i="25"/>
  <c r="I9" i="25"/>
  <c r="J9" i="25"/>
  <c r="L9" i="25"/>
  <c r="C9" i="25"/>
  <c r="BE476" i="1" l="1"/>
  <c r="BF476" i="1" s="1"/>
  <c r="BN476" i="1" s="1"/>
  <c r="E617" i="1"/>
  <c r="BA616" i="1"/>
  <c r="BE573" i="1"/>
  <c r="BJ574" i="1"/>
  <c r="BE669" i="1"/>
  <c r="BF669" i="1" s="1"/>
  <c r="BN669" i="1" s="1"/>
  <c r="BJ670" i="1"/>
  <c r="BJ553" i="1"/>
  <c r="BE552" i="1"/>
  <c r="BE711" i="1"/>
  <c r="BF711" i="1" s="1"/>
  <c r="BN711" i="1" s="1"/>
  <c r="BJ712" i="1"/>
  <c r="C673" i="1"/>
  <c r="BA672" i="1"/>
  <c r="BE621" i="1"/>
  <c r="BF621" i="1" s="1"/>
  <c r="BN621" i="1" s="1"/>
  <c r="BJ622" i="1"/>
  <c r="C443" i="1"/>
  <c r="BA442" i="1"/>
  <c r="BE462" i="1"/>
  <c r="BF462" i="1" s="1"/>
  <c r="BN462" i="1" s="1"/>
  <c r="BJ463" i="1"/>
  <c r="BE507" i="1"/>
  <c r="BJ508" i="1"/>
  <c r="BE520" i="1"/>
  <c r="BF520" i="1" s="1"/>
  <c r="BN520" i="1" s="1"/>
  <c r="BJ521" i="1"/>
  <c r="BJ478" i="1"/>
  <c r="BE477" i="1"/>
  <c r="BE444" i="1"/>
  <c r="BF444" i="1" s="1"/>
  <c r="BN444" i="1" s="1"/>
  <c r="BJ392" i="1"/>
  <c r="BE391" i="1"/>
  <c r="BF391" i="1" s="1"/>
  <c r="BN391" i="1" s="1"/>
  <c r="BE362" i="1"/>
  <c r="BF362" i="1" s="1"/>
  <c r="BN362" i="1" s="1"/>
  <c r="BJ363" i="1"/>
  <c r="C335" i="1"/>
  <c r="BA334" i="1"/>
  <c r="BE397" i="1"/>
  <c r="BF397" i="1" s="1"/>
  <c r="BN397" i="1" s="1"/>
  <c r="BJ398" i="1"/>
  <c r="BE332" i="1"/>
  <c r="BF332" i="1" s="1"/>
  <c r="BN332" i="1" s="1"/>
  <c r="BJ353" i="1"/>
  <c r="BE352" i="1"/>
  <c r="BF352" i="1" s="1"/>
  <c r="BN352" i="1" s="1"/>
  <c r="D225" i="1"/>
  <c r="D96" i="1"/>
  <c r="D34" i="1"/>
  <c r="D183" i="1"/>
  <c r="D184" i="1" s="1"/>
  <c r="D185" i="1" s="1"/>
  <c r="D7" i="1"/>
  <c r="D129" i="1"/>
  <c r="L29" i="25"/>
  <c r="BB238" i="1"/>
  <c r="BB231" i="1"/>
  <c r="BB232" i="1"/>
  <c r="BF232" i="1" s="1"/>
  <c r="BB176" i="1"/>
  <c r="BF176" i="1" s="1"/>
  <c r="BB177" i="1"/>
  <c r="BF177" i="1" s="1"/>
  <c r="BB178" i="1"/>
  <c r="BF178" i="1" s="1"/>
  <c r="BB179" i="1"/>
  <c r="BF179" i="1" s="1"/>
  <c r="BB183" i="1"/>
  <c r="BF183" i="1" s="1"/>
  <c r="BB184" i="1"/>
  <c r="BF184" i="1" s="1"/>
  <c r="BB198" i="1"/>
  <c r="BB199" i="1"/>
  <c r="BF199" i="1" s="1"/>
  <c r="BB200" i="1"/>
  <c r="BB201" i="1"/>
  <c r="BF201" i="1" s="1"/>
  <c r="BB202" i="1"/>
  <c r="BB203" i="1"/>
  <c r="BF203" i="1" s="1"/>
  <c r="BB204" i="1"/>
  <c r="BB205" i="1"/>
  <c r="BF205" i="1" s="1"/>
  <c r="BB206" i="1"/>
  <c r="BB207" i="1"/>
  <c r="BF207" i="1" s="1"/>
  <c r="BB208" i="1"/>
  <c r="BB209" i="1"/>
  <c r="BF209" i="1" s="1"/>
  <c r="BB212" i="1"/>
  <c r="BB213" i="1"/>
  <c r="BF213" i="1" s="1"/>
  <c r="BB214" i="1"/>
  <c r="AZ185" i="1"/>
  <c r="BC185" i="1" s="1"/>
  <c r="BG185" i="1"/>
  <c r="AZ186" i="1"/>
  <c r="BG186" i="1"/>
  <c r="AZ187" i="1"/>
  <c r="BG187" i="1"/>
  <c r="AZ188" i="1"/>
  <c r="BC188" i="1" s="1"/>
  <c r="BG188" i="1"/>
  <c r="AZ189" i="1"/>
  <c r="BC189" i="1" s="1"/>
  <c r="BG189" i="1"/>
  <c r="AZ190" i="1"/>
  <c r="BG190" i="1"/>
  <c r="BH190" i="1" s="1"/>
  <c r="AZ191" i="1"/>
  <c r="BC191" i="1" s="1"/>
  <c r="BG191" i="1"/>
  <c r="AZ192" i="1"/>
  <c r="BC192" i="1" s="1"/>
  <c r="BG192" i="1"/>
  <c r="BH192" i="1" s="1"/>
  <c r="AZ193" i="1"/>
  <c r="BC193" i="1" s="1"/>
  <c r="BG193" i="1"/>
  <c r="AZ194" i="1"/>
  <c r="BG194" i="1"/>
  <c r="BH194" i="1" s="1"/>
  <c r="AZ195" i="1"/>
  <c r="BC195" i="1" s="1"/>
  <c r="BG195" i="1"/>
  <c r="AZ196" i="1"/>
  <c r="BC196" i="1" s="1"/>
  <c r="BG196" i="1"/>
  <c r="AZ197" i="1"/>
  <c r="BC197" i="1" s="1"/>
  <c r="BG197" i="1"/>
  <c r="AZ198" i="1"/>
  <c r="BC198" i="1" s="1"/>
  <c r="BG198" i="1"/>
  <c r="BH198" i="1" s="1"/>
  <c r="AZ199" i="1"/>
  <c r="BC199" i="1" s="1"/>
  <c r="BG199" i="1"/>
  <c r="AZ200" i="1"/>
  <c r="BC200" i="1" s="1"/>
  <c r="BG200" i="1"/>
  <c r="AZ201" i="1"/>
  <c r="BC201" i="1" s="1"/>
  <c r="BG201" i="1"/>
  <c r="AZ202" i="1"/>
  <c r="BC202" i="1" s="1"/>
  <c r="BG202" i="1"/>
  <c r="BH202" i="1" s="1"/>
  <c r="AZ203" i="1"/>
  <c r="BC203" i="1" s="1"/>
  <c r="BG203" i="1"/>
  <c r="AZ204" i="1"/>
  <c r="BC204" i="1" s="1"/>
  <c r="BG204" i="1"/>
  <c r="AZ205" i="1"/>
  <c r="BC205" i="1" s="1"/>
  <c r="BG205" i="1"/>
  <c r="AZ206" i="1"/>
  <c r="BC206" i="1" s="1"/>
  <c r="BG206" i="1"/>
  <c r="BH206" i="1" s="1"/>
  <c r="AZ207" i="1"/>
  <c r="BC207" i="1" s="1"/>
  <c r="BG207" i="1"/>
  <c r="AZ208" i="1"/>
  <c r="BC208" i="1" s="1"/>
  <c r="BG208" i="1"/>
  <c r="BH208" i="1" s="1"/>
  <c r="AZ209" i="1"/>
  <c r="BC209" i="1" s="1"/>
  <c r="BG209" i="1"/>
  <c r="AZ210" i="1"/>
  <c r="BG210" i="1"/>
  <c r="AZ211" i="1"/>
  <c r="BG211" i="1"/>
  <c r="AZ212" i="1"/>
  <c r="BC212" i="1" s="1"/>
  <c r="BG212" i="1"/>
  <c r="BH212" i="1" s="1"/>
  <c r="AZ213" i="1"/>
  <c r="BC213" i="1" s="1"/>
  <c r="BG213" i="1"/>
  <c r="AZ214" i="1"/>
  <c r="BC214" i="1" s="1"/>
  <c r="BG214" i="1"/>
  <c r="BH214" i="1" s="1"/>
  <c r="AZ215" i="1"/>
  <c r="BC215" i="1" s="1"/>
  <c r="BA215" i="1"/>
  <c r="BG215" i="1"/>
  <c r="AZ216" i="1"/>
  <c r="BC216" i="1" s="1"/>
  <c r="BG216" i="1"/>
  <c r="BH216" i="1" s="1"/>
  <c r="AZ217" i="1"/>
  <c r="BG217" i="1"/>
  <c r="AZ218" i="1"/>
  <c r="BG218" i="1"/>
  <c r="BH218" i="1" s="1"/>
  <c r="AZ219" i="1"/>
  <c r="BC219" i="1" s="1"/>
  <c r="BG219" i="1"/>
  <c r="AZ220" i="1"/>
  <c r="BC220" i="1" s="1"/>
  <c r="BG220" i="1"/>
  <c r="AZ221" i="1"/>
  <c r="BG221" i="1"/>
  <c r="BH221" i="1" s="1"/>
  <c r="AZ222" i="1"/>
  <c r="BC222" i="1" s="1"/>
  <c r="BG222" i="1"/>
  <c r="AZ223" i="1"/>
  <c r="BG223" i="1"/>
  <c r="AZ224" i="1"/>
  <c r="BC224" i="1" s="1"/>
  <c r="BG224" i="1"/>
  <c r="BH224" i="1" s="1"/>
  <c r="AZ225" i="1"/>
  <c r="BG225" i="1"/>
  <c r="AZ226" i="1"/>
  <c r="BC226" i="1" s="1"/>
  <c r="BG226" i="1"/>
  <c r="AZ227" i="1"/>
  <c r="BG227" i="1"/>
  <c r="AZ228" i="1"/>
  <c r="BC228" i="1" s="1"/>
  <c r="BG228" i="1"/>
  <c r="BH228" i="1" s="1"/>
  <c r="AZ229" i="1"/>
  <c r="BG229" i="1"/>
  <c r="AZ230" i="1"/>
  <c r="BC230" i="1" s="1"/>
  <c r="BG230" i="1"/>
  <c r="AZ231" i="1"/>
  <c r="BC231" i="1" s="1"/>
  <c r="BG231" i="1"/>
  <c r="BH231" i="1" s="1"/>
  <c r="AZ232" i="1"/>
  <c r="BC232" i="1" s="1"/>
  <c r="BG232" i="1"/>
  <c r="BH232" i="1" s="1"/>
  <c r="AZ233" i="1"/>
  <c r="BG233" i="1"/>
  <c r="BH233" i="1" s="1"/>
  <c r="AZ234" i="1"/>
  <c r="BG234" i="1"/>
  <c r="AZ235" i="1"/>
  <c r="BG235" i="1"/>
  <c r="BH235" i="1" s="1"/>
  <c r="AZ236" i="1"/>
  <c r="BC236" i="1" s="1"/>
  <c r="BA236" i="1"/>
  <c r="BG236" i="1"/>
  <c r="AZ237" i="1"/>
  <c r="BC237" i="1" s="1"/>
  <c r="BG237" i="1"/>
  <c r="AZ238" i="1"/>
  <c r="BG238" i="1"/>
  <c r="BI238" i="1" s="1"/>
  <c r="B186" i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E186" i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1" i="1"/>
  <c r="E212" i="1" s="1"/>
  <c r="E213" i="1" s="1"/>
  <c r="E214" i="1" s="1"/>
  <c r="C216" i="1"/>
  <c r="C217" i="1" s="1"/>
  <c r="C218" i="1" s="1"/>
  <c r="C220" i="1"/>
  <c r="C221" i="1" s="1"/>
  <c r="C222" i="1" s="1"/>
  <c r="C223" i="1" s="1"/>
  <c r="E234" i="1"/>
  <c r="E235" i="1" s="1"/>
  <c r="C237" i="1"/>
  <c r="C238" i="1" s="1"/>
  <c r="E237" i="1"/>
  <c r="E238" i="1" s="1"/>
  <c r="E240" i="1" s="1"/>
  <c r="E618" i="1" l="1"/>
  <c r="BA617" i="1"/>
  <c r="BJ575" i="1"/>
  <c r="BE574" i="1"/>
  <c r="BE553" i="1"/>
  <c r="BF553" i="1" s="1"/>
  <c r="BN553" i="1" s="1"/>
  <c r="BJ554" i="1"/>
  <c r="BE670" i="1"/>
  <c r="BF670" i="1" s="1"/>
  <c r="BN670" i="1" s="1"/>
  <c r="BJ671" i="1"/>
  <c r="C674" i="1"/>
  <c r="BA673" i="1"/>
  <c r="BE712" i="1"/>
  <c r="BF712" i="1" s="1"/>
  <c r="BN712" i="1" s="1"/>
  <c r="BJ713" i="1"/>
  <c r="BJ623" i="1"/>
  <c r="BE622" i="1"/>
  <c r="BE508" i="1"/>
  <c r="BJ509" i="1"/>
  <c r="BE463" i="1"/>
  <c r="BF463" i="1" s="1"/>
  <c r="BN463" i="1" s="1"/>
  <c r="BJ464" i="1"/>
  <c r="C444" i="1"/>
  <c r="BA443" i="1"/>
  <c r="BE521" i="1"/>
  <c r="BF521" i="1" s="1"/>
  <c r="BN521" i="1" s="1"/>
  <c r="BJ522" i="1"/>
  <c r="BE478" i="1"/>
  <c r="BJ479" i="1"/>
  <c r="BE445" i="1"/>
  <c r="BF445" i="1" s="1"/>
  <c r="BN445" i="1" s="1"/>
  <c r="BE398" i="1"/>
  <c r="BF398" i="1" s="1"/>
  <c r="BN398" i="1" s="1"/>
  <c r="BJ399" i="1"/>
  <c r="BE363" i="1"/>
  <c r="BF363" i="1" s="1"/>
  <c r="BN363" i="1" s="1"/>
  <c r="BJ364" i="1"/>
  <c r="C336" i="1"/>
  <c r="BA335" i="1"/>
  <c r="BE392" i="1"/>
  <c r="BJ393" i="1"/>
  <c r="BE393" i="1" s="1"/>
  <c r="BJ354" i="1"/>
  <c r="BE353" i="1"/>
  <c r="BE333" i="1"/>
  <c r="BF333" i="1" s="1"/>
  <c r="BN333" i="1" s="1"/>
  <c r="E241" i="1"/>
  <c r="BA240" i="1"/>
  <c r="BC238" i="1"/>
  <c r="BD212" i="1"/>
  <c r="BF212" i="1"/>
  <c r="BN212" i="1" s="1"/>
  <c r="BD206" i="1"/>
  <c r="BF206" i="1"/>
  <c r="BN206" i="1" s="1"/>
  <c r="BD202" i="1"/>
  <c r="BF202" i="1"/>
  <c r="BN202" i="1" s="1"/>
  <c r="BF198" i="1"/>
  <c r="BN198" i="1" s="1"/>
  <c r="BF231" i="1"/>
  <c r="BN231" i="1" s="1"/>
  <c r="BF238" i="1"/>
  <c r="BN238" i="1" s="1"/>
  <c r="BA238" i="1"/>
  <c r="BD214" i="1"/>
  <c r="BF214" i="1"/>
  <c r="BN214" i="1" s="1"/>
  <c r="BF208" i="1"/>
  <c r="BN208" i="1" s="1"/>
  <c r="BF204" i="1"/>
  <c r="BN204" i="1" s="1"/>
  <c r="BF200" i="1"/>
  <c r="BN200" i="1" s="1"/>
  <c r="D226" i="1"/>
  <c r="D130" i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86" i="1"/>
  <c r="D35" i="1"/>
  <c r="D97" i="1"/>
  <c r="D8" i="1"/>
  <c r="AJ29" i="25"/>
  <c r="M29" i="25"/>
  <c r="BD198" i="1"/>
  <c r="BD231" i="1"/>
  <c r="BB218" i="1"/>
  <c r="BB233" i="1"/>
  <c r="BD233" i="1" s="1"/>
  <c r="BH225" i="1"/>
  <c r="BH238" i="1"/>
  <c r="BH229" i="1"/>
  <c r="BH234" i="1"/>
  <c r="BC227" i="1"/>
  <c r="BB227" i="1"/>
  <c r="BD227" i="1" s="1"/>
  <c r="BC223" i="1"/>
  <c r="BB223" i="1"/>
  <c r="BA218" i="1"/>
  <c r="BB216" i="1"/>
  <c r="BB228" i="1"/>
  <c r="BD228" i="1" s="1"/>
  <c r="BB229" i="1"/>
  <c r="BD229" i="1" s="1"/>
  <c r="BC229" i="1"/>
  <c r="BB221" i="1"/>
  <c r="BC221" i="1"/>
  <c r="BB236" i="1"/>
  <c r="BB237" i="1"/>
  <c r="BH230" i="1"/>
  <c r="BH227" i="1"/>
  <c r="BH226" i="1"/>
  <c r="BH223" i="1"/>
  <c r="BH222" i="1"/>
  <c r="BH220" i="1"/>
  <c r="BH219" i="1"/>
  <c r="BH210" i="1"/>
  <c r="BH188" i="1"/>
  <c r="BD232" i="1"/>
  <c r="BN232" i="1"/>
  <c r="BB220" i="1"/>
  <c r="C224" i="1"/>
  <c r="E220" i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BA219" i="1"/>
  <c r="BC234" i="1"/>
  <c r="BB234" i="1"/>
  <c r="BD234" i="1" s="1"/>
  <c r="BA217" i="1"/>
  <c r="BA216" i="1"/>
  <c r="BC187" i="1"/>
  <c r="BD213" i="1"/>
  <c r="BN213" i="1"/>
  <c r="BH237" i="1"/>
  <c r="BH236" i="1"/>
  <c r="BB217" i="1"/>
  <c r="BC217" i="1"/>
  <c r="BB215" i="1"/>
  <c r="BB219" i="1"/>
  <c r="BB225" i="1"/>
  <c r="BD225" i="1" s="1"/>
  <c r="BC225" i="1"/>
  <c r="BC211" i="1"/>
  <c r="BH200" i="1"/>
  <c r="BH186" i="1"/>
  <c r="BB235" i="1"/>
  <c r="BD235" i="1" s="1"/>
  <c r="BB224" i="1"/>
  <c r="BA237" i="1"/>
  <c r="BB230" i="1"/>
  <c r="BD230" i="1" s="1"/>
  <c r="BB226" i="1"/>
  <c r="BD226" i="1" s="1"/>
  <c r="BB222" i="1"/>
  <c r="BD238" i="1"/>
  <c r="BD208" i="1"/>
  <c r="BD204" i="1"/>
  <c r="BD200" i="1"/>
  <c r="BD209" i="1"/>
  <c r="BN209" i="1"/>
  <c r="BH205" i="1"/>
  <c r="BD201" i="1"/>
  <c r="BN201" i="1"/>
  <c r="BH197" i="1"/>
  <c r="BC186" i="1"/>
  <c r="BH217" i="1"/>
  <c r="BD207" i="1"/>
  <c r="BN207" i="1"/>
  <c r="BH203" i="1"/>
  <c r="BD199" i="1"/>
  <c r="BN199" i="1"/>
  <c r="BH193" i="1"/>
  <c r="BC218" i="1"/>
  <c r="BH209" i="1"/>
  <c r="BD205" i="1"/>
  <c r="BN205" i="1"/>
  <c r="BH201" i="1"/>
  <c r="BC194" i="1"/>
  <c r="BH189" i="1"/>
  <c r="BC235" i="1"/>
  <c r="BC233" i="1"/>
  <c r="BC210" i="1"/>
  <c r="BH207" i="1"/>
  <c r="BH204" i="1"/>
  <c r="BD203" i="1"/>
  <c r="BN203" i="1"/>
  <c r="BH199" i="1"/>
  <c r="BH196" i="1"/>
  <c r="BC190" i="1"/>
  <c r="BH185" i="1"/>
  <c r="BH215" i="1"/>
  <c r="BH213" i="1"/>
  <c r="BH211" i="1"/>
  <c r="BH195" i="1"/>
  <c r="BH191" i="1"/>
  <c r="BH187" i="1"/>
  <c r="BI227" i="1"/>
  <c r="BD177" i="1"/>
  <c r="BD178" i="1"/>
  <c r="BD179" i="1"/>
  <c r="BN184" i="1"/>
  <c r="BB130" i="1"/>
  <c r="BF130" i="1" s="1"/>
  <c r="BB131" i="1"/>
  <c r="BF131" i="1" s="1"/>
  <c r="BB132" i="1"/>
  <c r="BF132" i="1" s="1"/>
  <c r="BB133" i="1"/>
  <c r="BF133" i="1" s="1"/>
  <c r="BB134" i="1"/>
  <c r="BF134" i="1" s="1"/>
  <c r="BB135" i="1"/>
  <c r="BB136" i="1"/>
  <c r="BF136" i="1" s="1"/>
  <c r="BB137" i="1"/>
  <c r="BB138" i="1"/>
  <c r="BF138" i="1" s="1"/>
  <c r="BB139" i="1"/>
  <c r="BB140" i="1"/>
  <c r="BF140" i="1" s="1"/>
  <c r="BB141" i="1"/>
  <c r="BB142" i="1"/>
  <c r="BF142" i="1" s="1"/>
  <c r="BB143" i="1"/>
  <c r="BF143" i="1" s="1"/>
  <c r="BB144" i="1"/>
  <c r="BF144" i="1" s="1"/>
  <c r="BB145" i="1"/>
  <c r="BB146" i="1"/>
  <c r="BF146" i="1" s="1"/>
  <c r="BB147" i="1"/>
  <c r="BF147" i="1" s="1"/>
  <c r="BB148" i="1"/>
  <c r="BF148" i="1" s="1"/>
  <c r="BB149" i="1"/>
  <c r="BF149" i="1" s="1"/>
  <c r="BB152" i="1"/>
  <c r="BB153" i="1"/>
  <c r="BB154" i="1"/>
  <c r="BB155" i="1"/>
  <c r="BB156" i="1"/>
  <c r="BF156" i="1" s="1"/>
  <c r="BB157" i="1"/>
  <c r="BB158" i="1"/>
  <c r="BF158" i="1" s="1"/>
  <c r="BB159" i="1"/>
  <c r="BB160" i="1"/>
  <c r="BF160" i="1" s="1"/>
  <c r="BB161" i="1"/>
  <c r="BB162" i="1"/>
  <c r="BF162" i="1" s="1"/>
  <c r="BB163" i="1"/>
  <c r="BB164" i="1"/>
  <c r="BF164" i="1" s="1"/>
  <c r="BB165" i="1"/>
  <c r="BB166" i="1"/>
  <c r="BF166" i="1" s="1"/>
  <c r="BB167" i="1"/>
  <c r="BB168" i="1"/>
  <c r="BB169" i="1"/>
  <c r="BB170" i="1"/>
  <c r="BB171" i="1"/>
  <c r="BB119" i="1"/>
  <c r="BB120" i="1"/>
  <c r="BF120" i="1" s="1"/>
  <c r="BB121" i="1"/>
  <c r="BB122" i="1"/>
  <c r="BF122" i="1" s="1"/>
  <c r="AZ118" i="1"/>
  <c r="BC118" i="1" s="1"/>
  <c r="BG118" i="1"/>
  <c r="AZ119" i="1"/>
  <c r="BC119" i="1" s="1"/>
  <c r="BG119" i="1"/>
  <c r="AZ120" i="1"/>
  <c r="BC120" i="1" s="1"/>
  <c r="BG120" i="1"/>
  <c r="AZ121" i="1"/>
  <c r="BC121" i="1" s="1"/>
  <c r="BG121" i="1"/>
  <c r="BH121" i="1" s="1"/>
  <c r="AZ122" i="1"/>
  <c r="BC122" i="1" s="1"/>
  <c r="BG122" i="1"/>
  <c r="AZ123" i="1"/>
  <c r="BG123" i="1"/>
  <c r="AZ124" i="1"/>
  <c r="BG124" i="1"/>
  <c r="AZ125" i="1"/>
  <c r="BG125" i="1"/>
  <c r="BH125" i="1" s="1"/>
  <c r="AZ126" i="1"/>
  <c r="BC126" i="1" s="1"/>
  <c r="BG126" i="1"/>
  <c r="AZ127" i="1"/>
  <c r="BG127" i="1"/>
  <c r="BH127" i="1" s="1"/>
  <c r="AZ128" i="1"/>
  <c r="BC128" i="1" s="1"/>
  <c r="BG128" i="1"/>
  <c r="AZ129" i="1"/>
  <c r="BG129" i="1"/>
  <c r="AZ130" i="1"/>
  <c r="BC130" i="1" s="1"/>
  <c r="BG130" i="1"/>
  <c r="AZ131" i="1"/>
  <c r="BC131" i="1" s="1"/>
  <c r="BG131" i="1"/>
  <c r="BH131" i="1" s="1"/>
  <c r="AZ132" i="1"/>
  <c r="BC132" i="1" s="1"/>
  <c r="BG132" i="1"/>
  <c r="AZ133" i="1"/>
  <c r="BC133" i="1" s="1"/>
  <c r="BG133" i="1"/>
  <c r="AZ134" i="1"/>
  <c r="BC134" i="1" s="1"/>
  <c r="BG134" i="1"/>
  <c r="AZ135" i="1"/>
  <c r="BC135" i="1" s="1"/>
  <c r="BG135" i="1"/>
  <c r="BH135" i="1" s="1"/>
  <c r="AZ136" i="1"/>
  <c r="BC136" i="1" s="1"/>
  <c r="BG136" i="1"/>
  <c r="AZ137" i="1"/>
  <c r="BC137" i="1" s="1"/>
  <c r="BG137" i="1"/>
  <c r="AZ138" i="1"/>
  <c r="BC138" i="1" s="1"/>
  <c r="BG138" i="1"/>
  <c r="AZ139" i="1"/>
  <c r="BC139" i="1" s="1"/>
  <c r="BG139" i="1"/>
  <c r="AZ140" i="1"/>
  <c r="BC140" i="1" s="1"/>
  <c r="BG140" i="1"/>
  <c r="AZ141" i="1"/>
  <c r="BC141" i="1" s="1"/>
  <c r="BG141" i="1"/>
  <c r="AZ142" i="1"/>
  <c r="BC142" i="1" s="1"/>
  <c r="BG142" i="1"/>
  <c r="AZ143" i="1"/>
  <c r="BC143" i="1" s="1"/>
  <c r="BG143" i="1"/>
  <c r="AZ144" i="1"/>
  <c r="BC144" i="1" s="1"/>
  <c r="BG144" i="1"/>
  <c r="AZ145" i="1"/>
  <c r="BC145" i="1" s="1"/>
  <c r="BG145" i="1"/>
  <c r="AZ146" i="1"/>
  <c r="BC146" i="1" s="1"/>
  <c r="BG146" i="1"/>
  <c r="BI146" i="1" s="1"/>
  <c r="AZ147" i="1"/>
  <c r="BC147" i="1" s="1"/>
  <c r="BG147" i="1"/>
  <c r="BH147" i="1" s="1"/>
  <c r="AZ148" i="1"/>
  <c r="BC148" i="1" s="1"/>
  <c r="BG148" i="1"/>
  <c r="BI148" i="1" s="1"/>
  <c r="AZ149" i="1"/>
  <c r="BC149" i="1" s="1"/>
  <c r="BG149" i="1"/>
  <c r="AZ150" i="1"/>
  <c r="BG150" i="1"/>
  <c r="AZ151" i="1"/>
  <c r="BG151" i="1"/>
  <c r="BH151" i="1" s="1"/>
  <c r="AZ152" i="1"/>
  <c r="BC152" i="1" s="1"/>
  <c r="BG152" i="1"/>
  <c r="AZ153" i="1"/>
  <c r="BC153" i="1" s="1"/>
  <c r="BG153" i="1"/>
  <c r="BH153" i="1" s="1"/>
  <c r="AZ154" i="1"/>
  <c r="BC154" i="1" s="1"/>
  <c r="BG154" i="1"/>
  <c r="AZ155" i="1"/>
  <c r="BC155" i="1" s="1"/>
  <c r="BG155" i="1"/>
  <c r="BI155" i="1" s="1"/>
  <c r="AZ156" i="1"/>
  <c r="BC156" i="1" s="1"/>
  <c r="BG156" i="1"/>
  <c r="AZ157" i="1"/>
  <c r="BC157" i="1" s="1"/>
  <c r="BG157" i="1"/>
  <c r="BI157" i="1" s="1"/>
  <c r="AZ158" i="1"/>
  <c r="BC158" i="1" s="1"/>
  <c r="BG158" i="1"/>
  <c r="BH158" i="1" s="1"/>
  <c r="AZ159" i="1"/>
  <c r="BC159" i="1" s="1"/>
  <c r="BG159" i="1"/>
  <c r="AZ160" i="1"/>
  <c r="BC160" i="1" s="1"/>
  <c r="BG160" i="1"/>
  <c r="BI160" i="1" s="1"/>
  <c r="AZ161" i="1"/>
  <c r="BC161" i="1" s="1"/>
  <c r="BG161" i="1"/>
  <c r="AZ162" i="1"/>
  <c r="BC162" i="1" s="1"/>
  <c r="BG162" i="1"/>
  <c r="AZ163" i="1"/>
  <c r="BC163" i="1" s="1"/>
  <c r="BG163" i="1"/>
  <c r="AZ164" i="1"/>
  <c r="BC164" i="1" s="1"/>
  <c r="BG164" i="1"/>
  <c r="AZ165" i="1"/>
  <c r="BC165" i="1" s="1"/>
  <c r="BG165" i="1"/>
  <c r="AZ166" i="1"/>
  <c r="BC166" i="1" s="1"/>
  <c r="BG166" i="1"/>
  <c r="AZ167" i="1"/>
  <c r="BC167" i="1" s="1"/>
  <c r="BG167" i="1"/>
  <c r="AZ168" i="1"/>
  <c r="BC168" i="1" s="1"/>
  <c r="BG168" i="1"/>
  <c r="BH168" i="1" s="1"/>
  <c r="AZ169" i="1"/>
  <c r="BC169" i="1" s="1"/>
  <c r="BG169" i="1"/>
  <c r="AZ170" i="1"/>
  <c r="BC170" i="1" s="1"/>
  <c r="BG170" i="1"/>
  <c r="BH170" i="1" s="1"/>
  <c r="AZ171" i="1"/>
  <c r="BC171" i="1" s="1"/>
  <c r="BG171" i="1"/>
  <c r="AZ172" i="1"/>
  <c r="BA172" i="1"/>
  <c r="BG172" i="1"/>
  <c r="BH172" i="1" s="1"/>
  <c r="AZ173" i="1"/>
  <c r="BG173" i="1"/>
  <c r="AZ174" i="1"/>
  <c r="BG174" i="1"/>
  <c r="BH174" i="1" s="1"/>
  <c r="AZ175" i="1"/>
  <c r="BG175" i="1"/>
  <c r="BH175" i="1" s="1"/>
  <c r="AZ176" i="1"/>
  <c r="BC176" i="1" s="1"/>
  <c r="BG176" i="1"/>
  <c r="AZ177" i="1"/>
  <c r="BC177" i="1" s="1"/>
  <c r="BG177" i="1"/>
  <c r="AZ178" i="1"/>
  <c r="BC178" i="1" s="1"/>
  <c r="BG178" i="1"/>
  <c r="AZ179" i="1"/>
  <c r="BC179" i="1" s="1"/>
  <c r="BN179" i="1"/>
  <c r="BG179" i="1"/>
  <c r="AZ180" i="1"/>
  <c r="BG180" i="1"/>
  <c r="AZ181" i="1"/>
  <c r="BG181" i="1"/>
  <c r="AZ182" i="1"/>
  <c r="BG182" i="1"/>
  <c r="BI182" i="1" s="1"/>
  <c r="AZ183" i="1"/>
  <c r="BC183" i="1" s="1"/>
  <c r="BG183" i="1"/>
  <c r="AZ184" i="1"/>
  <c r="BC184" i="1" s="1"/>
  <c r="BG184" i="1"/>
  <c r="BH184" i="1" s="1"/>
  <c r="A119" i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B119" i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C119" i="1"/>
  <c r="C120" i="1" s="1"/>
  <c r="C124" i="1"/>
  <c r="C125" i="1" s="1"/>
  <c r="E151" i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3" i="1" s="1"/>
  <c r="E174" i="1" s="1"/>
  <c r="E175" i="1" s="1"/>
  <c r="E176" i="1" s="1"/>
  <c r="E177" i="1" s="1"/>
  <c r="E178" i="1" s="1"/>
  <c r="E179" i="1" s="1"/>
  <c r="E181" i="1" s="1"/>
  <c r="E182" i="1" s="1"/>
  <c r="E183" i="1" s="1"/>
  <c r="E184" i="1" s="1"/>
  <c r="BB111" i="1"/>
  <c r="BB112" i="1"/>
  <c r="BB115" i="1"/>
  <c r="BB44" i="1"/>
  <c r="BF44" i="1" s="1"/>
  <c r="BB45" i="1"/>
  <c r="BB46" i="1"/>
  <c r="BB47" i="1"/>
  <c r="BF47" i="1" s="1"/>
  <c r="BB48" i="1"/>
  <c r="BF48" i="1" s="1"/>
  <c r="BB49" i="1"/>
  <c r="BB50" i="1"/>
  <c r="BB51" i="1"/>
  <c r="BB52" i="1"/>
  <c r="BF52" i="1" s="1"/>
  <c r="BB61" i="1"/>
  <c r="BB62" i="1"/>
  <c r="BB76" i="1"/>
  <c r="BB77" i="1"/>
  <c r="BB78" i="1"/>
  <c r="BB79" i="1"/>
  <c r="BB80" i="1"/>
  <c r="BB81" i="1"/>
  <c r="BF81" i="1" s="1"/>
  <c r="BB82" i="1"/>
  <c r="BB85" i="1"/>
  <c r="BB86" i="1"/>
  <c r="BB9" i="1"/>
  <c r="BB10" i="1"/>
  <c r="BF10" i="1" s="1"/>
  <c r="BB11" i="1"/>
  <c r="BF11" i="1" s="1"/>
  <c r="BB12" i="1"/>
  <c r="BF12" i="1" s="1"/>
  <c r="BB13" i="1"/>
  <c r="BF13" i="1" s="1"/>
  <c r="BB14" i="1"/>
  <c r="BF14" i="1" s="1"/>
  <c r="BB21" i="1"/>
  <c r="BF21" i="1" s="1"/>
  <c r="BB22" i="1"/>
  <c r="BF22" i="1" s="1"/>
  <c r="BB23" i="1"/>
  <c r="BF23" i="1" s="1"/>
  <c r="BB24" i="1"/>
  <c r="BB25" i="1"/>
  <c r="BB26" i="1"/>
  <c r="BF26" i="1" s="1"/>
  <c r="BB27" i="1"/>
  <c r="BB28" i="1"/>
  <c r="AZ2" i="1"/>
  <c r="BC2" i="1" s="1"/>
  <c r="BA2" i="1"/>
  <c r="BG2" i="1"/>
  <c r="AZ3" i="1"/>
  <c r="BG3" i="1"/>
  <c r="AZ4" i="1"/>
  <c r="BC4" i="1" s="1"/>
  <c r="BG4" i="1"/>
  <c r="BH4" i="1" s="1"/>
  <c r="AZ5" i="1"/>
  <c r="BG5" i="1"/>
  <c r="AZ6" i="1"/>
  <c r="BG6" i="1"/>
  <c r="AZ7" i="1"/>
  <c r="BG7" i="1"/>
  <c r="AZ8" i="1"/>
  <c r="BG8" i="1"/>
  <c r="AZ9" i="1"/>
  <c r="BC9" i="1" s="1"/>
  <c r="BG9" i="1"/>
  <c r="AZ10" i="1"/>
  <c r="BC10" i="1" s="1"/>
  <c r="BG10" i="1"/>
  <c r="BH10" i="1" s="1"/>
  <c r="AZ11" i="1"/>
  <c r="BC11" i="1" s="1"/>
  <c r="BG11" i="1"/>
  <c r="BH11" i="1" s="1"/>
  <c r="AZ12" i="1"/>
  <c r="BC12" i="1" s="1"/>
  <c r="BG12" i="1"/>
  <c r="AZ13" i="1"/>
  <c r="BC13" i="1" s="1"/>
  <c r="BG13" i="1"/>
  <c r="BH13" i="1" s="1"/>
  <c r="AZ14" i="1"/>
  <c r="BC14" i="1" s="1"/>
  <c r="BG14" i="1"/>
  <c r="BH14" i="1" s="1"/>
  <c r="AZ15" i="1"/>
  <c r="BG15" i="1"/>
  <c r="AZ16" i="1"/>
  <c r="BG16" i="1"/>
  <c r="AZ17" i="1"/>
  <c r="BG17" i="1"/>
  <c r="BH17" i="1" s="1"/>
  <c r="AZ18" i="1"/>
  <c r="BG18" i="1"/>
  <c r="AZ19" i="1"/>
  <c r="BG19" i="1"/>
  <c r="AZ20" i="1"/>
  <c r="BC20" i="1" s="1"/>
  <c r="BG20" i="1"/>
  <c r="AZ21" i="1"/>
  <c r="BC21" i="1" s="1"/>
  <c r="BG21" i="1"/>
  <c r="AZ22" i="1"/>
  <c r="BC22" i="1" s="1"/>
  <c r="BG22" i="1"/>
  <c r="AZ23" i="1"/>
  <c r="BC23" i="1" s="1"/>
  <c r="BG23" i="1"/>
  <c r="AZ24" i="1"/>
  <c r="BC24" i="1" s="1"/>
  <c r="BG24" i="1"/>
  <c r="AZ25" i="1"/>
  <c r="BC25" i="1" s="1"/>
  <c r="BG25" i="1"/>
  <c r="AZ26" i="1"/>
  <c r="BC26" i="1" s="1"/>
  <c r="BG26" i="1"/>
  <c r="AZ27" i="1"/>
  <c r="BC27" i="1" s="1"/>
  <c r="BG27" i="1"/>
  <c r="AZ28" i="1"/>
  <c r="BC28" i="1" s="1"/>
  <c r="BG28" i="1"/>
  <c r="BH28" i="1" s="1"/>
  <c r="AZ29" i="1"/>
  <c r="BA29" i="1"/>
  <c r="BG29" i="1"/>
  <c r="AZ30" i="1"/>
  <c r="BG30" i="1"/>
  <c r="AZ31" i="1"/>
  <c r="BG31" i="1"/>
  <c r="AZ32" i="1"/>
  <c r="BG32" i="1"/>
  <c r="AZ33" i="1"/>
  <c r="BG33" i="1"/>
  <c r="AZ34" i="1"/>
  <c r="BG34" i="1"/>
  <c r="BH34" i="1" s="1"/>
  <c r="AZ35" i="1"/>
  <c r="BG35" i="1"/>
  <c r="AZ36" i="1"/>
  <c r="BC36" i="1" s="1"/>
  <c r="BG36" i="1"/>
  <c r="AZ37" i="1"/>
  <c r="BG37" i="1"/>
  <c r="AZ38" i="1"/>
  <c r="BC38" i="1" s="1"/>
  <c r="BG38" i="1"/>
  <c r="BH38" i="1" s="1"/>
  <c r="AZ39" i="1"/>
  <c r="BG39" i="1"/>
  <c r="BH39" i="1" s="1"/>
  <c r="AZ40" i="1"/>
  <c r="BG40" i="1"/>
  <c r="BI40" i="1" s="1"/>
  <c r="AZ41" i="1"/>
  <c r="BG41" i="1"/>
  <c r="AZ42" i="1"/>
  <c r="BG42" i="1"/>
  <c r="AZ43" i="1"/>
  <c r="BG43" i="1"/>
  <c r="BH43" i="1" s="1"/>
  <c r="AZ44" i="1"/>
  <c r="BC44" i="1" s="1"/>
  <c r="BG44" i="1"/>
  <c r="AZ45" i="1"/>
  <c r="BC45" i="1" s="1"/>
  <c r="BG45" i="1"/>
  <c r="AZ46" i="1"/>
  <c r="BC46" i="1" s="1"/>
  <c r="BG46" i="1"/>
  <c r="AZ47" i="1"/>
  <c r="BC47" i="1" s="1"/>
  <c r="BG47" i="1"/>
  <c r="AZ48" i="1"/>
  <c r="BC48" i="1" s="1"/>
  <c r="BG48" i="1"/>
  <c r="AZ49" i="1"/>
  <c r="BC49" i="1" s="1"/>
  <c r="BG49" i="1"/>
  <c r="AZ50" i="1"/>
  <c r="BC50" i="1" s="1"/>
  <c r="BG50" i="1"/>
  <c r="AZ51" i="1"/>
  <c r="BC51" i="1" s="1"/>
  <c r="BG51" i="1"/>
  <c r="AZ52" i="1"/>
  <c r="BC52" i="1" s="1"/>
  <c r="BG52" i="1"/>
  <c r="AZ53" i="1"/>
  <c r="BG53" i="1"/>
  <c r="AZ54" i="1"/>
  <c r="BG54" i="1"/>
  <c r="AZ55" i="1"/>
  <c r="BG55" i="1"/>
  <c r="AZ56" i="1"/>
  <c r="BG56" i="1"/>
  <c r="AZ57" i="1"/>
  <c r="BC57" i="1" s="1"/>
  <c r="BG57" i="1"/>
  <c r="AZ58" i="1"/>
  <c r="BG58" i="1"/>
  <c r="AZ59" i="1"/>
  <c r="BC59" i="1" s="1"/>
  <c r="BG59" i="1"/>
  <c r="AZ60" i="1"/>
  <c r="BC60" i="1" s="1"/>
  <c r="BG60" i="1"/>
  <c r="AZ61" i="1"/>
  <c r="BC61" i="1" s="1"/>
  <c r="BG61" i="1"/>
  <c r="AZ62" i="1"/>
  <c r="BC62" i="1" s="1"/>
  <c r="BG62" i="1"/>
  <c r="BI62" i="1" s="1"/>
  <c r="AZ63" i="1"/>
  <c r="BC63" i="1" s="1"/>
  <c r="BG63" i="1"/>
  <c r="AZ64" i="1"/>
  <c r="BG64" i="1"/>
  <c r="AZ65" i="1"/>
  <c r="BC65" i="1" s="1"/>
  <c r="BG65" i="1"/>
  <c r="AZ66" i="1"/>
  <c r="BG66" i="1"/>
  <c r="AZ67" i="1"/>
  <c r="BC67" i="1" s="1"/>
  <c r="BG67" i="1"/>
  <c r="AZ68" i="1"/>
  <c r="BG68" i="1"/>
  <c r="AZ69" i="1"/>
  <c r="BG69" i="1"/>
  <c r="AZ70" i="1"/>
  <c r="BG70" i="1"/>
  <c r="BI70" i="1" s="1"/>
  <c r="AZ71" i="1"/>
  <c r="BG71" i="1"/>
  <c r="AZ72" i="1"/>
  <c r="BG72" i="1"/>
  <c r="AZ73" i="1"/>
  <c r="BC73" i="1" s="1"/>
  <c r="BG73" i="1"/>
  <c r="AZ74" i="1"/>
  <c r="BG74" i="1"/>
  <c r="AZ75" i="1"/>
  <c r="BC75" i="1" s="1"/>
  <c r="BG75" i="1"/>
  <c r="AZ76" i="1"/>
  <c r="BC76" i="1" s="1"/>
  <c r="BG76" i="1"/>
  <c r="AZ77" i="1"/>
  <c r="BC77" i="1" s="1"/>
  <c r="BG77" i="1"/>
  <c r="AZ78" i="1"/>
  <c r="BC78" i="1" s="1"/>
  <c r="BG78" i="1"/>
  <c r="BI78" i="1" s="1"/>
  <c r="AZ79" i="1"/>
  <c r="BC79" i="1" s="1"/>
  <c r="BG79" i="1"/>
  <c r="AZ80" i="1"/>
  <c r="BC80" i="1" s="1"/>
  <c r="BG80" i="1"/>
  <c r="AZ81" i="1"/>
  <c r="BC81" i="1" s="1"/>
  <c r="BG81" i="1"/>
  <c r="AZ82" i="1"/>
  <c r="BC82" i="1" s="1"/>
  <c r="BG82" i="1"/>
  <c r="AZ83" i="1"/>
  <c r="BC83" i="1" s="1"/>
  <c r="BG83" i="1"/>
  <c r="AZ84" i="1"/>
  <c r="BG84" i="1"/>
  <c r="AZ85" i="1"/>
  <c r="BC85" i="1" s="1"/>
  <c r="BG85" i="1"/>
  <c r="AZ86" i="1"/>
  <c r="BC86" i="1" s="1"/>
  <c r="BG86" i="1"/>
  <c r="AZ87" i="1"/>
  <c r="BC87" i="1" s="1"/>
  <c r="BA87" i="1"/>
  <c r="BG87" i="1"/>
  <c r="AZ88" i="1"/>
  <c r="BC88" i="1" s="1"/>
  <c r="BG88" i="1"/>
  <c r="BI88" i="1" s="1"/>
  <c r="AZ89" i="1"/>
  <c r="BG89" i="1"/>
  <c r="AZ90" i="1"/>
  <c r="BG90" i="1"/>
  <c r="BI90" i="1" s="1"/>
  <c r="AZ91" i="1"/>
  <c r="BG91" i="1"/>
  <c r="BH91" i="1" s="1"/>
  <c r="AZ92" i="1"/>
  <c r="BC92" i="1" s="1"/>
  <c r="BG92" i="1"/>
  <c r="BI92" i="1" s="1"/>
  <c r="AZ93" i="1"/>
  <c r="BC93" i="1" s="1"/>
  <c r="BG93" i="1"/>
  <c r="AZ94" i="1"/>
  <c r="BC94" i="1" s="1"/>
  <c r="BG94" i="1"/>
  <c r="BI94" i="1" s="1"/>
  <c r="AZ95" i="1"/>
  <c r="BG95" i="1"/>
  <c r="AZ96" i="1"/>
  <c r="BC96" i="1" s="1"/>
  <c r="BG96" i="1"/>
  <c r="AZ97" i="1"/>
  <c r="BC97" i="1" s="1"/>
  <c r="BG97" i="1"/>
  <c r="BI97" i="1" s="1"/>
  <c r="AZ98" i="1"/>
  <c r="BG98" i="1"/>
  <c r="BI98" i="1" s="1"/>
  <c r="AZ99" i="1"/>
  <c r="BG99" i="1"/>
  <c r="AZ100" i="1"/>
  <c r="BG100" i="1"/>
  <c r="BI100" i="1" s="1"/>
  <c r="AZ101" i="1"/>
  <c r="BC101" i="1" s="1"/>
  <c r="BG101" i="1"/>
  <c r="AZ102" i="1"/>
  <c r="BC102" i="1" s="1"/>
  <c r="BG102" i="1"/>
  <c r="BI102" i="1" s="1"/>
  <c r="AZ103" i="1"/>
  <c r="BG103" i="1"/>
  <c r="AZ104" i="1"/>
  <c r="BC104" i="1" s="1"/>
  <c r="BG104" i="1"/>
  <c r="AZ105" i="1"/>
  <c r="BG105" i="1"/>
  <c r="AZ106" i="1"/>
  <c r="BG106" i="1"/>
  <c r="BI106" i="1" s="1"/>
  <c r="AZ107" i="1"/>
  <c r="BG107" i="1"/>
  <c r="AZ108" i="1"/>
  <c r="BG108" i="1"/>
  <c r="AZ109" i="1"/>
  <c r="BC109" i="1" s="1"/>
  <c r="BG109" i="1"/>
  <c r="AZ110" i="1"/>
  <c r="BC110" i="1" s="1"/>
  <c r="BG110" i="1"/>
  <c r="BI110" i="1" s="1"/>
  <c r="AZ111" i="1"/>
  <c r="BC111" i="1" s="1"/>
  <c r="BG111" i="1"/>
  <c r="AZ112" i="1"/>
  <c r="BC112" i="1" s="1"/>
  <c r="BG112" i="1"/>
  <c r="AZ113" i="1"/>
  <c r="BG113" i="1"/>
  <c r="AZ114" i="1"/>
  <c r="BG114" i="1"/>
  <c r="AZ115" i="1"/>
  <c r="BC115" i="1" s="1"/>
  <c r="BG115" i="1"/>
  <c r="AZ116" i="1"/>
  <c r="BA116" i="1"/>
  <c r="BG116" i="1"/>
  <c r="AZ117" i="1"/>
  <c r="BC117" i="1" s="1"/>
  <c r="BG117" i="1"/>
  <c r="E16" i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C30" i="1"/>
  <c r="E30" i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4" i="1"/>
  <c r="E55" i="1" s="1"/>
  <c r="E56" i="1" s="1"/>
  <c r="E57" i="1" s="1"/>
  <c r="E58" i="1" s="1"/>
  <c r="E59" i="1" s="1"/>
  <c r="E60" i="1" s="1"/>
  <c r="E61" i="1" s="1"/>
  <c r="E62" i="1" s="1"/>
  <c r="B64" i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E64" i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4" i="1" s="1"/>
  <c r="E85" i="1" s="1"/>
  <c r="E86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4" i="1" s="1"/>
  <c r="E115" i="1" s="1"/>
  <c r="E117" i="1" s="1"/>
  <c r="E119" i="1" s="1"/>
  <c r="E120" i="1" s="1"/>
  <c r="E121" i="1" s="1"/>
  <c r="E122" i="1" s="1"/>
  <c r="E123" i="1" s="1"/>
  <c r="C88" i="1"/>
  <c r="C89" i="1" s="1"/>
  <c r="C91" i="1" s="1"/>
  <c r="B3" i="1"/>
  <c r="B4" i="1" s="1"/>
  <c r="B5" i="1" s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C3" i="1"/>
  <c r="E3" i="1"/>
  <c r="E4" i="1" s="1"/>
  <c r="E5" i="1" s="1"/>
  <c r="E6" i="1" s="1"/>
  <c r="E7" i="1" s="1"/>
  <c r="E8" i="1" s="1"/>
  <c r="E9" i="1" s="1"/>
  <c r="E10" i="1" s="1"/>
  <c r="E11" i="1" s="1"/>
  <c r="E12" i="1" s="1"/>
  <c r="E13" i="1" s="1"/>
  <c r="E14" i="1" s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E619" i="1" l="1"/>
  <c r="BA618" i="1"/>
  <c r="BJ576" i="1"/>
  <c r="BE575" i="1"/>
  <c r="BJ672" i="1"/>
  <c r="BE671" i="1"/>
  <c r="BF671" i="1" s="1"/>
  <c r="BN671" i="1" s="1"/>
  <c r="BE554" i="1"/>
  <c r="BF554" i="1" s="1"/>
  <c r="BN554" i="1" s="1"/>
  <c r="BJ555" i="1"/>
  <c r="BE713" i="1"/>
  <c r="BF713" i="1" s="1"/>
  <c r="BN713" i="1" s="1"/>
  <c r="BJ714" i="1"/>
  <c r="C675" i="1"/>
  <c r="BA674" i="1"/>
  <c r="BE623" i="1"/>
  <c r="BJ624" i="1"/>
  <c r="BJ465" i="1"/>
  <c r="BE464" i="1"/>
  <c r="BF464" i="1" s="1"/>
  <c r="BN464" i="1" s="1"/>
  <c r="BE509" i="1"/>
  <c r="BF509" i="1" s="1"/>
  <c r="BN509" i="1" s="1"/>
  <c r="BJ510" i="1"/>
  <c r="C445" i="1"/>
  <c r="BA444" i="1"/>
  <c r="BE522" i="1"/>
  <c r="BF522" i="1" s="1"/>
  <c r="BN522" i="1" s="1"/>
  <c r="BJ523" i="1"/>
  <c r="BJ480" i="1"/>
  <c r="BE479" i="1"/>
  <c r="BE446" i="1"/>
  <c r="BF446" i="1" s="1"/>
  <c r="BN446" i="1" s="1"/>
  <c r="BE364" i="1"/>
  <c r="BF364" i="1" s="1"/>
  <c r="BN364" i="1" s="1"/>
  <c r="BJ365" i="1"/>
  <c r="BJ400" i="1"/>
  <c r="BE399" i="1"/>
  <c r="BF399" i="1" s="1"/>
  <c r="BN399" i="1" s="1"/>
  <c r="C337" i="1"/>
  <c r="BA336" i="1"/>
  <c r="BE334" i="1"/>
  <c r="BF334" i="1" s="1"/>
  <c r="BN334" i="1" s="1"/>
  <c r="BJ355" i="1"/>
  <c r="BE354" i="1"/>
  <c r="E242" i="1"/>
  <c r="BA241" i="1"/>
  <c r="BD252" i="1"/>
  <c r="BD320" i="1"/>
  <c r="BD239" i="1"/>
  <c r="BJ239" i="1"/>
  <c r="BE239" i="1" s="1"/>
  <c r="BD301" i="1"/>
  <c r="BJ301" i="1"/>
  <c r="BE301" i="1" s="1"/>
  <c r="BD263" i="1"/>
  <c r="BD247" i="1"/>
  <c r="BD253" i="1"/>
  <c r="BD324" i="1"/>
  <c r="BJ324" i="1"/>
  <c r="BE324" i="1" s="1"/>
  <c r="BD267" i="1"/>
  <c r="BD311" i="1"/>
  <c r="BD292" i="1"/>
  <c r="BD302" i="1"/>
  <c r="BD307" i="1"/>
  <c r="BJ274" i="1"/>
  <c r="BD274" i="1"/>
  <c r="BD283" i="1"/>
  <c r="BD266" i="1"/>
  <c r="BD244" i="1"/>
  <c r="BD285" i="1"/>
  <c r="BD282" i="1"/>
  <c r="BD280" i="1"/>
  <c r="BD254" i="1"/>
  <c r="BJ295" i="1"/>
  <c r="BE295" i="1" s="1"/>
  <c r="BD295" i="1"/>
  <c r="BD299" i="1"/>
  <c r="BD325" i="1"/>
  <c r="BD309" i="1"/>
  <c r="BD251" i="1"/>
  <c r="BD306" i="1"/>
  <c r="BD246" i="1"/>
  <c r="BD296" i="1"/>
  <c r="BD250" i="1"/>
  <c r="BD286" i="1"/>
  <c r="BD326" i="1"/>
  <c r="BD264" i="1"/>
  <c r="BD275" i="1"/>
  <c r="BD240" i="1"/>
  <c r="BD276" i="1"/>
  <c r="BD310" i="1"/>
  <c r="BD242" i="1"/>
  <c r="BD305" i="1"/>
  <c r="BD322" i="1"/>
  <c r="BD308" i="1"/>
  <c r="BD268" i="1"/>
  <c r="BD265" i="1"/>
  <c r="BD281" i="1"/>
  <c r="BD262" i="1"/>
  <c r="BD293" i="1"/>
  <c r="BD269" i="1"/>
  <c r="BD303" i="1"/>
  <c r="BD304" i="1"/>
  <c r="BD243" i="1"/>
  <c r="BD291" i="1"/>
  <c r="BD284" i="1"/>
  <c r="BD261" i="1"/>
  <c r="BD312" i="1"/>
  <c r="BD298" i="1"/>
  <c r="BD279" i="1"/>
  <c r="BD321" i="1"/>
  <c r="BD245" i="1"/>
  <c r="BD241" i="1"/>
  <c r="BD27" i="1"/>
  <c r="BF27" i="1"/>
  <c r="BN27" i="1" s="1"/>
  <c r="BD9" i="1"/>
  <c r="BF9" i="1"/>
  <c r="BN9" i="1" s="1"/>
  <c r="BD77" i="1"/>
  <c r="BF77" i="1"/>
  <c r="BN77" i="1" s="1"/>
  <c r="BD119" i="1"/>
  <c r="BF119" i="1"/>
  <c r="BN119" i="1" s="1"/>
  <c r="BD168" i="1"/>
  <c r="BF168" i="1"/>
  <c r="BN168" i="1" s="1"/>
  <c r="BD152" i="1"/>
  <c r="BF152" i="1"/>
  <c r="BN152" i="1" s="1"/>
  <c r="BD219" i="1"/>
  <c r="BD220" i="1"/>
  <c r="BD237" i="1"/>
  <c r="BF28" i="1"/>
  <c r="BN28" i="1" s="1"/>
  <c r="BF24" i="1"/>
  <c r="BN24" i="1" s="1"/>
  <c r="BD82" i="1"/>
  <c r="BF82" i="1"/>
  <c r="BN82" i="1" s="1"/>
  <c r="BD78" i="1"/>
  <c r="BF78" i="1"/>
  <c r="BN78" i="1" s="1"/>
  <c r="BF61" i="1"/>
  <c r="BN61" i="1" s="1"/>
  <c r="BD49" i="1"/>
  <c r="BF49" i="1"/>
  <c r="BN49" i="1" s="1"/>
  <c r="BF45" i="1"/>
  <c r="BN45" i="1" s="1"/>
  <c r="BD111" i="1"/>
  <c r="BF111" i="1"/>
  <c r="BN111" i="1" s="1"/>
  <c r="BD165" i="1"/>
  <c r="BF165" i="1"/>
  <c r="BN165" i="1" s="1"/>
  <c r="BD217" i="1"/>
  <c r="BD221" i="1"/>
  <c r="BD76" i="1"/>
  <c r="BF76" i="1"/>
  <c r="BN76" i="1" s="1"/>
  <c r="BD115" i="1"/>
  <c r="BF115" i="1"/>
  <c r="BF171" i="1"/>
  <c r="BN171" i="1" s="1"/>
  <c r="BD167" i="1"/>
  <c r="BF167" i="1"/>
  <c r="BN167" i="1" s="1"/>
  <c r="BD163" i="1"/>
  <c r="BF163" i="1"/>
  <c r="BN163" i="1" s="1"/>
  <c r="BD159" i="1"/>
  <c r="BF159" i="1"/>
  <c r="BN159" i="1" s="1"/>
  <c r="BD155" i="1"/>
  <c r="BF155" i="1"/>
  <c r="BN155" i="1" s="1"/>
  <c r="BF145" i="1"/>
  <c r="BN145" i="1" s="1"/>
  <c r="BF141" i="1"/>
  <c r="BN141" i="1" s="1"/>
  <c r="BD137" i="1"/>
  <c r="BF137" i="1"/>
  <c r="BN137" i="1" s="1"/>
  <c r="BD222" i="1"/>
  <c r="BD224" i="1"/>
  <c r="BD215" i="1"/>
  <c r="BD223" i="1"/>
  <c r="BF169" i="1"/>
  <c r="BN169" i="1" s="1"/>
  <c r="BD161" i="1"/>
  <c r="BF161" i="1"/>
  <c r="BN161" i="1" s="1"/>
  <c r="BD157" i="1"/>
  <c r="BF157" i="1"/>
  <c r="BN157" i="1" s="1"/>
  <c r="BF153" i="1"/>
  <c r="BN153" i="1" s="1"/>
  <c r="BF139" i="1"/>
  <c r="BN139" i="1" s="1"/>
  <c r="BF135" i="1"/>
  <c r="BN135" i="1" s="1"/>
  <c r="BD216" i="1"/>
  <c r="BF86" i="1"/>
  <c r="BN86" i="1" s="1"/>
  <c r="BF80" i="1"/>
  <c r="BN80" i="1" s="1"/>
  <c r="BD51" i="1"/>
  <c r="BF51" i="1"/>
  <c r="BN51" i="1" s="1"/>
  <c r="BD25" i="1"/>
  <c r="BF25" i="1"/>
  <c r="BN25" i="1" s="1"/>
  <c r="BF85" i="1"/>
  <c r="BN85" i="1" s="1"/>
  <c r="BF79" i="1"/>
  <c r="BN79" i="1" s="1"/>
  <c r="BF62" i="1"/>
  <c r="BN62" i="1" s="1"/>
  <c r="BD50" i="1"/>
  <c r="BF50" i="1"/>
  <c r="BD46" i="1"/>
  <c r="BF46" i="1"/>
  <c r="BN46" i="1" s="1"/>
  <c r="BD112" i="1"/>
  <c r="BF112" i="1"/>
  <c r="BN112" i="1" s="1"/>
  <c r="BF121" i="1"/>
  <c r="BN121" i="1" s="1"/>
  <c r="BD170" i="1"/>
  <c r="BF170" i="1"/>
  <c r="BD154" i="1"/>
  <c r="BF154" i="1"/>
  <c r="BN154" i="1" s="1"/>
  <c r="D227" i="1"/>
  <c r="D187" i="1"/>
  <c r="D9" i="1"/>
  <c r="D10" i="1" s="1"/>
  <c r="D11" i="1" s="1"/>
  <c r="D12" i="1" s="1"/>
  <c r="D13" i="1" s="1"/>
  <c r="D14" i="1" s="1"/>
  <c r="D15" i="1" s="1"/>
  <c r="D36" i="1"/>
  <c r="D98" i="1"/>
  <c r="D151" i="1"/>
  <c r="BA222" i="1"/>
  <c r="BD121" i="1"/>
  <c r="BH30" i="1"/>
  <c r="BI30" i="1"/>
  <c r="BD139" i="1"/>
  <c r="BD169" i="1"/>
  <c r="BJ215" i="1"/>
  <c r="BE215" i="1" s="1"/>
  <c r="BJ219" i="1"/>
  <c r="BE219" i="1" s="1"/>
  <c r="BA224" i="1"/>
  <c r="C225" i="1"/>
  <c r="BA221" i="1"/>
  <c r="BC175" i="1"/>
  <c r="BB175" i="1"/>
  <c r="BB173" i="1"/>
  <c r="BD153" i="1"/>
  <c r="BJ220" i="1"/>
  <c r="BC181" i="1"/>
  <c r="BB181" i="1"/>
  <c r="BC172" i="1"/>
  <c r="BB172" i="1"/>
  <c r="BB197" i="1"/>
  <c r="BD197" i="1" s="1"/>
  <c r="BB192" i="1"/>
  <c r="BD192" i="1" s="1"/>
  <c r="BB185" i="1"/>
  <c r="BB188" i="1"/>
  <c r="BD188" i="1" s="1"/>
  <c r="BB196" i="1"/>
  <c r="BD196" i="1" s="1"/>
  <c r="BB193" i="1"/>
  <c r="BD193" i="1" s="1"/>
  <c r="BC182" i="1"/>
  <c r="BB182" i="1"/>
  <c r="BB191" i="1"/>
  <c r="BD191" i="1" s="1"/>
  <c r="BB211" i="1"/>
  <c r="BD211" i="1" s="1"/>
  <c r="BB210" i="1"/>
  <c r="BD210" i="1" s="1"/>
  <c r="BB190" i="1"/>
  <c r="BD190" i="1" s="1"/>
  <c r="BA220" i="1"/>
  <c r="BB186" i="1"/>
  <c r="BD186" i="1" s="1"/>
  <c r="BC180" i="1"/>
  <c r="BB180" i="1"/>
  <c r="BC174" i="1"/>
  <c r="BB174" i="1"/>
  <c r="BD135" i="1"/>
  <c r="BB189" i="1"/>
  <c r="BD189" i="1" s="1"/>
  <c r="BB187" i="1"/>
  <c r="BD187" i="1" s="1"/>
  <c r="BA223" i="1"/>
  <c r="BB195" i="1"/>
  <c r="BD195" i="1" s="1"/>
  <c r="BB194" i="1"/>
  <c r="BD194" i="1" s="1"/>
  <c r="BI103" i="1"/>
  <c r="BI95" i="1"/>
  <c r="BI89" i="1"/>
  <c r="BI82" i="1"/>
  <c r="BI77" i="1"/>
  <c r="BI183" i="1"/>
  <c r="BI174" i="1"/>
  <c r="BI169" i="1"/>
  <c r="BI233" i="1"/>
  <c r="BI144" i="1"/>
  <c r="BI140" i="1"/>
  <c r="BI216" i="1"/>
  <c r="BI229" i="1"/>
  <c r="BI115" i="1"/>
  <c r="BI27" i="1"/>
  <c r="BI9" i="1"/>
  <c r="BI7" i="1"/>
  <c r="BI138" i="1"/>
  <c r="BI136" i="1"/>
  <c r="BI206" i="1"/>
  <c r="BI188" i="1"/>
  <c r="BI200" i="1"/>
  <c r="BI208" i="1"/>
  <c r="BI202" i="1"/>
  <c r="BI231" i="1"/>
  <c r="BI225" i="1"/>
  <c r="BI112" i="1"/>
  <c r="BI80" i="1"/>
  <c r="BI45" i="1"/>
  <c r="BI41" i="1"/>
  <c r="BI37" i="1"/>
  <c r="BI35" i="1"/>
  <c r="BI33" i="1"/>
  <c r="BI29" i="1"/>
  <c r="BI163" i="1"/>
  <c r="BI161" i="1"/>
  <c r="BI159" i="1"/>
  <c r="BI120" i="1"/>
  <c r="BI118" i="1"/>
  <c r="BI197" i="1"/>
  <c r="BI237" i="1"/>
  <c r="BI186" i="1"/>
  <c r="BI190" i="1"/>
  <c r="BI199" i="1"/>
  <c r="BI210" i="1"/>
  <c r="BI211" i="1"/>
  <c r="BI217" i="1"/>
  <c r="BI220" i="1"/>
  <c r="BI226" i="1"/>
  <c r="BI228" i="1"/>
  <c r="BI215" i="1"/>
  <c r="BI193" i="1"/>
  <c r="BI195" i="1"/>
  <c r="BI201" i="1"/>
  <c r="BI203" i="1"/>
  <c r="BI212" i="1"/>
  <c r="BI213" i="1"/>
  <c r="BI214" i="1"/>
  <c r="BI222" i="1"/>
  <c r="BI230" i="1"/>
  <c r="BI232" i="1"/>
  <c r="BI207" i="1"/>
  <c r="BI218" i="1"/>
  <c r="BI234" i="1"/>
  <c r="BI185" i="1"/>
  <c r="BI187" i="1"/>
  <c r="BI189" i="1"/>
  <c r="BI191" i="1"/>
  <c r="BI194" i="1"/>
  <c r="BI209" i="1"/>
  <c r="BI236" i="1"/>
  <c r="BI198" i="1"/>
  <c r="BI205" i="1"/>
  <c r="BI192" i="1"/>
  <c r="BI204" i="1"/>
  <c r="BI223" i="1"/>
  <c r="BI235" i="1"/>
  <c r="BI132" i="1"/>
  <c r="BI130" i="1"/>
  <c r="BI126" i="1"/>
  <c r="BI124" i="1"/>
  <c r="BI122" i="1"/>
  <c r="BI196" i="1"/>
  <c r="BI221" i="1"/>
  <c r="BI219" i="1"/>
  <c r="BJ236" i="1"/>
  <c r="BE236" i="1" s="1"/>
  <c r="BD236" i="1"/>
  <c r="BD218" i="1"/>
  <c r="BI184" i="1"/>
  <c r="BI156" i="1"/>
  <c r="BD141" i="1"/>
  <c r="BI96" i="1"/>
  <c r="BD61" i="1"/>
  <c r="BH31" i="1"/>
  <c r="BH15" i="1"/>
  <c r="BI172" i="1"/>
  <c r="BH164" i="1"/>
  <c r="BI158" i="1"/>
  <c r="BH156" i="1"/>
  <c r="BB150" i="1"/>
  <c r="BD145" i="1"/>
  <c r="BB129" i="1"/>
  <c r="BB127" i="1"/>
  <c r="BH113" i="1"/>
  <c r="BH182" i="1"/>
  <c r="BI170" i="1"/>
  <c r="BH166" i="1"/>
  <c r="BH160" i="1"/>
  <c r="BB151" i="1"/>
  <c r="BB124" i="1"/>
  <c r="BI180" i="1"/>
  <c r="BI162" i="1"/>
  <c r="BA119" i="1"/>
  <c r="BB126" i="1"/>
  <c r="BI116" i="1"/>
  <c r="BH97" i="1"/>
  <c r="BI67" i="1"/>
  <c r="BN50" i="1"/>
  <c r="BD184" i="1"/>
  <c r="BH183" i="1"/>
  <c r="BH180" i="1"/>
  <c r="BN178" i="1"/>
  <c r="BH176" i="1"/>
  <c r="BH173" i="1"/>
  <c r="BH162" i="1"/>
  <c r="BI141" i="1"/>
  <c r="BB118" i="1"/>
  <c r="BB125" i="1"/>
  <c r="BB123" i="1"/>
  <c r="BB128" i="1"/>
  <c r="BH115" i="1"/>
  <c r="BI17" i="1"/>
  <c r="BH171" i="1"/>
  <c r="BI166" i="1"/>
  <c r="BI164" i="1"/>
  <c r="BI139" i="1"/>
  <c r="BI127" i="1"/>
  <c r="BA118" i="1"/>
  <c r="BN177" i="1"/>
  <c r="BD171" i="1"/>
  <c r="BN170" i="1"/>
  <c r="BI104" i="1"/>
  <c r="BI57" i="1"/>
  <c r="BD176" i="1"/>
  <c r="BN176" i="1"/>
  <c r="BH107" i="1"/>
  <c r="BI107" i="1"/>
  <c r="BH60" i="1"/>
  <c r="BI60" i="1"/>
  <c r="BI23" i="1"/>
  <c r="BN183" i="1"/>
  <c r="BD183" i="1"/>
  <c r="BH178" i="1"/>
  <c r="BI178" i="1"/>
  <c r="BN164" i="1"/>
  <c r="BD164" i="1"/>
  <c r="BN156" i="1"/>
  <c r="BD156" i="1"/>
  <c r="BC129" i="1"/>
  <c r="BC125" i="1"/>
  <c r="BI49" i="1"/>
  <c r="BN166" i="1"/>
  <c r="BD166" i="1"/>
  <c r="BN162" i="1"/>
  <c r="BD162" i="1"/>
  <c r="BN158" i="1"/>
  <c r="BD158" i="1"/>
  <c r="BI149" i="1"/>
  <c r="BH149" i="1"/>
  <c r="BI133" i="1"/>
  <c r="BH133" i="1"/>
  <c r="BI181" i="1"/>
  <c r="BH181" i="1"/>
  <c r="BI179" i="1"/>
  <c r="BH179" i="1"/>
  <c r="BN160" i="1"/>
  <c r="BD160" i="1"/>
  <c r="BI48" i="1"/>
  <c r="BH24" i="1"/>
  <c r="BH8" i="1"/>
  <c r="BD23" i="1"/>
  <c r="BN23" i="1"/>
  <c r="BN13" i="1"/>
  <c r="BD13" i="1"/>
  <c r="BN81" i="1"/>
  <c r="BD81" i="1"/>
  <c r="BD52" i="1"/>
  <c r="BN52" i="1"/>
  <c r="BN48" i="1"/>
  <c r="BD48" i="1"/>
  <c r="BH143" i="1"/>
  <c r="BH123" i="1"/>
  <c r="BI123" i="1"/>
  <c r="BI175" i="1"/>
  <c r="BN143" i="1"/>
  <c r="BD143" i="1"/>
  <c r="E124" i="1"/>
  <c r="BA123" i="1"/>
  <c r="BD79" i="1"/>
  <c r="BD62" i="1"/>
  <c r="BI31" i="1"/>
  <c r="BN147" i="1"/>
  <c r="BD147" i="1"/>
  <c r="BN131" i="1"/>
  <c r="BD131" i="1"/>
  <c r="BI173" i="1"/>
  <c r="BI171" i="1"/>
  <c r="BN149" i="1"/>
  <c r="BD149" i="1"/>
  <c r="BN133" i="1"/>
  <c r="BD133" i="1"/>
  <c r="BH119" i="1"/>
  <c r="BD11" i="1"/>
  <c r="BN11" i="1"/>
  <c r="C126" i="1"/>
  <c r="C121" i="1"/>
  <c r="BA120" i="1"/>
  <c r="BI177" i="1"/>
  <c r="BH177" i="1"/>
  <c r="BI168" i="1"/>
  <c r="BI167" i="1"/>
  <c r="BH167" i="1"/>
  <c r="BC150" i="1"/>
  <c r="BI147" i="1"/>
  <c r="BI131" i="1"/>
  <c r="BC124" i="1"/>
  <c r="BH169" i="1"/>
  <c r="BI153" i="1"/>
  <c r="BH141" i="1"/>
  <c r="BH139" i="1"/>
  <c r="BH154" i="1"/>
  <c r="BI154" i="1"/>
  <c r="BC151" i="1"/>
  <c r="BH150" i="1"/>
  <c r="BD132" i="1"/>
  <c r="BN132" i="1"/>
  <c r="BC173" i="1"/>
  <c r="BD146" i="1"/>
  <c r="BN146" i="1"/>
  <c r="BH140" i="1"/>
  <c r="BD138" i="1"/>
  <c r="BN138" i="1"/>
  <c r="BD130" i="1"/>
  <c r="BN130" i="1"/>
  <c r="BH122" i="1"/>
  <c r="BI121" i="1"/>
  <c r="BH165" i="1"/>
  <c r="BH163" i="1"/>
  <c r="BH161" i="1"/>
  <c r="BH159" i="1"/>
  <c r="BH157" i="1"/>
  <c r="BH155" i="1"/>
  <c r="BH152" i="1"/>
  <c r="BI152" i="1"/>
  <c r="BH146" i="1"/>
  <c r="BI145" i="1"/>
  <c r="BD144" i="1"/>
  <c r="BN144" i="1"/>
  <c r="BH138" i="1"/>
  <c r="BI137" i="1"/>
  <c r="BD136" i="1"/>
  <c r="BN136" i="1"/>
  <c r="BH130" i="1"/>
  <c r="BI129" i="1"/>
  <c r="BC127" i="1"/>
  <c r="BC123" i="1"/>
  <c r="BH120" i="1"/>
  <c r="BI119" i="1"/>
  <c r="BD148" i="1"/>
  <c r="BN148" i="1"/>
  <c r="BH142" i="1"/>
  <c r="BD140" i="1"/>
  <c r="BN140" i="1"/>
  <c r="BH134" i="1"/>
  <c r="BH128" i="1"/>
  <c r="BI128" i="1"/>
  <c r="BD120" i="1"/>
  <c r="BN120" i="1"/>
  <c r="BH148" i="1"/>
  <c r="BH132" i="1"/>
  <c r="BH126" i="1"/>
  <c r="BI125" i="1"/>
  <c r="BI151" i="1"/>
  <c r="BI150" i="1"/>
  <c r="BH145" i="1"/>
  <c r="BH144" i="1"/>
  <c r="BI143" i="1"/>
  <c r="BI142" i="1"/>
  <c r="BD142" i="1"/>
  <c r="BN142" i="1"/>
  <c r="BH137" i="1"/>
  <c r="BH136" i="1"/>
  <c r="BI135" i="1"/>
  <c r="BI134" i="1"/>
  <c r="BD134" i="1"/>
  <c r="BN134" i="1"/>
  <c r="BH129" i="1"/>
  <c r="BD122" i="1"/>
  <c r="BN122" i="1"/>
  <c r="BH118" i="1"/>
  <c r="BH124" i="1"/>
  <c r="BI99" i="1"/>
  <c r="BH99" i="1"/>
  <c r="BI61" i="1"/>
  <c r="BH42" i="1"/>
  <c r="BH2" i="1"/>
  <c r="BI105" i="1"/>
  <c r="BH105" i="1"/>
  <c r="BA90" i="1"/>
  <c r="BH78" i="1"/>
  <c r="BI75" i="1"/>
  <c r="BH62" i="1"/>
  <c r="BI11" i="1"/>
  <c r="BH9" i="1"/>
  <c r="BN47" i="1"/>
  <c r="BD47" i="1"/>
  <c r="BN115" i="1"/>
  <c r="BD86" i="1"/>
  <c r="BD80" i="1"/>
  <c r="BH44" i="1"/>
  <c r="BI44" i="1"/>
  <c r="BI43" i="1"/>
  <c r="BI19" i="1"/>
  <c r="BD21" i="1"/>
  <c r="BN21" i="1"/>
  <c r="BI108" i="1"/>
  <c r="BI76" i="1"/>
  <c r="BH76" i="1"/>
  <c r="BI71" i="1"/>
  <c r="BH50" i="1"/>
  <c r="BH20" i="1"/>
  <c r="BI13" i="1"/>
  <c r="BB18" i="1"/>
  <c r="BI114" i="1"/>
  <c r="BI113" i="1"/>
  <c r="BB116" i="1"/>
  <c r="BC116" i="1"/>
  <c r="BB114" i="1"/>
  <c r="BD114" i="1" s="1"/>
  <c r="BC114" i="1"/>
  <c r="BB106" i="1"/>
  <c r="BD106" i="1" s="1"/>
  <c r="BB105" i="1"/>
  <c r="BD105" i="1" s="1"/>
  <c r="BI101" i="1"/>
  <c r="BH101" i="1"/>
  <c r="BB98" i="1"/>
  <c r="BD98" i="1" s="1"/>
  <c r="BH36" i="1"/>
  <c r="BB97" i="1"/>
  <c r="BD97" i="1" s="1"/>
  <c r="BH95" i="1"/>
  <c r="BH88" i="1"/>
  <c r="BH82" i="1"/>
  <c r="BH80" i="1"/>
  <c r="BB68" i="1"/>
  <c r="BB66" i="1"/>
  <c r="BD66" i="1" s="1"/>
  <c r="BC66" i="1"/>
  <c r="BH46" i="1"/>
  <c r="BI46" i="1"/>
  <c r="BI117" i="1"/>
  <c r="BH117" i="1"/>
  <c r="BI109" i="1"/>
  <c r="BH109" i="1"/>
  <c r="BB103" i="1"/>
  <c r="BD103" i="1" s="1"/>
  <c r="BB95" i="1"/>
  <c r="BB91" i="1"/>
  <c r="BA88" i="1"/>
  <c r="BB84" i="1"/>
  <c r="BH70" i="1"/>
  <c r="BC69" i="1"/>
  <c r="BB69" i="1"/>
  <c r="BD69" i="1" s="1"/>
  <c r="BB59" i="1"/>
  <c r="BD59" i="1" s="1"/>
  <c r="BB54" i="1"/>
  <c r="BI52" i="1"/>
  <c r="BH52" i="1"/>
  <c r="BB31" i="1"/>
  <c r="BB71" i="1"/>
  <c r="BD71" i="1" s="1"/>
  <c r="BH66" i="1"/>
  <c r="BI63" i="1"/>
  <c r="BH56" i="1"/>
  <c r="BI56" i="1"/>
  <c r="BB108" i="1"/>
  <c r="BD108" i="1" s="1"/>
  <c r="BC108" i="1"/>
  <c r="BH103" i="1"/>
  <c r="BI81" i="1"/>
  <c r="BI79" i="1"/>
  <c r="BB75" i="1"/>
  <c r="BD75" i="1" s="1"/>
  <c r="BB73" i="1"/>
  <c r="BD73" i="1" s="1"/>
  <c r="BB56" i="1"/>
  <c r="BD56" i="1" s="1"/>
  <c r="BC56" i="1"/>
  <c r="BI111" i="1"/>
  <c r="BH111" i="1"/>
  <c r="BB100" i="1"/>
  <c r="BD100" i="1" s="1"/>
  <c r="BC100" i="1"/>
  <c r="C31" i="1"/>
  <c r="BA30" i="1"/>
  <c r="BC106" i="1"/>
  <c r="BC105" i="1"/>
  <c r="BC98" i="1"/>
  <c r="BI93" i="1"/>
  <c r="BH93" i="1"/>
  <c r="BB89" i="1"/>
  <c r="BI83" i="1"/>
  <c r="BI74" i="1"/>
  <c r="BH74" i="1"/>
  <c r="BC71" i="1"/>
  <c r="BB70" i="1"/>
  <c r="BD70" i="1" s="1"/>
  <c r="BC70" i="1"/>
  <c r="BI66" i="1"/>
  <c r="BB64" i="1"/>
  <c r="BI53" i="1"/>
  <c r="BB41" i="1"/>
  <c r="BB33" i="1"/>
  <c r="BB37" i="1"/>
  <c r="BH5" i="1"/>
  <c r="BI5" i="1"/>
  <c r="BB6" i="1"/>
  <c r="C92" i="1"/>
  <c r="BA91" i="1"/>
  <c r="BB117" i="1"/>
  <c r="BB113" i="1"/>
  <c r="BD113" i="1" s="1"/>
  <c r="BB109" i="1"/>
  <c r="BD109" i="1" s="1"/>
  <c r="BB104" i="1"/>
  <c r="BD104" i="1" s="1"/>
  <c r="BB102" i="1"/>
  <c r="BD102" i="1" s="1"/>
  <c r="BB99" i="1"/>
  <c r="BD99" i="1" s="1"/>
  <c r="BB93" i="1"/>
  <c r="BI91" i="1"/>
  <c r="BC90" i="1"/>
  <c r="BB90" i="1"/>
  <c r="BB83" i="1"/>
  <c r="BD83" i="1" s="1"/>
  <c r="BB74" i="1"/>
  <c r="BD74" i="1" s="1"/>
  <c r="BC74" i="1"/>
  <c r="BB72" i="1"/>
  <c r="BB67" i="1"/>
  <c r="BD67" i="1" s="1"/>
  <c r="BB58" i="1"/>
  <c r="BC53" i="1"/>
  <c r="BB53" i="1"/>
  <c r="BD53" i="1" s="1"/>
  <c r="BB39" i="1"/>
  <c r="BB38" i="1"/>
  <c r="BD38" i="1" s="1"/>
  <c r="BH33" i="1"/>
  <c r="BH25" i="1"/>
  <c r="BI25" i="1"/>
  <c r="BH21" i="1"/>
  <c r="BI21" i="1"/>
  <c r="BB5" i="1"/>
  <c r="BD12" i="1"/>
  <c r="BN12" i="1"/>
  <c r="BB29" i="1"/>
  <c r="BB35" i="1"/>
  <c r="BB57" i="1"/>
  <c r="BD57" i="1" s="1"/>
  <c r="BB65" i="1"/>
  <c r="BD65" i="1" s="1"/>
  <c r="BB19" i="1"/>
  <c r="BH3" i="1"/>
  <c r="BI3" i="1"/>
  <c r="BB16" i="1"/>
  <c r="BD16" i="1" s="1"/>
  <c r="C4" i="1"/>
  <c r="BA3" i="1"/>
  <c r="BB110" i="1"/>
  <c r="BD110" i="1" s="1"/>
  <c r="BB107" i="1"/>
  <c r="BD107" i="1" s="1"/>
  <c r="BB101" i="1"/>
  <c r="BD101" i="1" s="1"/>
  <c r="BB96" i="1"/>
  <c r="BB94" i="1"/>
  <c r="BB92" i="1"/>
  <c r="BA89" i="1"/>
  <c r="BB88" i="1"/>
  <c r="BC55" i="1"/>
  <c r="BB55" i="1"/>
  <c r="BD55" i="1" s="1"/>
  <c r="BI50" i="1"/>
  <c r="BH48" i="1"/>
  <c r="BB43" i="1"/>
  <c r="BH37" i="1"/>
  <c r="BB34" i="1"/>
  <c r="BH18" i="1"/>
  <c r="BB17" i="1"/>
  <c r="BB15" i="1"/>
  <c r="BH12" i="1"/>
  <c r="BH7" i="1"/>
  <c r="BB3" i="1"/>
  <c r="BB20" i="1"/>
  <c r="BD20" i="1" s="1"/>
  <c r="BN26" i="1"/>
  <c r="BD26" i="1"/>
  <c r="BN22" i="1"/>
  <c r="BD22" i="1"/>
  <c r="BB8" i="1"/>
  <c r="BB87" i="1"/>
  <c r="BB60" i="1"/>
  <c r="BD60" i="1" s="1"/>
  <c r="BH41" i="1"/>
  <c r="BI39" i="1"/>
  <c r="BH35" i="1"/>
  <c r="BB32" i="1"/>
  <c r="BH29" i="1"/>
  <c r="BH27" i="1"/>
  <c r="BH23" i="1"/>
  <c r="BB7" i="1"/>
  <c r="BB2" i="1"/>
  <c r="BB4" i="1"/>
  <c r="BB42" i="1"/>
  <c r="BB40" i="1"/>
  <c r="BD40" i="1" s="1"/>
  <c r="BB36" i="1"/>
  <c r="BD36" i="1" s="1"/>
  <c r="BB30" i="1"/>
  <c r="BC30" i="1"/>
  <c r="BH19" i="1"/>
  <c r="BB63" i="1"/>
  <c r="BD63" i="1" s="1"/>
  <c r="BD45" i="1"/>
  <c r="BI26" i="1"/>
  <c r="BH26" i="1"/>
  <c r="BC17" i="1"/>
  <c r="BI6" i="1"/>
  <c r="BH6" i="1"/>
  <c r="BH112" i="1"/>
  <c r="BH110" i="1"/>
  <c r="BH94" i="1"/>
  <c r="BH90" i="1"/>
  <c r="BH87" i="1"/>
  <c r="BI87" i="1"/>
  <c r="BH64" i="1"/>
  <c r="BI64" i="1"/>
  <c r="BH59" i="1"/>
  <c r="BI59" i="1"/>
  <c r="BH58" i="1"/>
  <c r="BI58" i="1"/>
  <c r="BH40" i="1"/>
  <c r="BI16" i="1"/>
  <c r="BH16" i="1"/>
  <c r="BC113" i="1"/>
  <c r="BD85" i="1"/>
  <c r="BC68" i="1"/>
  <c r="BC54" i="1"/>
  <c r="BC34" i="1"/>
  <c r="BN14" i="1"/>
  <c r="BD14" i="1"/>
  <c r="BC8" i="1"/>
  <c r="BC72" i="1"/>
  <c r="BC64" i="1"/>
  <c r="BC58" i="1"/>
  <c r="BC41" i="1"/>
  <c r="BI32" i="1"/>
  <c r="BH32" i="1"/>
  <c r="BN10" i="1"/>
  <c r="BD10" i="1"/>
  <c r="BH106" i="1"/>
  <c r="BH102" i="1"/>
  <c r="BH98" i="1"/>
  <c r="BH73" i="1"/>
  <c r="BI73" i="1"/>
  <c r="BH72" i="1"/>
  <c r="BI72" i="1"/>
  <c r="BH65" i="1"/>
  <c r="BI65" i="1"/>
  <c r="BC107" i="1"/>
  <c r="BC103" i="1"/>
  <c r="BC99" i="1"/>
  <c r="BC95" i="1"/>
  <c r="BC91" i="1"/>
  <c r="BC89" i="1"/>
  <c r="BH86" i="1"/>
  <c r="BI86" i="1"/>
  <c r="BC84" i="1"/>
  <c r="BH116" i="1"/>
  <c r="BH114" i="1"/>
  <c r="BH108" i="1"/>
  <c r="BH104" i="1"/>
  <c r="BH100" i="1"/>
  <c r="BH96" i="1"/>
  <c r="BH92" i="1"/>
  <c r="BH89" i="1"/>
  <c r="BH85" i="1"/>
  <c r="BI85" i="1"/>
  <c r="BH84" i="1"/>
  <c r="BI84" i="1"/>
  <c r="BH69" i="1"/>
  <c r="BI69" i="1"/>
  <c r="BH68" i="1"/>
  <c r="BI68" i="1"/>
  <c r="BH55" i="1"/>
  <c r="BI55" i="1"/>
  <c r="BH54" i="1"/>
  <c r="BI54" i="1"/>
  <c r="BC42" i="1"/>
  <c r="BC33" i="1"/>
  <c r="BI22" i="1"/>
  <c r="BH22" i="1"/>
  <c r="BC18" i="1"/>
  <c r="BC7" i="1"/>
  <c r="BN44" i="1"/>
  <c r="BC39" i="1"/>
  <c r="BI38" i="1"/>
  <c r="BC31" i="1"/>
  <c r="BC15" i="1"/>
  <c r="BI14" i="1"/>
  <c r="BI10" i="1"/>
  <c r="BC5" i="1"/>
  <c r="BH83" i="1"/>
  <c r="BH81" i="1"/>
  <c r="BH79" i="1"/>
  <c r="BH77" i="1"/>
  <c r="BH75" i="1"/>
  <c r="BH71" i="1"/>
  <c r="BH67" i="1"/>
  <c r="BH63" i="1"/>
  <c r="BH61" i="1"/>
  <c r="BH57" i="1"/>
  <c r="BH53" i="1"/>
  <c r="BH51" i="1"/>
  <c r="BH49" i="1"/>
  <c r="BH47" i="1"/>
  <c r="BH45" i="1"/>
  <c r="BC40" i="1"/>
  <c r="BC37" i="1"/>
  <c r="BI36" i="1"/>
  <c r="BC32" i="1"/>
  <c r="BC29" i="1"/>
  <c r="BI28" i="1"/>
  <c r="BI24" i="1"/>
  <c r="BI20" i="1"/>
  <c r="BC16" i="1"/>
  <c r="BC6" i="1"/>
  <c r="BC3" i="1"/>
  <c r="BI2" i="1"/>
  <c r="BD44" i="1"/>
  <c r="BC43" i="1"/>
  <c r="BI42" i="1"/>
  <c r="BC35" i="1"/>
  <c r="BI34" i="1"/>
  <c r="BD28" i="1"/>
  <c r="BD24" i="1"/>
  <c r="BC19" i="1"/>
  <c r="BI18" i="1"/>
  <c r="BI12" i="1"/>
  <c r="BI8" i="1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45" i="12"/>
  <c r="K146" i="12"/>
  <c r="K147" i="12"/>
  <c r="K148" i="12"/>
  <c r="K149" i="12"/>
  <c r="K150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2" i="12"/>
  <c r="K193" i="12"/>
  <c r="K194" i="12"/>
  <c r="K195" i="12"/>
  <c r="K196" i="12"/>
  <c r="K197" i="12"/>
  <c r="K198" i="12"/>
  <c r="K199" i="12"/>
  <c r="K200" i="12"/>
  <c r="K201" i="12"/>
  <c r="K202" i="12"/>
  <c r="K203" i="12"/>
  <c r="K204" i="12"/>
  <c r="K205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33" i="12"/>
  <c r="K234" i="12"/>
  <c r="K235" i="12"/>
  <c r="K236" i="12"/>
  <c r="K237" i="12"/>
  <c r="K238" i="12"/>
  <c r="K239" i="12"/>
  <c r="K240" i="12"/>
  <c r="K241" i="12"/>
  <c r="K242" i="12"/>
  <c r="K243" i="12"/>
  <c r="K244" i="12"/>
  <c r="K245" i="12"/>
  <c r="K246" i="12"/>
  <c r="K247" i="12"/>
  <c r="K248" i="12"/>
  <c r="K249" i="12"/>
  <c r="K250" i="12"/>
  <c r="K251" i="12"/>
  <c r="K252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K272" i="12"/>
  <c r="K273" i="12"/>
  <c r="K274" i="12"/>
  <c r="K275" i="12"/>
  <c r="K276" i="12"/>
  <c r="K277" i="12"/>
  <c r="K278" i="12"/>
  <c r="K279" i="12"/>
  <c r="K280" i="12"/>
  <c r="K281" i="12"/>
  <c r="K282" i="12"/>
  <c r="K283" i="12"/>
  <c r="K284" i="12"/>
  <c r="K285" i="12"/>
  <c r="K286" i="12"/>
  <c r="K287" i="12"/>
  <c r="K288" i="12"/>
  <c r="K289" i="12"/>
  <c r="K290" i="12"/>
  <c r="K291" i="12"/>
  <c r="K292" i="12"/>
  <c r="K293" i="12"/>
  <c r="K294" i="12"/>
  <c r="K295" i="12"/>
  <c r="K296" i="12"/>
  <c r="K297" i="12"/>
  <c r="K298" i="12"/>
  <c r="K299" i="12"/>
  <c r="K300" i="12"/>
  <c r="K301" i="12"/>
  <c r="K302" i="12"/>
  <c r="K303" i="12"/>
  <c r="K304" i="12"/>
  <c r="K305" i="12"/>
  <c r="K306" i="12"/>
  <c r="K307" i="12"/>
  <c r="K308" i="12"/>
  <c r="K309" i="12"/>
  <c r="K310" i="12"/>
  <c r="K311" i="12"/>
  <c r="K312" i="12"/>
  <c r="K313" i="12"/>
  <c r="K314" i="12"/>
  <c r="K315" i="12"/>
  <c r="K316" i="12"/>
  <c r="K317" i="12"/>
  <c r="K318" i="12"/>
  <c r="K319" i="12"/>
  <c r="K320" i="12"/>
  <c r="K321" i="12"/>
  <c r="K322" i="12"/>
  <c r="K323" i="12"/>
  <c r="K324" i="12"/>
  <c r="K325" i="12"/>
  <c r="K326" i="12"/>
  <c r="K327" i="12"/>
  <c r="K328" i="12"/>
  <c r="K329" i="12"/>
  <c r="K330" i="12"/>
  <c r="K331" i="12"/>
  <c r="K332" i="12"/>
  <c r="K333" i="12"/>
  <c r="K334" i="12"/>
  <c r="K335" i="12"/>
  <c r="K336" i="12"/>
  <c r="K337" i="12"/>
  <c r="K338" i="12"/>
  <c r="K339" i="12"/>
  <c r="K340" i="12"/>
  <c r="K341" i="12"/>
  <c r="K342" i="12"/>
  <c r="K343" i="12"/>
  <c r="K344" i="12"/>
  <c r="K345" i="12"/>
  <c r="K346" i="12"/>
  <c r="K347" i="12"/>
  <c r="K348" i="12"/>
  <c r="K349" i="12"/>
  <c r="K350" i="12"/>
  <c r="K351" i="12"/>
  <c r="K352" i="12"/>
  <c r="K353" i="12"/>
  <c r="K354" i="12"/>
  <c r="K355" i="12"/>
  <c r="K356" i="12"/>
  <c r="K357" i="12"/>
  <c r="K358" i="12"/>
  <c r="K359" i="12"/>
  <c r="K360" i="12"/>
  <c r="K361" i="12"/>
  <c r="K362" i="12"/>
  <c r="K363" i="12"/>
  <c r="K364" i="12"/>
  <c r="K365" i="12"/>
  <c r="K366" i="12"/>
  <c r="K367" i="12"/>
  <c r="K368" i="12"/>
  <c r="K369" i="12"/>
  <c r="K370" i="12"/>
  <c r="K371" i="12"/>
  <c r="K372" i="12"/>
  <c r="K373" i="12"/>
  <c r="K374" i="12"/>
  <c r="K375" i="12"/>
  <c r="K376" i="12"/>
  <c r="K377" i="12"/>
  <c r="K378" i="12"/>
  <c r="K379" i="12"/>
  <c r="K380" i="12"/>
  <c r="K381" i="12"/>
  <c r="K382" i="12"/>
  <c r="K383" i="12"/>
  <c r="K384" i="12"/>
  <c r="K385" i="12"/>
  <c r="K386" i="12"/>
  <c r="K387" i="12"/>
  <c r="K388" i="12"/>
  <c r="K389" i="12"/>
  <c r="K390" i="12"/>
  <c r="K391" i="12"/>
  <c r="K392" i="12"/>
  <c r="K393" i="12"/>
  <c r="K394" i="12"/>
  <c r="K395" i="12"/>
  <c r="K396" i="12"/>
  <c r="K397" i="12"/>
  <c r="K398" i="12"/>
  <c r="K399" i="12"/>
  <c r="K400" i="12"/>
  <c r="K401" i="12"/>
  <c r="K402" i="12"/>
  <c r="K403" i="12"/>
  <c r="K404" i="12"/>
  <c r="K405" i="12"/>
  <c r="K406" i="12"/>
  <c r="K407" i="12"/>
  <c r="K408" i="12"/>
  <c r="K409" i="12"/>
  <c r="K410" i="12"/>
  <c r="K411" i="12"/>
  <c r="K412" i="12"/>
  <c r="K413" i="12"/>
  <c r="K414" i="12"/>
  <c r="K415" i="12"/>
  <c r="K416" i="12"/>
  <c r="K417" i="12"/>
  <c r="K418" i="12"/>
  <c r="K419" i="12"/>
  <c r="K420" i="12"/>
  <c r="K421" i="12"/>
  <c r="K422" i="12"/>
  <c r="K423" i="12"/>
  <c r="K424" i="12"/>
  <c r="K425" i="12"/>
  <c r="K426" i="12"/>
  <c r="K427" i="12"/>
  <c r="K428" i="12"/>
  <c r="K429" i="12"/>
  <c r="K430" i="12"/>
  <c r="K431" i="12"/>
  <c r="K432" i="12"/>
  <c r="K433" i="12"/>
  <c r="K434" i="12"/>
  <c r="K435" i="12"/>
  <c r="K436" i="12"/>
  <c r="K437" i="12"/>
  <c r="K438" i="12"/>
  <c r="K439" i="12"/>
  <c r="K440" i="12"/>
  <c r="K441" i="12"/>
  <c r="K442" i="12"/>
  <c r="K443" i="12"/>
  <c r="K444" i="12"/>
  <c r="K445" i="12"/>
  <c r="K446" i="12"/>
  <c r="K447" i="12"/>
  <c r="K448" i="12"/>
  <c r="K449" i="12"/>
  <c r="K450" i="12"/>
  <c r="K451" i="12"/>
  <c r="K452" i="12"/>
  <c r="K453" i="12"/>
  <c r="K454" i="12"/>
  <c r="K455" i="12"/>
  <c r="K456" i="12"/>
  <c r="K457" i="12"/>
  <c r="K458" i="12"/>
  <c r="K459" i="12"/>
  <c r="K460" i="12"/>
  <c r="K461" i="12"/>
  <c r="K462" i="12"/>
  <c r="K463" i="12"/>
  <c r="K464" i="12"/>
  <c r="K465" i="12"/>
  <c r="K466" i="12"/>
  <c r="K467" i="12"/>
  <c r="K468" i="12"/>
  <c r="K469" i="12"/>
  <c r="K470" i="12"/>
  <c r="K471" i="12"/>
  <c r="K472" i="12"/>
  <c r="K473" i="12"/>
  <c r="K474" i="12"/>
  <c r="K475" i="12"/>
  <c r="K476" i="12"/>
  <c r="K477" i="12"/>
  <c r="K478" i="12"/>
  <c r="K479" i="12"/>
  <c r="K480" i="12"/>
  <c r="K481" i="12"/>
  <c r="K482" i="12"/>
  <c r="K483" i="12"/>
  <c r="K484" i="12"/>
  <c r="K485" i="12"/>
  <c r="K486" i="12"/>
  <c r="K487" i="12"/>
  <c r="K488" i="12"/>
  <c r="K489" i="12"/>
  <c r="K490" i="12"/>
  <c r="K491" i="12"/>
  <c r="K492" i="12"/>
  <c r="K493" i="12"/>
  <c r="K494" i="12"/>
  <c r="K495" i="12"/>
  <c r="K496" i="12"/>
  <c r="K497" i="12"/>
  <c r="K498" i="12"/>
  <c r="K499" i="12"/>
  <c r="K500" i="12"/>
  <c r="K501" i="12"/>
  <c r="K502" i="12"/>
  <c r="K503" i="12"/>
  <c r="K504" i="12"/>
  <c r="K505" i="12"/>
  <c r="K506" i="12"/>
  <c r="K507" i="12"/>
  <c r="K508" i="12"/>
  <c r="K509" i="12"/>
  <c r="K510" i="12"/>
  <c r="K511" i="12"/>
  <c r="K512" i="12"/>
  <c r="K513" i="12"/>
  <c r="K514" i="12"/>
  <c r="K515" i="12"/>
  <c r="K516" i="12"/>
  <c r="K517" i="12"/>
  <c r="K518" i="12"/>
  <c r="K519" i="12"/>
  <c r="K520" i="12"/>
  <c r="K521" i="12"/>
  <c r="K522" i="12"/>
  <c r="K523" i="12"/>
  <c r="K524" i="12"/>
  <c r="K525" i="12"/>
  <c r="K526" i="12"/>
  <c r="K527" i="12"/>
  <c r="K528" i="12"/>
  <c r="K529" i="12"/>
  <c r="K530" i="12"/>
  <c r="K531" i="12"/>
  <c r="K532" i="12"/>
  <c r="K533" i="12"/>
  <c r="K534" i="12"/>
  <c r="K535" i="12"/>
  <c r="K536" i="12"/>
  <c r="K537" i="12"/>
  <c r="K538" i="12"/>
  <c r="K539" i="12"/>
  <c r="K540" i="12"/>
  <c r="K541" i="12"/>
  <c r="K542" i="12"/>
  <c r="K543" i="12"/>
  <c r="K544" i="12"/>
  <c r="K545" i="12"/>
  <c r="K546" i="12"/>
  <c r="K547" i="12"/>
  <c r="K548" i="12"/>
  <c r="K549" i="12"/>
  <c r="K550" i="12"/>
  <c r="K551" i="12"/>
  <c r="K552" i="12"/>
  <c r="K553" i="12"/>
  <c r="K554" i="12"/>
  <c r="K555" i="12"/>
  <c r="K556" i="12"/>
  <c r="K557" i="12"/>
  <c r="K558" i="12"/>
  <c r="K559" i="12"/>
  <c r="K560" i="12"/>
  <c r="K561" i="12"/>
  <c r="K562" i="12"/>
  <c r="K563" i="12"/>
  <c r="K564" i="12"/>
  <c r="K565" i="12"/>
  <c r="K566" i="12"/>
  <c r="K567" i="12"/>
  <c r="K568" i="12"/>
  <c r="K569" i="12"/>
  <c r="K570" i="12"/>
  <c r="K571" i="12"/>
  <c r="K572" i="12"/>
  <c r="K573" i="12"/>
  <c r="K574" i="12"/>
  <c r="K575" i="12"/>
  <c r="K576" i="12"/>
  <c r="K577" i="12"/>
  <c r="K578" i="12"/>
  <c r="K579" i="12"/>
  <c r="K580" i="12"/>
  <c r="K581" i="12"/>
  <c r="K582" i="12"/>
  <c r="K583" i="12"/>
  <c r="K584" i="12"/>
  <c r="K585" i="12"/>
  <c r="K586" i="12"/>
  <c r="K587" i="12"/>
  <c r="K588" i="12"/>
  <c r="K589" i="12"/>
  <c r="K590" i="12"/>
  <c r="K591" i="12"/>
  <c r="K592" i="12"/>
  <c r="K593" i="12"/>
  <c r="K594" i="12"/>
  <c r="K595" i="12"/>
  <c r="K596" i="12"/>
  <c r="K597" i="12"/>
  <c r="K598" i="12"/>
  <c r="K599" i="12"/>
  <c r="K600" i="12"/>
  <c r="K601" i="12"/>
  <c r="K602" i="12"/>
  <c r="K603" i="12"/>
  <c r="K604" i="12"/>
  <c r="K605" i="12"/>
  <c r="K606" i="12"/>
  <c r="K607" i="12"/>
  <c r="K608" i="12"/>
  <c r="K609" i="12"/>
  <c r="K610" i="12"/>
  <c r="K611" i="12"/>
  <c r="K612" i="12"/>
  <c r="K613" i="12"/>
  <c r="K614" i="12"/>
  <c r="K615" i="12"/>
  <c r="K616" i="12"/>
  <c r="K617" i="12"/>
  <c r="K618" i="12"/>
  <c r="K619" i="12"/>
  <c r="K620" i="12"/>
  <c r="K621" i="12"/>
  <c r="K622" i="12"/>
  <c r="K623" i="12"/>
  <c r="K624" i="12"/>
  <c r="K625" i="12"/>
  <c r="K626" i="12"/>
  <c r="K627" i="12"/>
  <c r="K628" i="12"/>
  <c r="K629" i="12"/>
  <c r="K630" i="12"/>
  <c r="K631" i="12"/>
  <c r="K632" i="12"/>
  <c r="K633" i="12"/>
  <c r="K634" i="12"/>
  <c r="K635" i="12"/>
  <c r="K636" i="12"/>
  <c r="K637" i="12"/>
  <c r="K638" i="12"/>
  <c r="K639" i="12"/>
  <c r="K640" i="12"/>
  <c r="K641" i="12"/>
  <c r="K642" i="12"/>
  <c r="K643" i="12"/>
  <c r="K644" i="12"/>
  <c r="K645" i="12"/>
  <c r="K646" i="12"/>
  <c r="K647" i="12"/>
  <c r="K648" i="12"/>
  <c r="K649" i="12"/>
  <c r="K650" i="12"/>
  <c r="K651" i="12"/>
  <c r="K652" i="12"/>
  <c r="K653" i="12"/>
  <c r="K654" i="12"/>
  <c r="K655" i="12"/>
  <c r="K656" i="12"/>
  <c r="K657" i="12"/>
  <c r="K658" i="12"/>
  <c r="K659" i="12"/>
  <c r="K660" i="12"/>
  <c r="K661" i="12"/>
  <c r="K662" i="12"/>
  <c r="K663" i="12"/>
  <c r="K664" i="12"/>
  <c r="K665" i="12"/>
  <c r="K666" i="12"/>
  <c r="K667" i="12"/>
  <c r="K668" i="12"/>
  <c r="K669" i="12"/>
  <c r="K670" i="12"/>
  <c r="K671" i="12"/>
  <c r="K672" i="12"/>
  <c r="K673" i="12"/>
  <c r="K674" i="12"/>
  <c r="K675" i="12"/>
  <c r="K676" i="12"/>
  <c r="K677" i="12"/>
  <c r="K678" i="12"/>
  <c r="K679" i="12"/>
  <c r="K680" i="12"/>
  <c r="K681" i="12"/>
  <c r="K682" i="12"/>
  <c r="K683" i="12"/>
  <c r="K684" i="12"/>
  <c r="K685" i="12"/>
  <c r="K686" i="12"/>
  <c r="K687" i="12"/>
  <c r="K688" i="12"/>
  <c r="K689" i="12"/>
  <c r="K690" i="12"/>
  <c r="K691" i="12"/>
  <c r="K692" i="12"/>
  <c r="K693" i="12"/>
  <c r="K694" i="12"/>
  <c r="K695" i="12"/>
  <c r="K696" i="12"/>
  <c r="K697" i="12"/>
  <c r="K698" i="12"/>
  <c r="K699" i="12"/>
  <c r="K700" i="12"/>
  <c r="K701" i="12"/>
  <c r="K702" i="12"/>
  <c r="K703" i="12"/>
  <c r="K704" i="12"/>
  <c r="K705" i="12"/>
  <c r="K706" i="12"/>
  <c r="K707" i="12"/>
  <c r="K708" i="12"/>
  <c r="K709" i="12"/>
  <c r="K710" i="12"/>
  <c r="K711" i="12"/>
  <c r="K712" i="12"/>
  <c r="K713" i="12"/>
  <c r="K714" i="12"/>
  <c r="K715" i="12"/>
  <c r="K716" i="12"/>
  <c r="K717" i="12"/>
  <c r="K718" i="12"/>
  <c r="K719" i="12"/>
  <c r="K720" i="12"/>
  <c r="K721" i="12"/>
  <c r="K722" i="12"/>
  <c r="K723" i="12"/>
  <c r="K724" i="12"/>
  <c r="K725" i="12"/>
  <c r="K726" i="12"/>
  <c r="K727" i="12"/>
  <c r="K728" i="12"/>
  <c r="K729" i="12"/>
  <c r="K730" i="12"/>
  <c r="K731" i="12"/>
  <c r="K732" i="12"/>
  <c r="K733" i="12"/>
  <c r="K734" i="12"/>
  <c r="K735" i="12"/>
  <c r="K736" i="12"/>
  <c r="K737" i="12"/>
  <c r="K738" i="12"/>
  <c r="K739" i="12"/>
  <c r="K740" i="12"/>
  <c r="K741" i="12"/>
  <c r="K742" i="12"/>
  <c r="K743" i="12"/>
  <c r="K744" i="12"/>
  <c r="K745" i="12"/>
  <c r="K746" i="12"/>
  <c r="K747" i="12"/>
  <c r="K748" i="12"/>
  <c r="K749" i="12"/>
  <c r="K750" i="12"/>
  <c r="K751" i="12"/>
  <c r="K752" i="12"/>
  <c r="K753" i="12"/>
  <c r="K754" i="12"/>
  <c r="K755" i="12"/>
  <c r="K756" i="12"/>
  <c r="K757" i="12"/>
  <c r="K758" i="12"/>
  <c r="K759" i="12"/>
  <c r="K760" i="12"/>
  <c r="K761" i="12"/>
  <c r="K762" i="12"/>
  <c r="K763" i="12"/>
  <c r="K764" i="12"/>
  <c r="K765" i="12"/>
  <c r="K766" i="12"/>
  <c r="K767" i="12"/>
  <c r="K768" i="12"/>
  <c r="K769" i="12"/>
  <c r="K770" i="12"/>
  <c r="K771" i="12"/>
  <c r="K772" i="12"/>
  <c r="K773" i="12"/>
  <c r="K774" i="12"/>
  <c r="K775" i="12"/>
  <c r="K776" i="12"/>
  <c r="K777" i="12"/>
  <c r="K778" i="12"/>
  <c r="K779" i="12"/>
  <c r="K780" i="12"/>
  <c r="K781" i="12"/>
  <c r="K782" i="12"/>
  <c r="K783" i="12"/>
  <c r="K784" i="12"/>
  <c r="K785" i="12"/>
  <c r="K786" i="12"/>
  <c r="K787" i="12"/>
  <c r="K788" i="12"/>
  <c r="K789" i="12"/>
  <c r="K790" i="12"/>
  <c r="K791" i="12"/>
  <c r="K792" i="12"/>
  <c r="K793" i="12"/>
  <c r="K794" i="12"/>
  <c r="K795" i="12"/>
  <c r="K796" i="12"/>
  <c r="K797" i="12"/>
  <c r="K798" i="12"/>
  <c r="K799" i="12"/>
  <c r="K800" i="12"/>
  <c r="K801" i="12"/>
  <c r="K802" i="12"/>
  <c r="K803" i="12"/>
  <c r="K804" i="12"/>
  <c r="K805" i="12"/>
  <c r="K806" i="12"/>
  <c r="K807" i="12"/>
  <c r="K808" i="12"/>
  <c r="K809" i="12"/>
  <c r="K810" i="12"/>
  <c r="K811" i="12"/>
  <c r="K812" i="12"/>
  <c r="K813" i="12"/>
  <c r="K814" i="12"/>
  <c r="K815" i="12"/>
  <c r="K816" i="12"/>
  <c r="K817" i="12"/>
  <c r="K818" i="12"/>
  <c r="K819" i="12"/>
  <c r="K820" i="12"/>
  <c r="K821" i="12"/>
  <c r="K822" i="12"/>
  <c r="K823" i="12"/>
  <c r="K824" i="12"/>
  <c r="K825" i="12"/>
  <c r="K826" i="12"/>
  <c r="K827" i="12"/>
  <c r="K828" i="12"/>
  <c r="K829" i="12"/>
  <c r="K830" i="12"/>
  <c r="K831" i="12"/>
  <c r="K832" i="12"/>
  <c r="K833" i="12"/>
  <c r="K834" i="12"/>
  <c r="K835" i="12"/>
  <c r="K836" i="12"/>
  <c r="K837" i="12"/>
  <c r="K838" i="12"/>
  <c r="K839" i="12"/>
  <c r="K840" i="12"/>
  <c r="K841" i="12"/>
  <c r="K842" i="12"/>
  <c r="K843" i="12"/>
  <c r="K844" i="12"/>
  <c r="K845" i="12"/>
  <c r="K846" i="12"/>
  <c r="K847" i="12"/>
  <c r="K848" i="12"/>
  <c r="K849" i="12"/>
  <c r="K850" i="12"/>
  <c r="K851" i="12"/>
  <c r="K852" i="12"/>
  <c r="K853" i="12"/>
  <c r="K854" i="12"/>
  <c r="K855" i="12"/>
  <c r="K856" i="12"/>
  <c r="K857" i="12"/>
  <c r="K858" i="12"/>
  <c r="K859" i="12"/>
  <c r="K860" i="12"/>
  <c r="K861" i="12"/>
  <c r="K862" i="12"/>
  <c r="K863" i="12"/>
  <c r="K864" i="12"/>
  <c r="K865" i="12"/>
  <c r="K866" i="12"/>
  <c r="K867" i="12"/>
  <c r="K868" i="12"/>
  <c r="K869" i="12"/>
  <c r="K870" i="12"/>
  <c r="K871" i="12"/>
  <c r="K872" i="12"/>
  <c r="K873" i="12"/>
  <c r="K874" i="12"/>
  <c r="K875" i="12"/>
  <c r="K876" i="12"/>
  <c r="K877" i="12"/>
  <c r="K878" i="12"/>
  <c r="K879" i="12"/>
  <c r="K880" i="12"/>
  <c r="K881" i="12"/>
  <c r="K882" i="12"/>
  <c r="K883" i="12"/>
  <c r="K884" i="12"/>
  <c r="K885" i="12"/>
  <c r="K886" i="12"/>
  <c r="K887" i="12"/>
  <c r="K888" i="12"/>
  <c r="K889" i="12"/>
  <c r="K890" i="12"/>
  <c r="K891" i="12"/>
  <c r="K892" i="12"/>
  <c r="K893" i="12"/>
  <c r="K894" i="12"/>
  <c r="K895" i="12"/>
  <c r="K896" i="12"/>
  <c r="K897" i="12"/>
  <c r="K898" i="12"/>
  <c r="K899" i="12"/>
  <c r="K900" i="12"/>
  <c r="K901" i="12"/>
  <c r="K902" i="12"/>
  <c r="K903" i="12"/>
  <c r="K904" i="12"/>
  <c r="K905" i="12"/>
  <c r="K906" i="12"/>
  <c r="K907" i="12"/>
  <c r="K908" i="12"/>
  <c r="K909" i="12"/>
  <c r="K910" i="12"/>
  <c r="K911" i="12"/>
  <c r="K912" i="12"/>
  <c r="K913" i="12"/>
  <c r="K914" i="12"/>
  <c r="K915" i="12"/>
  <c r="K916" i="12"/>
  <c r="K917" i="12"/>
  <c r="K918" i="12"/>
  <c r="K919" i="12"/>
  <c r="K920" i="12"/>
  <c r="K921" i="12"/>
  <c r="K922" i="12"/>
  <c r="K923" i="12"/>
  <c r="K924" i="12"/>
  <c r="K925" i="12"/>
  <c r="K926" i="12"/>
  <c r="K927" i="12"/>
  <c r="K928" i="12"/>
  <c r="K929" i="12"/>
  <c r="K930" i="12"/>
  <c r="K931" i="12"/>
  <c r="K932" i="12"/>
  <c r="K933" i="12"/>
  <c r="K934" i="12"/>
  <c r="K935" i="12"/>
  <c r="K936" i="12"/>
  <c r="K937" i="12"/>
  <c r="K938" i="12"/>
  <c r="K939" i="12"/>
  <c r="K940" i="12"/>
  <c r="K941" i="12"/>
  <c r="K942" i="12"/>
  <c r="K943" i="12"/>
  <c r="K944" i="12"/>
  <c r="K945" i="12"/>
  <c r="K946" i="12"/>
  <c r="K947" i="12"/>
  <c r="K948" i="12"/>
  <c r="K949" i="12"/>
  <c r="K950" i="12"/>
  <c r="K951" i="12"/>
  <c r="K952" i="12"/>
  <c r="K953" i="12"/>
  <c r="K954" i="12"/>
  <c r="K955" i="12"/>
  <c r="K956" i="12"/>
  <c r="K957" i="12"/>
  <c r="K958" i="12"/>
  <c r="K959" i="12"/>
  <c r="K960" i="12"/>
  <c r="K961" i="12"/>
  <c r="K962" i="12"/>
  <c r="K963" i="12"/>
  <c r="K964" i="12"/>
  <c r="K965" i="12"/>
  <c r="K966" i="12"/>
  <c r="K967" i="12"/>
  <c r="K968" i="12"/>
  <c r="K969" i="12"/>
  <c r="K970" i="12"/>
  <c r="K971" i="12"/>
  <c r="K972" i="12"/>
  <c r="K973" i="12"/>
  <c r="K974" i="12"/>
  <c r="K975" i="12"/>
  <c r="K976" i="12"/>
  <c r="K977" i="12"/>
  <c r="K978" i="12"/>
  <c r="K979" i="12"/>
  <c r="K980" i="12"/>
  <c r="K981" i="12"/>
  <c r="K982" i="12"/>
  <c r="K983" i="12"/>
  <c r="K984" i="12"/>
  <c r="K985" i="12"/>
  <c r="K986" i="12"/>
  <c r="K987" i="12"/>
  <c r="K988" i="12"/>
  <c r="K989" i="12"/>
  <c r="K990" i="12"/>
  <c r="K991" i="12"/>
  <c r="K992" i="12"/>
  <c r="K993" i="12"/>
  <c r="K994" i="12"/>
  <c r="K995" i="12"/>
  <c r="K996" i="12"/>
  <c r="K997" i="12"/>
  <c r="K998" i="12"/>
  <c r="K999" i="12"/>
  <c r="K6" i="12"/>
  <c r="E620" i="1" l="1"/>
  <c r="BA619" i="1"/>
  <c r="BJ577" i="1"/>
  <c r="BE576" i="1"/>
  <c r="BJ556" i="1"/>
  <c r="BE555" i="1"/>
  <c r="BF555" i="1" s="1"/>
  <c r="BN555" i="1" s="1"/>
  <c r="BJ673" i="1"/>
  <c r="BE672" i="1"/>
  <c r="BF672" i="1" s="1"/>
  <c r="BN672" i="1" s="1"/>
  <c r="C676" i="1"/>
  <c r="BA675" i="1"/>
  <c r="BE714" i="1"/>
  <c r="BF714" i="1" s="1"/>
  <c r="BN714" i="1" s="1"/>
  <c r="BJ715" i="1"/>
  <c r="BE624" i="1"/>
  <c r="BJ625" i="1"/>
  <c r="BE510" i="1"/>
  <c r="BF510" i="1" s="1"/>
  <c r="BN510" i="1" s="1"/>
  <c r="BJ511" i="1"/>
  <c r="C446" i="1"/>
  <c r="BA445" i="1"/>
  <c r="BE465" i="1"/>
  <c r="BJ466" i="1"/>
  <c r="BE523" i="1"/>
  <c r="BF523" i="1" s="1"/>
  <c r="BN523" i="1" s="1"/>
  <c r="BJ524" i="1"/>
  <c r="BJ481" i="1"/>
  <c r="BE480" i="1"/>
  <c r="BE447" i="1"/>
  <c r="BF447" i="1" s="1"/>
  <c r="BN447" i="1" s="1"/>
  <c r="BE400" i="1"/>
  <c r="BF400" i="1" s="1"/>
  <c r="BN400" i="1" s="1"/>
  <c r="BJ401" i="1"/>
  <c r="BJ366" i="1"/>
  <c r="BE365" i="1"/>
  <c r="BF365" i="1" s="1"/>
  <c r="BN365" i="1" s="1"/>
  <c r="C338" i="1"/>
  <c r="BA337" i="1"/>
  <c r="BE355" i="1"/>
  <c r="BJ356" i="1"/>
  <c r="BE335" i="1"/>
  <c r="BF335" i="1" s="1"/>
  <c r="BN335" i="1" s="1"/>
  <c r="BF301" i="1"/>
  <c r="BN301" i="1" s="1"/>
  <c r="BF324" i="1"/>
  <c r="BN324" i="1" s="1"/>
  <c r="BJ325" i="1"/>
  <c r="BE325" i="1" s="1"/>
  <c r="BF325" i="1" s="1"/>
  <c r="BN325" i="1" s="1"/>
  <c r="BJ240" i="1"/>
  <c r="BE240" i="1" s="1"/>
  <c r="BF240" i="1" s="1"/>
  <c r="BN240" i="1" s="1"/>
  <c r="BJ296" i="1"/>
  <c r="BJ297" i="1" s="1"/>
  <c r="BF295" i="1"/>
  <c r="BN295" i="1" s="1"/>
  <c r="BJ302" i="1"/>
  <c r="BF239" i="1"/>
  <c r="BN239" i="1" s="1"/>
  <c r="E243" i="1"/>
  <c r="BA242" i="1"/>
  <c r="BE274" i="1"/>
  <c r="BF274" i="1" s="1"/>
  <c r="BN274" i="1" s="1"/>
  <c r="BJ273" i="1"/>
  <c r="BJ275" i="1"/>
  <c r="BF215" i="1"/>
  <c r="BN215" i="1" s="1"/>
  <c r="BF236" i="1"/>
  <c r="BN236" i="1" s="1"/>
  <c r="BF219" i="1"/>
  <c r="BN219" i="1" s="1"/>
  <c r="BD88" i="1"/>
  <c r="BD87" i="1"/>
  <c r="BD96" i="1"/>
  <c r="BD118" i="1"/>
  <c r="BD2" i="1"/>
  <c r="BD128" i="1"/>
  <c r="BD129" i="1"/>
  <c r="BD90" i="1"/>
  <c r="BD6" i="1"/>
  <c r="BD95" i="1"/>
  <c r="BD125" i="1"/>
  <c r="BD174" i="1"/>
  <c r="BD4" i="1"/>
  <c r="BD117" i="1"/>
  <c r="BD173" i="1"/>
  <c r="BD92" i="1"/>
  <c r="BD32" i="1"/>
  <c r="BD94" i="1"/>
  <c r="BD93" i="1"/>
  <c r="BD89" i="1"/>
  <c r="BD91" i="1"/>
  <c r="D228" i="1"/>
  <c r="D152" i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6" i="1"/>
  <c r="D99" i="1"/>
  <c r="D37" i="1"/>
  <c r="D188" i="1"/>
  <c r="BJ216" i="1"/>
  <c r="BE216" i="1" s="1"/>
  <c r="BJ118" i="1"/>
  <c r="BJ119" i="1" s="1"/>
  <c r="BE119" i="1" s="1"/>
  <c r="BE220" i="1"/>
  <c r="BJ221" i="1"/>
  <c r="BJ90" i="1"/>
  <c r="BE90" i="1" s="1"/>
  <c r="BD185" i="1"/>
  <c r="BJ185" i="1"/>
  <c r="C226" i="1"/>
  <c r="BA225" i="1"/>
  <c r="BJ237" i="1"/>
  <c r="BJ150" i="1"/>
  <c r="BJ149" i="1" s="1"/>
  <c r="BJ148" i="1" s="1"/>
  <c r="BJ147" i="1" s="1"/>
  <c r="BJ146" i="1" s="1"/>
  <c r="BJ145" i="1" s="1"/>
  <c r="BJ144" i="1" s="1"/>
  <c r="BJ143" i="1" s="1"/>
  <c r="BJ142" i="1" s="1"/>
  <c r="BJ141" i="1" s="1"/>
  <c r="BJ140" i="1" s="1"/>
  <c r="BJ139" i="1" s="1"/>
  <c r="BJ138" i="1" s="1"/>
  <c r="BJ137" i="1" s="1"/>
  <c r="BJ136" i="1" s="1"/>
  <c r="BJ135" i="1" s="1"/>
  <c r="BJ134" i="1" s="1"/>
  <c r="BJ133" i="1" s="1"/>
  <c r="BJ132" i="1" s="1"/>
  <c r="BJ131" i="1" s="1"/>
  <c r="BJ130" i="1" s="1"/>
  <c r="BJ129" i="1" s="1"/>
  <c r="BJ128" i="1" s="1"/>
  <c r="BJ127" i="1" s="1"/>
  <c r="BJ126" i="1" s="1"/>
  <c r="BJ125" i="1" s="1"/>
  <c r="BJ124" i="1" s="1"/>
  <c r="BJ123" i="1" s="1"/>
  <c r="BD172" i="1"/>
  <c r="BD150" i="1"/>
  <c r="E125" i="1"/>
  <c r="BA124" i="1"/>
  <c r="BD126" i="1"/>
  <c r="BD124" i="1"/>
  <c r="C127" i="1"/>
  <c r="BD180" i="1"/>
  <c r="C122" i="1"/>
  <c r="BA122" i="1" s="1"/>
  <c r="BA121" i="1"/>
  <c r="BD182" i="1"/>
  <c r="BD127" i="1"/>
  <c r="BD175" i="1"/>
  <c r="BD181" i="1"/>
  <c r="BD151" i="1"/>
  <c r="BD123" i="1"/>
  <c r="BJ87" i="1"/>
  <c r="BE87" i="1" s="1"/>
  <c r="BJ116" i="1"/>
  <c r="BD116" i="1"/>
  <c r="BD30" i="1"/>
  <c r="C5" i="1"/>
  <c r="BA4" i="1"/>
  <c r="C93" i="1"/>
  <c r="BA92" i="1"/>
  <c r="C32" i="1"/>
  <c r="BA31" i="1"/>
  <c r="BD3" i="1"/>
  <c r="BD17" i="1"/>
  <c r="BD19" i="1"/>
  <c r="BD35" i="1"/>
  <c r="BD37" i="1"/>
  <c r="BD5" i="1"/>
  <c r="BD54" i="1"/>
  <c r="BD33" i="1"/>
  <c r="BD84" i="1"/>
  <c r="BD41" i="1"/>
  <c r="BD64" i="1"/>
  <c r="BD18" i="1"/>
  <c r="BD42" i="1"/>
  <c r="BD43" i="1"/>
  <c r="BJ29" i="1"/>
  <c r="BE29" i="1" s="1"/>
  <c r="BD29" i="1"/>
  <c r="BD15" i="1"/>
  <c r="BJ15" i="1"/>
  <c r="BJ14" i="1" s="1"/>
  <c r="BJ13" i="1" s="1"/>
  <c r="BJ12" i="1" s="1"/>
  <c r="BJ11" i="1" s="1"/>
  <c r="BJ10" i="1" s="1"/>
  <c r="BJ9" i="1" s="1"/>
  <c r="BJ8" i="1" s="1"/>
  <c r="BJ7" i="1" s="1"/>
  <c r="BJ6" i="1" s="1"/>
  <c r="BJ5" i="1" s="1"/>
  <c r="BJ4" i="1" s="1"/>
  <c r="BJ3" i="1" s="1"/>
  <c r="BJ2" i="1" s="1"/>
  <c r="BE2" i="1" s="1"/>
  <c r="BD31" i="1"/>
  <c r="BD39" i="1"/>
  <c r="BD7" i="1"/>
  <c r="BD58" i="1"/>
  <c r="BD72" i="1"/>
  <c r="BD8" i="1"/>
  <c r="BD34" i="1"/>
  <c r="BD68" i="1"/>
  <c r="E6" i="24"/>
  <c r="E7" i="24"/>
  <c r="E8" i="24"/>
  <c r="E9" i="24"/>
  <c r="E10" i="24"/>
  <c r="E11" i="24"/>
  <c r="E12" i="24"/>
  <c r="E13" i="24"/>
  <c r="E5" i="24"/>
  <c r="A120" i="24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196" i="24" s="1"/>
  <c r="A197" i="24" s="1"/>
  <c r="A198" i="24" s="1"/>
  <c r="A199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A217" i="24" s="1"/>
  <c r="A218" i="24" s="1"/>
  <c r="A219" i="24" s="1"/>
  <c r="A220" i="24" s="1"/>
  <c r="A221" i="24" s="1"/>
  <c r="A222" i="24" s="1"/>
  <c r="A223" i="24" s="1"/>
  <c r="A224" i="24" s="1"/>
  <c r="A225" i="24" s="1"/>
  <c r="A226" i="24" s="1"/>
  <c r="A227" i="24" s="1"/>
  <c r="A228" i="24" s="1"/>
  <c r="A229" i="24" s="1"/>
  <c r="A230" i="24" s="1"/>
  <c r="A231" i="24" s="1"/>
  <c r="A232" i="24" s="1"/>
  <c r="A233" i="24" s="1"/>
  <c r="A234" i="24" s="1"/>
  <c r="A235" i="24" s="1"/>
  <c r="A236" i="24" s="1"/>
  <c r="A237" i="24" s="1"/>
  <c r="A238" i="24" s="1"/>
  <c r="A239" i="24" s="1"/>
  <c r="A240" i="24" s="1"/>
  <c r="A241" i="24" s="1"/>
  <c r="A242" i="24" s="1"/>
  <c r="A243" i="24" s="1"/>
  <c r="A244" i="24" s="1"/>
  <c r="A245" i="24" s="1"/>
  <c r="A246" i="24" s="1"/>
  <c r="A247" i="24" s="1"/>
  <c r="A248" i="24" s="1"/>
  <c r="A249" i="24" s="1"/>
  <c r="A250" i="24" s="1"/>
  <c r="A251" i="24" s="1"/>
  <c r="A252" i="24" s="1"/>
  <c r="A253" i="24" s="1"/>
  <c r="A254" i="24" s="1"/>
  <c r="A255" i="24" s="1"/>
  <c r="A256" i="24" s="1"/>
  <c r="A257" i="24" s="1"/>
  <c r="A258" i="24" s="1"/>
  <c r="A259" i="24" s="1"/>
  <c r="A260" i="24" s="1"/>
  <c r="A261" i="24" s="1"/>
  <c r="A262" i="24" s="1"/>
  <c r="A263" i="24" s="1"/>
  <c r="A264" i="24" s="1"/>
  <c r="A265" i="24" s="1"/>
  <c r="A266" i="24" s="1"/>
  <c r="A267" i="24" s="1"/>
  <c r="A268" i="24" s="1"/>
  <c r="A269" i="24" s="1"/>
  <c r="A270" i="24" s="1"/>
  <c r="A271" i="24" s="1"/>
  <c r="A272" i="24" s="1"/>
  <c r="A273" i="24" s="1"/>
  <c r="A274" i="24" s="1"/>
  <c r="A275" i="24" s="1"/>
  <c r="A276" i="24" s="1"/>
  <c r="A277" i="24" s="1"/>
  <c r="A278" i="24" s="1"/>
  <c r="A279" i="24" s="1"/>
  <c r="A280" i="24" s="1"/>
  <c r="A281" i="24" s="1"/>
  <c r="A282" i="24" s="1"/>
  <c r="A283" i="24" s="1"/>
  <c r="A284" i="24" s="1"/>
  <c r="A285" i="24" s="1"/>
  <c r="A286" i="24" s="1"/>
  <c r="A287" i="24" s="1"/>
  <c r="A288" i="24" s="1"/>
  <c r="A289" i="24" s="1"/>
  <c r="A290" i="24" s="1"/>
  <c r="A291" i="24" s="1"/>
  <c r="A292" i="24" s="1"/>
  <c r="A293" i="24" s="1"/>
  <c r="A294" i="24" s="1"/>
  <c r="A295" i="24" s="1"/>
  <c r="A296" i="24" s="1"/>
  <c r="A297" i="24" s="1"/>
  <c r="A298" i="24" s="1"/>
  <c r="A299" i="24" s="1"/>
  <c r="A300" i="24" s="1"/>
  <c r="A301" i="24" s="1"/>
  <c r="A302" i="24" s="1"/>
  <c r="A303" i="24" s="1"/>
  <c r="A304" i="24" s="1"/>
  <c r="A305" i="24" s="1"/>
  <c r="A306" i="24" s="1"/>
  <c r="A307" i="24" s="1"/>
  <c r="A308" i="24" s="1"/>
  <c r="A309" i="24" s="1"/>
  <c r="A310" i="24" s="1"/>
  <c r="A311" i="24" s="1"/>
  <c r="A312" i="24" s="1"/>
  <c r="A313" i="24" s="1"/>
  <c r="A314" i="24" s="1"/>
  <c r="A315" i="24" s="1"/>
  <c r="A316" i="24" s="1"/>
  <c r="A317" i="24" s="1"/>
  <c r="A318" i="24" s="1"/>
  <c r="A319" i="24" s="1"/>
  <c r="A320" i="24" s="1"/>
  <c r="A321" i="24" s="1"/>
  <c r="A322" i="24" s="1"/>
  <c r="A323" i="24" s="1"/>
  <c r="A324" i="24" s="1"/>
  <c r="A325" i="24" s="1"/>
  <c r="A326" i="24" s="1"/>
  <c r="A327" i="24" s="1"/>
  <c r="A328" i="24" s="1"/>
  <c r="A329" i="24" s="1"/>
  <c r="A330" i="24" s="1"/>
  <c r="A331" i="24" s="1"/>
  <c r="A332" i="24" s="1"/>
  <c r="A333" i="24" s="1"/>
  <c r="A334" i="24" s="1"/>
  <c r="A335" i="24" s="1"/>
  <c r="A336" i="24" s="1"/>
  <c r="A337" i="24" s="1"/>
  <c r="A338" i="24" s="1"/>
  <c r="A339" i="24" s="1"/>
  <c r="A340" i="24" s="1"/>
  <c r="A341" i="24" s="1"/>
  <c r="A342" i="24" s="1"/>
  <c r="A343" i="24" s="1"/>
  <c r="A344" i="24" s="1"/>
  <c r="A345" i="24" s="1"/>
  <c r="A346" i="24" s="1"/>
  <c r="A347" i="24" s="1"/>
  <c r="A348" i="24" s="1"/>
  <c r="A349" i="24" s="1"/>
  <c r="A350" i="24" s="1"/>
  <c r="A351" i="24" s="1"/>
  <c r="A352" i="24" s="1"/>
  <c r="A353" i="24" s="1"/>
  <c r="A354" i="24" s="1"/>
  <c r="A355" i="24" s="1"/>
  <c r="A356" i="24" s="1"/>
  <c r="A357" i="24" s="1"/>
  <c r="A358" i="24" s="1"/>
  <c r="A359" i="24" s="1"/>
  <c r="A360" i="24" s="1"/>
  <c r="A361" i="24" s="1"/>
  <c r="A362" i="24" s="1"/>
  <c r="A363" i="24" s="1"/>
  <c r="A364" i="24" s="1"/>
  <c r="A365" i="24" s="1"/>
  <c r="A366" i="24" s="1"/>
  <c r="A367" i="24" s="1"/>
  <c r="A368" i="24" s="1"/>
  <c r="A369" i="24" s="1"/>
  <c r="A370" i="24" s="1"/>
  <c r="A371" i="24" s="1"/>
  <c r="A372" i="24" s="1"/>
  <c r="A373" i="24" s="1"/>
  <c r="A374" i="24" s="1"/>
  <c r="A375" i="24" s="1"/>
  <c r="A376" i="24" s="1"/>
  <c r="A377" i="24" s="1"/>
  <c r="A378" i="24" s="1"/>
  <c r="A379" i="24" s="1"/>
  <c r="A380" i="24" s="1"/>
  <c r="A381" i="24" s="1"/>
  <c r="A382" i="24" s="1"/>
  <c r="A383" i="24" s="1"/>
  <c r="A384" i="24" s="1"/>
  <c r="A385" i="24" s="1"/>
  <c r="A386" i="24" s="1"/>
  <c r="A387" i="24" s="1"/>
  <c r="A388" i="24" s="1"/>
  <c r="A389" i="24" s="1"/>
  <c r="A390" i="24" s="1"/>
  <c r="A391" i="24" s="1"/>
  <c r="A392" i="24" s="1"/>
  <c r="A393" i="24" s="1"/>
  <c r="A394" i="24" s="1"/>
  <c r="A395" i="24" s="1"/>
  <c r="A396" i="24" s="1"/>
  <c r="A397" i="24" s="1"/>
  <c r="A398" i="24" s="1"/>
  <c r="A399" i="24" s="1"/>
  <c r="A400" i="24" s="1"/>
  <c r="A401" i="24" s="1"/>
  <c r="A402" i="24" s="1"/>
  <c r="A403" i="24" s="1"/>
  <c r="A404" i="24" s="1"/>
  <c r="A405" i="24" s="1"/>
  <c r="A406" i="24" s="1"/>
  <c r="A407" i="24" s="1"/>
  <c r="A408" i="24" s="1"/>
  <c r="A409" i="24" s="1"/>
  <c r="A410" i="24" s="1"/>
  <c r="A411" i="24" s="1"/>
  <c r="A412" i="24" s="1"/>
  <c r="A413" i="24" s="1"/>
  <c r="A414" i="24" s="1"/>
  <c r="A415" i="24" s="1"/>
  <c r="A416" i="24" s="1"/>
  <c r="A417" i="24" s="1"/>
  <c r="A418" i="24" s="1"/>
  <c r="A419" i="24" s="1"/>
  <c r="A420" i="24" s="1"/>
  <c r="A421" i="24" s="1"/>
  <c r="A422" i="24" s="1"/>
  <c r="A423" i="24" s="1"/>
  <c r="A424" i="24" s="1"/>
  <c r="A425" i="24" s="1"/>
  <c r="A426" i="24" s="1"/>
  <c r="A427" i="24" s="1"/>
  <c r="A428" i="24" s="1"/>
  <c r="A429" i="24" s="1"/>
  <c r="A430" i="24" s="1"/>
  <c r="A431" i="24" s="1"/>
  <c r="A432" i="24" s="1"/>
  <c r="A433" i="24" s="1"/>
  <c r="A434" i="24" s="1"/>
  <c r="A435" i="24" s="1"/>
  <c r="A436" i="24" s="1"/>
  <c r="A437" i="24" s="1"/>
  <c r="A438" i="24" s="1"/>
  <c r="A439" i="24" s="1"/>
  <c r="A440" i="24" s="1"/>
  <c r="A441" i="24" s="1"/>
  <c r="A8" i="24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O236" i="21"/>
  <c r="E621" i="1" l="1"/>
  <c r="BA620" i="1"/>
  <c r="BE577" i="1"/>
  <c r="BJ578" i="1"/>
  <c r="BE673" i="1"/>
  <c r="BF673" i="1" s="1"/>
  <c r="BN673" i="1" s="1"/>
  <c r="BJ674" i="1"/>
  <c r="BE556" i="1"/>
  <c r="BJ557" i="1"/>
  <c r="C677" i="1"/>
  <c r="BA676" i="1"/>
  <c r="BJ716" i="1"/>
  <c r="BE715" i="1"/>
  <c r="BF715" i="1" s="1"/>
  <c r="BN715" i="1" s="1"/>
  <c r="BJ626" i="1"/>
  <c r="BE625" i="1"/>
  <c r="C447" i="1"/>
  <c r="BA446" i="1"/>
  <c r="BJ467" i="1"/>
  <c r="BE466" i="1"/>
  <c r="BE511" i="1"/>
  <c r="BJ512" i="1"/>
  <c r="BE512" i="1" s="1"/>
  <c r="BE524" i="1"/>
  <c r="BF524" i="1" s="1"/>
  <c r="BN524" i="1" s="1"/>
  <c r="BJ525" i="1"/>
  <c r="BE481" i="1"/>
  <c r="BJ482" i="1"/>
  <c r="BE448" i="1"/>
  <c r="BF448" i="1" s="1"/>
  <c r="BN448" i="1" s="1"/>
  <c r="C339" i="1"/>
  <c r="BA338" i="1"/>
  <c r="BE366" i="1"/>
  <c r="BJ367" i="1"/>
  <c r="BE401" i="1"/>
  <c r="BF401" i="1" s="1"/>
  <c r="BN401" i="1" s="1"/>
  <c r="BJ402" i="1"/>
  <c r="BE336" i="1"/>
  <c r="BF336" i="1" s="1"/>
  <c r="BN336" i="1" s="1"/>
  <c r="BJ357" i="1"/>
  <c r="BE356" i="1"/>
  <c r="BJ326" i="1"/>
  <c r="BE296" i="1"/>
  <c r="BF296" i="1" s="1"/>
  <c r="BN296" i="1" s="1"/>
  <c r="BE273" i="1"/>
  <c r="BJ272" i="1"/>
  <c r="BJ271" i="1" s="1"/>
  <c r="BJ270" i="1" s="1"/>
  <c r="BJ269" i="1" s="1"/>
  <c r="BJ268" i="1" s="1"/>
  <c r="BJ267" i="1" s="1"/>
  <c r="BJ266" i="1" s="1"/>
  <c r="BJ265" i="1" s="1"/>
  <c r="BJ264" i="1" s="1"/>
  <c r="BJ263" i="1" s="1"/>
  <c r="BJ262" i="1" s="1"/>
  <c r="BE302" i="1"/>
  <c r="BF302" i="1" s="1"/>
  <c r="BN302" i="1" s="1"/>
  <c r="BJ303" i="1"/>
  <c r="E244" i="1"/>
  <c r="BA243" i="1"/>
  <c r="BJ241" i="1"/>
  <c r="BJ242" i="1" s="1"/>
  <c r="BE297" i="1"/>
  <c r="BJ298" i="1"/>
  <c r="BE275" i="1"/>
  <c r="BF275" i="1" s="1"/>
  <c r="BN275" i="1" s="1"/>
  <c r="BJ276" i="1"/>
  <c r="BF90" i="1"/>
  <c r="BN90" i="1" s="1"/>
  <c r="BF87" i="1"/>
  <c r="BN87" i="1" s="1"/>
  <c r="BF2" i="1"/>
  <c r="BN2" i="1" s="1"/>
  <c r="BF29" i="1"/>
  <c r="BN29" i="1" s="1"/>
  <c r="BF220" i="1"/>
  <c r="BN220" i="1" s="1"/>
  <c r="BF216" i="1"/>
  <c r="BN216" i="1" s="1"/>
  <c r="D229" i="1"/>
  <c r="D189" i="1"/>
  <c r="D100" i="1"/>
  <c r="D38" i="1"/>
  <c r="D17" i="1"/>
  <c r="BE118" i="1"/>
  <c r="BJ120" i="1"/>
  <c r="BE120" i="1" s="1"/>
  <c r="BJ91" i="1"/>
  <c r="BJ92" i="1" s="1"/>
  <c r="BE92" i="1" s="1"/>
  <c r="BF92" i="1" s="1"/>
  <c r="BJ217" i="1"/>
  <c r="BJ218" i="1" s="1"/>
  <c r="BE218" i="1" s="1"/>
  <c r="BE3" i="1"/>
  <c r="BF3" i="1" s="1"/>
  <c r="BE4" i="1"/>
  <c r="C227" i="1"/>
  <c r="BA226" i="1"/>
  <c r="BE221" i="1"/>
  <c r="BJ222" i="1"/>
  <c r="BE150" i="1"/>
  <c r="BF150" i="1" s="1"/>
  <c r="BE237" i="1"/>
  <c r="BJ238" i="1"/>
  <c r="BE238" i="1" s="1"/>
  <c r="BJ151" i="1"/>
  <c r="BJ152" i="1" s="1"/>
  <c r="BJ153" i="1" s="1"/>
  <c r="BJ186" i="1"/>
  <c r="BE185" i="1"/>
  <c r="BF185" i="1" s="1"/>
  <c r="BJ184" i="1"/>
  <c r="BJ183" i="1" s="1"/>
  <c r="BJ182" i="1" s="1"/>
  <c r="BJ181" i="1" s="1"/>
  <c r="BJ180" i="1" s="1"/>
  <c r="BJ179" i="1" s="1"/>
  <c r="BJ178" i="1" s="1"/>
  <c r="BJ177" i="1" s="1"/>
  <c r="BJ176" i="1" s="1"/>
  <c r="BJ175" i="1" s="1"/>
  <c r="BJ174" i="1" s="1"/>
  <c r="BJ173" i="1" s="1"/>
  <c r="BJ172" i="1" s="1"/>
  <c r="BE172" i="1" s="1"/>
  <c r="E126" i="1"/>
  <c r="BA125" i="1"/>
  <c r="C128" i="1"/>
  <c r="BJ88" i="1"/>
  <c r="BE88" i="1" s="1"/>
  <c r="C6" i="1"/>
  <c r="BA5" i="1"/>
  <c r="C33" i="1"/>
  <c r="BA32" i="1"/>
  <c r="C94" i="1"/>
  <c r="BA93" i="1"/>
  <c r="BE116" i="1"/>
  <c r="BF116" i="1" s="1"/>
  <c r="BJ117" i="1"/>
  <c r="BE117" i="1" s="1"/>
  <c r="BF117" i="1" s="1"/>
  <c r="BJ30" i="1"/>
  <c r="BE15" i="1"/>
  <c r="BF15" i="1" s="1"/>
  <c r="BJ16" i="1"/>
  <c r="E622" i="1" l="1"/>
  <c r="BA621" i="1"/>
  <c r="BJ579" i="1"/>
  <c r="BE578" i="1"/>
  <c r="BF578" i="1" s="1"/>
  <c r="BN578" i="1" s="1"/>
  <c r="BE674" i="1"/>
  <c r="BF674" i="1" s="1"/>
  <c r="BN674" i="1" s="1"/>
  <c r="BJ675" i="1"/>
  <c r="BJ558" i="1"/>
  <c r="BE558" i="1" s="1"/>
  <c r="BE557" i="1"/>
  <c r="BJ717" i="1"/>
  <c r="BE716" i="1"/>
  <c r="C678" i="1"/>
  <c r="BA677" i="1"/>
  <c r="BE626" i="1"/>
  <c r="BJ627" i="1"/>
  <c r="BE467" i="1"/>
  <c r="BJ468" i="1"/>
  <c r="C448" i="1"/>
  <c r="BA447" i="1"/>
  <c r="BE525" i="1"/>
  <c r="BF525" i="1" s="1"/>
  <c r="BN525" i="1" s="1"/>
  <c r="BJ526" i="1"/>
  <c r="BE482" i="1"/>
  <c r="BF482" i="1" s="1"/>
  <c r="BN482" i="1" s="1"/>
  <c r="BJ483" i="1"/>
  <c r="BE449" i="1"/>
  <c r="BF449" i="1" s="1"/>
  <c r="BN449" i="1" s="1"/>
  <c r="C340" i="1"/>
  <c r="BA339" i="1"/>
  <c r="BE367" i="1"/>
  <c r="BJ368" i="1"/>
  <c r="BE402" i="1"/>
  <c r="BF402" i="1" s="1"/>
  <c r="BN402" i="1" s="1"/>
  <c r="BJ403" i="1"/>
  <c r="BE357" i="1"/>
  <c r="BJ358" i="1"/>
  <c r="BE358" i="1" s="1"/>
  <c r="BE337" i="1"/>
  <c r="BF337" i="1" s="1"/>
  <c r="BN337" i="1" s="1"/>
  <c r="BE326" i="1"/>
  <c r="BF326" i="1" s="1"/>
  <c r="BN326" i="1" s="1"/>
  <c r="BJ327" i="1"/>
  <c r="BE327" i="1" s="1"/>
  <c r="BE263" i="1"/>
  <c r="BF263" i="1" s="1"/>
  <c r="BN263" i="1" s="1"/>
  <c r="BE241" i="1"/>
  <c r="BF241" i="1" s="1"/>
  <c r="BN241" i="1" s="1"/>
  <c r="BE303" i="1"/>
  <c r="BF303" i="1" s="1"/>
  <c r="BN303" i="1" s="1"/>
  <c r="BJ304" i="1"/>
  <c r="BJ261" i="1"/>
  <c r="BE261" i="1" s="1"/>
  <c r="BF261" i="1" s="1"/>
  <c r="BN261" i="1" s="1"/>
  <c r="BE262" i="1"/>
  <c r="BF262" i="1" s="1"/>
  <c r="BN262" i="1" s="1"/>
  <c r="E245" i="1"/>
  <c r="BA244" i="1"/>
  <c r="BE298" i="1"/>
  <c r="BF298" i="1" s="1"/>
  <c r="BN298" i="1" s="1"/>
  <c r="BJ299" i="1"/>
  <c r="BE276" i="1"/>
  <c r="BF276" i="1" s="1"/>
  <c r="BN276" i="1" s="1"/>
  <c r="BJ277" i="1"/>
  <c r="BE264" i="1"/>
  <c r="BF264" i="1" s="1"/>
  <c r="BN264" i="1" s="1"/>
  <c r="BE242" i="1"/>
  <c r="BF242" i="1" s="1"/>
  <c r="BN242" i="1" s="1"/>
  <c r="BJ243" i="1"/>
  <c r="BF221" i="1"/>
  <c r="BN221" i="1" s="1"/>
  <c r="BF118" i="1"/>
  <c r="BN118" i="1" s="1"/>
  <c r="BF172" i="1"/>
  <c r="BN172" i="1" s="1"/>
  <c r="BN116" i="1"/>
  <c r="BF218" i="1"/>
  <c r="BN218" i="1" s="1"/>
  <c r="BN3" i="1"/>
  <c r="BF237" i="1"/>
  <c r="BN237" i="1" s="1"/>
  <c r="BN92" i="1"/>
  <c r="BF88" i="1"/>
  <c r="BN88" i="1" s="1"/>
  <c r="BF4" i="1"/>
  <c r="BN4" i="1" s="1"/>
  <c r="D230" i="1"/>
  <c r="D18" i="1"/>
  <c r="D39" i="1"/>
  <c r="D101" i="1"/>
  <c r="D190" i="1"/>
  <c r="BE217" i="1"/>
  <c r="BJ121" i="1"/>
  <c r="BE121" i="1" s="1"/>
  <c r="BJ93" i="1"/>
  <c r="BE93" i="1" s="1"/>
  <c r="BE91" i="1"/>
  <c r="BE152" i="1"/>
  <c r="BE151" i="1"/>
  <c r="BF151" i="1" s="1"/>
  <c r="BE173" i="1"/>
  <c r="BF173" i="1" s="1"/>
  <c r="BJ187" i="1"/>
  <c r="BE186" i="1"/>
  <c r="BF186" i="1" s="1"/>
  <c r="BE222" i="1"/>
  <c r="BJ223" i="1"/>
  <c r="C228" i="1"/>
  <c r="BA227" i="1"/>
  <c r="BJ89" i="1"/>
  <c r="BE89" i="1" s="1"/>
  <c r="BE174" i="1"/>
  <c r="BF174" i="1" s="1"/>
  <c r="C129" i="1"/>
  <c r="E127" i="1"/>
  <c r="BA126" i="1"/>
  <c r="BE153" i="1"/>
  <c r="BJ154" i="1"/>
  <c r="C95" i="1"/>
  <c r="BA94" i="1"/>
  <c r="BE30" i="1"/>
  <c r="BJ31" i="1"/>
  <c r="C7" i="1"/>
  <c r="BA6" i="1"/>
  <c r="C34" i="1"/>
  <c r="BA33" i="1"/>
  <c r="BE5" i="1"/>
  <c r="BE16" i="1"/>
  <c r="BF16" i="1" s="1"/>
  <c r="BJ17" i="1"/>
  <c r="E623" i="1" l="1"/>
  <c r="BA622" i="1"/>
  <c r="BJ580" i="1"/>
  <c r="BE579" i="1"/>
  <c r="BF579" i="1" s="1"/>
  <c r="BN579" i="1" s="1"/>
  <c r="BE675" i="1"/>
  <c r="BF675" i="1" s="1"/>
  <c r="BN675" i="1" s="1"/>
  <c r="BJ676" i="1"/>
  <c r="C679" i="1"/>
  <c r="BA678" i="1"/>
  <c r="BE717" i="1"/>
  <c r="BJ718" i="1"/>
  <c r="BE627" i="1"/>
  <c r="BJ628" i="1"/>
  <c r="C449" i="1"/>
  <c r="BA448" i="1"/>
  <c r="BJ469" i="1"/>
  <c r="BE469" i="1" s="1"/>
  <c r="BE468" i="1"/>
  <c r="BE526" i="1"/>
  <c r="BF526" i="1" s="1"/>
  <c r="BN526" i="1" s="1"/>
  <c r="BJ527" i="1"/>
  <c r="BE483" i="1"/>
  <c r="BF483" i="1" s="1"/>
  <c r="BN483" i="1" s="1"/>
  <c r="BJ484" i="1"/>
  <c r="BE450" i="1"/>
  <c r="BF450" i="1" s="1"/>
  <c r="BN450" i="1" s="1"/>
  <c r="C341" i="1"/>
  <c r="BA340" i="1"/>
  <c r="BE368" i="1"/>
  <c r="BJ369" i="1"/>
  <c r="BJ404" i="1"/>
  <c r="BE403" i="1"/>
  <c r="BF403" i="1" s="1"/>
  <c r="BN403" i="1" s="1"/>
  <c r="BE338" i="1"/>
  <c r="BF338" i="1" s="1"/>
  <c r="BN338" i="1" s="1"/>
  <c r="BE304" i="1"/>
  <c r="BF304" i="1" s="1"/>
  <c r="BN304" i="1" s="1"/>
  <c r="BJ305" i="1"/>
  <c r="E246" i="1"/>
  <c r="BA245" i="1"/>
  <c r="BJ300" i="1"/>
  <c r="BE300" i="1" s="1"/>
  <c r="BE299" i="1"/>
  <c r="BF299" i="1" s="1"/>
  <c r="BN299" i="1" s="1"/>
  <c r="BE265" i="1"/>
  <c r="BF265" i="1" s="1"/>
  <c r="BN265" i="1" s="1"/>
  <c r="BE277" i="1"/>
  <c r="BJ278" i="1"/>
  <c r="BE243" i="1"/>
  <c r="BF243" i="1" s="1"/>
  <c r="BN243" i="1" s="1"/>
  <c r="BJ244" i="1"/>
  <c r="BF217" i="1"/>
  <c r="BN217" i="1" s="1"/>
  <c r="BF30" i="1"/>
  <c r="BN30" i="1" s="1"/>
  <c r="BF93" i="1"/>
  <c r="BN93" i="1" s="1"/>
  <c r="BF5" i="1"/>
  <c r="BN5" i="1" s="1"/>
  <c r="BF91" i="1"/>
  <c r="BN91" i="1" s="1"/>
  <c r="BF89" i="1"/>
  <c r="BN89" i="1" s="1"/>
  <c r="BF222" i="1"/>
  <c r="BN222" i="1" s="1"/>
  <c r="D231" i="1"/>
  <c r="D232" i="1" s="1"/>
  <c r="D233" i="1" s="1"/>
  <c r="D40" i="1"/>
  <c r="D191" i="1"/>
  <c r="D19" i="1"/>
  <c r="D102" i="1"/>
  <c r="BJ94" i="1"/>
  <c r="BE94" i="1" s="1"/>
  <c r="BJ122" i="1"/>
  <c r="BE122" i="1" s="1"/>
  <c r="BE223" i="1"/>
  <c r="BJ224" i="1"/>
  <c r="BA228" i="1"/>
  <c r="C229" i="1"/>
  <c r="BJ188" i="1"/>
  <c r="BE187" i="1"/>
  <c r="BF187" i="1" s="1"/>
  <c r="BE175" i="1"/>
  <c r="BF175" i="1" s="1"/>
  <c r="E128" i="1"/>
  <c r="BA127" i="1"/>
  <c r="C130" i="1"/>
  <c r="BJ155" i="1"/>
  <c r="BE154" i="1"/>
  <c r="C35" i="1"/>
  <c r="BA34" i="1"/>
  <c r="C8" i="1"/>
  <c r="BA7" i="1"/>
  <c r="C96" i="1"/>
  <c r="BA95" i="1"/>
  <c r="BE31" i="1"/>
  <c r="BJ32" i="1"/>
  <c r="BE17" i="1"/>
  <c r="BF17" i="1" s="1"/>
  <c r="BJ18" i="1"/>
  <c r="BE6" i="1"/>
  <c r="A5" i="21"/>
  <c r="E624" i="1" l="1"/>
  <c r="BA623" i="1"/>
  <c r="BE580" i="1"/>
  <c r="BF580" i="1" s="1"/>
  <c r="BN580" i="1" s="1"/>
  <c r="BJ581" i="1"/>
  <c r="BJ677" i="1"/>
  <c r="BE676" i="1"/>
  <c r="BF676" i="1" s="1"/>
  <c r="BN676" i="1" s="1"/>
  <c r="C680" i="1"/>
  <c r="BA679" i="1"/>
  <c r="BJ719" i="1"/>
  <c r="BE718" i="1"/>
  <c r="BE628" i="1"/>
  <c r="BJ629" i="1"/>
  <c r="C450" i="1"/>
  <c r="BA449" i="1"/>
  <c r="BE527" i="1"/>
  <c r="BF527" i="1" s="1"/>
  <c r="BN527" i="1" s="1"/>
  <c r="BJ528" i="1"/>
  <c r="BE484" i="1"/>
  <c r="BF484" i="1" s="1"/>
  <c r="BN484" i="1" s="1"/>
  <c r="BJ485" i="1"/>
  <c r="BE451" i="1"/>
  <c r="BJ95" i="1"/>
  <c r="BE95" i="1" s="1"/>
  <c r="BE404" i="1"/>
  <c r="BF404" i="1" s="1"/>
  <c r="BN404" i="1" s="1"/>
  <c r="BJ405" i="1"/>
  <c r="C342" i="1"/>
  <c r="BA341" i="1"/>
  <c r="BE369" i="1"/>
  <c r="BJ370" i="1"/>
  <c r="BE339" i="1"/>
  <c r="BF339" i="1" s="1"/>
  <c r="BN339" i="1" s="1"/>
  <c r="BE305" i="1"/>
  <c r="BF305" i="1" s="1"/>
  <c r="BN305" i="1" s="1"/>
  <c r="BJ306" i="1"/>
  <c r="E247" i="1"/>
  <c r="BA246" i="1"/>
  <c r="BE278" i="1"/>
  <c r="BJ279" i="1"/>
  <c r="BE266" i="1"/>
  <c r="BF266" i="1" s="1"/>
  <c r="BN266" i="1" s="1"/>
  <c r="BE244" i="1"/>
  <c r="BF244" i="1" s="1"/>
  <c r="BN244" i="1" s="1"/>
  <c r="BJ245" i="1"/>
  <c r="BF31" i="1"/>
  <c r="BN31" i="1" s="1"/>
  <c r="BF223" i="1"/>
  <c r="BN223" i="1" s="1"/>
  <c r="BF6" i="1"/>
  <c r="BN6" i="1" s="1"/>
  <c r="BF94" i="1"/>
  <c r="BN94" i="1" s="1"/>
  <c r="D234" i="1"/>
  <c r="D41" i="1"/>
  <c r="D103" i="1"/>
  <c r="D192" i="1"/>
  <c r="D20" i="1"/>
  <c r="C230" i="1"/>
  <c r="BA229" i="1"/>
  <c r="BE188" i="1"/>
  <c r="BF188" i="1" s="1"/>
  <c r="BJ189" i="1"/>
  <c r="BJ225" i="1"/>
  <c r="BE224" i="1"/>
  <c r="BE123" i="1"/>
  <c r="BF123" i="1" s="1"/>
  <c r="BE176" i="1"/>
  <c r="C131" i="1"/>
  <c r="E129" i="1"/>
  <c r="BA128" i="1"/>
  <c r="BJ156" i="1"/>
  <c r="BE155" i="1"/>
  <c r="BJ33" i="1"/>
  <c r="BE32" i="1"/>
  <c r="C97" i="1"/>
  <c r="BA96" i="1"/>
  <c r="C9" i="1"/>
  <c r="BA8" i="1"/>
  <c r="C36" i="1"/>
  <c r="BA35" i="1"/>
  <c r="BE18" i="1"/>
  <c r="BF18" i="1" s="1"/>
  <c r="BJ19" i="1"/>
  <c r="BE7" i="1"/>
  <c r="E625" i="1" l="1"/>
  <c r="BA624" i="1"/>
  <c r="BJ582" i="1"/>
  <c r="BE581" i="1"/>
  <c r="BF581" i="1" s="1"/>
  <c r="BN581" i="1" s="1"/>
  <c r="BJ678" i="1"/>
  <c r="BE677" i="1"/>
  <c r="BJ720" i="1"/>
  <c r="BE719" i="1"/>
  <c r="C681" i="1"/>
  <c r="BA680" i="1"/>
  <c r="BJ630" i="1"/>
  <c r="BE629" i="1"/>
  <c r="BJ96" i="1"/>
  <c r="BJ97" i="1" s="1"/>
  <c r="C451" i="1"/>
  <c r="BA450" i="1"/>
  <c r="BJ529" i="1"/>
  <c r="BE528" i="1"/>
  <c r="BF528" i="1" s="1"/>
  <c r="BN528" i="1" s="1"/>
  <c r="BE485" i="1"/>
  <c r="BF485" i="1" s="1"/>
  <c r="BN485" i="1" s="1"/>
  <c r="BJ486" i="1"/>
  <c r="BE452" i="1"/>
  <c r="C343" i="1"/>
  <c r="BA342" i="1"/>
  <c r="BJ371" i="1"/>
  <c r="BE370" i="1"/>
  <c r="BE405" i="1"/>
  <c r="BF405" i="1" s="1"/>
  <c r="BN405" i="1" s="1"/>
  <c r="BJ406" i="1"/>
  <c r="BE340" i="1"/>
  <c r="BF340" i="1" s="1"/>
  <c r="BN340" i="1" s="1"/>
  <c r="E248" i="1"/>
  <c r="BA247" i="1"/>
  <c r="BJ307" i="1"/>
  <c r="BE306" i="1"/>
  <c r="BF306" i="1" s="1"/>
  <c r="BN306" i="1" s="1"/>
  <c r="BE279" i="1"/>
  <c r="BF279" i="1" s="1"/>
  <c r="BN279" i="1" s="1"/>
  <c r="BJ280" i="1"/>
  <c r="BE267" i="1"/>
  <c r="BF267" i="1" s="1"/>
  <c r="BN267" i="1" s="1"/>
  <c r="BE245" i="1"/>
  <c r="BF245" i="1" s="1"/>
  <c r="BN245" i="1" s="1"/>
  <c r="BJ246" i="1"/>
  <c r="BF7" i="1"/>
  <c r="BN7" i="1" s="1"/>
  <c r="BF95" i="1"/>
  <c r="BN95" i="1" s="1"/>
  <c r="BF224" i="1"/>
  <c r="BN224" i="1" s="1"/>
  <c r="BF32" i="1"/>
  <c r="BN32" i="1" s="1"/>
  <c r="D235" i="1"/>
  <c r="D21" i="1"/>
  <c r="D22" i="1" s="1"/>
  <c r="D23" i="1" s="1"/>
  <c r="D24" i="1" s="1"/>
  <c r="D25" i="1" s="1"/>
  <c r="D26" i="1" s="1"/>
  <c r="D27" i="1" s="1"/>
  <c r="D28" i="1" s="1"/>
  <c r="D104" i="1"/>
  <c r="D193" i="1"/>
  <c r="D42" i="1"/>
  <c r="BE225" i="1"/>
  <c r="BJ226" i="1"/>
  <c r="C231" i="1"/>
  <c r="BA230" i="1"/>
  <c r="BJ190" i="1"/>
  <c r="BE189" i="1"/>
  <c r="BF189" i="1" s="1"/>
  <c r="BN123" i="1"/>
  <c r="BE124" i="1"/>
  <c r="BE177" i="1"/>
  <c r="C132" i="1"/>
  <c r="E130" i="1"/>
  <c r="BA129" i="1"/>
  <c r="BJ157" i="1"/>
  <c r="BE156" i="1"/>
  <c r="C10" i="1"/>
  <c r="BA9" i="1"/>
  <c r="C98" i="1"/>
  <c r="BA97" i="1"/>
  <c r="C37" i="1"/>
  <c r="BA36" i="1"/>
  <c r="BE33" i="1"/>
  <c r="BJ34" i="1"/>
  <c r="BE8" i="1"/>
  <c r="BE19" i="1"/>
  <c r="BF19" i="1" s="1"/>
  <c r="BJ20" i="1"/>
  <c r="J5" i="12"/>
  <c r="J6" i="12" s="1"/>
  <c r="J7" i="12" s="1"/>
  <c r="J8" i="12" s="1"/>
  <c r="J9" i="12" s="1"/>
  <c r="J10" i="12" s="1"/>
  <c r="J11" i="12" s="1"/>
  <c r="J12" i="12" s="1"/>
  <c r="J13" i="12" s="1"/>
  <c r="J14" i="12" s="1"/>
  <c r="J15" i="12" s="1"/>
  <c r="J16" i="12" s="1"/>
  <c r="J17" i="12" s="1"/>
  <c r="J18" i="12" s="1"/>
  <c r="J19" i="12" s="1"/>
  <c r="J20" i="12" s="1"/>
  <c r="J21" i="12" s="1"/>
  <c r="J22" i="12" s="1"/>
  <c r="J23" i="12" s="1"/>
  <c r="J24" i="12" s="1"/>
  <c r="J25" i="12" s="1"/>
  <c r="J26" i="12" s="1"/>
  <c r="J27" i="12" s="1"/>
  <c r="J28" i="12" s="1"/>
  <c r="J29" i="12" s="1"/>
  <c r="J30" i="12" s="1"/>
  <c r="J31" i="12" s="1"/>
  <c r="J32" i="12" s="1"/>
  <c r="J33" i="12" s="1"/>
  <c r="J34" i="12" s="1"/>
  <c r="J35" i="12" s="1"/>
  <c r="J36" i="12" s="1"/>
  <c r="J37" i="12" s="1"/>
  <c r="J38" i="12" s="1"/>
  <c r="J39" i="12" s="1"/>
  <c r="J40" i="12" s="1"/>
  <c r="J41" i="12" s="1"/>
  <c r="J42" i="12" s="1"/>
  <c r="J43" i="12" s="1"/>
  <c r="J44" i="12" s="1"/>
  <c r="J45" i="12" s="1"/>
  <c r="J46" i="12" s="1"/>
  <c r="J47" i="12" s="1"/>
  <c r="J48" i="12" s="1"/>
  <c r="J49" i="12" s="1"/>
  <c r="J50" i="12" s="1"/>
  <c r="J51" i="12" s="1"/>
  <c r="J52" i="12" s="1"/>
  <c r="J53" i="12" s="1"/>
  <c r="J54" i="12" s="1"/>
  <c r="J55" i="12" s="1"/>
  <c r="J56" i="12" s="1"/>
  <c r="J57" i="12" s="1"/>
  <c r="J58" i="12" s="1"/>
  <c r="J59" i="12" s="1"/>
  <c r="J60" i="12" s="1"/>
  <c r="J61" i="12" s="1"/>
  <c r="J62" i="12" s="1"/>
  <c r="J63" i="12" s="1"/>
  <c r="J64" i="12" s="1"/>
  <c r="J65" i="12" s="1"/>
  <c r="J66" i="12" s="1"/>
  <c r="J67" i="12" s="1"/>
  <c r="J68" i="12" s="1"/>
  <c r="J69" i="12" s="1"/>
  <c r="J70" i="12" s="1"/>
  <c r="J71" i="12" s="1"/>
  <c r="J72" i="12" s="1"/>
  <c r="J73" i="12" s="1"/>
  <c r="J74" i="12" s="1"/>
  <c r="J75" i="12" s="1"/>
  <c r="J76" i="12" s="1"/>
  <c r="J77" i="12" s="1"/>
  <c r="J78" i="12" s="1"/>
  <c r="J79" i="12" s="1"/>
  <c r="J80" i="12" s="1"/>
  <c r="J81" i="12" s="1"/>
  <c r="J82" i="12" s="1"/>
  <c r="J83" i="12" s="1"/>
  <c r="J84" i="12" s="1"/>
  <c r="J85" i="12" s="1"/>
  <c r="J86" i="12" s="1"/>
  <c r="J87" i="12" s="1"/>
  <c r="J88" i="12" s="1"/>
  <c r="J89" i="12" s="1"/>
  <c r="J90" i="12" s="1"/>
  <c r="J91" i="12" s="1"/>
  <c r="J92" i="12" s="1"/>
  <c r="J93" i="12" s="1"/>
  <c r="J94" i="12" s="1"/>
  <c r="J95" i="12" s="1"/>
  <c r="J96" i="12" s="1"/>
  <c r="J97" i="12" s="1"/>
  <c r="J98" i="12" s="1"/>
  <c r="J99" i="12" s="1"/>
  <c r="J100" i="12" s="1"/>
  <c r="J101" i="12" s="1"/>
  <c r="J102" i="12" s="1"/>
  <c r="J103" i="12" s="1"/>
  <c r="J104" i="12" s="1"/>
  <c r="J105" i="12" s="1"/>
  <c r="J106" i="12" s="1"/>
  <c r="J107" i="12" s="1"/>
  <c r="J108" i="12" s="1"/>
  <c r="J109" i="12" s="1"/>
  <c r="J110" i="12" s="1"/>
  <c r="J111" i="12" s="1"/>
  <c r="J112" i="12" s="1"/>
  <c r="J113" i="12" s="1"/>
  <c r="J114" i="12" s="1"/>
  <c r="J115" i="12" s="1"/>
  <c r="J116" i="12" s="1"/>
  <c r="J117" i="12" s="1"/>
  <c r="J118" i="12" s="1"/>
  <c r="J119" i="12" s="1"/>
  <c r="J120" i="12" s="1"/>
  <c r="J121" i="12" s="1"/>
  <c r="J122" i="12" s="1"/>
  <c r="J123" i="12" s="1"/>
  <c r="J124" i="12" s="1"/>
  <c r="J125" i="12" s="1"/>
  <c r="J126" i="12" s="1"/>
  <c r="J127" i="12" s="1"/>
  <c r="J128" i="12" s="1"/>
  <c r="J129" i="12" s="1"/>
  <c r="J130" i="12" s="1"/>
  <c r="J131" i="12" s="1"/>
  <c r="J132" i="12" s="1"/>
  <c r="J133" i="12" s="1"/>
  <c r="J134" i="12" s="1"/>
  <c r="J135" i="12" s="1"/>
  <c r="J136" i="12" s="1"/>
  <c r="J137" i="12" s="1"/>
  <c r="J138" i="12" s="1"/>
  <c r="J139" i="12" s="1"/>
  <c r="J140" i="12" s="1"/>
  <c r="J141" i="12" s="1"/>
  <c r="J142" i="12" s="1"/>
  <c r="J143" i="12" s="1"/>
  <c r="J144" i="12" s="1"/>
  <c r="J145" i="12" s="1"/>
  <c r="J146" i="12" s="1"/>
  <c r="J147" i="12" s="1"/>
  <c r="J148" i="12" s="1"/>
  <c r="J149" i="12" s="1"/>
  <c r="J150" i="12" s="1"/>
  <c r="J151" i="12" s="1"/>
  <c r="J152" i="12" s="1"/>
  <c r="J153" i="12" s="1"/>
  <c r="J154" i="12" s="1"/>
  <c r="J155" i="12" s="1"/>
  <c r="J156" i="12" s="1"/>
  <c r="J157" i="12" s="1"/>
  <c r="J158" i="12" s="1"/>
  <c r="J159" i="12" s="1"/>
  <c r="J160" i="12" s="1"/>
  <c r="J161" i="12" s="1"/>
  <c r="J162" i="12" s="1"/>
  <c r="J163" i="12" s="1"/>
  <c r="J164" i="12" s="1"/>
  <c r="J165" i="12" s="1"/>
  <c r="J166" i="12" s="1"/>
  <c r="J167" i="12" s="1"/>
  <c r="J168" i="12" s="1"/>
  <c r="J169" i="12" s="1"/>
  <c r="J170" i="12" s="1"/>
  <c r="J171" i="12" s="1"/>
  <c r="J172" i="12" s="1"/>
  <c r="J173" i="12" s="1"/>
  <c r="J174" i="12" s="1"/>
  <c r="J175" i="12" s="1"/>
  <c r="J176" i="12" s="1"/>
  <c r="J177" i="12" s="1"/>
  <c r="J178" i="12" s="1"/>
  <c r="J179" i="12" s="1"/>
  <c r="J180" i="12" s="1"/>
  <c r="J181" i="12" s="1"/>
  <c r="J182" i="12" s="1"/>
  <c r="J183" i="12" s="1"/>
  <c r="J184" i="12" s="1"/>
  <c r="J185" i="12" s="1"/>
  <c r="J186" i="12" s="1"/>
  <c r="J187" i="12" s="1"/>
  <c r="J188" i="12" s="1"/>
  <c r="J189" i="12" s="1"/>
  <c r="J190" i="12" s="1"/>
  <c r="J191" i="12" s="1"/>
  <c r="J192" i="12" s="1"/>
  <c r="J193" i="12" s="1"/>
  <c r="J194" i="12" s="1"/>
  <c r="J195" i="12" s="1"/>
  <c r="J196" i="12" s="1"/>
  <c r="J197" i="12" s="1"/>
  <c r="J198" i="12" s="1"/>
  <c r="J199" i="12" s="1"/>
  <c r="J200" i="12" s="1"/>
  <c r="J201" i="12" s="1"/>
  <c r="J202" i="12" s="1"/>
  <c r="J203" i="12" s="1"/>
  <c r="J204" i="12" s="1"/>
  <c r="J205" i="12" s="1"/>
  <c r="J206" i="12" s="1"/>
  <c r="J207" i="12" s="1"/>
  <c r="J208" i="12" s="1"/>
  <c r="J209" i="12" s="1"/>
  <c r="J210" i="12" s="1"/>
  <c r="J211" i="12" s="1"/>
  <c r="J212" i="12" s="1"/>
  <c r="J213" i="12" s="1"/>
  <c r="J214" i="12" s="1"/>
  <c r="J215" i="12" s="1"/>
  <c r="J216" i="12" s="1"/>
  <c r="J217" i="12" s="1"/>
  <c r="J218" i="12" s="1"/>
  <c r="J219" i="12" s="1"/>
  <c r="J220" i="12" s="1"/>
  <c r="J221" i="12" s="1"/>
  <c r="J222" i="12" s="1"/>
  <c r="J223" i="12" s="1"/>
  <c r="J224" i="12" s="1"/>
  <c r="J225" i="12" s="1"/>
  <c r="J226" i="12" s="1"/>
  <c r="J227" i="12" s="1"/>
  <c r="J228" i="12" s="1"/>
  <c r="J229" i="12" s="1"/>
  <c r="J230" i="12" s="1"/>
  <c r="J231" i="12" s="1"/>
  <c r="J232" i="12" s="1"/>
  <c r="J233" i="12" s="1"/>
  <c r="J234" i="12" s="1"/>
  <c r="J235" i="12" s="1"/>
  <c r="J236" i="12" s="1"/>
  <c r="J237" i="12" s="1"/>
  <c r="J238" i="12" s="1"/>
  <c r="J239" i="12" s="1"/>
  <c r="J240" i="12" s="1"/>
  <c r="J241" i="12" s="1"/>
  <c r="J242" i="12" s="1"/>
  <c r="J243" i="12" s="1"/>
  <c r="J244" i="12" s="1"/>
  <c r="J245" i="12" s="1"/>
  <c r="J246" i="12" s="1"/>
  <c r="J247" i="12" s="1"/>
  <c r="J248" i="12" s="1"/>
  <c r="J249" i="12" s="1"/>
  <c r="J250" i="12" s="1"/>
  <c r="J251" i="12" s="1"/>
  <c r="J252" i="12" s="1"/>
  <c r="J253" i="12" s="1"/>
  <c r="J254" i="12" s="1"/>
  <c r="J255" i="12" s="1"/>
  <c r="J256" i="12" s="1"/>
  <c r="J257" i="12" s="1"/>
  <c r="J258" i="12" s="1"/>
  <c r="J259" i="12" s="1"/>
  <c r="J260" i="12" s="1"/>
  <c r="J261" i="12" s="1"/>
  <c r="J262" i="12" s="1"/>
  <c r="J263" i="12" s="1"/>
  <c r="J264" i="12" s="1"/>
  <c r="J265" i="12" s="1"/>
  <c r="J266" i="12" s="1"/>
  <c r="J267" i="12" s="1"/>
  <c r="J268" i="12" s="1"/>
  <c r="J269" i="12" s="1"/>
  <c r="J270" i="12" s="1"/>
  <c r="J271" i="12" s="1"/>
  <c r="J272" i="12" s="1"/>
  <c r="J273" i="12" s="1"/>
  <c r="J274" i="12" s="1"/>
  <c r="J275" i="12" s="1"/>
  <c r="J276" i="12" s="1"/>
  <c r="J277" i="12" s="1"/>
  <c r="J278" i="12" s="1"/>
  <c r="J279" i="12" s="1"/>
  <c r="J280" i="12" s="1"/>
  <c r="J281" i="12" s="1"/>
  <c r="J282" i="12" s="1"/>
  <c r="J283" i="12" s="1"/>
  <c r="J284" i="12" s="1"/>
  <c r="J285" i="12" s="1"/>
  <c r="J286" i="12" s="1"/>
  <c r="J287" i="12" s="1"/>
  <c r="J288" i="12" s="1"/>
  <c r="J289" i="12" s="1"/>
  <c r="J290" i="12" s="1"/>
  <c r="J291" i="12" s="1"/>
  <c r="J292" i="12" s="1"/>
  <c r="J293" i="12" s="1"/>
  <c r="J294" i="12" s="1"/>
  <c r="J295" i="12" s="1"/>
  <c r="J296" i="12" s="1"/>
  <c r="J297" i="12" s="1"/>
  <c r="J298" i="12" s="1"/>
  <c r="J299" i="12" s="1"/>
  <c r="J300" i="12" s="1"/>
  <c r="J301" i="12" s="1"/>
  <c r="J302" i="12" s="1"/>
  <c r="J303" i="12" s="1"/>
  <c r="J304" i="12" s="1"/>
  <c r="J305" i="12" s="1"/>
  <c r="J306" i="12" s="1"/>
  <c r="J307" i="12" s="1"/>
  <c r="J308" i="12" s="1"/>
  <c r="J309" i="12" s="1"/>
  <c r="J310" i="12" s="1"/>
  <c r="J311" i="12" s="1"/>
  <c r="J312" i="12" s="1"/>
  <c r="J313" i="12" s="1"/>
  <c r="J314" i="12" s="1"/>
  <c r="J315" i="12" s="1"/>
  <c r="J316" i="12" s="1"/>
  <c r="J317" i="12" s="1"/>
  <c r="J318" i="12" s="1"/>
  <c r="J319" i="12" s="1"/>
  <c r="J320" i="12" s="1"/>
  <c r="J321" i="12" s="1"/>
  <c r="J322" i="12" s="1"/>
  <c r="J323" i="12" s="1"/>
  <c r="J324" i="12" s="1"/>
  <c r="J325" i="12" s="1"/>
  <c r="J326" i="12" s="1"/>
  <c r="J327" i="12" s="1"/>
  <c r="J328" i="12" s="1"/>
  <c r="J329" i="12" s="1"/>
  <c r="J330" i="12" s="1"/>
  <c r="J331" i="12" s="1"/>
  <c r="J332" i="12" s="1"/>
  <c r="J333" i="12" s="1"/>
  <c r="J334" i="12" s="1"/>
  <c r="J335" i="12" s="1"/>
  <c r="J336" i="12" s="1"/>
  <c r="J337" i="12" s="1"/>
  <c r="J338" i="12" s="1"/>
  <c r="J339" i="12" s="1"/>
  <c r="J340" i="12" s="1"/>
  <c r="J341" i="12" s="1"/>
  <c r="J342" i="12" s="1"/>
  <c r="J343" i="12" s="1"/>
  <c r="J344" i="12" s="1"/>
  <c r="J345" i="12" s="1"/>
  <c r="J346" i="12" s="1"/>
  <c r="J347" i="12" s="1"/>
  <c r="J348" i="12" s="1"/>
  <c r="J349" i="12" s="1"/>
  <c r="J350" i="12" s="1"/>
  <c r="J351" i="12" s="1"/>
  <c r="J352" i="12" s="1"/>
  <c r="J353" i="12" s="1"/>
  <c r="J354" i="12" s="1"/>
  <c r="J355" i="12" s="1"/>
  <c r="J356" i="12" s="1"/>
  <c r="J357" i="12" s="1"/>
  <c r="J358" i="12" s="1"/>
  <c r="J359" i="12" s="1"/>
  <c r="J360" i="12" s="1"/>
  <c r="J361" i="12" s="1"/>
  <c r="J362" i="12" s="1"/>
  <c r="J363" i="12" s="1"/>
  <c r="J364" i="12" s="1"/>
  <c r="J365" i="12" s="1"/>
  <c r="J366" i="12" s="1"/>
  <c r="J367" i="12" s="1"/>
  <c r="J368" i="12" s="1"/>
  <c r="J369" i="12" s="1"/>
  <c r="J370" i="12" s="1"/>
  <c r="J371" i="12" s="1"/>
  <c r="J372" i="12" s="1"/>
  <c r="J373" i="12" s="1"/>
  <c r="J374" i="12" s="1"/>
  <c r="J375" i="12" s="1"/>
  <c r="J376" i="12" s="1"/>
  <c r="J377" i="12" s="1"/>
  <c r="J378" i="12" s="1"/>
  <c r="J379" i="12" s="1"/>
  <c r="J380" i="12" s="1"/>
  <c r="J381" i="12" s="1"/>
  <c r="J382" i="12" s="1"/>
  <c r="J383" i="12" s="1"/>
  <c r="J384" i="12" s="1"/>
  <c r="J385" i="12" s="1"/>
  <c r="J386" i="12" s="1"/>
  <c r="J387" i="12" s="1"/>
  <c r="J388" i="12" s="1"/>
  <c r="J389" i="12" s="1"/>
  <c r="J390" i="12" s="1"/>
  <c r="J391" i="12" s="1"/>
  <c r="J392" i="12" s="1"/>
  <c r="J393" i="12" s="1"/>
  <c r="J394" i="12" s="1"/>
  <c r="J395" i="12" s="1"/>
  <c r="J396" i="12" s="1"/>
  <c r="J397" i="12" s="1"/>
  <c r="J398" i="12" s="1"/>
  <c r="J399" i="12" s="1"/>
  <c r="J400" i="12" s="1"/>
  <c r="J401" i="12" s="1"/>
  <c r="J402" i="12" s="1"/>
  <c r="J403" i="12" s="1"/>
  <c r="J404" i="12" s="1"/>
  <c r="J405" i="12" s="1"/>
  <c r="J406" i="12" s="1"/>
  <c r="J407" i="12" s="1"/>
  <c r="J408" i="12" s="1"/>
  <c r="J409" i="12" s="1"/>
  <c r="J410" i="12" s="1"/>
  <c r="J411" i="12" s="1"/>
  <c r="J412" i="12" s="1"/>
  <c r="J413" i="12" s="1"/>
  <c r="J414" i="12" s="1"/>
  <c r="J415" i="12" s="1"/>
  <c r="J416" i="12" s="1"/>
  <c r="J417" i="12" s="1"/>
  <c r="J418" i="12" s="1"/>
  <c r="J419" i="12" s="1"/>
  <c r="J420" i="12" s="1"/>
  <c r="J421" i="12" s="1"/>
  <c r="J422" i="12" s="1"/>
  <c r="J423" i="12" s="1"/>
  <c r="J424" i="12" s="1"/>
  <c r="J425" i="12" s="1"/>
  <c r="J426" i="12" s="1"/>
  <c r="J427" i="12" s="1"/>
  <c r="J428" i="12" s="1"/>
  <c r="J429" i="12" s="1"/>
  <c r="J430" i="12" s="1"/>
  <c r="J431" i="12" s="1"/>
  <c r="J432" i="12" s="1"/>
  <c r="J433" i="12" s="1"/>
  <c r="J434" i="12" s="1"/>
  <c r="J435" i="12" s="1"/>
  <c r="J436" i="12" s="1"/>
  <c r="J437" i="12" s="1"/>
  <c r="J438" i="12" s="1"/>
  <c r="J439" i="12" s="1"/>
  <c r="J440" i="12" s="1"/>
  <c r="J441" i="12" s="1"/>
  <c r="J442" i="12" s="1"/>
  <c r="J443" i="12" s="1"/>
  <c r="J444" i="12" s="1"/>
  <c r="J445" i="12" s="1"/>
  <c r="J446" i="12" s="1"/>
  <c r="J447" i="12" s="1"/>
  <c r="J448" i="12" s="1"/>
  <c r="J449" i="12" s="1"/>
  <c r="J450" i="12" s="1"/>
  <c r="J451" i="12" s="1"/>
  <c r="J452" i="12" s="1"/>
  <c r="J453" i="12" s="1"/>
  <c r="J454" i="12" s="1"/>
  <c r="J455" i="12" s="1"/>
  <c r="J456" i="12" s="1"/>
  <c r="J457" i="12" s="1"/>
  <c r="J458" i="12" s="1"/>
  <c r="J459" i="12" s="1"/>
  <c r="J460" i="12" s="1"/>
  <c r="J461" i="12" s="1"/>
  <c r="J462" i="12" s="1"/>
  <c r="J463" i="12" s="1"/>
  <c r="J464" i="12" s="1"/>
  <c r="J465" i="12" s="1"/>
  <c r="J466" i="12" s="1"/>
  <c r="J467" i="12" s="1"/>
  <c r="J468" i="12" s="1"/>
  <c r="J469" i="12" s="1"/>
  <c r="J470" i="12" s="1"/>
  <c r="J471" i="12" s="1"/>
  <c r="J472" i="12" s="1"/>
  <c r="J473" i="12" s="1"/>
  <c r="J474" i="12" s="1"/>
  <c r="J475" i="12" s="1"/>
  <c r="J476" i="12" s="1"/>
  <c r="J477" i="12" s="1"/>
  <c r="J478" i="12" s="1"/>
  <c r="J479" i="12" s="1"/>
  <c r="J480" i="12" s="1"/>
  <c r="J481" i="12" s="1"/>
  <c r="J482" i="12" s="1"/>
  <c r="J483" i="12" s="1"/>
  <c r="J484" i="12" s="1"/>
  <c r="J485" i="12" s="1"/>
  <c r="J486" i="12" s="1"/>
  <c r="J487" i="12" s="1"/>
  <c r="J488" i="12" s="1"/>
  <c r="J489" i="12" s="1"/>
  <c r="J490" i="12" s="1"/>
  <c r="J491" i="12" s="1"/>
  <c r="J492" i="12" s="1"/>
  <c r="J493" i="12" s="1"/>
  <c r="J494" i="12" s="1"/>
  <c r="J495" i="12" s="1"/>
  <c r="J496" i="12" s="1"/>
  <c r="J497" i="12" s="1"/>
  <c r="J498" i="12" s="1"/>
  <c r="J499" i="12" s="1"/>
  <c r="J500" i="12" s="1"/>
  <c r="J501" i="12" s="1"/>
  <c r="J502" i="12" s="1"/>
  <c r="J503" i="12" s="1"/>
  <c r="J504" i="12" s="1"/>
  <c r="J505" i="12" s="1"/>
  <c r="J506" i="12" s="1"/>
  <c r="J507" i="12" s="1"/>
  <c r="J508" i="12" s="1"/>
  <c r="J509" i="12" s="1"/>
  <c r="J510" i="12" s="1"/>
  <c r="J511" i="12" s="1"/>
  <c r="J512" i="12" s="1"/>
  <c r="J513" i="12" s="1"/>
  <c r="J514" i="12" s="1"/>
  <c r="J515" i="12" s="1"/>
  <c r="J516" i="12" s="1"/>
  <c r="J517" i="12" s="1"/>
  <c r="J518" i="12" s="1"/>
  <c r="J519" i="12" s="1"/>
  <c r="J520" i="12" s="1"/>
  <c r="J521" i="12" s="1"/>
  <c r="J522" i="12" s="1"/>
  <c r="J523" i="12" s="1"/>
  <c r="J524" i="12" s="1"/>
  <c r="J525" i="12" s="1"/>
  <c r="J526" i="12" s="1"/>
  <c r="J527" i="12" s="1"/>
  <c r="J528" i="12" s="1"/>
  <c r="J529" i="12" s="1"/>
  <c r="J530" i="12" s="1"/>
  <c r="J531" i="12" s="1"/>
  <c r="J532" i="12" s="1"/>
  <c r="J533" i="12" s="1"/>
  <c r="J534" i="12" s="1"/>
  <c r="J535" i="12" s="1"/>
  <c r="J536" i="12" s="1"/>
  <c r="J537" i="12" s="1"/>
  <c r="J538" i="12" s="1"/>
  <c r="J539" i="12" s="1"/>
  <c r="J540" i="12" s="1"/>
  <c r="J541" i="12" s="1"/>
  <c r="J542" i="12" s="1"/>
  <c r="J543" i="12" s="1"/>
  <c r="J544" i="12" s="1"/>
  <c r="J545" i="12" s="1"/>
  <c r="J546" i="12" s="1"/>
  <c r="J547" i="12" s="1"/>
  <c r="J548" i="12" s="1"/>
  <c r="J549" i="12" s="1"/>
  <c r="J550" i="12" s="1"/>
  <c r="J551" i="12" s="1"/>
  <c r="J552" i="12" s="1"/>
  <c r="J553" i="12" s="1"/>
  <c r="J554" i="12" s="1"/>
  <c r="J555" i="12" s="1"/>
  <c r="J556" i="12" s="1"/>
  <c r="J557" i="12" s="1"/>
  <c r="J558" i="12" s="1"/>
  <c r="J559" i="12" s="1"/>
  <c r="J560" i="12" s="1"/>
  <c r="J561" i="12" s="1"/>
  <c r="J562" i="12" s="1"/>
  <c r="J563" i="12" s="1"/>
  <c r="J564" i="12" s="1"/>
  <c r="J565" i="12" s="1"/>
  <c r="J566" i="12" s="1"/>
  <c r="J567" i="12" s="1"/>
  <c r="J568" i="12" s="1"/>
  <c r="J569" i="12" s="1"/>
  <c r="J570" i="12" s="1"/>
  <c r="J571" i="12" s="1"/>
  <c r="J572" i="12" s="1"/>
  <c r="J573" i="12" s="1"/>
  <c r="J574" i="12" s="1"/>
  <c r="J575" i="12" s="1"/>
  <c r="J576" i="12" s="1"/>
  <c r="J577" i="12" s="1"/>
  <c r="J578" i="12" s="1"/>
  <c r="J579" i="12" s="1"/>
  <c r="J580" i="12" s="1"/>
  <c r="J581" i="12" s="1"/>
  <c r="J582" i="12" s="1"/>
  <c r="J583" i="12" s="1"/>
  <c r="J584" i="12" s="1"/>
  <c r="J585" i="12" s="1"/>
  <c r="J586" i="12" s="1"/>
  <c r="J587" i="12" s="1"/>
  <c r="J588" i="12" s="1"/>
  <c r="J589" i="12" s="1"/>
  <c r="J590" i="12" s="1"/>
  <c r="J591" i="12" s="1"/>
  <c r="J592" i="12" s="1"/>
  <c r="J593" i="12" s="1"/>
  <c r="J594" i="12" s="1"/>
  <c r="J595" i="12" s="1"/>
  <c r="J596" i="12" s="1"/>
  <c r="J597" i="12" s="1"/>
  <c r="J598" i="12" s="1"/>
  <c r="J599" i="12" s="1"/>
  <c r="J600" i="12" s="1"/>
  <c r="J601" i="12" s="1"/>
  <c r="J602" i="12" s="1"/>
  <c r="J603" i="12" s="1"/>
  <c r="J604" i="12" s="1"/>
  <c r="J605" i="12" s="1"/>
  <c r="J606" i="12" s="1"/>
  <c r="J607" i="12" s="1"/>
  <c r="J608" i="12" s="1"/>
  <c r="J609" i="12" s="1"/>
  <c r="J610" i="12" s="1"/>
  <c r="J611" i="12" s="1"/>
  <c r="J612" i="12" s="1"/>
  <c r="J613" i="12" s="1"/>
  <c r="J614" i="12" s="1"/>
  <c r="J615" i="12" s="1"/>
  <c r="J616" i="12" s="1"/>
  <c r="J617" i="12" s="1"/>
  <c r="J618" i="12" s="1"/>
  <c r="J619" i="12" s="1"/>
  <c r="J620" i="12" s="1"/>
  <c r="J621" i="12" s="1"/>
  <c r="J622" i="12" s="1"/>
  <c r="J623" i="12" s="1"/>
  <c r="J624" i="12" s="1"/>
  <c r="J625" i="12" s="1"/>
  <c r="J626" i="12" s="1"/>
  <c r="J627" i="12" s="1"/>
  <c r="J628" i="12" s="1"/>
  <c r="J629" i="12" s="1"/>
  <c r="J630" i="12" s="1"/>
  <c r="J631" i="12" s="1"/>
  <c r="J632" i="12" s="1"/>
  <c r="J633" i="12" s="1"/>
  <c r="J634" i="12" s="1"/>
  <c r="J635" i="12" s="1"/>
  <c r="J636" i="12" s="1"/>
  <c r="J637" i="12" s="1"/>
  <c r="J638" i="12" s="1"/>
  <c r="J639" i="12" s="1"/>
  <c r="J640" i="12" s="1"/>
  <c r="J641" i="12" s="1"/>
  <c r="J642" i="12" s="1"/>
  <c r="J643" i="12" s="1"/>
  <c r="J644" i="12" s="1"/>
  <c r="J645" i="12" s="1"/>
  <c r="J646" i="12" s="1"/>
  <c r="J647" i="12" s="1"/>
  <c r="J648" i="12" s="1"/>
  <c r="J649" i="12" s="1"/>
  <c r="J650" i="12" s="1"/>
  <c r="J651" i="12" s="1"/>
  <c r="J652" i="12" s="1"/>
  <c r="J653" i="12" s="1"/>
  <c r="J654" i="12" s="1"/>
  <c r="J655" i="12" s="1"/>
  <c r="J656" i="12" s="1"/>
  <c r="J657" i="12" s="1"/>
  <c r="J658" i="12" s="1"/>
  <c r="J659" i="12" s="1"/>
  <c r="J660" i="12" s="1"/>
  <c r="J661" i="12" s="1"/>
  <c r="J662" i="12" s="1"/>
  <c r="J663" i="12" s="1"/>
  <c r="J664" i="12" s="1"/>
  <c r="J665" i="12" s="1"/>
  <c r="J666" i="12" s="1"/>
  <c r="J667" i="12" s="1"/>
  <c r="J668" i="12" s="1"/>
  <c r="J669" i="12" s="1"/>
  <c r="J670" i="12" s="1"/>
  <c r="J671" i="12" s="1"/>
  <c r="J672" i="12" s="1"/>
  <c r="J673" i="12" s="1"/>
  <c r="J674" i="12" s="1"/>
  <c r="J675" i="12" s="1"/>
  <c r="J676" i="12" s="1"/>
  <c r="J677" i="12" s="1"/>
  <c r="J678" i="12" s="1"/>
  <c r="J679" i="12" s="1"/>
  <c r="J680" i="12" s="1"/>
  <c r="J681" i="12" s="1"/>
  <c r="J682" i="12" s="1"/>
  <c r="J683" i="12" s="1"/>
  <c r="J684" i="12" s="1"/>
  <c r="J685" i="12" s="1"/>
  <c r="J686" i="12" s="1"/>
  <c r="J687" i="12" s="1"/>
  <c r="J688" i="12" s="1"/>
  <c r="J689" i="12" s="1"/>
  <c r="J690" i="12" s="1"/>
  <c r="J691" i="12" s="1"/>
  <c r="J692" i="12" s="1"/>
  <c r="J693" i="12" s="1"/>
  <c r="J694" i="12" s="1"/>
  <c r="J695" i="12" s="1"/>
  <c r="J696" i="12" s="1"/>
  <c r="J697" i="12" s="1"/>
  <c r="J698" i="12" s="1"/>
  <c r="J699" i="12" s="1"/>
  <c r="J700" i="12" s="1"/>
  <c r="J701" i="12" s="1"/>
  <c r="J702" i="12" s="1"/>
  <c r="J703" i="12" s="1"/>
  <c r="J704" i="12" s="1"/>
  <c r="J705" i="12" s="1"/>
  <c r="J706" i="12" s="1"/>
  <c r="J707" i="12" s="1"/>
  <c r="J708" i="12" s="1"/>
  <c r="J709" i="12" s="1"/>
  <c r="J710" i="12" s="1"/>
  <c r="J711" i="12" s="1"/>
  <c r="J712" i="12" s="1"/>
  <c r="J713" i="12" s="1"/>
  <c r="J714" i="12" s="1"/>
  <c r="J715" i="12" s="1"/>
  <c r="J716" i="12" s="1"/>
  <c r="J717" i="12" s="1"/>
  <c r="J718" i="12" s="1"/>
  <c r="J719" i="12" s="1"/>
  <c r="J720" i="12" s="1"/>
  <c r="J721" i="12" s="1"/>
  <c r="J722" i="12" s="1"/>
  <c r="J723" i="12" s="1"/>
  <c r="J724" i="12" s="1"/>
  <c r="J725" i="12" s="1"/>
  <c r="J726" i="12" s="1"/>
  <c r="J727" i="12" s="1"/>
  <c r="J728" i="12" s="1"/>
  <c r="J729" i="12" s="1"/>
  <c r="J730" i="12" s="1"/>
  <c r="J731" i="12" s="1"/>
  <c r="J732" i="12" s="1"/>
  <c r="J733" i="12" s="1"/>
  <c r="J734" i="12" s="1"/>
  <c r="J735" i="12" s="1"/>
  <c r="J736" i="12" s="1"/>
  <c r="J737" i="12" s="1"/>
  <c r="J738" i="12" s="1"/>
  <c r="J739" i="12" s="1"/>
  <c r="J740" i="12" s="1"/>
  <c r="J741" i="12" s="1"/>
  <c r="J742" i="12" s="1"/>
  <c r="J743" i="12" s="1"/>
  <c r="J744" i="12" s="1"/>
  <c r="J745" i="12" s="1"/>
  <c r="J746" i="12" s="1"/>
  <c r="J747" i="12" s="1"/>
  <c r="J748" i="12" s="1"/>
  <c r="J749" i="12" s="1"/>
  <c r="J750" i="12" s="1"/>
  <c r="J751" i="12" s="1"/>
  <c r="J752" i="12" s="1"/>
  <c r="J753" i="12" s="1"/>
  <c r="J754" i="12" s="1"/>
  <c r="J755" i="12" s="1"/>
  <c r="J756" i="12" s="1"/>
  <c r="J757" i="12" s="1"/>
  <c r="J758" i="12" s="1"/>
  <c r="J759" i="12" s="1"/>
  <c r="J760" i="12" s="1"/>
  <c r="J761" i="12" s="1"/>
  <c r="J762" i="12" s="1"/>
  <c r="J763" i="12" s="1"/>
  <c r="J764" i="12" s="1"/>
  <c r="J765" i="12" s="1"/>
  <c r="J766" i="12" s="1"/>
  <c r="J767" i="12" s="1"/>
  <c r="J768" i="12" s="1"/>
  <c r="J769" i="12" s="1"/>
  <c r="J770" i="12" s="1"/>
  <c r="J771" i="12" s="1"/>
  <c r="J772" i="12" s="1"/>
  <c r="J773" i="12" s="1"/>
  <c r="J774" i="12" s="1"/>
  <c r="J775" i="12" s="1"/>
  <c r="J776" i="12" s="1"/>
  <c r="J777" i="12" s="1"/>
  <c r="J778" i="12" s="1"/>
  <c r="J779" i="12" s="1"/>
  <c r="J780" i="12" s="1"/>
  <c r="J781" i="12" s="1"/>
  <c r="J782" i="12" s="1"/>
  <c r="J783" i="12" s="1"/>
  <c r="J784" i="12" s="1"/>
  <c r="J785" i="12" s="1"/>
  <c r="J786" i="12" s="1"/>
  <c r="J787" i="12" s="1"/>
  <c r="J788" i="12" s="1"/>
  <c r="J789" i="12" s="1"/>
  <c r="J790" i="12" s="1"/>
  <c r="J791" i="12" s="1"/>
  <c r="J792" i="12" s="1"/>
  <c r="J793" i="12" s="1"/>
  <c r="J794" i="12" s="1"/>
  <c r="J795" i="12" s="1"/>
  <c r="J796" i="12" s="1"/>
  <c r="J797" i="12" s="1"/>
  <c r="J798" i="12" s="1"/>
  <c r="J799" i="12" s="1"/>
  <c r="J800" i="12" s="1"/>
  <c r="J801" i="12" s="1"/>
  <c r="J802" i="12" s="1"/>
  <c r="J803" i="12" s="1"/>
  <c r="J804" i="12" s="1"/>
  <c r="J805" i="12" s="1"/>
  <c r="J806" i="12" s="1"/>
  <c r="J807" i="12" s="1"/>
  <c r="J808" i="12" s="1"/>
  <c r="J809" i="12" s="1"/>
  <c r="J810" i="12" s="1"/>
  <c r="J811" i="12" s="1"/>
  <c r="J812" i="12" s="1"/>
  <c r="J813" i="12" s="1"/>
  <c r="J814" i="12" s="1"/>
  <c r="J815" i="12" s="1"/>
  <c r="J816" i="12" s="1"/>
  <c r="J817" i="12" s="1"/>
  <c r="J818" i="12" s="1"/>
  <c r="J819" i="12" s="1"/>
  <c r="J820" i="12" s="1"/>
  <c r="J821" i="12" s="1"/>
  <c r="J822" i="12" s="1"/>
  <c r="J823" i="12" s="1"/>
  <c r="J824" i="12" s="1"/>
  <c r="J825" i="12" s="1"/>
  <c r="J826" i="12" s="1"/>
  <c r="J827" i="12" s="1"/>
  <c r="J828" i="12" s="1"/>
  <c r="J829" i="12" s="1"/>
  <c r="J830" i="12" s="1"/>
  <c r="J831" i="12" s="1"/>
  <c r="J832" i="12" s="1"/>
  <c r="J833" i="12" s="1"/>
  <c r="J834" i="12" s="1"/>
  <c r="J835" i="12" s="1"/>
  <c r="J836" i="12" s="1"/>
  <c r="J837" i="12" s="1"/>
  <c r="J838" i="12" s="1"/>
  <c r="J839" i="12" s="1"/>
  <c r="J840" i="12" s="1"/>
  <c r="J841" i="12" s="1"/>
  <c r="J842" i="12" s="1"/>
  <c r="J843" i="12" s="1"/>
  <c r="J844" i="12" s="1"/>
  <c r="J845" i="12" s="1"/>
  <c r="J846" i="12" s="1"/>
  <c r="J847" i="12" s="1"/>
  <c r="J848" i="12" s="1"/>
  <c r="J849" i="12" s="1"/>
  <c r="J850" i="12" s="1"/>
  <c r="J851" i="12" s="1"/>
  <c r="J852" i="12" s="1"/>
  <c r="J853" i="12" s="1"/>
  <c r="J854" i="12" s="1"/>
  <c r="J855" i="12" s="1"/>
  <c r="J856" i="12" s="1"/>
  <c r="J857" i="12" s="1"/>
  <c r="J858" i="12" s="1"/>
  <c r="J859" i="12" s="1"/>
  <c r="J860" i="12" s="1"/>
  <c r="J861" i="12" s="1"/>
  <c r="J862" i="12" s="1"/>
  <c r="J863" i="12" s="1"/>
  <c r="J864" i="12" s="1"/>
  <c r="J865" i="12" s="1"/>
  <c r="J866" i="12" s="1"/>
  <c r="J867" i="12" s="1"/>
  <c r="J868" i="12" s="1"/>
  <c r="J869" i="12" s="1"/>
  <c r="J870" i="12" s="1"/>
  <c r="J871" i="12" s="1"/>
  <c r="J872" i="12" s="1"/>
  <c r="J873" i="12" s="1"/>
  <c r="J874" i="12" s="1"/>
  <c r="J875" i="12" s="1"/>
  <c r="J876" i="12" s="1"/>
  <c r="J877" i="12" s="1"/>
  <c r="J878" i="12" s="1"/>
  <c r="J879" i="12" s="1"/>
  <c r="J880" i="12" s="1"/>
  <c r="J881" i="12" s="1"/>
  <c r="J882" i="12" s="1"/>
  <c r="J883" i="12" s="1"/>
  <c r="J884" i="12" s="1"/>
  <c r="J885" i="12" s="1"/>
  <c r="J886" i="12" s="1"/>
  <c r="J887" i="12" s="1"/>
  <c r="J888" i="12" s="1"/>
  <c r="J889" i="12" s="1"/>
  <c r="J890" i="12" s="1"/>
  <c r="J891" i="12" s="1"/>
  <c r="J892" i="12" s="1"/>
  <c r="J893" i="12" s="1"/>
  <c r="J894" i="12" s="1"/>
  <c r="J895" i="12" s="1"/>
  <c r="J896" i="12" s="1"/>
  <c r="J897" i="12" s="1"/>
  <c r="J898" i="12" s="1"/>
  <c r="J899" i="12" s="1"/>
  <c r="J900" i="12" s="1"/>
  <c r="J901" i="12" s="1"/>
  <c r="J902" i="12" s="1"/>
  <c r="J903" i="12" s="1"/>
  <c r="J904" i="12" s="1"/>
  <c r="J905" i="12" s="1"/>
  <c r="J906" i="12" s="1"/>
  <c r="J907" i="12" s="1"/>
  <c r="J908" i="12" s="1"/>
  <c r="J909" i="12" s="1"/>
  <c r="J910" i="12" s="1"/>
  <c r="J911" i="12" s="1"/>
  <c r="J912" i="12" s="1"/>
  <c r="J913" i="12" s="1"/>
  <c r="J914" i="12" s="1"/>
  <c r="J915" i="12" s="1"/>
  <c r="J916" i="12" s="1"/>
  <c r="J917" i="12" s="1"/>
  <c r="J918" i="12" s="1"/>
  <c r="J919" i="12" s="1"/>
  <c r="J920" i="12" s="1"/>
  <c r="J921" i="12" s="1"/>
  <c r="J922" i="12" s="1"/>
  <c r="J923" i="12" s="1"/>
  <c r="J924" i="12" s="1"/>
  <c r="J925" i="12" s="1"/>
  <c r="J926" i="12" s="1"/>
  <c r="J927" i="12" s="1"/>
  <c r="J928" i="12" s="1"/>
  <c r="J929" i="12" s="1"/>
  <c r="J930" i="12" s="1"/>
  <c r="J931" i="12" s="1"/>
  <c r="J932" i="12" s="1"/>
  <c r="J933" i="12" s="1"/>
  <c r="J934" i="12" s="1"/>
  <c r="J935" i="12" s="1"/>
  <c r="J936" i="12" s="1"/>
  <c r="J937" i="12" s="1"/>
  <c r="J938" i="12" s="1"/>
  <c r="J939" i="12" s="1"/>
  <c r="J940" i="12" s="1"/>
  <c r="J941" i="12" s="1"/>
  <c r="J942" i="12" s="1"/>
  <c r="J943" i="12" s="1"/>
  <c r="J944" i="12" s="1"/>
  <c r="J945" i="12" s="1"/>
  <c r="J946" i="12" s="1"/>
  <c r="J947" i="12" s="1"/>
  <c r="J948" i="12" s="1"/>
  <c r="J949" i="12" s="1"/>
  <c r="J950" i="12" s="1"/>
  <c r="J951" i="12" s="1"/>
  <c r="J952" i="12" s="1"/>
  <c r="J953" i="12" s="1"/>
  <c r="J954" i="12" s="1"/>
  <c r="J955" i="12" s="1"/>
  <c r="J956" i="12" s="1"/>
  <c r="J957" i="12" s="1"/>
  <c r="J958" i="12" s="1"/>
  <c r="J959" i="12" s="1"/>
  <c r="J960" i="12" s="1"/>
  <c r="J961" i="12" s="1"/>
  <c r="J962" i="12" s="1"/>
  <c r="J963" i="12" s="1"/>
  <c r="J964" i="12" s="1"/>
  <c r="J965" i="12" s="1"/>
  <c r="J966" i="12" s="1"/>
  <c r="J967" i="12" s="1"/>
  <c r="J968" i="12" s="1"/>
  <c r="J969" i="12" s="1"/>
  <c r="J970" i="12" s="1"/>
  <c r="J971" i="12" s="1"/>
  <c r="J972" i="12" s="1"/>
  <c r="J973" i="12" s="1"/>
  <c r="J974" i="12" s="1"/>
  <c r="J975" i="12" s="1"/>
  <c r="J976" i="12" s="1"/>
  <c r="J977" i="12" s="1"/>
  <c r="J978" i="12" s="1"/>
  <c r="J979" i="12" s="1"/>
  <c r="J980" i="12" s="1"/>
  <c r="J981" i="12" s="1"/>
  <c r="J982" i="12" s="1"/>
  <c r="J983" i="12" s="1"/>
  <c r="J984" i="12" s="1"/>
  <c r="J985" i="12" s="1"/>
  <c r="J986" i="12" s="1"/>
  <c r="J987" i="12" s="1"/>
  <c r="J988" i="12" s="1"/>
  <c r="J989" i="12" s="1"/>
  <c r="J990" i="12" s="1"/>
  <c r="J991" i="12" s="1"/>
  <c r="J992" i="12" s="1"/>
  <c r="J993" i="12" s="1"/>
  <c r="J994" i="12" s="1"/>
  <c r="J995" i="12" s="1"/>
  <c r="J996" i="12" s="1"/>
  <c r="J997" i="12" s="1"/>
  <c r="J998" i="12" s="1"/>
  <c r="J999" i="12" s="1"/>
  <c r="N4" i="12"/>
  <c r="M4" i="12"/>
  <c r="L4" i="12"/>
  <c r="K4" i="12"/>
  <c r="P4" i="12" s="1"/>
  <c r="J4" i="12"/>
  <c r="I4" i="12"/>
  <c r="I5" i="12" s="1"/>
  <c r="I6" i="12" s="1"/>
  <c r="I7" i="12" s="1"/>
  <c r="I8" i="12" s="1"/>
  <c r="I9" i="12" s="1"/>
  <c r="I10" i="12" s="1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I31" i="12" s="1"/>
  <c r="I32" i="12" s="1"/>
  <c r="I33" i="12" s="1"/>
  <c r="I34" i="12" s="1"/>
  <c r="I35" i="12" s="1"/>
  <c r="I36" i="12" s="1"/>
  <c r="I37" i="12" s="1"/>
  <c r="I38" i="12" s="1"/>
  <c r="I39" i="12" s="1"/>
  <c r="I40" i="12" s="1"/>
  <c r="I41" i="12" s="1"/>
  <c r="I42" i="12" s="1"/>
  <c r="I43" i="12" s="1"/>
  <c r="I44" i="12" s="1"/>
  <c r="I45" i="12" s="1"/>
  <c r="I46" i="12" s="1"/>
  <c r="I47" i="12" s="1"/>
  <c r="I48" i="12" s="1"/>
  <c r="I49" i="12" s="1"/>
  <c r="I50" i="12" s="1"/>
  <c r="I51" i="12" s="1"/>
  <c r="I52" i="12" s="1"/>
  <c r="I53" i="12" s="1"/>
  <c r="I54" i="12" s="1"/>
  <c r="I55" i="12" s="1"/>
  <c r="I56" i="12" s="1"/>
  <c r="I57" i="12" s="1"/>
  <c r="I58" i="12" s="1"/>
  <c r="I59" i="12" s="1"/>
  <c r="I60" i="12" s="1"/>
  <c r="I61" i="12" s="1"/>
  <c r="I62" i="12" s="1"/>
  <c r="I63" i="12" s="1"/>
  <c r="I64" i="12" s="1"/>
  <c r="I65" i="12" s="1"/>
  <c r="I66" i="12" s="1"/>
  <c r="I67" i="12" s="1"/>
  <c r="I68" i="12" s="1"/>
  <c r="I69" i="12" s="1"/>
  <c r="I70" i="12" s="1"/>
  <c r="I71" i="12" s="1"/>
  <c r="I72" i="12" s="1"/>
  <c r="I73" i="12" s="1"/>
  <c r="I74" i="12" s="1"/>
  <c r="I75" i="12" s="1"/>
  <c r="I76" i="12" s="1"/>
  <c r="I77" i="12" s="1"/>
  <c r="I78" i="12" s="1"/>
  <c r="I79" i="12" s="1"/>
  <c r="I80" i="12" s="1"/>
  <c r="I81" i="12" s="1"/>
  <c r="I82" i="12" s="1"/>
  <c r="I83" i="12" s="1"/>
  <c r="I84" i="12" s="1"/>
  <c r="I85" i="12" s="1"/>
  <c r="I86" i="12" s="1"/>
  <c r="I87" i="12" s="1"/>
  <c r="I88" i="12" s="1"/>
  <c r="I89" i="12" s="1"/>
  <c r="I90" i="12" s="1"/>
  <c r="I91" i="12" s="1"/>
  <c r="I92" i="12" s="1"/>
  <c r="I93" i="12" s="1"/>
  <c r="I94" i="12" s="1"/>
  <c r="I95" i="12" s="1"/>
  <c r="I96" i="12" s="1"/>
  <c r="I97" i="12" s="1"/>
  <c r="I98" i="12" s="1"/>
  <c r="I99" i="12" s="1"/>
  <c r="I100" i="12" s="1"/>
  <c r="I101" i="12" s="1"/>
  <c r="I102" i="12" s="1"/>
  <c r="I103" i="12" s="1"/>
  <c r="I104" i="12" s="1"/>
  <c r="I105" i="12" s="1"/>
  <c r="I106" i="12" s="1"/>
  <c r="I107" i="12" s="1"/>
  <c r="I108" i="12" s="1"/>
  <c r="I109" i="12" s="1"/>
  <c r="I110" i="12" s="1"/>
  <c r="I111" i="12" s="1"/>
  <c r="I112" i="12" s="1"/>
  <c r="I113" i="12" s="1"/>
  <c r="I114" i="12" s="1"/>
  <c r="I115" i="12" s="1"/>
  <c r="I116" i="12" s="1"/>
  <c r="I117" i="12" s="1"/>
  <c r="I118" i="12" s="1"/>
  <c r="I119" i="12" s="1"/>
  <c r="I120" i="12" s="1"/>
  <c r="I121" i="12" s="1"/>
  <c r="I122" i="12" s="1"/>
  <c r="I123" i="12" s="1"/>
  <c r="I124" i="12" s="1"/>
  <c r="I125" i="12" s="1"/>
  <c r="I126" i="12" s="1"/>
  <c r="I127" i="12" s="1"/>
  <c r="I128" i="12" s="1"/>
  <c r="I129" i="12" s="1"/>
  <c r="I130" i="12" s="1"/>
  <c r="I131" i="12" s="1"/>
  <c r="I132" i="12" s="1"/>
  <c r="I133" i="12" s="1"/>
  <c r="I134" i="12" s="1"/>
  <c r="I135" i="12" s="1"/>
  <c r="I136" i="12" s="1"/>
  <c r="I137" i="12" s="1"/>
  <c r="I138" i="12" s="1"/>
  <c r="I139" i="12" s="1"/>
  <c r="I140" i="12" s="1"/>
  <c r="I141" i="12" s="1"/>
  <c r="I142" i="12" s="1"/>
  <c r="I143" i="12" s="1"/>
  <c r="I144" i="12" s="1"/>
  <c r="I145" i="12" s="1"/>
  <c r="I146" i="12" s="1"/>
  <c r="I147" i="12" s="1"/>
  <c r="I148" i="12" s="1"/>
  <c r="I149" i="12" s="1"/>
  <c r="I150" i="12" s="1"/>
  <c r="I151" i="12" s="1"/>
  <c r="I152" i="12" s="1"/>
  <c r="I153" i="12" s="1"/>
  <c r="I154" i="12" s="1"/>
  <c r="I155" i="12" s="1"/>
  <c r="I156" i="12" s="1"/>
  <c r="I157" i="12" s="1"/>
  <c r="I158" i="12" s="1"/>
  <c r="I159" i="12" s="1"/>
  <c r="I160" i="12" s="1"/>
  <c r="I161" i="12" s="1"/>
  <c r="I162" i="12" s="1"/>
  <c r="I163" i="12" s="1"/>
  <c r="I164" i="12" s="1"/>
  <c r="I165" i="12" s="1"/>
  <c r="I166" i="12" s="1"/>
  <c r="I167" i="12" s="1"/>
  <c r="I168" i="12" s="1"/>
  <c r="I169" i="12" s="1"/>
  <c r="I170" i="12" s="1"/>
  <c r="I171" i="12" s="1"/>
  <c r="I172" i="12" s="1"/>
  <c r="I173" i="12" s="1"/>
  <c r="I174" i="12" s="1"/>
  <c r="I175" i="12" s="1"/>
  <c r="I176" i="12" s="1"/>
  <c r="I177" i="12" s="1"/>
  <c r="I178" i="12" s="1"/>
  <c r="I179" i="12" s="1"/>
  <c r="I180" i="12" s="1"/>
  <c r="I181" i="12" s="1"/>
  <c r="I182" i="12" s="1"/>
  <c r="I183" i="12" s="1"/>
  <c r="I184" i="12" s="1"/>
  <c r="I185" i="12" s="1"/>
  <c r="I186" i="12" s="1"/>
  <c r="I187" i="12" s="1"/>
  <c r="I188" i="12" s="1"/>
  <c r="I189" i="12" s="1"/>
  <c r="I190" i="12" s="1"/>
  <c r="I191" i="12" s="1"/>
  <c r="I192" i="12" s="1"/>
  <c r="I193" i="12" s="1"/>
  <c r="I194" i="12" s="1"/>
  <c r="I195" i="12" s="1"/>
  <c r="I196" i="12" s="1"/>
  <c r="I197" i="12" s="1"/>
  <c r="I198" i="12" s="1"/>
  <c r="I199" i="12" s="1"/>
  <c r="I200" i="12" s="1"/>
  <c r="I201" i="12" s="1"/>
  <c r="I202" i="12" s="1"/>
  <c r="I203" i="12" s="1"/>
  <c r="I204" i="12" s="1"/>
  <c r="I205" i="12" s="1"/>
  <c r="I206" i="12" s="1"/>
  <c r="I207" i="12" s="1"/>
  <c r="I208" i="12" s="1"/>
  <c r="I209" i="12" s="1"/>
  <c r="I210" i="12" s="1"/>
  <c r="I211" i="12" s="1"/>
  <c r="I212" i="12" s="1"/>
  <c r="I213" i="12" s="1"/>
  <c r="I214" i="12" s="1"/>
  <c r="I215" i="12" s="1"/>
  <c r="I216" i="12" s="1"/>
  <c r="I217" i="12" s="1"/>
  <c r="I218" i="12" s="1"/>
  <c r="I219" i="12" s="1"/>
  <c r="I220" i="12" s="1"/>
  <c r="I221" i="12" s="1"/>
  <c r="I222" i="12" s="1"/>
  <c r="I223" i="12" s="1"/>
  <c r="I224" i="12" s="1"/>
  <c r="I225" i="12" s="1"/>
  <c r="I226" i="12" s="1"/>
  <c r="I227" i="12" s="1"/>
  <c r="I228" i="12" s="1"/>
  <c r="I229" i="12" s="1"/>
  <c r="I230" i="12" s="1"/>
  <c r="I231" i="12" s="1"/>
  <c r="I232" i="12" s="1"/>
  <c r="I233" i="12" s="1"/>
  <c r="I234" i="12" s="1"/>
  <c r="I235" i="12" s="1"/>
  <c r="I236" i="12" s="1"/>
  <c r="I237" i="12" s="1"/>
  <c r="I238" i="12" s="1"/>
  <c r="I239" i="12" s="1"/>
  <c r="I240" i="12" s="1"/>
  <c r="I241" i="12" s="1"/>
  <c r="I242" i="12" s="1"/>
  <c r="I243" i="12" s="1"/>
  <c r="I244" i="12" s="1"/>
  <c r="I245" i="12" s="1"/>
  <c r="I246" i="12" s="1"/>
  <c r="I247" i="12" s="1"/>
  <c r="I248" i="12" s="1"/>
  <c r="I249" i="12" s="1"/>
  <c r="I250" i="12" s="1"/>
  <c r="I251" i="12" s="1"/>
  <c r="I252" i="12" s="1"/>
  <c r="I253" i="12" s="1"/>
  <c r="I254" i="12" s="1"/>
  <c r="I255" i="12" s="1"/>
  <c r="I256" i="12" s="1"/>
  <c r="I257" i="12" s="1"/>
  <c r="I258" i="12" s="1"/>
  <c r="I259" i="12" s="1"/>
  <c r="I260" i="12" s="1"/>
  <c r="I261" i="12" s="1"/>
  <c r="I262" i="12" s="1"/>
  <c r="I263" i="12" s="1"/>
  <c r="I264" i="12" s="1"/>
  <c r="I265" i="12" s="1"/>
  <c r="I266" i="12" s="1"/>
  <c r="I267" i="12" s="1"/>
  <c r="I268" i="12" s="1"/>
  <c r="I269" i="12" s="1"/>
  <c r="I270" i="12" s="1"/>
  <c r="I271" i="12" s="1"/>
  <c r="I272" i="12" s="1"/>
  <c r="I273" i="12" s="1"/>
  <c r="I274" i="12" s="1"/>
  <c r="I275" i="12" s="1"/>
  <c r="I276" i="12" s="1"/>
  <c r="I277" i="12" s="1"/>
  <c r="I278" i="12" s="1"/>
  <c r="I279" i="12" s="1"/>
  <c r="I280" i="12" s="1"/>
  <c r="I281" i="12" s="1"/>
  <c r="I282" i="12" s="1"/>
  <c r="I283" i="12" s="1"/>
  <c r="I284" i="12" s="1"/>
  <c r="I285" i="12" s="1"/>
  <c r="I286" i="12" s="1"/>
  <c r="I287" i="12" s="1"/>
  <c r="I288" i="12" s="1"/>
  <c r="I289" i="12" s="1"/>
  <c r="I290" i="12" s="1"/>
  <c r="I291" i="12" s="1"/>
  <c r="I292" i="12" s="1"/>
  <c r="I293" i="12" s="1"/>
  <c r="I294" i="12" s="1"/>
  <c r="I295" i="12" s="1"/>
  <c r="I296" i="12" s="1"/>
  <c r="I297" i="12" s="1"/>
  <c r="I298" i="12" s="1"/>
  <c r="I299" i="12" s="1"/>
  <c r="I300" i="12" s="1"/>
  <c r="I301" i="12" s="1"/>
  <c r="I302" i="12" s="1"/>
  <c r="I303" i="12" s="1"/>
  <c r="I304" i="12" s="1"/>
  <c r="I305" i="12" s="1"/>
  <c r="I306" i="12" s="1"/>
  <c r="I307" i="12" s="1"/>
  <c r="I308" i="12" s="1"/>
  <c r="I309" i="12" s="1"/>
  <c r="I310" i="12" s="1"/>
  <c r="I311" i="12" s="1"/>
  <c r="I312" i="12" s="1"/>
  <c r="I313" i="12" s="1"/>
  <c r="I314" i="12" s="1"/>
  <c r="I315" i="12" s="1"/>
  <c r="I316" i="12" s="1"/>
  <c r="I317" i="12" s="1"/>
  <c r="I318" i="12" s="1"/>
  <c r="I319" i="12" s="1"/>
  <c r="I320" i="12" s="1"/>
  <c r="I321" i="12" s="1"/>
  <c r="I322" i="12" s="1"/>
  <c r="I323" i="12" s="1"/>
  <c r="I324" i="12" s="1"/>
  <c r="I325" i="12" s="1"/>
  <c r="I326" i="12" s="1"/>
  <c r="I327" i="12" s="1"/>
  <c r="I328" i="12" s="1"/>
  <c r="I329" i="12" s="1"/>
  <c r="I330" i="12" s="1"/>
  <c r="I331" i="12" s="1"/>
  <c r="I332" i="12" s="1"/>
  <c r="I333" i="12" s="1"/>
  <c r="I334" i="12" s="1"/>
  <c r="I335" i="12" s="1"/>
  <c r="I336" i="12" s="1"/>
  <c r="I337" i="12" s="1"/>
  <c r="I338" i="12" s="1"/>
  <c r="I339" i="12" s="1"/>
  <c r="I340" i="12" s="1"/>
  <c r="I341" i="12" s="1"/>
  <c r="I342" i="12" s="1"/>
  <c r="I343" i="12" s="1"/>
  <c r="I344" i="12" s="1"/>
  <c r="I345" i="12" s="1"/>
  <c r="I346" i="12" s="1"/>
  <c r="I347" i="12" s="1"/>
  <c r="I348" i="12" s="1"/>
  <c r="I349" i="12" s="1"/>
  <c r="I350" i="12" s="1"/>
  <c r="I351" i="12" s="1"/>
  <c r="I352" i="12" s="1"/>
  <c r="I353" i="12" s="1"/>
  <c r="I354" i="12" s="1"/>
  <c r="I355" i="12" s="1"/>
  <c r="I356" i="12" s="1"/>
  <c r="I357" i="12" s="1"/>
  <c r="I358" i="12" s="1"/>
  <c r="I359" i="12" s="1"/>
  <c r="I360" i="12" s="1"/>
  <c r="I361" i="12" s="1"/>
  <c r="I362" i="12" s="1"/>
  <c r="I363" i="12" s="1"/>
  <c r="I364" i="12" s="1"/>
  <c r="I365" i="12" s="1"/>
  <c r="I366" i="12" s="1"/>
  <c r="I367" i="12" s="1"/>
  <c r="I368" i="12" s="1"/>
  <c r="I369" i="12" s="1"/>
  <c r="I370" i="12" s="1"/>
  <c r="I371" i="12" s="1"/>
  <c r="I372" i="12" s="1"/>
  <c r="I373" i="12" s="1"/>
  <c r="I374" i="12" s="1"/>
  <c r="I375" i="12" s="1"/>
  <c r="I376" i="12" s="1"/>
  <c r="I377" i="12" s="1"/>
  <c r="I378" i="12" s="1"/>
  <c r="I379" i="12" s="1"/>
  <c r="I380" i="12" s="1"/>
  <c r="I381" i="12" s="1"/>
  <c r="I382" i="12" s="1"/>
  <c r="I383" i="12" s="1"/>
  <c r="I384" i="12" s="1"/>
  <c r="I385" i="12" s="1"/>
  <c r="I386" i="12" s="1"/>
  <c r="I387" i="12" s="1"/>
  <c r="I388" i="12" s="1"/>
  <c r="I389" i="12" s="1"/>
  <c r="I390" i="12" s="1"/>
  <c r="I391" i="12" s="1"/>
  <c r="I392" i="12" s="1"/>
  <c r="I393" i="12" s="1"/>
  <c r="I394" i="12" s="1"/>
  <c r="I395" i="12" s="1"/>
  <c r="I396" i="12" s="1"/>
  <c r="I397" i="12" s="1"/>
  <c r="I398" i="12" s="1"/>
  <c r="I399" i="12" s="1"/>
  <c r="I400" i="12" s="1"/>
  <c r="I401" i="12" s="1"/>
  <c r="I402" i="12" s="1"/>
  <c r="I403" i="12" s="1"/>
  <c r="I404" i="12" s="1"/>
  <c r="I405" i="12" s="1"/>
  <c r="I406" i="12" s="1"/>
  <c r="I407" i="12" s="1"/>
  <c r="I408" i="12" s="1"/>
  <c r="I409" i="12" s="1"/>
  <c r="I410" i="12" s="1"/>
  <c r="I411" i="12" s="1"/>
  <c r="I412" i="12" s="1"/>
  <c r="I413" i="12" s="1"/>
  <c r="I414" i="12" s="1"/>
  <c r="I415" i="12" s="1"/>
  <c r="I416" i="12" s="1"/>
  <c r="I417" i="12" s="1"/>
  <c r="I418" i="12" s="1"/>
  <c r="I419" i="12" s="1"/>
  <c r="I420" i="12" s="1"/>
  <c r="I421" i="12" s="1"/>
  <c r="I422" i="12" s="1"/>
  <c r="I423" i="12" s="1"/>
  <c r="I424" i="12" s="1"/>
  <c r="I425" i="12" s="1"/>
  <c r="I426" i="12" s="1"/>
  <c r="I427" i="12" s="1"/>
  <c r="I428" i="12" s="1"/>
  <c r="I429" i="12" s="1"/>
  <c r="I430" i="12" s="1"/>
  <c r="I431" i="12" s="1"/>
  <c r="I432" i="12" s="1"/>
  <c r="I433" i="12" s="1"/>
  <c r="I434" i="12" s="1"/>
  <c r="I435" i="12" s="1"/>
  <c r="I436" i="12" s="1"/>
  <c r="I437" i="12" s="1"/>
  <c r="I438" i="12" s="1"/>
  <c r="I439" i="12" s="1"/>
  <c r="I440" i="12" s="1"/>
  <c r="I441" i="12" s="1"/>
  <c r="I442" i="12" s="1"/>
  <c r="I443" i="12" s="1"/>
  <c r="I444" i="12" s="1"/>
  <c r="I445" i="12" s="1"/>
  <c r="I446" i="12" s="1"/>
  <c r="I447" i="12" s="1"/>
  <c r="I448" i="12" s="1"/>
  <c r="I449" i="12" s="1"/>
  <c r="I450" i="12" s="1"/>
  <c r="I451" i="12" s="1"/>
  <c r="I452" i="12" s="1"/>
  <c r="I453" i="12" s="1"/>
  <c r="I454" i="12" s="1"/>
  <c r="I455" i="12" s="1"/>
  <c r="I456" i="12" s="1"/>
  <c r="I457" i="12" s="1"/>
  <c r="I458" i="12" s="1"/>
  <c r="I459" i="12" s="1"/>
  <c r="I460" i="12" s="1"/>
  <c r="I461" i="12" s="1"/>
  <c r="I462" i="12" s="1"/>
  <c r="I463" i="12" s="1"/>
  <c r="I464" i="12" s="1"/>
  <c r="I465" i="12" s="1"/>
  <c r="I466" i="12" s="1"/>
  <c r="I467" i="12" s="1"/>
  <c r="I468" i="12" s="1"/>
  <c r="I469" i="12" s="1"/>
  <c r="I470" i="12" s="1"/>
  <c r="I471" i="12" s="1"/>
  <c r="I472" i="12" s="1"/>
  <c r="I473" i="12" s="1"/>
  <c r="I474" i="12" s="1"/>
  <c r="I475" i="12" s="1"/>
  <c r="I476" i="12" s="1"/>
  <c r="I477" i="12" s="1"/>
  <c r="I478" i="12" s="1"/>
  <c r="I479" i="12" s="1"/>
  <c r="I480" i="12" s="1"/>
  <c r="I481" i="12" s="1"/>
  <c r="I482" i="12" s="1"/>
  <c r="I483" i="12" s="1"/>
  <c r="I484" i="12" s="1"/>
  <c r="I485" i="12" s="1"/>
  <c r="I486" i="12" s="1"/>
  <c r="I487" i="12" s="1"/>
  <c r="I488" i="12" s="1"/>
  <c r="I489" i="12" s="1"/>
  <c r="I490" i="12" s="1"/>
  <c r="I491" i="12" s="1"/>
  <c r="I492" i="12" s="1"/>
  <c r="I493" i="12" s="1"/>
  <c r="I494" i="12" s="1"/>
  <c r="I495" i="12" s="1"/>
  <c r="I496" i="12" s="1"/>
  <c r="I497" i="12" s="1"/>
  <c r="I498" i="12" s="1"/>
  <c r="I499" i="12" s="1"/>
  <c r="I500" i="12" s="1"/>
  <c r="I501" i="12" s="1"/>
  <c r="I502" i="12" s="1"/>
  <c r="I503" i="12" s="1"/>
  <c r="I504" i="12" s="1"/>
  <c r="I505" i="12" s="1"/>
  <c r="I506" i="12" s="1"/>
  <c r="I507" i="12" s="1"/>
  <c r="I508" i="12" s="1"/>
  <c r="I509" i="12" s="1"/>
  <c r="I510" i="12" s="1"/>
  <c r="I511" i="12" s="1"/>
  <c r="I512" i="12" s="1"/>
  <c r="I513" i="12" s="1"/>
  <c r="I514" i="12" s="1"/>
  <c r="I515" i="12" s="1"/>
  <c r="I516" i="12" s="1"/>
  <c r="I517" i="12" s="1"/>
  <c r="I518" i="12" s="1"/>
  <c r="I519" i="12" s="1"/>
  <c r="I520" i="12" s="1"/>
  <c r="I521" i="12" s="1"/>
  <c r="I522" i="12" s="1"/>
  <c r="I523" i="12" s="1"/>
  <c r="I524" i="12" s="1"/>
  <c r="I525" i="12" s="1"/>
  <c r="I526" i="12" s="1"/>
  <c r="I527" i="12" s="1"/>
  <c r="I528" i="12" s="1"/>
  <c r="I529" i="12" s="1"/>
  <c r="I530" i="12" s="1"/>
  <c r="I531" i="12" s="1"/>
  <c r="I532" i="12" s="1"/>
  <c r="I533" i="12" s="1"/>
  <c r="I534" i="12" s="1"/>
  <c r="I535" i="12" s="1"/>
  <c r="I536" i="12" s="1"/>
  <c r="I537" i="12" s="1"/>
  <c r="I538" i="12" s="1"/>
  <c r="I539" i="12" s="1"/>
  <c r="I540" i="12" s="1"/>
  <c r="I541" i="12" s="1"/>
  <c r="I542" i="12" s="1"/>
  <c r="I543" i="12" s="1"/>
  <c r="I544" i="12" s="1"/>
  <c r="I545" i="12" s="1"/>
  <c r="I546" i="12" s="1"/>
  <c r="I547" i="12" s="1"/>
  <c r="I548" i="12" s="1"/>
  <c r="I549" i="12" s="1"/>
  <c r="I550" i="12" s="1"/>
  <c r="I551" i="12" s="1"/>
  <c r="I552" i="12" s="1"/>
  <c r="I553" i="12" s="1"/>
  <c r="I554" i="12" s="1"/>
  <c r="I555" i="12" s="1"/>
  <c r="I556" i="12" s="1"/>
  <c r="I557" i="12" s="1"/>
  <c r="I558" i="12" s="1"/>
  <c r="I559" i="12" s="1"/>
  <c r="I560" i="12" s="1"/>
  <c r="I561" i="12" s="1"/>
  <c r="I562" i="12" s="1"/>
  <c r="I563" i="12" s="1"/>
  <c r="I564" i="12" s="1"/>
  <c r="I565" i="12" s="1"/>
  <c r="I566" i="12" s="1"/>
  <c r="I567" i="12" s="1"/>
  <c r="I568" i="12" s="1"/>
  <c r="I569" i="12" s="1"/>
  <c r="I570" i="12" s="1"/>
  <c r="I571" i="12" s="1"/>
  <c r="I572" i="12" s="1"/>
  <c r="I573" i="12" s="1"/>
  <c r="I574" i="12" s="1"/>
  <c r="I575" i="12" s="1"/>
  <c r="I576" i="12" s="1"/>
  <c r="I577" i="12" s="1"/>
  <c r="I578" i="12" s="1"/>
  <c r="I579" i="12" s="1"/>
  <c r="I580" i="12" s="1"/>
  <c r="I581" i="12" s="1"/>
  <c r="I582" i="12" s="1"/>
  <c r="I583" i="12" s="1"/>
  <c r="I584" i="12" s="1"/>
  <c r="I585" i="12" s="1"/>
  <c r="I586" i="12" s="1"/>
  <c r="I587" i="12" s="1"/>
  <c r="I588" i="12" s="1"/>
  <c r="I589" i="12" s="1"/>
  <c r="I590" i="12" s="1"/>
  <c r="I591" i="12" s="1"/>
  <c r="I592" i="12" s="1"/>
  <c r="I593" i="12" s="1"/>
  <c r="I594" i="12" s="1"/>
  <c r="I595" i="12" s="1"/>
  <c r="I596" i="12" s="1"/>
  <c r="I597" i="12" s="1"/>
  <c r="I598" i="12" s="1"/>
  <c r="I599" i="12" s="1"/>
  <c r="I600" i="12" s="1"/>
  <c r="I601" i="12" s="1"/>
  <c r="I602" i="12" s="1"/>
  <c r="I603" i="12" s="1"/>
  <c r="I604" i="12" s="1"/>
  <c r="I605" i="12" s="1"/>
  <c r="I606" i="12" s="1"/>
  <c r="I607" i="12" s="1"/>
  <c r="I608" i="12" s="1"/>
  <c r="I609" i="12" s="1"/>
  <c r="I610" i="12" s="1"/>
  <c r="I611" i="12" s="1"/>
  <c r="I612" i="12" s="1"/>
  <c r="I613" i="12" s="1"/>
  <c r="I614" i="12" s="1"/>
  <c r="I615" i="12" s="1"/>
  <c r="I616" i="12" s="1"/>
  <c r="I617" i="12" s="1"/>
  <c r="I618" i="12" s="1"/>
  <c r="I619" i="12" s="1"/>
  <c r="I620" i="12" s="1"/>
  <c r="I621" i="12" s="1"/>
  <c r="I622" i="12" s="1"/>
  <c r="I623" i="12" s="1"/>
  <c r="I624" i="12" s="1"/>
  <c r="I625" i="12" s="1"/>
  <c r="I626" i="12" s="1"/>
  <c r="I627" i="12" s="1"/>
  <c r="I628" i="12" s="1"/>
  <c r="I629" i="12" s="1"/>
  <c r="I630" i="12" s="1"/>
  <c r="I631" i="12" s="1"/>
  <c r="I632" i="12" s="1"/>
  <c r="I633" i="12" s="1"/>
  <c r="I634" i="12" s="1"/>
  <c r="I635" i="12" s="1"/>
  <c r="I636" i="12" s="1"/>
  <c r="I637" i="12" s="1"/>
  <c r="I638" i="12" s="1"/>
  <c r="I639" i="12" s="1"/>
  <c r="I640" i="12" s="1"/>
  <c r="I641" i="12" s="1"/>
  <c r="I642" i="12" s="1"/>
  <c r="I643" i="12" s="1"/>
  <c r="I644" i="12" s="1"/>
  <c r="I645" i="12" s="1"/>
  <c r="I646" i="12" s="1"/>
  <c r="I647" i="12" s="1"/>
  <c r="I648" i="12" s="1"/>
  <c r="I649" i="12" s="1"/>
  <c r="I650" i="12" s="1"/>
  <c r="I651" i="12" s="1"/>
  <c r="I652" i="12" s="1"/>
  <c r="I653" i="12" s="1"/>
  <c r="I654" i="12" s="1"/>
  <c r="I655" i="12" s="1"/>
  <c r="I656" i="12" s="1"/>
  <c r="I657" i="12" s="1"/>
  <c r="I658" i="12" s="1"/>
  <c r="I659" i="12" s="1"/>
  <c r="I660" i="12" s="1"/>
  <c r="I661" i="12" s="1"/>
  <c r="I662" i="12" s="1"/>
  <c r="I663" i="12" s="1"/>
  <c r="I664" i="12" s="1"/>
  <c r="I665" i="12" s="1"/>
  <c r="I666" i="12" s="1"/>
  <c r="I667" i="12" s="1"/>
  <c r="I668" i="12" s="1"/>
  <c r="I669" i="12" s="1"/>
  <c r="I670" i="12" s="1"/>
  <c r="I671" i="12" s="1"/>
  <c r="I672" i="12" s="1"/>
  <c r="I673" i="12" s="1"/>
  <c r="I674" i="12" s="1"/>
  <c r="I675" i="12" s="1"/>
  <c r="I676" i="12" s="1"/>
  <c r="I677" i="12" s="1"/>
  <c r="I678" i="12" s="1"/>
  <c r="I679" i="12" s="1"/>
  <c r="I680" i="12" s="1"/>
  <c r="I681" i="12" s="1"/>
  <c r="I682" i="12" s="1"/>
  <c r="I683" i="12" s="1"/>
  <c r="I684" i="12" s="1"/>
  <c r="I685" i="12" s="1"/>
  <c r="I686" i="12" s="1"/>
  <c r="I687" i="12" s="1"/>
  <c r="I688" i="12" s="1"/>
  <c r="I689" i="12" s="1"/>
  <c r="I690" i="12" s="1"/>
  <c r="I691" i="12" s="1"/>
  <c r="I692" i="12" s="1"/>
  <c r="I693" i="12" s="1"/>
  <c r="I694" i="12" s="1"/>
  <c r="I695" i="12" s="1"/>
  <c r="I696" i="12" s="1"/>
  <c r="I697" i="12" s="1"/>
  <c r="I698" i="12" s="1"/>
  <c r="I699" i="12" s="1"/>
  <c r="I700" i="12" s="1"/>
  <c r="I701" i="12" s="1"/>
  <c r="I702" i="12" s="1"/>
  <c r="I703" i="12" s="1"/>
  <c r="I704" i="12" s="1"/>
  <c r="I705" i="12" s="1"/>
  <c r="I706" i="12" s="1"/>
  <c r="I707" i="12" s="1"/>
  <c r="I708" i="12" s="1"/>
  <c r="I709" i="12" s="1"/>
  <c r="I710" i="12" s="1"/>
  <c r="I711" i="12" s="1"/>
  <c r="I712" i="12" s="1"/>
  <c r="I713" i="12" s="1"/>
  <c r="I714" i="12" s="1"/>
  <c r="I715" i="12" s="1"/>
  <c r="I716" i="12" s="1"/>
  <c r="I717" i="12" s="1"/>
  <c r="I718" i="12" s="1"/>
  <c r="I719" i="12" s="1"/>
  <c r="I720" i="12" s="1"/>
  <c r="I721" i="12" s="1"/>
  <c r="I722" i="12" s="1"/>
  <c r="I723" i="12" s="1"/>
  <c r="I724" i="12" s="1"/>
  <c r="I725" i="12" s="1"/>
  <c r="I726" i="12" s="1"/>
  <c r="I727" i="12" s="1"/>
  <c r="I728" i="12" s="1"/>
  <c r="I729" i="12" s="1"/>
  <c r="I730" i="12" s="1"/>
  <c r="I731" i="12" s="1"/>
  <c r="I732" i="12" s="1"/>
  <c r="I733" i="12" s="1"/>
  <c r="I734" i="12" s="1"/>
  <c r="I735" i="12" s="1"/>
  <c r="I736" i="12" s="1"/>
  <c r="I737" i="12" s="1"/>
  <c r="I738" i="12" s="1"/>
  <c r="I739" i="12" s="1"/>
  <c r="I740" i="12" s="1"/>
  <c r="I741" i="12" s="1"/>
  <c r="I742" i="12" s="1"/>
  <c r="I743" i="12" s="1"/>
  <c r="I744" i="12" s="1"/>
  <c r="I745" i="12" s="1"/>
  <c r="I746" i="12" s="1"/>
  <c r="I747" i="12" s="1"/>
  <c r="I748" i="12" s="1"/>
  <c r="I749" i="12" s="1"/>
  <c r="I750" i="12" s="1"/>
  <c r="I751" i="12" s="1"/>
  <c r="I752" i="12" s="1"/>
  <c r="I753" i="12" s="1"/>
  <c r="I754" i="12" s="1"/>
  <c r="I755" i="12" s="1"/>
  <c r="I756" i="12" s="1"/>
  <c r="I757" i="12" s="1"/>
  <c r="I758" i="12" s="1"/>
  <c r="I759" i="12" s="1"/>
  <c r="I760" i="12" s="1"/>
  <c r="I761" i="12" s="1"/>
  <c r="I762" i="12" s="1"/>
  <c r="I763" i="12" s="1"/>
  <c r="I764" i="12" s="1"/>
  <c r="I765" i="12" s="1"/>
  <c r="I766" i="12" s="1"/>
  <c r="I767" i="12" s="1"/>
  <c r="I768" i="12" s="1"/>
  <c r="I769" i="12" s="1"/>
  <c r="I770" i="12" s="1"/>
  <c r="I771" i="12" s="1"/>
  <c r="I772" i="12" s="1"/>
  <c r="I773" i="12" s="1"/>
  <c r="I774" i="12" s="1"/>
  <c r="I775" i="12" s="1"/>
  <c r="I776" i="12" s="1"/>
  <c r="I777" i="12" s="1"/>
  <c r="I778" i="12" s="1"/>
  <c r="I779" i="12" s="1"/>
  <c r="I780" i="12" s="1"/>
  <c r="I781" i="12" s="1"/>
  <c r="I782" i="12" s="1"/>
  <c r="I783" i="12" s="1"/>
  <c r="I784" i="12" s="1"/>
  <c r="I785" i="12" s="1"/>
  <c r="I786" i="12" s="1"/>
  <c r="I787" i="12" s="1"/>
  <c r="I788" i="12" s="1"/>
  <c r="I789" i="12" s="1"/>
  <c r="I790" i="12" s="1"/>
  <c r="I791" i="12" s="1"/>
  <c r="I792" i="12" s="1"/>
  <c r="I793" i="12" s="1"/>
  <c r="I794" i="12" s="1"/>
  <c r="I795" i="12" s="1"/>
  <c r="I796" i="12" s="1"/>
  <c r="I797" i="12" s="1"/>
  <c r="I798" i="12" s="1"/>
  <c r="I799" i="12" s="1"/>
  <c r="I800" i="12" s="1"/>
  <c r="I801" i="12" s="1"/>
  <c r="I802" i="12" s="1"/>
  <c r="I803" i="12" s="1"/>
  <c r="I804" i="12" s="1"/>
  <c r="I805" i="12" s="1"/>
  <c r="I806" i="12" s="1"/>
  <c r="I807" i="12" s="1"/>
  <c r="I808" i="12" s="1"/>
  <c r="I809" i="12" s="1"/>
  <c r="I810" i="12" s="1"/>
  <c r="I811" i="12" s="1"/>
  <c r="I812" i="12" s="1"/>
  <c r="I813" i="12" s="1"/>
  <c r="I814" i="12" s="1"/>
  <c r="I815" i="12" s="1"/>
  <c r="I816" i="12" s="1"/>
  <c r="I817" i="12" s="1"/>
  <c r="I818" i="12" s="1"/>
  <c r="I819" i="12" s="1"/>
  <c r="I820" i="12" s="1"/>
  <c r="I821" i="12" s="1"/>
  <c r="I822" i="12" s="1"/>
  <c r="I823" i="12" s="1"/>
  <c r="I824" i="12" s="1"/>
  <c r="I825" i="12" s="1"/>
  <c r="I826" i="12" s="1"/>
  <c r="I827" i="12" s="1"/>
  <c r="I828" i="12" s="1"/>
  <c r="I829" i="12" s="1"/>
  <c r="I830" i="12" s="1"/>
  <c r="I831" i="12" s="1"/>
  <c r="I832" i="12" s="1"/>
  <c r="I833" i="12" s="1"/>
  <c r="I834" i="12" s="1"/>
  <c r="I835" i="12" s="1"/>
  <c r="I836" i="12" s="1"/>
  <c r="I837" i="12" s="1"/>
  <c r="I838" i="12" s="1"/>
  <c r="I839" i="12" s="1"/>
  <c r="I840" i="12" s="1"/>
  <c r="I841" i="12" s="1"/>
  <c r="I842" i="12" s="1"/>
  <c r="I843" i="12" s="1"/>
  <c r="I844" i="12" s="1"/>
  <c r="I845" i="12" s="1"/>
  <c r="I846" i="12" s="1"/>
  <c r="I847" i="12" s="1"/>
  <c r="I848" i="12" s="1"/>
  <c r="I849" i="12" s="1"/>
  <c r="I850" i="12" s="1"/>
  <c r="I851" i="12" s="1"/>
  <c r="I852" i="12" s="1"/>
  <c r="I853" i="12" s="1"/>
  <c r="I854" i="12" s="1"/>
  <c r="I855" i="12" s="1"/>
  <c r="I856" i="12" s="1"/>
  <c r="I857" i="12" s="1"/>
  <c r="I858" i="12" s="1"/>
  <c r="I859" i="12" s="1"/>
  <c r="I860" i="12" s="1"/>
  <c r="I861" i="12" s="1"/>
  <c r="I862" i="12" s="1"/>
  <c r="I863" i="12" s="1"/>
  <c r="I864" i="12" s="1"/>
  <c r="I865" i="12" s="1"/>
  <c r="I866" i="12" s="1"/>
  <c r="I867" i="12" s="1"/>
  <c r="I868" i="12" s="1"/>
  <c r="I869" i="12" s="1"/>
  <c r="I870" i="12" s="1"/>
  <c r="I871" i="12" s="1"/>
  <c r="I872" i="12" s="1"/>
  <c r="I873" i="12" s="1"/>
  <c r="I874" i="12" s="1"/>
  <c r="I875" i="12" s="1"/>
  <c r="I876" i="12" s="1"/>
  <c r="I877" i="12" s="1"/>
  <c r="I878" i="12" s="1"/>
  <c r="I879" i="12" s="1"/>
  <c r="I880" i="12" s="1"/>
  <c r="I881" i="12" s="1"/>
  <c r="I882" i="12" s="1"/>
  <c r="I883" i="12" s="1"/>
  <c r="I884" i="12" s="1"/>
  <c r="I885" i="12" s="1"/>
  <c r="I886" i="12" s="1"/>
  <c r="I887" i="12" s="1"/>
  <c r="I888" i="12" s="1"/>
  <c r="I889" i="12" s="1"/>
  <c r="I890" i="12" s="1"/>
  <c r="I891" i="12" s="1"/>
  <c r="I892" i="12" s="1"/>
  <c r="I893" i="12" s="1"/>
  <c r="I894" i="12" s="1"/>
  <c r="I895" i="12" s="1"/>
  <c r="I896" i="12" s="1"/>
  <c r="I897" i="12" s="1"/>
  <c r="I898" i="12" s="1"/>
  <c r="I899" i="12" s="1"/>
  <c r="I900" i="12" s="1"/>
  <c r="I901" i="12" s="1"/>
  <c r="I902" i="12" s="1"/>
  <c r="I903" i="12" s="1"/>
  <c r="I904" i="12" s="1"/>
  <c r="I905" i="12" s="1"/>
  <c r="I906" i="12" s="1"/>
  <c r="I907" i="12" s="1"/>
  <c r="I908" i="12" s="1"/>
  <c r="I909" i="12" s="1"/>
  <c r="I910" i="12" s="1"/>
  <c r="I911" i="12" s="1"/>
  <c r="I912" i="12" s="1"/>
  <c r="I913" i="12" s="1"/>
  <c r="I914" i="12" s="1"/>
  <c r="I915" i="12" s="1"/>
  <c r="I916" i="12" s="1"/>
  <c r="I917" i="12" s="1"/>
  <c r="I918" i="12" s="1"/>
  <c r="I919" i="12" s="1"/>
  <c r="I920" i="12" s="1"/>
  <c r="I921" i="12" s="1"/>
  <c r="I922" i="12" s="1"/>
  <c r="I923" i="12" s="1"/>
  <c r="I924" i="12" s="1"/>
  <c r="I925" i="12" s="1"/>
  <c r="I926" i="12" s="1"/>
  <c r="I927" i="12" s="1"/>
  <c r="I928" i="12" s="1"/>
  <c r="I929" i="12" s="1"/>
  <c r="I930" i="12" s="1"/>
  <c r="I931" i="12" s="1"/>
  <c r="I932" i="12" s="1"/>
  <c r="I933" i="12" s="1"/>
  <c r="I934" i="12" s="1"/>
  <c r="I935" i="12" s="1"/>
  <c r="I936" i="12" s="1"/>
  <c r="I937" i="12" s="1"/>
  <c r="I938" i="12" s="1"/>
  <c r="I939" i="12" s="1"/>
  <c r="I940" i="12" s="1"/>
  <c r="I941" i="12" s="1"/>
  <c r="I942" i="12" s="1"/>
  <c r="I943" i="12" s="1"/>
  <c r="I944" i="12" s="1"/>
  <c r="I945" i="12" s="1"/>
  <c r="I946" i="12" s="1"/>
  <c r="I947" i="12" s="1"/>
  <c r="I948" i="12" s="1"/>
  <c r="I949" i="12" s="1"/>
  <c r="I950" i="12" s="1"/>
  <c r="I951" i="12" s="1"/>
  <c r="I952" i="12" s="1"/>
  <c r="I953" i="12" s="1"/>
  <c r="I954" i="12" s="1"/>
  <c r="I955" i="12" s="1"/>
  <c r="I956" i="12" s="1"/>
  <c r="I957" i="12" s="1"/>
  <c r="I958" i="12" s="1"/>
  <c r="I959" i="12" s="1"/>
  <c r="I960" i="12" s="1"/>
  <c r="I961" i="12" s="1"/>
  <c r="I962" i="12" s="1"/>
  <c r="I963" i="12" s="1"/>
  <c r="I964" i="12" s="1"/>
  <c r="I965" i="12" s="1"/>
  <c r="I966" i="12" s="1"/>
  <c r="I967" i="12" s="1"/>
  <c r="I968" i="12" s="1"/>
  <c r="I969" i="12" s="1"/>
  <c r="I970" i="12" s="1"/>
  <c r="I971" i="12" s="1"/>
  <c r="I972" i="12" s="1"/>
  <c r="I973" i="12" s="1"/>
  <c r="I974" i="12" s="1"/>
  <c r="I975" i="12" s="1"/>
  <c r="I976" i="12" s="1"/>
  <c r="I977" i="12" s="1"/>
  <c r="I978" i="12" s="1"/>
  <c r="I979" i="12" s="1"/>
  <c r="I980" i="12" s="1"/>
  <c r="I981" i="12" s="1"/>
  <c r="I982" i="12" s="1"/>
  <c r="I983" i="12" s="1"/>
  <c r="I984" i="12" s="1"/>
  <c r="I985" i="12" s="1"/>
  <c r="I986" i="12" s="1"/>
  <c r="I987" i="12" s="1"/>
  <c r="I988" i="12" s="1"/>
  <c r="I989" i="12" s="1"/>
  <c r="I990" i="12" s="1"/>
  <c r="I991" i="12" s="1"/>
  <c r="I992" i="12" s="1"/>
  <c r="I993" i="12" s="1"/>
  <c r="I994" i="12" s="1"/>
  <c r="I995" i="12" s="1"/>
  <c r="I996" i="12" s="1"/>
  <c r="I997" i="12" s="1"/>
  <c r="I998" i="12" s="1"/>
  <c r="I999" i="12" s="1"/>
  <c r="H4" i="12"/>
  <c r="H5" i="12" s="1"/>
  <c r="H6" i="12" s="1"/>
  <c r="O341" i="21"/>
  <c r="N341" i="21"/>
  <c r="M341" i="21"/>
  <c r="O340" i="21"/>
  <c r="N340" i="21"/>
  <c r="M340" i="21"/>
  <c r="O339" i="21"/>
  <c r="N339" i="21"/>
  <c r="M339" i="21"/>
  <c r="O338" i="21"/>
  <c r="N338" i="21"/>
  <c r="M338" i="21"/>
  <c r="O337" i="21"/>
  <c r="N337" i="21"/>
  <c r="M337" i="21"/>
  <c r="O336" i="21"/>
  <c r="N336" i="21"/>
  <c r="M336" i="21"/>
  <c r="O335" i="21"/>
  <c r="N335" i="21"/>
  <c r="M335" i="21"/>
  <c r="O334" i="21"/>
  <c r="N334" i="21"/>
  <c r="M334" i="21"/>
  <c r="O333" i="21"/>
  <c r="N333" i="21"/>
  <c r="M333" i="21"/>
  <c r="O332" i="21"/>
  <c r="N332" i="21"/>
  <c r="M332" i="21"/>
  <c r="O331" i="21"/>
  <c r="N331" i="21"/>
  <c r="M331" i="21"/>
  <c r="O330" i="21"/>
  <c r="N330" i="21"/>
  <c r="M330" i="21"/>
  <c r="O329" i="21"/>
  <c r="N329" i="21"/>
  <c r="M329" i="21"/>
  <c r="O328" i="21"/>
  <c r="N328" i="21"/>
  <c r="M328" i="21"/>
  <c r="O327" i="21"/>
  <c r="N327" i="21"/>
  <c r="M327" i="21"/>
  <c r="O326" i="21"/>
  <c r="N326" i="21"/>
  <c r="M326" i="21"/>
  <c r="O325" i="21"/>
  <c r="N325" i="21"/>
  <c r="M325" i="21"/>
  <c r="O324" i="21"/>
  <c r="N324" i="21"/>
  <c r="M324" i="21"/>
  <c r="O323" i="21"/>
  <c r="N323" i="21"/>
  <c r="M323" i="21"/>
  <c r="O322" i="21"/>
  <c r="N322" i="21"/>
  <c r="M322" i="21"/>
  <c r="O321" i="21"/>
  <c r="N321" i="21"/>
  <c r="M321" i="21"/>
  <c r="O320" i="21"/>
  <c r="N320" i="21"/>
  <c r="M320" i="21"/>
  <c r="O319" i="21"/>
  <c r="N319" i="21"/>
  <c r="M319" i="21"/>
  <c r="O318" i="21"/>
  <c r="N318" i="21"/>
  <c r="M318" i="21"/>
  <c r="O317" i="21"/>
  <c r="N317" i="21"/>
  <c r="M317" i="21"/>
  <c r="O316" i="21"/>
  <c r="N316" i="21"/>
  <c r="M316" i="21"/>
  <c r="O315" i="21"/>
  <c r="N315" i="21"/>
  <c r="M315" i="21"/>
  <c r="O314" i="21"/>
  <c r="N314" i="21"/>
  <c r="M314" i="21"/>
  <c r="O313" i="21"/>
  <c r="N313" i="21"/>
  <c r="M313" i="21"/>
  <c r="O312" i="21"/>
  <c r="N312" i="21"/>
  <c r="M312" i="21"/>
  <c r="O311" i="21"/>
  <c r="N311" i="21"/>
  <c r="M311" i="21"/>
  <c r="O310" i="21"/>
  <c r="N310" i="21"/>
  <c r="M310" i="21"/>
  <c r="O309" i="21"/>
  <c r="N309" i="21"/>
  <c r="M309" i="21"/>
  <c r="O308" i="21"/>
  <c r="N308" i="21"/>
  <c r="M308" i="21"/>
  <c r="O307" i="21"/>
  <c r="N307" i="21"/>
  <c r="M307" i="21"/>
  <c r="O306" i="21"/>
  <c r="N306" i="21"/>
  <c r="M306" i="21"/>
  <c r="O305" i="21"/>
  <c r="N305" i="21"/>
  <c r="M305" i="21"/>
  <c r="O304" i="21"/>
  <c r="N304" i="21"/>
  <c r="M304" i="21"/>
  <c r="O303" i="21"/>
  <c r="N303" i="21"/>
  <c r="M303" i="21"/>
  <c r="O302" i="21"/>
  <c r="N302" i="21"/>
  <c r="M302" i="21"/>
  <c r="O301" i="21"/>
  <c r="N301" i="21"/>
  <c r="M301" i="21"/>
  <c r="O300" i="21"/>
  <c r="N300" i="21"/>
  <c r="M300" i="21"/>
  <c r="O299" i="21"/>
  <c r="N299" i="21"/>
  <c r="M299" i="21"/>
  <c r="O298" i="21"/>
  <c r="N298" i="21"/>
  <c r="M298" i="21"/>
  <c r="O297" i="21"/>
  <c r="N297" i="21"/>
  <c r="M297" i="21"/>
  <c r="O296" i="21"/>
  <c r="N296" i="21"/>
  <c r="M296" i="21"/>
  <c r="O295" i="21"/>
  <c r="N295" i="21"/>
  <c r="M295" i="21"/>
  <c r="O294" i="21"/>
  <c r="N294" i="21"/>
  <c r="M294" i="21"/>
  <c r="O293" i="21"/>
  <c r="N293" i="21"/>
  <c r="M293" i="21"/>
  <c r="O292" i="21"/>
  <c r="N292" i="21"/>
  <c r="M292" i="21"/>
  <c r="O291" i="21"/>
  <c r="N291" i="21"/>
  <c r="M291" i="21"/>
  <c r="O290" i="21"/>
  <c r="N290" i="21"/>
  <c r="M290" i="21"/>
  <c r="O289" i="21"/>
  <c r="N289" i="21"/>
  <c r="M289" i="21"/>
  <c r="O288" i="21"/>
  <c r="N288" i="21"/>
  <c r="M288" i="21"/>
  <c r="O287" i="21"/>
  <c r="N287" i="21"/>
  <c r="M287" i="21"/>
  <c r="O286" i="21"/>
  <c r="N286" i="21"/>
  <c r="M286" i="21"/>
  <c r="O285" i="21"/>
  <c r="N285" i="21"/>
  <c r="M285" i="21"/>
  <c r="O284" i="21"/>
  <c r="N284" i="21"/>
  <c r="M284" i="21"/>
  <c r="O283" i="21"/>
  <c r="N283" i="21"/>
  <c r="M283" i="21"/>
  <c r="O282" i="21"/>
  <c r="N282" i="21"/>
  <c r="M282" i="21"/>
  <c r="O281" i="21"/>
  <c r="N281" i="21"/>
  <c r="M281" i="21"/>
  <c r="O280" i="21"/>
  <c r="N280" i="21"/>
  <c r="M280" i="21"/>
  <c r="O279" i="21"/>
  <c r="N279" i="21"/>
  <c r="M279" i="21"/>
  <c r="O278" i="21"/>
  <c r="N278" i="21"/>
  <c r="M278" i="21"/>
  <c r="O277" i="21"/>
  <c r="N277" i="21"/>
  <c r="M277" i="21"/>
  <c r="O276" i="21"/>
  <c r="N276" i="21"/>
  <c r="M276" i="21"/>
  <c r="O275" i="21"/>
  <c r="N275" i="21"/>
  <c r="M275" i="21"/>
  <c r="O274" i="21"/>
  <c r="N274" i="21"/>
  <c r="M274" i="21"/>
  <c r="O273" i="21"/>
  <c r="N273" i="21"/>
  <c r="M273" i="21"/>
  <c r="O272" i="21"/>
  <c r="N272" i="21"/>
  <c r="M272" i="21"/>
  <c r="O271" i="21"/>
  <c r="N271" i="21"/>
  <c r="M271" i="21"/>
  <c r="O270" i="21"/>
  <c r="N270" i="21"/>
  <c r="M270" i="21"/>
  <c r="O269" i="21"/>
  <c r="N269" i="21"/>
  <c r="M269" i="21"/>
  <c r="O268" i="21"/>
  <c r="N268" i="21"/>
  <c r="M268" i="21"/>
  <c r="O267" i="21"/>
  <c r="N267" i="21"/>
  <c r="M267" i="21"/>
  <c r="O266" i="21"/>
  <c r="N266" i="21"/>
  <c r="M266" i="21"/>
  <c r="O265" i="21"/>
  <c r="N265" i="21"/>
  <c r="M265" i="21"/>
  <c r="O264" i="21"/>
  <c r="N264" i="21"/>
  <c r="M264" i="21"/>
  <c r="O263" i="21"/>
  <c r="N263" i="21"/>
  <c r="M263" i="21"/>
  <c r="O262" i="21"/>
  <c r="N262" i="21"/>
  <c r="M262" i="21"/>
  <c r="O261" i="21"/>
  <c r="N261" i="21"/>
  <c r="M261" i="21"/>
  <c r="O260" i="21"/>
  <c r="N260" i="21"/>
  <c r="M260" i="21"/>
  <c r="O259" i="21"/>
  <c r="N259" i="21"/>
  <c r="M259" i="21"/>
  <c r="O258" i="21"/>
  <c r="N258" i="21"/>
  <c r="M258" i="21"/>
  <c r="O257" i="21"/>
  <c r="N257" i="21"/>
  <c r="M257" i="21"/>
  <c r="O256" i="21"/>
  <c r="N256" i="21"/>
  <c r="M256" i="21"/>
  <c r="O255" i="21"/>
  <c r="N255" i="21"/>
  <c r="M255" i="21"/>
  <c r="O254" i="21"/>
  <c r="N254" i="21"/>
  <c r="M254" i="21"/>
  <c r="O253" i="21"/>
  <c r="N253" i="21"/>
  <c r="M253" i="21"/>
  <c r="O252" i="21"/>
  <c r="N252" i="21"/>
  <c r="M252" i="21"/>
  <c r="O251" i="21"/>
  <c r="N251" i="21"/>
  <c r="M251" i="21"/>
  <c r="O250" i="21"/>
  <c r="N250" i="21"/>
  <c r="M250" i="21"/>
  <c r="O249" i="21"/>
  <c r="N249" i="21"/>
  <c r="M249" i="21"/>
  <c r="O248" i="21"/>
  <c r="N248" i="21"/>
  <c r="M248" i="21"/>
  <c r="O247" i="21"/>
  <c r="N247" i="21"/>
  <c r="M247" i="21"/>
  <c r="O246" i="21"/>
  <c r="N246" i="21"/>
  <c r="M246" i="21"/>
  <c r="O245" i="21"/>
  <c r="N245" i="21"/>
  <c r="M245" i="21"/>
  <c r="O244" i="21"/>
  <c r="N244" i="21"/>
  <c r="M244" i="21"/>
  <c r="O243" i="21"/>
  <c r="N243" i="21"/>
  <c r="M243" i="21"/>
  <c r="O242" i="21"/>
  <c r="N242" i="21"/>
  <c r="M242" i="21"/>
  <c r="O241" i="21"/>
  <c r="N241" i="21"/>
  <c r="M241" i="21"/>
  <c r="O240" i="21"/>
  <c r="N240" i="21"/>
  <c r="M240" i="21"/>
  <c r="O239" i="21"/>
  <c r="N239" i="21"/>
  <c r="M239" i="21"/>
  <c r="O238" i="21"/>
  <c r="N238" i="21"/>
  <c r="M238" i="21"/>
  <c r="O237" i="21"/>
  <c r="N237" i="21"/>
  <c r="M237" i="21"/>
  <c r="N236" i="21"/>
  <c r="M236" i="21"/>
  <c r="O235" i="21"/>
  <c r="N235" i="21"/>
  <c r="M235" i="21"/>
  <c r="O234" i="21"/>
  <c r="N234" i="21"/>
  <c r="M234" i="21"/>
  <c r="O233" i="21"/>
  <c r="N233" i="21"/>
  <c r="M233" i="21"/>
  <c r="O232" i="21"/>
  <c r="N232" i="21"/>
  <c r="M232" i="21"/>
  <c r="O231" i="21"/>
  <c r="N231" i="21"/>
  <c r="M231" i="21"/>
  <c r="O230" i="21"/>
  <c r="N230" i="21"/>
  <c r="M230" i="21"/>
  <c r="O229" i="21"/>
  <c r="N229" i="21"/>
  <c r="M229" i="21"/>
  <c r="O228" i="21"/>
  <c r="N228" i="21"/>
  <c r="M228" i="21"/>
  <c r="O227" i="21"/>
  <c r="N227" i="21"/>
  <c r="M227" i="21"/>
  <c r="O226" i="21"/>
  <c r="N226" i="21"/>
  <c r="M226" i="21"/>
  <c r="O225" i="21"/>
  <c r="N225" i="21"/>
  <c r="M225" i="21"/>
  <c r="O224" i="21"/>
  <c r="N224" i="21"/>
  <c r="M224" i="21"/>
  <c r="O223" i="21"/>
  <c r="N223" i="21"/>
  <c r="M223" i="21"/>
  <c r="O222" i="21"/>
  <c r="N222" i="21"/>
  <c r="M222" i="21"/>
  <c r="O221" i="21"/>
  <c r="N221" i="21"/>
  <c r="M221" i="21"/>
  <c r="O220" i="21"/>
  <c r="N220" i="21"/>
  <c r="M220" i="21"/>
  <c r="O219" i="21"/>
  <c r="N219" i="21"/>
  <c r="M219" i="21"/>
  <c r="O218" i="21"/>
  <c r="N218" i="21"/>
  <c r="M218" i="21"/>
  <c r="O217" i="21"/>
  <c r="N217" i="21"/>
  <c r="M217" i="21"/>
  <c r="O216" i="21"/>
  <c r="N216" i="21"/>
  <c r="M216" i="21"/>
  <c r="O215" i="21"/>
  <c r="N215" i="21"/>
  <c r="M215" i="21"/>
  <c r="O214" i="21"/>
  <c r="N214" i="21"/>
  <c r="M214" i="21"/>
  <c r="O213" i="21"/>
  <c r="N213" i="21"/>
  <c r="M213" i="21"/>
  <c r="O212" i="21"/>
  <c r="N212" i="21"/>
  <c r="M212" i="21"/>
  <c r="O211" i="21"/>
  <c r="N211" i="21"/>
  <c r="M211" i="21"/>
  <c r="O210" i="21"/>
  <c r="N210" i="21"/>
  <c r="M210" i="21"/>
  <c r="O209" i="21"/>
  <c r="N209" i="21"/>
  <c r="M209" i="21"/>
  <c r="O208" i="21"/>
  <c r="N208" i="21"/>
  <c r="M208" i="21"/>
  <c r="O207" i="21"/>
  <c r="N207" i="21"/>
  <c r="M207" i="21"/>
  <c r="O206" i="21"/>
  <c r="N206" i="21"/>
  <c r="M206" i="21"/>
  <c r="O205" i="21"/>
  <c r="N205" i="21"/>
  <c r="M205" i="21"/>
  <c r="O204" i="21"/>
  <c r="N204" i="21"/>
  <c r="M204" i="21"/>
  <c r="O203" i="21"/>
  <c r="N203" i="21"/>
  <c r="M203" i="21"/>
  <c r="O202" i="21"/>
  <c r="N202" i="21"/>
  <c r="M202" i="21"/>
  <c r="O201" i="21"/>
  <c r="N201" i="21"/>
  <c r="M201" i="21"/>
  <c r="O200" i="21"/>
  <c r="N200" i="21"/>
  <c r="M200" i="21"/>
  <c r="O199" i="21"/>
  <c r="N199" i="21"/>
  <c r="M199" i="21"/>
  <c r="O198" i="21"/>
  <c r="N198" i="21"/>
  <c r="M198" i="21"/>
  <c r="O197" i="21"/>
  <c r="N197" i="21"/>
  <c r="M197" i="21"/>
  <c r="O196" i="21"/>
  <c r="N196" i="21"/>
  <c r="M196" i="21"/>
  <c r="O195" i="21"/>
  <c r="N195" i="21"/>
  <c r="M195" i="21"/>
  <c r="O194" i="21"/>
  <c r="N194" i="21"/>
  <c r="M194" i="21"/>
  <c r="O193" i="21"/>
  <c r="N193" i="21"/>
  <c r="M193" i="21"/>
  <c r="O192" i="21"/>
  <c r="N192" i="21"/>
  <c r="M192" i="21"/>
  <c r="O191" i="21"/>
  <c r="N191" i="21"/>
  <c r="M191" i="21"/>
  <c r="O190" i="21"/>
  <c r="N190" i="21"/>
  <c r="M190" i="21"/>
  <c r="O189" i="21"/>
  <c r="N189" i="21"/>
  <c r="M189" i="21"/>
  <c r="O188" i="21"/>
  <c r="N188" i="21"/>
  <c r="M188" i="21"/>
  <c r="O187" i="21"/>
  <c r="N187" i="21"/>
  <c r="M187" i="21"/>
  <c r="O186" i="21"/>
  <c r="N186" i="21"/>
  <c r="M186" i="21"/>
  <c r="O185" i="21"/>
  <c r="N185" i="21"/>
  <c r="M185" i="21"/>
  <c r="O184" i="21"/>
  <c r="N184" i="21"/>
  <c r="M184" i="21"/>
  <c r="O183" i="21"/>
  <c r="N183" i="21"/>
  <c r="M183" i="21"/>
  <c r="O182" i="21"/>
  <c r="N182" i="21"/>
  <c r="M182" i="21"/>
  <c r="O181" i="21"/>
  <c r="N181" i="21"/>
  <c r="M181" i="21"/>
  <c r="O180" i="21"/>
  <c r="N180" i="21"/>
  <c r="M180" i="21"/>
  <c r="O179" i="21"/>
  <c r="N179" i="21"/>
  <c r="M179" i="21"/>
  <c r="O178" i="21"/>
  <c r="N178" i="21"/>
  <c r="M178" i="21"/>
  <c r="O177" i="21"/>
  <c r="N177" i="21"/>
  <c r="M177" i="21"/>
  <c r="O176" i="21"/>
  <c r="N176" i="21"/>
  <c r="M176" i="21"/>
  <c r="O175" i="21"/>
  <c r="N175" i="21"/>
  <c r="M175" i="21"/>
  <c r="O174" i="21"/>
  <c r="N174" i="21"/>
  <c r="M174" i="21"/>
  <c r="O173" i="21"/>
  <c r="N173" i="21"/>
  <c r="M173" i="21"/>
  <c r="O172" i="21"/>
  <c r="N172" i="21"/>
  <c r="M172" i="21"/>
  <c r="O171" i="21"/>
  <c r="N171" i="21"/>
  <c r="M171" i="21"/>
  <c r="O170" i="21"/>
  <c r="N170" i="21"/>
  <c r="M170" i="21"/>
  <c r="O169" i="21"/>
  <c r="N169" i="21"/>
  <c r="M169" i="21"/>
  <c r="O168" i="21"/>
  <c r="N168" i="21"/>
  <c r="M168" i="21"/>
  <c r="O167" i="21"/>
  <c r="N167" i="21"/>
  <c r="M167" i="21"/>
  <c r="O166" i="21"/>
  <c r="N166" i="21"/>
  <c r="M166" i="21"/>
  <c r="O165" i="21"/>
  <c r="N165" i="21"/>
  <c r="M165" i="21"/>
  <c r="O164" i="21"/>
  <c r="N164" i="21"/>
  <c r="M164" i="21"/>
  <c r="O163" i="21"/>
  <c r="N163" i="21"/>
  <c r="M163" i="21"/>
  <c r="O162" i="21"/>
  <c r="N162" i="21"/>
  <c r="M162" i="21"/>
  <c r="O161" i="21"/>
  <c r="N161" i="21"/>
  <c r="M161" i="21"/>
  <c r="O160" i="21"/>
  <c r="N160" i="21"/>
  <c r="M160" i="21"/>
  <c r="O159" i="21"/>
  <c r="N159" i="21"/>
  <c r="M159" i="21"/>
  <c r="O158" i="21"/>
  <c r="N158" i="21"/>
  <c r="M158" i="21"/>
  <c r="O157" i="21"/>
  <c r="N157" i="21"/>
  <c r="M157" i="21"/>
  <c r="O156" i="21"/>
  <c r="N156" i="21"/>
  <c r="M156" i="21"/>
  <c r="O155" i="21"/>
  <c r="N155" i="21"/>
  <c r="M155" i="21"/>
  <c r="O154" i="21"/>
  <c r="N154" i="21"/>
  <c r="M154" i="21"/>
  <c r="O153" i="21"/>
  <c r="N153" i="21"/>
  <c r="M153" i="21"/>
  <c r="O152" i="21"/>
  <c r="N152" i="21"/>
  <c r="M152" i="21"/>
  <c r="O151" i="21"/>
  <c r="N151" i="21"/>
  <c r="M151" i="21"/>
  <c r="O150" i="21"/>
  <c r="N150" i="21"/>
  <c r="M150" i="21"/>
  <c r="O149" i="21"/>
  <c r="N149" i="21"/>
  <c r="M149" i="21"/>
  <c r="O148" i="21"/>
  <c r="N148" i="21"/>
  <c r="M148" i="21"/>
  <c r="O147" i="21"/>
  <c r="N147" i="21"/>
  <c r="M147" i="21"/>
  <c r="O146" i="21"/>
  <c r="N146" i="21"/>
  <c r="M146" i="21"/>
  <c r="O145" i="21"/>
  <c r="N145" i="21"/>
  <c r="M145" i="21"/>
  <c r="O144" i="21"/>
  <c r="N144" i="21"/>
  <c r="M144" i="21"/>
  <c r="O143" i="21"/>
  <c r="N143" i="21"/>
  <c r="M143" i="21"/>
  <c r="O142" i="21"/>
  <c r="N142" i="21"/>
  <c r="M142" i="21"/>
  <c r="O141" i="21"/>
  <c r="N141" i="21"/>
  <c r="M141" i="21"/>
  <c r="O140" i="21"/>
  <c r="N140" i="21"/>
  <c r="M140" i="21"/>
  <c r="O139" i="21"/>
  <c r="N139" i="21"/>
  <c r="M139" i="21"/>
  <c r="O138" i="21"/>
  <c r="N138" i="21"/>
  <c r="M138" i="21"/>
  <c r="O137" i="21"/>
  <c r="N137" i="21"/>
  <c r="M137" i="21"/>
  <c r="O136" i="21"/>
  <c r="N136" i="21"/>
  <c r="M136" i="21"/>
  <c r="O135" i="21"/>
  <c r="N135" i="21"/>
  <c r="M135" i="21"/>
  <c r="O134" i="21"/>
  <c r="N134" i="21"/>
  <c r="M134" i="21"/>
  <c r="O133" i="21"/>
  <c r="N133" i="21"/>
  <c r="M133" i="21"/>
  <c r="O132" i="21"/>
  <c r="N132" i="21"/>
  <c r="M132" i="21"/>
  <c r="O131" i="21"/>
  <c r="N131" i="21"/>
  <c r="M131" i="21"/>
  <c r="O130" i="21"/>
  <c r="N130" i="21"/>
  <c r="M130" i="21"/>
  <c r="O129" i="21"/>
  <c r="N129" i="21"/>
  <c r="M129" i="21"/>
  <c r="O128" i="21"/>
  <c r="N128" i="21"/>
  <c r="M128" i="21"/>
  <c r="O127" i="21"/>
  <c r="N127" i="21"/>
  <c r="M127" i="21"/>
  <c r="O126" i="21"/>
  <c r="N126" i="21"/>
  <c r="M126" i="21"/>
  <c r="O125" i="21"/>
  <c r="N125" i="21"/>
  <c r="M125" i="21"/>
  <c r="O124" i="21"/>
  <c r="N124" i="21"/>
  <c r="M124" i="21"/>
  <c r="O123" i="21"/>
  <c r="N123" i="21"/>
  <c r="M123" i="21"/>
  <c r="O122" i="21"/>
  <c r="N122" i="21"/>
  <c r="M122" i="21"/>
  <c r="O121" i="21"/>
  <c r="N121" i="21"/>
  <c r="M121" i="21"/>
  <c r="O120" i="21"/>
  <c r="N120" i="21"/>
  <c r="M120" i="21"/>
  <c r="O119" i="21"/>
  <c r="N119" i="21"/>
  <c r="M119" i="21"/>
  <c r="O118" i="21"/>
  <c r="N118" i="21"/>
  <c r="M118" i="21"/>
  <c r="O117" i="21"/>
  <c r="N117" i="21"/>
  <c r="M117" i="21"/>
  <c r="O116" i="21"/>
  <c r="N116" i="21"/>
  <c r="M116" i="21"/>
  <c r="O115" i="21"/>
  <c r="N115" i="21"/>
  <c r="M115" i="21"/>
  <c r="O114" i="21"/>
  <c r="N114" i="21"/>
  <c r="M114" i="21"/>
  <c r="O113" i="21"/>
  <c r="N113" i="21"/>
  <c r="M113" i="21"/>
  <c r="O112" i="21"/>
  <c r="N112" i="21"/>
  <c r="M112" i="21"/>
  <c r="O111" i="21"/>
  <c r="N111" i="21"/>
  <c r="M111" i="21"/>
  <c r="O110" i="21"/>
  <c r="N110" i="21"/>
  <c r="M110" i="21"/>
  <c r="O109" i="21"/>
  <c r="N109" i="21"/>
  <c r="M109" i="21"/>
  <c r="O108" i="21"/>
  <c r="N108" i="21"/>
  <c r="M108" i="21"/>
  <c r="O107" i="21"/>
  <c r="N107" i="21"/>
  <c r="M107" i="21"/>
  <c r="O106" i="21"/>
  <c r="N106" i="21"/>
  <c r="M106" i="21"/>
  <c r="O105" i="21"/>
  <c r="N105" i="21"/>
  <c r="M105" i="21"/>
  <c r="O104" i="21"/>
  <c r="N104" i="21"/>
  <c r="M104" i="21"/>
  <c r="O103" i="21"/>
  <c r="N103" i="21"/>
  <c r="M103" i="21"/>
  <c r="O102" i="21"/>
  <c r="N102" i="21"/>
  <c r="M102" i="21"/>
  <c r="O101" i="21"/>
  <c r="N101" i="21"/>
  <c r="M101" i="21"/>
  <c r="O100" i="21"/>
  <c r="N100" i="21"/>
  <c r="M100" i="21"/>
  <c r="O99" i="21"/>
  <c r="N99" i="21"/>
  <c r="M99" i="21"/>
  <c r="O98" i="21"/>
  <c r="N98" i="21"/>
  <c r="M98" i="21"/>
  <c r="O97" i="21"/>
  <c r="N97" i="21"/>
  <c r="M97" i="21"/>
  <c r="O96" i="21"/>
  <c r="N96" i="21"/>
  <c r="M96" i="21"/>
  <c r="O95" i="21"/>
  <c r="N95" i="21"/>
  <c r="M95" i="21"/>
  <c r="O94" i="21"/>
  <c r="N94" i="21"/>
  <c r="M94" i="21"/>
  <c r="O93" i="21"/>
  <c r="N93" i="21"/>
  <c r="M93" i="21"/>
  <c r="O92" i="21"/>
  <c r="N92" i="21"/>
  <c r="M92" i="21"/>
  <c r="O91" i="21"/>
  <c r="N91" i="21"/>
  <c r="M91" i="21"/>
  <c r="O90" i="21"/>
  <c r="N90" i="21"/>
  <c r="M90" i="21"/>
  <c r="O89" i="21"/>
  <c r="N89" i="21"/>
  <c r="M89" i="21"/>
  <c r="O88" i="21"/>
  <c r="N88" i="21"/>
  <c r="M88" i="21"/>
  <c r="O87" i="21"/>
  <c r="N87" i="21"/>
  <c r="M87" i="21"/>
  <c r="O86" i="21"/>
  <c r="N86" i="21"/>
  <c r="M86" i="21"/>
  <c r="O85" i="21"/>
  <c r="N85" i="21"/>
  <c r="M85" i="21"/>
  <c r="O84" i="21"/>
  <c r="N84" i="21"/>
  <c r="M84" i="21"/>
  <c r="O83" i="21"/>
  <c r="N83" i="21"/>
  <c r="M83" i="21"/>
  <c r="O82" i="21"/>
  <c r="N82" i="21"/>
  <c r="M82" i="21"/>
  <c r="O81" i="21"/>
  <c r="N81" i="21"/>
  <c r="M81" i="21"/>
  <c r="O80" i="21"/>
  <c r="N80" i="21"/>
  <c r="M80" i="21"/>
  <c r="O79" i="21"/>
  <c r="N79" i="21"/>
  <c r="M79" i="21"/>
  <c r="O78" i="21"/>
  <c r="N78" i="21"/>
  <c r="M78" i="21"/>
  <c r="O77" i="21"/>
  <c r="N77" i="21"/>
  <c r="M77" i="21"/>
  <c r="O76" i="21"/>
  <c r="N76" i="21"/>
  <c r="M76" i="21"/>
  <c r="O75" i="21"/>
  <c r="N75" i="21"/>
  <c r="M75" i="21"/>
  <c r="O74" i="21"/>
  <c r="N74" i="21"/>
  <c r="M74" i="21"/>
  <c r="O73" i="21"/>
  <c r="N73" i="21"/>
  <c r="M73" i="21"/>
  <c r="O72" i="21"/>
  <c r="N72" i="21"/>
  <c r="M72" i="21"/>
  <c r="O71" i="21"/>
  <c r="N71" i="21"/>
  <c r="M71" i="21"/>
  <c r="O70" i="21"/>
  <c r="N70" i="21"/>
  <c r="M70" i="21"/>
  <c r="O69" i="21"/>
  <c r="N69" i="21"/>
  <c r="M69" i="21"/>
  <c r="O68" i="21"/>
  <c r="N68" i="21"/>
  <c r="M68" i="21"/>
  <c r="O67" i="21"/>
  <c r="N67" i="21"/>
  <c r="M67" i="21"/>
  <c r="O66" i="21"/>
  <c r="N66" i="21"/>
  <c r="M66" i="21"/>
  <c r="O65" i="21"/>
  <c r="N65" i="21"/>
  <c r="M65" i="21"/>
  <c r="O64" i="21"/>
  <c r="N64" i="21"/>
  <c r="M64" i="21"/>
  <c r="O63" i="21"/>
  <c r="N63" i="21"/>
  <c r="M63" i="21"/>
  <c r="O62" i="21"/>
  <c r="N62" i="21"/>
  <c r="M62" i="21"/>
  <c r="O61" i="21"/>
  <c r="N61" i="21"/>
  <c r="M61" i="21"/>
  <c r="O60" i="21"/>
  <c r="N60" i="21"/>
  <c r="M60" i="21"/>
  <c r="O59" i="21"/>
  <c r="N59" i="21"/>
  <c r="M59" i="21"/>
  <c r="O58" i="21"/>
  <c r="N58" i="21"/>
  <c r="M58" i="21"/>
  <c r="O57" i="21"/>
  <c r="N57" i="21"/>
  <c r="M57" i="21"/>
  <c r="O56" i="21"/>
  <c r="N56" i="21"/>
  <c r="M56" i="21"/>
  <c r="O55" i="21"/>
  <c r="N55" i="21"/>
  <c r="M55" i="21"/>
  <c r="O54" i="21"/>
  <c r="N54" i="21"/>
  <c r="M54" i="21"/>
  <c r="O53" i="21"/>
  <c r="N53" i="21"/>
  <c r="M53" i="21"/>
  <c r="O52" i="21"/>
  <c r="N52" i="21"/>
  <c r="M52" i="21"/>
  <c r="O51" i="21"/>
  <c r="N51" i="21"/>
  <c r="M51" i="21"/>
  <c r="O50" i="21"/>
  <c r="N50" i="21"/>
  <c r="M50" i="21"/>
  <c r="O49" i="21"/>
  <c r="N49" i="21"/>
  <c r="M49" i="21"/>
  <c r="O48" i="21"/>
  <c r="N48" i="21"/>
  <c r="M48" i="21"/>
  <c r="O47" i="21"/>
  <c r="N47" i="21"/>
  <c r="M47" i="21"/>
  <c r="O46" i="21"/>
  <c r="N46" i="21"/>
  <c r="M46" i="21"/>
  <c r="O45" i="21"/>
  <c r="N45" i="21"/>
  <c r="M45" i="21"/>
  <c r="O44" i="21"/>
  <c r="N44" i="21"/>
  <c r="M44" i="21"/>
  <c r="O43" i="21"/>
  <c r="N43" i="21"/>
  <c r="M43" i="21"/>
  <c r="O42" i="21"/>
  <c r="N42" i="21"/>
  <c r="M42" i="21"/>
  <c r="O41" i="21"/>
  <c r="N41" i="21"/>
  <c r="M41" i="21"/>
  <c r="O40" i="21"/>
  <c r="N40" i="21"/>
  <c r="M40" i="21"/>
  <c r="O39" i="21"/>
  <c r="N39" i="21"/>
  <c r="M39" i="21"/>
  <c r="O38" i="21"/>
  <c r="N38" i="21"/>
  <c r="M38" i="21"/>
  <c r="O37" i="21"/>
  <c r="N37" i="21"/>
  <c r="M37" i="21"/>
  <c r="O36" i="21"/>
  <c r="N36" i="21"/>
  <c r="M36" i="21"/>
  <c r="O35" i="21"/>
  <c r="N35" i="21"/>
  <c r="M35" i="21"/>
  <c r="O34" i="21"/>
  <c r="N34" i="21"/>
  <c r="M34" i="21"/>
  <c r="O33" i="21"/>
  <c r="N33" i="21"/>
  <c r="M33" i="21"/>
  <c r="O32" i="21"/>
  <c r="N32" i="21"/>
  <c r="M32" i="21"/>
  <c r="O31" i="21"/>
  <c r="N31" i="21"/>
  <c r="M31" i="21"/>
  <c r="O30" i="21"/>
  <c r="N30" i="21"/>
  <c r="M30" i="21"/>
  <c r="O29" i="21"/>
  <c r="N29" i="21"/>
  <c r="M29" i="21"/>
  <c r="O28" i="21"/>
  <c r="N28" i="21"/>
  <c r="M28" i="21"/>
  <c r="O27" i="21"/>
  <c r="N27" i="21"/>
  <c r="M27" i="21"/>
  <c r="O26" i="21"/>
  <c r="N26" i="21"/>
  <c r="M26" i="21"/>
  <c r="O25" i="21"/>
  <c r="N25" i="21"/>
  <c r="M25" i="21"/>
  <c r="O24" i="21"/>
  <c r="N24" i="21"/>
  <c r="M24" i="21"/>
  <c r="O23" i="21"/>
  <c r="N23" i="21"/>
  <c r="M23" i="21"/>
  <c r="O22" i="21"/>
  <c r="N22" i="21"/>
  <c r="M22" i="21"/>
  <c r="O21" i="21"/>
  <c r="N21" i="21"/>
  <c r="M21" i="21"/>
  <c r="O20" i="21"/>
  <c r="N20" i="21"/>
  <c r="M20" i="21"/>
  <c r="O19" i="21"/>
  <c r="N19" i="21"/>
  <c r="M19" i="21"/>
  <c r="O18" i="21"/>
  <c r="N18" i="21"/>
  <c r="M18" i="21"/>
  <c r="O17" i="21"/>
  <c r="N17" i="21"/>
  <c r="M17" i="21"/>
  <c r="O16" i="21"/>
  <c r="N16" i="21"/>
  <c r="M16" i="21"/>
  <c r="O15" i="21"/>
  <c r="N15" i="21"/>
  <c r="M15" i="21"/>
  <c r="O14" i="21"/>
  <c r="N14" i="21"/>
  <c r="M14" i="21"/>
  <c r="O13" i="21"/>
  <c r="N13" i="21"/>
  <c r="M13" i="21"/>
  <c r="O12" i="21"/>
  <c r="N12" i="21"/>
  <c r="M12" i="21"/>
  <c r="O11" i="21"/>
  <c r="N11" i="21"/>
  <c r="M11" i="21"/>
  <c r="O10" i="21"/>
  <c r="N10" i="21"/>
  <c r="M10" i="21"/>
  <c r="O9" i="21"/>
  <c r="N9" i="21"/>
  <c r="M9" i="21"/>
  <c r="O8" i="21"/>
  <c r="N8" i="21"/>
  <c r="M8" i="21"/>
  <c r="O7" i="21"/>
  <c r="N7" i="21"/>
  <c r="M7" i="21"/>
  <c r="O6" i="21"/>
  <c r="N6" i="21"/>
  <c r="M6" i="21"/>
  <c r="A6" i="2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268" i="21" s="1"/>
  <c r="A269" i="21" s="1"/>
  <c r="A270" i="21" s="1"/>
  <c r="A271" i="21" s="1"/>
  <c r="A272" i="21" s="1"/>
  <c r="A273" i="21" s="1"/>
  <c r="A274" i="21" s="1"/>
  <c r="A275" i="21" s="1"/>
  <c r="A276" i="21" s="1"/>
  <c r="A277" i="21" s="1"/>
  <c r="A278" i="21" s="1"/>
  <c r="A279" i="21" s="1"/>
  <c r="A280" i="21" s="1"/>
  <c r="A281" i="21" s="1"/>
  <c r="A282" i="21" s="1"/>
  <c r="A283" i="21" s="1"/>
  <c r="A284" i="21" s="1"/>
  <c r="A285" i="21" s="1"/>
  <c r="A286" i="21" s="1"/>
  <c r="A287" i="21" s="1"/>
  <c r="A288" i="21" s="1"/>
  <c r="A289" i="21" s="1"/>
  <c r="A290" i="21" s="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308" i="21" s="1"/>
  <c r="A309" i="21" s="1"/>
  <c r="A310" i="21" s="1"/>
  <c r="A311" i="21" s="1"/>
  <c r="A312" i="21" s="1"/>
  <c r="A313" i="21" s="1"/>
  <c r="A314" i="21" s="1"/>
  <c r="A315" i="21" s="1"/>
  <c r="A316" i="21" s="1"/>
  <c r="A317" i="21" s="1"/>
  <c r="A318" i="21" s="1"/>
  <c r="A319" i="21" s="1"/>
  <c r="A320" i="21" s="1"/>
  <c r="A321" i="21" s="1"/>
  <c r="A322" i="21" s="1"/>
  <c r="A323" i="21" s="1"/>
  <c r="A324" i="21" s="1"/>
  <c r="A325" i="21" s="1"/>
  <c r="A326" i="21" s="1"/>
  <c r="A327" i="21" s="1"/>
  <c r="A328" i="21" s="1"/>
  <c r="A329" i="21" s="1"/>
  <c r="A330" i="21" s="1"/>
  <c r="A331" i="21" s="1"/>
  <c r="A332" i="21" s="1"/>
  <c r="A333" i="21" s="1"/>
  <c r="A334" i="21" s="1"/>
  <c r="A335" i="21" s="1"/>
  <c r="A336" i="21" s="1"/>
  <c r="A337" i="21" s="1"/>
  <c r="A338" i="21" s="1"/>
  <c r="A339" i="21" s="1"/>
  <c r="A340" i="21" s="1"/>
  <c r="A341" i="21" s="1"/>
  <c r="A342" i="21" s="1"/>
  <c r="A343" i="21" s="1"/>
  <c r="A344" i="21" s="1"/>
  <c r="A345" i="21" s="1"/>
  <c r="A346" i="21" s="1"/>
  <c r="A347" i="21" s="1"/>
  <c r="A348" i="21" s="1"/>
  <c r="A349" i="21" s="1"/>
  <c r="A350" i="21" s="1"/>
  <c r="A351" i="21" s="1"/>
  <c r="A352" i="21" s="1"/>
  <c r="A353" i="21" s="1"/>
  <c r="A354" i="21" s="1"/>
  <c r="A355" i="21" s="1"/>
  <c r="A356" i="21" s="1"/>
  <c r="A357" i="21" s="1"/>
  <c r="A358" i="21" s="1"/>
  <c r="A359" i="21" s="1"/>
  <c r="A360" i="21" s="1"/>
  <c r="A361" i="21" s="1"/>
  <c r="A362" i="21" s="1"/>
  <c r="A363" i="21" s="1"/>
  <c r="A364" i="21" s="1"/>
  <c r="A365" i="21" s="1"/>
  <c r="A366" i="21" s="1"/>
  <c r="A367" i="21" s="1"/>
  <c r="A368" i="21" s="1"/>
  <c r="A369" i="21" s="1"/>
  <c r="A370" i="21" s="1"/>
  <c r="A371" i="21" s="1"/>
  <c r="A372" i="21" s="1"/>
  <c r="A373" i="21" s="1"/>
  <c r="A374" i="21" s="1"/>
  <c r="A375" i="21" s="1"/>
  <c r="A376" i="21" s="1"/>
  <c r="A377" i="21" s="1"/>
  <c r="A378" i="21" s="1"/>
  <c r="A379" i="21" s="1"/>
  <c r="A380" i="21" s="1"/>
  <c r="A381" i="21" s="1"/>
  <c r="A382" i="21" s="1"/>
  <c r="A383" i="21" s="1"/>
  <c r="A384" i="21" s="1"/>
  <c r="A385" i="21" s="1"/>
  <c r="A386" i="21" s="1"/>
  <c r="A387" i="21" s="1"/>
  <c r="A388" i="21" s="1"/>
  <c r="A389" i="21" s="1"/>
  <c r="A390" i="21" s="1"/>
  <c r="A391" i="21" s="1"/>
  <c r="A392" i="21" s="1"/>
  <c r="A393" i="21" s="1"/>
  <c r="A394" i="21" s="1"/>
  <c r="A395" i="21" s="1"/>
  <c r="A396" i="21" s="1"/>
  <c r="A397" i="21" s="1"/>
  <c r="A398" i="21" s="1"/>
  <c r="A399" i="21" s="1"/>
  <c r="A400" i="21" s="1"/>
  <c r="A401" i="21" s="1"/>
  <c r="A402" i="21" s="1"/>
  <c r="A403" i="21" s="1"/>
  <c r="A404" i="21" s="1"/>
  <c r="A405" i="21" s="1"/>
  <c r="A406" i="21" s="1"/>
  <c r="A407" i="21" s="1"/>
  <c r="A408" i="21" s="1"/>
  <c r="A409" i="21" s="1"/>
  <c r="A410" i="21" s="1"/>
  <c r="A411" i="21" s="1"/>
  <c r="A412" i="21" s="1"/>
  <c r="A413" i="21" s="1"/>
  <c r="A414" i="21" s="1"/>
  <c r="A415" i="21" s="1"/>
  <c r="A416" i="21" s="1"/>
  <c r="A417" i="21" s="1"/>
  <c r="A418" i="21" s="1"/>
  <c r="A419" i="21" s="1"/>
  <c r="A420" i="21" s="1"/>
  <c r="A421" i="21" s="1"/>
  <c r="A422" i="21" s="1"/>
  <c r="A423" i="21" s="1"/>
  <c r="A424" i="21" s="1"/>
  <c r="A425" i="21" s="1"/>
  <c r="A426" i="21" s="1"/>
  <c r="A427" i="21" s="1"/>
  <c r="A428" i="21" s="1"/>
  <c r="A429" i="21" s="1"/>
  <c r="A430" i="21" s="1"/>
  <c r="A431" i="21" s="1"/>
  <c r="A432" i="21" s="1"/>
  <c r="A433" i="21" s="1"/>
  <c r="A434" i="21" s="1"/>
  <c r="A435" i="21" s="1"/>
  <c r="A436" i="21" s="1"/>
  <c r="A437" i="21" s="1"/>
  <c r="A438" i="21" s="1"/>
  <c r="A439" i="21" s="1"/>
  <c r="A440" i="21" s="1"/>
  <c r="A441" i="21" s="1"/>
  <c r="O5" i="21"/>
  <c r="N5" i="21"/>
  <c r="M5" i="21"/>
  <c r="E626" i="1" l="1"/>
  <c r="BA625" i="1"/>
  <c r="BJ583" i="1"/>
  <c r="BE582" i="1"/>
  <c r="BF582" i="1" s="1"/>
  <c r="BN582" i="1" s="1"/>
  <c r="BE96" i="1"/>
  <c r="BF96" i="1" s="1"/>
  <c r="BN96" i="1" s="1"/>
  <c r="BJ679" i="1"/>
  <c r="BE678" i="1"/>
  <c r="BJ721" i="1"/>
  <c r="BE720" i="1"/>
  <c r="BF720" i="1" s="1"/>
  <c r="BN720" i="1" s="1"/>
  <c r="C682" i="1"/>
  <c r="BA681" i="1"/>
  <c r="BK647" i="1"/>
  <c r="BL649" i="1"/>
  <c r="BL650" i="1"/>
  <c r="BK658" i="1"/>
  <c r="BK659" i="1"/>
  <c r="BL660" i="1"/>
  <c r="BL661" i="1"/>
  <c r="BK665" i="1"/>
  <c r="BL666" i="1"/>
  <c r="BK667" i="1"/>
  <c r="BL668" i="1"/>
  <c r="BK671" i="1"/>
  <c r="BL672" i="1"/>
  <c r="BK675" i="1"/>
  <c r="BL676" i="1"/>
  <c r="BK677" i="1"/>
  <c r="BL678" i="1"/>
  <c r="BK679" i="1"/>
  <c r="BL680" i="1"/>
  <c r="BK681" i="1"/>
  <c r="BL682" i="1"/>
  <c r="BK683" i="1"/>
  <c r="BL684" i="1"/>
  <c r="BK689" i="1"/>
  <c r="BL690" i="1"/>
  <c r="BK692" i="1"/>
  <c r="BK693" i="1"/>
  <c r="BK696" i="1"/>
  <c r="BL697" i="1"/>
  <c r="BK699" i="1"/>
  <c r="BK700" i="1"/>
  <c r="BL701" i="1"/>
  <c r="BL702" i="1"/>
  <c r="BK705" i="1"/>
  <c r="BK707" i="1"/>
  <c r="BK709" i="1"/>
  <c r="BL711" i="1"/>
  <c r="BK713" i="1"/>
  <c r="BL716" i="1"/>
  <c r="BK718" i="1"/>
  <c r="BL720" i="1"/>
  <c r="BL722" i="1"/>
  <c r="BL726" i="1"/>
  <c r="BL647" i="1"/>
  <c r="BK657" i="1"/>
  <c r="BL665" i="1"/>
  <c r="BL671" i="1"/>
  <c r="BL679" i="1"/>
  <c r="BK688" i="1"/>
  <c r="BL693" i="1"/>
  <c r="BL696" i="1"/>
  <c r="BL705" i="1"/>
  <c r="BL709" i="1"/>
  <c r="BL728" i="1"/>
  <c r="BL648" i="1"/>
  <c r="BK651" i="1"/>
  <c r="BK652" i="1"/>
  <c r="BK653" i="1"/>
  <c r="BK654" i="1"/>
  <c r="BK655" i="1"/>
  <c r="BL656" i="1"/>
  <c r="BL657" i="1"/>
  <c r="BK662" i="1"/>
  <c r="BL664" i="1"/>
  <c r="BK669" i="1"/>
  <c r="BL670" i="1"/>
  <c r="BK673" i="1"/>
  <c r="BL674" i="1"/>
  <c r="BK685" i="1"/>
  <c r="BL686" i="1"/>
  <c r="BK687" i="1"/>
  <c r="BL688" i="1"/>
  <c r="BK691" i="1"/>
  <c r="BK694" i="1"/>
  <c r="BL695" i="1"/>
  <c r="BL698" i="1"/>
  <c r="BK703" i="1"/>
  <c r="BL704" i="1"/>
  <c r="BL706" i="1"/>
  <c r="BL712" i="1"/>
  <c r="BK648" i="1"/>
  <c r="BL658" i="1"/>
  <c r="BL667" i="1"/>
  <c r="BK674" i="1"/>
  <c r="BL677" i="1"/>
  <c r="BL683" i="1"/>
  <c r="BL689" i="1"/>
  <c r="BK695" i="1"/>
  <c r="BL699" i="1"/>
  <c r="BL707" i="1"/>
  <c r="BL713" i="1"/>
  <c r="BK721" i="1"/>
  <c r="BK650" i="1"/>
  <c r="BL651" i="1"/>
  <c r="BL652" i="1"/>
  <c r="BL653" i="1"/>
  <c r="BL654" i="1"/>
  <c r="BL655" i="1"/>
  <c r="BK660" i="1"/>
  <c r="BK661" i="1"/>
  <c r="BL662" i="1"/>
  <c r="BL663" i="1"/>
  <c r="BK666" i="1"/>
  <c r="BK668" i="1"/>
  <c r="BL669" i="1"/>
  <c r="BK672" i="1"/>
  <c r="BL673" i="1"/>
  <c r="BK676" i="1"/>
  <c r="BK678" i="1"/>
  <c r="BK680" i="1"/>
  <c r="BK682" i="1"/>
  <c r="BK684" i="1"/>
  <c r="BL685" i="1"/>
  <c r="BL687" i="1"/>
  <c r="BK690" i="1"/>
  <c r="BL691" i="1"/>
  <c r="BL694" i="1"/>
  <c r="BK697" i="1"/>
  <c r="BK701" i="1"/>
  <c r="BK702" i="1"/>
  <c r="BL703" i="1"/>
  <c r="BK711" i="1"/>
  <c r="BL714" i="1"/>
  <c r="BK716" i="1"/>
  <c r="BK720" i="1"/>
  <c r="BK722" i="1"/>
  <c r="BL724" i="1"/>
  <c r="BK726" i="1"/>
  <c r="BK727" i="1"/>
  <c r="BK656" i="1"/>
  <c r="BL659" i="1"/>
  <c r="BK664" i="1"/>
  <c r="BK670" i="1"/>
  <c r="BL675" i="1"/>
  <c r="BL681" i="1"/>
  <c r="BK686" i="1"/>
  <c r="BL692" i="1"/>
  <c r="BK698" i="1"/>
  <c r="BL700" i="1"/>
  <c r="BL718" i="1"/>
  <c r="BL708" i="1"/>
  <c r="BL725" i="1"/>
  <c r="BL717" i="1"/>
  <c r="BK724" i="1"/>
  <c r="BK704" i="1"/>
  <c r="BL723" i="1"/>
  <c r="BK717" i="1"/>
  <c r="BL719" i="1"/>
  <c r="BK714" i="1"/>
  <c r="BK723" i="1"/>
  <c r="BK719" i="1"/>
  <c r="BK712" i="1"/>
  <c r="BK708" i="1"/>
  <c r="BK663" i="1"/>
  <c r="BK649" i="1"/>
  <c r="BK706" i="1"/>
  <c r="BK710" i="1"/>
  <c r="BL715" i="1"/>
  <c r="BK728" i="1"/>
  <c r="BK725" i="1"/>
  <c r="BL727" i="1"/>
  <c r="BL721" i="1"/>
  <c r="BK715" i="1"/>
  <c r="BL710" i="1"/>
  <c r="BK540" i="1"/>
  <c r="BK541" i="1"/>
  <c r="BK547" i="1"/>
  <c r="BL556" i="1"/>
  <c r="BK558" i="1"/>
  <c r="BK560" i="1"/>
  <c r="BK562" i="1"/>
  <c r="BL564" i="1"/>
  <c r="BK570" i="1"/>
  <c r="BK574" i="1"/>
  <c r="BL577" i="1"/>
  <c r="BL579" i="1"/>
  <c r="BL581" i="1"/>
  <c r="BL583" i="1"/>
  <c r="BL585" i="1"/>
  <c r="BL587" i="1"/>
  <c r="BL588" i="1"/>
  <c r="BK590" i="1"/>
  <c r="BL594" i="1"/>
  <c r="BK596" i="1"/>
  <c r="BK598" i="1"/>
  <c r="BL601" i="1"/>
  <c r="BL603" i="1"/>
  <c r="BL605" i="1"/>
  <c r="BL606" i="1"/>
  <c r="BL609" i="1"/>
  <c r="BK612" i="1"/>
  <c r="BL614" i="1"/>
  <c r="BL617" i="1"/>
  <c r="BK620" i="1"/>
  <c r="BL625" i="1"/>
  <c r="BL626" i="1"/>
  <c r="BK628" i="1"/>
  <c r="BL632" i="1"/>
  <c r="BK638" i="1"/>
  <c r="BK642" i="1"/>
  <c r="BK549" i="1"/>
  <c r="BL558" i="1"/>
  <c r="BK568" i="1"/>
  <c r="BK576" i="1"/>
  <c r="BK580" i="1"/>
  <c r="BK584" i="1"/>
  <c r="BL590" i="1"/>
  <c r="BL596" i="1"/>
  <c r="BK600" i="1"/>
  <c r="BK604" i="1"/>
  <c r="BK610" i="1"/>
  <c r="BK618" i="1"/>
  <c r="BK622" i="1"/>
  <c r="BL628" i="1"/>
  <c r="BK633" i="1"/>
  <c r="BL636" i="1"/>
  <c r="BL642" i="1"/>
  <c r="BL646" i="1"/>
  <c r="BL578" i="1"/>
  <c r="BL584" i="1"/>
  <c r="BL589" i="1"/>
  <c r="BL595" i="1"/>
  <c r="BL600" i="1"/>
  <c r="BL604" i="1"/>
  <c r="BL613" i="1"/>
  <c r="BL618" i="1"/>
  <c r="BL622" i="1"/>
  <c r="BL629" i="1"/>
  <c r="BL633" i="1"/>
  <c r="BK639" i="1"/>
  <c r="BK643" i="1"/>
  <c r="BK543" i="1"/>
  <c r="BK553" i="1"/>
  <c r="BK555" i="1"/>
  <c r="BK556" i="1"/>
  <c r="BK559" i="1"/>
  <c r="BK564" i="1"/>
  <c r="BL566" i="1"/>
  <c r="BL572" i="1"/>
  <c r="BK588" i="1"/>
  <c r="BL591" i="1"/>
  <c r="BL592" i="1"/>
  <c r="BK594" i="1"/>
  <c r="BL597" i="1"/>
  <c r="BK606" i="1"/>
  <c r="BL608" i="1"/>
  <c r="BL611" i="1"/>
  <c r="BK614" i="1"/>
  <c r="BL616" i="1"/>
  <c r="BL619" i="1"/>
  <c r="BL623" i="1"/>
  <c r="BL624" i="1"/>
  <c r="BK626" i="1"/>
  <c r="BK631" i="1"/>
  <c r="BK632" i="1"/>
  <c r="BL631" i="1"/>
  <c r="BK634" i="1"/>
  <c r="BK636" i="1"/>
  <c r="BK640" i="1"/>
  <c r="BK644" i="1"/>
  <c r="BK646" i="1"/>
  <c r="BK539" i="1"/>
  <c r="BL540" i="1"/>
  <c r="BK551" i="1"/>
  <c r="BK554" i="1"/>
  <c r="BL562" i="1"/>
  <c r="BL570" i="1"/>
  <c r="BL574" i="1"/>
  <c r="BK578" i="1"/>
  <c r="BK582" i="1"/>
  <c r="BK586" i="1"/>
  <c r="BL593" i="1"/>
  <c r="BL598" i="1"/>
  <c r="BK602" i="1"/>
  <c r="BL607" i="1"/>
  <c r="BL612" i="1"/>
  <c r="BL615" i="1"/>
  <c r="BL620" i="1"/>
  <c r="BL627" i="1"/>
  <c r="BK630" i="1"/>
  <c r="BL634" i="1"/>
  <c r="BL638" i="1"/>
  <c r="BL640" i="1"/>
  <c r="BL644" i="1"/>
  <c r="BK545" i="1"/>
  <c r="BL554" i="1"/>
  <c r="BK557" i="1"/>
  <c r="BK563" i="1"/>
  <c r="BK566" i="1"/>
  <c r="BL568" i="1"/>
  <c r="BK572" i="1"/>
  <c r="BK573" i="1"/>
  <c r="BL575" i="1"/>
  <c r="BL576" i="1"/>
  <c r="BL580" i="1"/>
  <c r="BL582" i="1"/>
  <c r="BL586" i="1"/>
  <c r="BK592" i="1"/>
  <c r="BL599" i="1"/>
  <c r="BL602" i="1"/>
  <c r="BK608" i="1"/>
  <c r="BL610" i="1"/>
  <c r="BK616" i="1"/>
  <c r="BL621" i="1"/>
  <c r="BK624" i="1"/>
  <c r="BL630" i="1"/>
  <c r="BK635" i="1"/>
  <c r="BK637" i="1"/>
  <c r="BK641" i="1"/>
  <c r="BK645" i="1"/>
  <c r="BK561" i="1"/>
  <c r="BL643" i="1"/>
  <c r="BL639" i="1"/>
  <c r="BL635" i="1"/>
  <c r="BL569" i="1"/>
  <c r="BL565" i="1"/>
  <c r="BK615" i="1"/>
  <c r="BK607" i="1"/>
  <c r="BK601" i="1"/>
  <c r="BK597" i="1"/>
  <c r="BK583" i="1"/>
  <c r="BL539" i="1"/>
  <c r="BK571" i="1"/>
  <c r="BL551" i="1"/>
  <c r="BK548" i="1"/>
  <c r="BL563" i="1"/>
  <c r="BL541" i="1"/>
  <c r="BK625" i="1"/>
  <c r="BK621" i="1"/>
  <c r="BK595" i="1"/>
  <c r="BK587" i="1"/>
  <c r="BK575" i="1"/>
  <c r="BL546" i="1"/>
  <c r="BK569" i="1"/>
  <c r="BK550" i="1"/>
  <c r="BK542" i="1"/>
  <c r="BL561" i="1"/>
  <c r="BL637" i="1"/>
  <c r="BL567" i="1"/>
  <c r="BK611" i="1"/>
  <c r="BK579" i="1"/>
  <c r="BL547" i="1"/>
  <c r="BL573" i="1"/>
  <c r="BL555" i="1"/>
  <c r="BK627" i="1"/>
  <c r="BK623" i="1"/>
  <c r="BK617" i="1"/>
  <c r="BK609" i="1"/>
  <c r="BK603" i="1"/>
  <c r="BK593" i="1"/>
  <c r="BK589" i="1"/>
  <c r="BK585" i="1"/>
  <c r="BK577" i="1"/>
  <c r="BL552" i="1"/>
  <c r="BL548" i="1"/>
  <c r="BL544" i="1"/>
  <c r="BK565" i="1"/>
  <c r="BL560" i="1"/>
  <c r="BL549" i="1"/>
  <c r="BK546" i="1"/>
  <c r="BL543" i="1"/>
  <c r="BL557" i="1"/>
  <c r="BK629" i="1"/>
  <c r="BK613" i="1"/>
  <c r="BK605" i="1"/>
  <c r="BK591" i="1"/>
  <c r="BK581" i="1"/>
  <c r="BL550" i="1"/>
  <c r="BL542" i="1"/>
  <c r="BL553" i="1"/>
  <c r="BL545" i="1"/>
  <c r="BL645" i="1"/>
  <c r="BL641" i="1"/>
  <c r="BL571" i="1"/>
  <c r="BK619" i="1"/>
  <c r="BK599" i="1"/>
  <c r="BK567" i="1"/>
  <c r="BK552" i="1"/>
  <c r="BK544" i="1"/>
  <c r="BL559" i="1"/>
  <c r="BE630" i="1"/>
  <c r="BJ631" i="1"/>
  <c r="C452" i="1"/>
  <c r="BA451" i="1"/>
  <c r="BK445" i="1"/>
  <c r="BK449" i="1"/>
  <c r="BL450" i="1"/>
  <c r="BL452" i="1"/>
  <c r="BK458" i="1"/>
  <c r="BK463" i="1"/>
  <c r="BK472" i="1"/>
  <c r="BL474" i="1"/>
  <c r="BK478" i="1"/>
  <c r="BL480" i="1"/>
  <c r="BK484" i="1"/>
  <c r="BL486" i="1"/>
  <c r="BK490" i="1"/>
  <c r="BL496" i="1"/>
  <c r="BK500" i="1"/>
  <c r="BL506" i="1"/>
  <c r="BL508" i="1"/>
  <c r="BL514" i="1"/>
  <c r="BK518" i="1"/>
  <c r="BL520" i="1"/>
  <c r="BK524" i="1"/>
  <c r="BL532" i="1"/>
  <c r="BL534" i="1"/>
  <c r="BK536" i="1"/>
  <c r="BK538" i="1"/>
  <c r="BK437" i="1"/>
  <c r="BK441" i="1"/>
  <c r="BK444" i="1"/>
  <c r="BK448" i="1"/>
  <c r="BK455" i="1"/>
  <c r="BK457" i="1"/>
  <c r="BL458" i="1"/>
  <c r="BK461" i="1"/>
  <c r="BK462" i="1"/>
  <c r="BL472" i="1"/>
  <c r="BK476" i="1"/>
  <c r="BL478" i="1"/>
  <c r="BL484" i="1"/>
  <c r="BK488" i="1"/>
  <c r="BL490" i="1"/>
  <c r="BK494" i="1"/>
  <c r="BL500" i="1"/>
  <c r="BK504" i="1"/>
  <c r="BK510" i="1"/>
  <c r="BK512" i="1"/>
  <c r="BL518" i="1"/>
  <c r="BK522" i="1"/>
  <c r="BL524" i="1"/>
  <c r="BK528" i="1"/>
  <c r="BK529" i="1"/>
  <c r="BK530" i="1"/>
  <c r="BL536" i="1"/>
  <c r="BL538" i="1"/>
  <c r="BK436" i="1"/>
  <c r="BK439" i="1"/>
  <c r="BK440" i="1"/>
  <c r="BL444" i="1"/>
  <c r="BK446" i="1"/>
  <c r="BL448" i="1"/>
  <c r="BK451" i="1"/>
  <c r="BK453" i="1"/>
  <c r="BL462" i="1"/>
  <c r="BK464" i="1"/>
  <c r="BK466" i="1"/>
  <c r="BK468" i="1"/>
  <c r="BK470" i="1"/>
  <c r="BL476" i="1"/>
  <c r="BK482" i="1"/>
  <c r="BL488" i="1"/>
  <c r="BK492" i="1"/>
  <c r="BL494" i="1"/>
  <c r="BK498" i="1"/>
  <c r="BK502" i="1"/>
  <c r="BL504" i="1"/>
  <c r="BL510" i="1"/>
  <c r="BL512" i="1"/>
  <c r="BK516" i="1"/>
  <c r="BL522" i="1"/>
  <c r="BK526" i="1"/>
  <c r="BL528" i="1"/>
  <c r="BL529" i="1"/>
  <c r="BL530" i="1"/>
  <c r="BL535" i="1"/>
  <c r="BL537" i="1"/>
  <c r="BK435" i="1"/>
  <c r="BL440" i="1"/>
  <c r="BK459" i="1"/>
  <c r="BL470" i="1"/>
  <c r="BL502" i="1"/>
  <c r="BK514" i="1"/>
  <c r="BK520" i="1"/>
  <c r="BK532" i="1"/>
  <c r="BL468" i="1"/>
  <c r="BK480" i="1"/>
  <c r="BK486" i="1"/>
  <c r="BK496" i="1"/>
  <c r="BK508" i="1"/>
  <c r="BL466" i="1"/>
  <c r="BK474" i="1"/>
  <c r="BK506" i="1"/>
  <c r="BL516" i="1"/>
  <c r="BL526" i="1"/>
  <c r="BL436" i="1"/>
  <c r="BK442" i="1"/>
  <c r="BL446" i="1"/>
  <c r="BL456" i="1"/>
  <c r="BL482" i="1"/>
  <c r="BL492" i="1"/>
  <c r="BL498" i="1"/>
  <c r="BL533" i="1"/>
  <c r="BK534" i="1"/>
  <c r="BK447" i="1"/>
  <c r="BK456" i="1"/>
  <c r="BL511" i="1"/>
  <c r="BL507" i="1"/>
  <c r="BL501" i="1"/>
  <c r="BL497" i="1"/>
  <c r="BL493" i="1"/>
  <c r="BL489" i="1"/>
  <c r="BL485" i="1"/>
  <c r="BL481" i="1"/>
  <c r="BL477" i="1"/>
  <c r="BL473" i="1"/>
  <c r="BK533" i="1"/>
  <c r="BK525" i="1"/>
  <c r="BK517" i="1"/>
  <c r="BK507" i="1"/>
  <c r="BK503" i="1"/>
  <c r="BK491" i="1"/>
  <c r="BK485" i="1"/>
  <c r="BK479" i="1"/>
  <c r="BK473" i="1"/>
  <c r="BK469" i="1"/>
  <c r="BK465" i="1"/>
  <c r="BL455" i="1"/>
  <c r="BL451" i="1"/>
  <c r="BL461" i="1"/>
  <c r="BL442" i="1"/>
  <c r="BK454" i="1"/>
  <c r="BL443" i="1"/>
  <c r="BL525" i="1"/>
  <c r="BL521" i="1"/>
  <c r="BL517" i="1"/>
  <c r="BL513" i="1"/>
  <c r="BL503" i="1"/>
  <c r="BL469" i="1"/>
  <c r="BL465" i="1"/>
  <c r="BK531" i="1"/>
  <c r="BK523" i="1"/>
  <c r="BK515" i="1"/>
  <c r="BK511" i="1"/>
  <c r="BK497" i="1"/>
  <c r="BK489" i="1"/>
  <c r="BK483" i="1"/>
  <c r="BK471" i="1"/>
  <c r="BL435" i="1"/>
  <c r="BL463" i="1"/>
  <c r="BL449" i="1"/>
  <c r="BL441" i="1"/>
  <c r="BK438" i="1"/>
  <c r="BL531" i="1"/>
  <c r="BL509" i="1"/>
  <c r="BL505" i="1"/>
  <c r="BL499" i="1"/>
  <c r="BL495" i="1"/>
  <c r="BL491" i="1"/>
  <c r="BL487" i="1"/>
  <c r="BL483" i="1"/>
  <c r="BL479" i="1"/>
  <c r="BL475" i="1"/>
  <c r="BL471" i="1"/>
  <c r="BK450" i="1"/>
  <c r="BK537" i="1"/>
  <c r="BK521" i="1"/>
  <c r="BK509" i="1"/>
  <c r="BK505" i="1"/>
  <c r="BK501" i="1"/>
  <c r="BK495" i="1"/>
  <c r="BK481" i="1"/>
  <c r="BK477" i="1"/>
  <c r="BK467" i="1"/>
  <c r="BK460" i="1"/>
  <c r="BK452" i="1"/>
  <c r="BL457" i="1"/>
  <c r="BL453" i="1"/>
  <c r="BL464" i="1"/>
  <c r="BL439" i="1"/>
  <c r="BL447" i="1"/>
  <c r="BL438" i="1"/>
  <c r="BK443" i="1"/>
  <c r="BL527" i="1"/>
  <c r="BL523" i="1"/>
  <c r="BL519" i="1"/>
  <c r="BL515" i="1"/>
  <c r="BL467" i="1"/>
  <c r="BK535" i="1"/>
  <c r="BK527" i="1"/>
  <c r="BK475" i="1"/>
  <c r="BK519" i="1"/>
  <c r="BK499" i="1"/>
  <c r="BK487" i="1"/>
  <c r="BL437" i="1"/>
  <c r="BL460" i="1"/>
  <c r="BL454" i="1"/>
  <c r="BL445" i="1"/>
  <c r="BK513" i="1"/>
  <c r="BK493" i="1"/>
  <c r="BL459" i="1"/>
  <c r="BJ530" i="1"/>
  <c r="BE529" i="1"/>
  <c r="BE486" i="1"/>
  <c r="BF486" i="1" s="1"/>
  <c r="BN486" i="1" s="1"/>
  <c r="BJ487" i="1"/>
  <c r="BE453" i="1"/>
  <c r="BK331" i="1"/>
  <c r="BK335" i="1"/>
  <c r="BK354" i="1"/>
  <c r="BK362" i="1"/>
  <c r="BK370" i="1"/>
  <c r="BK383" i="1"/>
  <c r="BL409" i="1"/>
  <c r="BL413" i="1"/>
  <c r="BL429" i="1"/>
  <c r="BK348" i="1"/>
  <c r="BL431" i="1"/>
  <c r="BL331" i="1"/>
  <c r="BL335" i="1"/>
  <c r="BK347" i="1"/>
  <c r="BL365" i="1"/>
  <c r="BL369" i="1"/>
  <c r="BL385" i="1"/>
  <c r="BL389" i="1"/>
  <c r="BL393" i="1"/>
  <c r="BL433" i="1"/>
  <c r="BK338" i="1"/>
  <c r="BK345" i="1"/>
  <c r="BL347" i="1"/>
  <c r="BK373" i="1"/>
  <c r="BK342" i="1"/>
  <c r="BL345" i="1"/>
  <c r="BL373" i="1"/>
  <c r="BK377" i="1"/>
  <c r="BK378" i="1"/>
  <c r="BL357" i="1"/>
  <c r="BK434" i="1"/>
  <c r="BL419" i="1"/>
  <c r="BK366" i="1"/>
  <c r="BK413" i="1"/>
  <c r="BL401" i="1"/>
  <c r="BK356" i="1"/>
  <c r="BK397" i="1"/>
  <c r="BK334" i="1"/>
  <c r="BK391" i="1"/>
  <c r="BK371" i="1"/>
  <c r="BL355" i="1"/>
  <c r="BK346" i="1"/>
  <c r="BL363" i="1"/>
  <c r="BL353" i="1"/>
  <c r="BL343" i="1"/>
  <c r="BL430" i="1"/>
  <c r="BL416" i="1"/>
  <c r="BL408" i="1"/>
  <c r="BL412" i="1"/>
  <c r="BL404" i="1"/>
  <c r="BL390" i="1"/>
  <c r="BL434" i="1"/>
  <c r="BL399" i="1"/>
  <c r="BK396" i="1"/>
  <c r="BK381" i="1"/>
  <c r="BL374" i="1"/>
  <c r="BL428" i="1"/>
  <c r="BL406" i="1"/>
  <c r="BL388" i="1"/>
  <c r="BL380" i="1"/>
  <c r="BK340" i="1"/>
  <c r="BL350" i="1"/>
  <c r="BL336" i="1"/>
  <c r="BL414" i="1"/>
  <c r="BK392" i="1"/>
  <c r="BK386" i="1"/>
  <c r="BK359" i="1"/>
  <c r="BK349" i="1"/>
  <c r="BL332" i="1"/>
  <c r="BL368" i="1"/>
  <c r="BL330" i="1"/>
  <c r="BK427" i="1"/>
  <c r="BK384" i="1"/>
  <c r="BL351" i="1"/>
  <c r="BK409" i="1"/>
  <c r="BK368" i="1"/>
  <c r="BK372" i="1"/>
  <c r="BK352" i="1"/>
  <c r="BK431" i="1"/>
  <c r="BL391" i="1"/>
  <c r="BK355" i="1"/>
  <c r="BK433" i="1"/>
  <c r="BL329" i="1"/>
  <c r="BL333" i="1"/>
  <c r="BL417" i="1"/>
  <c r="BK357" i="1"/>
  <c r="BK353" i="1"/>
  <c r="BK344" i="1"/>
  <c r="BK337" i="1"/>
  <c r="BL377" i="1"/>
  <c r="BK430" i="1"/>
  <c r="BK416" i="1"/>
  <c r="BK411" i="1"/>
  <c r="BK408" i="1"/>
  <c r="BK403" i="1"/>
  <c r="BK415" i="1"/>
  <c r="BK404" i="1"/>
  <c r="BK385" i="1"/>
  <c r="BK405" i="1"/>
  <c r="BL395" i="1"/>
  <c r="BL411" i="1"/>
  <c r="BL379" i="1"/>
  <c r="BK343" i="1"/>
  <c r="BL375" i="1"/>
  <c r="BK330" i="1"/>
  <c r="BK425" i="1"/>
  <c r="BL387" i="1"/>
  <c r="BL371" i="1"/>
  <c r="BK329" i="1"/>
  <c r="BK375" i="1"/>
  <c r="BK333" i="1"/>
  <c r="BK417" i="1"/>
  <c r="BK361" i="1"/>
  <c r="BK358" i="1"/>
  <c r="BL341" i="1"/>
  <c r="BK407" i="1"/>
  <c r="BK395" i="1"/>
  <c r="BK400" i="1"/>
  <c r="BK389" i="1"/>
  <c r="BK429" i="1"/>
  <c r="BK374" i="1"/>
  <c r="BL360" i="1"/>
  <c r="BL425" i="1"/>
  <c r="BL422" i="1"/>
  <c r="BK380" i="1"/>
  <c r="BL384" i="1"/>
  <c r="BL432" i="1"/>
  <c r="BL426" i="1"/>
  <c r="BL418" i="1"/>
  <c r="BK428" i="1"/>
  <c r="BK424" i="1"/>
  <c r="BK420" i="1"/>
  <c r="BK414" i="1"/>
  <c r="BK406" i="1"/>
  <c r="BK398" i="1"/>
  <c r="BL370" i="1"/>
  <c r="BL328" i="1"/>
  <c r="BL334" i="1"/>
  <c r="BL356" i="1"/>
  <c r="BL352" i="1"/>
  <c r="BL346" i="1"/>
  <c r="BL342" i="1"/>
  <c r="BK421" i="1"/>
  <c r="BK367" i="1"/>
  <c r="BK387" i="1"/>
  <c r="BK419" i="1"/>
  <c r="BL361" i="1"/>
  <c r="BK412" i="1"/>
  <c r="BK390" i="1"/>
  <c r="BL407" i="1"/>
  <c r="BL424" i="1"/>
  <c r="BL386" i="1"/>
  <c r="BL423" i="1"/>
  <c r="BK418" i="1"/>
  <c r="BK388" i="1"/>
  <c r="BL376" i="1"/>
  <c r="BL344" i="1"/>
  <c r="BK423" i="1"/>
  <c r="BK351" i="1"/>
  <c r="BK393" i="1"/>
  <c r="BK369" i="1"/>
  <c r="BL337" i="1"/>
  <c r="BL405" i="1"/>
  <c r="BL396" i="1"/>
  <c r="BK382" i="1"/>
  <c r="BL410" i="1"/>
  <c r="BL364" i="1"/>
  <c r="BK336" i="1"/>
  <c r="BL398" i="1"/>
  <c r="BL394" i="1"/>
  <c r="BK402" i="1"/>
  <c r="BL383" i="1"/>
  <c r="BL349" i="1"/>
  <c r="BL366" i="1"/>
  <c r="BK376" i="1"/>
  <c r="BK365" i="1"/>
  <c r="BK363" i="1"/>
  <c r="BL367" i="1"/>
  <c r="BK399" i="1"/>
  <c r="BL382" i="1"/>
  <c r="BK360" i="1"/>
  <c r="BL392" i="1"/>
  <c r="BL340" i="1"/>
  <c r="BL421" i="1"/>
  <c r="BK422" i="1"/>
  <c r="BK394" i="1"/>
  <c r="BL378" i="1"/>
  <c r="BL362" i="1"/>
  <c r="BK328" i="1"/>
  <c r="BL348" i="1"/>
  <c r="BK341" i="1"/>
  <c r="BK379" i="1"/>
  <c r="BL339" i="1"/>
  <c r="BL427" i="1"/>
  <c r="BK426" i="1"/>
  <c r="BL381" i="1"/>
  <c r="BL354" i="1"/>
  <c r="BL403" i="1"/>
  <c r="BK401" i="1"/>
  <c r="BL400" i="1"/>
  <c r="BL415" i="1"/>
  <c r="BL420" i="1"/>
  <c r="BK364" i="1"/>
  <c r="BK339" i="1"/>
  <c r="BK350" i="1"/>
  <c r="BL402" i="1"/>
  <c r="BL397" i="1"/>
  <c r="BK432" i="1"/>
  <c r="BK410" i="1"/>
  <c r="BL359" i="1"/>
  <c r="BK332" i="1"/>
  <c r="BL372" i="1"/>
  <c r="BL358" i="1"/>
  <c r="BL338" i="1"/>
  <c r="C344" i="1"/>
  <c r="BA343" i="1"/>
  <c r="BJ372" i="1"/>
  <c r="BE371" i="1"/>
  <c r="BE406" i="1"/>
  <c r="BF406" i="1" s="1"/>
  <c r="BN406" i="1" s="1"/>
  <c r="BJ407" i="1"/>
  <c r="BE341" i="1"/>
  <c r="BF341" i="1" s="1"/>
  <c r="BN341" i="1" s="1"/>
  <c r="BE307" i="1"/>
  <c r="BF307" i="1" s="1"/>
  <c r="BN307" i="1" s="1"/>
  <c r="BJ308" i="1"/>
  <c r="E249" i="1"/>
  <c r="BA248" i="1"/>
  <c r="BL240" i="1"/>
  <c r="BK242" i="1"/>
  <c r="BL243" i="1"/>
  <c r="BK245" i="1"/>
  <c r="BL251" i="1"/>
  <c r="BL252" i="1"/>
  <c r="BL255" i="1"/>
  <c r="BK257" i="1"/>
  <c r="BL261" i="1"/>
  <c r="BL264" i="1"/>
  <c r="BK267" i="1"/>
  <c r="BK269" i="1"/>
  <c r="BL277" i="1"/>
  <c r="BL279" i="1"/>
  <c r="BK240" i="1"/>
  <c r="BL241" i="1"/>
  <c r="BK243" i="1"/>
  <c r="BL246" i="1"/>
  <c r="BK251" i="1"/>
  <c r="BL253" i="1"/>
  <c r="BL254" i="1"/>
  <c r="BK255" i="1"/>
  <c r="BK261" i="1"/>
  <c r="BL263" i="1"/>
  <c r="BL265" i="1"/>
  <c r="BL273" i="1"/>
  <c r="BL276" i="1"/>
  <c r="BK277" i="1"/>
  <c r="BK279" i="1"/>
  <c r="BL291" i="1"/>
  <c r="BL293" i="1"/>
  <c r="BK295" i="1"/>
  <c r="BK300" i="1"/>
  <c r="BL301" i="1"/>
  <c r="BK303" i="1"/>
  <c r="BK306" i="1"/>
  <c r="BL307" i="1"/>
  <c r="BK309" i="1"/>
  <c r="BL310" i="1"/>
  <c r="BK312" i="1"/>
  <c r="BK313" i="1"/>
  <c r="BK314" i="1"/>
  <c r="BK315" i="1"/>
  <c r="BL316" i="1"/>
  <c r="BL319" i="1"/>
  <c r="BL322" i="1"/>
  <c r="BL323" i="1"/>
  <c r="BK325" i="1"/>
  <c r="BK283" i="1"/>
  <c r="BK285" i="1"/>
  <c r="BL288" i="1"/>
  <c r="BK289" i="1"/>
  <c r="BL290" i="1"/>
  <c r="BL292" i="1"/>
  <c r="BL295" i="1"/>
  <c r="BK297" i="1"/>
  <c r="BK299" i="1"/>
  <c r="BL300" i="1"/>
  <c r="BK302" i="1"/>
  <c r="BL303" i="1"/>
  <c r="BK305" i="1"/>
  <c r="BL306" i="1"/>
  <c r="BK308" i="1"/>
  <c r="BL309" i="1"/>
  <c r="BL312" i="1"/>
  <c r="BL313" i="1"/>
  <c r="BL314" i="1"/>
  <c r="BL315" i="1"/>
  <c r="BK321" i="1"/>
  <c r="BK324" i="1"/>
  <c r="BL325" i="1"/>
  <c r="BK239" i="1"/>
  <c r="BL242" i="1"/>
  <c r="BK244" i="1"/>
  <c r="BL245" i="1"/>
  <c r="BK247" i="1"/>
  <c r="BK249" i="1"/>
  <c r="BL257" i="1"/>
  <c r="BL258" i="1"/>
  <c r="BK259" i="1"/>
  <c r="BL267" i="1"/>
  <c r="BL269" i="1"/>
  <c r="BK271" i="1"/>
  <c r="BK275" i="1"/>
  <c r="BL278" i="1"/>
  <c r="BK281" i="1"/>
  <c r="BL283" i="1"/>
  <c r="BL285" i="1"/>
  <c r="BK287" i="1"/>
  <c r="BL289" i="1"/>
  <c r="BL294" i="1"/>
  <c r="BL296" i="1"/>
  <c r="BL297" i="1"/>
  <c r="BL299" i="1"/>
  <c r="BL302" i="1"/>
  <c r="BK304" i="1"/>
  <c r="BL305" i="1"/>
  <c r="BL308" i="1"/>
  <c r="BK311" i="1"/>
  <c r="BK241" i="1"/>
  <c r="BK246" i="1"/>
  <c r="BK263" i="1"/>
  <c r="BL271" i="1"/>
  <c r="BK273" i="1"/>
  <c r="BK293" i="1"/>
  <c r="BL311" i="1"/>
  <c r="BK316" i="1"/>
  <c r="BL321" i="1"/>
  <c r="BK323" i="1"/>
  <c r="BL326" i="1"/>
  <c r="BL327" i="1"/>
  <c r="BL249" i="1"/>
  <c r="BL284" i="1"/>
  <c r="BL298" i="1"/>
  <c r="BK301" i="1"/>
  <c r="BK320" i="1"/>
  <c r="BK322" i="1"/>
  <c r="BL324" i="1"/>
  <c r="BL239" i="1"/>
  <c r="BL244" i="1"/>
  <c r="BL247" i="1"/>
  <c r="BK253" i="1"/>
  <c r="BL259" i="1"/>
  <c r="BK265" i="1"/>
  <c r="BL275" i="1"/>
  <c r="BL287" i="1"/>
  <c r="BK291" i="1"/>
  <c r="BK310" i="1"/>
  <c r="BK317" i="1"/>
  <c r="BK318" i="1"/>
  <c r="BL320" i="1"/>
  <c r="BL268" i="1"/>
  <c r="BL281" i="1"/>
  <c r="BL282" i="1"/>
  <c r="BL286" i="1"/>
  <c r="BL304" i="1"/>
  <c r="BK307" i="1"/>
  <c r="BL317" i="1"/>
  <c r="BL318" i="1"/>
  <c r="BK319" i="1"/>
  <c r="BK326" i="1"/>
  <c r="BK327" i="1"/>
  <c r="BK262" i="1"/>
  <c r="BK260" i="1"/>
  <c r="BK266" i="1"/>
  <c r="BK298" i="1"/>
  <c r="BK290" i="1"/>
  <c r="BK282" i="1"/>
  <c r="BK264" i="1"/>
  <c r="BL262" i="1"/>
  <c r="BK256" i="1"/>
  <c r="BK250" i="1"/>
  <c r="BK274" i="1"/>
  <c r="BL260" i="1"/>
  <c r="BL248" i="1"/>
  <c r="BK272" i="1"/>
  <c r="BK296" i="1"/>
  <c r="BK288" i="1"/>
  <c r="BL266" i="1"/>
  <c r="BL256" i="1"/>
  <c r="BL250" i="1"/>
  <c r="BL274" i="1"/>
  <c r="BK280" i="1"/>
  <c r="BK270" i="1"/>
  <c r="BK254" i="1"/>
  <c r="BK294" i="1"/>
  <c r="BK286" i="1"/>
  <c r="BK276" i="1"/>
  <c r="BL280" i="1"/>
  <c r="BL270" i="1"/>
  <c r="BK248" i="1"/>
  <c r="BK258" i="1"/>
  <c r="BK292" i="1"/>
  <c r="BK284" i="1"/>
  <c r="BL272" i="1"/>
  <c r="BK252" i="1"/>
  <c r="BK278" i="1"/>
  <c r="BK268" i="1"/>
  <c r="BE268" i="1"/>
  <c r="BF268" i="1" s="1"/>
  <c r="BN268" i="1" s="1"/>
  <c r="BE280" i="1"/>
  <c r="BF280" i="1" s="1"/>
  <c r="BN280" i="1" s="1"/>
  <c r="BJ281" i="1"/>
  <c r="BE246" i="1"/>
  <c r="BF246" i="1" s="1"/>
  <c r="BN246" i="1" s="1"/>
  <c r="BJ247" i="1"/>
  <c r="BF225" i="1"/>
  <c r="BN225" i="1" s="1"/>
  <c r="BF8" i="1"/>
  <c r="BN8" i="1" s="1"/>
  <c r="BF124" i="1"/>
  <c r="BN124" i="1" s="1"/>
  <c r="BF33" i="1"/>
  <c r="BN33" i="1" s="1"/>
  <c r="D43" i="1"/>
  <c r="D105" i="1"/>
  <c r="D194" i="1"/>
  <c r="BL208" i="1"/>
  <c r="BL236" i="1"/>
  <c r="BL230" i="1"/>
  <c r="BK191" i="1"/>
  <c r="BK211" i="1"/>
  <c r="BL223" i="1"/>
  <c r="BL221" i="1"/>
  <c r="BK218" i="1"/>
  <c r="BK238" i="1"/>
  <c r="BK221" i="1"/>
  <c r="BL190" i="1"/>
  <c r="BL210" i="1"/>
  <c r="BK223" i="1"/>
  <c r="BK219" i="1"/>
  <c r="BL224" i="1"/>
  <c r="BL200" i="1"/>
  <c r="BK204" i="1"/>
  <c r="BL197" i="1"/>
  <c r="BK203" i="1"/>
  <c r="BK237" i="1"/>
  <c r="BK208" i="1"/>
  <c r="BL196" i="1"/>
  <c r="BK189" i="1"/>
  <c r="BK206" i="1"/>
  <c r="BL202" i="1"/>
  <c r="BK198" i="1"/>
  <c r="BL215" i="1"/>
  <c r="BL211" i="1"/>
  <c r="BL191" i="1"/>
  <c r="BL226" i="1"/>
  <c r="BK187" i="1"/>
  <c r="BL229" i="1"/>
  <c r="BK195" i="1"/>
  <c r="BL219" i="1"/>
  <c r="BK194" i="1"/>
  <c r="BK190" i="1"/>
  <c r="BK214" i="1"/>
  <c r="BL234" i="1"/>
  <c r="BK210" i="1"/>
  <c r="BK232" i="1"/>
  <c r="BK226" i="1"/>
  <c r="BL228" i="1"/>
  <c r="BK236" i="1"/>
  <c r="BK197" i="1"/>
  <c r="BL217" i="1"/>
  <c r="BK202" i="1"/>
  <c r="BL193" i="1"/>
  <c r="BK235" i="1"/>
  <c r="BL201" i="1"/>
  <c r="BK188" i="1"/>
  <c r="BK231" i="1"/>
  <c r="BL185" i="1"/>
  <c r="BL222" i="1"/>
  <c r="BK234" i="1"/>
  <c r="BL227" i="1"/>
  <c r="BL186" i="1"/>
  <c r="BL198" i="1"/>
  <c r="BL218" i="1"/>
  <c r="BL238" i="1"/>
  <c r="BK229" i="1"/>
  <c r="BL206" i="1"/>
  <c r="BL220" i="1"/>
  <c r="BL232" i="1"/>
  <c r="BK230" i="1"/>
  <c r="BK222" i="1"/>
  <c r="BK228" i="1"/>
  <c r="BL212" i="1"/>
  <c r="BK186" i="1"/>
  <c r="BL205" i="1"/>
  <c r="BK196" i="1"/>
  <c r="BK217" i="1"/>
  <c r="BK193" i="1"/>
  <c r="BL233" i="1"/>
  <c r="BL209" i="1"/>
  <c r="BK201" i="1"/>
  <c r="BL207" i="1"/>
  <c r="BL199" i="1"/>
  <c r="BL192" i="1"/>
  <c r="BK185" i="1"/>
  <c r="BL213" i="1"/>
  <c r="BL195" i="1"/>
  <c r="BL187" i="1"/>
  <c r="BK215" i="1"/>
  <c r="BK213" i="1"/>
  <c r="BL225" i="1"/>
  <c r="BL235" i="1"/>
  <c r="BL214" i="1"/>
  <c r="BK225" i="1"/>
  <c r="BK212" i="1"/>
  <c r="BL231" i="1"/>
  <c r="BK200" i="1"/>
  <c r="BL216" i="1"/>
  <c r="BK199" i="1"/>
  <c r="BL194" i="1"/>
  <c r="BK227" i="1"/>
  <c r="BL188" i="1"/>
  <c r="BK205" i="1"/>
  <c r="BK233" i="1"/>
  <c r="BK220" i="1"/>
  <c r="BL237" i="1"/>
  <c r="BL204" i="1"/>
  <c r="BK224" i="1"/>
  <c r="BK216" i="1"/>
  <c r="BL203" i="1"/>
  <c r="BK192" i="1"/>
  <c r="BK209" i="1"/>
  <c r="BL189" i="1"/>
  <c r="BK207" i="1"/>
  <c r="BJ227" i="1"/>
  <c r="BE226" i="1"/>
  <c r="C232" i="1"/>
  <c r="BA231" i="1"/>
  <c r="BE190" i="1"/>
  <c r="BF190" i="1" s="1"/>
  <c r="BJ191" i="1"/>
  <c r="BL139" i="1"/>
  <c r="BL153" i="1"/>
  <c r="BK17" i="1"/>
  <c r="BL86" i="1"/>
  <c r="BL158" i="1"/>
  <c r="BL169" i="1"/>
  <c r="BK177" i="1"/>
  <c r="BL35" i="1"/>
  <c r="BK73" i="1"/>
  <c r="BL174" i="1"/>
  <c r="BK115" i="1"/>
  <c r="BK127" i="1"/>
  <c r="BL166" i="1"/>
  <c r="BL184" i="1"/>
  <c r="BK39" i="1"/>
  <c r="BL117" i="1"/>
  <c r="BK74" i="1"/>
  <c r="BK129" i="1"/>
  <c r="BK68" i="1"/>
  <c r="BL52" i="1"/>
  <c r="BK164" i="1"/>
  <c r="BK137" i="1"/>
  <c r="BK85" i="1"/>
  <c r="BK160" i="1"/>
  <c r="BK71" i="1"/>
  <c r="BK59" i="1"/>
  <c r="BL28" i="1"/>
  <c r="BL168" i="1"/>
  <c r="BL44" i="1"/>
  <c r="BK174" i="1"/>
  <c r="BK183" i="1"/>
  <c r="BL115" i="1"/>
  <c r="BL39" i="1"/>
  <c r="BL180" i="1"/>
  <c r="BK124" i="1"/>
  <c r="BL178" i="1"/>
  <c r="BL76" i="1"/>
  <c r="BK149" i="1"/>
  <c r="BK133" i="1"/>
  <c r="BL181" i="1"/>
  <c r="BL179" i="1"/>
  <c r="BL17" i="1"/>
  <c r="BL171" i="1"/>
  <c r="BL15" i="1"/>
  <c r="BL170" i="1"/>
  <c r="BL167" i="1"/>
  <c r="BL147" i="1"/>
  <c r="BL140" i="1"/>
  <c r="BL137" i="1"/>
  <c r="BK121" i="1"/>
  <c r="BL152" i="1"/>
  <c r="BL146" i="1"/>
  <c r="BK138" i="1"/>
  <c r="BL135" i="1"/>
  <c r="BL120" i="1"/>
  <c r="BK142" i="1"/>
  <c r="BL134" i="1"/>
  <c r="BL132" i="1"/>
  <c r="BK126" i="1"/>
  <c r="BL133" i="1"/>
  <c r="BK118" i="1"/>
  <c r="BK78" i="1"/>
  <c r="BK11" i="1"/>
  <c r="BK84" i="1"/>
  <c r="BL13" i="1"/>
  <c r="BK114" i="1"/>
  <c r="BL41" i="1"/>
  <c r="BK47" i="1"/>
  <c r="BL46" i="1"/>
  <c r="BL70" i="1"/>
  <c r="BK52" i="1"/>
  <c r="BL66" i="1"/>
  <c r="BL101" i="1"/>
  <c r="BK5" i="1"/>
  <c r="BK7" i="1"/>
  <c r="BK23" i="1"/>
  <c r="BL26" i="1"/>
  <c r="BL87" i="1"/>
  <c r="BL40" i="1"/>
  <c r="BL16" i="1"/>
  <c r="BK111" i="1"/>
  <c r="BK32" i="1"/>
  <c r="BK117" i="1"/>
  <c r="BK98" i="1"/>
  <c r="BK93" i="1"/>
  <c r="BL58" i="1"/>
  <c r="BK30" i="1"/>
  <c r="BK4" i="1"/>
  <c r="BL81" i="1"/>
  <c r="BL77" i="1"/>
  <c r="BL71" i="1"/>
  <c r="BL63" i="1"/>
  <c r="BL57" i="1"/>
  <c r="BL51" i="1"/>
  <c r="BL47" i="1"/>
  <c r="BL38" i="1"/>
  <c r="BK28" i="1"/>
  <c r="BK20" i="1"/>
  <c r="BK2" i="1"/>
  <c r="BK42" i="1"/>
  <c r="BK91" i="1"/>
  <c r="BK156" i="1"/>
  <c r="BK72" i="1"/>
  <c r="BK176" i="1"/>
  <c r="BK145" i="1"/>
  <c r="BL111" i="1"/>
  <c r="BK128" i="1"/>
  <c r="BK67" i="1"/>
  <c r="BK31" i="1"/>
  <c r="BK152" i="1"/>
  <c r="BL172" i="1"/>
  <c r="BL160" i="1"/>
  <c r="BK13" i="1"/>
  <c r="BK172" i="1"/>
  <c r="BK54" i="1"/>
  <c r="BK181" i="1"/>
  <c r="BL8" i="1"/>
  <c r="BK143" i="1"/>
  <c r="BK123" i="1"/>
  <c r="BK170" i="1"/>
  <c r="BK147" i="1"/>
  <c r="BK140" i="1"/>
  <c r="BK122" i="1"/>
  <c r="BL165" i="1"/>
  <c r="BL161" i="1"/>
  <c r="BL157" i="1"/>
  <c r="BK146" i="1"/>
  <c r="BL143" i="1"/>
  <c r="BK130" i="1"/>
  <c r="BK148" i="1"/>
  <c r="BL126" i="1"/>
  <c r="BL121" i="1"/>
  <c r="BL124" i="1"/>
  <c r="BL2" i="1"/>
  <c r="BK62" i="1"/>
  <c r="BL78" i="1"/>
  <c r="BL68" i="1"/>
  <c r="BK41" i="1"/>
  <c r="BK56" i="1"/>
  <c r="BK103" i="1"/>
  <c r="BK79" i="1"/>
  <c r="BK92" i="1"/>
  <c r="BL56" i="1"/>
  <c r="BL5" i="1"/>
  <c r="BK25" i="1"/>
  <c r="BK21" i="1"/>
  <c r="BK3" i="1"/>
  <c r="BL48" i="1"/>
  <c r="BL37" i="1"/>
  <c r="BL89" i="1"/>
  <c r="BK109" i="1"/>
  <c r="BL106" i="1"/>
  <c r="BL98" i="1"/>
  <c r="BK97" i="1"/>
  <c r="BK90" i="1"/>
  <c r="BL92" i="1"/>
  <c r="BL22" i="1"/>
  <c r="BL79" i="1"/>
  <c r="BL53" i="1"/>
  <c r="BL30" i="1"/>
  <c r="BK24" i="1"/>
  <c r="BL10" i="1"/>
  <c r="BK18" i="1"/>
  <c r="BK8" i="1"/>
  <c r="BK87" i="1"/>
  <c r="BK139" i="1"/>
  <c r="BK64" i="1"/>
  <c r="BK173" i="1"/>
  <c r="BK141" i="1"/>
  <c r="BK44" i="1"/>
  <c r="BL109" i="1"/>
  <c r="BK65" i="1"/>
  <c r="BK182" i="1"/>
  <c r="BK135" i="1"/>
  <c r="BL164" i="1"/>
  <c r="BK77" i="1"/>
  <c r="BL182" i="1"/>
  <c r="BK184" i="1"/>
  <c r="BL183" i="1"/>
  <c r="BK60" i="1"/>
  <c r="BL54" i="1"/>
  <c r="BL24" i="1"/>
  <c r="BL91" i="1"/>
  <c r="BL119" i="1"/>
  <c r="BL154" i="1"/>
  <c r="BL150" i="1"/>
  <c r="BL129" i="1"/>
  <c r="BK120" i="1"/>
  <c r="BL128" i="1"/>
  <c r="BK163" i="1"/>
  <c r="BK159" i="1"/>
  <c r="BK155" i="1"/>
  <c r="BL144" i="1"/>
  <c r="BL125" i="1"/>
  <c r="BK61" i="1"/>
  <c r="BL11" i="1"/>
  <c r="BL62" i="1"/>
  <c r="BL20" i="1"/>
  <c r="BL88" i="1"/>
  <c r="BK80" i="1"/>
  <c r="BK70" i="1"/>
  <c r="BL95" i="1"/>
  <c r="BL74" i="1"/>
  <c r="BK53" i="1"/>
  <c r="BL7" i="1"/>
  <c r="BK19" i="1"/>
  <c r="BK26" i="1"/>
  <c r="BK6" i="1"/>
  <c r="BL112" i="1"/>
  <c r="BL94" i="1"/>
  <c r="BK112" i="1"/>
  <c r="BK102" i="1"/>
  <c r="BK89" i="1"/>
  <c r="BL114" i="1"/>
  <c r="BL104" i="1"/>
  <c r="BL96" i="1"/>
  <c r="BL69" i="1"/>
  <c r="BL64" i="1"/>
  <c r="BK10" i="1"/>
  <c r="BL83" i="1"/>
  <c r="BL61" i="1"/>
  <c r="BK86" i="1"/>
  <c r="BK96" i="1"/>
  <c r="BL60" i="1"/>
  <c r="BK166" i="1"/>
  <c r="BK116" i="1"/>
  <c r="BL27" i="1"/>
  <c r="BL93" i="1"/>
  <c r="BK55" i="1"/>
  <c r="BK180" i="1"/>
  <c r="BK45" i="1"/>
  <c r="BL156" i="1"/>
  <c r="BL97" i="1"/>
  <c r="BL176" i="1"/>
  <c r="BL162" i="1"/>
  <c r="BK104" i="1"/>
  <c r="BL107" i="1"/>
  <c r="BK15" i="1"/>
  <c r="BK131" i="1"/>
  <c r="BL127" i="1"/>
  <c r="BK150" i="1"/>
  <c r="BK167" i="1"/>
  <c r="BL145" i="1"/>
  <c r="BL163" i="1"/>
  <c r="BL159" i="1"/>
  <c r="BL155" i="1"/>
  <c r="BK151" i="1"/>
  <c r="BL138" i="1"/>
  <c r="BK132" i="1"/>
  <c r="BK125" i="1"/>
  <c r="BL149" i="1"/>
  <c r="BK144" i="1"/>
  <c r="BL136" i="1"/>
  <c r="BL118" i="1"/>
  <c r="BK29" i="1"/>
  <c r="BL19" i="1"/>
  <c r="BK108" i="1"/>
  <c r="BL50" i="1"/>
  <c r="BL36" i="1"/>
  <c r="BK95" i="1"/>
  <c r="BK82" i="1"/>
  <c r="BK46" i="1"/>
  <c r="BK63" i="1"/>
  <c r="BK81" i="1"/>
  <c r="BL103" i="1"/>
  <c r="BK33" i="1"/>
  <c r="BK50" i="1"/>
  <c r="BL34" i="1"/>
  <c r="BK27" i="1"/>
  <c r="BL59" i="1"/>
  <c r="BK158" i="1"/>
  <c r="BL113" i="1"/>
  <c r="BL177" i="1"/>
  <c r="BK169" i="1"/>
  <c r="BK175" i="1"/>
  <c r="BL131" i="1"/>
  <c r="BL122" i="1"/>
  <c r="BK157" i="1"/>
  <c r="BL141" i="1"/>
  <c r="BL99" i="1"/>
  <c r="BK88" i="1"/>
  <c r="BL21" i="1"/>
  <c r="BL18" i="1"/>
  <c r="BL12" i="1"/>
  <c r="BL90" i="1"/>
  <c r="BL32" i="1"/>
  <c r="BK101" i="1"/>
  <c r="BL100" i="1"/>
  <c r="BL55" i="1"/>
  <c r="BL75" i="1"/>
  <c r="BL14" i="1"/>
  <c r="BL84" i="1"/>
  <c r="BK171" i="1"/>
  <c r="BL43" i="1"/>
  <c r="BL23" i="1"/>
  <c r="BK178" i="1"/>
  <c r="BK76" i="1"/>
  <c r="BK154" i="1"/>
  <c r="BL130" i="1"/>
  <c r="BK161" i="1"/>
  <c r="BK75" i="1"/>
  <c r="BL80" i="1"/>
  <c r="BK100" i="1"/>
  <c r="BL25" i="1"/>
  <c r="BK37" i="1"/>
  <c r="BL110" i="1"/>
  <c r="BK16" i="1"/>
  <c r="BK110" i="1"/>
  <c r="BL73" i="1"/>
  <c r="BK106" i="1"/>
  <c r="BL108" i="1"/>
  <c r="BL45" i="1"/>
  <c r="BK36" i="1"/>
  <c r="BK12" i="1"/>
  <c r="BK58" i="1"/>
  <c r="BK69" i="1"/>
  <c r="BK179" i="1"/>
  <c r="BK48" i="1"/>
  <c r="BL175" i="1"/>
  <c r="BL31" i="1"/>
  <c r="BK168" i="1"/>
  <c r="BL148" i="1"/>
  <c r="BK165" i="1"/>
  <c r="BL42" i="1"/>
  <c r="BL9" i="1"/>
  <c r="BK43" i="1"/>
  <c r="BL82" i="1"/>
  <c r="BL33" i="1"/>
  <c r="BL6" i="1"/>
  <c r="BK40" i="1"/>
  <c r="BL102" i="1"/>
  <c r="BL65" i="1"/>
  <c r="BK105" i="1"/>
  <c r="BL116" i="1"/>
  <c r="BL85" i="1"/>
  <c r="BL72" i="1"/>
  <c r="BK38" i="1"/>
  <c r="BL49" i="1"/>
  <c r="BL4" i="1"/>
  <c r="BK34" i="1"/>
  <c r="BK162" i="1"/>
  <c r="BK51" i="1"/>
  <c r="BK153" i="1"/>
  <c r="BK35" i="1"/>
  <c r="BK57" i="1"/>
  <c r="BK107" i="1"/>
  <c r="BK49" i="1"/>
  <c r="BL123" i="1"/>
  <c r="BL173" i="1"/>
  <c r="BL151" i="1"/>
  <c r="BK119" i="1"/>
  <c r="BL142" i="1"/>
  <c r="BK134" i="1"/>
  <c r="BK136" i="1"/>
  <c r="BK99" i="1"/>
  <c r="BL29" i="1"/>
  <c r="BK9" i="1"/>
  <c r="BK113" i="1"/>
  <c r="BK66" i="1"/>
  <c r="BK83" i="1"/>
  <c r="BL105" i="1"/>
  <c r="BL3" i="1"/>
  <c r="BK94" i="1"/>
  <c r="BK22" i="1"/>
  <c r="BK14" i="1"/>
  <c r="BL67" i="1"/>
  <c r="K5" i="12"/>
  <c r="BE125" i="1"/>
  <c r="BE178" i="1"/>
  <c r="E131" i="1"/>
  <c r="BA130" i="1"/>
  <c r="C133" i="1"/>
  <c r="BJ158" i="1"/>
  <c r="BE157" i="1"/>
  <c r="C38" i="1"/>
  <c r="BA37" i="1"/>
  <c r="C99" i="1"/>
  <c r="BA98" i="1"/>
  <c r="BE34" i="1"/>
  <c r="BJ35" i="1"/>
  <c r="BJ98" i="1"/>
  <c r="BE97" i="1"/>
  <c r="C11" i="1"/>
  <c r="BA10" i="1"/>
  <c r="BJ21" i="1"/>
  <c r="BE20" i="1"/>
  <c r="BF20" i="1" s="1"/>
  <c r="BE9" i="1"/>
  <c r="O4" i="12"/>
  <c r="H7" i="12"/>
  <c r="L5" i="12"/>
  <c r="M5" i="12" s="1"/>
  <c r="E627" i="1" l="1"/>
  <c r="BA626" i="1"/>
  <c r="BJ584" i="1"/>
  <c r="BE583" i="1"/>
  <c r="BF583" i="1" s="1"/>
  <c r="BN583" i="1" s="1"/>
  <c r="BE679" i="1"/>
  <c r="BJ680" i="1"/>
  <c r="C683" i="1"/>
  <c r="BA682" i="1"/>
  <c r="BJ722" i="1"/>
  <c r="BE721" i="1"/>
  <c r="BF721" i="1" s="1"/>
  <c r="BN721" i="1" s="1"/>
  <c r="BJ632" i="1"/>
  <c r="BE631" i="1"/>
  <c r="C453" i="1"/>
  <c r="BA452" i="1"/>
  <c r="BJ531" i="1"/>
  <c r="BE530" i="1"/>
  <c r="BE487" i="1"/>
  <c r="BF487" i="1" s="1"/>
  <c r="BN487" i="1" s="1"/>
  <c r="BJ488" i="1"/>
  <c r="BE454" i="1"/>
  <c r="BJ373" i="1"/>
  <c r="BE372" i="1"/>
  <c r="BJ408" i="1"/>
  <c r="BE407" i="1"/>
  <c r="BF407" i="1" s="1"/>
  <c r="BN407" i="1" s="1"/>
  <c r="C345" i="1"/>
  <c r="BA344" i="1"/>
  <c r="BE342" i="1"/>
  <c r="E251" i="1"/>
  <c r="BA249" i="1"/>
  <c r="BE308" i="1"/>
  <c r="BF308" i="1" s="1"/>
  <c r="BN308" i="1" s="1"/>
  <c r="BJ309" i="1"/>
  <c r="BE281" i="1"/>
  <c r="BF281" i="1" s="1"/>
  <c r="BN281" i="1" s="1"/>
  <c r="BJ282" i="1"/>
  <c r="BE269" i="1"/>
  <c r="BF269" i="1" s="1"/>
  <c r="BN269" i="1" s="1"/>
  <c r="BJ248" i="1"/>
  <c r="BE247" i="1"/>
  <c r="BF247" i="1" s="1"/>
  <c r="BN247" i="1" s="1"/>
  <c r="BF125" i="1"/>
  <c r="BN125" i="1" s="1"/>
  <c r="BF226" i="1"/>
  <c r="BN226" i="1" s="1"/>
  <c r="BF34" i="1"/>
  <c r="BN34" i="1" s="1"/>
  <c r="BF97" i="1"/>
  <c r="BN97" i="1" s="1"/>
  <c r="D106" i="1"/>
  <c r="D195" i="1"/>
  <c r="D44" i="1"/>
  <c r="D45" i="1" s="1"/>
  <c r="D46" i="1" s="1"/>
  <c r="D47" i="1" s="1"/>
  <c r="D48" i="1" s="1"/>
  <c r="D49" i="1" s="1"/>
  <c r="D50" i="1" s="1"/>
  <c r="D51" i="1" s="1"/>
  <c r="D52" i="1" s="1"/>
  <c r="D53" i="1" s="1"/>
  <c r="BJ228" i="1"/>
  <c r="BE227" i="1"/>
  <c r="BA232" i="1"/>
  <c r="C233" i="1"/>
  <c r="BE191" i="1"/>
  <c r="BF191" i="1" s="1"/>
  <c r="BJ192" i="1"/>
  <c r="BE126" i="1"/>
  <c r="BE179" i="1"/>
  <c r="C134" i="1"/>
  <c r="E132" i="1"/>
  <c r="BA131" i="1"/>
  <c r="BJ159" i="1"/>
  <c r="BE158" i="1"/>
  <c r="BJ99" i="1"/>
  <c r="BE98" i="1"/>
  <c r="C100" i="1"/>
  <c r="BA99" i="1"/>
  <c r="BE35" i="1"/>
  <c r="BJ36" i="1"/>
  <c r="C12" i="1"/>
  <c r="BA11" i="1"/>
  <c r="C39" i="1"/>
  <c r="BA38" i="1"/>
  <c r="BE10" i="1"/>
  <c r="BE21" i="1"/>
  <c r="BJ22" i="1"/>
  <c r="H8" i="12"/>
  <c r="O5" i="12"/>
  <c r="P5" i="12"/>
  <c r="N5" i="12"/>
  <c r="L6" i="12"/>
  <c r="M6" i="12" s="1"/>
  <c r="E628" i="1" l="1"/>
  <c r="BA627" i="1"/>
  <c r="BE584" i="1"/>
  <c r="BF584" i="1" s="1"/>
  <c r="BN584" i="1" s="1"/>
  <c r="BJ585" i="1"/>
  <c r="BE680" i="1"/>
  <c r="BJ681" i="1"/>
  <c r="BJ723" i="1"/>
  <c r="BE722" i="1"/>
  <c r="BF722" i="1" s="1"/>
  <c r="BN722" i="1" s="1"/>
  <c r="C684" i="1"/>
  <c r="BA683" i="1"/>
  <c r="BJ633" i="1"/>
  <c r="BE632" i="1"/>
  <c r="C454" i="1"/>
  <c r="BA453" i="1"/>
  <c r="BJ532" i="1"/>
  <c r="BE531" i="1"/>
  <c r="BE488" i="1"/>
  <c r="BJ489" i="1"/>
  <c r="BE456" i="1"/>
  <c r="BE455" i="1"/>
  <c r="BE408" i="1"/>
  <c r="BF408" i="1" s="1"/>
  <c r="BN408" i="1" s="1"/>
  <c r="BJ409" i="1"/>
  <c r="C346" i="1"/>
  <c r="BA345" i="1"/>
  <c r="BJ374" i="1"/>
  <c r="BE373" i="1"/>
  <c r="BF373" i="1" s="1"/>
  <c r="BN373" i="1" s="1"/>
  <c r="BE343" i="1"/>
  <c r="BE309" i="1"/>
  <c r="BF309" i="1" s="1"/>
  <c r="BN309" i="1" s="1"/>
  <c r="BJ310" i="1"/>
  <c r="E252" i="1"/>
  <c r="BA251" i="1"/>
  <c r="BE282" i="1"/>
  <c r="BF282" i="1" s="1"/>
  <c r="BN282" i="1" s="1"/>
  <c r="BJ283" i="1"/>
  <c r="BE270" i="1"/>
  <c r="BJ249" i="1"/>
  <c r="BE248" i="1"/>
  <c r="BF35" i="1"/>
  <c r="BN35" i="1" s="1"/>
  <c r="BF227" i="1"/>
  <c r="BN227" i="1" s="1"/>
  <c r="BF98" i="1"/>
  <c r="BN98" i="1" s="1"/>
  <c r="BF126" i="1"/>
  <c r="BN126" i="1" s="1"/>
  <c r="D54" i="1"/>
  <c r="D107" i="1"/>
  <c r="D196" i="1"/>
  <c r="BE192" i="1"/>
  <c r="BF192" i="1" s="1"/>
  <c r="BJ193" i="1"/>
  <c r="BJ229" i="1"/>
  <c r="BE228" i="1"/>
  <c r="C234" i="1"/>
  <c r="BA233" i="1"/>
  <c r="BE127" i="1"/>
  <c r="BE180" i="1"/>
  <c r="BF180" i="1" s="1"/>
  <c r="E133" i="1"/>
  <c r="BA132" i="1"/>
  <c r="C135" i="1"/>
  <c r="BJ160" i="1"/>
  <c r="BE159" i="1"/>
  <c r="C13" i="1"/>
  <c r="BA12" i="1"/>
  <c r="C101" i="1"/>
  <c r="BA100" i="1"/>
  <c r="C40" i="1"/>
  <c r="BA39" i="1"/>
  <c r="BE36" i="1"/>
  <c r="BJ37" i="1"/>
  <c r="BE99" i="1"/>
  <c r="BJ100" i="1"/>
  <c r="BJ23" i="1"/>
  <c r="BE22" i="1"/>
  <c r="BE11" i="1"/>
  <c r="L7" i="12"/>
  <c r="M7" i="12" s="1"/>
  <c r="P7" i="12" s="1"/>
  <c r="H9" i="12"/>
  <c r="N6" i="12"/>
  <c r="P6" i="12"/>
  <c r="O6" i="12"/>
  <c r="E629" i="1" l="1"/>
  <c r="BA628" i="1"/>
  <c r="BE585" i="1"/>
  <c r="BF585" i="1" s="1"/>
  <c r="BN585" i="1" s="1"/>
  <c r="BJ586" i="1"/>
  <c r="BE681" i="1"/>
  <c r="BJ682" i="1"/>
  <c r="BE723" i="1"/>
  <c r="BF723" i="1" s="1"/>
  <c r="BN723" i="1" s="1"/>
  <c r="BJ724" i="1"/>
  <c r="C685" i="1"/>
  <c r="BA684" i="1"/>
  <c r="BE633" i="1"/>
  <c r="BJ634" i="1"/>
  <c r="BE634" i="1" s="1"/>
  <c r="BF634" i="1" s="1"/>
  <c r="BN634" i="1" s="1"/>
  <c r="C455" i="1"/>
  <c r="BA454" i="1"/>
  <c r="BJ533" i="1"/>
  <c r="BE532" i="1"/>
  <c r="BE489" i="1"/>
  <c r="BF489" i="1" s="1"/>
  <c r="BN489" i="1" s="1"/>
  <c r="BJ490" i="1"/>
  <c r="C347" i="1"/>
  <c r="BA346" i="1"/>
  <c r="BE409" i="1"/>
  <c r="BF409" i="1" s="1"/>
  <c r="BN409" i="1" s="1"/>
  <c r="BJ410" i="1"/>
  <c r="BE374" i="1"/>
  <c r="BF374" i="1" s="1"/>
  <c r="BN374" i="1" s="1"/>
  <c r="BJ375" i="1"/>
  <c r="BE344" i="1"/>
  <c r="E253" i="1"/>
  <c r="BA252" i="1"/>
  <c r="BE310" i="1"/>
  <c r="BF310" i="1" s="1"/>
  <c r="BN310" i="1" s="1"/>
  <c r="BJ311" i="1"/>
  <c r="BE271" i="1"/>
  <c r="BE283" i="1"/>
  <c r="BF283" i="1" s="1"/>
  <c r="BN283" i="1" s="1"/>
  <c r="BJ284" i="1"/>
  <c r="BE249" i="1"/>
  <c r="BJ250" i="1"/>
  <c r="BF99" i="1"/>
  <c r="BN99" i="1" s="1"/>
  <c r="BF228" i="1"/>
  <c r="BN228" i="1" s="1"/>
  <c r="BF36" i="1"/>
  <c r="BN36" i="1" s="1"/>
  <c r="BF127" i="1"/>
  <c r="BN127" i="1" s="1"/>
  <c r="D197" i="1"/>
  <c r="D55" i="1"/>
  <c r="D108" i="1"/>
  <c r="BJ230" i="1"/>
  <c r="BE229" i="1"/>
  <c r="C235" i="1"/>
  <c r="BA235" i="1" s="1"/>
  <c r="BA234" i="1"/>
  <c r="BE193" i="1"/>
  <c r="BF193" i="1" s="1"/>
  <c r="BJ194" i="1"/>
  <c r="BI165" i="1"/>
  <c r="BI15" i="1"/>
  <c r="BE128" i="1"/>
  <c r="BE181" i="1"/>
  <c r="BF181" i="1" s="1"/>
  <c r="C136" i="1"/>
  <c r="E134" i="1"/>
  <c r="BA133" i="1"/>
  <c r="BJ161" i="1"/>
  <c r="BE160" i="1"/>
  <c r="BE37" i="1"/>
  <c r="BJ38" i="1"/>
  <c r="BJ101" i="1"/>
  <c r="BE100" i="1"/>
  <c r="C102" i="1"/>
  <c r="BA101" i="1"/>
  <c r="C41" i="1"/>
  <c r="BA40" i="1"/>
  <c r="C14" i="1"/>
  <c r="BA13" i="1"/>
  <c r="BE12" i="1"/>
  <c r="BJ24" i="1"/>
  <c r="BE23" i="1"/>
  <c r="N7" i="12"/>
  <c r="O7" i="12"/>
  <c r="L8" i="12"/>
  <c r="M8" i="12" s="1"/>
  <c r="O8" i="12" s="1"/>
  <c r="H10" i="12"/>
  <c r="E630" i="1" l="1"/>
  <c r="BA629" i="1"/>
  <c r="BE586" i="1"/>
  <c r="BF586" i="1" s="1"/>
  <c r="BN586" i="1" s="1"/>
  <c r="BJ587" i="1"/>
  <c r="BE682" i="1"/>
  <c r="BJ683" i="1"/>
  <c r="C686" i="1"/>
  <c r="BA685" i="1"/>
  <c r="BJ725" i="1"/>
  <c r="BE724" i="1"/>
  <c r="BF724" i="1" s="1"/>
  <c r="BN724" i="1" s="1"/>
  <c r="C456" i="1"/>
  <c r="BA455" i="1"/>
  <c r="BE533" i="1"/>
  <c r="BJ534" i="1"/>
  <c r="BE490" i="1"/>
  <c r="BF490" i="1" s="1"/>
  <c r="BN490" i="1" s="1"/>
  <c r="BJ491" i="1"/>
  <c r="BE410" i="1"/>
  <c r="BF410" i="1" s="1"/>
  <c r="BN410" i="1" s="1"/>
  <c r="BJ411" i="1"/>
  <c r="BE375" i="1"/>
  <c r="BF375" i="1" s="1"/>
  <c r="BN375" i="1" s="1"/>
  <c r="BJ376" i="1"/>
  <c r="C348" i="1"/>
  <c r="BA347" i="1"/>
  <c r="BE345" i="1"/>
  <c r="BE311" i="1"/>
  <c r="BF311" i="1" s="1"/>
  <c r="BN311" i="1" s="1"/>
  <c r="BJ312" i="1"/>
  <c r="E254" i="1"/>
  <c r="BA253" i="1"/>
  <c r="BE284" i="1"/>
  <c r="BF284" i="1" s="1"/>
  <c r="BN284" i="1" s="1"/>
  <c r="BJ285" i="1"/>
  <c r="BE272" i="1"/>
  <c r="BE250" i="1"/>
  <c r="BF250" i="1" s="1"/>
  <c r="BN250" i="1" s="1"/>
  <c r="BJ251" i="1"/>
  <c r="BF229" i="1"/>
  <c r="BN229" i="1" s="1"/>
  <c r="BF128" i="1"/>
  <c r="BN128" i="1" s="1"/>
  <c r="BF37" i="1"/>
  <c r="BN37" i="1" s="1"/>
  <c r="BF100" i="1"/>
  <c r="BN100" i="1" s="1"/>
  <c r="D109" i="1"/>
  <c r="D56" i="1"/>
  <c r="D198" i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BJ195" i="1"/>
  <c r="BE194" i="1"/>
  <c r="BF194" i="1" s="1"/>
  <c r="BE230" i="1"/>
  <c r="BJ231" i="1"/>
  <c r="BE129" i="1"/>
  <c r="BE182" i="1"/>
  <c r="BF182" i="1" s="1"/>
  <c r="E135" i="1"/>
  <c r="BA134" i="1"/>
  <c r="C137" i="1"/>
  <c r="BJ162" i="1"/>
  <c r="BE161" i="1"/>
  <c r="BE38" i="1"/>
  <c r="BJ39" i="1"/>
  <c r="C15" i="1"/>
  <c r="BA14" i="1"/>
  <c r="C103" i="1"/>
  <c r="BA102" i="1"/>
  <c r="C42" i="1"/>
  <c r="BA41" i="1"/>
  <c r="BE101" i="1"/>
  <c r="BJ102" i="1"/>
  <c r="BJ25" i="1"/>
  <c r="BE24" i="1"/>
  <c r="BE13" i="1"/>
  <c r="BE14" i="1"/>
  <c r="L9" i="12"/>
  <c r="M9" i="12" s="1"/>
  <c r="O9" i="12" s="1"/>
  <c r="N8" i="12"/>
  <c r="P8" i="12"/>
  <c r="H11" i="12"/>
  <c r="E631" i="1" l="1"/>
  <c r="BA630" i="1"/>
  <c r="BJ588" i="1"/>
  <c r="BE587" i="1"/>
  <c r="BE683" i="1"/>
  <c r="BJ684" i="1"/>
  <c r="BE725" i="1"/>
  <c r="BF725" i="1" s="1"/>
  <c r="BN725" i="1" s="1"/>
  <c r="BJ726" i="1"/>
  <c r="BE726" i="1" s="1"/>
  <c r="BF726" i="1" s="1"/>
  <c r="BN726" i="1" s="1"/>
  <c r="C687" i="1"/>
  <c r="BA686" i="1"/>
  <c r="C457" i="1"/>
  <c r="BA456" i="1"/>
  <c r="BJ535" i="1"/>
  <c r="BE534" i="1"/>
  <c r="BE491" i="1"/>
  <c r="BF491" i="1" s="1"/>
  <c r="BN491" i="1" s="1"/>
  <c r="BJ492" i="1"/>
  <c r="BE376" i="1"/>
  <c r="BF376" i="1" s="1"/>
  <c r="BN376" i="1" s="1"/>
  <c r="BJ377" i="1"/>
  <c r="BJ412" i="1"/>
  <c r="BE411" i="1"/>
  <c r="BF411" i="1" s="1"/>
  <c r="BN411" i="1" s="1"/>
  <c r="C349" i="1"/>
  <c r="BA348" i="1"/>
  <c r="BE347" i="1"/>
  <c r="BE346" i="1"/>
  <c r="BJ313" i="1"/>
  <c r="BE312" i="1"/>
  <c r="BF312" i="1" s="1"/>
  <c r="BN312" i="1" s="1"/>
  <c r="E255" i="1"/>
  <c r="BA254" i="1"/>
  <c r="BE285" i="1"/>
  <c r="BF285" i="1" s="1"/>
  <c r="BN285" i="1" s="1"/>
  <c r="BJ286" i="1"/>
  <c r="BE251" i="1"/>
  <c r="BF251" i="1" s="1"/>
  <c r="BN251" i="1" s="1"/>
  <c r="BJ252" i="1"/>
  <c r="BF129" i="1"/>
  <c r="BN129" i="1" s="1"/>
  <c r="BF101" i="1"/>
  <c r="BN101" i="1" s="1"/>
  <c r="BF38" i="1"/>
  <c r="BN38" i="1" s="1"/>
  <c r="BF230" i="1"/>
  <c r="BN230" i="1" s="1"/>
  <c r="D211" i="1"/>
  <c r="D57" i="1"/>
  <c r="D110" i="1"/>
  <c r="BJ232" i="1"/>
  <c r="BE231" i="1"/>
  <c r="BE195" i="1"/>
  <c r="BF195" i="1" s="1"/>
  <c r="BJ196" i="1"/>
  <c r="L10" i="12"/>
  <c r="M10" i="12" s="1"/>
  <c r="N10" i="12" s="1"/>
  <c r="BE130" i="1"/>
  <c r="BE183" i="1"/>
  <c r="BE184" i="1"/>
  <c r="C138" i="1"/>
  <c r="E136" i="1"/>
  <c r="BA135" i="1"/>
  <c r="BJ163" i="1"/>
  <c r="BE162" i="1"/>
  <c r="BE102" i="1"/>
  <c r="BJ103" i="1"/>
  <c r="BE39" i="1"/>
  <c r="BJ40" i="1"/>
  <c r="C104" i="1"/>
  <c r="BA103" i="1"/>
  <c r="C43" i="1"/>
  <c r="BA42" i="1"/>
  <c r="C16" i="1"/>
  <c r="BA15" i="1"/>
  <c r="BN15" i="1"/>
  <c r="BE25" i="1"/>
  <c r="BJ26" i="1"/>
  <c r="N9" i="12"/>
  <c r="P9" i="12"/>
  <c r="H12" i="12"/>
  <c r="E632" i="1" l="1"/>
  <c r="BA631" i="1"/>
  <c r="BE588" i="1"/>
  <c r="BJ589" i="1"/>
  <c r="BE684" i="1"/>
  <c r="BF684" i="1" s="1"/>
  <c r="BN684" i="1" s="1"/>
  <c r="BJ685" i="1"/>
  <c r="C688" i="1"/>
  <c r="BA687" i="1"/>
  <c r="C458" i="1"/>
  <c r="BA457" i="1"/>
  <c r="BE535" i="1"/>
  <c r="BJ536" i="1"/>
  <c r="BE536" i="1" s="1"/>
  <c r="BF536" i="1" s="1"/>
  <c r="BN536" i="1" s="1"/>
  <c r="BE492" i="1"/>
  <c r="BF492" i="1" s="1"/>
  <c r="BN492" i="1" s="1"/>
  <c r="BJ493" i="1"/>
  <c r="C350" i="1"/>
  <c r="BA349" i="1"/>
  <c r="BE412" i="1"/>
  <c r="BF412" i="1" s="1"/>
  <c r="BN412" i="1" s="1"/>
  <c r="BJ413" i="1"/>
  <c r="BE377" i="1"/>
  <c r="BF377" i="1" s="1"/>
  <c r="BN377" i="1" s="1"/>
  <c r="BJ378" i="1"/>
  <c r="E256" i="1"/>
  <c r="BA255" i="1"/>
  <c r="BJ314" i="1"/>
  <c r="BE313" i="1"/>
  <c r="BJ287" i="1"/>
  <c r="BE286" i="1"/>
  <c r="BF286" i="1" s="1"/>
  <c r="BN286" i="1" s="1"/>
  <c r="BE252" i="1"/>
  <c r="BF252" i="1" s="1"/>
  <c r="BN252" i="1" s="1"/>
  <c r="BJ253" i="1"/>
  <c r="BF39" i="1"/>
  <c r="BN39" i="1" s="1"/>
  <c r="BF102" i="1"/>
  <c r="BN102" i="1" s="1"/>
  <c r="D58" i="1"/>
  <c r="D111" i="1"/>
  <c r="D112" i="1" s="1"/>
  <c r="D113" i="1" s="1"/>
  <c r="D212" i="1"/>
  <c r="D213" i="1" s="1"/>
  <c r="D214" i="1" s="1"/>
  <c r="BJ233" i="1"/>
  <c r="BE232" i="1"/>
  <c r="BE196" i="1"/>
  <c r="BF196" i="1" s="1"/>
  <c r="BJ197" i="1"/>
  <c r="L11" i="12"/>
  <c r="M11" i="12" s="1"/>
  <c r="P11" i="12" s="1"/>
  <c r="P10" i="12"/>
  <c r="O10" i="12"/>
  <c r="BE131" i="1"/>
  <c r="E137" i="1"/>
  <c r="BA136" i="1"/>
  <c r="C139" i="1"/>
  <c r="BJ164" i="1"/>
  <c r="BE163" i="1"/>
  <c r="BJ104" i="1"/>
  <c r="BE103" i="1"/>
  <c r="C17" i="1"/>
  <c r="BA16" i="1"/>
  <c r="BN16" i="1"/>
  <c r="C105" i="1"/>
  <c r="BA104" i="1"/>
  <c r="BE40" i="1"/>
  <c r="BJ41" i="1"/>
  <c r="C44" i="1"/>
  <c r="BA43" i="1"/>
  <c r="BJ27" i="1"/>
  <c r="BE26" i="1"/>
  <c r="H13" i="12"/>
  <c r="E633" i="1" l="1"/>
  <c r="BA632" i="1"/>
  <c r="BE589" i="1"/>
  <c r="BJ590" i="1"/>
  <c r="BJ686" i="1"/>
  <c r="BE685" i="1"/>
  <c r="BF685" i="1" s="1"/>
  <c r="BN685" i="1" s="1"/>
  <c r="C690" i="1"/>
  <c r="BA688" i="1"/>
  <c r="C459" i="1"/>
  <c r="BA458" i="1"/>
  <c r="BE493" i="1"/>
  <c r="BF493" i="1" s="1"/>
  <c r="BN493" i="1" s="1"/>
  <c r="BJ494" i="1"/>
  <c r="BE413" i="1"/>
  <c r="BF413" i="1" s="1"/>
  <c r="BN413" i="1" s="1"/>
  <c r="BJ414" i="1"/>
  <c r="BJ379" i="1"/>
  <c r="BE378" i="1"/>
  <c r="BF378" i="1" s="1"/>
  <c r="BN378" i="1" s="1"/>
  <c r="C351" i="1"/>
  <c r="BA350" i="1"/>
  <c r="BE314" i="1"/>
  <c r="BJ315" i="1"/>
  <c r="E257" i="1"/>
  <c r="BA256" i="1"/>
  <c r="BE287" i="1"/>
  <c r="BJ288" i="1"/>
  <c r="BE253" i="1"/>
  <c r="BF253" i="1" s="1"/>
  <c r="BN253" i="1" s="1"/>
  <c r="BJ254" i="1"/>
  <c r="BF40" i="1"/>
  <c r="BN40" i="1" s="1"/>
  <c r="BF103" i="1"/>
  <c r="BN103" i="1" s="1"/>
  <c r="D59" i="1"/>
  <c r="D114" i="1"/>
  <c r="O11" i="12"/>
  <c r="N11" i="12"/>
  <c r="L12" i="12"/>
  <c r="M12" i="12" s="1"/>
  <c r="P12" i="12" s="1"/>
  <c r="BJ234" i="1"/>
  <c r="BE233" i="1"/>
  <c r="BE197" i="1"/>
  <c r="BF197" i="1" s="1"/>
  <c r="BJ198" i="1"/>
  <c r="BE132" i="1"/>
  <c r="C140" i="1"/>
  <c r="E138" i="1"/>
  <c r="BA137" i="1"/>
  <c r="BJ165" i="1"/>
  <c r="BE164" i="1"/>
  <c r="C45" i="1"/>
  <c r="BA44" i="1"/>
  <c r="C106" i="1"/>
  <c r="BA105" i="1"/>
  <c r="BJ42" i="1"/>
  <c r="BE41" i="1"/>
  <c r="BE104" i="1"/>
  <c r="BJ105" i="1"/>
  <c r="C18" i="1"/>
  <c r="BA17" i="1"/>
  <c r="BN17" i="1"/>
  <c r="BE27" i="1"/>
  <c r="BJ28" i="1"/>
  <c r="BE28" i="1" s="1"/>
  <c r="H14" i="12"/>
  <c r="BA633" i="1" l="1"/>
  <c r="BE590" i="1"/>
  <c r="BJ591" i="1"/>
  <c r="BJ687" i="1"/>
  <c r="BE686" i="1"/>
  <c r="BF686" i="1" s="1"/>
  <c r="BN686" i="1" s="1"/>
  <c r="C691" i="1"/>
  <c r="BA690" i="1"/>
  <c r="C460" i="1"/>
  <c r="BA459" i="1"/>
  <c r="BE494" i="1"/>
  <c r="BF494" i="1" s="1"/>
  <c r="BN494" i="1" s="1"/>
  <c r="BJ495" i="1"/>
  <c r="BE379" i="1"/>
  <c r="BF379" i="1" s="1"/>
  <c r="BN379" i="1" s="1"/>
  <c r="BJ380" i="1"/>
  <c r="BE414" i="1"/>
  <c r="BF414" i="1" s="1"/>
  <c r="BN414" i="1" s="1"/>
  <c r="BJ415" i="1"/>
  <c r="C352" i="1"/>
  <c r="BA351" i="1"/>
  <c r="E258" i="1"/>
  <c r="BA257" i="1"/>
  <c r="BJ316" i="1"/>
  <c r="BE315" i="1"/>
  <c r="BJ289" i="1"/>
  <c r="BE288" i="1"/>
  <c r="BJ255" i="1"/>
  <c r="BE254" i="1"/>
  <c r="BF254" i="1" s="1"/>
  <c r="BN254" i="1" s="1"/>
  <c r="BF104" i="1"/>
  <c r="BN104" i="1" s="1"/>
  <c r="BF41" i="1"/>
  <c r="BN41" i="1" s="1"/>
  <c r="BF233" i="1"/>
  <c r="BN233" i="1" s="1"/>
  <c r="D60" i="1"/>
  <c r="D115" i="1"/>
  <c r="N12" i="12"/>
  <c r="L13" i="12"/>
  <c r="M13" i="12" s="1"/>
  <c r="N13" i="12" s="1"/>
  <c r="O12" i="12"/>
  <c r="BE234" i="1"/>
  <c r="BJ235" i="1"/>
  <c r="BE235" i="1" s="1"/>
  <c r="BE198" i="1"/>
  <c r="BJ199" i="1"/>
  <c r="BE133" i="1"/>
  <c r="E139" i="1"/>
  <c r="BA138" i="1"/>
  <c r="C141" i="1"/>
  <c r="BJ166" i="1"/>
  <c r="BE165" i="1"/>
  <c r="C19" i="1"/>
  <c r="BA18" i="1"/>
  <c r="BN18" i="1"/>
  <c r="C46" i="1"/>
  <c r="BA45" i="1"/>
  <c r="BE105" i="1"/>
  <c r="BJ106" i="1"/>
  <c r="C107" i="1"/>
  <c r="BA106" i="1"/>
  <c r="BJ43" i="1"/>
  <c r="BE42" i="1"/>
  <c r="H15" i="12"/>
  <c r="E636" i="1" l="1"/>
  <c r="BA634" i="1"/>
  <c r="BE591" i="1"/>
  <c r="BJ592" i="1"/>
  <c r="BJ688" i="1"/>
  <c r="BE688" i="1" s="1"/>
  <c r="BE687" i="1"/>
  <c r="C692" i="1"/>
  <c r="BA691" i="1"/>
  <c r="C461" i="1"/>
  <c r="BA460" i="1"/>
  <c r="BE495" i="1"/>
  <c r="BF495" i="1" s="1"/>
  <c r="BN495" i="1" s="1"/>
  <c r="BJ496" i="1"/>
  <c r="BJ381" i="1"/>
  <c r="BE380" i="1"/>
  <c r="BE415" i="1"/>
  <c r="BF415" i="1" s="1"/>
  <c r="BN415" i="1" s="1"/>
  <c r="BJ416" i="1"/>
  <c r="C353" i="1"/>
  <c r="BA352" i="1"/>
  <c r="BE316" i="1"/>
  <c r="BJ317" i="1"/>
  <c r="E259" i="1"/>
  <c r="BA258" i="1"/>
  <c r="BE289" i="1"/>
  <c r="BJ290" i="1"/>
  <c r="BE255" i="1"/>
  <c r="BJ256" i="1"/>
  <c r="BF235" i="1"/>
  <c r="BN235" i="1" s="1"/>
  <c r="BF234" i="1"/>
  <c r="BN234" i="1" s="1"/>
  <c r="BF42" i="1"/>
  <c r="BN42" i="1" s="1"/>
  <c r="BF105" i="1"/>
  <c r="BN105" i="1" s="1"/>
  <c r="D61" i="1"/>
  <c r="D62" i="1" s="1"/>
  <c r="D63" i="1" s="1"/>
  <c r="P13" i="12"/>
  <c r="O13" i="12"/>
  <c r="L14" i="12"/>
  <c r="M14" i="12" s="1"/>
  <c r="P14" i="12" s="1"/>
  <c r="BE199" i="1"/>
  <c r="BJ200" i="1"/>
  <c r="BE134" i="1"/>
  <c r="C142" i="1"/>
  <c r="E140" i="1"/>
  <c r="BA139" i="1"/>
  <c r="BJ167" i="1"/>
  <c r="BE166" i="1"/>
  <c r="BE43" i="1"/>
  <c r="BJ44" i="1"/>
  <c r="C20" i="1"/>
  <c r="BA19" i="1"/>
  <c r="BN19" i="1"/>
  <c r="C108" i="1"/>
  <c r="BA107" i="1"/>
  <c r="C47" i="1"/>
  <c r="BA46" i="1"/>
  <c r="BE106" i="1"/>
  <c r="BJ107" i="1"/>
  <c r="H16" i="12"/>
  <c r="E637" i="1" l="1"/>
  <c r="BA636" i="1"/>
  <c r="BE592" i="1"/>
  <c r="BJ593" i="1"/>
  <c r="C693" i="1"/>
  <c r="BA692" i="1"/>
  <c r="C462" i="1"/>
  <c r="BA461" i="1"/>
  <c r="BE496" i="1"/>
  <c r="BF496" i="1" s="1"/>
  <c r="BN496" i="1" s="1"/>
  <c r="BJ497" i="1"/>
  <c r="BE416" i="1"/>
  <c r="BF416" i="1" s="1"/>
  <c r="BN416" i="1" s="1"/>
  <c r="BJ417" i="1"/>
  <c r="C354" i="1"/>
  <c r="BA353" i="1"/>
  <c r="BJ382" i="1"/>
  <c r="BE381" i="1"/>
  <c r="E260" i="1"/>
  <c r="BA259" i="1"/>
  <c r="BE317" i="1"/>
  <c r="BJ318" i="1"/>
  <c r="N14" i="12"/>
  <c r="L15" i="12"/>
  <c r="M15" i="12" s="1"/>
  <c r="O15" i="12" s="1"/>
  <c r="BE290" i="1"/>
  <c r="BJ291" i="1"/>
  <c r="BJ257" i="1"/>
  <c r="BE256" i="1"/>
  <c r="BF43" i="1"/>
  <c r="BN43" i="1" s="1"/>
  <c r="BF106" i="1"/>
  <c r="BN106" i="1" s="1"/>
  <c r="D64" i="1"/>
  <c r="O14" i="12"/>
  <c r="BE200" i="1"/>
  <c r="BJ201" i="1"/>
  <c r="BE135" i="1"/>
  <c r="E141" i="1"/>
  <c r="BA140" i="1"/>
  <c r="C143" i="1"/>
  <c r="BJ168" i="1"/>
  <c r="BE167" i="1"/>
  <c r="C48" i="1"/>
  <c r="BA47" i="1"/>
  <c r="BJ108" i="1"/>
  <c r="BE107" i="1"/>
  <c r="C21" i="1"/>
  <c r="BA20" i="1"/>
  <c r="BN20" i="1"/>
  <c r="C109" i="1"/>
  <c r="BA108" i="1"/>
  <c r="BJ45" i="1"/>
  <c r="BE44" i="1"/>
  <c r="H17" i="12"/>
  <c r="E638" i="1" l="1"/>
  <c r="BA637" i="1"/>
  <c r="BJ594" i="1"/>
  <c r="BE593" i="1"/>
  <c r="C694" i="1"/>
  <c r="BA693" i="1"/>
  <c r="C463" i="1"/>
  <c r="BA462" i="1"/>
  <c r="BJ498" i="1"/>
  <c r="BE497" i="1"/>
  <c r="C355" i="1"/>
  <c r="BA354" i="1"/>
  <c r="BE417" i="1"/>
  <c r="BF417" i="1" s="1"/>
  <c r="BN417" i="1" s="1"/>
  <c r="BJ418" i="1"/>
  <c r="BE382" i="1"/>
  <c r="BJ383" i="1"/>
  <c r="BJ319" i="1"/>
  <c r="BE318" i="1"/>
  <c r="E262" i="1"/>
  <c r="BA260" i="1"/>
  <c r="L16" i="12"/>
  <c r="M16" i="12" s="1"/>
  <c r="P16" i="12" s="1"/>
  <c r="P15" i="12"/>
  <c r="N15" i="12"/>
  <c r="BE291" i="1"/>
  <c r="BF291" i="1" s="1"/>
  <c r="BN291" i="1" s="1"/>
  <c r="BJ292" i="1"/>
  <c r="BE257" i="1"/>
  <c r="BJ258" i="1"/>
  <c r="BF107" i="1"/>
  <c r="BN107" i="1" s="1"/>
  <c r="D65" i="1"/>
  <c r="BJ202" i="1"/>
  <c r="BE201" i="1"/>
  <c r="BE136" i="1"/>
  <c r="C144" i="1"/>
  <c r="E142" i="1"/>
  <c r="BA141" i="1"/>
  <c r="BJ169" i="1"/>
  <c r="BE168" i="1"/>
  <c r="BJ46" i="1"/>
  <c r="BE45" i="1"/>
  <c r="C110" i="1"/>
  <c r="BA109" i="1"/>
  <c r="BE108" i="1"/>
  <c r="BJ109" i="1"/>
  <c r="C22" i="1"/>
  <c r="BA21" i="1"/>
  <c r="C49" i="1"/>
  <c r="BA48" i="1"/>
  <c r="H18" i="12"/>
  <c r="E639" i="1" l="1"/>
  <c r="BA638" i="1"/>
  <c r="BJ595" i="1"/>
  <c r="BE594" i="1"/>
  <c r="C695" i="1"/>
  <c r="BA694" i="1"/>
  <c r="C464" i="1"/>
  <c r="BA463" i="1"/>
  <c r="BE498" i="1"/>
  <c r="BJ499" i="1"/>
  <c r="BE418" i="1"/>
  <c r="BF418" i="1" s="1"/>
  <c r="BN418" i="1" s="1"/>
  <c r="BJ419" i="1"/>
  <c r="BE383" i="1"/>
  <c r="BF383" i="1" s="1"/>
  <c r="BN383" i="1" s="1"/>
  <c r="BJ384" i="1"/>
  <c r="C356" i="1"/>
  <c r="BA355" i="1"/>
  <c r="L17" i="12"/>
  <c r="M17" i="12" s="1"/>
  <c r="O17" i="12" s="1"/>
  <c r="O16" i="12"/>
  <c r="N16" i="12"/>
  <c r="E263" i="1"/>
  <c r="BA262" i="1"/>
  <c r="BE319" i="1"/>
  <c r="BJ320" i="1"/>
  <c r="BE292" i="1"/>
  <c r="BF292" i="1" s="1"/>
  <c r="BN292" i="1" s="1"/>
  <c r="BJ293" i="1"/>
  <c r="BJ259" i="1"/>
  <c r="BE258" i="1"/>
  <c r="BF108" i="1"/>
  <c r="BN108" i="1" s="1"/>
  <c r="D66" i="1"/>
  <c r="BJ203" i="1"/>
  <c r="BE202" i="1"/>
  <c r="BE137" i="1"/>
  <c r="E143" i="1"/>
  <c r="BA142" i="1"/>
  <c r="C145" i="1"/>
  <c r="BJ170" i="1"/>
  <c r="BE169" i="1"/>
  <c r="BJ110" i="1"/>
  <c r="BE109" i="1"/>
  <c r="C50" i="1"/>
  <c r="BA49" i="1"/>
  <c r="BE46" i="1"/>
  <c r="BJ47" i="1"/>
  <c r="C23" i="1"/>
  <c r="BA22" i="1"/>
  <c r="C111" i="1"/>
  <c r="BA110" i="1"/>
  <c r="H19" i="12"/>
  <c r="E640" i="1" l="1"/>
  <c r="BA639" i="1"/>
  <c r="BJ596" i="1"/>
  <c r="BE595" i="1"/>
  <c r="C696" i="1"/>
  <c r="BA695" i="1"/>
  <c r="C465" i="1"/>
  <c r="BA464" i="1"/>
  <c r="BE499" i="1"/>
  <c r="BF499" i="1" s="1"/>
  <c r="BN499" i="1" s="1"/>
  <c r="BJ500" i="1"/>
  <c r="BE384" i="1"/>
  <c r="BF384" i="1" s="1"/>
  <c r="BN384" i="1" s="1"/>
  <c r="BJ385" i="1"/>
  <c r="BJ420" i="1"/>
  <c r="BE419" i="1"/>
  <c r="C357" i="1"/>
  <c r="BA356" i="1"/>
  <c r="L18" i="12"/>
  <c r="M18" i="12" s="1"/>
  <c r="N18" i="12" s="1"/>
  <c r="P17" i="12"/>
  <c r="N17" i="12"/>
  <c r="BE320" i="1"/>
  <c r="BF320" i="1" s="1"/>
  <c r="BN320" i="1" s="1"/>
  <c r="BJ321" i="1"/>
  <c r="E264" i="1"/>
  <c r="BA263" i="1"/>
  <c r="BJ294" i="1"/>
  <c r="BE294" i="1" s="1"/>
  <c r="BE293" i="1"/>
  <c r="BF293" i="1" s="1"/>
  <c r="BN293" i="1" s="1"/>
  <c r="BE259" i="1"/>
  <c r="BJ260" i="1"/>
  <c r="BE260" i="1" s="1"/>
  <c r="BF109" i="1"/>
  <c r="BN109" i="1" s="1"/>
  <c r="D67" i="1"/>
  <c r="BJ204" i="1"/>
  <c r="BE203" i="1"/>
  <c r="BE138" i="1"/>
  <c r="C146" i="1"/>
  <c r="E144" i="1"/>
  <c r="BA143" i="1"/>
  <c r="BJ171" i="1"/>
  <c r="BE171" i="1" s="1"/>
  <c r="BE170" i="1"/>
  <c r="C24" i="1"/>
  <c r="BA23" i="1"/>
  <c r="C51" i="1"/>
  <c r="BA50" i="1"/>
  <c r="BJ48" i="1"/>
  <c r="BE47" i="1"/>
  <c r="C112" i="1"/>
  <c r="BA111" i="1"/>
  <c r="BJ111" i="1"/>
  <c r="BE110" i="1"/>
  <c r="H20" i="12"/>
  <c r="L19" i="12"/>
  <c r="M19" i="12" s="1"/>
  <c r="E641" i="1" l="1"/>
  <c r="BA640" i="1"/>
  <c r="BJ597" i="1"/>
  <c r="BE596" i="1"/>
  <c r="BF596" i="1" s="1"/>
  <c r="BN596" i="1" s="1"/>
  <c r="C698" i="1"/>
  <c r="BA696" i="1"/>
  <c r="C466" i="1"/>
  <c r="BA465" i="1"/>
  <c r="BE500" i="1"/>
  <c r="BF500" i="1" s="1"/>
  <c r="BN500" i="1" s="1"/>
  <c r="BJ501" i="1"/>
  <c r="BE501" i="1" s="1"/>
  <c r="P18" i="12"/>
  <c r="C358" i="1"/>
  <c r="BA357" i="1"/>
  <c r="BE420" i="1"/>
  <c r="BJ421" i="1"/>
  <c r="BE385" i="1"/>
  <c r="BF385" i="1" s="1"/>
  <c r="BN385" i="1" s="1"/>
  <c r="BJ386" i="1"/>
  <c r="O18" i="12"/>
  <c r="E265" i="1"/>
  <c r="BA264" i="1"/>
  <c r="BE321" i="1"/>
  <c r="BF321" i="1" s="1"/>
  <c r="BN321" i="1" s="1"/>
  <c r="BJ322" i="1"/>
  <c r="BF110" i="1"/>
  <c r="BN110" i="1" s="1"/>
  <c r="D68" i="1"/>
  <c r="BJ205" i="1"/>
  <c r="BE204" i="1"/>
  <c r="BE139" i="1"/>
  <c r="E145" i="1"/>
  <c r="BA144" i="1"/>
  <c r="C147" i="1"/>
  <c r="C113" i="1"/>
  <c r="BA112" i="1"/>
  <c r="C52" i="1"/>
  <c r="BA51" i="1"/>
  <c r="BJ112" i="1"/>
  <c r="BE111" i="1"/>
  <c r="BJ49" i="1"/>
  <c r="BE48" i="1"/>
  <c r="C25" i="1"/>
  <c r="BA24" i="1"/>
  <c r="P19" i="12"/>
  <c r="O19" i="12"/>
  <c r="N19" i="12"/>
  <c r="L20" i="12"/>
  <c r="M20" i="12" s="1"/>
  <c r="H21" i="12"/>
  <c r="E642" i="1" l="1"/>
  <c r="BA641" i="1"/>
  <c r="BJ598" i="1"/>
  <c r="BE597" i="1"/>
  <c r="BF597" i="1" s="1"/>
  <c r="BN597" i="1" s="1"/>
  <c r="C699" i="1"/>
  <c r="BA698" i="1"/>
  <c r="C467" i="1"/>
  <c r="BA466" i="1"/>
  <c r="C360" i="1"/>
  <c r="BA358" i="1"/>
  <c r="BJ422" i="1"/>
  <c r="BE421" i="1"/>
  <c r="BE386" i="1"/>
  <c r="BF386" i="1" s="1"/>
  <c r="BN386" i="1" s="1"/>
  <c r="BJ387" i="1"/>
  <c r="BE387" i="1" s="1"/>
  <c r="BE322" i="1"/>
  <c r="BF322" i="1" s="1"/>
  <c r="BN322" i="1" s="1"/>
  <c r="BJ323" i="1"/>
  <c r="BE323" i="1" s="1"/>
  <c r="E266" i="1"/>
  <c r="BA265" i="1"/>
  <c r="D69" i="1"/>
  <c r="BE205" i="1"/>
  <c r="BJ206" i="1"/>
  <c r="BE140" i="1"/>
  <c r="C148" i="1"/>
  <c r="E146" i="1"/>
  <c r="BA145" i="1"/>
  <c r="BJ50" i="1"/>
  <c r="BE49" i="1"/>
  <c r="C53" i="1"/>
  <c r="BA52" i="1"/>
  <c r="C26" i="1"/>
  <c r="BA25" i="1"/>
  <c r="BE112" i="1"/>
  <c r="BJ113" i="1"/>
  <c r="C114" i="1"/>
  <c r="BA113" i="1"/>
  <c r="H22" i="12"/>
  <c r="L21" i="12"/>
  <c r="M21" i="12" s="1"/>
  <c r="P20" i="12"/>
  <c r="O20" i="12"/>
  <c r="N20" i="12"/>
  <c r="E643" i="1" l="1"/>
  <c r="BA642" i="1"/>
  <c r="BE598" i="1"/>
  <c r="BF598" i="1" s="1"/>
  <c r="BN598" i="1" s="1"/>
  <c r="BJ599" i="1"/>
  <c r="C700" i="1"/>
  <c r="BA699" i="1"/>
  <c r="C468" i="1"/>
  <c r="BA467" i="1"/>
  <c r="C361" i="1"/>
  <c r="BA360" i="1"/>
  <c r="BE422" i="1"/>
  <c r="BJ423" i="1"/>
  <c r="E267" i="1"/>
  <c r="BA266" i="1"/>
  <c r="D70" i="1"/>
  <c r="BE206" i="1"/>
  <c r="BJ207" i="1"/>
  <c r="BE141" i="1"/>
  <c r="E147" i="1"/>
  <c r="BA146" i="1"/>
  <c r="C149" i="1"/>
  <c r="BJ114" i="1"/>
  <c r="BE113" i="1"/>
  <c r="C54" i="1"/>
  <c r="BA53" i="1"/>
  <c r="C115" i="1"/>
  <c r="BA114" i="1"/>
  <c r="C27" i="1"/>
  <c r="BA26" i="1"/>
  <c r="BE50" i="1"/>
  <c r="BJ51" i="1"/>
  <c r="O21" i="12"/>
  <c r="P21" i="12"/>
  <c r="N21" i="12"/>
  <c r="H23" i="12"/>
  <c r="L22" i="12"/>
  <c r="M22" i="12" s="1"/>
  <c r="E644" i="1" l="1"/>
  <c r="BA643" i="1"/>
  <c r="BJ600" i="1"/>
  <c r="BE600" i="1" s="1"/>
  <c r="BE599" i="1"/>
  <c r="C701" i="1"/>
  <c r="BA700" i="1"/>
  <c r="C469" i="1"/>
  <c r="BA468" i="1"/>
  <c r="BJ424" i="1"/>
  <c r="BE423" i="1"/>
  <c r="C362" i="1"/>
  <c r="BA361" i="1"/>
  <c r="E268" i="1"/>
  <c r="BA267" i="1"/>
  <c r="BF113" i="1"/>
  <c r="BN113" i="1" s="1"/>
  <c r="D71" i="1"/>
  <c r="BE207" i="1"/>
  <c r="BJ208" i="1"/>
  <c r="BE142" i="1"/>
  <c r="E148" i="1"/>
  <c r="BA147" i="1"/>
  <c r="C150" i="1"/>
  <c r="BN150" i="1" s="1"/>
  <c r="C28" i="1"/>
  <c r="BA28" i="1" s="1"/>
  <c r="BA27" i="1"/>
  <c r="BJ52" i="1"/>
  <c r="BE51" i="1"/>
  <c r="C55" i="1"/>
  <c r="BA54" i="1"/>
  <c r="C117" i="1"/>
  <c r="BA115" i="1"/>
  <c r="BJ115" i="1"/>
  <c r="BE115" i="1" s="1"/>
  <c r="BE114" i="1"/>
  <c r="H24" i="12"/>
  <c r="L23" i="12"/>
  <c r="M23" i="12" s="1"/>
  <c r="N22" i="12"/>
  <c r="P22" i="12"/>
  <c r="O22" i="12"/>
  <c r="E645" i="1" l="1"/>
  <c r="BA644" i="1"/>
  <c r="C702" i="1"/>
  <c r="BA701" i="1"/>
  <c r="C471" i="1"/>
  <c r="BA469" i="1"/>
  <c r="C363" i="1"/>
  <c r="BA362" i="1"/>
  <c r="BE424" i="1"/>
  <c r="BJ425" i="1"/>
  <c r="E269" i="1"/>
  <c r="BA268" i="1"/>
  <c r="BF114" i="1"/>
  <c r="BN114" i="1" s="1"/>
  <c r="D72" i="1"/>
  <c r="BE208" i="1"/>
  <c r="BJ209" i="1"/>
  <c r="BE143" i="1"/>
  <c r="C151" i="1"/>
  <c r="BN151" i="1" s="1"/>
  <c r="BA150" i="1"/>
  <c r="E149" i="1"/>
  <c r="BA149" i="1" s="1"/>
  <c r="BA148" i="1"/>
  <c r="BA117" i="1"/>
  <c r="BN117" i="1"/>
  <c r="BE52" i="1"/>
  <c r="BJ53" i="1"/>
  <c r="C56" i="1"/>
  <c r="BA55" i="1"/>
  <c r="O23" i="12"/>
  <c r="N23" i="12"/>
  <c r="P23" i="12"/>
  <c r="L24" i="12"/>
  <c r="M24" i="12" s="1"/>
  <c r="H25" i="12"/>
  <c r="E646" i="1" l="1"/>
  <c r="BA646" i="1" s="1"/>
  <c r="BA645" i="1"/>
  <c r="C703" i="1"/>
  <c r="BA702" i="1"/>
  <c r="C472" i="1"/>
  <c r="BA471" i="1"/>
  <c r="BE425" i="1"/>
  <c r="BJ426" i="1"/>
  <c r="C364" i="1"/>
  <c r="BA363" i="1"/>
  <c r="E270" i="1"/>
  <c r="BA269" i="1"/>
  <c r="D73" i="1"/>
  <c r="BJ210" i="1"/>
  <c r="BE209" i="1"/>
  <c r="BE144" i="1"/>
  <c r="C152" i="1"/>
  <c r="BA151" i="1"/>
  <c r="BE53" i="1"/>
  <c r="BJ54" i="1"/>
  <c r="C57" i="1"/>
  <c r="BA56" i="1"/>
  <c r="H26" i="12"/>
  <c r="L25" i="12"/>
  <c r="M25" i="12" s="1"/>
  <c r="P24" i="12"/>
  <c r="O24" i="12"/>
  <c r="N24" i="12"/>
  <c r="C704" i="1" l="1"/>
  <c r="BA703" i="1"/>
  <c r="C473" i="1"/>
  <c r="BA472" i="1"/>
  <c r="BE426" i="1"/>
  <c r="BJ427" i="1"/>
  <c r="C365" i="1"/>
  <c r="BA364" i="1"/>
  <c r="E271" i="1"/>
  <c r="BA270" i="1"/>
  <c r="BF53" i="1"/>
  <c r="BN53" i="1" s="1"/>
  <c r="D74" i="1"/>
  <c r="BJ211" i="1"/>
  <c r="BE210" i="1"/>
  <c r="BF210" i="1" s="1"/>
  <c r="BE145" i="1"/>
  <c r="C153" i="1"/>
  <c r="BA152" i="1"/>
  <c r="BE54" i="1"/>
  <c r="BJ55" i="1"/>
  <c r="C58" i="1"/>
  <c r="BA57" i="1"/>
  <c r="O25" i="12"/>
  <c r="P25" i="12"/>
  <c r="N25" i="12"/>
  <c r="H27" i="12"/>
  <c r="L26" i="12"/>
  <c r="M26" i="12" s="1"/>
  <c r="C705" i="1" l="1"/>
  <c r="BA704" i="1"/>
  <c r="C474" i="1"/>
  <c r="BA473" i="1"/>
  <c r="C366" i="1"/>
  <c r="BA365" i="1"/>
  <c r="BJ428" i="1"/>
  <c r="BE427" i="1"/>
  <c r="E272" i="1"/>
  <c r="BA271" i="1"/>
  <c r="BF54" i="1"/>
  <c r="BN54" i="1" s="1"/>
  <c r="D75" i="1"/>
  <c r="BJ212" i="1"/>
  <c r="BE211" i="1"/>
  <c r="BF211" i="1" s="1"/>
  <c r="BE146" i="1"/>
  <c r="C154" i="1"/>
  <c r="BA153" i="1"/>
  <c r="C59" i="1"/>
  <c r="BA58" i="1"/>
  <c r="BJ56" i="1"/>
  <c r="BE55" i="1"/>
  <c r="H28" i="12"/>
  <c r="L27" i="12"/>
  <c r="M27" i="12" s="1"/>
  <c r="N26" i="12"/>
  <c r="P26" i="12"/>
  <c r="O26" i="12"/>
  <c r="C706" i="1" l="1"/>
  <c r="BA705" i="1"/>
  <c r="C475" i="1"/>
  <c r="BA474" i="1"/>
  <c r="BE428" i="1"/>
  <c r="BJ429" i="1"/>
  <c r="C367" i="1"/>
  <c r="BA366" i="1"/>
  <c r="E273" i="1"/>
  <c r="BA272" i="1"/>
  <c r="BF55" i="1"/>
  <c r="BN55" i="1" s="1"/>
  <c r="D76" i="1"/>
  <c r="D77" i="1" s="1"/>
  <c r="D78" i="1" s="1"/>
  <c r="D79" i="1" s="1"/>
  <c r="D80" i="1" s="1"/>
  <c r="D81" i="1" s="1"/>
  <c r="D82" i="1" s="1"/>
  <c r="D83" i="1" s="1"/>
  <c r="BJ213" i="1"/>
  <c r="BE212" i="1"/>
  <c r="BE147" i="1"/>
  <c r="C155" i="1"/>
  <c r="BA154" i="1"/>
  <c r="C60" i="1"/>
  <c r="BA59" i="1"/>
  <c r="BE56" i="1"/>
  <c r="BJ57" i="1"/>
  <c r="P27" i="12"/>
  <c r="O27" i="12"/>
  <c r="N27" i="12"/>
  <c r="L28" i="12"/>
  <c r="M28" i="12" s="1"/>
  <c r="H29" i="12"/>
  <c r="C707" i="1" l="1"/>
  <c r="BA706" i="1"/>
  <c r="C476" i="1"/>
  <c r="BA475" i="1"/>
  <c r="C368" i="1"/>
  <c r="BA367" i="1"/>
  <c r="BJ430" i="1"/>
  <c r="BE430" i="1" s="1"/>
  <c r="BF430" i="1" s="1"/>
  <c r="BN430" i="1" s="1"/>
  <c r="BE429" i="1"/>
  <c r="BF429" i="1" s="1"/>
  <c r="BN429" i="1" s="1"/>
  <c r="E275" i="1"/>
  <c r="BA273" i="1"/>
  <c r="BF56" i="1"/>
  <c r="BN56" i="1" s="1"/>
  <c r="D84" i="1"/>
  <c r="BE213" i="1"/>
  <c r="BJ214" i="1"/>
  <c r="BE214" i="1" s="1"/>
  <c r="BE148" i="1"/>
  <c r="BE149" i="1"/>
  <c r="C156" i="1"/>
  <c r="BA155" i="1"/>
  <c r="C61" i="1"/>
  <c r="BA60" i="1"/>
  <c r="BE57" i="1"/>
  <c r="BJ58" i="1"/>
  <c r="L29" i="12"/>
  <c r="M29" i="12" s="1"/>
  <c r="H30" i="12"/>
  <c r="P28" i="12"/>
  <c r="N28" i="12"/>
  <c r="O28" i="12"/>
  <c r="C708" i="1" l="1"/>
  <c r="BA707" i="1"/>
  <c r="C477" i="1"/>
  <c r="BA476" i="1"/>
  <c r="C369" i="1"/>
  <c r="BA368" i="1"/>
  <c r="E276" i="1"/>
  <c r="BA275" i="1"/>
  <c r="BF57" i="1"/>
  <c r="BN57" i="1" s="1"/>
  <c r="D85" i="1"/>
  <c r="D86" i="1" s="1"/>
  <c r="C157" i="1"/>
  <c r="BA156" i="1"/>
  <c r="BE58" i="1"/>
  <c r="BJ59" i="1"/>
  <c r="C62" i="1"/>
  <c r="BA61" i="1"/>
  <c r="O29" i="12"/>
  <c r="N29" i="12"/>
  <c r="P29" i="12"/>
  <c r="H31" i="12"/>
  <c r="L30" i="12"/>
  <c r="M30" i="12" s="1"/>
  <c r="C709" i="1" l="1"/>
  <c r="BA708" i="1"/>
  <c r="C478" i="1"/>
  <c r="BA477" i="1"/>
  <c r="C370" i="1"/>
  <c r="BA369" i="1"/>
  <c r="E277" i="1"/>
  <c r="BA276" i="1"/>
  <c r="BF58" i="1"/>
  <c r="BN58" i="1" s="1"/>
  <c r="C158" i="1"/>
  <c r="BA157" i="1"/>
  <c r="C63" i="1"/>
  <c r="BA62" i="1"/>
  <c r="BE59" i="1"/>
  <c r="BJ60" i="1"/>
  <c r="N30" i="12"/>
  <c r="O30" i="12"/>
  <c r="P30" i="12"/>
  <c r="H32" i="12"/>
  <c r="L31" i="12"/>
  <c r="M31" i="12" s="1"/>
  <c r="C710" i="1" l="1"/>
  <c r="BA709" i="1"/>
  <c r="C479" i="1"/>
  <c r="BA478" i="1"/>
  <c r="C371" i="1"/>
  <c r="BA370" i="1"/>
  <c r="E278" i="1"/>
  <c r="BA277" i="1"/>
  <c r="BF59" i="1"/>
  <c r="BN59" i="1" s="1"/>
  <c r="C159" i="1"/>
  <c r="BA158" i="1"/>
  <c r="C64" i="1"/>
  <c r="BA63" i="1"/>
  <c r="BJ61" i="1"/>
  <c r="BE60" i="1"/>
  <c r="P31" i="12"/>
  <c r="O31" i="12"/>
  <c r="N31" i="12"/>
  <c r="L32" i="12"/>
  <c r="M32" i="12" s="1"/>
  <c r="H33" i="12"/>
  <c r="C711" i="1" l="1"/>
  <c r="BA710" i="1"/>
  <c r="C480" i="1"/>
  <c r="BA479" i="1"/>
  <c r="C372" i="1"/>
  <c r="BA371" i="1"/>
  <c r="E280" i="1"/>
  <c r="BA278" i="1"/>
  <c r="BF60" i="1"/>
  <c r="BN60" i="1" s="1"/>
  <c r="C160" i="1"/>
  <c r="BA159" i="1"/>
  <c r="BJ62" i="1"/>
  <c r="BE61" i="1"/>
  <c r="C65" i="1"/>
  <c r="BA64" i="1"/>
  <c r="P32" i="12"/>
  <c r="N32" i="12"/>
  <c r="O32" i="12"/>
  <c r="H34" i="12"/>
  <c r="L33" i="12"/>
  <c r="M33" i="12" s="1"/>
  <c r="C712" i="1" l="1"/>
  <c r="BA711" i="1"/>
  <c r="C481" i="1"/>
  <c r="BA480" i="1"/>
  <c r="C373" i="1"/>
  <c r="BA372" i="1"/>
  <c r="E281" i="1"/>
  <c r="BA280" i="1"/>
  <c r="C161" i="1"/>
  <c r="BA160" i="1"/>
  <c r="BE62" i="1"/>
  <c r="BJ63" i="1"/>
  <c r="C66" i="1"/>
  <c r="BA65" i="1"/>
  <c r="H35" i="12"/>
  <c r="L34" i="12"/>
  <c r="M34" i="12" s="1"/>
  <c r="O33" i="12"/>
  <c r="N33" i="12"/>
  <c r="P33" i="12"/>
  <c r="C713" i="1" l="1"/>
  <c r="BA712" i="1"/>
  <c r="C482" i="1"/>
  <c r="BA481" i="1"/>
  <c r="C374" i="1"/>
  <c r="BA373" i="1"/>
  <c r="E282" i="1"/>
  <c r="BA281" i="1"/>
  <c r="C162" i="1"/>
  <c r="BA161" i="1"/>
  <c r="C67" i="1"/>
  <c r="BA66" i="1"/>
  <c r="BE63" i="1"/>
  <c r="BJ64" i="1"/>
  <c r="N34" i="12"/>
  <c r="O34" i="12"/>
  <c r="P34" i="12"/>
  <c r="H36" i="12"/>
  <c r="L35" i="12"/>
  <c r="M35" i="12" s="1"/>
  <c r="C714" i="1" l="1"/>
  <c r="BA713" i="1"/>
  <c r="C483" i="1"/>
  <c r="BA482" i="1"/>
  <c r="C375" i="1"/>
  <c r="BA374" i="1"/>
  <c r="E283" i="1"/>
  <c r="BA282" i="1"/>
  <c r="BF63" i="1"/>
  <c r="BN63" i="1" s="1"/>
  <c r="C163" i="1"/>
  <c r="BA162" i="1"/>
  <c r="BJ65" i="1"/>
  <c r="BE64" i="1"/>
  <c r="C68" i="1"/>
  <c r="BA67" i="1"/>
  <c r="O35" i="12"/>
  <c r="N35" i="12"/>
  <c r="P35" i="12"/>
  <c r="L36" i="12"/>
  <c r="M36" i="12" s="1"/>
  <c r="H37" i="12"/>
  <c r="C715" i="1" l="1"/>
  <c r="BA714" i="1"/>
  <c r="C484" i="1"/>
  <c r="BA483" i="1"/>
  <c r="C376" i="1"/>
  <c r="BA375" i="1"/>
  <c r="E284" i="1"/>
  <c r="BA283" i="1"/>
  <c r="BF64" i="1"/>
  <c r="BN64" i="1" s="1"/>
  <c r="C164" i="1"/>
  <c r="BA163" i="1"/>
  <c r="C69" i="1"/>
  <c r="BA68" i="1"/>
  <c r="BE65" i="1"/>
  <c r="BJ66" i="1"/>
  <c r="P36" i="12"/>
  <c r="O36" i="12"/>
  <c r="N36" i="12"/>
  <c r="H38" i="12"/>
  <c r="L37" i="12"/>
  <c r="M37" i="12" s="1"/>
  <c r="C716" i="1" l="1"/>
  <c r="BA715" i="1"/>
  <c r="C485" i="1"/>
  <c r="BA484" i="1"/>
  <c r="C377" i="1"/>
  <c r="BA376" i="1"/>
  <c r="E285" i="1"/>
  <c r="BA284" i="1"/>
  <c r="BF65" i="1"/>
  <c r="BN65" i="1" s="1"/>
  <c r="C165" i="1"/>
  <c r="BA164" i="1"/>
  <c r="BE66" i="1"/>
  <c r="BJ67" i="1"/>
  <c r="C70" i="1"/>
  <c r="BA69" i="1"/>
  <c r="H39" i="12"/>
  <c r="L38" i="12"/>
  <c r="M38" i="12" s="1"/>
  <c r="O37" i="12"/>
  <c r="P37" i="12"/>
  <c r="N37" i="12"/>
  <c r="C717" i="1" l="1"/>
  <c r="BA716" i="1"/>
  <c r="C486" i="1"/>
  <c r="BA485" i="1"/>
  <c r="C378" i="1"/>
  <c r="BA377" i="1"/>
  <c r="E286" i="1"/>
  <c r="BA285" i="1"/>
  <c r="BF66" i="1"/>
  <c r="BN66" i="1" s="1"/>
  <c r="C166" i="1"/>
  <c r="BA165" i="1"/>
  <c r="C71" i="1"/>
  <c r="BA70" i="1"/>
  <c r="BE67" i="1"/>
  <c r="BJ68" i="1"/>
  <c r="N38" i="12"/>
  <c r="P38" i="12"/>
  <c r="O38" i="12"/>
  <c r="H40" i="12"/>
  <c r="H41" i="12" s="1"/>
  <c r="H42" i="12" s="1"/>
  <c r="H43" i="12" s="1"/>
  <c r="H44" i="12" s="1"/>
  <c r="H45" i="12" s="1"/>
  <c r="H46" i="12" s="1"/>
  <c r="H47" i="12" s="1"/>
  <c r="L39" i="12"/>
  <c r="M39" i="12" s="1"/>
  <c r="C718" i="1" l="1"/>
  <c r="BA717" i="1"/>
  <c r="C487" i="1"/>
  <c r="BA486" i="1"/>
  <c r="C379" i="1"/>
  <c r="BA378" i="1"/>
  <c r="E287" i="1"/>
  <c r="BA286" i="1"/>
  <c r="BF67" i="1"/>
  <c r="BN67" i="1" s="1"/>
  <c r="C167" i="1"/>
  <c r="BA166" i="1"/>
  <c r="BE68" i="1"/>
  <c r="BJ69" i="1"/>
  <c r="C72" i="1"/>
  <c r="BA71" i="1"/>
  <c r="H48" i="12"/>
  <c r="H49" i="12" s="1"/>
  <c r="H50" i="12" s="1"/>
  <c r="H51" i="12" s="1"/>
  <c r="H52" i="12" s="1"/>
  <c r="H53" i="12" s="1"/>
  <c r="H54" i="12" s="1"/>
  <c r="H55" i="12" s="1"/>
  <c r="N39" i="12"/>
  <c r="P39" i="12"/>
  <c r="O39" i="12"/>
  <c r="L40" i="12"/>
  <c r="M40" i="12" s="1"/>
  <c r="C719" i="1" l="1"/>
  <c r="BA718" i="1"/>
  <c r="C488" i="1"/>
  <c r="BA487" i="1"/>
  <c r="C380" i="1"/>
  <c r="BA379" i="1"/>
  <c r="E288" i="1"/>
  <c r="BA287" i="1"/>
  <c r="BF68" i="1"/>
  <c r="BN68" i="1" s="1"/>
  <c r="C168" i="1"/>
  <c r="BA167" i="1"/>
  <c r="C73" i="1"/>
  <c r="BA72" i="1"/>
  <c r="BE69" i="1"/>
  <c r="BJ70" i="1"/>
  <c r="H56" i="12"/>
  <c r="L41" i="12"/>
  <c r="M41" i="12" s="1"/>
  <c r="P40" i="12"/>
  <c r="O40" i="12"/>
  <c r="N40" i="12"/>
  <c r="C720" i="1" l="1"/>
  <c r="BA719" i="1"/>
  <c r="C489" i="1"/>
  <c r="BA488" i="1"/>
  <c r="C381" i="1"/>
  <c r="BA380" i="1"/>
  <c r="E289" i="1"/>
  <c r="BA288" i="1"/>
  <c r="BF69" i="1"/>
  <c r="BN69" i="1" s="1"/>
  <c r="C169" i="1"/>
  <c r="BA168" i="1"/>
  <c r="BE70" i="1"/>
  <c r="BJ71" i="1"/>
  <c r="C74" i="1"/>
  <c r="BA73" i="1"/>
  <c r="H57" i="12"/>
  <c r="L42" i="12"/>
  <c r="M42" i="12" s="1"/>
  <c r="O41" i="12"/>
  <c r="P41" i="12"/>
  <c r="N41" i="12"/>
  <c r="C721" i="1" l="1"/>
  <c r="BA720" i="1"/>
  <c r="C490" i="1"/>
  <c r="BA489" i="1"/>
  <c r="C382" i="1"/>
  <c r="BA381" i="1"/>
  <c r="E290" i="1"/>
  <c r="BA289" i="1"/>
  <c r="BF70" i="1"/>
  <c r="BN70" i="1" s="1"/>
  <c r="C170" i="1"/>
  <c r="BA169" i="1"/>
  <c r="BE71" i="1"/>
  <c r="BJ72" i="1"/>
  <c r="C75" i="1"/>
  <c r="BA74" i="1"/>
  <c r="H58" i="12"/>
  <c r="L43" i="12"/>
  <c r="M43" i="12" s="1"/>
  <c r="N42" i="12"/>
  <c r="P42" i="12"/>
  <c r="O42" i="12"/>
  <c r="C722" i="1" l="1"/>
  <c r="BA721" i="1"/>
  <c r="C491" i="1"/>
  <c r="BA490" i="1"/>
  <c r="C383" i="1"/>
  <c r="BA382" i="1"/>
  <c r="E292" i="1"/>
  <c r="BA290" i="1"/>
  <c r="BF71" i="1"/>
  <c r="BN71" i="1" s="1"/>
  <c r="C171" i="1"/>
  <c r="BA170" i="1"/>
  <c r="BE72" i="1"/>
  <c r="BJ73" i="1"/>
  <c r="C76" i="1"/>
  <c r="BA75" i="1"/>
  <c r="L44" i="12"/>
  <c r="M44" i="12" s="1"/>
  <c r="H59" i="12"/>
  <c r="P43" i="12"/>
  <c r="O43" i="12"/>
  <c r="N43" i="12"/>
  <c r="C723" i="1" l="1"/>
  <c r="BA722" i="1"/>
  <c r="C492" i="1"/>
  <c r="BA491" i="1"/>
  <c r="C384" i="1"/>
  <c r="BA383" i="1"/>
  <c r="E293" i="1"/>
  <c r="BA292" i="1"/>
  <c r="BF72" i="1"/>
  <c r="BN72" i="1" s="1"/>
  <c r="L45" i="12"/>
  <c r="M45" i="12" s="1"/>
  <c r="C173" i="1"/>
  <c r="BN173" i="1" s="1"/>
  <c r="BA171" i="1"/>
  <c r="BE73" i="1"/>
  <c r="BJ74" i="1"/>
  <c r="C77" i="1"/>
  <c r="BA76" i="1"/>
  <c r="H60" i="12"/>
  <c r="P44" i="12"/>
  <c r="N44" i="12"/>
  <c r="O44" i="12"/>
  <c r="C724" i="1" l="1"/>
  <c r="BA723" i="1"/>
  <c r="C493" i="1"/>
  <c r="BA492" i="1"/>
  <c r="C385" i="1"/>
  <c r="BA384" i="1"/>
  <c r="E294" i="1"/>
  <c r="BA293" i="1"/>
  <c r="BF73" i="1"/>
  <c r="BN73" i="1" s="1"/>
  <c r="L46" i="12"/>
  <c r="L47" i="12" s="1"/>
  <c r="C174" i="1"/>
  <c r="BN174" i="1" s="1"/>
  <c r="BA173" i="1"/>
  <c r="C78" i="1"/>
  <c r="BA77" i="1"/>
  <c r="BE74" i="1"/>
  <c r="BJ75" i="1"/>
  <c r="H61" i="12"/>
  <c r="O45" i="12"/>
  <c r="N45" i="12"/>
  <c r="P45" i="12"/>
  <c r="C725" i="1" l="1"/>
  <c r="BA724" i="1"/>
  <c r="C494" i="1"/>
  <c r="BA493" i="1"/>
  <c r="C386" i="1"/>
  <c r="BA385" i="1"/>
  <c r="BA294" i="1"/>
  <c r="BF74" i="1"/>
  <c r="BN74" i="1" s="1"/>
  <c r="M46" i="12"/>
  <c r="O46" i="12" s="1"/>
  <c r="C175" i="1"/>
  <c r="BN175" i="1" s="1"/>
  <c r="BA174" i="1"/>
  <c r="BJ76" i="1"/>
  <c r="BE75" i="1"/>
  <c r="C79" i="1"/>
  <c r="BA78" i="1"/>
  <c r="H62" i="12"/>
  <c r="M47" i="12"/>
  <c r="L48" i="12"/>
  <c r="C726" i="1" l="1"/>
  <c r="BA725" i="1"/>
  <c r="C495" i="1"/>
  <c r="BA494" i="1"/>
  <c r="N46" i="12"/>
  <c r="C387" i="1"/>
  <c r="BA386" i="1"/>
  <c r="BA296" i="1"/>
  <c r="BF75" i="1"/>
  <c r="BN75" i="1" s="1"/>
  <c r="P46" i="12"/>
  <c r="C176" i="1"/>
  <c r="BA175" i="1"/>
  <c r="C80" i="1"/>
  <c r="BA79" i="1"/>
  <c r="BE76" i="1"/>
  <c r="BJ77" i="1"/>
  <c r="M48" i="12"/>
  <c r="N48" i="12" s="1"/>
  <c r="L49" i="12"/>
  <c r="H63" i="12"/>
  <c r="P47" i="12"/>
  <c r="O47" i="12"/>
  <c r="N47" i="12"/>
  <c r="C728" i="1" l="1"/>
  <c r="BA728" i="1" s="1"/>
  <c r="BA726" i="1"/>
  <c r="C496" i="1"/>
  <c r="BA495" i="1"/>
  <c r="C389" i="1"/>
  <c r="BA387" i="1"/>
  <c r="BA297" i="1"/>
  <c r="O48" i="12"/>
  <c r="C177" i="1"/>
  <c r="BA176" i="1"/>
  <c r="BJ78" i="1"/>
  <c r="BE77" i="1"/>
  <c r="C81" i="1"/>
  <c r="BA80" i="1"/>
  <c r="P48" i="12"/>
  <c r="H64" i="12"/>
  <c r="M49" i="12"/>
  <c r="L50" i="12"/>
  <c r="C497" i="1" l="1"/>
  <c r="BA496" i="1"/>
  <c r="C390" i="1"/>
  <c r="BA389" i="1"/>
  <c r="BA299" i="1"/>
  <c r="C178" i="1"/>
  <c r="BA177" i="1"/>
  <c r="C82" i="1"/>
  <c r="BA81" i="1"/>
  <c r="BE78" i="1"/>
  <c r="BJ79" i="1"/>
  <c r="M50" i="12"/>
  <c r="N50" i="12" s="1"/>
  <c r="L51" i="12"/>
  <c r="H65" i="12"/>
  <c r="P49" i="12"/>
  <c r="O49" i="12"/>
  <c r="N49" i="12"/>
  <c r="C498" i="1" l="1"/>
  <c r="BA497" i="1"/>
  <c r="C391" i="1"/>
  <c r="BA390" i="1"/>
  <c r="E302" i="1"/>
  <c r="BA300" i="1"/>
  <c r="P50" i="12"/>
  <c r="C179" i="1"/>
  <c r="BA178" i="1"/>
  <c r="BE79" i="1"/>
  <c r="BJ80" i="1"/>
  <c r="C83" i="1"/>
  <c r="BA82" i="1"/>
  <c r="O50" i="12"/>
  <c r="M51" i="12"/>
  <c r="L52" i="12"/>
  <c r="H66" i="12"/>
  <c r="C499" i="1" l="1"/>
  <c r="BA498" i="1"/>
  <c r="C392" i="1"/>
  <c r="BA391" i="1"/>
  <c r="E303" i="1"/>
  <c r="BA302" i="1"/>
  <c r="C180" i="1"/>
  <c r="BN180" i="1" s="1"/>
  <c r="BA179" i="1"/>
  <c r="C84" i="1"/>
  <c r="BA83" i="1"/>
  <c r="BE80" i="1"/>
  <c r="BJ81" i="1"/>
  <c r="M52" i="12"/>
  <c r="L53" i="12"/>
  <c r="O51" i="12"/>
  <c r="P51" i="12"/>
  <c r="N51" i="12"/>
  <c r="H67" i="12"/>
  <c r="C500" i="1" l="1"/>
  <c r="BA499" i="1"/>
  <c r="C393" i="1"/>
  <c r="BA392" i="1"/>
  <c r="E304" i="1"/>
  <c r="BA303" i="1"/>
  <c r="C181" i="1"/>
  <c r="BN181" i="1" s="1"/>
  <c r="BA180" i="1"/>
  <c r="BE81" i="1"/>
  <c r="BJ82" i="1"/>
  <c r="C85" i="1"/>
  <c r="BA84" i="1"/>
  <c r="M53" i="12"/>
  <c r="L54" i="12"/>
  <c r="P52" i="12"/>
  <c r="N52" i="12"/>
  <c r="O52" i="12"/>
  <c r="H68" i="12"/>
  <c r="C501" i="1" l="1"/>
  <c r="BA500" i="1"/>
  <c r="C395" i="1"/>
  <c r="BA393" i="1"/>
  <c r="E305" i="1"/>
  <c r="BA304" i="1"/>
  <c r="C182" i="1"/>
  <c r="BN182" i="1" s="1"/>
  <c r="BA181" i="1"/>
  <c r="BE82" i="1"/>
  <c r="BJ83" i="1"/>
  <c r="C86" i="1"/>
  <c r="BA86" i="1" s="1"/>
  <c r="BA85" i="1"/>
  <c r="M54" i="12"/>
  <c r="L55" i="12"/>
  <c r="N53" i="12"/>
  <c r="O53" i="12"/>
  <c r="P53" i="12"/>
  <c r="H69" i="12"/>
  <c r="C503" i="1" l="1"/>
  <c r="BA501" i="1"/>
  <c r="C396" i="1"/>
  <c r="BA395" i="1"/>
  <c r="E306" i="1"/>
  <c r="BA305" i="1"/>
  <c r="C183" i="1"/>
  <c r="BA182" i="1"/>
  <c r="BE83" i="1"/>
  <c r="BJ84" i="1"/>
  <c r="M55" i="12"/>
  <c r="L56" i="12"/>
  <c r="O54" i="12"/>
  <c r="P54" i="12"/>
  <c r="N54" i="12"/>
  <c r="H70" i="12"/>
  <c r="C504" i="1" l="1"/>
  <c r="BA503" i="1"/>
  <c r="C397" i="1"/>
  <c r="BA396" i="1"/>
  <c r="E307" i="1"/>
  <c r="BA306" i="1"/>
  <c r="BF83" i="1"/>
  <c r="BN83" i="1" s="1"/>
  <c r="C184" i="1"/>
  <c r="BA183" i="1"/>
  <c r="BJ85" i="1"/>
  <c r="BE84" i="1"/>
  <c r="M56" i="12"/>
  <c r="L57" i="12"/>
  <c r="N55" i="12"/>
  <c r="O55" i="12"/>
  <c r="P55" i="12"/>
  <c r="H71" i="12"/>
  <c r="C505" i="1" l="1"/>
  <c r="BA504" i="1"/>
  <c r="C398" i="1"/>
  <c r="BA397" i="1"/>
  <c r="E308" i="1"/>
  <c r="BA307" i="1"/>
  <c r="BF84" i="1"/>
  <c r="BN84" i="1" s="1"/>
  <c r="BA184" i="1"/>
  <c r="C185" i="1"/>
  <c r="BE85" i="1"/>
  <c r="BJ86" i="1"/>
  <c r="BE86" i="1" s="1"/>
  <c r="M57" i="12"/>
  <c r="L58" i="12"/>
  <c r="P56" i="12"/>
  <c r="N56" i="12"/>
  <c r="O56" i="12"/>
  <c r="H72" i="12"/>
  <c r="C506" i="1" l="1"/>
  <c r="BA505" i="1"/>
  <c r="C399" i="1"/>
  <c r="BA398" i="1"/>
  <c r="E309" i="1"/>
  <c r="BA308" i="1"/>
  <c r="C186" i="1"/>
  <c r="BA185" i="1"/>
  <c r="BN185" i="1"/>
  <c r="M58" i="12"/>
  <c r="L59" i="12"/>
  <c r="N57" i="12"/>
  <c r="P57" i="12"/>
  <c r="O57" i="12"/>
  <c r="H73" i="12"/>
  <c r="C507" i="1" l="1"/>
  <c r="BA506" i="1"/>
  <c r="C400" i="1"/>
  <c r="BA399" i="1"/>
  <c r="E310" i="1"/>
  <c r="BA309" i="1"/>
  <c r="C187" i="1"/>
  <c r="BA186" i="1"/>
  <c r="BN186" i="1"/>
  <c r="M59" i="12"/>
  <c r="L60" i="12"/>
  <c r="N58" i="12"/>
  <c r="O58" i="12"/>
  <c r="P58" i="12"/>
  <c r="H74" i="12"/>
  <c r="C508" i="1" l="1"/>
  <c r="BA507" i="1"/>
  <c r="C401" i="1"/>
  <c r="BA400" i="1"/>
  <c r="E311" i="1"/>
  <c r="BA310" i="1"/>
  <c r="C188" i="1"/>
  <c r="BA187" i="1"/>
  <c r="BN187" i="1"/>
  <c r="M60" i="12"/>
  <c r="L61" i="12"/>
  <c r="P59" i="12"/>
  <c r="N59" i="12"/>
  <c r="O59" i="12"/>
  <c r="H75" i="12"/>
  <c r="C509" i="1" l="1"/>
  <c r="BA508" i="1"/>
  <c r="C402" i="1"/>
  <c r="BA401" i="1"/>
  <c r="E312" i="1"/>
  <c r="BA311" i="1"/>
  <c r="C189" i="1"/>
  <c r="BA188" i="1"/>
  <c r="BN188" i="1"/>
  <c r="M61" i="12"/>
  <c r="L62" i="12"/>
  <c r="P60" i="12"/>
  <c r="O60" i="12"/>
  <c r="N60" i="12"/>
  <c r="H76" i="12"/>
  <c r="C510" i="1" l="1"/>
  <c r="BA509" i="1"/>
  <c r="C403" i="1"/>
  <c r="BA402" i="1"/>
  <c r="E313" i="1"/>
  <c r="BA312" i="1"/>
  <c r="C190" i="1"/>
  <c r="BA189" i="1"/>
  <c r="BN189" i="1"/>
  <c r="M62" i="12"/>
  <c r="L63" i="12"/>
  <c r="O61" i="12"/>
  <c r="P61" i="12"/>
  <c r="N61" i="12"/>
  <c r="H77" i="12"/>
  <c r="C511" i="1" l="1"/>
  <c r="BA510" i="1"/>
  <c r="C404" i="1"/>
  <c r="BA403" i="1"/>
  <c r="E314" i="1"/>
  <c r="BA313" i="1"/>
  <c r="C191" i="1"/>
  <c r="BA190" i="1"/>
  <c r="BN190" i="1"/>
  <c r="M63" i="12"/>
  <c r="L64" i="12"/>
  <c r="N62" i="12"/>
  <c r="P62" i="12"/>
  <c r="O62" i="12"/>
  <c r="H78" i="12"/>
  <c r="C512" i="1" l="1"/>
  <c r="BA511" i="1"/>
  <c r="C405" i="1"/>
  <c r="BA404" i="1"/>
  <c r="E315" i="1"/>
  <c r="BA314" i="1"/>
  <c r="C192" i="1"/>
  <c r="BA191" i="1"/>
  <c r="BN191" i="1"/>
  <c r="M64" i="12"/>
  <c r="L65" i="12"/>
  <c r="O63" i="12"/>
  <c r="N63" i="12"/>
  <c r="P63" i="12"/>
  <c r="H79" i="12"/>
  <c r="C514" i="1" l="1"/>
  <c r="BA512" i="1"/>
  <c r="C406" i="1"/>
  <c r="BA405" i="1"/>
  <c r="E316" i="1"/>
  <c r="BA315" i="1"/>
  <c r="C193" i="1"/>
  <c r="BA192" i="1"/>
  <c r="BN192" i="1"/>
  <c r="M65" i="12"/>
  <c r="L66" i="12"/>
  <c r="O64" i="12"/>
  <c r="P64" i="12"/>
  <c r="N64" i="12"/>
  <c r="H80" i="12"/>
  <c r="C515" i="1" l="1"/>
  <c r="BA514" i="1"/>
  <c r="C407" i="1"/>
  <c r="BA406" i="1"/>
  <c r="E317" i="1"/>
  <c r="BA316" i="1"/>
  <c r="C194" i="1"/>
  <c r="BA193" i="1"/>
  <c r="BN193" i="1"/>
  <c r="M66" i="12"/>
  <c r="L67" i="12"/>
  <c r="N65" i="12"/>
  <c r="O65" i="12"/>
  <c r="P65" i="12"/>
  <c r="H81" i="12"/>
  <c r="C516" i="1" l="1"/>
  <c r="BA515" i="1"/>
  <c r="C408" i="1"/>
  <c r="BA407" i="1"/>
  <c r="E318" i="1"/>
  <c r="BA317" i="1"/>
  <c r="C195" i="1"/>
  <c r="BA194" i="1"/>
  <c r="BN194" i="1"/>
  <c r="M67" i="12"/>
  <c r="L68" i="12"/>
  <c r="O66" i="12"/>
  <c r="N66" i="12"/>
  <c r="P66" i="12"/>
  <c r="H82" i="12"/>
  <c r="C517" i="1" l="1"/>
  <c r="BA516" i="1"/>
  <c r="C409" i="1"/>
  <c r="BA408" i="1"/>
  <c r="E319" i="1"/>
  <c r="BA318" i="1"/>
  <c r="C196" i="1"/>
  <c r="BA195" i="1"/>
  <c r="BN195" i="1"/>
  <c r="M68" i="12"/>
  <c r="L69" i="12"/>
  <c r="O67" i="12"/>
  <c r="N67" i="12"/>
  <c r="P67" i="12"/>
  <c r="H83" i="12"/>
  <c r="C518" i="1" l="1"/>
  <c r="BA517" i="1"/>
  <c r="C410" i="1"/>
  <c r="BA409" i="1"/>
  <c r="E321" i="1"/>
  <c r="BA319" i="1"/>
  <c r="C197" i="1"/>
  <c r="BA196" i="1"/>
  <c r="BN196" i="1"/>
  <c r="M69" i="12"/>
  <c r="L70" i="12"/>
  <c r="P68" i="12"/>
  <c r="O68" i="12"/>
  <c r="N68" i="12"/>
  <c r="H84" i="12"/>
  <c r="C519" i="1" l="1"/>
  <c r="BA518" i="1"/>
  <c r="C411" i="1"/>
  <c r="BA410" i="1"/>
  <c r="E322" i="1"/>
  <c r="BA321" i="1"/>
  <c r="C198" i="1"/>
  <c r="BA197" i="1"/>
  <c r="BN197" i="1"/>
  <c r="M70" i="12"/>
  <c r="L71" i="12"/>
  <c r="P69" i="12"/>
  <c r="N69" i="12"/>
  <c r="O69" i="12"/>
  <c r="H85" i="12"/>
  <c r="C520" i="1" l="1"/>
  <c r="BA519" i="1"/>
  <c r="C412" i="1"/>
  <c r="BA411" i="1"/>
  <c r="E323" i="1"/>
  <c r="BA322" i="1"/>
  <c r="C199" i="1"/>
  <c r="BA198" i="1"/>
  <c r="M71" i="12"/>
  <c r="L72" i="12"/>
  <c r="P70" i="12"/>
  <c r="N70" i="12"/>
  <c r="O70" i="12"/>
  <c r="H86" i="12"/>
  <c r="C521" i="1" l="1"/>
  <c r="BA520" i="1"/>
  <c r="C413" i="1"/>
  <c r="BA412" i="1"/>
  <c r="E325" i="1"/>
  <c r="BA323" i="1"/>
  <c r="C200" i="1"/>
  <c r="BA199" i="1"/>
  <c r="M72" i="12"/>
  <c r="L73" i="12"/>
  <c r="O71" i="12"/>
  <c r="N71" i="12"/>
  <c r="P71" i="12"/>
  <c r="H87" i="12"/>
  <c r="H88" i="12" s="1"/>
  <c r="H89" i="12" s="1"/>
  <c r="H90" i="12" s="1"/>
  <c r="H91" i="12" s="1"/>
  <c r="H92" i="12" s="1"/>
  <c r="H93" i="12" s="1"/>
  <c r="H94" i="12" s="1"/>
  <c r="C522" i="1" l="1"/>
  <c r="BA521" i="1"/>
  <c r="C414" i="1"/>
  <c r="BA413" i="1"/>
  <c r="E326" i="1"/>
  <c r="BA325" i="1"/>
  <c r="C201" i="1"/>
  <c r="BA200" i="1"/>
  <c r="H95" i="12"/>
  <c r="M73" i="12"/>
  <c r="L74" i="12"/>
  <c r="O72" i="12"/>
  <c r="N72" i="12"/>
  <c r="P72" i="12"/>
  <c r="C523" i="1" l="1"/>
  <c r="BA522" i="1"/>
  <c r="C415" i="1"/>
  <c r="BA414" i="1"/>
  <c r="E327" i="1"/>
  <c r="BA327" i="1" s="1"/>
  <c r="BA326" i="1"/>
  <c r="C202" i="1"/>
  <c r="BA201" i="1"/>
  <c r="M74" i="12"/>
  <c r="L75" i="12"/>
  <c r="N73" i="12"/>
  <c r="O73" i="12"/>
  <c r="P73" i="12"/>
  <c r="H96" i="12"/>
  <c r="C524" i="1" l="1"/>
  <c r="BA523" i="1"/>
  <c r="C416" i="1"/>
  <c r="BA415" i="1"/>
  <c r="C203" i="1"/>
  <c r="BA202" i="1"/>
  <c r="M75" i="12"/>
  <c r="L76" i="12"/>
  <c r="H97" i="12"/>
  <c r="H98" i="12" s="1"/>
  <c r="P74" i="12"/>
  <c r="N74" i="12"/>
  <c r="O74" i="12"/>
  <c r="C525" i="1" l="1"/>
  <c r="BA524" i="1"/>
  <c r="C417" i="1"/>
  <c r="BA416" i="1"/>
  <c r="C204" i="1"/>
  <c r="BA203" i="1"/>
  <c r="H99" i="12"/>
  <c r="M76" i="12"/>
  <c r="L77" i="12"/>
  <c r="O75" i="12"/>
  <c r="N75" i="12"/>
  <c r="P75" i="12"/>
  <c r="C526" i="1" l="1"/>
  <c r="BA525" i="1"/>
  <c r="C418" i="1"/>
  <c r="BA417" i="1"/>
  <c r="C205" i="1"/>
  <c r="BA204" i="1"/>
  <c r="M77" i="12"/>
  <c r="L78" i="12"/>
  <c r="P76" i="12"/>
  <c r="O76" i="12"/>
  <c r="N76" i="12"/>
  <c r="H100" i="12"/>
  <c r="C527" i="1" l="1"/>
  <c r="BA526" i="1"/>
  <c r="C419" i="1"/>
  <c r="BA418" i="1"/>
  <c r="C206" i="1"/>
  <c r="BA205" i="1"/>
  <c r="H101" i="12"/>
  <c r="M78" i="12"/>
  <c r="L79" i="12"/>
  <c r="N77" i="12"/>
  <c r="O77" i="12"/>
  <c r="P77" i="12"/>
  <c r="C528" i="1" l="1"/>
  <c r="BA527" i="1"/>
  <c r="C420" i="1"/>
  <c r="BA419" i="1"/>
  <c r="C207" i="1"/>
  <c r="BA206" i="1"/>
  <c r="H102" i="12"/>
  <c r="M79" i="12"/>
  <c r="L80" i="12"/>
  <c r="N78" i="12"/>
  <c r="P78" i="12"/>
  <c r="O78" i="12"/>
  <c r="C529" i="1" l="1"/>
  <c r="BA528" i="1"/>
  <c r="C421" i="1"/>
  <c r="BA420" i="1"/>
  <c r="C208" i="1"/>
  <c r="BA207" i="1"/>
  <c r="M80" i="12"/>
  <c r="L81" i="12"/>
  <c r="N79" i="12"/>
  <c r="O79" i="12"/>
  <c r="P79" i="12"/>
  <c r="H103" i="12"/>
  <c r="C530" i="1" l="1"/>
  <c r="BA529" i="1"/>
  <c r="C422" i="1"/>
  <c r="BA421" i="1"/>
  <c r="C209" i="1"/>
  <c r="BA208" i="1"/>
  <c r="H104" i="12"/>
  <c r="N80" i="12"/>
  <c r="P80" i="12"/>
  <c r="O80" i="12"/>
  <c r="M81" i="12"/>
  <c r="L82" i="12"/>
  <c r="C531" i="1" l="1"/>
  <c r="BA530" i="1"/>
  <c r="C423" i="1"/>
  <c r="BA422" i="1"/>
  <c r="C210" i="1"/>
  <c r="BA209" i="1"/>
  <c r="O81" i="12"/>
  <c r="N81" i="12"/>
  <c r="P81" i="12"/>
  <c r="H105" i="12"/>
  <c r="M82" i="12"/>
  <c r="L83" i="12"/>
  <c r="C532" i="1" l="1"/>
  <c r="BA531" i="1"/>
  <c r="C424" i="1"/>
  <c r="BA423" i="1"/>
  <c r="C211" i="1"/>
  <c r="BA210" i="1"/>
  <c r="BN210" i="1"/>
  <c r="O82" i="12"/>
  <c r="P82" i="12"/>
  <c r="N82" i="12"/>
  <c r="H106" i="12"/>
  <c r="M83" i="12"/>
  <c r="L84" i="12"/>
  <c r="C533" i="1" l="1"/>
  <c r="BA532" i="1"/>
  <c r="C425" i="1"/>
  <c r="BA424" i="1"/>
  <c r="C212" i="1"/>
  <c r="BA211" i="1"/>
  <c r="BN211" i="1"/>
  <c r="H107" i="12"/>
  <c r="M84" i="12"/>
  <c r="L85" i="12"/>
  <c r="N83" i="12"/>
  <c r="P83" i="12"/>
  <c r="O83" i="12"/>
  <c r="C534" i="1" l="1"/>
  <c r="BA533" i="1"/>
  <c r="C426" i="1"/>
  <c r="BA425" i="1"/>
  <c r="C213" i="1"/>
  <c r="BA212" i="1"/>
  <c r="H108" i="12"/>
  <c r="M85" i="12"/>
  <c r="L86" i="12"/>
  <c r="O84" i="12"/>
  <c r="P84" i="12"/>
  <c r="N84" i="12"/>
  <c r="C535" i="1" l="1"/>
  <c r="BA534" i="1"/>
  <c r="C427" i="1"/>
  <c r="BA426" i="1"/>
  <c r="C214" i="1"/>
  <c r="BA214" i="1" s="1"/>
  <c r="BA213" i="1"/>
  <c r="H109" i="12"/>
  <c r="M86" i="12"/>
  <c r="L87" i="12"/>
  <c r="N85" i="12"/>
  <c r="P85" i="12"/>
  <c r="O85" i="12"/>
  <c r="C536" i="1" l="1"/>
  <c r="BA535" i="1"/>
  <c r="C428" i="1"/>
  <c r="BA427" i="1"/>
  <c r="M87" i="12"/>
  <c r="L88" i="12"/>
  <c r="P86" i="12"/>
  <c r="N86" i="12"/>
  <c r="O86" i="12"/>
  <c r="H110" i="12"/>
  <c r="C538" i="1" l="1"/>
  <c r="BA538" i="1" s="1"/>
  <c r="BA536" i="1"/>
  <c r="C429" i="1"/>
  <c r="BA428" i="1"/>
  <c r="H111" i="12"/>
  <c r="M88" i="12"/>
  <c r="L89" i="12"/>
  <c r="P87" i="12"/>
  <c r="O87" i="12"/>
  <c r="N87" i="12"/>
  <c r="C430" i="1" l="1"/>
  <c r="BA429" i="1"/>
  <c r="P88" i="12"/>
  <c r="N88" i="12"/>
  <c r="O88" i="12"/>
  <c r="L90" i="12"/>
  <c r="M89" i="12"/>
  <c r="H112" i="12"/>
  <c r="C432" i="1" l="1"/>
  <c r="BA430" i="1"/>
  <c r="H113" i="12"/>
  <c r="L91" i="12"/>
  <c r="M90" i="12"/>
  <c r="P89" i="12"/>
  <c r="O89" i="12"/>
  <c r="N89" i="12"/>
  <c r="C433" i="1" l="1"/>
  <c r="BA432" i="1"/>
  <c r="H114" i="12"/>
  <c r="O90" i="12"/>
  <c r="N90" i="12"/>
  <c r="P90" i="12"/>
  <c r="M91" i="12"/>
  <c r="L92" i="12"/>
  <c r="C434" i="1" l="1"/>
  <c r="BA434" i="1" s="1"/>
  <c r="BA433" i="1"/>
  <c r="O91" i="12"/>
  <c r="N91" i="12"/>
  <c r="P91" i="12"/>
  <c r="H115" i="12"/>
  <c r="M92" i="12"/>
  <c r="L93" i="12"/>
  <c r="H116" i="12" l="1"/>
  <c r="M93" i="12"/>
  <c r="L94" i="12"/>
  <c r="P92" i="12"/>
  <c r="N92" i="12"/>
  <c r="O92" i="12"/>
  <c r="M94" i="12" l="1"/>
  <c r="L95" i="12"/>
  <c r="N93" i="12"/>
  <c r="P93" i="12"/>
  <c r="O93" i="12"/>
  <c r="H117" i="12"/>
  <c r="H118" i="12" l="1"/>
  <c r="M95" i="12"/>
  <c r="L96" i="12"/>
  <c r="N94" i="12"/>
  <c r="P94" i="12"/>
  <c r="O94" i="12"/>
  <c r="H119" i="12" l="1"/>
  <c r="L97" i="12"/>
  <c r="M96" i="12"/>
  <c r="N95" i="12"/>
  <c r="P95" i="12"/>
  <c r="O95" i="12"/>
  <c r="H120" i="12" l="1"/>
  <c r="O96" i="12"/>
  <c r="N96" i="12"/>
  <c r="P96" i="12"/>
  <c r="M97" i="12"/>
  <c r="L98" i="12"/>
  <c r="N97" i="12" l="1"/>
  <c r="P97" i="12"/>
  <c r="O97" i="12"/>
  <c r="H121" i="12"/>
  <c r="M98" i="12"/>
  <c r="L99" i="12"/>
  <c r="P98" i="12" l="1"/>
  <c r="N98" i="12"/>
  <c r="O98" i="12"/>
  <c r="H122" i="12"/>
  <c r="M99" i="12"/>
  <c r="L100" i="12"/>
  <c r="H123" i="12" l="1"/>
  <c r="M100" i="12"/>
  <c r="L101" i="12"/>
  <c r="N99" i="12"/>
  <c r="P99" i="12"/>
  <c r="O99" i="12"/>
  <c r="M101" i="12" l="1"/>
  <c r="L102" i="12"/>
  <c r="O100" i="12"/>
  <c r="P100" i="12"/>
  <c r="N100" i="12"/>
  <c r="H124" i="12"/>
  <c r="M102" i="12" l="1"/>
  <c r="L103" i="12"/>
  <c r="H125" i="12"/>
  <c r="O101" i="12"/>
  <c r="P101" i="12"/>
  <c r="N101" i="12"/>
  <c r="H126" i="12" l="1"/>
  <c r="M103" i="12"/>
  <c r="L104" i="12"/>
  <c r="P102" i="12"/>
  <c r="O102" i="12"/>
  <c r="N102" i="12"/>
  <c r="M104" i="12" l="1"/>
  <c r="L105" i="12"/>
  <c r="P103" i="12"/>
  <c r="O103" i="12"/>
  <c r="N103" i="12"/>
  <c r="H127" i="12"/>
  <c r="M105" i="12" l="1"/>
  <c r="L106" i="12"/>
  <c r="H128" i="12"/>
  <c r="O104" i="12"/>
  <c r="N104" i="12"/>
  <c r="P104" i="12"/>
  <c r="H129" i="12" l="1"/>
  <c r="M106" i="12"/>
  <c r="L107" i="12"/>
  <c r="O105" i="12"/>
  <c r="N105" i="12"/>
  <c r="P105" i="12"/>
  <c r="H130" i="12" l="1"/>
  <c r="M107" i="12"/>
  <c r="L108" i="12"/>
  <c r="O106" i="12"/>
  <c r="P106" i="12"/>
  <c r="N106" i="12"/>
  <c r="M108" i="12" l="1"/>
  <c r="L109" i="12"/>
  <c r="O107" i="12"/>
  <c r="N107" i="12"/>
  <c r="P107" i="12"/>
  <c r="H131" i="12"/>
  <c r="M109" i="12" l="1"/>
  <c r="L110" i="12"/>
  <c r="H132" i="12"/>
  <c r="P108" i="12"/>
  <c r="O108" i="12"/>
  <c r="N108" i="12"/>
  <c r="H133" i="12" l="1"/>
  <c r="M110" i="12"/>
  <c r="L111" i="12"/>
  <c r="N109" i="12"/>
  <c r="O109" i="12"/>
  <c r="P109" i="12"/>
  <c r="M111" i="12" l="1"/>
  <c r="L112" i="12"/>
  <c r="P110" i="12"/>
  <c r="N110" i="12"/>
  <c r="O110" i="12"/>
  <c r="H134" i="12"/>
  <c r="H135" i="12" l="1"/>
  <c r="O111" i="12"/>
  <c r="N111" i="12"/>
  <c r="P111" i="12"/>
  <c r="M112" i="12"/>
  <c r="L113" i="12"/>
  <c r="N112" i="12" l="1"/>
  <c r="O112" i="12"/>
  <c r="P112" i="12"/>
  <c r="M113" i="12"/>
  <c r="L114" i="12"/>
  <c r="H136" i="12"/>
  <c r="N113" i="12" l="1"/>
  <c r="P113" i="12"/>
  <c r="O113" i="12"/>
  <c r="H137" i="12"/>
  <c r="M114" i="12"/>
  <c r="L115" i="12"/>
  <c r="M115" i="12" l="1"/>
  <c r="L116" i="12"/>
  <c r="H138" i="12"/>
  <c r="N114" i="12"/>
  <c r="P114" i="12"/>
  <c r="O114" i="12"/>
  <c r="H139" i="12" l="1"/>
  <c r="M116" i="12"/>
  <c r="L117" i="12"/>
  <c r="P115" i="12"/>
  <c r="N115" i="12"/>
  <c r="O115" i="12"/>
  <c r="M117" i="12" l="1"/>
  <c r="L118" i="12"/>
  <c r="P116" i="12"/>
  <c r="O116" i="12"/>
  <c r="N116" i="12"/>
  <c r="H140" i="12"/>
  <c r="H141" i="12" l="1"/>
  <c r="M118" i="12"/>
  <c r="L119" i="12"/>
  <c r="N117" i="12"/>
  <c r="O117" i="12"/>
  <c r="P117" i="12"/>
  <c r="M119" i="12" l="1"/>
  <c r="L120" i="12"/>
  <c r="N118" i="12"/>
  <c r="O118" i="12"/>
  <c r="P118" i="12"/>
  <c r="H142" i="12"/>
  <c r="H143" i="12" l="1"/>
  <c r="M120" i="12"/>
  <c r="L121" i="12"/>
  <c r="P119" i="12"/>
  <c r="N119" i="12"/>
  <c r="O119" i="12"/>
  <c r="M121" i="12" l="1"/>
  <c r="L122" i="12"/>
  <c r="P120" i="12"/>
  <c r="O120" i="12"/>
  <c r="N120" i="12"/>
  <c r="H144" i="12"/>
  <c r="H145" i="12" l="1"/>
  <c r="M122" i="12"/>
  <c r="L123" i="12"/>
  <c r="P121" i="12"/>
  <c r="O121" i="12"/>
  <c r="N121" i="12"/>
  <c r="M123" i="12" l="1"/>
  <c r="L124" i="12"/>
  <c r="O122" i="12"/>
  <c r="P122" i="12"/>
  <c r="N122" i="12"/>
  <c r="H146" i="12"/>
  <c r="H147" i="12" l="1"/>
  <c r="M124" i="12"/>
  <c r="L125" i="12"/>
  <c r="O123" i="12"/>
  <c r="P123" i="12"/>
  <c r="N123" i="12"/>
  <c r="M125" i="12" l="1"/>
  <c r="L126" i="12"/>
  <c r="N124" i="12"/>
  <c r="P124" i="12"/>
  <c r="O124" i="12"/>
  <c r="H148" i="12"/>
  <c r="H149" i="12" l="1"/>
  <c r="M126" i="12"/>
  <c r="L127" i="12"/>
  <c r="N125" i="12"/>
  <c r="O125" i="12"/>
  <c r="P125" i="12"/>
  <c r="M127" i="12" l="1"/>
  <c r="L128" i="12"/>
  <c r="P126" i="12"/>
  <c r="O126" i="12"/>
  <c r="N126" i="12"/>
  <c r="H150" i="12"/>
  <c r="H151" i="12" l="1"/>
  <c r="M128" i="12"/>
  <c r="L129" i="12"/>
  <c r="N127" i="12"/>
  <c r="O127" i="12"/>
  <c r="P127" i="12"/>
  <c r="M129" i="12" l="1"/>
  <c r="L130" i="12"/>
  <c r="N128" i="12"/>
  <c r="O128" i="12"/>
  <c r="P128" i="12"/>
  <c r="H152" i="12"/>
  <c r="H153" i="12" l="1"/>
  <c r="M130" i="12"/>
  <c r="L131" i="12"/>
  <c r="O129" i="12"/>
  <c r="N129" i="12"/>
  <c r="P129" i="12"/>
  <c r="M131" i="12" l="1"/>
  <c r="L132" i="12"/>
  <c r="O130" i="12"/>
  <c r="P130" i="12"/>
  <c r="N130" i="12"/>
  <c r="H154" i="12"/>
  <c r="H155" i="12" l="1"/>
  <c r="M132" i="12"/>
  <c r="L133" i="12"/>
  <c r="N131" i="12"/>
  <c r="P131" i="12"/>
  <c r="O131" i="12"/>
  <c r="M133" i="12" l="1"/>
  <c r="L134" i="12"/>
  <c r="P132" i="12"/>
  <c r="N132" i="12"/>
  <c r="O132" i="12"/>
  <c r="H156" i="12"/>
  <c r="M134" i="12" l="1"/>
  <c r="L135" i="12"/>
  <c r="H157" i="12"/>
  <c r="O133" i="12"/>
  <c r="N133" i="12"/>
  <c r="P133" i="12"/>
  <c r="M135" i="12" l="1"/>
  <c r="L136" i="12"/>
  <c r="H158" i="12"/>
  <c r="N134" i="12"/>
  <c r="P134" i="12"/>
  <c r="O134" i="12"/>
  <c r="M136" i="12" l="1"/>
  <c r="L137" i="12"/>
  <c r="H159" i="12"/>
  <c r="P135" i="12"/>
  <c r="O135" i="12"/>
  <c r="N135" i="12"/>
  <c r="M137" i="12" l="1"/>
  <c r="L138" i="12"/>
  <c r="H160" i="12"/>
  <c r="P136" i="12"/>
  <c r="O136" i="12"/>
  <c r="N136" i="12"/>
  <c r="H161" i="12" l="1"/>
  <c r="M138" i="12"/>
  <c r="L139" i="12"/>
  <c r="P137" i="12"/>
  <c r="O137" i="12"/>
  <c r="N137" i="12"/>
  <c r="M139" i="12" l="1"/>
  <c r="L140" i="12"/>
  <c r="N138" i="12"/>
  <c r="O138" i="12"/>
  <c r="P138" i="12"/>
  <c r="H162" i="12"/>
  <c r="M140" i="12" l="1"/>
  <c r="L141" i="12"/>
  <c r="H163" i="12"/>
  <c r="N139" i="12"/>
  <c r="P139" i="12"/>
  <c r="O139" i="12"/>
  <c r="H164" i="12" l="1"/>
  <c r="M141" i="12"/>
  <c r="L142" i="12"/>
  <c r="N140" i="12"/>
  <c r="P140" i="12"/>
  <c r="O140" i="12"/>
  <c r="H165" i="12" l="1"/>
  <c r="M142" i="12"/>
  <c r="L143" i="12"/>
  <c r="N141" i="12"/>
  <c r="O141" i="12"/>
  <c r="P141" i="12"/>
  <c r="M143" i="12" l="1"/>
  <c r="L144" i="12"/>
  <c r="O142" i="12"/>
  <c r="N142" i="12"/>
  <c r="P142" i="12"/>
  <c r="H166" i="12"/>
  <c r="M144" i="12" l="1"/>
  <c r="L145" i="12"/>
  <c r="H167" i="12"/>
  <c r="P143" i="12"/>
  <c r="N143" i="12"/>
  <c r="O143" i="12"/>
  <c r="H168" i="12" l="1"/>
  <c r="M145" i="12"/>
  <c r="L146" i="12"/>
  <c r="O144" i="12"/>
  <c r="N144" i="12"/>
  <c r="P144" i="12"/>
  <c r="M146" i="12" l="1"/>
  <c r="L147" i="12"/>
  <c r="N145" i="12"/>
  <c r="P145" i="12"/>
  <c r="O145" i="12"/>
  <c r="H169" i="12"/>
  <c r="H170" i="12" l="1"/>
  <c r="M147" i="12"/>
  <c r="L148" i="12"/>
  <c r="N146" i="12"/>
  <c r="O146" i="12"/>
  <c r="P146" i="12"/>
  <c r="M148" i="12" l="1"/>
  <c r="L149" i="12"/>
  <c r="O147" i="12"/>
  <c r="P147" i="12"/>
  <c r="N147" i="12"/>
  <c r="H171" i="12"/>
  <c r="H172" i="12" l="1"/>
  <c r="M149" i="12"/>
  <c r="L150" i="12"/>
  <c r="P148" i="12"/>
  <c r="N148" i="12"/>
  <c r="O148" i="12"/>
  <c r="M150" i="12" l="1"/>
  <c r="L151" i="12"/>
  <c r="O149" i="12"/>
  <c r="P149" i="12"/>
  <c r="N149" i="12"/>
  <c r="H173" i="12"/>
  <c r="H174" i="12" l="1"/>
  <c r="M151" i="12"/>
  <c r="L152" i="12"/>
  <c r="O150" i="12"/>
  <c r="N150" i="12"/>
  <c r="P150" i="12"/>
  <c r="P151" i="12" l="1"/>
  <c r="N151" i="12"/>
  <c r="O151" i="12"/>
  <c r="M152" i="12"/>
  <c r="L153" i="12"/>
  <c r="H175" i="12"/>
  <c r="O152" i="12" l="1"/>
  <c r="N152" i="12"/>
  <c r="P152" i="12"/>
  <c r="H176" i="12"/>
  <c r="M153" i="12"/>
  <c r="L154" i="12"/>
  <c r="M154" i="12" l="1"/>
  <c r="L155" i="12"/>
  <c r="H177" i="12"/>
  <c r="O153" i="12"/>
  <c r="P153" i="12"/>
  <c r="N153" i="12"/>
  <c r="H178" i="12" l="1"/>
  <c r="M155" i="12"/>
  <c r="L156" i="12"/>
  <c r="P154" i="12"/>
  <c r="N154" i="12"/>
  <c r="O154" i="12"/>
  <c r="M156" i="12" l="1"/>
  <c r="L157" i="12"/>
  <c r="O155" i="12"/>
  <c r="P155" i="12"/>
  <c r="N155" i="12"/>
  <c r="H179" i="12"/>
  <c r="M157" i="12" l="1"/>
  <c r="L158" i="12"/>
  <c r="H180" i="12"/>
  <c r="P156" i="12"/>
  <c r="O156" i="12"/>
  <c r="N156" i="12"/>
  <c r="M158" i="12" l="1"/>
  <c r="L159" i="12"/>
  <c r="H181" i="12"/>
  <c r="O157" i="12"/>
  <c r="P157" i="12"/>
  <c r="N157" i="12"/>
  <c r="M159" i="12" l="1"/>
  <c r="L160" i="12"/>
  <c r="H182" i="12"/>
  <c r="O158" i="12"/>
  <c r="P158" i="12"/>
  <c r="N158" i="12"/>
  <c r="M160" i="12" l="1"/>
  <c r="L161" i="12"/>
  <c r="H183" i="12"/>
  <c r="O159" i="12"/>
  <c r="P159" i="12"/>
  <c r="N159" i="12"/>
  <c r="H184" i="12" l="1"/>
  <c r="M161" i="12"/>
  <c r="L162" i="12"/>
  <c r="P160" i="12"/>
  <c r="N160" i="12"/>
  <c r="O160" i="12"/>
  <c r="M162" i="12" l="1"/>
  <c r="L163" i="12"/>
  <c r="N161" i="12"/>
  <c r="O161" i="12"/>
  <c r="P161" i="12"/>
  <c r="H185" i="12"/>
  <c r="M163" i="12" l="1"/>
  <c r="L164" i="12"/>
  <c r="H186" i="12"/>
  <c r="P162" i="12"/>
  <c r="O162" i="12"/>
  <c r="N162" i="12"/>
  <c r="H187" i="12" l="1"/>
  <c r="M164" i="12"/>
  <c r="L165" i="12"/>
  <c r="P163" i="12"/>
  <c r="N163" i="12"/>
  <c r="O163" i="12"/>
  <c r="M165" i="12" l="1"/>
  <c r="L166" i="12"/>
  <c r="P164" i="12"/>
  <c r="O164" i="12"/>
  <c r="N164" i="12"/>
  <c r="H188" i="12"/>
  <c r="H189" i="12" l="1"/>
  <c r="M166" i="12"/>
  <c r="L167" i="12"/>
  <c r="P165" i="12"/>
  <c r="N165" i="12"/>
  <c r="O165" i="12"/>
  <c r="M167" i="12" l="1"/>
  <c r="L168" i="12"/>
  <c r="O166" i="12"/>
  <c r="N166" i="12"/>
  <c r="P166" i="12"/>
  <c r="H190" i="12"/>
  <c r="M168" i="12" l="1"/>
  <c r="L169" i="12"/>
  <c r="H191" i="12"/>
  <c r="N167" i="12"/>
  <c r="O167" i="12"/>
  <c r="P167" i="12"/>
  <c r="M169" i="12" l="1"/>
  <c r="L170" i="12"/>
  <c r="H192" i="12"/>
  <c r="N168" i="12"/>
  <c r="P168" i="12"/>
  <c r="O168" i="12"/>
  <c r="M170" i="12" l="1"/>
  <c r="L171" i="12"/>
  <c r="H193" i="12"/>
  <c r="N169" i="12"/>
  <c r="P169" i="12"/>
  <c r="O169" i="12"/>
  <c r="H194" i="12" l="1"/>
  <c r="M171" i="12"/>
  <c r="L172" i="12"/>
  <c r="O170" i="12"/>
  <c r="P170" i="12"/>
  <c r="N170" i="12"/>
  <c r="M172" i="12" l="1"/>
  <c r="L173" i="12"/>
  <c r="N171" i="12"/>
  <c r="P171" i="12"/>
  <c r="O171" i="12"/>
  <c r="H195" i="12"/>
  <c r="H196" i="12" l="1"/>
  <c r="M173" i="12"/>
  <c r="L174" i="12"/>
  <c r="O172" i="12"/>
  <c r="N172" i="12"/>
  <c r="P172" i="12"/>
  <c r="M174" i="12" l="1"/>
  <c r="L175" i="12"/>
  <c r="P173" i="12"/>
  <c r="N173" i="12"/>
  <c r="O173" i="12"/>
  <c r="H197" i="12"/>
  <c r="M175" i="12" l="1"/>
  <c r="L176" i="12"/>
  <c r="H198" i="12"/>
  <c r="N174" i="12"/>
  <c r="P174" i="12"/>
  <c r="O174" i="12"/>
  <c r="H199" i="12" l="1"/>
  <c r="M176" i="12"/>
  <c r="L177" i="12"/>
  <c r="N175" i="12"/>
  <c r="O175" i="12"/>
  <c r="P175" i="12"/>
  <c r="M177" i="12" l="1"/>
  <c r="L178" i="12"/>
  <c r="N176" i="12"/>
  <c r="O176" i="12"/>
  <c r="P176" i="12"/>
  <c r="H200" i="12"/>
  <c r="H201" i="12" l="1"/>
  <c r="M178" i="12"/>
  <c r="L179" i="12"/>
  <c r="P177" i="12"/>
  <c r="O177" i="12"/>
  <c r="N177" i="12"/>
  <c r="M179" i="12" l="1"/>
  <c r="L180" i="12"/>
  <c r="N178" i="12"/>
  <c r="P178" i="12"/>
  <c r="O178" i="12"/>
  <c r="H202" i="12"/>
  <c r="H203" i="12" l="1"/>
  <c r="M180" i="12"/>
  <c r="L181" i="12"/>
  <c r="N179" i="12"/>
  <c r="O179" i="12"/>
  <c r="P179" i="12"/>
  <c r="M181" i="12" l="1"/>
  <c r="L182" i="12"/>
  <c r="O180" i="12"/>
  <c r="P180" i="12"/>
  <c r="N180" i="12"/>
  <c r="H204" i="12"/>
  <c r="H205" i="12" l="1"/>
  <c r="M182" i="12"/>
  <c r="L183" i="12"/>
  <c r="P181" i="12"/>
  <c r="N181" i="12"/>
  <c r="O181" i="12"/>
  <c r="M183" i="12" l="1"/>
  <c r="L184" i="12"/>
  <c r="O182" i="12"/>
  <c r="P182" i="12"/>
  <c r="N182" i="12"/>
  <c r="H206" i="12"/>
  <c r="H207" i="12" l="1"/>
  <c r="M184" i="12"/>
  <c r="L185" i="12"/>
  <c r="N183" i="12"/>
  <c r="O183" i="12"/>
  <c r="P183" i="12"/>
  <c r="M185" i="12" l="1"/>
  <c r="L186" i="12"/>
  <c r="P184" i="12"/>
  <c r="N184" i="12"/>
  <c r="O184" i="12"/>
  <c r="H208" i="12"/>
  <c r="H209" i="12" l="1"/>
  <c r="M186" i="12"/>
  <c r="L187" i="12"/>
  <c r="P185" i="12"/>
  <c r="O185" i="12"/>
  <c r="N185" i="12"/>
  <c r="M187" i="12" l="1"/>
  <c r="L188" i="12"/>
  <c r="O186" i="12"/>
  <c r="P186" i="12"/>
  <c r="N186" i="12"/>
  <c r="H210" i="12"/>
  <c r="M188" i="12" l="1"/>
  <c r="L189" i="12"/>
  <c r="H211" i="12"/>
  <c r="O187" i="12"/>
  <c r="N187" i="12"/>
  <c r="P187" i="12"/>
  <c r="H212" i="12" l="1"/>
  <c r="M189" i="12"/>
  <c r="L190" i="12"/>
  <c r="N188" i="12"/>
  <c r="P188" i="12"/>
  <c r="O188" i="12"/>
  <c r="M190" i="12" l="1"/>
  <c r="L191" i="12"/>
  <c r="P189" i="12"/>
  <c r="N189" i="12"/>
  <c r="O189" i="12"/>
  <c r="H213" i="12"/>
  <c r="M191" i="12" l="1"/>
  <c r="L192" i="12"/>
  <c r="H214" i="12"/>
  <c r="N190" i="12"/>
  <c r="O190" i="12"/>
  <c r="P190" i="12"/>
  <c r="H215" i="12" l="1"/>
  <c r="M192" i="12"/>
  <c r="L193" i="12"/>
  <c r="P191" i="12"/>
  <c r="N191" i="12"/>
  <c r="O191" i="12"/>
  <c r="M193" i="12" l="1"/>
  <c r="L194" i="12"/>
  <c r="N192" i="12"/>
  <c r="P192" i="12"/>
  <c r="O192" i="12"/>
  <c r="H216" i="12"/>
  <c r="M194" i="12" l="1"/>
  <c r="L195" i="12"/>
  <c r="H217" i="12"/>
  <c r="N193" i="12"/>
  <c r="P193" i="12"/>
  <c r="O193" i="12"/>
  <c r="M195" i="12" l="1"/>
  <c r="L196" i="12"/>
  <c r="H218" i="12"/>
  <c r="N194" i="12"/>
  <c r="O194" i="12"/>
  <c r="P194" i="12"/>
  <c r="H219" i="12" l="1"/>
  <c r="M196" i="12"/>
  <c r="L197" i="12"/>
  <c r="N195" i="12"/>
  <c r="P195" i="12"/>
  <c r="O195" i="12"/>
  <c r="M197" i="12" l="1"/>
  <c r="L198" i="12"/>
  <c r="O196" i="12"/>
  <c r="N196" i="12"/>
  <c r="P196" i="12"/>
  <c r="H220" i="12"/>
  <c r="M198" i="12" l="1"/>
  <c r="L199" i="12"/>
  <c r="H221" i="12"/>
  <c r="O197" i="12"/>
  <c r="P197" i="12"/>
  <c r="N197" i="12"/>
  <c r="H222" i="12" l="1"/>
  <c r="M199" i="12"/>
  <c r="L200" i="12"/>
  <c r="P198" i="12"/>
  <c r="O198" i="12"/>
  <c r="N198" i="12"/>
  <c r="M200" i="12" l="1"/>
  <c r="L201" i="12"/>
  <c r="P199" i="12"/>
  <c r="N199" i="12"/>
  <c r="O199" i="12"/>
  <c r="H223" i="12"/>
  <c r="M201" i="12" l="1"/>
  <c r="L202" i="12"/>
  <c r="O200" i="12"/>
  <c r="N200" i="12"/>
  <c r="P200" i="12"/>
  <c r="H224" i="12"/>
  <c r="M202" i="12" l="1"/>
  <c r="L203" i="12"/>
  <c r="H225" i="12"/>
  <c r="N201" i="12"/>
  <c r="O201" i="12"/>
  <c r="P201" i="12"/>
  <c r="H226" i="12" l="1"/>
  <c r="M203" i="12"/>
  <c r="L204" i="12"/>
  <c r="O202" i="12"/>
  <c r="P202" i="12"/>
  <c r="N202" i="12"/>
  <c r="H227" i="12" l="1"/>
  <c r="M204" i="12"/>
  <c r="L205" i="12"/>
  <c r="P203" i="12"/>
  <c r="O203" i="12"/>
  <c r="N203" i="12"/>
  <c r="M205" i="12" l="1"/>
  <c r="L206" i="12"/>
  <c r="P204" i="12"/>
  <c r="O204" i="12"/>
  <c r="N204" i="12"/>
  <c r="H228" i="12"/>
  <c r="H229" i="12" l="1"/>
  <c r="M206" i="12"/>
  <c r="L207" i="12"/>
  <c r="P205" i="12"/>
  <c r="O205" i="12"/>
  <c r="N205" i="12"/>
  <c r="M207" i="12" l="1"/>
  <c r="L208" i="12"/>
  <c r="P206" i="12"/>
  <c r="O206" i="12"/>
  <c r="N206" i="12"/>
  <c r="H230" i="12"/>
  <c r="H231" i="12" l="1"/>
  <c r="M208" i="12"/>
  <c r="L209" i="12"/>
  <c r="P207" i="12"/>
  <c r="O207" i="12"/>
  <c r="N207" i="12"/>
  <c r="M209" i="12" l="1"/>
  <c r="L210" i="12"/>
  <c r="O208" i="12"/>
  <c r="N208" i="12"/>
  <c r="P208" i="12"/>
  <c r="H232" i="12"/>
  <c r="H233" i="12" l="1"/>
  <c r="M210" i="12"/>
  <c r="L211" i="12"/>
  <c r="O209" i="12"/>
  <c r="N209" i="12"/>
  <c r="P209" i="12"/>
  <c r="M211" i="12" l="1"/>
  <c r="L212" i="12"/>
  <c r="P210" i="12"/>
  <c r="N210" i="12"/>
  <c r="O210" i="12"/>
  <c r="H234" i="12"/>
  <c r="M212" i="12" l="1"/>
  <c r="L213" i="12"/>
  <c r="H235" i="12"/>
  <c r="O211" i="12"/>
  <c r="N211" i="12"/>
  <c r="P211" i="12"/>
  <c r="H236" i="12" l="1"/>
  <c r="M213" i="12"/>
  <c r="L214" i="12"/>
  <c r="O212" i="12"/>
  <c r="P212" i="12"/>
  <c r="N212" i="12"/>
  <c r="M214" i="12" l="1"/>
  <c r="L215" i="12"/>
  <c r="P213" i="12"/>
  <c r="N213" i="12"/>
  <c r="O213" i="12"/>
  <c r="H237" i="12"/>
  <c r="H238" i="12" l="1"/>
  <c r="M215" i="12"/>
  <c r="L216" i="12"/>
  <c r="O214" i="12"/>
  <c r="N214" i="12"/>
  <c r="P214" i="12"/>
  <c r="M216" i="12" l="1"/>
  <c r="L217" i="12"/>
  <c r="P215" i="12"/>
  <c r="O215" i="12"/>
  <c r="N215" i="12"/>
  <c r="H239" i="12"/>
  <c r="H240" i="12" l="1"/>
  <c r="M217" i="12"/>
  <c r="L218" i="12"/>
  <c r="N216" i="12"/>
  <c r="P216" i="12"/>
  <c r="O216" i="12"/>
  <c r="M218" i="12" l="1"/>
  <c r="L219" i="12"/>
  <c r="O217" i="12"/>
  <c r="P217" i="12"/>
  <c r="N217" i="12"/>
  <c r="H241" i="12"/>
  <c r="H242" i="12" l="1"/>
  <c r="M219" i="12"/>
  <c r="L220" i="12"/>
  <c r="O218" i="12"/>
  <c r="N218" i="12"/>
  <c r="P218" i="12"/>
  <c r="M220" i="12" l="1"/>
  <c r="L221" i="12"/>
  <c r="P219" i="12"/>
  <c r="O219" i="12"/>
  <c r="N219" i="12"/>
  <c r="H243" i="12"/>
  <c r="H244" i="12" l="1"/>
  <c r="M221" i="12"/>
  <c r="L222" i="12"/>
  <c r="N220" i="12"/>
  <c r="P220" i="12"/>
  <c r="O220" i="12"/>
  <c r="M222" i="12" l="1"/>
  <c r="L223" i="12"/>
  <c r="P221" i="12"/>
  <c r="O221" i="12"/>
  <c r="N221" i="12"/>
  <c r="H245" i="12"/>
  <c r="H246" i="12" l="1"/>
  <c r="M223" i="12"/>
  <c r="L224" i="12"/>
  <c r="P222" i="12"/>
  <c r="N222" i="12"/>
  <c r="O222" i="12"/>
  <c r="M224" i="12" l="1"/>
  <c r="L225" i="12"/>
  <c r="O223" i="12"/>
  <c r="N223" i="12"/>
  <c r="P223" i="12"/>
  <c r="H247" i="12"/>
  <c r="M225" i="12" l="1"/>
  <c r="L226" i="12"/>
  <c r="H248" i="12"/>
  <c r="O224" i="12"/>
  <c r="N224" i="12"/>
  <c r="P224" i="12"/>
  <c r="H249" i="12" l="1"/>
  <c r="M226" i="12"/>
  <c r="L227" i="12"/>
  <c r="N225" i="12"/>
  <c r="P225" i="12"/>
  <c r="O225" i="12"/>
  <c r="M227" i="12" l="1"/>
  <c r="L228" i="12"/>
  <c r="O226" i="12"/>
  <c r="P226" i="12"/>
  <c r="N226" i="12"/>
  <c r="H250" i="12"/>
  <c r="H251" i="12" l="1"/>
  <c r="M228" i="12"/>
  <c r="L229" i="12"/>
  <c r="N227" i="12"/>
  <c r="O227" i="12"/>
  <c r="P227" i="12"/>
  <c r="M229" i="12" l="1"/>
  <c r="L230" i="12"/>
  <c r="O228" i="12"/>
  <c r="P228" i="12"/>
  <c r="N228" i="12"/>
  <c r="H252" i="12"/>
  <c r="H253" i="12" l="1"/>
  <c r="M230" i="12"/>
  <c r="L231" i="12"/>
  <c r="P229" i="12"/>
  <c r="N229" i="12"/>
  <c r="O229" i="12"/>
  <c r="M231" i="12" l="1"/>
  <c r="L232" i="12"/>
  <c r="P230" i="12"/>
  <c r="N230" i="12"/>
  <c r="O230" i="12"/>
  <c r="H254" i="12"/>
  <c r="H255" i="12" l="1"/>
  <c r="M232" i="12"/>
  <c r="L233" i="12"/>
  <c r="N231" i="12"/>
  <c r="O231" i="12"/>
  <c r="P231" i="12"/>
  <c r="M233" i="12" l="1"/>
  <c r="L234" i="12"/>
  <c r="P232" i="12"/>
  <c r="O232" i="12"/>
  <c r="N232" i="12"/>
  <c r="H256" i="12"/>
  <c r="H257" i="12" l="1"/>
  <c r="M234" i="12"/>
  <c r="L235" i="12"/>
  <c r="N233" i="12"/>
  <c r="P233" i="12"/>
  <c r="O233" i="12"/>
  <c r="M235" i="12" l="1"/>
  <c r="L236" i="12"/>
  <c r="N234" i="12"/>
  <c r="O234" i="12"/>
  <c r="P234" i="12"/>
  <c r="H258" i="12"/>
  <c r="M236" i="12" l="1"/>
  <c r="L237" i="12"/>
  <c r="H259" i="12"/>
  <c r="N235" i="12"/>
  <c r="O235" i="12"/>
  <c r="P235" i="12"/>
  <c r="H260" i="12" l="1"/>
  <c r="M237" i="12"/>
  <c r="L238" i="12"/>
  <c r="P236" i="12"/>
  <c r="O236" i="12"/>
  <c r="N236" i="12"/>
  <c r="H261" i="12" l="1"/>
  <c r="M238" i="12"/>
  <c r="L239" i="12"/>
  <c r="O237" i="12"/>
  <c r="N237" i="12"/>
  <c r="P237" i="12"/>
  <c r="N238" i="12" l="1"/>
  <c r="P238" i="12"/>
  <c r="O238" i="12"/>
  <c r="M239" i="12"/>
  <c r="L240" i="12"/>
  <c r="H262" i="12"/>
  <c r="O239" i="12" l="1"/>
  <c r="N239" i="12"/>
  <c r="P239" i="12"/>
  <c r="H263" i="12"/>
  <c r="M240" i="12"/>
  <c r="L241" i="12"/>
  <c r="M241" i="12" l="1"/>
  <c r="L242" i="12"/>
  <c r="H264" i="12"/>
  <c r="O240" i="12"/>
  <c r="N240" i="12"/>
  <c r="P240" i="12"/>
  <c r="H265" i="12" l="1"/>
  <c r="M242" i="12"/>
  <c r="L243" i="12"/>
  <c r="N241" i="12"/>
  <c r="P241" i="12"/>
  <c r="O241" i="12"/>
  <c r="M243" i="12" l="1"/>
  <c r="L244" i="12"/>
  <c r="N242" i="12"/>
  <c r="P242" i="12"/>
  <c r="O242" i="12"/>
  <c r="H266" i="12"/>
  <c r="M244" i="12" l="1"/>
  <c r="L245" i="12"/>
  <c r="H267" i="12"/>
  <c r="P243" i="12"/>
  <c r="N243" i="12"/>
  <c r="O243" i="12"/>
  <c r="H268" i="12" l="1"/>
  <c r="M245" i="12"/>
  <c r="L246" i="12"/>
  <c r="O244" i="12"/>
  <c r="N244" i="12"/>
  <c r="P244" i="12"/>
  <c r="M246" i="12" l="1"/>
  <c r="L247" i="12"/>
  <c r="P245" i="12"/>
  <c r="O245" i="12"/>
  <c r="N245" i="12"/>
  <c r="H269" i="12"/>
  <c r="H270" i="12" l="1"/>
  <c r="M247" i="12"/>
  <c r="L248" i="12"/>
  <c r="O246" i="12"/>
  <c r="P246" i="12"/>
  <c r="N246" i="12"/>
  <c r="M248" i="12" l="1"/>
  <c r="L249" i="12"/>
  <c r="P247" i="12"/>
  <c r="O247" i="12"/>
  <c r="N247" i="12"/>
  <c r="H271" i="12"/>
  <c r="H272" i="12" l="1"/>
  <c r="M249" i="12"/>
  <c r="L250" i="12"/>
  <c r="N248" i="12"/>
  <c r="P248" i="12"/>
  <c r="O248" i="12"/>
  <c r="M250" i="12" l="1"/>
  <c r="L251" i="12"/>
  <c r="N249" i="12"/>
  <c r="O249" i="12"/>
  <c r="P249" i="12"/>
  <c r="H273" i="12"/>
  <c r="H274" i="12" l="1"/>
  <c r="M251" i="12"/>
  <c r="L252" i="12"/>
  <c r="O250" i="12"/>
  <c r="N250" i="12"/>
  <c r="P250" i="12"/>
  <c r="M252" i="12" l="1"/>
  <c r="L253" i="12"/>
  <c r="O251" i="12"/>
  <c r="P251" i="12"/>
  <c r="N251" i="12"/>
  <c r="H275" i="12"/>
  <c r="M253" i="12" l="1"/>
  <c r="L254" i="12"/>
  <c r="H276" i="12"/>
  <c r="P252" i="12"/>
  <c r="O252" i="12"/>
  <c r="N252" i="12"/>
  <c r="H277" i="12" l="1"/>
  <c r="M254" i="12"/>
  <c r="L255" i="12"/>
  <c r="O253" i="12"/>
  <c r="N253" i="12"/>
  <c r="P253" i="12"/>
  <c r="M255" i="12" l="1"/>
  <c r="L256" i="12"/>
  <c r="N254" i="12"/>
  <c r="O254" i="12"/>
  <c r="P254" i="12"/>
  <c r="H278" i="12"/>
  <c r="H279" i="12" l="1"/>
  <c r="M256" i="12"/>
  <c r="L257" i="12"/>
  <c r="P255" i="12"/>
  <c r="O255" i="12"/>
  <c r="N255" i="12"/>
  <c r="M257" i="12" l="1"/>
  <c r="L258" i="12"/>
  <c r="O256" i="12"/>
  <c r="N256" i="12"/>
  <c r="P256" i="12"/>
  <c r="H280" i="12"/>
  <c r="M258" i="12" l="1"/>
  <c r="L259" i="12"/>
  <c r="H281" i="12"/>
  <c r="O257" i="12"/>
  <c r="P257" i="12"/>
  <c r="N257" i="12"/>
  <c r="H282" i="12" l="1"/>
  <c r="M259" i="12"/>
  <c r="L260" i="12"/>
  <c r="O258" i="12"/>
  <c r="P258" i="12"/>
  <c r="N258" i="12"/>
  <c r="M260" i="12" l="1"/>
  <c r="L261" i="12"/>
  <c r="O259" i="12"/>
  <c r="P259" i="12"/>
  <c r="N259" i="12"/>
  <c r="H283" i="12"/>
  <c r="M261" i="12" l="1"/>
  <c r="L262" i="12"/>
  <c r="H284" i="12"/>
  <c r="P260" i="12"/>
  <c r="N260" i="12"/>
  <c r="O260" i="12"/>
  <c r="H285" i="12" l="1"/>
  <c r="M262" i="12"/>
  <c r="L263" i="12"/>
  <c r="N261" i="12"/>
  <c r="O261" i="12"/>
  <c r="P261" i="12"/>
  <c r="M263" i="12" l="1"/>
  <c r="L264" i="12"/>
  <c r="O262" i="12"/>
  <c r="N262" i="12"/>
  <c r="P262" i="12"/>
  <c r="H286" i="12"/>
  <c r="H287" i="12" l="1"/>
  <c r="M264" i="12"/>
  <c r="L265" i="12"/>
  <c r="P263" i="12"/>
  <c r="O263" i="12"/>
  <c r="N263" i="12"/>
  <c r="M265" i="12" l="1"/>
  <c r="L266" i="12"/>
  <c r="P264" i="12"/>
  <c r="O264" i="12"/>
  <c r="N264" i="12"/>
  <c r="H288" i="12"/>
  <c r="M266" i="12" l="1"/>
  <c r="L267" i="12"/>
  <c r="H289" i="12"/>
  <c r="N265" i="12"/>
  <c r="O265" i="12"/>
  <c r="P265" i="12"/>
  <c r="H290" i="12" l="1"/>
  <c r="M267" i="12"/>
  <c r="L268" i="12"/>
  <c r="N266" i="12"/>
  <c r="O266" i="12"/>
  <c r="P266" i="12"/>
  <c r="P267" i="12" l="1"/>
  <c r="N267" i="12"/>
  <c r="O267" i="12"/>
  <c r="M268" i="12"/>
  <c r="L269" i="12"/>
  <c r="H291" i="12"/>
  <c r="N268" i="12" l="1"/>
  <c r="O268" i="12"/>
  <c r="P268" i="12"/>
  <c r="H292" i="12"/>
  <c r="M269" i="12"/>
  <c r="L270" i="12"/>
  <c r="M270" i="12" l="1"/>
  <c r="L271" i="12"/>
  <c r="H293" i="12"/>
  <c r="O269" i="12"/>
  <c r="P269" i="12"/>
  <c r="N269" i="12"/>
  <c r="M271" i="12" l="1"/>
  <c r="L272" i="12"/>
  <c r="H294" i="12"/>
  <c r="P270" i="12"/>
  <c r="O270" i="12"/>
  <c r="N270" i="12"/>
  <c r="H295" i="12" l="1"/>
  <c r="M272" i="12"/>
  <c r="L273" i="12"/>
  <c r="P271" i="12"/>
  <c r="N271" i="12"/>
  <c r="O271" i="12"/>
  <c r="M273" i="12" l="1"/>
  <c r="L274" i="12"/>
  <c r="N272" i="12"/>
  <c r="O272" i="12"/>
  <c r="P272" i="12"/>
  <c r="H296" i="12"/>
  <c r="M274" i="12" l="1"/>
  <c r="L275" i="12"/>
  <c r="H297" i="12"/>
  <c r="P273" i="12"/>
  <c r="O273" i="12"/>
  <c r="N273" i="12"/>
  <c r="H298" i="12" l="1"/>
  <c r="M275" i="12"/>
  <c r="L276" i="12"/>
  <c r="O274" i="12"/>
  <c r="N274" i="12"/>
  <c r="P274" i="12"/>
  <c r="M276" i="12" l="1"/>
  <c r="L277" i="12"/>
  <c r="N275" i="12"/>
  <c r="P275" i="12"/>
  <c r="O275" i="12"/>
  <c r="H299" i="12"/>
  <c r="H300" i="12" l="1"/>
  <c r="M277" i="12"/>
  <c r="L278" i="12"/>
  <c r="N276" i="12"/>
  <c r="P276" i="12"/>
  <c r="O276" i="12"/>
  <c r="M278" i="12" l="1"/>
  <c r="L279" i="12"/>
  <c r="P277" i="12"/>
  <c r="O277" i="12"/>
  <c r="N277" i="12"/>
  <c r="H301" i="12"/>
  <c r="H302" i="12" l="1"/>
  <c r="M279" i="12"/>
  <c r="L280" i="12"/>
  <c r="N278" i="12"/>
  <c r="P278" i="12"/>
  <c r="O278" i="12"/>
  <c r="M280" i="12" l="1"/>
  <c r="L281" i="12"/>
  <c r="N279" i="12"/>
  <c r="P279" i="12"/>
  <c r="O279" i="12"/>
  <c r="H303" i="12"/>
  <c r="M281" i="12" l="1"/>
  <c r="L282" i="12"/>
  <c r="H304" i="12"/>
  <c r="P280" i="12"/>
  <c r="N280" i="12"/>
  <c r="O280" i="12"/>
  <c r="M282" i="12" l="1"/>
  <c r="L283" i="12"/>
  <c r="H305" i="12"/>
  <c r="O281" i="12"/>
  <c r="N281" i="12"/>
  <c r="P281" i="12"/>
  <c r="H306" i="12" l="1"/>
  <c r="M283" i="12"/>
  <c r="L284" i="12"/>
  <c r="O282" i="12"/>
  <c r="P282" i="12"/>
  <c r="N282" i="12"/>
  <c r="O283" i="12" l="1"/>
  <c r="P283" i="12"/>
  <c r="N283" i="12"/>
  <c r="M284" i="12"/>
  <c r="L285" i="12"/>
  <c r="H307" i="12"/>
  <c r="H308" i="12" l="1"/>
  <c r="P284" i="12"/>
  <c r="N284" i="12"/>
  <c r="O284" i="12"/>
  <c r="M285" i="12"/>
  <c r="L286" i="12"/>
  <c r="O285" i="12" l="1"/>
  <c r="P285" i="12"/>
  <c r="N285" i="12"/>
  <c r="M286" i="12"/>
  <c r="L287" i="12"/>
  <c r="H309" i="12"/>
  <c r="M287" i="12" l="1"/>
  <c r="L288" i="12"/>
  <c r="N286" i="12"/>
  <c r="O286" i="12"/>
  <c r="P286" i="12"/>
  <c r="H310" i="12"/>
  <c r="O287" i="12" l="1"/>
  <c r="P287" i="12"/>
  <c r="N287" i="12"/>
  <c r="H311" i="12"/>
  <c r="M288" i="12"/>
  <c r="L289" i="12"/>
  <c r="H312" i="12" l="1"/>
  <c r="M289" i="12"/>
  <c r="L290" i="12"/>
  <c r="N288" i="12"/>
  <c r="P288" i="12"/>
  <c r="O288" i="12"/>
  <c r="M290" i="12" l="1"/>
  <c r="L291" i="12"/>
  <c r="P289" i="12"/>
  <c r="N289" i="12"/>
  <c r="O289" i="12"/>
  <c r="H313" i="12"/>
  <c r="N290" i="12" l="1"/>
  <c r="O290" i="12"/>
  <c r="P290" i="12"/>
  <c r="H314" i="12"/>
  <c r="M291" i="12"/>
  <c r="L292" i="12"/>
  <c r="M292" i="12" l="1"/>
  <c r="L293" i="12"/>
  <c r="N291" i="12"/>
  <c r="P291" i="12"/>
  <c r="O291" i="12"/>
  <c r="H315" i="12"/>
  <c r="M293" i="12" l="1"/>
  <c r="L294" i="12"/>
  <c r="H316" i="12"/>
  <c r="P292" i="12"/>
  <c r="O292" i="12"/>
  <c r="N292" i="12"/>
  <c r="H317" i="12" l="1"/>
  <c r="M294" i="12"/>
  <c r="L295" i="12"/>
  <c r="O293" i="12"/>
  <c r="P293" i="12"/>
  <c r="N293" i="12"/>
  <c r="N294" i="12" l="1"/>
  <c r="P294" i="12"/>
  <c r="O294" i="12"/>
  <c r="M295" i="12"/>
  <c r="L296" i="12"/>
  <c r="H318" i="12"/>
  <c r="H319" i="12" l="1"/>
  <c r="N295" i="12"/>
  <c r="P295" i="12"/>
  <c r="O295" i="12"/>
  <c r="M296" i="12"/>
  <c r="L297" i="12"/>
  <c r="M297" i="12" l="1"/>
  <c r="L298" i="12"/>
  <c r="O296" i="12"/>
  <c r="P296" i="12"/>
  <c r="N296" i="12"/>
  <c r="H320" i="12"/>
  <c r="H321" i="12" l="1"/>
  <c r="M298" i="12"/>
  <c r="L299" i="12"/>
  <c r="O297" i="12"/>
  <c r="N297" i="12"/>
  <c r="P297" i="12"/>
  <c r="P298" i="12" l="1"/>
  <c r="N298" i="12"/>
  <c r="O298" i="12"/>
  <c r="M299" i="12"/>
  <c r="L300" i="12"/>
  <c r="H322" i="12"/>
  <c r="H323" i="12" l="1"/>
  <c r="P299" i="12"/>
  <c r="N299" i="12"/>
  <c r="O299" i="12"/>
  <c r="M300" i="12"/>
  <c r="L301" i="12"/>
  <c r="O300" i="12" l="1"/>
  <c r="N300" i="12"/>
  <c r="P300" i="12"/>
  <c r="M301" i="12"/>
  <c r="L302" i="12"/>
  <c r="H324" i="12"/>
  <c r="H325" i="12" l="1"/>
  <c r="N301" i="12"/>
  <c r="P301" i="12"/>
  <c r="O301" i="12"/>
  <c r="M302" i="12"/>
  <c r="L303" i="12"/>
  <c r="P302" i="12" l="1"/>
  <c r="O302" i="12"/>
  <c r="N302" i="12"/>
  <c r="M303" i="12"/>
  <c r="L304" i="12"/>
  <c r="H326" i="12"/>
  <c r="N303" i="12" l="1"/>
  <c r="O303" i="12"/>
  <c r="P303" i="12"/>
  <c r="H327" i="12"/>
  <c r="M304" i="12"/>
  <c r="L305" i="12"/>
  <c r="H328" i="12" l="1"/>
  <c r="M305" i="12"/>
  <c r="L306" i="12"/>
  <c r="P304" i="12"/>
  <c r="N304" i="12"/>
  <c r="O304" i="12"/>
  <c r="P305" i="12" l="1"/>
  <c r="N305" i="12"/>
  <c r="O305" i="12"/>
  <c r="M306" i="12"/>
  <c r="L307" i="12"/>
  <c r="H329" i="12"/>
  <c r="O306" i="12" l="1"/>
  <c r="P306" i="12"/>
  <c r="N306" i="12"/>
  <c r="H330" i="12"/>
  <c r="M307" i="12"/>
  <c r="L308" i="12"/>
  <c r="M308" i="12" l="1"/>
  <c r="L309" i="12"/>
  <c r="H331" i="12"/>
  <c r="N307" i="12"/>
  <c r="P307" i="12"/>
  <c r="O307" i="12"/>
  <c r="H332" i="12" l="1"/>
  <c r="M309" i="12"/>
  <c r="L310" i="12"/>
  <c r="N308" i="12"/>
  <c r="P308" i="12"/>
  <c r="O308" i="12"/>
  <c r="M310" i="12" l="1"/>
  <c r="L311" i="12"/>
  <c r="N309" i="12"/>
  <c r="O309" i="12"/>
  <c r="P309" i="12"/>
  <c r="H333" i="12"/>
  <c r="H334" i="12" l="1"/>
  <c r="M311" i="12"/>
  <c r="L312" i="12"/>
  <c r="O310" i="12"/>
  <c r="N310" i="12"/>
  <c r="P310" i="12"/>
  <c r="M312" i="12" l="1"/>
  <c r="L313" i="12"/>
  <c r="P311" i="12"/>
  <c r="N311" i="12"/>
  <c r="O311" i="12"/>
  <c r="H335" i="12"/>
  <c r="M313" i="12" l="1"/>
  <c r="L314" i="12"/>
  <c r="H336" i="12"/>
  <c r="P312" i="12"/>
  <c r="N312" i="12"/>
  <c r="O312" i="12"/>
  <c r="H337" i="12" l="1"/>
  <c r="M314" i="12"/>
  <c r="L315" i="12"/>
  <c r="O313" i="12"/>
  <c r="N313" i="12"/>
  <c r="P313" i="12"/>
  <c r="M315" i="12" l="1"/>
  <c r="L316" i="12"/>
  <c r="N314" i="12"/>
  <c r="O314" i="12"/>
  <c r="P314" i="12"/>
  <c r="H338" i="12"/>
  <c r="M316" i="12" l="1"/>
  <c r="L317" i="12"/>
  <c r="H339" i="12"/>
  <c r="P315" i="12"/>
  <c r="O315" i="12"/>
  <c r="N315" i="12"/>
  <c r="H340" i="12" l="1"/>
  <c r="M317" i="12"/>
  <c r="L318" i="12"/>
  <c r="O316" i="12"/>
  <c r="P316" i="12"/>
  <c r="N316" i="12"/>
  <c r="M318" i="12" l="1"/>
  <c r="L319" i="12"/>
  <c r="P317" i="12"/>
  <c r="N317" i="12"/>
  <c r="O317" i="12"/>
  <c r="H341" i="12"/>
  <c r="H342" i="12" l="1"/>
  <c r="M319" i="12"/>
  <c r="L320" i="12"/>
  <c r="N318" i="12"/>
  <c r="O318" i="12"/>
  <c r="P318" i="12"/>
  <c r="M320" i="12" l="1"/>
  <c r="L321" i="12"/>
  <c r="P319" i="12"/>
  <c r="N319" i="12"/>
  <c r="O319" i="12"/>
  <c r="H343" i="12"/>
  <c r="H344" i="12" l="1"/>
  <c r="M321" i="12"/>
  <c r="L322" i="12"/>
  <c r="N320" i="12"/>
  <c r="P320" i="12"/>
  <c r="O320" i="12"/>
  <c r="M322" i="12" l="1"/>
  <c r="L323" i="12"/>
  <c r="P321" i="12"/>
  <c r="O321" i="12"/>
  <c r="N321" i="12"/>
  <c r="H345" i="12"/>
  <c r="H346" i="12" l="1"/>
  <c r="M323" i="12"/>
  <c r="L324" i="12"/>
  <c r="O322" i="12"/>
  <c r="N322" i="12"/>
  <c r="P322" i="12"/>
  <c r="M324" i="12" l="1"/>
  <c r="L325" i="12"/>
  <c r="N323" i="12"/>
  <c r="O323" i="12"/>
  <c r="P323" i="12"/>
  <c r="H347" i="12"/>
  <c r="H348" i="12" l="1"/>
  <c r="M325" i="12"/>
  <c r="L326" i="12"/>
  <c r="O324" i="12"/>
  <c r="N324" i="12"/>
  <c r="P324" i="12"/>
  <c r="P325" i="12" l="1"/>
  <c r="N325" i="12"/>
  <c r="O325" i="12"/>
  <c r="M326" i="12"/>
  <c r="L327" i="12"/>
  <c r="H349" i="12"/>
  <c r="P326" i="12" l="1"/>
  <c r="O326" i="12"/>
  <c r="N326" i="12"/>
  <c r="H350" i="12"/>
  <c r="M327" i="12"/>
  <c r="L328" i="12"/>
  <c r="M328" i="12" l="1"/>
  <c r="L329" i="12"/>
  <c r="O327" i="12"/>
  <c r="N327" i="12"/>
  <c r="P327" i="12"/>
  <c r="H351" i="12"/>
  <c r="H352" i="12" l="1"/>
  <c r="M329" i="12"/>
  <c r="L330" i="12"/>
  <c r="O328" i="12"/>
  <c r="P328" i="12"/>
  <c r="N328" i="12"/>
  <c r="M330" i="12" l="1"/>
  <c r="L331" i="12"/>
  <c r="O329" i="12"/>
  <c r="P329" i="12"/>
  <c r="N329" i="12"/>
  <c r="H353" i="12"/>
  <c r="H354" i="12" l="1"/>
  <c r="M331" i="12"/>
  <c r="L332" i="12"/>
  <c r="O330" i="12"/>
  <c r="P330" i="12"/>
  <c r="N330" i="12"/>
  <c r="M332" i="12" l="1"/>
  <c r="O332" i="12" s="1"/>
  <c r="L333" i="12"/>
  <c r="O331" i="12"/>
  <c r="N331" i="12"/>
  <c r="P331" i="12"/>
  <c r="H355" i="12"/>
  <c r="M333" i="12" l="1"/>
  <c r="O333" i="12" s="1"/>
  <c r="L334" i="12"/>
  <c r="H356" i="12"/>
  <c r="N332" i="12"/>
  <c r="P332" i="12"/>
  <c r="H357" i="12" l="1"/>
  <c r="M334" i="12"/>
  <c r="L335" i="12"/>
  <c r="P333" i="12"/>
  <c r="N333" i="12"/>
  <c r="M335" i="12" l="1"/>
  <c r="L336" i="12"/>
  <c r="P334" i="12"/>
  <c r="O334" i="12"/>
  <c r="N334" i="12"/>
  <c r="H358" i="12"/>
  <c r="H359" i="12" l="1"/>
  <c r="M336" i="12"/>
  <c r="L337" i="12"/>
  <c r="O335" i="12"/>
  <c r="P335" i="12"/>
  <c r="N335" i="12"/>
  <c r="M337" i="12" l="1"/>
  <c r="L338" i="12"/>
  <c r="P336" i="12"/>
  <c r="N336" i="12"/>
  <c r="O336" i="12"/>
  <c r="H360" i="12"/>
  <c r="H361" i="12" l="1"/>
  <c r="M338" i="12"/>
  <c r="L339" i="12"/>
  <c r="O337" i="12"/>
  <c r="N337" i="12"/>
  <c r="P337" i="12"/>
  <c r="M339" i="12" l="1"/>
  <c r="L340" i="12"/>
  <c r="O338" i="12"/>
  <c r="P338" i="12"/>
  <c r="N338" i="12"/>
  <c r="H362" i="12"/>
  <c r="H363" i="12" l="1"/>
  <c r="M340" i="12"/>
  <c r="L341" i="12"/>
  <c r="P339" i="12"/>
  <c r="N339" i="12"/>
  <c r="O339" i="12"/>
  <c r="M341" i="12" l="1"/>
  <c r="L342" i="12"/>
  <c r="P340" i="12"/>
  <c r="O340" i="12"/>
  <c r="N340" i="12"/>
  <c r="H364" i="12"/>
  <c r="H365" i="12" l="1"/>
  <c r="M342" i="12"/>
  <c r="L343" i="12"/>
  <c r="O341" i="12"/>
  <c r="N341" i="12"/>
  <c r="P341" i="12"/>
  <c r="M343" i="12" l="1"/>
  <c r="L344" i="12"/>
  <c r="O342" i="12"/>
  <c r="N342" i="12"/>
  <c r="P342" i="12"/>
  <c r="H366" i="12"/>
  <c r="M344" i="12" l="1"/>
  <c r="L345" i="12"/>
  <c r="H367" i="12"/>
  <c r="N343" i="12"/>
  <c r="P343" i="12"/>
  <c r="O343" i="12"/>
  <c r="H368" i="12" l="1"/>
  <c r="M345" i="12"/>
  <c r="L346" i="12"/>
  <c r="N344" i="12"/>
  <c r="P344" i="12"/>
  <c r="O344" i="12"/>
  <c r="M346" i="12" l="1"/>
  <c r="L347" i="12"/>
  <c r="O345" i="12"/>
  <c r="P345" i="12"/>
  <c r="N345" i="12"/>
  <c r="H369" i="12"/>
  <c r="H370" i="12" l="1"/>
  <c r="M347" i="12"/>
  <c r="L348" i="12"/>
  <c r="O346" i="12"/>
  <c r="N346" i="12"/>
  <c r="P346" i="12"/>
  <c r="M348" i="12" l="1"/>
  <c r="L349" i="12"/>
  <c r="O347" i="12"/>
  <c r="N347" i="12"/>
  <c r="P347" i="12"/>
  <c r="H371" i="12"/>
  <c r="H372" i="12" l="1"/>
  <c r="M349" i="12"/>
  <c r="L350" i="12"/>
  <c r="P348" i="12"/>
  <c r="O348" i="12"/>
  <c r="N348" i="12"/>
  <c r="M350" i="12" l="1"/>
  <c r="L351" i="12"/>
  <c r="O349" i="12"/>
  <c r="N349" i="12"/>
  <c r="P349" i="12"/>
  <c r="H373" i="12"/>
  <c r="M351" i="12" l="1"/>
  <c r="L352" i="12"/>
  <c r="H374" i="12"/>
  <c r="N350" i="12"/>
  <c r="O350" i="12"/>
  <c r="P350" i="12"/>
  <c r="M352" i="12" l="1"/>
  <c r="L353" i="12"/>
  <c r="H375" i="12"/>
  <c r="O351" i="12"/>
  <c r="P351" i="12"/>
  <c r="N351" i="12"/>
  <c r="H376" i="12" l="1"/>
  <c r="M353" i="12"/>
  <c r="L354" i="12"/>
  <c r="P352" i="12"/>
  <c r="N352" i="12"/>
  <c r="O352" i="12"/>
  <c r="M354" i="12" l="1"/>
  <c r="L355" i="12"/>
  <c r="O353" i="12"/>
  <c r="P353" i="12"/>
  <c r="N353" i="12"/>
  <c r="H377" i="12"/>
  <c r="H378" i="12" l="1"/>
  <c r="M355" i="12"/>
  <c r="L356" i="12"/>
  <c r="P354" i="12"/>
  <c r="O354" i="12"/>
  <c r="N354" i="12"/>
  <c r="M356" i="12" l="1"/>
  <c r="L357" i="12"/>
  <c r="O355" i="12"/>
  <c r="N355" i="12"/>
  <c r="P355" i="12"/>
  <c r="H379" i="12"/>
  <c r="H380" i="12" l="1"/>
  <c r="M357" i="12"/>
  <c r="L358" i="12"/>
  <c r="P356" i="12"/>
  <c r="O356" i="12"/>
  <c r="N356" i="12"/>
  <c r="M358" i="12" l="1"/>
  <c r="L359" i="12"/>
  <c r="P357" i="12"/>
  <c r="N357" i="12"/>
  <c r="O357" i="12"/>
  <c r="H381" i="12"/>
  <c r="M359" i="12" l="1"/>
  <c r="L360" i="12"/>
  <c r="H382" i="12"/>
  <c r="N358" i="12"/>
  <c r="O358" i="12"/>
  <c r="P358" i="12"/>
  <c r="H383" i="12" l="1"/>
  <c r="M360" i="12"/>
  <c r="L361" i="12"/>
  <c r="O359" i="12"/>
  <c r="N359" i="12"/>
  <c r="P359" i="12"/>
  <c r="M361" i="12" l="1"/>
  <c r="L362" i="12"/>
  <c r="N360" i="12"/>
  <c r="P360" i="12"/>
  <c r="O360" i="12"/>
  <c r="H384" i="12"/>
  <c r="H385" i="12" l="1"/>
  <c r="M362" i="12"/>
  <c r="L363" i="12"/>
  <c r="O361" i="12"/>
  <c r="P361" i="12"/>
  <c r="N361" i="12"/>
  <c r="M363" i="12" l="1"/>
  <c r="L364" i="12"/>
  <c r="N362" i="12"/>
  <c r="P362" i="12"/>
  <c r="O362" i="12"/>
  <c r="H386" i="12"/>
  <c r="H387" i="12" l="1"/>
  <c r="M364" i="12"/>
  <c r="L365" i="12"/>
  <c r="O363" i="12"/>
  <c r="N363" i="12"/>
  <c r="P363" i="12"/>
  <c r="M365" i="12" l="1"/>
  <c r="L366" i="12"/>
  <c r="O364" i="12"/>
  <c r="P364" i="12"/>
  <c r="N364" i="12"/>
  <c r="H388" i="12"/>
  <c r="M366" i="12" l="1"/>
  <c r="L367" i="12"/>
  <c r="H389" i="12"/>
  <c r="O365" i="12"/>
  <c r="P365" i="12"/>
  <c r="N365" i="12"/>
  <c r="M367" i="12" l="1"/>
  <c r="L368" i="12"/>
  <c r="H390" i="12"/>
  <c r="N366" i="12"/>
  <c r="P366" i="12"/>
  <c r="O366" i="12"/>
  <c r="H391" i="12" l="1"/>
  <c r="M368" i="12"/>
  <c r="L369" i="12"/>
  <c r="P367" i="12"/>
  <c r="O367" i="12"/>
  <c r="N367" i="12"/>
  <c r="M369" i="12" l="1"/>
  <c r="L370" i="12"/>
  <c r="N368" i="12"/>
  <c r="P368" i="12"/>
  <c r="O368" i="12"/>
  <c r="H392" i="12"/>
  <c r="M370" i="12" l="1"/>
  <c r="L371" i="12"/>
  <c r="H393" i="12"/>
  <c r="P369" i="12"/>
  <c r="N369" i="12"/>
  <c r="O369" i="12"/>
  <c r="M371" i="12" l="1"/>
  <c r="L372" i="12"/>
  <c r="H394" i="12"/>
  <c r="N370" i="12"/>
  <c r="P370" i="12"/>
  <c r="O370" i="12"/>
  <c r="M372" i="12" l="1"/>
  <c r="L373" i="12"/>
  <c r="H395" i="12"/>
  <c r="O371" i="12"/>
  <c r="N371" i="12"/>
  <c r="P371" i="12"/>
  <c r="H396" i="12" l="1"/>
  <c r="M373" i="12"/>
  <c r="L374" i="12"/>
  <c r="P372" i="12"/>
  <c r="N372" i="12"/>
  <c r="O372" i="12"/>
  <c r="M374" i="12" l="1"/>
  <c r="L375" i="12"/>
  <c r="P373" i="12"/>
  <c r="O373" i="12"/>
  <c r="N373" i="12"/>
  <c r="H397" i="12"/>
  <c r="H398" i="12" l="1"/>
  <c r="M375" i="12"/>
  <c r="L376" i="12"/>
  <c r="O374" i="12"/>
  <c r="P374" i="12"/>
  <c r="N374" i="12"/>
  <c r="M376" i="12" l="1"/>
  <c r="L377" i="12"/>
  <c r="P375" i="12"/>
  <c r="N375" i="12"/>
  <c r="O375" i="12"/>
  <c r="H399" i="12"/>
  <c r="M377" i="12" l="1"/>
  <c r="L378" i="12"/>
  <c r="H400" i="12"/>
  <c r="N376" i="12"/>
  <c r="O376" i="12"/>
  <c r="P376" i="12"/>
  <c r="H401" i="12" l="1"/>
  <c r="M378" i="12"/>
  <c r="L379" i="12"/>
  <c r="N377" i="12"/>
  <c r="P377" i="12"/>
  <c r="O377" i="12"/>
  <c r="M379" i="12" l="1"/>
  <c r="L380" i="12"/>
  <c r="P378" i="12"/>
  <c r="O378" i="12"/>
  <c r="N378" i="12"/>
  <c r="H402" i="12"/>
  <c r="H403" i="12" l="1"/>
  <c r="M380" i="12"/>
  <c r="L381" i="12"/>
  <c r="O379" i="12"/>
  <c r="P379" i="12"/>
  <c r="N379" i="12"/>
  <c r="M381" i="12" l="1"/>
  <c r="L382" i="12"/>
  <c r="N380" i="12"/>
  <c r="P380" i="12"/>
  <c r="O380" i="12"/>
  <c r="H404" i="12"/>
  <c r="H405" i="12" l="1"/>
  <c r="M382" i="12"/>
  <c r="L383" i="12"/>
  <c r="P381" i="12"/>
  <c r="O381" i="12"/>
  <c r="N381" i="12"/>
  <c r="M383" i="12" l="1"/>
  <c r="L384" i="12"/>
  <c r="P382" i="12"/>
  <c r="N382" i="12"/>
  <c r="O382" i="12"/>
  <c r="H406" i="12"/>
  <c r="H407" i="12" l="1"/>
  <c r="M384" i="12"/>
  <c r="L385" i="12"/>
  <c r="P383" i="12"/>
  <c r="N383" i="12"/>
  <c r="O383" i="12"/>
  <c r="M385" i="12" l="1"/>
  <c r="L386" i="12"/>
  <c r="P384" i="12"/>
  <c r="O384" i="12"/>
  <c r="N384" i="12"/>
  <c r="H408" i="12"/>
  <c r="H409" i="12" l="1"/>
  <c r="M386" i="12"/>
  <c r="L387" i="12"/>
  <c r="O385" i="12"/>
  <c r="N385" i="12"/>
  <c r="P385" i="12"/>
  <c r="M387" i="12" l="1"/>
  <c r="L388" i="12"/>
  <c r="P386" i="12"/>
  <c r="N386" i="12"/>
  <c r="O386" i="12"/>
  <c r="H410" i="12"/>
  <c r="M388" i="12" l="1"/>
  <c r="L389" i="12"/>
  <c r="H411" i="12"/>
  <c r="P387" i="12"/>
  <c r="O387" i="12"/>
  <c r="N387" i="12"/>
  <c r="H412" i="12" l="1"/>
  <c r="M389" i="12"/>
  <c r="L390" i="12"/>
  <c r="N388" i="12"/>
  <c r="O388" i="12"/>
  <c r="P388" i="12"/>
  <c r="M390" i="12" l="1"/>
  <c r="L391" i="12"/>
  <c r="N389" i="12"/>
  <c r="O389" i="12"/>
  <c r="P389" i="12"/>
  <c r="H413" i="12"/>
  <c r="H414" i="12" l="1"/>
  <c r="M391" i="12"/>
  <c r="L392" i="12"/>
  <c r="P390" i="12"/>
  <c r="N390" i="12"/>
  <c r="O390" i="12"/>
  <c r="M392" i="12" l="1"/>
  <c r="L393" i="12"/>
  <c r="O391" i="12"/>
  <c r="N391" i="12"/>
  <c r="P391" i="12"/>
  <c r="H415" i="12"/>
  <c r="H416" i="12" l="1"/>
  <c r="M393" i="12"/>
  <c r="L394" i="12"/>
  <c r="O392" i="12"/>
  <c r="P392" i="12"/>
  <c r="N392" i="12"/>
  <c r="M394" i="12" l="1"/>
  <c r="L395" i="12"/>
  <c r="O393" i="12"/>
  <c r="N393" i="12"/>
  <c r="P393" i="12"/>
  <c r="H417" i="12"/>
  <c r="M395" i="12" l="1"/>
  <c r="L396" i="12"/>
  <c r="H418" i="12"/>
  <c r="N394" i="12"/>
  <c r="P394" i="12"/>
  <c r="O394" i="12"/>
  <c r="H419" i="12" l="1"/>
  <c r="M396" i="12"/>
  <c r="L397" i="12"/>
  <c r="N395" i="12"/>
  <c r="P395" i="12"/>
  <c r="O395" i="12"/>
  <c r="M397" i="12" l="1"/>
  <c r="L398" i="12"/>
  <c r="P396" i="12"/>
  <c r="O396" i="12"/>
  <c r="N396" i="12"/>
  <c r="H420" i="12"/>
  <c r="H421" i="12" l="1"/>
  <c r="M398" i="12"/>
  <c r="L399" i="12"/>
  <c r="N397" i="12"/>
  <c r="P397" i="12"/>
  <c r="O397" i="12"/>
  <c r="M399" i="12" l="1"/>
  <c r="L400" i="12"/>
  <c r="P398" i="12"/>
  <c r="N398" i="12"/>
  <c r="O398" i="12"/>
  <c r="H422" i="12"/>
  <c r="H423" i="12" l="1"/>
  <c r="M400" i="12"/>
  <c r="L401" i="12"/>
  <c r="O399" i="12"/>
  <c r="P399" i="12"/>
  <c r="N399" i="12"/>
  <c r="M401" i="12" l="1"/>
  <c r="L402" i="12"/>
  <c r="N400" i="12"/>
  <c r="O400" i="12"/>
  <c r="P400" i="12"/>
  <c r="H424" i="12"/>
  <c r="H425" i="12" l="1"/>
  <c r="M402" i="12"/>
  <c r="L403" i="12"/>
  <c r="O401" i="12"/>
  <c r="P401" i="12"/>
  <c r="N401" i="12"/>
  <c r="M403" i="12" l="1"/>
  <c r="L404" i="12"/>
  <c r="P402" i="12"/>
  <c r="O402" i="12"/>
  <c r="N402" i="12"/>
  <c r="H426" i="12"/>
  <c r="M404" i="12" l="1"/>
  <c r="L405" i="12"/>
  <c r="P403" i="12"/>
  <c r="N403" i="12"/>
  <c r="O403" i="12"/>
  <c r="H427" i="12"/>
  <c r="M405" i="12" l="1"/>
  <c r="L406" i="12"/>
  <c r="H428" i="12"/>
  <c r="N404" i="12"/>
  <c r="O404" i="12"/>
  <c r="P404" i="12"/>
  <c r="M406" i="12" l="1"/>
  <c r="L407" i="12"/>
  <c r="H429" i="12"/>
  <c r="O405" i="12"/>
  <c r="N405" i="12"/>
  <c r="P405" i="12"/>
  <c r="H430" i="12" l="1"/>
  <c r="M407" i="12"/>
  <c r="L408" i="12"/>
  <c r="N406" i="12"/>
  <c r="O406" i="12"/>
  <c r="P406" i="12"/>
  <c r="M408" i="12" l="1"/>
  <c r="L409" i="12"/>
  <c r="O407" i="12"/>
  <c r="N407" i="12"/>
  <c r="P407" i="12"/>
  <c r="H431" i="12"/>
  <c r="M409" i="12" l="1"/>
  <c r="L410" i="12"/>
  <c r="H432" i="12"/>
  <c r="O408" i="12"/>
  <c r="N408" i="12"/>
  <c r="P408" i="12"/>
  <c r="H433" i="12" l="1"/>
  <c r="M410" i="12"/>
  <c r="L411" i="12"/>
  <c r="N409" i="12"/>
  <c r="O409" i="12"/>
  <c r="P409" i="12"/>
  <c r="M411" i="12" l="1"/>
  <c r="L412" i="12"/>
  <c r="P410" i="12"/>
  <c r="O410" i="12"/>
  <c r="N410" i="12"/>
  <c r="H434" i="12"/>
  <c r="H435" i="12" l="1"/>
  <c r="M412" i="12"/>
  <c r="L413" i="12"/>
  <c r="P411" i="12"/>
  <c r="O411" i="12"/>
  <c r="N411" i="12"/>
  <c r="M413" i="12" l="1"/>
  <c r="L414" i="12"/>
  <c r="N412" i="12"/>
  <c r="P412" i="12"/>
  <c r="O412" i="12"/>
  <c r="H436" i="12"/>
  <c r="H437" i="12" l="1"/>
  <c r="M414" i="12"/>
  <c r="L415" i="12"/>
  <c r="N413" i="12"/>
  <c r="P413" i="12"/>
  <c r="O413" i="12"/>
  <c r="M415" i="12" l="1"/>
  <c r="L416" i="12"/>
  <c r="N414" i="12"/>
  <c r="O414" i="12"/>
  <c r="P414" i="12"/>
  <c r="H438" i="12"/>
  <c r="H439" i="12" l="1"/>
  <c r="M416" i="12"/>
  <c r="L417" i="12"/>
  <c r="N415" i="12"/>
  <c r="P415" i="12"/>
  <c r="O415" i="12"/>
  <c r="M417" i="12" l="1"/>
  <c r="L418" i="12"/>
  <c r="P416" i="12"/>
  <c r="O416" i="12"/>
  <c r="N416" i="12"/>
  <c r="H440" i="12"/>
  <c r="H441" i="12" l="1"/>
  <c r="M418" i="12"/>
  <c r="L419" i="12"/>
  <c r="P417" i="12"/>
  <c r="N417" i="12"/>
  <c r="O417" i="12"/>
  <c r="M419" i="12" l="1"/>
  <c r="L420" i="12"/>
  <c r="O418" i="12"/>
  <c r="P418" i="12"/>
  <c r="N418" i="12"/>
  <c r="H442" i="12"/>
  <c r="H443" i="12" l="1"/>
  <c r="M420" i="12"/>
  <c r="L421" i="12"/>
  <c r="P419" i="12"/>
  <c r="N419" i="12"/>
  <c r="O419" i="12"/>
  <c r="M421" i="12" l="1"/>
  <c r="L422" i="12"/>
  <c r="P420" i="12"/>
  <c r="O420" i="12"/>
  <c r="N420" i="12"/>
  <c r="H444" i="12"/>
  <c r="H445" i="12" l="1"/>
  <c r="M422" i="12"/>
  <c r="L423" i="12"/>
  <c r="N421" i="12"/>
  <c r="P421" i="12"/>
  <c r="O421" i="12"/>
  <c r="O422" i="12" l="1"/>
  <c r="N422" i="12"/>
  <c r="P422" i="12"/>
  <c r="M423" i="12"/>
  <c r="L424" i="12"/>
  <c r="H446" i="12"/>
  <c r="O423" i="12" l="1"/>
  <c r="P423" i="12"/>
  <c r="N423" i="12"/>
  <c r="H447" i="12"/>
  <c r="M424" i="12"/>
  <c r="L425" i="12"/>
  <c r="M425" i="12" l="1"/>
  <c r="L426" i="12"/>
  <c r="O424" i="12"/>
  <c r="P424" i="12"/>
  <c r="N424" i="12"/>
  <c r="H448" i="12"/>
  <c r="H449" i="12" l="1"/>
  <c r="M426" i="12"/>
  <c r="L427" i="12"/>
  <c r="O425" i="12"/>
  <c r="N425" i="12"/>
  <c r="P425" i="12"/>
  <c r="N426" i="12" l="1"/>
  <c r="P426" i="12"/>
  <c r="O426" i="12"/>
  <c r="H450" i="12"/>
  <c r="M427" i="12"/>
  <c r="L428" i="12"/>
  <c r="M428" i="12" l="1"/>
  <c r="L429" i="12"/>
  <c r="P427" i="12"/>
  <c r="N427" i="12"/>
  <c r="O427" i="12"/>
  <c r="H451" i="12"/>
  <c r="H452" i="12" l="1"/>
  <c r="M429" i="12"/>
  <c r="L430" i="12"/>
  <c r="N428" i="12"/>
  <c r="O428" i="12"/>
  <c r="P428" i="12"/>
  <c r="O429" i="12" l="1"/>
  <c r="N429" i="12"/>
  <c r="P429" i="12"/>
  <c r="H453" i="12"/>
  <c r="M430" i="12"/>
  <c r="L431" i="12"/>
  <c r="H454" i="12" l="1"/>
  <c r="M431" i="12"/>
  <c r="L432" i="12"/>
  <c r="N430" i="12"/>
  <c r="P430" i="12"/>
  <c r="O430" i="12"/>
  <c r="M432" i="12" l="1"/>
  <c r="L433" i="12"/>
  <c r="O431" i="12"/>
  <c r="P431" i="12"/>
  <c r="N431" i="12"/>
  <c r="H455" i="12"/>
  <c r="H456" i="12" l="1"/>
  <c r="M433" i="12"/>
  <c r="L434" i="12"/>
  <c r="O432" i="12"/>
  <c r="N432" i="12"/>
  <c r="P432" i="12"/>
  <c r="N433" i="12" l="1"/>
  <c r="P433" i="12"/>
  <c r="O433" i="12"/>
  <c r="M434" i="12"/>
  <c r="L435" i="12"/>
  <c r="H457" i="12"/>
  <c r="P434" i="12" l="1"/>
  <c r="N434" i="12"/>
  <c r="O434" i="12"/>
  <c r="H458" i="12"/>
  <c r="M435" i="12"/>
  <c r="L436" i="12"/>
  <c r="M436" i="12" l="1"/>
  <c r="L437" i="12"/>
  <c r="N435" i="12"/>
  <c r="P435" i="12"/>
  <c r="O435" i="12"/>
  <c r="H459" i="12"/>
  <c r="M437" i="12" l="1"/>
  <c r="L438" i="12"/>
  <c r="H460" i="12"/>
  <c r="N436" i="12"/>
  <c r="P436" i="12"/>
  <c r="O436" i="12"/>
  <c r="H461" i="12" l="1"/>
  <c r="M438" i="12"/>
  <c r="L439" i="12"/>
  <c r="N437" i="12"/>
  <c r="P437" i="12"/>
  <c r="O437" i="12"/>
  <c r="M439" i="12" l="1"/>
  <c r="L440" i="12"/>
  <c r="P438" i="12"/>
  <c r="O438" i="12"/>
  <c r="N438" i="12"/>
  <c r="H462" i="12"/>
  <c r="M440" i="12" l="1"/>
  <c r="L441" i="12"/>
  <c r="H463" i="12"/>
  <c r="P439" i="12"/>
  <c r="N439" i="12"/>
  <c r="O439" i="12"/>
  <c r="H464" i="12" l="1"/>
  <c r="M441" i="12"/>
  <c r="L442" i="12"/>
  <c r="O440" i="12"/>
  <c r="N440" i="12"/>
  <c r="P440" i="12"/>
  <c r="M442" i="12" l="1"/>
  <c r="L443" i="12"/>
  <c r="O441" i="12"/>
  <c r="N441" i="12"/>
  <c r="P441" i="12"/>
  <c r="H465" i="12"/>
  <c r="H466" i="12" l="1"/>
  <c r="M443" i="12"/>
  <c r="L444" i="12"/>
  <c r="N442" i="12"/>
  <c r="P442" i="12"/>
  <c r="O442" i="12"/>
  <c r="M444" i="12" l="1"/>
  <c r="L445" i="12"/>
  <c r="N443" i="12"/>
  <c r="O443" i="12"/>
  <c r="P443" i="12"/>
  <c r="H467" i="12"/>
  <c r="M445" i="12" l="1"/>
  <c r="L446" i="12"/>
  <c r="H468" i="12"/>
  <c r="P444" i="12"/>
  <c r="O444" i="12"/>
  <c r="N444" i="12"/>
  <c r="H469" i="12" l="1"/>
  <c r="M446" i="12"/>
  <c r="L447" i="12"/>
  <c r="O445" i="12"/>
  <c r="N445" i="12"/>
  <c r="P445" i="12"/>
  <c r="M447" i="12" l="1"/>
  <c r="L448" i="12"/>
  <c r="N446" i="12"/>
  <c r="P446" i="12"/>
  <c r="O446" i="12"/>
  <c r="H470" i="12"/>
  <c r="H471" i="12" l="1"/>
  <c r="M448" i="12"/>
  <c r="L449" i="12"/>
  <c r="N447" i="12"/>
  <c r="O447" i="12"/>
  <c r="P447" i="12"/>
  <c r="M449" i="12" l="1"/>
  <c r="L450" i="12"/>
  <c r="P448" i="12"/>
  <c r="N448" i="12"/>
  <c r="O448" i="12"/>
  <c r="H472" i="12"/>
  <c r="M450" i="12" l="1"/>
  <c r="L451" i="12"/>
  <c r="H473" i="12"/>
  <c r="P449" i="12"/>
  <c r="N449" i="12"/>
  <c r="O449" i="12"/>
  <c r="H474" i="12" l="1"/>
  <c r="M451" i="12"/>
  <c r="L452" i="12"/>
  <c r="O450" i="12"/>
  <c r="P450" i="12"/>
  <c r="N450" i="12"/>
  <c r="M452" i="12" l="1"/>
  <c r="L453" i="12"/>
  <c r="P451" i="12"/>
  <c r="O451" i="12"/>
  <c r="N451" i="12"/>
  <c r="H475" i="12"/>
  <c r="M453" i="12" l="1"/>
  <c r="L454" i="12"/>
  <c r="H476" i="12"/>
  <c r="O452" i="12"/>
  <c r="N452" i="12"/>
  <c r="P452" i="12"/>
  <c r="H477" i="12" l="1"/>
  <c r="M454" i="12"/>
  <c r="L455" i="12"/>
  <c r="O453" i="12"/>
  <c r="N453" i="12"/>
  <c r="P453" i="12"/>
  <c r="M455" i="12" l="1"/>
  <c r="L456" i="12"/>
  <c r="O454" i="12"/>
  <c r="N454" i="12"/>
  <c r="P454" i="12"/>
  <c r="H478" i="12"/>
  <c r="H479" i="12" l="1"/>
  <c r="M456" i="12"/>
  <c r="L457" i="12"/>
  <c r="P455" i="12"/>
  <c r="O455" i="12"/>
  <c r="N455" i="12"/>
  <c r="M457" i="12" l="1"/>
  <c r="L458" i="12"/>
  <c r="O456" i="12"/>
  <c r="N456" i="12"/>
  <c r="P456" i="12"/>
  <c r="H480" i="12"/>
  <c r="M458" i="12" l="1"/>
  <c r="L459" i="12"/>
  <c r="H481" i="12"/>
  <c r="O457" i="12"/>
  <c r="P457" i="12"/>
  <c r="N457" i="12"/>
  <c r="M459" i="12" l="1"/>
  <c r="L460" i="12"/>
  <c r="H482" i="12"/>
  <c r="O458" i="12"/>
  <c r="N458" i="12"/>
  <c r="P458" i="12"/>
  <c r="H483" i="12" l="1"/>
  <c r="M460" i="12"/>
  <c r="L461" i="12"/>
  <c r="O459" i="12"/>
  <c r="P459" i="12"/>
  <c r="N459" i="12"/>
  <c r="M461" i="12" l="1"/>
  <c r="L462" i="12"/>
  <c r="P460" i="12"/>
  <c r="O460" i="12"/>
  <c r="N460" i="12"/>
  <c r="H484" i="12"/>
  <c r="M462" i="12" l="1"/>
  <c r="L463" i="12"/>
  <c r="N461" i="12"/>
  <c r="P461" i="12"/>
  <c r="O461" i="12"/>
  <c r="H485" i="12"/>
  <c r="H486" i="12" l="1"/>
  <c r="M463" i="12"/>
  <c r="L464" i="12"/>
  <c r="O462" i="12"/>
  <c r="N462" i="12"/>
  <c r="P462" i="12"/>
  <c r="M464" i="12" l="1"/>
  <c r="L465" i="12"/>
  <c r="O463" i="12"/>
  <c r="P463" i="12"/>
  <c r="N463" i="12"/>
  <c r="H487" i="12"/>
  <c r="M465" i="12" l="1"/>
  <c r="L466" i="12"/>
  <c r="H488" i="12"/>
  <c r="P464" i="12"/>
  <c r="N464" i="12"/>
  <c r="O464" i="12"/>
  <c r="H489" i="12" l="1"/>
  <c r="M466" i="12"/>
  <c r="L467" i="12"/>
  <c r="O465" i="12"/>
  <c r="N465" i="12"/>
  <c r="P465" i="12"/>
  <c r="M467" i="12" l="1"/>
  <c r="L468" i="12"/>
  <c r="N466" i="12"/>
  <c r="P466" i="12"/>
  <c r="O466" i="12"/>
  <c r="H490" i="12"/>
  <c r="H491" i="12" l="1"/>
  <c r="M468" i="12"/>
  <c r="L469" i="12"/>
  <c r="N467" i="12"/>
  <c r="P467" i="12"/>
  <c r="O467" i="12"/>
  <c r="M469" i="12" l="1"/>
  <c r="L470" i="12"/>
  <c r="P468" i="12"/>
  <c r="O468" i="12"/>
  <c r="N468" i="12"/>
  <c r="H492" i="12"/>
  <c r="H493" i="12" l="1"/>
  <c r="M470" i="12"/>
  <c r="L471" i="12"/>
  <c r="O469" i="12"/>
  <c r="P469" i="12"/>
  <c r="N469" i="12"/>
  <c r="M471" i="12" l="1"/>
  <c r="L472" i="12"/>
  <c r="P470" i="12"/>
  <c r="N470" i="12"/>
  <c r="O470" i="12"/>
  <c r="H494" i="12"/>
  <c r="M472" i="12" l="1"/>
  <c r="L473" i="12"/>
  <c r="H495" i="12"/>
  <c r="N471" i="12"/>
  <c r="P471" i="12"/>
  <c r="O471" i="12"/>
  <c r="H496" i="12" l="1"/>
  <c r="M473" i="12"/>
  <c r="L474" i="12"/>
  <c r="P472" i="12"/>
  <c r="N472" i="12"/>
  <c r="O472" i="12"/>
  <c r="M474" i="12" l="1"/>
  <c r="L475" i="12"/>
  <c r="O473" i="12"/>
  <c r="N473" i="12"/>
  <c r="P473" i="12"/>
  <c r="H497" i="12"/>
  <c r="M475" i="12" l="1"/>
  <c r="L476" i="12"/>
  <c r="H498" i="12"/>
  <c r="P474" i="12"/>
  <c r="O474" i="12"/>
  <c r="N474" i="12"/>
  <c r="H499" i="12" l="1"/>
  <c r="M476" i="12"/>
  <c r="L477" i="12"/>
  <c r="P475" i="12"/>
  <c r="N475" i="12"/>
  <c r="O475" i="12"/>
  <c r="M477" i="12" l="1"/>
  <c r="L478" i="12"/>
  <c r="N476" i="12"/>
  <c r="P476" i="12"/>
  <c r="O476" i="12"/>
  <c r="H500" i="12"/>
  <c r="M478" i="12" l="1"/>
  <c r="L479" i="12"/>
  <c r="H501" i="12"/>
  <c r="P477" i="12"/>
  <c r="O477" i="12"/>
  <c r="N477" i="12"/>
  <c r="M479" i="12" l="1"/>
  <c r="L480" i="12"/>
  <c r="H502" i="12"/>
  <c r="P478" i="12"/>
  <c r="O478" i="12"/>
  <c r="N478" i="12"/>
  <c r="H503" i="12" l="1"/>
  <c r="M480" i="12"/>
  <c r="L481" i="12"/>
  <c r="P479" i="12"/>
  <c r="O479" i="12"/>
  <c r="N479" i="12"/>
  <c r="M481" i="12" l="1"/>
  <c r="L482" i="12"/>
  <c r="O480" i="12"/>
  <c r="P480" i="12"/>
  <c r="N480" i="12"/>
  <c r="H504" i="12"/>
  <c r="H505" i="12" l="1"/>
  <c r="M482" i="12"/>
  <c r="L483" i="12"/>
  <c r="N481" i="12"/>
  <c r="O481" i="12"/>
  <c r="P481" i="12"/>
  <c r="H506" i="12" l="1"/>
  <c r="M483" i="12"/>
  <c r="L484" i="12"/>
  <c r="O482" i="12"/>
  <c r="N482" i="12"/>
  <c r="P482" i="12"/>
  <c r="M484" i="12" l="1"/>
  <c r="L485" i="12"/>
  <c r="P483" i="12"/>
  <c r="O483" i="12"/>
  <c r="N483" i="12"/>
  <c r="H507" i="12"/>
  <c r="M485" i="12" l="1"/>
  <c r="L486" i="12"/>
  <c r="H508" i="12"/>
  <c r="O484" i="12"/>
  <c r="N484" i="12"/>
  <c r="P484" i="12"/>
  <c r="H509" i="12" l="1"/>
  <c r="M486" i="12"/>
  <c r="L487" i="12"/>
  <c r="P485" i="12"/>
  <c r="N485" i="12"/>
  <c r="O485" i="12"/>
  <c r="O486" i="12" l="1"/>
  <c r="N486" i="12"/>
  <c r="P486" i="12"/>
  <c r="M487" i="12"/>
  <c r="L488" i="12"/>
  <c r="H510" i="12"/>
  <c r="H511" i="12" l="1"/>
  <c r="O487" i="12"/>
  <c r="P487" i="12"/>
  <c r="N487" i="12"/>
  <c r="M488" i="12"/>
  <c r="L489" i="12"/>
  <c r="H512" i="12" l="1"/>
  <c r="M489" i="12"/>
  <c r="L490" i="12"/>
  <c r="N488" i="12"/>
  <c r="P488" i="12"/>
  <c r="O488" i="12"/>
  <c r="O489" i="12" l="1"/>
  <c r="P489" i="12"/>
  <c r="N489" i="12"/>
  <c r="M490" i="12"/>
  <c r="L491" i="12"/>
  <c r="H513" i="12"/>
  <c r="O490" i="12" l="1"/>
  <c r="P490" i="12"/>
  <c r="N490" i="12"/>
  <c r="H514" i="12"/>
  <c r="M491" i="12"/>
  <c r="L492" i="12"/>
  <c r="M492" i="12" l="1"/>
  <c r="L493" i="12"/>
  <c r="O491" i="12"/>
  <c r="N491" i="12"/>
  <c r="P491" i="12"/>
  <c r="H515" i="12"/>
  <c r="H516" i="12" l="1"/>
  <c r="M493" i="12"/>
  <c r="L494" i="12"/>
  <c r="P492" i="12"/>
  <c r="N492" i="12"/>
  <c r="O492" i="12"/>
  <c r="O493" i="12" l="1"/>
  <c r="N493" i="12"/>
  <c r="P493" i="12"/>
  <c r="M494" i="12"/>
  <c r="L495" i="12"/>
  <c r="H517" i="12"/>
  <c r="P494" i="12" l="1"/>
  <c r="N494" i="12"/>
  <c r="O494" i="12"/>
  <c r="H518" i="12"/>
  <c r="M495" i="12"/>
  <c r="L496" i="12"/>
  <c r="M496" i="12" l="1"/>
  <c r="L497" i="12"/>
  <c r="N495" i="12"/>
  <c r="P495" i="12"/>
  <c r="O495" i="12"/>
  <c r="H519" i="12"/>
  <c r="H520" i="12" l="1"/>
  <c r="M497" i="12"/>
  <c r="L498" i="12"/>
  <c r="O496" i="12"/>
  <c r="P496" i="12"/>
  <c r="N496" i="12"/>
  <c r="M498" i="12" l="1"/>
  <c r="L499" i="12"/>
  <c r="P497" i="12"/>
  <c r="O497" i="12"/>
  <c r="N497" i="12"/>
  <c r="H521" i="12"/>
  <c r="H522" i="12" l="1"/>
  <c r="M499" i="12"/>
  <c r="L500" i="12"/>
  <c r="N498" i="12"/>
  <c r="P498" i="12"/>
  <c r="O498" i="12"/>
  <c r="P499" i="12" l="1"/>
  <c r="O499" i="12"/>
  <c r="N499" i="12"/>
  <c r="M500" i="12"/>
  <c r="L501" i="12"/>
  <c r="H523" i="12"/>
  <c r="P500" i="12" l="1"/>
  <c r="O500" i="12"/>
  <c r="N500" i="12"/>
  <c r="H524" i="12"/>
  <c r="M501" i="12"/>
  <c r="L502" i="12"/>
  <c r="H525" i="12" l="1"/>
  <c r="M502" i="12"/>
  <c r="L503" i="12"/>
  <c r="N501" i="12"/>
  <c r="O501" i="12"/>
  <c r="P501" i="12"/>
  <c r="M503" i="12" l="1"/>
  <c r="L504" i="12"/>
  <c r="P502" i="12"/>
  <c r="O502" i="12"/>
  <c r="N502" i="12"/>
  <c r="H526" i="12"/>
  <c r="H527" i="12" l="1"/>
  <c r="M504" i="12"/>
  <c r="L505" i="12"/>
  <c r="O503" i="12"/>
  <c r="N503" i="12"/>
  <c r="P503" i="12"/>
  <c r="M505" i="12" l="1"/>
  <c r="L506" i="12"/>
  <c r="N504" i="12"/>
  <c r="P504" i="12"/>
  <c r="O504" i="12"/>
  <c r="H528" i="12"/>
  <c r="H529" i="12" l="1"/>
  <c r="M506" i="12"/>
  <c r="L507" i="12"/>
  <c r="P505" i="12"/>
  <c r="N505" i="12"/>
  <c r="O505" i="12"/>
  <c r="M507" i="12" l="1"/>
  <c r="L508" i="12"/>
  <c r="P506" i="12"/>
  <c r="N506" i="12"/>
  <c r="O506" i="12"/>
  <c r="H530" i="12"/>
  <c r="M508" i="12" l="1"/>
  <c r="L509" i="12"/>
  <c r="H531" i="12"/>
  <c r="N507" i="12"/>
  <c r="O507" i="12"/>
  <c r="P507" i="12"/>
  <c r="M509" i="12" l="1"/>
  <c r="L510" i="12"/>
  <c r="H532" i="12"/>
  <c r="P508" i="12"/>
  <c r="N508" i="12"/>
  <c r="O508" i="12"/>
  <c r="H533" i="12" l="1"/>
  <c r="M510" i="12"/>
  <c r="L511" i="12"/>
  <c r="O509" i="12"/>
  <c r="N509" i="12"/>
  <c r="P509" i="12"/>
  <c r="M511" i="12" l="1"/>
  <c r="L512" i="12"/>
  <c r="N510" i="12"/>
  <c r="O510" i="12"/>
  <c r="P510" i="12"/>
  <c r="H534" i="12"/>
  <c r="H535" i="12" l="1"/>
  <c r="M512" i="12"/>
  <c r="L513" i="12"/>
  <c r="O511" i="12"/>
  <c r="P511" i="12"/>
  <c r="N511" i="12"/>
  <c r="M513" i="12" l="1"/>
  <c r="L514" i="12"/>
  <c r="P512" i="12"/>
  <c r="N512" i="12"/>
  <c r="O512" i="12"/>
  <c r="H536" i="12"/>
  <c r="H537" i="12" l="1"/>
  <c r="M514" i="12"/>
  <c r="L515" i="12"/>
  <c r="P513" i="12"/>
  <c r="N513" i="12"/>
  <c r="O513" i="12"/>
  <c r="M515" i="12" l="1"/>
  <c r="L516" i="12"/>
  <c r="N514" i="12"/>
  <c r="P514" i="12"/>
  <c r="O514" i="12"/>
  <c r="H538" i="12"/>
  <c r="H539" i="12" l="1"/>
  <c r="M516" i="12"/>
  <c r="L517" i="12"/>
  <c r="O515" i="12"/>
  <c r="N515" i="12"/>
  <c r="P515" i="12"/>
  <c r="M517" i="12" l="1"/>
  <c r="L518" i="12"/>
  <c r="N516" i="12"/>
  <c r="O516" i="12"/>
  <c r="P516" i="12"/>
  <c r="H540" i="12"/>
  <c r="H541" i="12" l="1"/>
  <c r="M518" i="12"/>
  <c r="L519" i="12"/>
  <c r="P517" i="12"/>
  <c r="N517" i="12"/>
  <c r="O517" i="12"/>
  <c r="M519" i="12" l="1"/>
  <c r="L520" i="12"/>
  <c r="O518" i="12"/>
  <c r="P518" i="12"/>
  <c r="N518" i="12"/>
  <c r="H542" i="12"/>
  <c r="M520" i="12" l="1"/>
  <c r="L521" i="12"/>
  <c r="H543" i="12"/>
  <c r="P519" i="12"/>
  <c r="O519" i="12"/>
  <c r="N519" i="12"/>
  <c r="H544" i="12" l="1"/>
  <c r="M521" i="12"/>
  <c r="L522" i="12"/>
  <c r="N520" i="12"/>
  <c r="O520" i="12"/>
  <c r="P520" i="12"/>
  <c r="M522" i="12" l="1"/>
  <c r="L523" i="12"/>
  <c r="O521" i="12"/>
  <c r="P521" i="12"/>
  <c r="N521" i="12"/>
  <c r="H545" i="12"/>
  <c r="H546" i="12" l="1"/>
  <c r="M523" i="12"/>
  <c r="L524" i="12"/>
  <c r="N522" i="12"/>
  <c r="P522" i="12"/>
  <c r="O522" i="12"/>
  <c r="M524" i="12" l="1"/>
  <c r="L525" i="12"/>
  <c r="P523" i="12"/>
  <c r="O523" i="12"/>
  <c r="N523" i="12"/>
  <c r="H547" i="12"/>
  <c r="M525" i="12" l="1"/>
  <c r="L526" i="12"/>
  <c r="H548" i="12"/>
  <c r="O524" i="12"/>
  <c r="N524" i="12"/>
  <c r="P524" i="12"/>
  <c r="M526" i="12" l="1"/>
  <c r="L527" i="12"/>
  <c r="H549" i="12"/>
  <c r="N525" i="12"/>
  <c r="P525" i="12"/>
  <c r="O525" i="12"/>
  <c r="M527" i="12" l="1"/>
  <c r="L528" i="12"/>
  <c r="H550" i="12"/>
  <c r="N526" i="12"/>
  <c r="O526" i="12"/>
  <c r="P526" i="12"/>
  <c r="M528" i="12" l="1"/>
  <c r="L529" i="12"/>
  <c r="H551" i="12"/>
  <c r="O527" i="12"/>
  <c r="P527" i="12"/>
  <c r="N527" i="12"/>
  <c r="H552" i="12" l="1"/>
  <c r="M529" i="12"/>
  <c r="L530" i="12"/>
  <c r="N528" i="12"/>
  <c r="P528" i="12"/>
  <c r="O528" i="12"/>
  <c r="M530" i="12" l="1"/>
  <c r="L531" i="12"/>
  <c r="O529" i="12"/>
  <c r="P529" i="12"/>
  <c r="N529" i="12"/>
  <c r="H553" i="12"/>
  <c r="H554" i="12" l="1"/>
  <c r="M531" i="12"/>
  <c r="L532" i="12"/>
  <c r="P530" i="12"/>
  <c r="N530" i="12"/>
  <c r="O530" i="12"/>
  <c r="M532" i="12" l="1"/>
  <c r="L533" i="12"/>
  <c r="N531" i="12"/>
  <c r="O531" i="12"/>
  <c r="P531" i="12"/>
  <c r="H555" i="12"/>
  <c r="H556" i="12" l="1"/>
  <c r="M533" i="12"/>
  <c r="L534" i="12"/>
  <c r="N532" i="12"/>
  <c r="P532" i="12"/>
  <c r="O532" i="12"/>
  <c r="M534" i="12" l="1"/>
  <c r="L535" i="12"/>
  <c r="P533" i="12"/>
  <c r="N533" i="12"/>
  <c r="O533" i="12"/>
  <c r="H557" i="12"/>
  <c r="M535" i="12" l="1"/>
  <c r="L536" i="12"/>
  <c r="H558" i="12"/>
  <c r="N534" i="12"/>
  <c r="P534" i="12"/>
  <c r="O534" i="12"/>
  <c r="H559" i="12" l="1"/>
  <c r="M536" i="12"/>
  <c r="L537" i="12"/>
  <c r="N535" i="12"/>
  <c r="O535" i="12"/>
  <c r="P535" i="12"/>
  <c r="M537" i="12" l="1"/>
  <c r="L538" i="12"/>
  <c r="P536" i="12"/>
  <c r="N536" i="12"/>
  <c r="O536" i="12"/>
  <c r="H560" i="12"/>
  <c r="H561" i="12" l="1"/>
  <c r="M538" i="12"/>
  <c r="L539" i="12"/>
  <c r="O537" i="12"/>
  <c r="N537" i="12"/>
  <c r="P537" i="12"/>
  <c r="M539" i="12" l="1"/>
  <c r="L540" i="12"/>
  <c r="O538" i="12"/>
  <c r="N538" i="12"/>
  <c r="P538" i="12"/>
  <c r="H562" i="12"/>
  <c r="H563" i="12" l="1"/>
  <c r="M540" i="12"/>
  <c r="L541" i="12"/>
  <c r="P539" i="12"/>
  <c r="O539" i="12"/>
  <c r="N539" i="12"/>
  <c r="M541" i="12" l="1"/>
  <c r="L542" i="12"/>
  <c r="N540" i="12"/>
  <c r="P540" i="12"/>
  <c r="O540" i="12"/>
  <c r="H564" i="12"/>
  <c r="M542" i="12" l="1"/>
  <c r="L543" i="12"/>
  <c r="H565" i="12"/>
  <c r="P541" i="12"/>
  <c r="O541" i="12"/>
  <c r="N541" i="12"/>
  <c r="M543" i="12" l="1"/>
  <c r="L544" i="12"/>
  <c r="H566" i="12"/>
  <c r="P542" i="12"/>
  <c r="O542" i="12"/>
  <c r="N542" i="12"/>
  <c r="H567" i="12" l="1"/>
  <c r="M544" i="12"/>
  <c r="L545" i="12"/>
  <c r="O543" i="12"/>
  <c r="N543" i="12"/>
  <c r="P543" i="12"/>
  <c r="M545" i="12" l="1"/>
  <c r="L546" i="12"/>
  <c r="P544" i="12"/>
  <c r="O544" i="12"/>
  <c r="N544" i="12"/>
  <c r="H568" i="12"/>
  <c r="M546" i="12" l="1"/>
  <c r="L547" i="12"/>
  <c r="H569" i="12"/>
  <c r="O545" i="12"/>
  <c r="P545" i="12"/>
  <c r="N545" i="12"/>
  <c r="H570" i="12" l="1"/>
  <c r="M547" i="12"/>
  <c r="L548" i="12"/>
  <c r="O546" i="12"/>
  <c r="N546" i="12"/>
  <c r="P546" i="12"/>
  <c r="M548" i="12" l="1"/>
  <c r="L549" i="12"/>
  <c r="P547" i="12"/>
  <c r="N547" i="12"/>
  <c r="O547" i="12"/>
  <c r="H571" i="12"/>
  <c r="H572" i="12" l="1"/>
  <c r="M549" i="12"/>
  <c r="L550" i="12"/>
  <c r="N548" i="12"/>
  <c r="O548" i="12"/>
  <c r="P548" i="12"/>
  <c r="M550" i="12" l="1"/>
  <c r="L551" i="12"/>
  <c r="N549" i="12"/>
  <c r="O549" i="12"/>
  <c r="P549" i="12"/>
  <c r="H573" i="12"/>
  <c r="M551" i="12" l="1"/>
  <c r="L552" i="12"/>
  <c r="H574" i="12"/>
  <c r="N550" i="12"/>
  <c r="P550" i="12"/>
  <c r="O550" i="12"/>
  <c r="H575" i="12" l="1"/>
  <c r="M552" i="12"/>
  <c r="L553" i="12"/>
  <c r="P551" i="12"/>
  <c r="N551" i="12"/>
  <c r="O551" i="12"/>
  <c r="M553" i="12" l="1"/>
  <c r="L554" i="12"/>
  <c r="N552" i="12"/>
  <c r="P552" i="12"/>
  <c r="O552" i="12"/>
  <c r="H576" i="12"/>
  <c r="H577" i="12" l="1"/>
  <c r="M554" i="12"/>
  <c r="L555" i="12"/>
  <c r="P553" i="12"/>
  <c r="O553" i="12"/>
  <c r="N553" i="12"/>
  <c r="P554" i="12" l="1"/>
  <c r="O554" i="12"/>
  <c r="N554" i="12"/>
  <c r="M555" i="12"/>
  <c r="L556" i="12"/>
  <c r="H578" i="12"/>
  <c r="N555" i="12" l="1"/>
  <c r="P555" i="12"/>
  <c r="O555" i="12"/>
  <c r="H579" i="12"/>
  <c r="M556" i="12"/>
  <c r="L557" i="12"/>
  <c r="M557" i="12" l="1"/>
  <c r="L558" i="12"/>
  <c r="N556" i="12"/>
  <c r="P556" i="12"/>
  <c r="O556" i="12"/>
  <c r="H580" i="12"/>
  <c r="H581" i="12" l="1"/>
  <c r="M558" i="12"/>
  <c r="L559" i="12"/>
  <c r="N557" i="12"/>
  <c r="O557" i="12"/>
  <c r="P557" i="12"/>
  <c r="M559" i="12" l="1"/>
  <c r="L560" i="12"/>
  <c r="O558" i="12"/>
  <c r="P558" i="12"/>
  <c r="N558" i="12"/>
  <c r="H582" i="12"/>
  <c r="M560" i="12" l="1"/>
  <c r="L561" i="12"/>
  <c r="H583" i="12"/>
  <c r="P559" i="12"/>
  <c r="N559" i="12"/>
  <c r="O559" i="12"/>
  <c r="H584" i="12" l="1"/>
  <c r="M561" i="12"/>
  <c r="L562" i="12"/>
  <c r="P560" i="12"/>
  <c r="O560" i="12"/>
  <c r="N560" i="12"/>
  <c r="M562" i="12" l="1"/>
  <c r="L563" i="12"/>
  <c r="N561" i="12"/>
  <c r="P561" i="12"/>
  <c r="O561" i="12"/>
  <c r="H585" i="12"/>
  <c r="H586" i="12" l="1"/>
  <c r="M563" i="12"/>
  <c r="L564" i="12"/>
  <c r="O562" i="12"/>
  <c r="P562" i="12"/>
  <c r="N562" i="12"/>
  <c r="M564" i="12" l="1"/>
  <c r="L565" i="12"/>
  <c r="N563" i="12"/>
  <c r="O563" i="12"/>
  <c r="P563" i="12"/>
  <c r="H587" i="12"/>
  <c r="M565" i="12" l="1"/>
  <c r="L566" i="12"/>
  <c r="H588" i="12"/>
  <c r="P564" i="12"/>
  <c r="O564" i="12"/>
  <c r="N564" i="12"/>
  <c r="H589" i="12" l="1"/>
  <c r="M566" i="12"/>
  <c r="L567" i="12"/>
  <c r="N565" i="12"/>
  <c r="P565" i="12"/>
  <c r="O565" i="12"/>
  <c r="M567" i="12" l="1"/>
  <c r="L568" i="12"/>
  <c r="O566" i="12"/>
  <c r="N566" i="12"/>
  <c r="P566" i="12"/>
  <c r="H590" i="12"/>
  <c r="H591" i="12" l="1"/>
  <c r="M568" i="12"/>
  <c r="L569" i="12"/>
  <c r="N567" i="12"/>
  <c r="O567" i="12"/>
  <c r="P567" i="12"/>
  <c r="M569" i="12" l="1"/>
  <c r="L570" i="12"/>
  <c r="O568" i="12"/>
  <c r="N568" i="12"/>
  <c r="P568" i="12"/>
  <c r="H592" i="12"/>
  <c r="M570" i="12" l="1"/>
  <c r="L571" i="12"/>
  <c r="H593" i="12"/>
  <c r="P569" i="12"/>
  <c r="O569" i="12"/>
  <c r="N569" i="12"/>
  <c r="M571" i="12" l="1"/>
  <c r="L572" i="12"/>
  <c r="H594" i="12"/>
  <c r="P570" i="12"/>
  <c r="N570" i="12"/>
  <c r="O570" i="12"/>
  <c r="M572" i="12" l="1"/>
  <c r="L573" i="12"/>
  <c r="H595" i="12"/>
  <c r="P571" i="12"/>
  <c r="O571" i="12"/>
  <c r="N571" i="12"/>
  <c r="H596" i="12" l="1"/>
  <c r="M573" i="12"/>
  <c r="L574" i="12"/>
  <c r="P572" i="12"/>
  <c r="O572" i="12"/>
  <c r="N572" i="12"/>
  <c r="M574" i="12" l="1"/>
  <c r="L575" i="12"/>
  <c r="N573" i="12"/>
  <c r="P573" i="12"/>
  <c r="O573" i="12"/>
  <c r="H597" i="12"/>
  <c r="M575" i="12" l="1"/>
  <c r="L576" i="12"/>
  <c r="H598" i="12"/>
  <c r="N574" i="12"/>
  <c r="O574" i="12"/>
  <c r="P574" i="12"/>
  <c r="H599" i="12" l="1"/>
  <c r="M576" i="12"/>
  <c r="L577" i="12"/>
  <c r="P575" i="12"/>
  <c r="N575" i="12"/>
  <c r="O575" i="12"/>
  <c r="M577" i="12" l="1"/>
  <c r="L578" i="12"/>
  <c r="O576" i="12"/>
  <c r="N576" i="12"/>
  <c r="P576" i="12"/>
  <c r="H600" i="12"/>
  <c r="M578" i="12" l="1"/>
  <c r="L579" i="12"/>
  <c r="H601" i="12"/>
  <c r="N577" i="12"/>
  <c r="O577" i="12"/>
  <c r="P577" i="12"/>
  <c r="M579" i="12" l="1"/>
  <c r="L580" i="12"/>
  <c r="H602" i="12"/>
  <c r="N578" i="12"/>
  <c r="P578" i="12"/>
  <c r="O578" i="12"/>
  <c r="M580" i="12" l="1"/>
  <c r="L581" i="12"/>
  <c r="H603" i="12"/>
  <c r="N579" i="12"/>
  <c r="O579" i="12"/>
  <c r="P579" i="12"/>
  <c r="H604" i="12" l="1"/>
  <c r="M581" i="12"/>
  <c r="L582" i="12"/>
  <c r="N580" i="12"/>
  <c r="O580" i="12"/>
  <c r="P580" i="12"/>
  <c r="M582" i="12" l="1"/>
  <c r="L583" i="12"/>
  <c r="N581" i="12"/>
  <c r="P581" i="12"/>
  <c r="O581" i="12"/>
  <c r="H605" i="12"/>
  <c r="M583" i="12" l="1"/>
  <c r="L584" i="12"/>
  <c r="H606" i="12"/>
  <c r="O582" i="12"/>
  <c r="N582" i="12"/>
  <c r="P582" i="12"/>
  <c r="M584" i="12" l="1"/>
  <c r="L585" i="12"/>
  <c r="H607" i="12"/>
  <c r="N583" i="12"/>
  <c r="P583" i="12"/>
  <c r="O583" i="12"/>
  <c r="H608" i="12" l="1"/>
  <c r="M585" i="12"/>
  <c r="L586" i="12"/>
  <c r="O584" i="12"/>
  <c r="P584" i="12"/>
  <c r="N584" i="12"/>
  <c r="M586" i="12" l="1"/>
  <c r="L587" i="12"/>
  <c r="P585" i="12"/>
  <c r="O585" i="12"/>
  <c r="N585" i="12"/>
  <c r="H609" i="12"/>
  <c r="M587" i="12" l="1"/>
  <c r="L588" i="12"/>
  <c r="H610" i="12"/>
  <c r="N586" i="12"/>
  <c r="P586" i="12"/>
  <c r="O586" i="12"/>
  <c r="H611" i="12" l="1"/>
  <c r="M588" i="12"/>
  <c r="L589" i="12"/>
  <c r="N587" i="12"/>
  <c r="P587" i="12"/>
  <c r="O587" i="12"/>
  <c r="M589" i="12" l="1"/>
  <c r="L590" i="12"/>
  <c r="N588" i="12"/>
  <c r="O588" i="12"/>
  <c r="P588" i="12"/>
  <c r="H612" i="12"/>
  <c r="H613" i="12" l="1"/>
  <c r="M590" i="12"/>
  <c r="L591" i="12"/>
  <c r="O589" i="12"/>
  <c r="P589" i="12"/>
  <c r="N589" i="12"/>
  <c r="M591" i="12" l="1"/>
  <c r="L592" i="12"/>
  <c r="P590" i="12"/>
  <c r="N590" i="12"/>
  <c r="O590" i="12"/>
  <c r="H614" i="12"/>
  <c r="H615" i="12" l="1"/>
  <c r="M592" i="12"/>
  <c r="L593" i="12"/>
  <c r="N591" i="12"/>
  <c r="O591" i="12"/>
  <c r="P591" i="12"/>
  <c r="M593" i="12" l="1"/>
  <c r="L594" i="12"/>
  <c r="O592" i="12"/>
  <c r="P592" i="12"/>
  <c r="N592" i="12"/>
  <c r="H616" i="12"/>
  <c r="H617" i="12" l="1"/>
  <c r="M594" i="12"/>
  <c r="L595" i="12"/>
  <c r="N593" i="12"/>
  <c r="P593" i="12"/>
  <c r="O593" i="12"/>
  <c r="M595" i="12" l="1"/>
  <c r="L596" i="12"/>
  <c r="P594" i="12"/>
  <c r="O594" i="12"/>
  <c r="N594" i="12"/>
  <c r="H618" i="12"/>
  <c r="M596" i="12" l="1"/>
  <c r="L597" i="12"/>
  <c r="H619" i="12"/>
  <c r="N595" i="12"/>
  <c r="P595" i="12"/>
  <c r="O595" i="12"/>
  <c r="M597" i="12" l="1"/>
  <c r="L598" i="12"/>
  <c r="H620" i="12"/>
  <c r="O596" i="12"/>
  <c r="N596" i="12"/>
  <c r="P596" i="12"/>
  <c r="M598" i="12" l="1"/>
  <c r="L599" i="12"/>
  <c r="H621" i="12"/>
  <c r="O597" i="12"/>
  <c r="N597" i="12"/>
  <c r="P597" i="12"/>
  <c r="H622" i="12" l="1"/>
  <c r="M599" i="12"/>
  <c r="L600" i="12"/>
  <c r="N598" i="12"/>
  <c r="P598" i="12"/>
  <c r="O598" i="12"/>
  <c r="M600" i="12" l="1"/>
  <c r="L601" i="12"/>
  <c r="O599" i="12"/>
  <c r="P599" i="12"/>
  <c r="N599" i="12"/>
  <c r="H623" i="12"/>
  <c r="M601" i="12" l="1"/>
  <c r="L602" i="12"/>
  <c r="H624" i="12"/>
  <c r="N600" i="12"/>
  <c r="O600" i="12"/>
  <c r="P600" i="12"/>
  <c r="H625" i="12" l="1"/>
  <c r="M602" i="12"/>
  <c r="L603" i="12"/>
  <c r="O601" i="12"/>
  <c r="N601" i="12"/>
  <c r="P601" i="12"/>
  <c r="M603" i="12" l="1"/>
  <c r="L604" i="12"/>
  <c r="O602" i="12"/>
  <c r="N602" i="12"/>
  <c r="P602" i="12"/>
  <c r="H626" i="12"/>
  <c r="M604" i="12" l="1"/>
  <c r="L605" i="12"/>
  <c r="H627" i="12"/>
  <c r="P603" i="12"/>
  <c r="O603" i="12"/>
  <c r="N603" i="12"/>
  <c r="H628" i="12" l="1"/>
  <c r="M605" i="12"/>
  <c r="L606" i="12"/>
  <c r="O604" i="12"/>
  <c r="P604" i="12"/>
  <c r="N604" i="12"/>
  <c r="M606" i="12" l="1"/>
  <c r="L607" i="12"/>
  <c r="N605" i="12"/>
  <c r="P605" i="12"/>
  <c r="O605" i="12"/>
  <c r="H629" i="12"/>
  <c r="M607" i="12" l="1"/>
  <c r="L608" i="12"/>
  <c r="H630" i="12"/>
  <c r="P606" i="12"/>
  <c r="O606" i="12"/>
  <c r="N606" i="12"/>
  <c r="H631" i="12" l="1"/>
  <c r="M608" i="12"/>
  <c r="L609" i="12"/>
  <c r="O607" i="12"/>
  <c r="P607" i="12"/>
  <c r="N607" i="12"/>
  <c r="M609" i="12" l="1"/>
  <c r="L610" i="12"/>
  <c r="P608" i="12"/>
  <c r="O608" i="12"/>
  <c r="N608" i="12"/>
  <c r="H632" i="12"/>
  <c r="M610" i="12" l="1"/>
  <c r="L611" i="12"/>
  <c r="P609" i="12"/>
  <c r="N609" i="12"/>
  <c r="O609" i="12"/>
  <c r="H633" i="12"/>
  <c r="H634" i="12" l="1"/>
  <c r="M611" i="12"/>
  <c r="L612" i="12"/>
  <c r="N610" i="12"/>
  <c r="P610" i="12"/>
  <c r="O610" i="12"/>
  <c r="M612" i="12" l="1"/>
  <c r="L613" i="12"/>
  <c r="O611" i="12"/>
  <c r="N611" i="12"/>
  <c r="P611" i="12"/>
  <c r="H635" i="12"/>
  <c r="M613" i="12" l="1"/>
  <c r="L614" i="12"/>
  <c r="P612" i="12"/>
  <c r="N612" i="12"/>
  <c r="O612" i="12"/>
  <c r="H636" i="12"/>
  <c r="H637" i="12" l="1"/>
  <c r="M614" i="12"/>
  <c r="L615" i="12"/>
  <c r="O613" i="12"/>
  <c r="P613" i="12"/>
  <c r="N613" i="12"/>
  <c r="M615" i="12" l="1"/>
  <c r="L616" i="12"/>
  <c r="P614" i="12"/>
  <c r="O614" i="12"/>
  <c r="N614" i="12"/>
  <c r="H638" i="12"/>
  <c r="M616" i="12" l="1"/>
  <c r="L617" i="12"/>
  <c r="H639" i="12"/>
  <c r="N615" i="12"/>
  <c r="P615" i="12"/>
  <c r="O615" i="12"/>
  <c r="H640" i="12" l="1"/>
  <c r="M617" i="12"/>
  <c r="L618" i="12"/>
  <c r="N616" i="12"/>
  <c r="O616" i="12"/>
  <c r="P616" i="12"/>
  <c r="M618" i="12" l="1"/>
  <c r="L619" i="12"/>
  <c r="P617" i="12"/>
  <c r="N617" i="12"/>
  <c r="O617" i="12"/>
  <c r="H641" i="12"/>
  <c r="M619" i="12" l="1"/>
  <c r="L620" i="12"/>
  <c r="H642" i="12"/>
  <c r="P618" i="12"/>
  <c r="O618" i="12"/>
  <c r="N618" i="12"/>
  <c r="H643" i="12" l="1"/>
  <c r="M620" i="12"/>
  <c r="L621" i="12"/>
  <c r="P619" i="12"/>
  <c r="O619" i="12"/>
  <c r="N619" i="12"/>
  <c r="M621" i="12" l="1"/>
  <c r="L622" i="12"/>
  <c r="O620" i="12"/>
  <c r="P620" i="12"/>
  <c r="N620" i="12"/>
  <c r="H644" i="12"/>
  <c r="H645" i="12" l="1"/>
  <c r="M622" i="12"/>
  <c r="L623" i="12"/>
  <c r="P621" i="12"/>
  <c r="N621" i="12"/>
  <c r="O621" i="12"/>
  <c r="M623" i="12" l="1"/>
  <c r="L624" i="12"/>
  <c r="N622" i="12"/>
  <c r="P622" i="12"/>
  <c r="O622" i="12"/>
  <c r="H646" i="12"/>
  <c r="H647" i="12" l="1"/>
  <c r="M624" i="12"/>
  <c r="L625" i="12"/>
  <c r="O623" i="12"/>
  <c r="P623" i="12"/>
  <c r="N623" i="12"/>
  <c r="M625" i="12" l="1"/>
  <c r="L626" i="12"/>
  <c r="P624" i="12"/>
  <c r="O624" i="12"/>
  <c r="N624" i="12"/>
  <c r="H648" i="12"/>
  <c r="H649" i="12" l="1"/>
  <c r="M626" i="12"/>
  <c r="L627" i="12"/>
  <c r="P625" i="12"/>
  <c r="N625" i="12"/>
  <c r="O625" i="12"/>
  <c r="M627" i="12" l="1"/>
  <c r="L628" i="12"/>
  <c r="N626" i="12"/>
  <c r="P626" i="12"/>
  <c r="O626" i="12"/>
  <c r="H650" i="12"/>
  <c r="M628" i="12" l="1"/>
  <c r="L629" i="12"/>
  <c r="H651" i="12"/>
  <c r="O627" i="12"/>
  <c r="N627" i="12"/>
  <c r="P627" i="12"/>
  <c r="H652" i="12" l="1"/>
  <c r="M629" i="12"/>
  <c r="L630" i="12"/>
  <c r="P628" i="12"/>
  <c r="O628" i="12"/>
  <c r="N628" i="12"/>
  <c r="M630" i="12" l="1"/>
  <c r="L631" i="12"/>
  <c r="N629" i="12"/>
  <c r="O629" i="12"/>
  <c r="P629" i="12"/>
  <c r="H653" i="12"/>
  <c r="H654" i="12" l="1"/>
  <c r="M631" i="12"/>
  <c r="L632" i="12"/>
  <c r="N630" i="12"/>
  <c r="P630" i="12"/>
  <c r="O630" i="12"/>
  <c r="M632" i="12" l="1"/>
  <c r="L633" i="12"/>
  <c r="P631" i="12"/>
  <c r="N631" i="12"/>
  <c r="O631" i="12"/>
  <c r="H655" i="12"/>
  <c r="H656" i="12" l="1"/>
  <c r="M633" i="12"/>
  <c r="L634" i="12"/>
  <c r="N632" i="12"/>
  <c r="O632" i="12"/>
  <c r="P632" i="12"/>
  <c r="M634" i="12" l="1"/>
  <c r="L635" i="12"/>
  <c r="N633" i="12"/>
  <c r="O633" i="12"/>
  <c r="P633" i="12"/>
  <c r="H657" i="12"/>
  <c r="M635" i="12" l="1"/>
  <c r="L636" i="12"/>
  <c r="H658" i="12"/>
  <c r="O634" i="12"/>
  <c r="P634" i="12"/>
  <c r="N634" i="12"/>
  <c r="H659" i="12" l="1"/>
  <c r="M636" i="12"/>
  <c r="L637" i="12"/>
  <c r="N635" i="12"/>
  <c r="P635" i="12"/>
  <c r="O635" i="12"/>
  <c r="M637" i="12" l="1"/>
  <c r="L638" i="12"/>
  <c r="N636" i="12"/>
  <c r="P636" i="12"/>
  <c r="O636" i="12"/>
  <c r="H660" i="12"/>
  <c r="H661" i="12" l="1"/>
  <c r="M638" i="12"/>
  <c r="L639" i="12"/>
  <c r="P637" i="12"/>
  <c r="O637" i="12"/>
  <c r="N637" i="12"/>
  <c r="M639" i="12" l="1"/>
  <c r="L640" i="12"/>
  <c r="P638" i="12"/>
  <c r="O638" i="12"/>
  <c r="N638" i="12"/>
  <c r="H662" i="12"/>
  <c r="M640" i="12" l="1"/>
  <c r="L641" i="12"/>
  <c r="O639" i="12"/>
  <c r="N639" i="12"/>
  <c r="P639" i="12"/>
  <c r="H663" i="12"/>
  <c r="H664" i="12" l="1"/>
  <c r="M641" i="12"/>
  <c r="L642" i="12"/>
  <c r="P640" i="12"/>
  <c r="O640" i="12"/>
  <c r="N640" i="12"/>
  <c r="M642" i="12" l="1"/>
  <c r="L643" i="12"/>
  <c r="P641" i="12"/>
  <c r="O641" i="12"/>
  <c r="N641" i="12"/>
  <c r="H665" i="12"/>
  <c r="H666" i="12" l="1"/>
  <c r="M643" i="12"/>
  <c r="L644" i="12"/>
  <c r="P642" i="12"/>
  <c r="N642" i="12"/>
  <c r="O642" i="12"/>
  <c r="M644" i="12" l="1"/>
  <c r="L645" i="12"/>
  <c r="N643" i="12"/>
  <c r="P643" i="12"/>
  <c r="O643" i="12"/>
  <c r="H667" i="12"/>
  <c r="M645" i="12" l="1"/>
  <c r="L646" i="12"/>
  <c r="H668" i="12"/>
  <c r="N644" i="12"/>
  <c r="O644" i="12"/>
  <c r="P644" i="12"/>
  <c r="H669" i="12" l="1"/>
  <c r="M646" i="12"/>
  <c r="L647" i="12"/>
  <c r="O645" i="12"/>
  <c r="N645" i="12"/>
  <c r="P645" i="12"/>
  <c r="M647" i="12" l="1"/>
  <c r="L648" i="12"/>
  <c r="O646" i="12"/>
  <c r="P646" i="12"/>
  <c r="N646" i="12"/>
  <c r="H670" i="12"/>
  <c r="H671" i="12" l="1"/>
  <c r="M648" i="12"/>
  <c r="L649" i="12"/>
  <c r="P647" i="12"/>
  <c r="O647" i="12"/>
  <c r="N647" i="12"/>
  <c r="M649" i="12" l="1"/>
  <c r="L650" i="12"/>
  <c r="O648" i="12"/>
  <c r="P648" i="12"/>
  <c r="N648" i="12"/>
  <c r="H672" i="12"/>
  <c r="H673" i="12" l="1"/>
  <c r="M650" i="12"/>
  <c r="L651" i="12"/>
  <c r="N649" i="12"/>
  <c r="P649" i="12"/>
  <c r="O649" i="12"/>
  <c r="M651" i="12" l="1"/>
  <c r="L652" i="12"/>
  <c r="P650" i="12"/>
  <c r="O650" i="12"/>
  <c r="N650" i="12"/>
  <c r="H674" i="12"/>
  <c r="M652" i="12" l="1"/>
  <c r="L653" i="12"/>
  <c r="H675" i="12"/>
  <c r="N651" i="12"/>
  <c r="P651" i="12"/>
  <c r="O651" i="12"/>
  <c r="M653" i="12" l="1"/>
  <c r="L654" i="12"/>
  <c r="H676" i="12"/>
  <c r="O652" i="12"/>
  <c r="N652" i="12"/>
  <c r="P652" i="12"/>
  <c r="H677" i="12" l="1"/>
  <c r="M654" i="12"/>
  <c r="L655" i="12"/>
  <c r="N653" i="12"/>
  <c r="O653" i="12"/>
  <c r="P653" i="12"/>
  <c r="M655" i="12" l="1"/>
  <c r="L656" i="12"/>
  <c r="O654" i="12"/>
  <c r="P654" i="12"/>
  <c r="N654" i="12"/>
  <c r="H678" i="12"/>
  <c r="H679" i="12" l="1"/>
  <c r="M656" i="12"/>
  <c r="L657" i="12"/>
  <c r="O655" i="12"/>
  <c r="N655" i="12"/>
  <c r="P655" i="12"/>
  <c r="M657" i="12" l="1"/>
  <c r="L658" i="12"/>
  <c r="N656" i="12"/>
  <c r="P656" i="12"/>
  <c r="O656" i="12"/>
  <c r="H680" i="12"/>
  <c r="M658" i="12" l="1"/>
  <c r="L659" i="12"/>
  <c r="H681" i="12"/>
  <c r="N657" i="12"/>
  <c r="P657" i="12"/>
  <c r="O657" i="12"/>
  <c r="M659" i="12" l="1"/>
  <c r="L660" i="12"/>
  <c r="H682" i="12"/>
  <c r="N658" i="12"/>
  <c r="P658" i="12"/>
  <c r="O658" i="12"/>
  <c r="H683" i="12" l="1"/>
  <c r="M660" i="12"/>
  <c r="L661" i="12"/>
  <c r="N659" i="12"/>
  <c r="P659" i="12"/>
  <c r="O659" i="12"/>
  <c r="M661" i="12" l="1"/>
  <c r="L662" i="12"/>
  <c r="P660" i="12"/>
  <c r="N660" i="12"/>
  <c r="O660" i="12"/>
  <c r="H684" i="12"/>
  <c r="M662" i="12" l="1"/>
  <c r="L663" i="12"/>
  <c r="H685" i="12"/>
  <c r="N661" i="12"/>
  <c r="P661" i="12"/>
  <c r="O661" i="12"/>
  <c r="H686" i="12" l="1"/>
  <c r="M663" i="12"/>
  <c r="L664" i="12"/>
  <c r="N662" i="12"/>
  <c r="P662" i="12"/>
  <c r="O662" i="12"/>
  <c r="M664" i="12" l="1"/>
  <c r="L665" i="12"/>
  <c r="O663" i="12"/>
  <c r="N663" i="12"/>
  <c r="P663" i="12"/>
  <c r="H687" i="12"/>
  <c r="H688" i="12" l="1"/>
  <c r="M665" i="12"/>
  <c r="L666" i="12"/>
  <c r="N664" i="12"/>
  <c r="P664" i="12"/>
  <c r="O664" i="12"/>
  <c r="M666" i="12" l="1"/>
  <c r="L667" i="12"/>
  <c r="O665" i="12"/>
  <c r="N665" i="12"/>
  <c r="P665" i="12"/>
  <c r="H689" i="12"/>
  <c r="M667" i="12" l="1"/>
  <c r="L668" i="12"/>
  <c r="H690" i="12"/>
  <c r="N666" i="12"/>
  <c r="O666" i="12"/>
  <c r="P666" i="12"/>
  <c r="H691" i="12" l="1"/>
  <c r="M668" i="12"/>
  <c r="L669" i="12"/>
  <c r="N667" i="12"/>
  <c r="P667" i="12"/>
  <c r="O667" i="12"/>
  <c r="M669" i="12" l="1"/>
  <c r="L670" i="12"/>
  <c r="P668" i="12"/>
  <c r="O668" i="12"/>
  <c r="N668" i="12"/>
  <c r="H692" i="12"/>
  <c r="H693" i="12" l="1"/>
  <c r="M670" i="12"/>
  <c r="L671" i="12"/>
  <c r="P669" i="12"/>
  <c r="N669" i="12"/>
  <c r="O669" i="12"/>
  <c r="O670" i="12" l="1"/>
  <c r="P670" i="12"/>
  <c r="N670" i="12"/>
  <c r="M671" i="12"/>
  <c r="L672" i="12"/>
  <c r="H694" i="12"/>
  <c r="H695" i="12" l="1"/>
  <c r="O671" i="12"/>
  <c r="N671" i="12"/>
  <c r="P671" i="12"/>
  <c r="M672" i="12"/>
  <c r="L673" i="12"/>
  <c r="M673" i="12" l="1"/>
  <c r="L674" i="12"/>
  <c r="P672" i="12"/>
  <c r="N672" i="12"/>
  <c r="O672" i="12"/>
  <c r="H696" i="12"/>
  <c r="M674" i="12" l="1"/>
  <c r="L675" i="12"/>
  <c r="H697" i="12"/>
  <c r="P673" i="12"/>
  <c r="O673" i="12"/>
  <c r="N673" i="12"/>
  <c r="H698" i="12" l="1"/>
  <c r="M675" i="12"/>
  <c r="L676" i="12"/>
  <c r="P674" i="12"/>
  <c r="O674" i="12"/>
  <c r="N674" i="12"/>
  <c r="M676" i="12" l="1"/>
  <c r="L677" i="12"/>
  <c r="O675" i="12"/>
  <c r="N675" i="12"/>
  <c r="P675" i="12"/>
  <c r="H699" i="12"/>
  <c r="H700" i="12" l="1"/>
  <c r="M677" i="12"/>
  <c r="L678" i="12"/>
  <c r="P676" i="12"/>
  <c r="N676" i="12"/>
  <c r="O676" i="12"/>
  <c r="M678" i="12" l="1"/>
  <c r="L679" i="12"/>
  <c r="O677" i="12"/>
  <c r="P677" i="12"/>
  <c r="N677" i="12"/>
  <c r="H701" i="12"/>
  <c r="M679" i="12" l="1"/>
  <c r="L680" i="12"/>
  <c r="H702" i="12"/>
  <c r="N678" i="12"/>
  <c r="P678" i="12"/>
  <c r="O678" i="12"/>
  <c r="M680" i="12" l="1"/>
  <c r="L681" i="12"/>
  <c r="H703" i="12"/>
  <c r="O679" i="12"/>
  <c r="P679" i="12"/>
  <c r="N679" i="12"/>
  <c r="H704" i="12" l="1"/>
  <c r="M681" i="12"/>
  <c r="L682" i="12"/>
  <c r="P680" i="12"/>
  <c r="N680" i="12"/>
  <c r="O680" i="12"/>
  <c r="M682" i="12" l="1"/>
  <c r="L683" i="12"/>
  <c r="P681" i="12"/>
  <c r="N681" i="12"/>
  <c r="O681" i="12"/>
  <c r="H705" i="12"/>
  <c r="H706" i="12" l="1"/>
  <c r="M683" i="12"/>
  <c r="L684" i="12"/>
  <c r="O682" i="12"/>
  <c r="N682" i="12"/>
  <c r="P682" i="12"/>
  <c r="M684" i="12" l="1"/>
  <c r="L685" i="12"/>
  <c r="N683" i="12"/>
  <c r="O683" i="12"/>
  <c r="P683" i="12"/>
  <c r="H707" i="12"/>
  <c r="H708" i="12" l="1"/>
  <c r="M685" i="12"/>
  <c r="L686" i="12"/>
  <c r="O684" i="12"/>
  <c r="N684" i="12"/>
  <c r="P684" i="12"/>
  <c r="M686" i="12" l="1"/>
  <c r="L687" i="12"/>
  <c r="P685" i="12"/>
  <c r="O685" i="12"/>
  <c r="N685" i="12"/>
  <c r="H709" i="12"/>
  <c r="H710" i="12" l="1"/>
  <c r="M687" i="12"/>
  <c r="L688" i="12"/>
  <c r="O686" i="12"/>
  <c r="P686" i="12"/>
  <c r="N686" i="12"/>
  <c r="M688" i="12" l="1"/>
  <c r="L689" i="12"/>
  <c r="O687" i="12"/>
  <c r="N687" i="12"/>
  <c r="P687" i="12"/>
  <c r="H711" i="12"/>
  <c r="M689" i="12" l="1"/>
  <c r="L690" i="12"/>
  <c r="H712" i="12"/>
  <c r="O688" i="12"/>
  <c r="P688" i="12"/>
  <c r="N688" i="12"/>
  <c r="H713" i="12" l="1"/>
  <c r="M690" i="12"/>
  <c r="L691" i="12"/>
  <c r="O689" i="12"/>
  <c r="P689" i="12"/>
  <c r="N689" i="12"/>
  <c r="M691" i="12" l="1"/>
  <c r="L692" i="12"/>
  <c r="N690" i="12"/>
  <c r="P690" i="12"/>
  <c r="O690" i="12"/>
  <c r="H714" i="12"/>
  <c r="M692" i="12" l="1"/>
  <c r="L693" i="12"/>
  <c r="H715" i="12"/>
  <c r="N691" i="12"/>
  <c r="P691" i="12"/>
  <c r="O691" i="12"/>
  <c r="M693" i="12" l="1"/>
  <c r="L694" i="12"/>
  <c r="H716" i="12"/>
  <c r="N692" i="12"/>
  <c r="O692" i="12"/>
  <c r="P692" i="12"/>
  <c r="H717" i="12" l="1"/>
  <c r="M694" i="12"/>
  <c r="L695" i="12"/>
  <c r="O693" i="12"/>
  <c r="P693" i="12"/>
  <c r="N693" i="12"/>
  <c r="M695" i="12" l="1"/>
  <c r="L696" i="12"/>
  <c r="P694" i="12"/>
  <c r="N694" i="12"/>
  <c r="O694" i="12"/>
  <c r="H718" i="12"/>
  <c r="M696" i="12" l="1"/>
  <c r="L697" i="12"/>
  <c r="H719" i="12"/>
  <c r="N695" i="12"/>
  <c r="P695" i="12"/>
  <c r="O695" i="12"/>
  <c r="H720" i="12" l="1"/>
  <c r="M697" i="12"/>
  <c r="L698" i="12"/>
  <c r="P696" i="12"/>
  <c r="N696" i="12"/>
  <c r="O696" i="12"/>
  <c r="M698" i="12" l="1"/>
  <c r="L699" i="12"/>
  <c r="O697" i="12"/>
  <c r="N697" i="12"/>
  <c r="P697" i="12"/>
  <c r="H721" i="12"/>
  <c r="H722" i="12" l="1"/>
  <c r="M699" i="12"/>
  <c r="L700" i="12"/>
  <c r="N698" i="12"/>
  <c r="P698" i="12"/>
  <c r="O698" i="12"/>
  <c r="M700" i="12" l="1"/>
  <c r="L701" i="12"/>
  <c r="N699" i="12"/>
  <c r="P699" i="12"/>
  <c r="O699" i="12"/>
  <c r="H723" i="12"/>
  <c r="M701" i="12" l="1"/>
  <c r="L702" i="12"/>
  <c r="H724" i="12"/>
  <c r="P700" i="12"/>
  <c r="O700" i="12"/>
  <c r="N700" i="12"/>
  <c r="H725" i="12" l="1"/>
  <c r="M702" i="12"/>
  <c r="L703" i="12"/>
  <c r="O701" i="12"/>
  <c r="P701" i="12"/>
  <c r="N701" i="12"/>
  <c r="M703" i="12" l="1"/>
  <c r="L704" i="12"/>
  <c r="O702" i="12"/>
  <c r="P702" i="12"/>
  <c r="N702" i="12"/>
  <c r="H726" i="12"/>
  <c r="M704" i="12" l="1"/>
  <c r="L705" i="12"/>
  <c r="H727" i="12"/>
  <c r="O703" i="12"/>
  <c r="N703" i="12"/>
  <c r="P703" i="12"/>
  <c r="P704" i="12" l="1"/>
  <c r="N704" i="12"/>
  <c r="O704" i="12"/>
  <c r="H728" i="12"/>
  <c r="M705" i="12"/>
  <c r="L706" i="12"/>
  <c r="H729" i="12" l="1"/>
  <c r="M706" i="12"/>
  <c r="L707" i="12"/>
  <c r="P705" i="12"/>
  <c r="N705" i="12"/>
  <c r="O705" i="12"/>
  <c r="M707" i="12" l="1"/>
  <c r="L708" i="12"/>
  <c r="P706" i="12"/>
  <c r="O706" i="12"/>
  <c r="N706" i="12"/>
  <c r="H730" i="12"/>
  <c r="H731" i="12" l="1"/>
  <c r="M708" i="12"/>
  <c r="L709" i="12"/>
  <c r="P707" i="12"/>
  <c r="O707" i="12"/>
  <c r="N707" i="12"/>
  <c r="M709" i="12" l="1"/>
  <c r="L710" i="12"/>
  <c r="O708" i="12"/>
  <c r="P708" i="12"/>
  <c r="N708" i="12"/>
  <c r="H732" i="12"/>
  <c r="H733" i="12" l="1"/>
  <c r="M710" i="12"/>
  <c r="L711" i="12"/>
  <c r="O709" i="12"/>
  <c r="P709" i="12"/>
  <c r="N709" i="12"/>
  <c r="M711" i="12" l="1"/>
  <c r="L712" i="12"/>
  <c r="P710" i="12"/>
  <c r="N710" i="12"/>
  <c r="O710" i="12"/>
  <c r="H734" i="12"/>
  <c r="H735" i="12" l="1"/>
  <c r="M712" i="12"/>
  <c r="L713" i="12"/>
  <c r="O711" i="12"/>
  <c r="N711" i="12"/>
  <c r="P711" i="12"/>
  <c r="M713" i="12" l="1"/>
  <c r="L714" i="12"/>
  <c r="N712" i="12"/>
  <c r="O712" i="12"/>
  <c r="P712" i="12"/>
  <c r="H736" i="12"/>
  <c r="M714" i="12" l="1"/>
  <c r="L715" i="12"/>
  <c r="H737" i="12"/>
  <c r="O713" i="12"/>
  <c r="N713" i="12"/>
  <c r="P713" i="12"/>
  <c r="H738" i="12" l="1"/>
  <c r="M715" i="12"/>
  <c r="L716" i="12"/>
  <c r="P714" i="12"/>
  <c r="N714" i="12"/>
  <c r="O714" i="12"/>
  <c r="M716" i="12" l="1"/>
  <c r="L717" i="12"/>
  <c r="N715" i="12"/>
  <c r="P715" i="12"/>
  <c r="O715" i="12"/>
  <c r="H739" i="12"/>
  <c r="M717" i="12" l="1"/>
  <c r="L718" i="12"/>
  <c r="H740" i="12"/>
  <c r="P716" i="12"/>
  <c r="N716" i="12"/>
  <c r="O716" i="12"/>
  <c r="M718" i="12" l="1"/>
  <c r="L719" i="12"/>
  <c r="H741" i="12"/>
  <c r="O717" i="12"/>
  <c r="N717" i="12"/>
  <c r="P717" i="12"/>
  <c r="H742" i="12" l="1"/>
  <c r="M719" i="12"/>
  <c r="L720" i="12"/>
  <c r="O718" i="12"/>
  <c r="N718" i="12"/>
  <c r="P718" i="12"/>
  <c r="M720" i="12" l="1"/>
  <c r="L721" i="12"/>
  <c r="O719" i="12"/>
  <c r="N719" i="12"/>
  <c r="P719" i="12"/>
  <c r="H743" i="12"/>
  <c r="H744" i="12" l="1"/>
  <c r="M721" i="12"/>
  <c r="L722" i="12"/>
  <c r="O720" i="12"/>
  <c r="N720" i="12"/>
  <c r="P720" i="12"/>
  <c r="M722" i="12" l="1"/>
  <c r="L723" i="12"/>
  <c r="P721" i="12"/>
  <c r="N721" i="12"/>
  <c r="O721" i="12"/>
  <c r="H745" i="12"/>
  <c r="H746" i="12" l="1"/>
  <c r="M723" i="12"/>
  <c r="L724" i="12"/>
  <c r="N722" i="12"/>
  <c r="P722" i="12"/>
  <c r="O722" i="12"/>
  <c r="M724" i="12" l="1"/>
  <c r="L725" i="12"/>
  <c r="N723" i="12"/>
  <c r="O723" i="12"/>
  <c r="P723" i="12"/>
  <c r="H747" i="12"/>
  <c r="M725" i="12" l="1"/>
  <c r="L726" i="12"/>
  <c r="H748" i="12"/>
  <c r="P724" i="12"/>
  <c r="N724" i="12"/>
  <c r="O724" i="12"/>
  <c r="H749" i="12" l="1"/>
  <c r="M726" i="12"/>
  <c r="L727" i="12"/>
  <c r="P725" i="12"/>
  <c r="N725" i="12"/>
  <c r="O725" i="12"/>
  <c r="M727" i="12" l="1"/>
  <c r="L728" i="12"/>
  <c r="N726" i="12"/>
  <c r="O726" i="12"/>
  <c r="P726" i="12"/>
  <c r="H750" i="12"/>
  <c r="H751" i="12" l="1"/>
  <c r="M728" i="12"/>
  <c r="L729" i="12"/>
  <c r="N727" i="12"/>
  <c r="O727" i="12"/>
  <c r="P727" i="12"/>
  <c r="M729" i="12" l="1"/>
  <c r="L730" i="12"/>
  <c r="P728" i="12"/>
  <c r="N728" i="12"/>
  <c r="O728" i="12"/>
  <c r="H752" i="12"/>
  <c r="M730" i="12" l="1"/>
  <c r="L731" i="12"/>
  <c r="H753" i="12"/>
  <c r="P729" i="12"/>
  <c r="N729" i="12"/>
  <c r="O729" i="12"/>
  <c r="H754" i="12" l="1"/>
  <c r="M731" i="12"/>
  <c r="L732" i="12"/>
  <c r="N730" i="12"/>
  <c r="O730" i="12"/>
  <c r="P730" i="12"/>
  <c r="M732" i="12" l="1"/>
  <c r="L733" i="12"/>
  <c r="O731" i="12"/>
  <c r="N731" i="12"/>
  <c r="P731" i="12"/>
  <c r="H755" i="12"/>
  <c r="M733" i="12" l="1"/>
  <c r="L734" i="12"/>
  <c r="H756" i="12"/>
  <c r="P732" i="12"/>
  <c r="O732" i="12"/>
  <c r="N732" i="12"/>
  <c r="H757" i="12" l="1"/>
  <c r="M734" i="12"/>
  <c r="L735" i="12"/>
  <c r="P733" i="12"/>
  <c r="O733" i="12"/>
  <c r="N733" i="12"/>
  <c r="M735" i="12" l="1"/>
  <c r="L736" i="12"/>
  <c r="P734" i="12"/>
  <c r="N734" i="12"/>
  <c r="O734" i="12"/>
  <c r="H758" i="12"/>
  <c r="M736" i="12" l="1"/>
  <c r="L737" i="12"/>
  <c r="H759" i="12"/>
  <c r="O735" i="12"/>
  <c r="P735" i="12"/>
  <c r="N735" i="12"/>
  <c r="H760" i="12" l="1"/>
  <c r="M737" i="12"/>
  <c r="L738" i="12"/>
  <c r="N736" i="12"/>
  <c r="P736" i="12"/>
  <c r="O736" i="12"/>
  <c r="M738" i="12" l="1"/>
  <c r="L739" i="12"/>
  <c r="O737" i="12"/>
  <c r="P737" i="12"/>
  <c r="N737" i="12"/>
  <c r="H761" i="12"/>
  <c r="H762" i="12" l="1"/>
  <c r="M739" i="12"/>
  <c r="L740" i="12"/>
  <c r="N738" i="12"/>
  <c r="P738" i="12"/>
  <c r="O738" i="12"/>
  <c r="M740" i="12" l="1"/>
  <c r="L741" i="12"/>
  <c r="O739" i="12"/>
  <c r="P739" i="12"/>
  <c r="N739" i="12"/>
  <c r="H763" i="12"/>
  <c r="H764" i="12" l="1"/>
  <c r="M741" i="12"/>
  <c r="L742" i="12"/>
  <c r="P740" i="12"/>
  <c r="N740" i="12"/>
  <c r="O740" i="12"/>
  <c r="M742" i="12" l="1"/>
  <c r="L743" i="12"/>
  <c r="O741" i="12"/>
  <c r="P741" i="12"/>
  <c r="N741" i="12"/>
  <c r="H765" i="12"/>
  <c r="H766" i="12" l="1"/>
  <c r="M743" i="12"/>
  <c r="L744" i="12"/>
  <c r="N742" i="12"/>
  <c r="O742" i="12"/>
  <c r="P742" i="12"/>
  <c r="M744" i="12" l="1"/>
  <c r="L745" i="12"/>
  <c r="O743" i="12"/>
  <c r="P743" i="12"/>
  <c r="N743" i="12"/>
  <c r="H767" i="12"/>
  <c r="M745" i="12" l="1"/>
  <c r="L746" i="12"/>
  <c r="H768" i="12"/>
  <c r="N744" i="12"/>
  <c r="P744" i="12"/>
  <c r="O744" i="12"/>
  <c r="H769" i="12" l="1"/>
  <c r="M746" i="12"/>
  <c r="L747" i="12"/>
  <c r="P745" i="12"/>
  <c r="O745" i="12"/>
  <c r="N745" i="12"/>
  <c r="M747" i="12" l="1"/>
  <c r="L748" i="12"/>
  <c r="P746" i="12"/>
  <c r="O746" i="12"/>
  <c r="N746" i="12"/>
  <c r="H770" i="12"/>
  <c r="H771" i="12" l="1"/>
  <c r="M748" i="12"/>
  <c r="L749" i="12"/>
  <c r="N747" i="12"/>
  <c r="O747" i="12"/>
  <c r="P747" i="12"/>
  <c r="M749" i="12" l="1"/>
  <c r="L750" i="12"/>
  <c r="O748" i="12"/>
  <c r="P748" i="12"/>
  <c r="N748" i="12"/>
  <c r="H772" i="12"/>
  <c r="H773" i="12" l="1"/>
  <c r="M750" i="12"/>
  <c r="L751" i="12"/>
  <c r="P749" i="12"/>
  <c r="N749" i="12"/>
  <c r="O749" i="12"/>
  <c r="M751" i="12" l="1"/>
  <c r="L752" i="12"/>
  <c r="N750" i="12"/>
  <c r="O750" i="12"/>
  <c r="P750" i="12"/>
  <c r="H774" i="12"/>
  <c r="M752" i="12" l="1"/>
  <c r="L753" i="12"/>
  <c r="H775" i="12"/>
  <c r="P751" i="12"/>
  <c r="O751" i="12"/>
  <c r="N751" i="12"/>
  <c r="H776" i="12" l="1"/>
  <c r="M753" i="12"/>
  <c r="L754" i="12"/>
  <c r="P752" i="12"/>
  <c r="N752" i="12"/>
  <c r="O752" i="12"/>
  <c r="H777" i="12" l="1"/>
  <c r="M754" i="12"/>
  <c r="L755" i="12"/>
  <c r="P753" i="12"/>
  <c r="N753" i="12"/>
  <c r="O753" i="12"/>
  <c r="M755" i="12" l="1"/>
  <c r="L756" i="12"/>
  <c r="O754" i="12"/>
  <c r="N754" i="12"/>
  <c r="P754" i="12"/>
  <c r="H778" i="12"/>
  <c r="H779" i="12" l="1"/>
  <c r="M756" i="12"/>
  <c r="L757" i="12"/>
  <c r="N755" i="12"/>
  <c r="P755" i="12"/>
  <c r="O755" i="12"/>
  <c r="M757" i="12" l="1"/>
  <c r="L758" i="12"/>
  <c r="O756" i="12"/>
  <c r="P756" i="12"/>
  <c r="N756" i="12"/>
  <c r="H780" i="12"/>
  <c r="M758" i="12" l="1"/>
  <c r="L759" i="12"/>
  <c r="H781" i="12"/>
  <c r="O757" i="12"/>
  <c r="N757" i="12"/>
  <c r="P757" i="12"/>
  <c r="M759" i="12" l="1"/>
  <c r="L760" i="12"/>
  <c r="H782" i="12"/>
  <c r="N758" i="12"/>
  <c r="P758" i="12"/>
  <c r="O758" i="12"/>
  <c r="M760" i="12" l="1"/>
  <c r="L761" i="12"/>
  <c r="H783" i="12"/>
  <c r="O759" i="12"/>
  <c r="P759" i="12"/>
  <c r="N759" i="12"/>
  <c r="M761" i="12" l="1"/>
  <c r="L762" i="12"/>
  <c r="H784" i="12"/>
  <c r="P760" i="12"/>
  <c r="N760" i="12"/>
  <c r="O760" i="12"/>
  <c r="H785" i="12" l="1"/>
  <c r="M762" i="12"/>
  <c r="L763" i="12"/>
  <c r="O761" i="12"/>
  <c r="N761" i="12"/>
  <c r="P761" i="12"/>
  <c r="M763" i="12" l="1"/>
  <c r="L764" i="12"/>
  <c r="O762" i="12"/>
  <c r="P762" i="12"/>
  <c r="N762" i="12"/>
  <c r="H786" i="12"/>
  <c r="H787" i="12" l="1"/>
  <c r="M764" i="12"/>
  <c r="L765" i="12"/>
  <c r="P763" i="12"/>
  <c r="O763" i="12"/>
  <c r="N763" i="12"/>
  <c r="M765" i="12" l="1"/>
  <c r="L766" i="12"/>
  <c r="N764" i="12"/>
  <c r="P764" i="12"/>
  <c r="O764" i="12"/>
  <c r="H788" i="12"/>
  <c r="M766" i="12" l="1"/>
  <c r="L767" i="12"/>
  <c r="H789" i="12"/>
  <c r="P765" i="12"/>
  <c r="N765" i="12"/>
  <c r="O765" i="12"/>
  <c r="H790" i="12" l="1"/>
  <c r="M767" i="12"/>
  <c r="L768" i="12"/>
  <c r="N766" i="12"/>
  <c r="P766" i="12"/>
  <c r="O766" i="12"/>
  <c r="M768" i="12" l="1"/>
  <c r="L769" i="12"/>
  <c r="O767" i="12"/>
  <c r="P767" i="12"/>
  <c r="N767" i="12"/>
  <c r="H791" i="12"/>
  <c r="H792" i="12" l="1"/>
  <c r="M769" i="12"/>
  <c r="L770" i="12"/>
  <c r="P768" i="12"/>
  <c r="N768" i="12"/>
  <c r="O768" i="12"/>
  <c r="M770" i="12" l="1"/>
  <c r="L771" i="12"/>
  <c r="O769" i="12"/>
  <c r="P769" i="12"/>
  <c r="N769" i="12"/>
  <c r="H793" i="12"/>
  <c r="M771" i="12" l="1"/>
  <c r="L772" i="12"/>
  <c r="H794" i="12"/>
  <c r="O770" i="12"/>
  <c r="N770" i="12"/>
  <c r="P770" i="12"/>
  <c r="M772" i="12" l="1"/>
  <c r="L773" i="12"/>
  <c r="H795" i="12"/>
  <c r="P771" i="12"/>
  <c r="O771" i="12"/>
  <c r="N771" i="12"/>
  <c r="H796" i="12" l="1"/>
  <c r="M773" i="12"/>
  <c r="L774" i="12"/>
  <c r="O772" i="12"/>
  <c r="N772" i="12"/>
  <c r="P772" i="12"/>
  <c r="M774" i="12" l="1"/>
  <c r="L775" i="12"/>
  <c r="O773" i="12"/>
  <c r="N773" i="12"/>
  <c r="P773" i="12"/>
  <c r="H797" i="12"/>
  <c r="H798" i="12" l="1"/>
  <c r="M775" i="12"/>
  <c r="L776" i="12"/>
  <c r="O774" i="12"/>
  <c r="P774" i="12"/>
  <c r="N774" i="12"/>
  <c r="M776" i="12" l="1"/>
  <c r="L777" i="12"/>
  <c r="N775" i="12"/>
  <c r="O775" i="12"/>
  <c r="P775" i="12"/>
  <c r="H799" i="12"/>
  <c r="H800" i="12" l="1"/>
  <c r="M777" i="12"/>
  <c r="L778" i="12"/>
  <c r="O776" i="12"/>
  <c r="P776" i="12"/>
  <c r="N776" i="12"/>
  <c r="M778" i="12" l="1"/>
  <c r="L779" i="12"/>
  <c r="O777" i="12"/>
  <c r="N777" i="12"/>
  <c r="P777" i="12"/>
  <c r="H801" i="12"/>
  <c r="H802" i="12" l="1"/>
  <c r="M779" i="12"/>
  <c r="L780" i="12"/>
  <c r="N778" i="12"/>
  <c r="P778" i="12"/>
  <c r="O778" i="12"/>
  <c r="M780" i="12" l="1"/>
  <c r="L781" i="12"/>
  <c r="N779" i="12"/>
  <c r="P779" i="12"/>
  <c r="O779" i="12"/>
  <c r="H803" i="12"/>
  <c r="H804" i="12" l="1"/>
  <c r="M781" i="12"/>
  <c r="L782" i="12"/>
  <c r="O780" i="12"/>
  <c r="N780" i="12"/>
  <c r="P780" i="12"/>
  <c r="M782" i="12" l="1"/>
  <c r="L783" i="12"/>
  <c r="O781" i="12"/>
  <c r="N781" i="12"/>
  <c r="P781" i="12"/>
  <c r="H805" i="12"/>
  <c r="M783" i="12" l="1"/>
  <c r="L784" i="12"/>
  <c r="H806" i="12"/>
  <c r="N782" i="12"/>
  <c r="O782" i="12"/>
  <c r="P782" i="12"/>
  <c r="M784" i="12" l="1"/>
  <c r="L785" i="12"/>
  <c r="H807" i="12"/>
  <c r="O783" i="12"/>
  <c r="P783" i="12"/>
  <c r="N783" i="12"/>
  <c r="H808" i="12" l="1"/>
  <c r="M785" i="12"/>
  <c r="L786" i="12"/>
  <c r="N784" i="12"/>
  <c r="P784" i="12"/>
  <c r="O784" i="12"/>
  <c r="M786" i="12" l="1"/>
  <c r="L787" i="12"/>
  <c r="N785" i="12"/>
  <c r="O785" i="12"/>
  <c r="P785" i="12"/>
  <c r="H809" i="12"/>
  <c r="H810" i="12" l="1"/>
  <c r="M787" i="12"/>
  <c r="L788" i="12"/>
  <c r="O786" i="12"/>
  <c r="P786" i="12"/>
  <c r="N786" i="12"/>
  <c r="M788" i="12" l="1"/>
  <c r="L789" i="12"/>
  <c r="O787" i="12"/>
  <c r="N787" i="12"/>
  <c r="P787" i="12"/>
  <c r="H811" i="12"/>
  <c r="H812" i="12" l="1"/>
  <c r="M789" i="12"/>
  <c r="L790" i="12"/>
  <c r="P788" i="12"/>
  <c r="O788" i="12"/>
  <c r="N788" i="12"/>
  <c r="M790" i="12" l="1"/>
  <c r="L791" i="12"/>
  <c r="O789" i="12"/>
  <c r="P789" i="12"/>
  <c r="N789" i="12"/>
  <c r="H813" i="12"/>
  <c r="H814" i="12" l="1"/>
  <c r="M791" i="12"/>
  <c r="L792" i="12"/>
  <c r="O790" i="12"/>
  <c r="N790" i="12"/>
  <c r="P790" i="12"/>
  <c r="M792" i="12" l="1"/>
  <c r="L793" i="12"/>
  <c r="P791" i="12"/>
  <c r="N791" i="12"/>
  <c r="O791" i="12"/>
  <c r="H815" i="12"/>
  <c r="H816" i="12" l="1"/>
  <c r="M793" i="12"/>
  <c r="L794" i="12"/>
  <c r="O792" i="12"/>
  <c r="N792" i="12"/>
  <c r="P792" i="12"/>
  <c r="M794" i="12" l="1"/>
  <c r="L795" i="12"/>
  <c r="P793" i="12"/>
  <c r="O793" i="12"/>
  <c r="N793" i="12"/>
  <c r="H817" i="12"/>
  <c r="H818" i="12" l="1"/>
  <c r="M795" i="12"/>
  <c r="L796" i="12"/>
  <c r="P794" i="12"/>
  <c r="O794" i="12"/>
  <c r="N794" i="12"/>
  <c r="M796" i="12" l="1"/>
  <c r="L797" i="12"/>
  <c r="P795" i="12"/>
  <c r="O795" i="12"/>
  <c r="N795" i="12"/>
  <c r="H819" i="12"/>
  <c r="H820" i="12" l="1"/>
  <c r="M797" i="12"/>
  <c r="L798" i="12"/>
  <c r="P796" i="12"/>
  <c r="O796" i="12"/>
  <c r="N796" i="12"/>
  <c r="M798" i="12" l="1"/>
  <c r="L799" i="12"/>
  <c r="O797" i="12"/>
  <c r="P797" i="12"/>
  <c r="N797" i="12"/>
  <c r="H821" i="12"/>
  <c r="M799" i="12" l="1"/>
  <c r="L800" i="12"/>
  <c r="H822" i="12"/>
  <c r="N798" i="12"/>
  <c r="O798" i="12"/>
  <c r="P798" i="12"/>
  <c r="H823" i="12" l="1"/>
  <c r="M800" i="12"/>
  <c r="L801" i="12"/>
  <c r="P799" i="12"/>
  <c r="O799" i="12"/>
  <c r="N799" i="12"/>
  <c r="H824" i="12" l="1"/>
  <c r="M801" i="12"/>
  <c r="L802" i="12"/>
  <c r="P800" i="12"/>
  <c r="O800" i="12"/>
  <c r="N800" i="12"/>
  <c r="M802" i="12" l="1"/>
  <c r="L803" i="12"/>
  <c r="N801" i="12"/>
  <c r="P801" i="12"/>
  <c r="O801" i="12"/>
  <c r="H825" i="12"/>
  <c r="H826" i="12" l="1"/>
  <c r="M803" i="12"/>
  <c r="L804" i="12"/>
  <c r="O802" i="12"/>
  <c r="P802" i="12"/>
  <c r="N802" i="12"/>
  <c r="M804" i="12" l="1"/>
  <c r="L805" i="12"/>
  <c r="O803" i="12"/>
  <c r="N803" i="12"/>
  <c r="P803" i="12"/>
  <c r="H827" i="12"/>
  <c r="H828" i="12" l="1"/>
  <c r="M805" i="12"/>
  <c r="L806" i="12"/>
  <c r="O804" i="12"/>
  <c r="N804" i="12"/>
  <c r="P804" i="12"/>
  <c r="M806" i="12" l="1"/>
  <c r="L807" i="12"/>
  <c r="P805" i="12"/>
  <c r="O805" i="12"/>
  <c r="N805" i="12"/>
  <c r="H829" i="12"/>
  <c r="H830" i="12" l="1"/>
  <c r="M807" i="12"/>
  <c r="L808" i="12"/>
  <c r="O806" i="12"/>
  <c r="N806" i="12"/>
  <c r="P806" i="12"/>
  <c r="M808" i="12" l="1"/>
  <c r="L809" i="12"/>
  <c r="N807" i="12"/>
  <c r="O807" i="12"/>
  <c r="P807" i="12"/>
  <c r="H831" i="12"/>
  <c r="M809" i="12" l="1"/>
  <c r="L810" i="12"/>
  <c r="H832" i="12"/>
  <c r="O808" i="12"/>
  <c r="N808" i="12"/>
  <c r="P808" i="12"/>
  <c r="H833" i="12" l="1"/>
  <c r="M810" i="12"/>
  <c r="L811" i="12"/>
  <c r="P809" i="12"/>
  <c r="N809" i="12"/>
  <c r="O809" i="12"/>
  <c r="H834" i="12" l="1"/>
  <c r="M811" i="12"/>
  <c r="L812" i="12"/>
  <c r="N810" i="12"/>
  <c r="O810" i="12"/>
  <c r="P810" i="12"/>
  <c r="M812" i="12" l="1"/>
  <c r="L813" i="12"/>
  <c r="N811" i="12"/>
  <c r="P811" i="12"/>
  <c r="O811" i="12"/>
  <c r="H835" i="12"/>
  <c r="H836" i="12" l="1"/>
  <c r="M813" i="12"/>
  <c r="L814" i="12"/>
  <c r="N812" i="12"/>
  <c r="O812" i="12"/>
  <c r="P812" i="12"/>
  <c r="M814" i="12" l="1"/>
  <c r="L815" i="12"/>
  <c r="N813" i="12"/>
  <c r="O813" i="12"/>
  <c r="P813" i="12"/>
  <c r="H837" i="12"/>
  <c r="H838" i="12" l="1"/>
  <c r="M815" i="12"/>
  <c r="L816" i="12"/>
  <c r="O814" i="12"/>
  <c r="P814" i="12"/>
  <c r="N814" i="12"/>
  <c r="M816" i="12" l="1"/>
  <c r="L817" i="12"/>
  <c r="P815" i="12"/>
  <c r="O815" i="12"/>
  <c r="N815" i="12"/>
  <c r="H839" i="12"/>
  <c r="H840" i="12" l="1"/>
  <c r="M817" i="12"/>
  <c r="L818" i="12"/>
  <c r="P816" i="12"/>
  <c r="N816" i="12"/>
  <c r="O816" i="12"/>
  <c r="M818" i="12" l="1"/>
  <c r="L819" i="12"/>
  <c r="P817" i="12"/>
  <c r="N817" i="12"/>
  <c r="O817" i="12"/>
  <c r="H841" i="12"/>
  <c r="H842" i="12" l="1"/>
  <c r="M819" i="12"/>
  <c r="L820" i="12"/>
  <c r="O818" i="12"/>
  <c r="P818" i="12"/>
  <c r="N818" i="12"/>
  <c r="M820" i="12" l="1"/>
  <c r="L821" i="12"/>
  <c r="N819" i="12"/>
  <c r="P819" i="12"/>
  <c r="O819" i="12"/>
  <c r="H843" i="12"/>
  <c r="M821" i="12" l="1"/>
  <c r="L822" i="12"/>
  <c r="H844" i="12"/>
  <c r="O820" i="12"/>
  <c r="P820" i="12"/>
  <c r="N820" i="12"/>
  <c r="H845" i="12" l="1"/>
  <c r="M822" i="12"/>
  <c r="L823" i="12"/>
  <c r="O821" i="12"/>
  <c r="P821" i="12"/>
  <c r="N821" i="12"/>
  <c r="M823" i="12" l="1"/>
  <c r="L824" i="12"/>
  <c r="O822" i="12"/>
  <c r="N822" i="12"/>
  <c r="P822" i="12"/>
  <c r="H846" i="12"/>
  <c r="H847" i="12" l="1"/>
  <c r="M824" i="12"/>
  <c r="L825" i="12"/>
  <c r="P823" i="12"/>
  <c r="N823" i="12"/>
  <c r="O823" i="12"/>
  <c r="M825" i="12" l="1"/>
  <c r="L826" i="12"/>
  <c r="N824" i="12"/>
  <c r="P824" i="12"/>
  <c r="O824" i="12"/>
  <c r="H848" i="12"/>
  <c r="M826" i="12" l="1"/>
  <c r="L827" i="12"/>
  <c r="H849" i="12"/>
  <c r="O825" i="12"/>
  <c r="P825" i="12"/>
  <c r="N825" i="12"/>
  <c r="M827" i="12" l="1"/>
  <c r="L828" i="12"/>
  <c r="H850" i="12"/>
  <c r="P826" i="12"/>
  <c r="N826" i="12"/>
  <c r="O826" i="12"/>
  <c r="M828" i="12" l="1"/>
  <c r="L829" i="12"/>
  <c r="P827" i="12"/>
  <c r="O827" i="12"/>
  <c r="N827" i="12"/>
  <c r="H851" i="12"/>
  <c r="H852" i="12" l="1"/>
  <c r="M829" i="12"/>
  <c r="L830" i="12"/>
  <c r="N828" i="12"/>
  <c r="P828" i="12"/>
  <c r="O828" i="12"/>
  <c r="M830" i="12" l="1"/>
  <c r="L831" i="12"/>
  <c r="N829" i="12"/>
  <c r="P829" i="12"/>
  <c r="O829" i="12"/>
  <c r="H853" i="12"/>
  <c r="M831" i="12" l="1"/>
  <c r="L832" i="12"/>
  <c r="H854" i="12"/>
  <c r="O830" i="12"/>
  <c r="P830" i="12"/>
  <c r="N830" i="12"/>
  <c r="H855" i="12" l="1"/>
  <c r="M832" i="12"/>
  <c r="L833" i="12"/>
  <c r="N831" i="12"/>
  <c r="P831" i="12"/>
  <c r="O831" i="12"/>
  <c r="H856" i="12" l="1"/>
  <c r="M833" i="12"/>
  <c r="L834" i="12"/>
  <c r="O832" i="12"/>
  <c r="P832" i="12"/>
  <c r="N832" i="12"/>
  <c r="M834" i="12" l="1"/>
  <c r="L835" i="12"/>
  <c r="O833" i="12"/>
  <c r="N833" i="12"/>
  <c r="P833" i="12"/>
  <c r="H857" i="12"/>
  <c r="H858" i="12" l="1"/>
  <c r="M835" i="12"/>
  <c r="L836" i="12"/>
  <c r="O834" i="12"/>
  <c r="P834" i="12"/>
  <c r="N834" i="12"/>
  <c r="M836" i="12" l="1"/>
  <c r="L837" i="12"/>
  <c r="O835" i="12"/>
  <c r="P835" i="12"/>
  <c r="N835" i="12"/>
  <c r="H859" i="12"/>
  <c r="M837" i="12" l="1"/>
  <c r="L838" i="12"/>
  <c r="H860" i="12"/>
  <c r="N836" i="12"/>
  <c r="O836" i="12"/>
  <c r="P836" i="12"/>
  <c r="H861" i="12" l="1"/>
  <c r="M838" i="12"/>
  <c r="L839" i="12"/>
  <c r="P837" i="12"/>
  <c r="O837" i="12"/>
  <c r="N837" i="12"/>
  <c r="M839" i="12" l="1"/>
  <c r="L840" i="12"/>
  <c r="O838" i="12"/>
  <c r="N838" i="12"/>
  <c r="P838" i="12"/>
  <c r="H862" i="12"/>
  <c r="M840" i="12" l="1"/>
  <c r="L841" i="12"/>
  <c r="H863" i="12"/>
  <c r="O839" i="12"/>
  <c r="P839" i="12"/>
  <c r="N839" i="12"/>
  <c r="H864" i="12" l="1"/>
  <c r="M841" i="12"/>
  <c r="L842" i="12"/>
  <c r="O840" i="12"/>
  <c r="N840" i="12"/>
  <c r="P840" i="12"/>
  <c r="O841" i="12" l="1"/>
  <c r="P841" i="12"/>
  <c r="N841" i="12"/>
  <c r="M842" i="12"/>
  <c r="L843" i="12"/>
  <c r="H865" i="12"/>
  <c r="P842" i="12" l="1"/>
  <c r="O842" i="12"/>
  <c r="N842" i="12"/>
  <c r="H866" i="12"/>
  <c r="M843" i="12"/>
  <c r="L844" i="12"/>
  <c r="M844" i="12" l="1"/>
  <c r="L845" i="12"/>
  <c r="N843" i="12"/>
  <c r="P843" i="12"/>
  <c r="O843" i="12"/>
  <c r="H867" i="12"/>
  <c r="M845" i="12" l="1"/>
  <c r="L846" i="12"/>
  <c r="H868" i="12"/>
  <c r="O844" i="12"/>
  <c r="P844" i="12"/>
  <c r="N844" i="12"/>
  <c r="H869" i="12" l="1"/>
  <c r="M846" i="12"/>
  <c r="L847" i="12"/>
  <c r="N845" i="12"/>
  <c r="P845" i="12"/>
  <c r="O845" i="12"/>
  <c r="H870" i="12" l="1"/>
  <c r="M847" i="12"/>
  <c r="L848" i="12"/>
  <c r="O846" i="12"/>
  <c r="N846" i="12"/>
  <c r="P846" i="12"/>
  <c r="H871" i="12" l="1"/>
  <c r="M848" i="12"/>
  <c r="L849" i="12"/>
  <c r="N847" i="12"/>
  <c r="P847" i="12"/>
  <c r="O847" i="12"/>
  <c r="H872" i="12" l="1"/>
  <c r="M849" i="12"/>
  <c r="L850" i="12"/>
  <c r="N848" i="12"/>
  <c r="O848" i="12"/>
  <c r="P848" i="12"/>
  <c r="M850" i="12" l="1"/>
  <c r="L851" i="12"/>
  <c r="O849" i="12"/>
  <c r="N849" i="12"/>
  <c r="P849" i="12"/>
  <c r="H873" i="12"/>
  <c r="H874" i="12" l="1"/>
  <c r="M851" i="12"/>
  <c r="L852" i="12"/>
  <c r="P850" i="12"/>
  <c r="O850" i="12"/>
  <c r="N850" i="12"/>
  <c r="M852" i="12" l="1"/>
  <c r="L853" i="12"/>
  <c r="N851" i="12"/>
  <c r="O851" i="12"/>
  <c r="P851" i="12"/>
  <c r="H875" i="12"/>
  <c r="H876" i="12" l="1"/>
  <c r="M853" i="12"/>
  <c r="L854" i="12"/>
  <c r="N852" i="12"/>
  <c r="O852" i="12"/>
  <c r="P852" i="12"/>
  <c r="M854" i="12" l="1"/>
  <c r="L855" i="12"/>
  <c r="O853" i="12"/>
  <c r="N853" i="12"/>
  <c r="P853" i="12"/>
  <c r="H877" i="12"/>
  <c r="M855" i="12" l="1"/>
  <c r="L856" i="12"/>
  <c r="H878" i="12"/>
  <c r="N854" i="12"/>
  <c r="O854" i="12"/>
  <c r="P854" i="12"/>
  <c r="H879" i="12" l="1"/>
  <c r="M856" i="12"/>
  <c r="L857" i="12"/>
  <c r="O855" i="12"/>
  <c r="P855" i="12"/>
  <c r="N855" i="12"/>
  <c r="M857" i="12" l="1"/>
  <c r="L858" i="12"/>
  <c r="O856" i="12"/>
  <c r="P856" i="12"/>
  <c r="N856" i="12"/>
  <c r="H880" i="12"/>
  <c r="H881" i="12" l="1"/>
  <c r="M858" i="12"/>
  <c r="L859" i="12"/>
  <c r="N857" i="12"/>
  <c r="P857" i="12"/>
  <c r="O857" i="12"/>
  <c r="M859" i="12" l="1"/>
  <c r="L860" i="12"/>
  <c r="O858" i="12"/>
  <c r="P858" i="12"/>
  <c r="N858" i="12"/>
  <c r="H882" i="12"/>
  <c r="M860" i="12" l="1"/>
  <c r="L861" i="12"/>
  <c r="H883" i="12"/>
  <c r="P859" i="12"/>
  <c r="N859" i="12"/>
  <c r="O859" i="12"/>
  <c r="H884" i="12" l="1"/>
  <c r="M861" i="12"/>
  <c r="L862" i="12"/>
  <c r="N860" i="12"/>
  <c r="O860" i="12"/>
  <c r="P860" i="12"/>
  <c r="M862" i="12" l="1"/>
  <c r="L863" i="12"/>
  <c r="O861" i="12"/>
  <c r="P861" i="12"/>
  <c r="N861" i="12"/>
  <c r="H885" i="12"/>
  <c r="H886" i="12" l="1"/>
  <c r="M863" i="12"/>
  <c r="L864" i="12"/>
  <c r="P862" i="12"/>
  <c r="N862" i="12"/>
  <c r="O862" i="12"/>
  <c r="M864" i="12" l="1"/>
  <c r="L865" i="12"/>
  <c r="O863" i="12"/>
  <c r="N863" i="12"/>
  <c r="P863" i="12"/>
  <c r="H887" i="12"/>
  <c r="H888" i="12" l="1"/>
  <c r="M865" i="12"/>
  <c r="L866" i="12"/>
  <c r="P864" i="12"/>
  <c r="N864" i="12"/>
  <c r="O864" i="12"/>
  <c r="M866" i="12" l="1"/>
  <c r="L867" i="12"/>
  <c r="O865" i="12"/>
  <c r="N865" i="12"/>
  <c r="P865" i="12"/>
  <c r="H889" i="12"/>
  <c r="H890" i="12" l="1"/>
  <c r="M867" i="12"/>
  <c r="L868" i="12"/>
  <c r="N866" i="12"/>
  <c r="P866" i="12"/>
  <c r="O866" i="12"/>
  <c r="M868" i="12" l="1"/>
  <c r="L869" i="12"/>
  <c r="O867" i="12"/>
  <c r="P867" i="12"/>
  <c r="N867" i="12"/>
  <c r="H891" i="12"/>
  <c r="H892" i="12" l="1"/>
  <c r="M869" i="12"/>
  <c r="L870" i="12"/>
  <c r="O868" i="12"/>
  <c r="P868" i="12"/>
  <c r="N868" i="12"/>
  <c r="M870" i="12" l="1"/>
  <c r="L871" i="12"/>
  <c r="P869" i="12"/>
  <c r="O869" i="12"/>
  <c r="N869" i="12"/>
  <c r="H893" i="12"/>
  <c r="H894" i="12" l="1"/>
  <c r="M871" i="12"/>
  <c r="L872" i="12"/>
  <c r="O870" i="12"/>
  <c r="P870" i="12"/>
  <c r="N870" i="12"/>
  <c r="M872" i="12" l="1"/>
  <c r="L873" i="12"/>
  <c r="O871" i="12"/>
  <c r="P871" i="12"/>
  <c r="N871" i="12"/>
  <c r="H895" i="12"/>
  <c r="H896" i="12" l="1"/>
  <c r="M873" i="12"/>
  <c r="L874" i="12"/>
  <c r="O872" i="12"/>
  <c r="P872" i="12"/>
  <c r="N872" i="12"/>
  <c r="M874" i="12" l="1"/>
  <c r="L875" i="12"/>
  <c r="N873" i="12"/>
  <c r="P873" i="12"/>
  <c r="O873" i="12"/>
  <c r="H897" i="12"/>
  <c r="M875" i="12" l="1"/>
  <c r="L876" i="12"/>
  <c r="H898" i="12"/>
  <c r="N874" i="12"/>
  <c r="P874" i="12"/>
  <c r="O874" i="12"/>
  <c r="M876" i="12" l="1"/>
  <c r="L877" i="12"/>
  <c r="H899" i="12"/>
  <c r="O875" i="12"/>
  <c r="N875" i="12"/>
  <c r="P875" i="12"/>
  <c r="H900" i="12" l="1"/>
  <c r="M877" i="12"/>
  <c r="L878" i="12"/>
  <c r="N876" i="12"/>
  <c r="O876" i="12"/>
  <c r="P876" i="12"/>
  <c r="M878" i="12" l="1"/>
  <c r="L879" i="12"/>
  <c r="P877" i="12"/>
  <c r="N877" i="12"/>
  <c r="O877" i="12"/>
  <c r="H901" i="12"/>
  <c r="H902" i="12" l="1"/>
  <c r="M879" i="12"/>
  <c r="L880" i="12"/>
  <c r="O878" i="12"/>
  <c r="N878" i="12"/>
  <c r="P878" i="12"/>
  <c r="P879" i="12" l="1"/>
  <c r="O879" i="12"/>
  <c r="N879" i="12"/>
  <c r="M880" i="12"/>
  <c r="L881" i="12"/>
  <c r="H903" i="12"/>
  <c r="M881" i="12" l="1"/>
  <c r="L882" i="12"/>
  <c r="O880" i="12"/>
  <c r="N880" i="12"/>
  <c r="P880" i="12"/>
  <c r="H904" i="12"/>
  <c r="H905" i="12" l="1"/>
  <c r="M882" i="12"/>
  <c r="L883" i="12"/>
  <c r="P881" i="12"/>
  <c r="N881" i="12"/>
  <c r="O881" i="12"/>
  <c r="M883" i="12" l="1"/>
  <c r="L884" i="12"/>
  <c r="P882" i="12"/>
  <c r="O882" i="12"/>
  <c r="N882" i="12"/>
  <c r="H906" i="12"/>
  <c r="M884" i="12" l="1"/>
  <c r="L885" i="12"/>
  <c r="H907" i="12"/>
  <c r="N883" i="12"/>
  <c r="O883" i="12"/>
  <c r="P883" i="12"/>
  <c r="H908" i="12" l="1"/>
  <c r="M885" i="12"/>
  <c r="L886" i="12"/>
  <c r="P884" i="12"/>
  <c r="O884" i="12"/>
  <c r="N884" i="12"/>
  <c r="M886" i="12" l="1"/>
  <c r="L887" i="12"/>
  <c r="O885" i="12"/>
  <c r="N885" i="12"/>
  <c r="P885" i="12"/>
  <c r="H909" i="12"/>
  <c r="H910" i="12" l="1"/>
  <c r="M887" i="12"/>
  <c r="L888" i="12"/>
  <c r="O886" i="12"/>
  <c r="P886" i="12"/>
  <c r="N886" i="12"/>
  <c r="M888" i="12" l="1"/>
  <c r="L889" i="12"/>
  <c r="O887" i="12"/>
  <c r="P887" i="12"/>
  <c r="N887" i="12"/>
  <c r="H911" i="12"/>
  <c r="H912" i="12" l="1"/>
  <c r="M889" i="12"/>
  <c r="L890" i="12"/>
  <c r="P888" i="12"/>
  <c r="O888" i="12"/>
  <c r="N888" i="12"/>
  <c r="M890" i="12" l="1"/>
  <c r="L891" i="12"/>
  <c r="P889" i="12"/>
  <c r="O889" i="12"/>
  <c r="N889" i="12"/>
  <c r="H913" i="12"/>
  <c r="M891" i="12" l="1"/>
  <c r="L892" i="12"/>
  <c r="H914" i="12"/>
  <c r="P890" i="12"/>
  <c r="O890" i="12"/>
  <c r="N890" i="12"/>
  <c r="M892" i="12" l="1"/>
  <c r="L893" i="12"/>
  <c r="H915" i="12"/>
  <c r="N891" i="12"/>
  <c r="O891" i="12"/>
  <c r="P891" i="12"/>
  <c r="H916" i="12" l="1"/>
  <c r="M893" i="12"/>
  <c r="L894" i="12"/>
  <c r="P892" i="12"/>
  <c r="O892" i="12"/>
  <c r="N892" i="12"/>
  <c r="M894" i="12" l="1"/>
  <c r="L895" i="12"/>
  <c r="N893" i="12"/>
  <c r="P893" i="12"/>
  <c r="O893" i="12"/>
  <c r="H917" i="12"/>
  <c r="M895" i="12" l="1"/>
  <c r="L896" i="12"/>
  <c r="H918" i="12"/>
  <c r="O894" i="12"/>
  <c r="N894" i="12"/>
  <c r="P894" i="12"/>
  <c r="M896" i="12" l="1"/>
  <c r="L897" i="12"/>
  <c r="H919" i="12"/>
  <c r="N895" i="12"/>
  <c r="O895" i="12"/>
  <c r="P895" i="12"/>
  <c r="M897" i="12" l="1"/>
  <c r="L898" i="12"/>
  <c r="H920" i="12"/>
  <c r="N896" i="12"/>
  <c r="O896" i="12"/>
  <c r="P896" i="12"/>
  <c r="H921" i="12" l="1"/>
  <c r="M898" i="12"/>
  <c r="L899" i="12"/>
  <c r="P897" i="12"/>
  <c r="O897" i="12"/>
  <c r="N897" i="12"/>
  <c r="M899" i="12" l="1"/>
  <c r="L900" i="12"/>
  <c r="O898" i="12"/>
  <c r="N898" i="12"/>
  <c r="P898" i="12"/>
  <c r="H922" i="12"/>
  <c r="H923" i="12" l="1"/>
  <c r="M900" i="12"/>
  <c r="L901" i="12"/>
  <c r="N899" i="12"/>
  <c r="P899" i="12"/>
  <c r="O899" i="12"/>
  <c r="M901" i="12" l="1"/>
  <c r="L902" i="12"/>
  <c r="O900" i="12"/>
  <c r="N900" i="12"/>
  <c r="P900" i="12"/>
  <c r="H924" i="12"/>
  <c r="M902" i="12" l="1"/>
  <c r="L903" i="12"/>
  <c r="H925" i="12"/>
  <c r="P901" i="12"/>
  <c r="N901" i="12"/>
  <c r="O901" i="12"/>
  <c r="H926" i="12" l="1"/>
  <c r="M903" i="12"/>
  <c r="L904" i="12"/>
  <c r="O902" i="12"/>
  <c r="P902" i="12"/>
  <c r="N902" i="12"/>
  <c r="M904" i="12" l="1"/>
  <c r="L905" i="12"/>
  <c r="N903" i="12"/>
  <c r="O903" i="12"/>
  <c r="P903" i="12"/>
  <c r="H927" i="12"/>
  <c r="H928" i="12" l="1"/>
  <c r="M905" i="12"/>
  <c r="L906" i="12"/>
  <c r="N904" i="12"/>
  <c r="O904" i="12"/>
  <c r="P904" i="12"/>
  <c r="M906" i="12" l="1"/>
  <c r="L907" i="12"/>
  <c r="P905" i="12"/>
  <c r="O905" i="12"/>
  <c r="N905" i="12"/>
  <c r="H929" i="12"/>
  <c r="H930" i="12" l="1"/>
  <c r="M907" i="12"/>
  <c r="L908" i="12"/>
  <c r="O906" i="12"/>
  <c r="N906" i="12"/>
  <c r="P906" i="12"/>
  <c r="N907" i="12" l="1"/>
  <c r="P907" i="12"/>
  <c r="O907" i="12"/>
  <c r="M908" i="12"/>
  <c r="L909" i="12"/>
  <c r="H931" i="12"/>
  <c r="M909" i="12" l="1"/>
  <c r="L910" i="12"/>
  <c r="O908" i="12"/>
  <c r="P908" i="12"/>
  <c r="N908" i="12"/>
  <c r="H932" i="12"/>
  <c r="H933" i="12" l="1"/>
  <c r="M910" i="12"/>
  <c r="L911" i="12"/>
  <c r="P909" i="12"/>
  <c r="N909" i="12"/>
  <c r="O909" i="12"/>
  <c r="M911" i="12" l="1"/>
  <c r="L912" i="12"/>
  <c r="O910" i="12"/>
  <c r="P910" i="12"/>
  <c r="N910" i="12"/>
  <c r="H934" i="12"/>
  <c r="M912" i="12" l="1"/>
  <c r="L913" i="12"/>
  <c r="H935" i="12"/>
  <c r="N911" i="12"/>
  <c r="P911" i="12"/>
  <c r="O911" i="12"/>
  <c r="M913" i="12" l="1"/>
  <c r="L914" i="12"/>
  <c r="H936" i="12"/>
  <c r="P912" i="12"/>
  <c r="N912" i="12"/>
  <c r="O912" i="12"/>
  <c r="M914" i="12" l="1"/>
  <c r="L915" i="12"/>
  <c r="H937" i="12"/>
  <c r="P913" i="12"/>
  <c r="O913" i="12"/>
  <c r="N913" i="12"/>
  <c r="M915" i="12" l="1"/>
  <c r="L916" i="12"/>
  <c r="H938" i="12"/>
  <c r="O914" i="12"/>
  <c r="P914" i="12"/>
  <c r="N914" i="12"/>
  <c r="M916" i="12" l="1"/>
  <c r="L917" i="12"/>
  <c r="H939" i="12"/>
  <c r="O915" i="12"/>
  <c r="N915" i="12"/>
  <c r="P915" i="12"/>
  <c r="H940" i="12" l="1"/>
  <c r="M917" i="12"/>
  <c r="L918" i="12"/>
  <c r="N916" i="12"/>
  <c r="P916" i="12"/>
  <c r="O916" i="12"/>
  <c r="M918" i="12" l="1"/>
  <c r="L919" i="12"/>
  <c r="P917" i="12"/>
  <c r="N917" i="12"/>
  <c r="O917" i="12"/>
  <c r="H941" i="12"/>
  <c r="H942" i="12" l="1"/>
  <c r="M919" i="12"/>
  <c r="L920" i="12"/>
  <c r="O918" i="12"/>
  <c r="N918" i="12"/>
  <c r="P918" i="12"/>
  <c r="M920" i="12" l="1"/>
  <c r="L921" i="12"/>
  <c r="P919" i="12"/>
  <c r="N919" i="12"/>
  <c r="O919" i="12"/>
  <c r="H943" i="12"/>
  <c r="M921" i="12" l="1"/>
  <c r="L922" i="12"/>
  <c r="H944" i="12"/>
  <c r="N920" i="12"/>
  <c r="O920" i="12"/>
  <c r="P920" i="12"/>
  <c r="H945" i="12" l="1"/>
  <c r="M922" i="12"/>
  <c r="L923" i="12"/>
  <c r="P921" i="12"/>
  <c r="O921" i="12"/>
  <c r="N921" i="12"/>
  <c r="M923" i="12" l="1"/>
  <c r="L924" i="12"/>
  <c r="O922" i="12"/>
  <c r="P922" i="12"/>
  <c r="N922" i="12"/>
  <c r="H946" i="12"/>
  <c r="H947" i="12" l="1"/>
  <c r="M924" i="12"/>
  <c r="L925" i="12"/>
  <c r="N923" i="12"/>
  <c r="O923" i="12"/>
  <c r="P923" i="12"/>
  <c r="M925" i="12" l="1"/>
  <c r="L926" i="12"/>
  <c r="P924" i="12"/>
  <c r="N924" i="12"/>
  <c r="O924" i="12"/>
  <c r="H948" i="12"/>
  <c r="M926" i="12" l="1"/>
  <c r="L927" i="12"/>
  <c r="H949" i="12"/>
  <c r="P925" i="12"/>
  <c r="O925" i="12"/>
  <c r="N925" i="12"/>
  <c r="H950" i="12" l="1"/>
  <c r="M927" i="12"/>
  <c r="L928" i="12"/>
  <c r="O926" i="12"/>
  <c r="N926" i="12"/>
  <c r="P926" i="12"/>
  <c r="M928" i="12" l="1"/>
  <c r="L929" i="12"/>
  <c r="N927" i="12"/>
  <c r="P927" i="12"/>
  <c r="O927" i="12"/>
  <c r="H951" i="12"/>
  <c r="M929" i="12" l="1"/>
  <c r="L930" i="12"/>
  <c r="H952" i="12"/>
  <c r="P928" i="12"/>
  <c r="N928" i="12"/>
  <c r="O928" i="12"/>
  <c r="H953" i="12" l="1"/>
  <c r="M930" i="12"/>
  <c r="L931" i="12"/>
  <c r="N929" i="12"/>
  <c r="O929" i="12"/>
  <c r="P929" i="12"/>
  <c r="M931" i="12" l="1"/>
  <c r="L932" i="12"/>
  <c r="N930" i="12"/>
  <c r="O930" i="12"/>
  <c r="P930" i="12"/>
  <c r="H954" i="12"/>
  <c r="H955" i="12" l="1"/>
  <c r="M932" i="12"/>
  <c r="L933" i="12"/>
  <c r="O931" i="12"/>
  <c r="P931" i="12"/>
  <c r="N931" i="12"/>
  <c r="M933" i="12" l="1"/>
  <c r="L934" i="12"/>
  <c r="N932" i="12"/>
  <c r="O932" i="12"/>
  <c r="P932" i="12"/>
  <c r="H956" i="12"/>
  <c r="H957" i="12" l="1"/>
  <c r="M934" i="12"/>
  <c r="L935" i="12"/>
  <c r="P933" i="12"/>
  <c r="O933" i="12"/>
  <c r="N933" i="12"/>
  <c r="M935" i="12" l="1"/>
  <c r="L936" i="12"/>
  <c r="N934" i="12"/>
  <c r="O934" i="12"/>
  <c r="P934" i="12"/>
  <c r="H958" i="12"/>
  <c r="M936" i="12" l="1"/>
  <c r="L937" i="12"/>
  <c r="H959" i="12"/>
  <c r="O935" i="12"/>
  <c r="P935" i="12"/>
  <c r="N935" i="12"/>
  <c r="M937" i="12" l="1"/>
  <c r="L938" i="12"/>
  <c r="H960" i="12"/>
  <c r="O936" i="12"/>
  <c r="N936" i="12"/>
  <c r="P936" i="12"/>
  <c r="M938" i="12" l="1"/>
  <c r="L939" i="12"/>
  <c r="H961" i="12"/>
  <c r="N937" i="12"/>
  <c r="O937" i="12"/>
  <c r="P937" i="12"/>
  <c r="M939" i="12" l="1"/>
  <c r="L940" i="12"/>
  <c r="H962" i="12"/>
  <c r="O938" i="12"/>
  <c r="N938" i="12"/>
  <c r="P938" i="12"/>
  <c r="H963" i="12" l="1"/>
  <c r="M940" i="12"/>
  <c r="L941" i="12"/>
  <c r="O939" i="12"/>
  <c r="P939" i="12"/>
  <c r="N939" i="12"/>
  <c r="M941" i="12" l="1"/>
  <c r="L942" i="12"/>
  <c r="O940" i="12"/>
  <c r="N940" i="12"/>
  <c r="P940" i="12"/>
  <c r="H964" i="12"/>
  <c r="H965" i="12" l="1"/>
  <c r="M942" i="12"/>
  <c r="L943" i="12"/>
  <c r="P941" i="12"/>
  <c r="N941" i="12"/>
  <c r="O941" i="12"/>
  <c r="N942" i="12" l="1"/>
  <c r="P942" i="12"/>
  <c r="O942" i="12"/>
  <c r="M943" i="12"/>
  <c r="L944" i="12"/>
  <c r="H966" i="12"/>
  <c r="M944" i="12" l="1"/>
  <c r="L945" i="12"/>
  <c r="N943" i="12"/>
  <c r="P943" i="12"/>
  <c r="O943" i="12"/>
  <c r="H967" i="12"/>
  <c r="H968" i="12" l="1"/>
  <c r="M945" i="12"/>
  <c r="L946" i="12"/>
  <c r="P944" i="12"/>
  <c r="N944" i="12"/>
  <c r="O944" i="12"/>
  <c r="M946" i="12" l="1"/>
  <c r="L947" i="12"/>
  <c r="P945" i="12"/>
  <c r="O945" i="12"/>
  <c r="N945" i="12"/>
  <c r="H969" i="12"/>
  <c r="M947" i="12" l="1"/>
  <c r="L948" i="12"/>
  <c r="H970" i="12"/>
  <c r="N946" i="12"/>
  <c r="O946" i="12"/>
  <c r="P946" i="12"/>
  <c r="M948" i="12" l="1"/>
  <c r="L949" i="12"/>
  <c r="H971" i="12"/>
  <c r="P947" i="12"/>
  <c r="O947" i="12"/>
  <c r="N947" i="12"/>
  <c r="M949" i="12" l="1"/>
  <c r="L950" i="12"/>
  <c r="H972" i="12"/>
  <c r="P948" i="12"/>
  <c r="O948" i="12"/>
  <c r="N948" i="12"/>
  <c r="H973" i="12" l="1"/>
  <c r="M950" i="12"/>
  <c r="L951" i="12"/>
  <c r="P949" i="12"/>
  <c r="O949" i="12"/>
  <c r="N949" i="12"/>
  <c r="M951" i="12" l="1"/>
  <c r="L952" i="12"/>
  <c r="O950" i="12"/>
  <c r="N950" i="12"/>
  <c r="P950" i="12"/>
  <c r="H974" i="12"/>
  <c r="H975" i="12" l="1"/>
  <c r="M952" i="12"/>
  <c r="L953" i="12"/>
  <c r="N951" i="12"/>
  <c r="P951" i="12"/>
  <c r="O951" i="12"/>
  <c r="M953" i="12" l="1"/>
  <c r="L954" i="12"/>
  <c r="O952" i="12"/>
  <c r="P952" i="12"/>
  <c r="N952" i="12"/>
  <c r="H976" i="12"/>
  <c r="H977" i="12" l="1"/>
  <c r="M954" i="12"/>
  <c r="L955" i="12"/>
  <c r="O953" i="12"/>
  <c r="N953" i="12"/>
  <c r="P953" i="12"/>
  <c r="M955" i="12" l="1"/>
  <c r="L956" i="12"/>
  <c r="O954" i="12"/>
  <c r="N954" i="12"/>
  <c r="P954" i="12"/>
  <c r="H978" i="12"/>
  <c r="H979" i="12" l="1"/>
  <c r="M956" i="12"/>
  <c r="L957" i="12"/>
  <c r="O955" i="12"/>
  <c r="P955" i="12"/>
  <c r="N955" i="12"/>
  <c r="M957" i="12" l="1"/>
  <c r="L958" i="12"/>
  <c r="P956" i="12"/>
  <c r="O956" i="12"/>
  <c r="N956" i="12"/>
  <c r="H980" i="12"/>
  <c r="H981" i="12" l="1"/>
  <c r="M958" i="12"/>
  <c r="L959" i="12"/>
  <c r="N957" i="12"/>
  <c r="O957" i="12"/>
  <c r="P957" i="12"/>
  <c r="M959" i="12" l="1"/>
  <c r="L960" i="12"/>
  <c r="O958" i="12"/>
  <c r="N958" i="12"/>
  <c r="P958" i="12"/>
  <c r="H982" i="12"/>
  <c r="M960" i="12" l="1"/>
  <c r="L961" i="12"/>
  <c r="H983" i="12"/>
  <c r="N959" i="12"/>
  <c r="P959" i="12"/>
  <c r="O959" i="12"/>
  <c r="H984" i="12" l="1"/>
  <c r="M961" i="12"/>
  <c r="L962" i="12"/>
  <c r="O960" i="12"/>
  <c r="P960" i="12"/>
  <c r="N960" i="12"/>
  <c r="M962" i="12" l="1"/>
  <c r="L963" i="12"/>
  <c r="P961" i="12"/>
  <c r="O961" i="12"/>
  <c r="N961" i="12"/>
  <c r="H985" i="12"/>
  <c r="H986" i="12" l="1"/>
  <c r="M963" i="12"/>
  <c r="L964" i="12"/>
  <c r="O962" i="12"/>
  <c r="P962" i="12"/>
  <c r="N962" i="12"/>
  <c r="M964" i="12" l="1"/>
  <c r="L965" i="12"/>
  <c r="N963" i="12"/>
  <c r="P963" i="12"/>
  <c r="O963" i="12"/>
  <c r="H987" i="12"/>
  <c r="H988" i="12" l="1"/>
  <c r="M965" i="12"/>
  <c r="L966" i="12"/>
  <c r="O964" i="12"/>
  <c r="N964" i="12"/>
  <c r="P964" i="12"/>
  <c r="M966" i="12" l="1"/>
  <c r="L967" i="12"/>
  <c r="P965" i="12"/>
  <c r="N965" i="12"/>
  <c r="O965" i="12"/>
  <c r="H989" i="12"/>
  <c r="H990" i="12" l="1"/>
  <c r="M967" i="12"/>
  <c r="L968" i="12"/>
  <c r="O966" i="12"/>
  <c r="P966" i="12"/>
  <c r="N966" i="12"/>
  <c r="M968" i="12" l="1"/>
  <c r="L969" i="12"/>
  <c r="N967" i="12"/>
  <c r="P967" i="12"/>
  <c r="O967" i="12"/>
  <c r="H991" i="12"/>
  <c r="H992" i="12" l="1"/>
  <c r="M969" i="12"/>
  <c r="L970" i="12"/>
  <c r="O968" i="12"/>
  <c r="P968" i="12"/>
  <c r="N968" i="12"/>
  <c r="M970" i="12" l="1"/>
  <c r="L971" i="12"/>
  <c r="O969" i="12"/>
  <c r="N969" i="12"/>
  <c r="P969" i="12"/>
  <c r="H993" i="12"/>
  <c r="M971" i="12" l="1"/>
  <c r="L972" i="12"/>
  <c r="H994" i="12"/>
  <c r="N970" i="12"/>
  <c r="O970" i="12"/>
  <c r="P970" i="12"/>
  <c r="H995" i="12" l="1"/>
  <c r="M972" i="12"/>
  <c r="L973" i="12"/>
  <c r="O971" i="12"/>
  <c r="N971" i="12"/>
  <c r="P971" i="12"/>
  <c r="M973" i="12" l="1"/>
  <c r="L974" i="12"/>
  <c r="O972" i="12"/>
  <c r="P972" i="12"/>
  <c r="N972" i="12"/>
  <c r="H996" i="12"/>
  <c r="M974" i="12" l="1"/>
  <c r="L975" i="12"/>
  <c r="H997" i="12"/>
  <c r="P973" i="12"/>
  <c r="N973" i="12"/>
  <c r="O973" i="12"/>
  <c r="M975" i="12" l="1"/>
  <c r="L976" i="12"/>
  <c r="H998" i="12"/>
  <c r="N974" i="12"/>
  <c r="P974" i="12"/>
  <c r="O974" i="12"/>
  <c r="H999" i="12" l="1"/>
  <c r="M976" i="12"/>
  <c r="L977" i="12"/>
  <c r="P975" i="12"/>
  <c r="O975" i="12"/>
  <c r="N975" i="12"/>
  <c r="M977" i="12" l="1"/>
  <c r="L978" i="12"/>
  <c r="N976" i="12"/>
  <c r="O976" i="12"/>
  <c r="P976" i="12"/>
  <c r="M978" i="12" l="1"/>
  <c r="L979" i="12"/>
  <c r="N977" i="12"/>
  <c r="P977" i="12"/>
  <c r="O977" i="12"/>
  <c r="M979" i="12" l="1"/>
  <c r="L980" i="12"/>
  <c r="P978" i="12"/>
  <c r="O978" i="12"/>
  <c r="N978" i="12"/>
  <c r="M980" i="12" l="1"/>
  <c r="L981" i="12"/>
  <c r="O979" i="12"/>
  <c r="N979" i="12"/>
  <c r="P979" i="12"/>
  <c r="M981" i="12" l="1"/>
  <c r="L982" i="12"/>
  <c r="O980" i="12"/>
  <c r="P980" i="12"/>
  <c r="N980" i="12"/>
  <c r="M982" i="12" l="1"/>
  <c r="L983" i="12"/>
  <c r="O981" i="12"/>
  <c r="P981" i="12"/>
  <c r="N981" i="12"/>
  <c r="M983" i="12" l="1"/>
  <c r="L984" i="12"/>
  <c r="N982" i="12"/>
  <c r="P982" i="12"/>
  <c r="O982" i="12"/>
  <c r="M984" i="12" l="1"/>
  <c r="L985" i="12"/>
  <c r="O983" i="12"/>
  <c r="N983" i="12"/>
  <c r="P983" i="12"/>
  <c r="M985" i="12" l="1"/>
  <c r="L986" i="12"/>
  <c r="P984" i="12"/>
  <c r="O984" i="12"/>
  <c r="N984" i="12"/>
  <c r="M986" i="12" l="1"/>
  <c r="L987" i="12"/>
  <c r="O985" i="12"/>
  <c r="P985" i="12"/>
  <c r="N985" i="12"/>
  <c r="M987" i="12" l="1"/>
  <c r="L988" i="12"/>
  <c r="P986" i="12"/>
  <c r="N986" i="12"/>
  <c r="O986" i="12"/>
  <c r="M988" i="12" l="1"/>
  <c r="L989" i="12"/>
  <c r="O987" i="12"/>
  <c r="P987" i="12"/>
  <c r="N987" i="12"/>
  <c r="M989" i="12" l="1"/>
  <c r="L990" i="12"/>
  <c r="N988" i="12"/>
  <c r="O988" i="12"/>
  <c r="P988" i="12"/>
  <c r="M990" i="12" l="1"/>
  <c r="L991" i="12"/>
  <c r="N989" i="12"/>
  <c r="P989" i="12"/>
  <c r="O989" i="12"/>
  <c r="M991" i="12" l="1"/>
  <c r="L992" i="12"/>
  <c r="N990" i="12"/>
  <c r="P990" i="12"/>
  <c r="O990" i="12"/>
  <c r="M992" i="12" l="1"/>
  <c r="L993" i="12"/>
  <c r="P991" i="12"/>
  <c r="O991" i="12"/>
  <c r="N991" i="12"/>
  <c r="M993" i="12" l="1"/>
  <c r="L994" i="12"/>
  <c r="O992" i="12"/>
  <c r="P992" i="12"/>
  <c r="N992" i="12"/>
  <c r="M994" i="12" l="1"/>
  <c r="L995" i="12"/>
  <c r="N993" i="12"/>
  <c r="O993" i="12"/>
  <c r="P993" i="12"/>
  <c r="M995" i="12" l="1"/>
  <c r="L996" i="12"/>
  <c r="P994" i="12"/>
  <c r="O994" i="12"/>
  <c r="N994" i="12"/>
  <c r="M996" i="12" l="1"/>
  <c r="L997" i="12"/>
  <c r="N995" i="12"/>
  <c r="P995" i="12"/>
  <c r="O995" i="12"/>
  <c r="M997" i="12" l="1"/>
  <c r="L998" i="12"/>
  <c r="P996" i="12"/>
  <c r="N996" i="12"/>
  <c r="O996" i="12"/>
  <c r="M998" i="12" l="1"/>
  <c r="L999" i="12"/>
  <c r="M999" i="12" s="1"/>
  <c r="N997" i="12"/>
  <c r="P997" i="12"/>
  <c r="O997" i="12"/>
  <c r="O999" i="12" l="1"/>
  <c r="N999" i="12"/>
  <c r="P999" i="12"/>
  <c r="O998" i="12"/>
  <c r="P998" i="12"/>
  <c r="N998" i="12"/>
</calcChain>
</file>

<file path=xl/sharedStrings.xml><?xml version="1.0" encoding="utf-8"?>
<sst xmlns="http://schemas.openxmlformats.org/spreadsheetml/2006/main" count="21896" uniqueCount="7405">
  <si>
    <t>Carrera</t>
  </si>
  <si>
    <t>Distancia</t>
  </si>
  <si>
    <t>Cat</t>
  </si>
  <si>
    <t>Edad</t>
  </si>
  <si>
    <t>ns1:Position</t>
  </si>
  <si>
    <t>ns1:PosStatus</t>
  </si>
  <si>
    <t>ns1:PosStatusComplement</t>
  </si>
  <si>
    <t>ns1:PosStatusComplementData</t>
  </si>
  <si>
    <t>ns1:CompetitorFEIID</t>
  </si>
  <si>
    <t>ns1:CompetitorFirstname</t>
  </si>
  <si>
    <t>ns1:CompetitorFamilyname</t>
  </si>
  <si>
    <t>ns1:HorseFEIID</t>
  </si>
  <si>
    <t>ns1:HorseCompleteName</t>
  </si>
  <si>
    <t>ns1:Prize</t>
  </si>
  <si>
    <t>ns1:PrizeCurrency</t>
  </si>
  <si>
    <t>ns1:IsWNominated</t>
  </si>
  <si>
    <t>ns1:TeamNF</t>
  </si>
  <si>
    <t>ns1:CompetingFor</t>
  </si>
  <si>
    <t>ns1:VetFirstInspElimCode</t>
  </si>
  <si>
    <t>ns1:AvgSpeed1</t>
  </si>
  <si>
    <t>ns1:RideTime1</t>
  </si>
  <si>
    <t>ns1:VetGateElimCode1</t>
  </si>
  <si>
    <t>ns1:AvgSpeed2</t>
  </si>
  <si>
    <t>ns1:RideTime2</t>
  </si>
  <si>
    <t>ns1:VetGateElimCode2</t>
  </si>
  <si>
    <t>ns1:AvgSpeed3</t>
  </si>
  <si>
    <t>ns1:RideTime3</t>
  </si>
  <si>
    <t>ns1:VetGateElimCode3</t>
  </si>
  <si>
    <t>ns1:AvgSpeed4</t>
  </si>
  <si>
    <t>ns1:RideTime4</t>
  </si>
  <si>
    <t>ns1:VetGateElimCode4</t>
  </si>
  <si>
    <t>ns1:AvgSpeed5</t>
  </si>
  <si>
    <t>ns1:RideTime5</t>
  </si>
  <si>
    <t>ns1:VetGateElimCode5</t>
  </si>
  <si>
    <t>ns1:VetGateElimCode6</t>
  </si>
  <si>
    <t>ns1:AvgSpeed7</t>
  </si>
  <si>
    <t>ns1:RideTime7</t>
  </si>
  <si>
    <t>ns1:VetGateElimCode7</t>
  </si>
  <si>
    <t>ns1:AvgSpeed8</t>
  </si>
  <si>
    <t>ns1:RideTime8</t>
  </si>
  <si>
    <t>ns1:VetGateElimCode8</t>
  </si>
  <si>
    <t>ns1:AvgSpeed9</t>
  </si>
  <si>
    <t>ns1:RideTime9</t>
  </si>
  <si>
    <t>ns1:VetGateElimCode9</t>
  </si>
  <si>
    <t>ns1:AvgSpeed10</t>
  </si>
  <si>
    <t>ns1:RideTime10</t>
  </si>
  <si>
    <t>ns1:VetFinalInspElimCode</t>
  </si>
  <si>
    <t>ns1:BestCondition</t>
  </si>
  <si>
    <t>ns1:TotalAvgSpeed</t>
  </si>
  <si>
    <t>ns1:TotalTime</t>
  </si>
  <si>
    <t>FEI</t>
  </si>
  <si>
    <t>AD</t>
  </si>
  <si>
    <t>YR</t>
  </si>
  <si>
    <t>NAC</t>
  </si>
  <si>
    <t>RANKING</t>
  </si>
  <si>
    <t>PTS</t>
  </si>
  <si>
    <t xml:space="preserve">POSICION </t>
  </si>
  <si>
    <t>Bono</t>
  </si>
  <si>
    <t>Dif 1o</t>
  </si>
  <si>
    <t>Etiquetas de columna</t>
  </si>
  <si>
    <t>Etiquetas de fila</t>
  </si>
  <si>
    <t>Suma de PTS</t>
  </si>
  <si>
    <t>AMAPOLA</t>
  </si>
  <si>
    <t>HF WAFIQ</t>
  </si>
  <si>
    <t>PERSEVERANCIA PAN DE AZUCAR</t>
  </si>
  <si>
    <t>ROBLE</t>
  </si>
  <si>
    <t>ANCAR PERSEO</t>
  </si>
  <si>
    <t>CZ SARAI</t>
  </si>
  <si>
    <t>MALBORO</t>
  </si>
  <si>
    <t>JINETE</t>
  </si>
  <si>
    <t>PAULA LLORENS CLARK</t>
  </si>
  <si>
    <t>RODOLFO FUENZALIDA SANHUEZA</t>
  </si>
  <si>
    <t>NICOLE HAMMERSLEY FONK</t>
  </si>
  <si>
    <t>CRISTOBAL LARRAIN ARJONA</t>
  </si>
  <si>
    <t>HARKEN JENSEN</t>
  </si>
  <si>
    <t>CATALINA ORTUZAR ORPHANOPOULOS</t>
  </si>
  <si>
    <t>ANDRE ALVAREZ</t>
  </si>
  <si>
    <t>DAVID RAMIREZ AGUILERA</t>
  </si>
  <si>
    <t>CLAUDIO CORNEJO CABEZAS</t>
  </si>
  <si>
    <t>MANUELA VALENZUELA VARGAS</t>
  </si>
  <si>
    <t>JOSE FARRACH</t>
  </si>
  <si>
    <t>FELIPE THOMSEN</t>
  </si>
  <si>
    <t>JUAN ALVARO GONZALEZ ASBUN</t>
  </si>
  <si>
    <t>MARIA CECILIA GODOY</t>
  </si>
  <si>
    <t>NICOLAS SCHMIDT GONZALEZ</t>
  </si>
  <si>
    <t>CARLA O´NELL</t>
  </si>
  <si>
    <t>MAXI WIMMER</t>
  </si>
  <si>
    <t>DANIEL OLIVARES</t>
  </si>
  <si>
    <t>DAVID</t>
  </si>
  <si>
    <t>RAMIREZ AGUILERA</t>
  </si>
  <si>
    <t>VILLALOBOS</t>
  </si>
  <si>
    <t>CERDA BARROS</t>
  </si>
  <si>
    <t>BINOMIO</t>
  </si>
  <si>
    <t>NICOLAS SCHMIDT GONZALEZ - MALBORO</t>
  </si>
  <si>
    <t>8</t>
  </si>
  <si>
    <t>R</t>
  </si>
  <si>
    <t/>
  </si>
  <si>
    <t>CHL</t>
  </si>
  <si>
    <t>12</t>
  </si>
  <si>
    <t>Total</t>
  </si>
  <si>
    <t>tiempo carrera</t>
  </si>
  <si>
    <t>Total 40</t>
  </si>
  <si>
    <t>Total 60</t>
  </si>
  <si>
    <t>Total 80</t>
  </si>
  <si>
    <t>Total 20</t>
  </si>
  <si>
    <t>FTQ</t>
  </si>
  <si>
    <t>1</t>
  </si>
  <si>
    <t>2</t>
  </si>
  <si>
    <t>16</t>
  </si>
  <si>
    <t>3</t>
  </si>
  <si>
    <t>4</t>
  </si>
  <si>
    <t>CATALINA</t>
  </si>
  <si>
    <t>ORTUZAR ORPHANOPOULOS</t>
  </si>
  <si>
    <t>PABLO</t>
  </si>
  <si>
    <t>VALDES SALINAS</t>
  </si>
  <si>
    <t>104NL15</t>
  </si>
  <si>
    <t>HIRMAS VALDERRAMA</t>
  </si>
  <si>
    <t>5</t>
  </si>
  <si>
    <t>RODOLFO</t>
  </si>
  <si>
    <t>FUENZALIDA SANHUEZA</t>
  </si>
  <si>
    <t>ANDRE</t>
  </si>
  <si>
    <t>ALVAREZ</t>
  </si>
  <si>
    <t>6</t>
  </si>
  <si>
    <t>7</t>
  </si>
  <si>
    <t>GABRIEL</t>
  </si>
  <si>
    <t>9</t>
  </si>
  <si>
    <t>MAXI</t>
  </si>
  <si>
    <t>WIMMER</t>
  </si>
  <si>
    <t>10</t>
  </si>
  <si>
    <t>11</t>
  </si>
  <si>
    <t>ANTON</t>
  </si>
  <si>
    <t xml:space="preserve">LOPEZ </t>
  </si>
  <si>
    <t>FRANCISCO</t>
  </si>
  <si>
    <t>CARLOS</t>
  </si>
  <si>
    <t>20</t>
  </si>
  <si>
    <t>COTO NIELSEN</t>
  </si>
  <si>
    <t>CARLA</t>
  </si>
  <si>
    <t>O´NELL</t>
  </si>
  <si>
    <t>CRISTOBAL</t>
  </si>
  <si>
    <t>LARRAIN ARJONA</t>
  </si>
  <si>
    <t>MACARENA</t>
  </si>
  <si>
    <t>VICENTE</t>
  </si>
  <si>
    <t>MAYOL</t>
  </si>
  <si>
    <t>CRISTIAN</t>
  </si>
  <si>
    <t>CORNEJO CABEZAS</t>
  </si>
  <si>
    <t>JOSE</t>
  </si>
  <si>
    <t>JAIME</t>
  </si>
  <si>
    <t>DANIEL</t>
  </si>
  <si>
    <t>MANUELA</t>
  </si>
  <si>
    <t>VALENZUELA VARGAS</t>
  </si>
  <si>
    <t>JAVIERA</t>
  </si>
  <si>
    <t>13</t>
  </si>
  <si>
    <t>14</t>
  </si>
  <si>
    <t>15</t>
  </si>
  <si>
    <t>17</t>
  </si>
  <si>
    <t>18</t>
  </si>
  <si>
    <t>19</t>
  </si>
  <si>
    <t>CLAUDIO</t>
  </si>
  <si>
    <t>21</t>
  </si>
  <si>
    <t>13,46</t>
  </si>
  <si>
    <t>104YO94</t>
  </si>
  <si>
    <t>LARRAIN</t>
  </si>
  <si>
    <t>FELIPE</t>
  </si>
  <si>
    <t>RET</t>
  </si>
  <si>
    <t>FLORENCIA</t>
  </si>
  <si>
    <t>104YP08</t>
  </si>
  <si>
    <t>NICOLAS</t>
  </si>
  <si>
    <t>SCHMIDT GONZALEZ</t>
  </si>
  <si>
    <t>105EI51</t>
  </si>
  <si>
    <t>16,98</t>
  </si>
  <si>
    <t>MATIAS</t>
  </si>
  <si>
    <t>OLIVARES</t>
  </si>
  <si>
    <t>JOSEFINA</t>
  </si>
  <si>
    <t>NICOLE</t>
  </si>
  <si>
    <t>HAMMERSLEY FONK</t>
  </si>
  <si>
    <t>104MS92</t>
  </si>
  <si>
    <t>BACHELET COTO</t>
  </si>
  <si>
    <t>MARIA ROSA</t>
  </si>
  <si>
    <t>BARAHONA VARGAS</t>
  </si>
  <si>
    <t>RICARDO</t>
  </si>
  <si>
    <t>ANTONIA</t>
  </si>
  <si>
    <t>THOMSEN</t>
  </si>
  <si>
    <t xml:space="preserve">	10116624</t>
  </si>
  <si>
    <t>RAMIREZ FUENTES</t>
  </si>
  <si>
    <t>WD</t>
  </si>
  <si>
    <t>VARELA CERDA</t>
  </si>
  <si>
    <t>TRINIDAD</t>
  </si>
  <si>
    <t>12,67</t>
  </si>
  <si>
    <t>CZ MAREK</t>
  </si>
  <si>
    <t>ESTEBAN</t>
  </si>
  <si>
    <t>HERNANDO</t>
  </si>
  <si>
    <t>ARENAS</t>
  </si>
  <si>
    <t>BORJA</t>
  </si>
  <si>
    <t>BORJA MAYOL</t>
  </si>
  <si>
    <t>ESTEBAN OLIVARES OSORIO</t>
  </si>
  <si>
    <t>FLORENCIA CARDONE ALMARZA</t>
  </si>
  <si>
    <t>HERNANDO ARENAS</t>
  </si>
  <si>
    <t>TAABORA</t>
  </si>
  <si>
    <t>CORAJE</t>
  </si>
  <si>
    <t>VALENZUELA FUENTES</t>
  </si>
  <si>
    <t>OLIVARES OSORIO</t>
  </si>
  <si>
    <t>MARIA</t>
  </si>
  <si>
    <t>CARDONE ALMARZA</t>
  </si>
  <si>
    <t>11,85</t>
  </si>
  <si>
    <t>17,03</t>
  </si>
  <si>
    <t>EQUIPO</t>
  </si>
  <si>
    <t>Total general</t>
  </si>
  <si>
    <t>CATALINA LLORENS CLARK</t>
  </si>
  <si>
    <t>PERSEVERANCIA PUPI</t>
  </si>
  <si>
    <t>105AG56</t>
  </si>
  <si>
    <t>ORLANDO</t>
  </si>
  <si>
    <t>CONSUELO</t>
  </si>
  <si>
    <t>MARCHANT CARDENAS</t>
  </si>
  <si>
    <t>CAROLINE</t>
  </si>
  <si>
    <t>MACKENZIE</t>
  </si>
  <si>
    <t>MARINKOVIC CORTESE</t>
  </si>
  <si>
    <t>EMILIA</t>
  </si>
  <si>
    <t>PATTERSON</t>
  </si>
  <si>
    <t>BARRIENTOS RAMIREZ</t>
  </si>
  <si>
    <t>RISHMAWI</t>
  </si>
  <si>
    <t>ANCAR FLOKI</t>
  </si>
  <si>
    <t>EMILIA PATTERSON</t>
  </si>
  <si>
    <t>TRINIDAD MARINKOVIC CORTESE</t>
  </si>
  <si>
    <t>ORLANDO VILLALOBOS</t>
  </si>
  <si>
    <t>CONSUELO MARCHANT CARDENAS</t>
  </si>
  <si>
    <t>CAROLINE MACKENZIE</t>
  </si>
  <si>
    <t>To 1ro</t>
  </si>
  <si>
    <t>PUNTA DEL VIENTO AMALIK</t>
  </si>
  <si>
    <t>5146</t>
  </si>
  <si>
    <t>AMAROK</t>
  </si>
  <si>
    <t>MUSTAFA</t>
  </si>
  <si>
    <t>ZAGAL</t>
  </si>
  <si>
    <t>COLOMBA</t>
  </si>
  <si>
    <t>MATTE TYRER</t>
  </si>
  <si>
    <t>PEDRO TOMAS VARELA CERDA</t>
  </si>
  <si>
    <t>COLOMBA MATTE TYRER</t>
  </si>
  <si>
    <t>EL MOLINO A</t>
  </si>
  <si>
    <t>EL MOLINO B</t>
  </si>
  <si>
    <t>Total EL MOLINO A</t>
  </si>
  <si>
    <t>FLORENCIA HIRMAS VALDERRAMA</t>
  </si>
  <si>
    <t>ALTAMIRA PETRA</t>
  </si>
  <si>
    <t>LETELIER SIVORI</t>
  </si>
  <si>
    <t>5028</t>
  </si>
  <si>
    <t>LIBIYA</t>
  </si>
  <si>
    <t>22</t>
  </si>
  <si>
    <t>AMISTOSO</t>
  </si>
  <si>
    <t>CARLOS LETELIER SIVORI</t>
  </si>
  <si>
    <t>14,32</t>
  </si>
  <si>
    <t>14,26</t>
  </si>
  <si>
    <t>14,3</t>
  </si>
  <si>
    <t>13,71</t>
  </si>
  <si>
    <t>HP ADEL</t>
  </si>
  <si>
    <t>17,05</t>
  </si>
  <si>
    <t>12,69</t>
  </si>
  <si>
    <t>14,49</t>
  </si>
  <si>
    <t>ANCAR BAKUR</t>
  </si>
  <si>
    <t>DANY</t>
  </si>
  <si>
    <t>14,39</t>
  </si>
  <si>
    <t>14,57</t>
  </si>
  <si>
    <t>13,88</t>
  </si>
  <si>
    <t>12,56</t>
  </si>
  <si>
    <t>16,22</t>
  </si>
  <si>
    <t>14,88</t>
  </si>
  <si>
    <t>13,12</t>
  </si>
  <si>
    <t>VALDES RAMIREZ</t>
  </si>
  <si>
    <t>MISTELA</t>
  </si>
  <si>
    <t>FTQ GA</t>
  </si>
  <si>
    <t>13,09</t>
  </si>
  <si>
    <t>14:36:07</t>
  </si>
  <si>
    <t>14,86</t>
  </si>
  <si>
    <t>ALMARA</t>
  </si>
  <si>
    <t>FTQ OT</t>
  </si>
  <si>
    <t>FTQ ME</t>
  </si>
  <si>
    <t>11,86</t>
  </si>
  <si>
    <t>103hq92</t>
  </si>
  <si>
    <t>ha corrido</t>
  </si>
  <si>
    <t>16,04</t>
  </si>
  <si>
    <t>105PS84</t>
  </si>
  <si>
    <t>16,13</t>
  </si>
  <si>
    <t>10,97</t>
  </si>
  <si>
    <t>15,66</t>
  </si>
  <si>
    <t>5287</t>
  </si>
  <si>
    <t>5142</t>
  </si>
  <si>
    <t>18,45</t>
  </si>
  <si>
    <t>3903</t>
  </si>
  <si>
    <t>14,7</t>
  </si>
  <si>
    <t>4897</t>
  </si>
  <si>
    <t>5681</t>
  </si>
  <si>
    <t>17,54</t>
  </si>
  <si>
    <t>4105</t>
  </si>
  <si>
    <t>11,45</t>
  </si>
  <si>
    <t>105UG28</t>
  </si>
  <si>
    <t>105ZU46</t>
  </si>
  <si>
    <t>QUETZAL</t>
  </si>
  <si>
    <t>105ZX57</t>
  </si>
  <si>
    <t>5250</t>
  </si>
  <si>
    <t>14,1</t>
  </si>
  <si>
    <t>5105</t>
  </si>
  <si>
    <t>17,14</t>
  </si>
  <si>
    <t>5786</t>
  </si>
  <si>
    <t>12,74</t>
  </si>
  <si>
    <t>5652</t>
  </si>
  <si>
    <t>105ZX50</t>
  </si>
  <si>
    <t>5790</t>
  </si>
  <si>
    <t>FUERZA BRUTA SA</t>
  </si>
  <si>
    <t>DASHKA</t>
  </si>
  <si>
    <t>Time Adj</t>
  </si>
  <si>
    <t>MAÑIO</t>
  </si>
  <si>
    <t>14,5</t>
  </si>
  <si>
    <t>13,35</t>
  </si>
  <si>
    <t>10,65</t>
  </si>
  <si>
    <t>14:17:01</t>
  </si>
  <si>
    <t>9,59</t>
  </si>
  <si>
    <t>LOMA VERDE BALA</t>
  </si>
  <si>
    <t>14:15:17</t>
  </si>
  <si>
    <t>14,6</t>
  </si>
  <si>
    <t>5569</t>
  </si>
  <si>
    <t>NAHLA</t>
  </si>
  <si>
    <t>11,24</t>
  </si>
  <si>
    <t>SULTAN AUGUSTO</t>
  </si>
  <si>
    <t>12:45:00</t>
  </si>
  <si>
    <t>11,05</t>
  </si>
  <si>
    <t>HERNANDO ARENAS - LOMA VERDE BALA</t>
  </si>
  <si>
    <t>BORJA MAYOL - ALTAMIRA PETRA</t>
  </si>
  <si>
    <t>FLORENCIA HIRMAS VALDERRAMA - NAHLA</t>
  </si>
  <si>
    <t>FLORENCIA CARDONE ALMARZA - HP ADEL</t>
  </si>
  <si>
    <t>EL QUILLAY</t>
  </si>
  <si>
    <t>GUILLERMO</t>
  </si>
  <si>
    <t>JORGE</t>
  </si>
  <si>
    <t>PABLO VALDES RAMIREZ</t>
  </si>
  <si>
    <t>PABLO VALDES RAMIREZ - MISTELA</t>
  </si>
  <si>
    <t>Total EL QUILLAY</t>
  </si>
  <si>
    <t>pos carrera eq</t>
  </si>
  <si>
    <t>suma</t>
  </si>
  <si>
    <t>clas</t>
  </si>
  <si>
    <t>pts eq</t>
  </si>
  <si>
    <t>pts no eq</t>
  </si>
  <si>
    <t>Puntos</t>
  </si>
  <si>
    <t>Suma de Puntos</t>
  </si>
  <si>
    <t>Puntos por equipo</t>
  </si>
  <si>
    <t>Total Puntos por equipo</t>
  </si>
  <si>
    <t>RANKING NACIONAL 2018</t>
  </si>
  <si>
    <t>GARCIA LAZO</t>
  </si>
  <si>
    <t>7503</t>
  </si>
  <si>
    <t>5929</t>
  </si>
  <si>
    <t>104VE08</t>
  </si>
  <si>
    <t>ANCAR ANAKIN</t>
  </si>
  <si>
    <t>JENSEN</t>
  </si>
  <si>
    <t>105LA85</t>
  </si>
  <si>
    <t>CANTINERO</t>
  </si>
  <si>
    <t xml:space="preserve">SUI </t>
  </si>
  <si>
    <t xml:space="preserve">BO </t>
  </si>
  <si>
    <t>105OS49</t>
  </si>
  <si>
    <t>NOMADE</t>
  </si>
  <si>
    <t>CHN</t>
  </si>
  <si>
    <t>105TP69</t>
  </si>
  <si>
    <t>ATOMO</t>
  </si>
  <si>
    <t>8039</t>
  </si>
  <si>
    <t>PEDRO</t>
  </si>
  <si>
    <t>105FA97</t>
  </si>
  <si>
    <t>ALTAMIRA ABDULLAH</t>
  </si>
  <si>
    <t>JAVIER</t>
  </si>
  <si>
    <t>SAT YABER</t>
  </si>
  <si>
    <t>105RA03</t>
  </si>
  <si>
    <t>BULNES LABRA</t>
  </si>
  <si>
    <t>8237</t>
  </si>
  <si>
    <t>6855</t>
  </si>
  <si>
    <t>105SM79</t>
  </si>
  <si>
    <t>HLS CHOCOLATE AMARGO</t>
  </si>
  <si>
    <t>DEL CANTO</t>
  </si>
  <si>
    <t>5416</t>
  </si>
  <si>
    <t>105UD93</t>
  </si>
  <si>
    <t>23</t>
  </si>
  <si>
    <t>5137</t>
  </si>
  <si>
    <t>LLORENS CLARK</t>
  </si>
  <si>
    <t>7614</t>
  </si>
  <si>
    <t>MARIA PAZ</t>
  </si>
  <si>
    <t>VARGAS</t>
  </si>
  <si>
    <t>104TU00</t>
  </si>
  <si>
    <t>LAUTANO</t>
  </si>
  <si>
    <t>6367</t>
  </si>
  <si>
    <t>6685</t>
  </si>
  <si>
    <t>TORRES HORTA</t>
  </si>
  <si>
    <t xml:space="preserve">FRANCISCO </t>
  </si>
  <si>
    <t>EGUIGUREN VALDÉS</t>
  </si>
  <si>
    <t>3001</t>
  </si>
  <si>
    <t>PAULA</t>
  </si>
  <si>
    <t>5865</t>
  </si>
  <si>
    <t>106BH20</t>
  </si>
  <si>
    <t>KALUKA</t>
  </si>
  <si>
    <t>106BD63</t>
  </si>
  <si>
    <t>ALFREDO</t>
  </si>
  <si>
    <t>6186</t>
  </si>
  <si>
    <t>105UH26</t>
  </si>
  <si>
    <t>HLS FLOR DE CACHA</t>
  </si>
  <si>
    <t>106BG26</t>
  </si>
  <si>
    <t>4798</t>
  </si>
  <si>
    <t>5256</t>
  </si>
  <si>
    <t>6738</t>
  </si>
  <si>
    <t>106BG27</t>
  </si>
  <si>
    <t>ZORRITO</t>
  </si>
  <si>
    <t>6474</t>
  </si>
  <si>
    <t>PIA</t>
  </si>
  <si>
    <t>CERPA SABATER</t>
  </si>
  <si>
    <t>104NR24</t>
  </si>
  <si>
    <t>ALCAZAR CANELO</t>
  </si>
  <si>
    <t>5746</t>
  </si>
  <si>
    <t>105ZX18</t>
  </si>
  <si>
    <t>106BD75</t>
  </si>
  <si>
    <t>12:58:47</t>
  </si>
  <si>
    <t>LEON</t>
  </si>
  <si>
    <t>6293</t>
  </si>
  <si>
    <t>6152</t>
  </si>
  <si>
    <t xml:space="preserve">AARON </t>
  </si>
  <si>
    <t>AMESTICA OLEA</t>
  </si>
  <si>
    <t>ALCAZAR SHABUK</t>
  </si>
  <si>
    <t>7267</t>
  </si>
  <si>
    <t>MANUEL</t>
  </si>
  <si>
    <t>BULNES MUZARD</t>
  </si>
  <si>
    <t>YCHPAS ESPINOZA</t>
  </si>
  <si>
    <t>6267</t>
  </si>
  <si>
    <t>SALINAS</t>
  </si>
  <si>
    <t>HF BATAL</t>
  </si>
  <si>
    <t>SPOERER VERGARA</t>
  </si>
  <si>
    <t>PUKAWEL AVENTURERO</t>
  </si>
  <si>
    <t>4581</t>
  </si>
  <si>
    <t>ARAMIS</t>
  </si>
  <si>
    <t>FLORENCIA CATALINA</t>
  </si>
  <si>
    <t>CERPA VERA</t>
  </si>
  <si>
    <t>4048</t>
  </si>
  <si>
    <t>GODOY</t>
  </si>
  <si>
    <t>CARRERE</t>
  </si>
  <si>
    <t>CHAMPULLI ZAHIR</t>
  </si>
  <si>
    <t>4860</t>
  </si>
  <si>
    <t>JUAN ALVARO</t>
  </si>
  <si>
    <t>GONZALEZ ASBUN</t>
  </si>
  <si>
    <t>PY SORPRESIVO</t>
  </si>
  <si>
    <t>SHAZAM</t>
  </si>
  <si>
    <t>GIOIA MANSILLA</t>
  </si>
  <si>
    <t>ANCAR SHAZAM</t>
  </si>
  <si>
    <t>24</t>
  </si>
  <si>
    <t>25</t>
  </si>
  <si>
    <t>15:40:54</t>
  </si>
  <si>
    <t>26</t>
  </si>
  <si>
    <t>27</t>
  </si>
  <si>
    <t>MARTIN</t>
  </si>
  <si>
    <t>SEMBLANZA</t>
  </si>
  <si>
    <t>FERNANDO</t>
  </si>
  <si>
    <t>DE PEÑA</t>
  </si>
  <si>
    <t>SEPULVEDA EGAÑA</t>
  </si>
  <si>
    <t>105IK40</t>
  </si>
  <si>
    <t>SOLOPETE</t>
  </si>
  <si>
    <t>WILLIAM</t>
  </si>
  <si>
    <t>GREASLEY MAKAI</t>
  </si>
  <si>
    <t>5090</t>
  </si>
  <si>
    <t>VICTOR</t>
  </si>
  <si>
    <t>RIOS GARCIA HUIDOBRO</t>
  </si>
  <si>
    <t>13:00:00</t>
  </si>
  <si>
    <t>Total 160</t>
  </si>
  <si>
    <t>FRANCISCO  EGUIGUREN VALDÉS</t>
  </si>
  <si>
    <t>FELIPE SAT YABER</t>
  </si>
  <si>
    <t>Total 120</t>
  </si>
  <si>
    <t>LEON LARRAIN</t>
  </si>
  <si>
    <t>FLORENCIA CATALINA CERPA VERA</t>
  </si>
  <si>
    <t>WILLIAM GREASLEY MAKAI</t>
  </si>
  <si>
    <t>JUAN EDUARDO SPOERER DE LA SOTTA</t>
  </si>
  <si>
    <t>CLAUDIO SEPULVEDA EGAÑA</t>
  </si>
  <si>
    <t>FERNANDO DE PEÑA</t>
  </si>
  <si>
    <t>120/160 AD</t>
  </si>
  <si>
    <t>80 AD</t>
  </si>
  <si>
    <t>60 AD</t>
  </si>
  <si>
    <t>40 AD</t>
  </si>
  <si>
    <t>120/160 YR</t>
  </si>
  <si>
    <t>80 YR</t>
  </si>
  <si>
    <t>40 YR</t>
  </si>
  <si>
    <t>MARTIN GARCIA LAZO</t>
  </si>
  <si>
    <t>JUAN FRANCISCO DEL CANTO</t>
  </si>
  <si>
    <t>MICAELA TORRES HORTA</t>
  </si>
  <si>
    <t>CAMILA SANCHEZ</t>
  </si>
  <si>
    <t>SEBASTIAN SALINAS</t>
  </si>
  <si>
    <t>SOFIA LLORENS CLARK</t>
  </si>
  <si>
    <t>JOSE SPOERER VERGARA</t>
  </si>
  <si>
    <t>FRANCESCA GIOIA MANSILLA</t>
  </si>
  <si>
    <t>(Varios elementos)</t>
  </si>
  <si>
    <t>ESTEBAN OLIVARES OSORIO - KALUKA</t>
  </si>
  <si>
    <t>JUAN ALVARO GONZALEZ ASBUN - ANCAR PERSEO</t>
  </si>
  <si>
    <t>WILLIAM GREASLEY MAKAI - MC BELLACO</t>
  </si>
  <si>
    <t>104RY05</t>
  </si>
  <si>
    <t>PERSEVERANCIA BLAZ</t>
  </si>
  <si>
    <t>17,36</t>
  </si>
  <si>
    <t>8295</t>
  </si>
  <si>
    <t>18,86</t>
  </si>
  <si>
    <t>19,42</t>
  </si>
  <si>
    <t>18,19</t>
  </si>
  <si>
    <t>3959</t>
  </si>
  <si>
    <t>5377</t>
  </si>
  <si>
    <t>17,48</t>
  </si>
  <si>
    <t>16,55</t>
  </si>
  <si>
    <t>18,66</t>
  </si>
  <si>
    <t>17,23</t>
  </si>
  <si>
    <t>16,49</t>
  </si>
  <si>
    <t>16,78</t>
  </si>
  <si>
    <t>ARG</t>
  </si>
  <si>
    <t>21,19</t>
  </si>
  <si>
    <t>16,61</t>
  </si>
  <si>
    <t>105TS62</t>
  </si>
  <si>
    <t>19,72</t>
  </si>
  <si>
    <t>17,92</t>
  </si>
  <si>
    <t>17,87</t>
  </si>
  <si>
    <t>4030</t>
  </si>
  <si>
    <t>HECTOR</t>
  </si>
  <si>
    <t>105EL04</t>
  </si>
  <si>
    <t>23,2</t>
  </si>
  <si>
    <t>MARIA CECILIA</t>
  </si>
  <si>
    <t>5628</t>
  </si>
  <si>
    <t>18,48</t>
  </si>
  <si>
    <t>15,51</t>
  </si>
  <si>
    <t>13,78</t>
  </si>
  <si>
    <t>5224</t>
  </si>
  <si>
    <t>17,11</t>
  </si>
  <si>
    <t>15,32</t>
  </si>
  <si>
    <t>16,03</t>
  </si>
  <si>
    <t>12,51</t>
  </si>
  <si>
    <t>15,53</t>
  </si>
  <si>
    <t>SHABLOVSKA</t>
  </si>
  <si>
    <t>UKR</t>
  </si>
  <si>
    <t>DSQ</t>
  </si>
  <si>
    <t>19,54</t>
  </si>
  <si>
    <t>21,28</t>
  </si>
  <si>
    <t>5075</t>
  </si>
  <si>
    <t>15,1</t>
  </si>
  <si>
    <t>106CE22</t>
  </si>
  <si>
    <t>16,45</t>
  </si>
  <si>
    <t>19,8</t>
  </si>
  <si>
    <t>5455</t>
  </si>
  <si>
    <t>DIEGO</t>
  </si>
  <si>
    <t>URU</t>
  </si>
  <si>
    <t>16,28</t>
  </si>
  <si>
    <t>17,45</t>
  </si>
  <si>
    <t>18,74</t>
  </si>
  <si>
    <t>16,85</t>
  </si>
  <si>
    <t>6410</t>
  </si>
  <si>
    <t>CAMILA</t>
  </si>
  <si>
    <t>106CE28</t>
  </si>
  <si>
    <t>ALCAZAR MAGNOLIO</t>
  </si>
  <si>
    <t>MAITE LUCY</t>
  </si>
  <si>
    <t>20,25</t>
  </si>
  <si>
    <t>11:01:53</t>
  </si>
  <si>
    <t>HF BARII</t>
  </si>
  <si>
    <t>18,8</t>
  </si>
  <si>
    <t>104WK00</t>
  </si>
  <si>
    <t>LL JET BLACK</t>
  </si>
  <si>
    <t>18,31</t>
  </si>
  <si>
    <t>5898</t>
  </si>
  <si>
    <t>18,46</t>
  </si>
  <si>
    <t>18,32</t>
  </si>
  <si>
    <t>15,2</t>
  </si>
  <si>
    <t>15:00:28</t>
  </si>
  <si>
    <t>17,96</t>
  </si>
  <si>
    <t>16,71</t>
  </si>
  <si>
    <t>17,07</t>
  </si>
  <si>
    <t>16,14</t>
  </si>
  <si>
    <t>TARA ANNE</t>
  </si>
  <si>
    <t>GREASLEY</t>
  </si>
  <si>
    <t>AYHUN</t>
  </si>
  <si>
    <t>15,92</t>
  </si>
  <si>
    <t>16,53</t>
  </si>
  <si>
    <t>15,14</t>
  </si>
  <si>
    <t>15,13</t>
  </si>
  <si>
    <t>15,57</t>
  </si>
  <si>
    <t>17,26</t>
  </si>
  <si>
    <t>14,24</t>
  </si>
  <si>
    <t>6784</t>
  </si>
  <si>
    <t>17,37</t>
  </si>
  <si>
    <t>POZO BRUJO AMIR</t>
  </si>
  <si>
    <t>16,39</t>
  </si>
  <si>
    <t>5818</t>
  </si>
  <si>
    <t>ALCAZAR ATOMO</t>
  </si>
  <si>
    <t>10:56:25</t>
  </si>
  <si>
    <t>14,95</t>
  </si>
  <si>
    <t>14,79</t>
  </si>
  <si>
    <t>10:46:28</t>
  </si>
  <si>
    <t>17,4</t>
  </si>
  <si>
    <t>20,08</t>
  </si>
  <si>
    <t>16,89</t>
  </si>
  <si>
    <t>7266</t>
  </si>
  <si>
    <t>16,93</t>
  </si>
  <si>
    <t>20,18</t>
  </si>
  <si>
    <t>7181</t>
  </si>
  <si>
    <t>16,37</t>
  </si>
  <si>
    <t>6597</t>
  </si>
  <si>
    <t>16,44</t>
  </si>
  <si>
    <t>15:23:26</t>
  </si>
  <si>
    <t>15,72</t>
  </si>
  <si>
    <t>16,43</t>
  </si>
  <si>
    <t>14,76</t>
  </si>
  <si>
    <t>15,09</t>
  </si>
  <si>
    <t>15,95</t>
  </si>
  <si>
    <t>18,17</t>
  </si>
  <si>
    <t>19,18</t>
  </si>
  <si>
    <t>17,51</t>
  </si>
  <si>
    <t>17,72</t>
  </si>
  <si>
    <t>19,07</t>
  </si>
  <si>
    <t>17,9</t>
  </si>
  <si>
    <t>18,33</t>
  </si>
  <si>
    <t>19,76</t>
  </si>
  <si>
    <t>13,94</t>
  </si>
  <si>
    <t>17,63</t>
  </si>
  <si>
    <t>19,97</t>
  </si>
  <si>
    <t>21,5</t>
  </si>
  <si>
    <t>18,57</t>
  </si>
  <si>
    <t>SOFANOR</t>
  </si>
  <si>
    <t>17,57</t>
  </si>
  <si>
    <t>19,01</t>
  </si>
  <si>
    <t>14,46</t>
  </si>
  <si>
    <t>18,5</t>
  </si>
  <si>
    <t>20,44</t>
  </si>
  <si>
    <t>LUIS</t>
  </si>
  <si>
    <t>18,72</t>
  </si>
  <si>
    <t>22,26</t>
  </si>
  <si>
    <t>13:05:31</t>
  </si>
  <si>
    <t>3932</t>
  </si>
  <si>
    <t>13:35:31</t>
  </si>
  <si>
    <t>17,86</t>
  </si>
  <si>
    <t>17,16</t>
  </si>
  <si>
    <t>14:36:53</t>
  </si>
  <si>
    <t>4190</t>
  </si>
  <si>
    <t>21,01</t>
  </si>
  <si>
    <t>17,1</t>
  </si>
  <si>
    <t>20,75</t>
  </si>
  <si>
    <t>17,64</t>
  </si>
  <si>
    <t>19,29</t>
  </si>
  <si>
    <t>15,64</t>
  </si>
  <si>
    <t>16,5</t>
  </si>
  <si>
    <t>14,99</t>
  </si>
  <si>
    <t>16,06</t>
  </si>
  <si>
    <t>19,24</t>
  </si>
  <si>
    <t>18,41</t>
  </si>
  <si>
    <t>SEBASTIAN</t>
  </si>
  <si>
    <t>IRRIBARRA CONA</t>
  </si>
  <si>
    <t>14,58</t>
  </si>
  <si>
    <t>JOSE IGNACIO</t>
  </si>
  <si>
    <t>18,83</t>
  </si>
  <si>
    <t>13:21:46</t>
  </si>
  <si>
    <t>15,93</t>
  </si>
  <si>
    <t>16,99</t>
  </si>
  <si>
    <t>17,3</t>
  </si>
  <si>
    <t>16,09</t>
  </si>
  <si>
    <t>14,48</t>
  </si>
  <si>
    <t>17,84</t>
  </si>
  <si>
    <t>13,95</t>
  </si>
  <si>
    <t>4138</t>
  </si>
  <si>
    <t>ZLATAN</t>
  </si>
  <si>
    <t>13,23</t>
  </si>
  <si>
    <t>13,68</t>
  </si>
  <si>
    <t>14,45</t>
  </si>
  <si>
    <t>16,67</t>
  </si>
  <si>
    <t>GOMEZ</t>
  </si>
  <si>
    <t>13,83</t>
  </si>
  <si>
    <t>5205</t>
  </si>
  <si>
    <t>MARIA JOSE</t>
  </si>
  <si>
    <t>15,11</t>
  </si>
  <si>
    <t>4764</t>
  </si>
  <si>
    <t>18,85</t>
  </si>
  <si>
    <t>19,51</t>
  </si>
  <si>
    <t>15,65</t>
  </si>
  <si>
    <t>19,89</t>
  </si>
  <si>
    <t>16,82</t>
  </si>
  <si>
    <t>17,34</t>
  </si>
  <si>
    <t>19,6</t>
  </si>
  <si>
    <t>18,56</t>
  </si>
  <si>
    <t>06:04:33</t>
  </si>
  <si>
    <t>ALFREDO SAT YABER</t>
  </si>
  <si>
    <t>DIEGO BULNES LABRA</t>
  </si>
  <si>
    <t>TRINIDAD VALENZUELA FUENTES</t>
  </si>
  <si>
    <t>TARA ANNE GREASLEY</t>
  </si>
  <si>
    <t>RICARDO THOMSEN</t>
  </si>
  <si>
    <t>base II para ranking por equipos</t>
  </si>
  <si>
    <t>DANIEL OLIVARES - SAYEN DV</t>
  </si>
  <si>
    <t>TARA ANNE GREASLEY - AYHUN</t>
  </si>
  <si>
    <t>AO TORUK</t>
  </si>
  <si>
    <t>Suma de ns1:CompetitorFEIID</t>
  </si>
  <si>
    <t>carrera 10</t>
  </si>
  <si>
    <t>Nombre</t>
  </si>
  <si>
    <t>Jinete FEI</t>
  </si>
  <si>
    <t># FEI</t>
  </si>
  <si>
    <t>Cat Jinete</t>
  </si>
  <si>
    <t>(Todas)</t>
  </si>
  <si>
    <t>FEI ID</t>
  </si>
  <si>
    <t>(*) los minutos al 1er lugar se calculan considerando el tiempo de carrera, no la hora de llegada, ya que los jientes YR largan a otra hora</t>
  </si>
  <si>
    <t>5. En el ranking por equipos sólo puntuan los 4 mejores puntajes por carrera</t>
  </si>
  <si>
    <t>3. El puntaje mínimo para los jinetes que terminan una carrera, es la distancia de la carrera</t>
  </si>
  <si>
    <r>
      <t xml:space="preserve">2. Los puntos se calculan para cada distancia, considerando a todos los jinetes, independiente si es que son FEI, NAC , Adultos o Young Riders  </t>
    </r>
    <r>
      <rPr>
        <sz val="8"/>
        <color theme="1"/>
        <rFont val="Calibri"/>
        <family val="2"/>
        <scheme val="minor"/>
      </rPr>
      <t>(*)</t>
    </r>
  </si>
  <si>
    <t>7461</t>
  </si>
  <si>
    <t>7568</t>
  </si>
  <si>
    <t>5054</t>
  </si>
  <si>
    <t>PERSEVERANCIA PLATINO</t>
  </si>
  <si>
    <t>5813</t>
  </si>
  <si>
    <t>JIA</t>
  </si>
  <si>
    <t>HUILIN</t>
  </si>
  <si>
    <t>6095</t>
  </si>
  <si>
    <t>4642</t>
  </si>
  <si>
    <t>8061</t>
  </si>
  <si>
    <t>8093</t>
  </si>
  <si>
    <t>5431</t>
  </si>
  <si>
    <t>3640</t>
  </si>
  <si>
    <t>106CV86</t>
  </si>
  <si>
    <t>106DC62</t>
  </si>
  <si>
    <t>RAYO</t>
  </si>
  <si>
    <t>106DC50</t>
  </si>
  <si>
    <t>105KB52</t>
  </si>
  <si>
    <t>CL JACARTA</t>
  </si>
  <si>
    <t>106CY77</t>
  </si>
  <si>
    <t>URKO</t>
  </si>
  <si>
    <t>106CY76</t>
  </si>
  <si>
    <t>PENELOPE</t>
  </si>
  <si>
    <t>PILAR</t>
  </si>
  <si>
    <t xml:space="preserve">HE </t>
  </si>
  <si>
    <t xml:space="preserve">YIXUAN </t>
  </si>
  <si>
    <t>106DA38</t>
  </si>
  <si>
    <t>BAHR</t>
  </si>
  <si>
    <t>FEDERICO</t>
  </si>
  <si>
    <t>4992</t>
  </si>
  <si>
    <t>6649</t>
  </si>
  <si>
    <t>106CU91</t>
  </si>
  <si>
    <t>CARAJO</t>
  </si>
  <si>
    <t>6696</t>
  </si>
  <si>
    <t>6713</t>
  </si>
  <si>
    <t>106DA44</t>
  </si>
  <si>
    <t>JG GRINGA</t>
  </si>
  <si>
    <t>6004</t>
  </si>
  <si>
    <t>6891</t>
  </si>
  <si>
    <t>106CY75</t>
  </si>
  <si>
    <t>ALCAZAR LICENCIADA</t>
  </si>
  <si>
    <t>6759</t>
  </si>
  <si>
    <t>SANTIAGO</t>
  </si>
  <si>
    <t>UGARTE</t>
  </si>
  <si>
    <t>TOBA SATANAS</t>
  </si>
  <si>
    <t>4665</t>
  </si>
  <si>
    <t>7594</t>
  </si>
  <si>
    <t>CORREA SERRA</t>
  </si>
  <si>
    <t>DANZARINA</t>
  </si>
  <si>
    <t>7104</t>
  </si>
  <si>
    <t>14:32:31</t>
  </si>
  <si>
    <t>13:00:30</t>
  </si>
  <si>
    <t>12:30:00</t>
  </si>
  <si>
    <t>HF CAIRO</t>
  </si>
  <si>
    <t>AYHINCO</t>
  </si>
  <si>
    <t>5689</t>
  </si>
  <si>
    <t>PANTANAL</t>
  </si>
  <si>
    <t>3707</t>
  </si>
  <si>
    <t>6428</t>
  </si>
  <si>
    <t>SANTIAGO UGARTE</t>
  </si>
  <si>
    <t>Total EL MOLINO B</t>
  </si>
  <si>
    <t>SANTIAGO UGARTE - MUSTAFA</t>
  </si>
  <si>
    <t>1. El puntaje de cada carrera se cacula usando la siguiente fórmula: 200 + distancia recorrida - minutos al 1er lugar   - 5pts por cada lugar perdido respecto del primero</t>
  </si>
  <si>
    <t>19,96</t>
  </si>
  <si>
    <t>21,29</t>
  </si>
  <si>
    <t>17,74</t>
  </si>
  <si>
    <t>19,21</t>
  </si>
  <si>
    <t>Copihue</t>
  </si>
  <si>
    <t>19,88</t>
  </si>
  <si>
    <t>7000</t>
  </si>
  <si>
    <t>5189</t>
  </si>
  <si>
    <t>FILIPA</t>
  </si>
  <si>
    <t>JG Cosaco</t>
  </si>
  <si>
    <t>14,91</t>
  </si>
  <si>
    <t>19,91</t>
  </si>
  <si>
    <t>19,2</t>
  </si>
  <si>
    <t>19,22</t>
  </si>
  <si>
    <t>19,95</t>
  </si>
  <si>
    <t>5319</t>
  </si>
  <si>
    <t>5422</t>
  </si>
  <si>
    <t>19,16</t>
  </si>
  <si>
    <t>5801</t>
  </si>
  <si>
    <t>Wolverine</t>
  </si>
  <si>
    <t>18,36</t>
  </si>
  <si>
    <t>17,53</t>
  </si>
  <si>
    <t>20,56</t>
  </si>
  <si>
    <t>21,66</t>
  </si>
  <si>
    <t>5729</t>
  </si>
  <si>
    <t>18,96</t>
  </si>
  <si>
    <t>16,91</t>
  </si>
  <si>
    <t>16,75</t>
  </si>
  <si>
    <t>15,59</t>
  </si>
  <si>
    <t>17,77</t>
  </si>
  <si>
    <t>16,9</t>
  </si>
  <si>
    <t>MC Tango</t>
  </si>
  <si>
    <t>15,23</t>
  </si>
  <si>
    <t xml:space="preserve">JOSE ANDRES </t>
  </si>
  <si>
    <t>POBLETE SALCEDO</t>
  </si>
  <si>
    <t>GARROCHA</t>
  </si>
  <si>
    <t>13,56</t>
  </si>
  <si>
    <t>17,24</t>
  </si>
  <si>
    <t>6673</t>
  </si>
  <si>
    <t>15,63</t>
  </si>
  <si>
    <t>16,34</t>
  </si>
  <si>
    <t>15,55</t>
  </si>
  <si>
    <t>17,28</t>
  </si>
  <si>
    <t>14:35:36</t>
  </si>
  <si>
    <t>19,12</t>
  </si>
  <si>
    <t>MC Bellaco</t>
  </si>
  <si>
    <t>14,78</t>
  </si>
  <si>
    <t>15,77</t>
  </si>
  <si>
    <t>19,56</t>
  </si>
  <si>
    <t>21,49</t>
  </si>
  <si>
    <t>17,09</t>
  </si>
  <si>
    <t>17,2</t>
  </si>
  <si>
    <t>16,02</t>
  </si>
  <si>
    <t>15,81</t>
  </si>
  <si>
    <t>16,18</t>
  </si>
  <si>
    <t>16,96</t>
  </si>
  <si>
    <t>20,8</t>
  </si>
  <si>
    <t>DEL CAMPO SALINAS</t>
  </si>
  <si>
    <t>104PH40</t>
  </si>
  <si>
    <t>Sasha</t>
  </si>
  <si>
    <t>105DD52</t>
  </si>
  <si>
    <t>DIABLO</t>
  </si>
  <si>
    <t>20,39</t>
  </si>
  <si>
    <t>PS Siroco</t>
  </si>
  <si>
    <t>13:39:49</t>
  </si>
  <si>
    <t>14:15:13</t>
  </si>
  <si>
    <t>16,54</t>
  </si>
  <si>
    <t>14,08</t>
  </si>
  <si>
    <t>15,76</t>
  </si>
  <si>
    <t>16,47</t>
  </si>
  <si>
    <t>4586</t>
  </si>
  <si>
    <t>13,53</t>
  </si>
  <si>
    <t>19,39</t>
  </si>
  <si>
    <t>20,85</t>
  </si>
  <si>
    <t>104JS61</t>
  </si>
  <si>
    <t>18,68</t>
  </si>
  <si>
    <t>19,15</t>
  </si>
  <si>
    <t>20,43</t>
  </si>
  <si>
    <t>HELENA</t>
  </si>
  <si>
    <t>CERPA PINOCHET</t>
  </si>
  <si>
    <t>13,28</t>
  </si>
  <si>
    <t>15:57:26</t>
  </si>
  <si>
    <t>JOSE ANDRES  POBLETE SALCEDO</t>
  </si>
  <si>
    <t>MARIA CECILIA GODOY - PS SIROCO</t>
  </si>
  <si>
    <t>CATALINA ORTUZAR ORPHANOPOULOS - MC TANGO</t>
  </si>
  <si>
    <t>Resumen</t>
  </si>
  <si>
    <t>Detalle</t>
  </si>
  <si>
    <t>7662</t>
  </si>
  <si>
    <t>19,87</t>
  </si>
  <si>
    <t>JUAN FRANCISCO</t>
  </si>
  <si>
    <t>19,71</t>
  </si>
  <si>
    <t>19,35</t>
  </si>
  <si>
    <t>19,28</t>
  </si>
  <si>
    <t>MEDINA</t>
  </si>
  <si>
    <t>17,7</t>
  </si>
  <si>
    <t>ALCAZAR DILAILA</t>
  </si>
  <si>
    <t>17,31</t>
  </si>
  <si>
    <t>14,56</t>
  </si>
  <si>
    <t>HARKEN</t>
  </si>
  <si>
    <t>18,62</t>
  </si>
  <si>
    <t>17,46</t>
  </si>
  <si>
    <t>5943</t>
  </si>
  <si>
    <t>8288</t>
  </si>
  <si>
    <t>10105805</t>
  </si>
  <si>
    <t>19,64</t>
  </si>
  <si>
    <t>17,68</t>
  </si>
  <si>
    <t>5624</t>
  </si>
  <si>
    <t>16,79</t>
  </si>
  <si>
    <t>SANCHEZ</t>
  </si>
  <si>
    <t>20,76</t>
  </si>
  <si>
    <t>21,16</t>
  </si>
  <si>
    <t>5333</t>
  </si>
  <si>
    <t>5077</t>
  </si>
  <si>
    <t>CL LEYLANI</t>
  </si>
  <si>
    <t>105OK14</t>
  </si>
  <si>
    <t>GUSTAVO CERATI</t>
  </si>
  <si>
    <t>18,11</t>
  </si>
  <si>
    <t>18,64</t>
  </si>
  <si>
    <t>FUERZA BRUTA LB</t>
  </si>
  <si>
    <t>18,06</t>
  </si>
  <si>
    <t>19,99</t>
  </si>
  <si>
    <t>18,03</t>
  </si>
  <si>
    <t>MENDEZ YAÑEZ</t>
  </si>
  <si>
    <t>1004SE31</t>
  </si>
  <si>
    <t>ZEUS</t>
  </si>
  <si>
    <t>18,02</t>
  </si>
  <si>
    <t>15,48</t>
  </si>
  <si>
    <t>16,64</t>
  </si>
  <si>
    <t>18,9</t>
  </si>
  <si>
    <t>PABLO JOSE</t>
  </si>
  <si>
    <t>PAULINO</t>
  </si>
  <si>
    <t>RIOS MORAGA</t>
  </si>
  <si>
    <t>18,98</t>
  </si>
  <si>
    <t>18,92</t>
  </si>
  <si>
    <t>13:01:31</t>
  </si>
  <si>
    <t>6358</t>
  </si>
  <si>
    <t>15,94</t>
  </si>
  <si>
    <t>13:46:25</t>
  </si>
  <si>
    <t>14:26:25</t>
  </si>
  <si>
    <t>ALIA</t>
  </si>
  <si>
    <t>16,2</t>
  </si>
  <si>
    <t>6909</t>
  </si>
  <si>
    <t xml:space="preserve">SERGIO </t>
  </si>
  <si>
    <t xml:space="preserve">HURTADO </t>
  </si>
  <si>
    <t>6108</t>
  </si>
  <si>
    <t>HP Nasik</t>
  </si>
  <si>
    <t>DE LA FUENTE FUENZALIDA</t>
  </si>
  <si>
    <t>20,32</t>
  </si>
  <si>
    <t>19,09</t>
  </si>
  <si>
    <t>17,85</t>
  </si>
  <si>
    <t>MORROS</t>
  </si>
  <si>
    <t>18,3</t>
  </si>
  <si>
    <t>18,49</t>
  </si>
  <si>
    <t>13:31:20</t>
  </si>
  <si>
    <t>19,62</t>
  </si>
  <si>
    <t>11:00:00</t>
  </si>
  <si>
    <t>13:25:06</t>
  </si>
  <si>
    <t>19,34</t>
  </si>
  <si>
    <t>14,41</t>
  </si>
  <si>
    <t>LB Zarpazo</t>
  </si>
  <si>
    <t>16,77</t>
  </si>
  <si>
    <t>15,75</t>
  </si>
  <si>
    <t>14,93</t>
  </si>
  <si>
    <t>14,54</t>
  </si>
  <si>
    <t>JUAN</t>
  </si>
  <si>
    <t>RIOS</t>
  </si>
  <si>
    <t>21,32</t>
  </si>
  <si>
    <t>20,19</t>
  </si>
  <si>
    <t>18,55</t>
  </si>
  <si>
    <t>18,59</t>
  </si>
  <si>
    <t>16,95</t>
  </si>
  <si>
    <t>19,94</t>
  </si>
  <si>
    <t>19,77</t>
  </si>
  <si>
    <t>3642</t>
  </si>
  <si>
    <t>18,37</t>
  </si>
  <si>
    <t>19,38</t>
  </si>
  <si>
    <t>13:32:56</t>
  </si>
  <si>
    <t>18,2</t>
  </si>
  <si>
    <t>15,38</t>
  </si>
  <si>
    <t>4683</t>
  </si>
  <si>
    <t>19,65</t>
  </si>
  <si>
    <t>11,74</t>
  </si>
  <si>
    <t>12,32</t>
  </si>
  <si>
    <t>5843</t>
  </si>
  <si>
    <t>DOMINGO</t>
  </si>
  <si>
    <t>OYANEDEL</t>
  </si>
  <si>
    <t>15,29</t>
  </si>
  <si>
    <t>18,29</t>
  </si>
  <si>
    <t>14,67</t>
  </si>
  <si>
    <t>15,28</t>
  </si>
  <si>
    <t>14,13</t>
  </si>
  <si>
    <t>14,36</t>
  </si>
  <si>
    <t>15,27</t>
  </si>
  <si>
    <t>21,39</t>
  </si>
  <si>
    <t>12,98</t>
  </si>
  <si>
    <t>13,7</t>
  </si>
  <si>
    <t>TOBA ATACAMEÑO</t>
  </si>
  <si>
    <t>CRISTIAN SANCHEZ</t>
  </si>
  <si>
    <t>ESTEBAN  GALDAMEZ</t>
  </si>
  <si>
    <t>FERNANDO MEDINA</t>
  </si>
  <si>
    <t>JUAN RIOS</t>
  </si>
  <si>
    <t xml:space="preserve">SERGIO  HURTADO </t>
  </si>
  <si>
    <t>LEON LARRAIN - LB ZARPAZO</t>
  </si>
  <si>
    <t>CLAUDIO SEPULVEDA EGAÑA - PANTANAL</t>
  </si>
  <si>
    <t>RINCONADA A</t>
  </si>
  <si>
    <t>RINCONADA B</t>
  </si>
  <si>
    <t>Total RINCONADA B</t>
  </si>
  <si>
    <t>Total RINCONADA A</t>
  </si>
  <si>
    <t>7552</t>
  </si>
  <si>
    <t>20,11</t>
  </si>
  <si>
    <t>19,05</t>
  </si>
  <si>
    <t>4033</t>
  </si>
  <si>
    <t>18,89</t>
  </si>
  <si>
    <t>17,02</t>
  </si>
  <si>
    <t>MICAELA</t>
  </si>
  <si>
    <t>17,06</t>
  </si>
  <si>
    <t>16,27</t>
  </si>
  <si>
    <t>LEO</t>
  </si>
  <si>
    <t>6134</t>
  </si>
  <si>
    <t>18,69</t>
  </si>
  <si>
    <t>18,73</t>
  </si>
  <si>
    <t>HUMERES SIGALA</t>
  </si>
  <si>
    <t>6044</t>
  </si>
  <si>
    <t>3760</t>
  </si>
  <si>
    <t>CL LIDIA</t>
  </si>
  <si>
    <t>6547</t>
  </si>
  <si>
    <t>17,58</t>
  </si>
  <si>
    <t>CL LLANCA</t>
  </si>
  <si>
    <t>5763</t>
  </si>
  <si>
    <t>6010</t>
  </si>
  <si>
    <t>20,99</t>
  </si>
  <si>
    <t>106FS83</t>
  </si>
  <si>
    <t>16,58</t>
  </si>
  <si>
    <t>16,19</t>
  </si>
  <si>
    <t>4590</t>
  </si>
  <si>
    <t>6527</t>
  </si>
  <si>
    <t>17,62</t>
  </si>
  <si>
    <t>18,39</t>
  </si>
  <si>
    <t>19,31</t>
  </si>
  <si>
    <t>13,52</t>
  </si>
  <si>
    <t>14,03</t>
  </si>
  <si>
    <t>14,69</t>
  </si>
  <si>
    <t xml:space="preserve">INGRID </t>
  </si>
  <si>
    <t>FONCK</t>
  </si>
  <si>
    <t>CL MISTERIOSA</t>
  </si>
  <si>
    <t>14,42</t>
  </si>
  <si>
    <t>14,98</t>
  </si>
  <si>
    <t>5358</t>
  </si>
  <si>
    <t>3916</t>
  </si>
  <si>
    <t>14,25</t>
  </si>
  <si>
    <t>14,75</t>
  </si>
  <si>
    <t>CALAFQUEN</t>
  </si>
  <si>
    <t>15,39</t>
  </si>
  <si>
    <t>20,2</t>
  </si>
  <si>
    <t>18,65</t>
  </si>
  <si>
    <t>FRANCESCA</t>
  </si>
  <si>
    <t>5086</t>
  </si>
  <si>
    <t>14,65</t>
  </si>
  <si>
    <t>5497</t>
  </si>
  <si>
    <t>19,44</t>
  </si>
  <si>
    <t>13:54:45</t>
  </si>
  <si>
    <t>18,76</t>
  </si>
  <si>
    <t>15,97</t>
  </si>
  <si>
    <t>TAHAN</t>
  </si>
  <si>
    <t>14:56:32</t>
  </si>
  <si>
    <t>3609</t>
  </si>
  <si>
    <t>16,84</t>
  </si>
  <si>
    <t>17,15</t>
  </si>
  <si>
    <t>DESPERADO</t>
  </si>
  <si>
    <t>13:43:45</t>
  </si>
  <si>
    <t xml:space="preserve">RENI </t>
  </si>
  <si>
    <t>MULLER</t>
  </si>
  <si>
    <t>4953</t>
  </si>
  <si>
    <t>16,41</t>
  </si>
  <si>
    <t>RB URRACA</t>
  </si>
  <si>
    <t>13,54</t>
  </si>
  <si>
    <t>16,25</t>
  </si>
  <si>
    <t>13,82</t>
  </si>
  <si>
    <t>14,44</t>
  </si>
  <si>
    <t>14,15</t>
  </si>
  <si>
    <t>ARTURO ESPARZA</t>
  </si>
  <si>
    <t>5284</t>
  </si>
  <si>
    <t>13,58</t>
  </si>
  <si>
    <t>12,35</t>
  </si>
  <si>
    <t>LA CANDELARIA ALTHANI</t>
  </si>
  <si>
    <t>12,07</t>
  </si>
  <si>
    <t>15,69</t>
  </si>
  <si>
    <t>13,74</t>
  </si>
  <si>
    <t>14,84</t>
  </si>
  <si>
    <t>17,04</t>
  </si>
  <si>
    <t xml:space="preserve">SANTOS </t>
  </si>
  <si>
    <t>13:54:49</t>
  </si>
  <si>
    <t>3918</t>
  </si>
  <si>
    <t>16,21</t>
  </si>
  <si>
    <t>MARIA IGNACIA</t>
  </si>
  <si>
    <t>INGRID  FONCK</t>
  </si>
  <si>
    <t>RENI  MULLER</t>
  </si>
  <si>
    <t xml:space="preserve">LUIS SANTOS </t>
  </si>
  <si>
    <t>MARIA IGNACIA SAT YABER</t>
  </si>
  <si>
    <t>MARIA IGNACIA SAT YABER - COPIHUE</t>
  </si>
  <si>
    <t>MAXI WIMMER - CL LIDIA</t>
  </si>
  <si>
    <t>INGRID  FONCK - CL MISTERIOSA</t>
  </si>
  <si>
    <t>EMILIA PATTERSON - SEMBLANZA</t>
  </si>
  <si>
    <t>Cat Caballo</t>
  </si>
  <si>
    <t>10032360</t>
  </si>
  <si>
    <t>14,35</t>
  </si>
  <si>
    <t>5125</t>
  </si>
  <si>
    <t>10102392</t>
  </si>
  <si>
    <t>7236</t>
  </si>
  <si>
    <t>10072682</t>
  </si>
  <si>
    <t>10072514</t>
  </si>
  <si>
    <t>10048681</t>
  </si>
  <si>
    <t>10046993</t>
  </si>
  <si>
    <t>10014233</t>
  </si>
  <si>
    <t>10018246</t>
  </si>
  <si>
    <t>10067047</t>
  </si>
  <si>
    <t>10078206</t>
  </si>
  <si>
    <t>5055</t>
  </si>
  <si>
    <t>10040015</t>
  </si>
  <si>
    <t>MENDEZ</t>
  </si>
  <si>
    <t>10108052</t>
  </si>
  <si>
    <t>18,04</t>
  </si>
  <si>
    <t>10172596</t>
  </si>
  <si>
    <t>5240</t>
  </si>
  <si>
    <t>SI QUILILCHE</t>
  </si>
  <si>
    <t>PAULINA</t>
  </si>
  <si>
    <t>BERRIEL</t>
  </si>
  <si>
    <t>10141895</t>
  </si>
  <si>
    <t>15,96</t>
  </si>
  <si>
    <t>10105817</t>
  </si>
  <si>
    <t>10172476</t>
  </si>
  <si>
    <t>10102377</t>
  </si>
  <si>
    <t>16,46</t>
  </si>
  <si>
    <t>10036495</t>
  </si>
  <si>
    <t>10039535</t>
  </si>
  <si>
    <t>GRISELDA</t>
  </si>
  <si>
    <t>CONRAD</t>
  </si>
  <si>
    <t>14,17</t>
  </si>
  <si>
    <t>106GG91</t>
  </si>
  <si>
    <t>FADAR HADIN</t>
  </si>
  <si>
    <t>14,06</t>
  </si>
  <si>
    <t>10125754</t>
  </si>
  <si>
    <t>13,92</t>
  </si>
  <si>
    <t>106GG85</t>
  </si>
  <si>
    <t>ATILANA</t>
  </si>
  <si>
    <t>10160530</t>
  </si>
  <si>
    <t>106AH44</t>
  </si>
  <si>
    <t>DS BUCEFALO</t>
  </si>
  <si>
    <t>18,27</t>
  </si>
  <si>
    <t>POZO BRUJO BASHIRA</t>
  </si>
  <si>
    <t>16,86</t>
  </si>
  <si>
    <t>14,28</t>
  </si>
  <si>
    <t>4330</t>
  </si>
  <si>
    <t>19,68</t>
  </si>
  <si>
    <t>4661</t>
  </si>
  <si>
    <t>14:01:46</t>
  </si>
  <si>
    <t>15,4</t>
  </si>
  <si>
    <t>14,12</t>
  </si>
  <si>
    <t>04:30:26</t>
  </si>
  <si>
    <t>10146487</t>
  </si>
  <si>
    <t>MARIIA</t>
  </si>
  <si>
    <t>10018240</t>
  </si>
  <si>
    <t>106DW18</t>
  </si>
  <si>
    <t>19,08</t>
  </si>
  <si>
    <t>6225</t>
  </si>
  <si>
    <t>105OM02</t>
  </si>
  <si>
    <t>PERSEO</t>
  </si>
  <si>
    <t>105QS17</t>
  </si>
  <si>
    <t>OBI WAN</t>
  </si>
  <si>
    <t>18,22</t>
  </si>
  <si>
    <t>18,44</t>
  </si>
  <si>
    <t>106GU68</t>
  </si>
  <si>
    <t>10118325</t>
  </si>
  <si>
    <t>10036496</t>
  </si>
  <si>
    <t>106EM09</t>
  </si>
  <si>
    <t>10079378</t>
  </si>
  <si>
    <t>106FS86</t>
  </si>
  <si>
    <t>19,03</t>
  </si>
  <si>
    <t>106FT77</t>
  </si>
  <si>
    <t>6089</t>
  </si>
  <si>
    <t>18,18</t>
  </si>
  <si>
    <t>10131587</t>
  </si>
  <si>
    <t>10172798</t>
  </si>
  <si>
    <t>5210</t>
  </si>
  <si>
    <t>10114231</t>
  </si>
  <si>
    <t>106GR59</t>
  </si>
  <si>
    <t>10107869</t>
  </si>
  <si>
    <t>13:55:13</t>
  </si>
  <si>
    <t>21,44</t>
  </si>
  <si>
    <t xml:space="preserve">FZ KARLA </t>
  </si>
  <si>
    <t>15,45</t>
  </si>
  <si>
    <t>14,18</t>
  </si>
  <si>
    <t>13:36:00</t>
  </si>
  <si>
    <t>15,83</t>
  </si>
  <si>
    <t>17,97</t>
  </si>
  <si>
    <t>3993</t>
  </si>
  <si>
    <t>4395</t>
  </si>
  <si>
    <t>ANCAR DASAM</t>
  </si>
  <si>
    <t>18,42</t>
  </si>
  <si>
    <t>SIMBA</t>
  </si>
  <si>
    <t>11:39:17</t>
  </si>
  <si>
    <t>ALBORADA HURACAN</t>
  </si>
  <si>
    <t>13,29</t>
  </si>
  <si>
    <t>13:19:08</t>
  </si>
  <si>
    <t>20,82</t>
  </si>
  <si>
    <t>17,99</t>
  </si>
  <si>
    <t>RABIOSA</t>
  </si>
  <si>
    <t>16,16</t>
  </si>
  <si>
    <t>14,02</t>
  </si>
  <si>
    <t>COCO</t>
  </si>
  <si>
    <t>14:25:20</t>
  </si>
  <si>
    <t>13:55:36</t>
  </si>
  <si>
    <t>13,93</t>
  </si>
  <si>
    <t>5167</t>
  </si>
  <si>
    <t>5465</t>
  </si>
  <si>
    <t>13,32</t>
  </si>
  <si>
    <t>13,27</t>
  </si>
  <si>
    <t>12,66</t>
  </si>
  <si>
    <t>MISIL</t>
  </si>
  <si>
    <t>14:15:24</t>
  </si>
  <si>
    <t>12,31</t>
  </si>
  <si>
    <t>ZINGARA</t>
  </si>
  <si>
    <t>17,91</t>
  </si>
  <si>
    <t>4513</t>
  </si>
  <si>
    <t xml:space="preserve">RAFAEL </t>
  </si>
  <si>
    <t>14,2</t>
  </si>
  <si>
    <t>14,09</t>
  </si>
  <si>
    <t>JUAN GOMEZ</t>
  </si>
  <si>
    <t>02:47:11</t>
  </si>
  <si>
    <t>FRANCISCO  EGUIGUREN VALDÉS - OBI WAN</t>
  </si>
  <si>
    <t>FERNANDO DE PEÑA - ANCAR SHAZAM</t>
  </si>
  <si>
    <t>JUAN GOMEZ - COCO</t>
  </si>
  <si>
    <t>CAMILA SANCHEZ - POZO BRUJO AMIR</t>
  </si>
  <si>
    <t>RAFAEL  CARRERE</t>
  </si>
  <si>
    <t>COLOMBA MATTE TYRER - MISIL</t>
  </si>
  <si>
    <t>INSCRITO</t>
  </si>
  <si>
    <t>TERMINA</t>
  </si>
  <si>
    <t>Valores</t>
  </si>
  <si>
    <t>Suma de TERMINA</t>
  </si>
  <si>
    <t>Suma de INSCRITO</t>
  </si>
  <si>
    <t>% término</t>
  </si>
  <si>
    <t>8250</t>
  </si>
  <si>
    <t>01:29</t>
  </si>
  <si>
    <t>5671</t>
  </si>
  <si>
    <t>01:44</t>
  </si>
  <si>
    <t>02:11</t>
  </si>
  <si>
    <t>24,06</t>
  </si>
  <si>
    <t>2992</t>
  </si>
  <si>
    <t>11:00</t>
  </si>
  <si>
    <t>10072686</t>
  </si>
  <si>
    <t>LLOMPART</t>
  </si>
  <si>
    <t>8072</t>
  </si>
  <si>
    <t>02:42</t>
  </si>
  <si>
    <t>5345</t>
  </si>
  <si>
    <t>01:47</t>
  </si>
  <si>
    <t>6317</t>
  </si>
  <si>
    <t>11:50</t>
  </si>
  <si>
    <t>23,99</t>
  </si>
  <si>
    <t>21:04</t>
  </si>
  <si>
    <t>10036587</t>
  </si>
  <si>
    <t>02:17</t>
  </si>
  <si>
    <t>5637</t>
  </si>
  <si>
    <t>02:41</t>
  </si>
  <si>
    <t>5863</t>
  </si>
  <si>
    <t>03:09</t>
  </si>
  <si>
    <t>23,78</t>
  </si>
  <si>
    <t>3028</t>
  </si>
  <si>
    <t>10:53</t>
  </si>
  <si>
    <t>10067266</t>
  </si>
  <si>
    <t>04:53</t>
  </si>
  <si>
    <t>03:14</t>
  </si>
  <si>
    <t>05:08</t>
  </si>
  <si>
    <t>3690</t>
  </si>
  <si>
    <t>09:06</t>
  </si>
  <si>
    <t>10181514</t>
  </si>
  <si>
    <t>106FQ91</t>
  </si>
  <si>
    <t>8103</t>
  </si>
  <si>
    <t>02:35</t>
  </si>
  <si>
    <t>5879</t>
  </si>
  <si>
    <t>02:53</t>
  </si>
  <si>
    <t>5927</t>
  </si>
  <si>
    <t>05:20</t>
  </si>
  <si>
    <t>12,8</t>
  </si>
  <si>
    <t>5627</t>
  </si>
  <si>
    <t>02:31</t>
  </si>
  <si>
    <t>106FS73</t>
  </si>
  <si>
    <t>16,65</t>
  </si>
  <si>
    <t>8650</t>
  </si>
  <si>
    <t>04:49</t>
  </si>
  <si>
    <t>6249</t>
  </si>
  <si>
    <t>02:21</t>
  </si>
  <si>
    <t>03:07</t>
  </si>
  <si>
    <t>05:51</t>
  </si>
  <si>
    <t>F.U. CORSO</t>
  </si>
  <si>
    <t>9018</t>
  </si>
  <si>
    <t>09:34</t>
  </si>
  <si>
    <t>6441</t>
  </si>
  <si>
    <t>05:01</t>
  </si>
  <si>
    <t>06:19</t>
  </si>
  <si>
    <t>9,62</t>
  </si>
  <si>
    <t>7481</t>
  </si>
  <si>
    <t>04:23</t>
  </si>
  <si>
    <t>105BD00</t>
  </si>
  <si>
    <t>MONONA</t>
  </si>
  <si>
    <t>8810</t>
  </si>
  <si>
    <t>06:03</t>
  </si>
  <si>
    <t>5991</t>
  </si>
  <si>
    <t>04:12</t>
  </si>
  <si>
    <t>7224</t>
  </si>
  <si>
    <t>06:36</t>
  </si>
  <si>
    <t>10100389</t>
  </si>
  <si>
    <t>106EP84</t>
  </si>
  <si>
    <t>16,63</t>
  </si>
  <si>
    <t>8657</t>
  </si>
  <si>
    <t>6396</t>
  </si>
  <si>
    <t>04:51</t>
  </si>
  <si>
    <t>106FS84</t>
  </si>
  <si>
    <t>8584</t>
  </si>
  <si>
    <t>02:13</t>
  </si>
  <si>
    <t>6691</t>
  </si>
  <si>
    <t>02:12</t>
  </si>
  <si>
    <t>10040068</t>
  </si>
  <si>
    <t>8147</t>
  </si>
  <si>
    <t>03:11</t>
  </si>
  <si>
    <t>9931</t>
  </si>
  <si>
    <t>07:46</t>
  </si>
  <si>
    <t>10810</t>
  </si>
  <si>
    <t>FTQ OT+ME</t>
  </si>
  <si>
    <t>22:27</t>
  </si>
  <si>
    <t>10086065</t>
  </si>
  <si>
    <t>104ZN21</t>
  </si>
  <si>
    <t>S H CIRO</t>
  </si>
  <si>
    <t>04:24</t>
  </si>
  <si>
    <t>5499</t>
  </si>
  <si>
    <t>06:26</t>
  </si>
  <si>
    <t>3911</t>
  </si>
  <si>
    <t>15:17</t>
  </si>
  <si>
    <t>7306</t>
  </si>
  <si>
    <t>00:59</t>
  </si>
  <si>
    <t>5332</t>
  </si>
  <si>
    <t>01:00</t>
  </si>
  <si>
    <t>5592</t>
  </si>
  <si>
    <t>01:54</t>
  </si>
  <si>
    <t>05:43</t>
  </si>
  <si>
    <t>19,9</t>
  </si>
  <si>
    <t>05:38</t>
  </si>
  <si>
    <t>5432</t>
  </si>
  <si>
    <t>04:46</t>
  </si>
  <si>
    <t>5934</t>
  </si>
  <si>
    <t>03:45</t>
  </si>
  <si>
    <t>06:29</t>
  </si>
  <si>
    <t>5691</t>
  </si>
  <si>
    <t>08:43</t>
  </si>
  <si>
    <t>8512</t>
  </si>
  <si>
    <t>10:46</t>
  </si>
  <si>
    <t>9,71</t>
  </si>
  <si>
    <t>7419</t>
  </si>
  <si>
    <t>07:29</t>
  </si>
  <si>
    <t>10172600</t>
  </si>
  <si>
    <t>JESUS Maximiliano</t>
  </si>
  <si>
    <t>7495</t>
  </si>
  <si>
    <t>04:19</t>
  </si>
  <si>
    <t>12:42</t>
  </si>
  <si>
    <t>13,4</t>
  </si>
  <si>
    <t>08:37</t>
  </si>
  <si>
    <t>8,36</t>
  </si>
  <si>
    <t>8614</t>
  </si>
  <si>
    <t>07:27</t>
  </si>
  <si>
    <t>10181712</t>
  </si>
  <si>
    <t>106CY94</t>
  </si>
  <si>
    <t>7135</t>
  </si>
  <si>
    <t>5730</t>
  </si>
  <si>
    <t>05:15</t>
  </si>
  <si>
    <t>8090</t>
  </si>
  <si>
    <t>13:59</t>
  </si>
  <si>
    <t>7,03</t>
  </si>
  <si>
    <t>10240</t>
  </si>
  <si>
    <t>08:55</t>
  </si>
  <si>
    <t>10172599</t>
  </si>
  <si>
    <t>7491</t>
  </si>
  <si>
    <t>04:25</t>
  </si>
  <si>
    <t>6294</t>
  </si>
  <si>
    <t>13:19</t>
  </si>
  <si>
    <t xml:space="preserve">VICENTE </t>
  </si>
  <si>
    <t>21,96</t>
  </si>
  <si>
    <t>6556</t>
  </si>
  <si>
    <t>01:28</t>
  </si>
  <si>
    <t>01:41</t>
  </si>
  <si>
    <t>20,83</t>
  </si>
  <si>
    <t>5184</t>
  </si>
  <si>
    <t>01:57</t>
  </si>
  <si>
    <t>6936</t>
  </si>
  <si>
    <t>07:44</t>
  </si>
  <si>
    <t>5429</t>
  </si>
  <si>
    <t>05:37</t>
  </si>
  <si>
    <t>05:52</t>
  </si>
  <si>
    <t>MAYOL Larrain</t>
  </si>
  <si>
    <t>7061</t>
  </si>
  <si>
    <t>02:40</t>
  </si>
  <si>
    <t>02:32</t>
  </si>
  <si>
    <t>6361</t>
  </si>
  <si>
    <t>02:26</t>
  </si>
  <si>
    <t>10176170</t>
  </si>
  <si>
    <t>7338</t>
  </si>
  <si>
    <t>01:25</t>
  </si>
  <si>
    <t>5403</t>
  </si>
  <si>
    <t>03:08</t>
  </si>
  <si>
    <t>10137383</t>
  </si>
  <si>
    <t>VALENTINA</t>
  </si>
  <si>
    <t>7448</t>
  </si>
  <si>
    <t>03:44</t>
  </si>
  <si>
    <t>12:26</t>
  </si>
  <si>
    <t>7416</t>
  </si>
  <si>
    <t>02:14</t>
  </si>
  <si>
    <t>PEDRO Tomas</t>
  </si>
  <si>
    <t>7519</t>
  </si>
  <si>
    <t>04:58</t>
  </si>
  <si>
    <t>ALAMOS</t>
  </si>
  <si>
    <t>01:56</t>
  </si>
  <si>
    <t>22,69</t>
  </si>
  <si>
    <t>3174</t>
  </si>
  <si>
    <t>06:25</t>
  </si>
  <si>
    <t>10149062</t>
  </si>
  <si>
    <t>AL AZAN</t>
  </si>
  <si>
    <t>5615</t>
  </si>
  <si>
    <t>05:30</t>
  </si>
  <si>
    <t>21,07</t>
  </si>
  <si>
    <t>05:25</t>
  </si>
  <si>
    <t>23,22</t>
  </si>
  <si>
    <t>3101</t>
  </si>
  <si>
    <t>25:39</t>
  </si>
  <si>
    <t>10174659</t>
  </si>
  <si>
    <t>106KU13</t>
  </si>
  <si>
    <t>5602</t>
  </si>
  <si>
    <t>04:13</t>
  </si>
  <si>
    <t>5066</t>
  </si>
  <si>
    <t>04:08</t>
  </si>
  <si>
    <t>22,65</t>
  </si>
  <si>
    <t>3179</t>
  </si>
  <si>
    <t>14:56</t>
  </si>
  <si>
    <t>10080578</t>
  </si>
  <si>
    <t>106KS97</t>
  </si>
  <si>
    <t>6320</t>
  </si>
  <si>
    <t>02:19</t>
  </si>
  <si>
    <t>5598</t>
  </si>
  <si>
    <t>01:03</t>
  </si>
  <si>
    <t>01:35</t>
  </si>
  <si>
    <t>106KS88</t>
  </si>
  <si>
    <t>6422</t>
  </si>
  <si>
    <t>02:39</t>
  </si>
  <si>
    <t>5555</t>
  </si>
  <si>
    <t>01:55</t>
  </si>
  <si>
    <t>04:32</t>
  </si>
  <si>
    <t>10085801</t>
  </si>
  <si>
    <t>106KN67</t>
  </si>
  <si>
    <t>01:59</t>
  </si>
  <si>
    <t>6143</t>
  </si>
  <si>
    <t>02:23</t>
  </si>
  <si>
    <t>03:02</t>
  </si>
  <si>
    <t>10139724</t>
  </si>
  <si>
    <t>105AE68</t>
  </si>
  <si>
    <t>LA PERFECTA</t>
  </si>
  <si>
    <t>6129</t>
  </si>
  <si>
    <t>03:26</t>
  </si>
  <si>
    <t>04:28</t>
  </si>
  <si>
    <t>06:07</t>
  </si>
  <si>
    <t>10192285</t>
  </si>
  <si>
    <t>BELTRAMIN</t>
  </si>
  <si>
    <t>104TU01</t>
  </si>
  <si>
    <t>MARQUEZ DP</t>
  </si>
  <si>
    <t>03:38</t>
  </si>
  <si>
    <t>6028</t>
  </si>
  <si>
    <t>03:31</t>
  </si>
  <si>
    <t>05:07</t>
  </si>
  <si>
    <t xml:space="preserve">	10100231</t>
  </si>
  <si>
    <t>GAJARDO ARAOS</t>
  </si>
  <si>
    <t>6465</t>
  </si>
  <si>
    <t>03:35</t>
  </si>
  <si>
    <t>03:49</t>
  </si>
  <si>
    <t>03:54</t>
  </si>
  <si>
    <t>10113980</t>
  </si>
  <si>
    <t>6147</t>
  </si>
  <si>
    <t>03:39</t>
  </si>
  <si>
    <t>6334</t>
  </si>
  <si>
    <t>4166</t>
  </si>
  <si>
    <t>08:21</t>
  </si>
  <si>
    <t>104LA18</t>
  </si>
  <si>
    <t>02:47</t>
  </si>
  <si>
    <t>6414</t>
  </si>
  <si>
    <t>03:01</t>
  </si>
  <si>
    <t>04:21</t>
  </si>
  <si>
    <t>10183163</t>
  </si>
  <si>
    <t>106GH97</t>
  </si>
  <si>
    <t>6558</t>
  </si>
  <si>
    <t>05:28</t>
  </si>
  <si>
    <t>6372</t>
  </si>
  <si>
    <t>04:36</t>
  </si>
  <si>
    <t>4095</t>
  </si>
  <si>
    <t>10:21</t>
  </si>
  <si>
    <t>10190037</t>
  </si>
  <si>
    <t>IRARRAZABAL</t>
  </si>
  <si>
    <t>106FS02</t>
  </si>
  <si>
    <t>6589</t>
  </si>
  <si>
    <t>03:51</t>
  </si>
  <si>
    <t>6535</t>
  </si>
  <si>
    <t>07:56</t>
  </si>
  <si>
    <t>3905</t>
  </si>
  <si>
    <t>16:11</t>
  </si>
  <si>
    <t>10106225</t>
  </si>
  <si>
    <t>105DD53</t>
  </si>
  <si>
    <t>DAFIR</t>
  </si>
  <si>
    <t>7070</t>
  </si>
  <si>
    <t>11:23</t>
  </si>
  <si>
    <t>09:23</t>
  </si>
  <si>
    <t>5650</t>
  </si>
  <si>
    <t>08:11</t>
  </si>
  <si>
    <t>10066794</t>
  </si>
  <si>
    <t>6779</t>
  </si>
  <si>
    <t>02:56</t>
  </si>
  <si>
    <t>6266</t>
  </si>
  <si>
    <t>07:16</t>
  </si>
  <si>
    <t>10,3</t>
  </si>
  <si>
    <t>6989</t>
  </si>
  <si>
    <t>04:15</t>
  </si>
  <si>
    <t>106KS86</t>
  </si>
  <si>
    <t>AP ANGLO CAYO</t>
  </si>
  <si>
    <t>6580</t>
  </si>
  <si>
    <t>03:48</t>
  </si>
  <si>
    <t>5193</t>
  </si>
  <si>
    <t>04:27</t>
  </si>
  <si>
    <t>4119</t>
  </si>
  <si>
    <t>SUAZO CEPEDA</t>
  </si>
  <si>
    <t>106KP46</t>
  </si>
  <si>
    <t>Lo Campo Presumida</t>
  </si>
  <si>
    <t>6588</t>
  </si>
  <si>
    <t>03:32</t>
  </si>
  <si>
    <t>6544</t>
  </si>
  <si>
    <t>07:43</t>
  </si>
  <si>
    <t>08:44</t>
  </si>
  <si>
    <t>10062880</t>
  </si>
  <si>
    <t>104AU49</t>
  </si>
  <si>
    <t>07:47</t>
  </si>
  <si>
    <t>5821</t>
  </si>
  <si>
    <t>14:04</t>
  </si>
  <si>
    <t xml:space="preserve">RENATO </t>
  </si>
  <si>
    <t>6161</t>
  </si>
  <si>
    <t>05:50</t>
  </si>
  <si>
    <t>6047</t>
  </si>
  <si>
    <t>04:26</t>
  </si>
  <si>
    <t>106KU10</t>
  </si>
  <si>
    <t>5928</t>
  </si>
  <si>
    <t>05:39</t>
  </si>
  <si>
    <t>10035755</t>
  </si>
  <si>
    <t>104RZ99</t>
  </si>
  <si>
    <t>04:01</t>
  </si>
  <si>
    <t>10102393</t>
  </si>
  <si>
    <t>106KP70</t>
  </si>
  <si>
    <t>TOBA GRINGA</t>
  </si>
  <si>
    <t>10116737</t>
  </si>
  <si>
    <t>6478</t>
  </si>
  <si>
    <t>10094691</t>
  </si>
  <si>
    <t>105EI53</t>
  </si>
  <si>
    <t>MARENGO ITATA</t>
  </si>
  <si>
    <t>5407</t>
  </si>
  <si>
    <t>01:06</t>
  </si>
  <si>
    <t>01:36</t>
  </si>
  <si>
    <t>3651</t>
  </si>
  <si>
    <t>03:23</t>
  </si>
  <si>
    <t>10181513</t>
  </si>
  <si>
    <t>106GH55</t>
  </si>
  <si>
    <t>CAN</t>
  </si>
  <si>
    <t>02:02</t>
  </si>
  <si>
    <t>4212</t>
  </si>
  <si>
    <t>06:09</t>
  </si>
  <si>
    <t>10192484</t>
  </si>
  <si>
    <t>5757</t>
  </si>
  <si>
    <t>07:12</t>
  </si>
  <si>
    <t>5800</t>
  </si>
  <si>
    <t>04:10</t>
  </si>
  <si>
    <t>4208</t>
  </si>
  <si>
    <t>29:58</t>
  </si>
  <si>
    <t>6121</t>
  </si>
  <si>
    <t>04:11</t>
  </si>
  <si>
    <t>02:58</t>
  </si>
  <si>
    <t>03:36</t>
  </si>
  <si>
    <t>10187939</t>
  </si>
  <si>
    <t>106KS93</t>
  </si>
  <si>
    <t>6732</t>
  </si>
  <si>
    <t>03:28</t>
  </si>
  <si>
    <t>04:00</t>
  </si>
  <si>
    <t>08:56</t>
  </si>
  <si>
    <t>10155174</t>
  </si>
  <si>
    <t>6666</t>
  </si>
  <si>
    <t>02:49</t>
  </si>
  <si>
    <t>11:45</t>
  </si>
  <si>
    <t>10178025</t>
  </si>
  <si>
    <t>106KP37</t>
  </si>
  <si>
    <t>QUIJOTE</t>
  </si>
  <si>
    <t>6563</t>
  </si>
  <si>
    <t>03:20</t>
  </si>
  <si>
    <t>18,53</t>
  </si>
  <si>
    <t>3885</t>
  </si>
  <si>
    <t>08:12</t>
  </si>
  <si>
    <t>10169490</t>
  </si>
  <si>
    <t>GABRIEL AGUSTIN</t>
  </si>
  <si>
    <t>106KP40</t>
  </si>
  <si>
    <t>CARMELO</t>
  </si>
  <si>
    <t>02:55</t>
  </si>
  <si>
    <t>02:52</t>
  </si>
  <si>
    <t>3915</t>
  </si>
  <si>
    <t>08:22</t>
  </si>
  <si>
    <t>10176286</t>
  </si>
  <si>
    <t>10105728</t>
  </si>
  <si>
    <t>JINSHAH</t>
  </si>
  <si>
    <t>5893</t>
  </si>
  <si>
    <t>05:45</t>
  </si>
  <si>
    <t>08:30:00</t>
  </si>
  <si>
    <t>09:56:46</t>
  </si>
  <si>
    <t>10:03:44</t>
  </si>
  <si>
    <t>10:43:44</t>
  </si>
  <si>
    <t>12:03:27</t>
  </si>
  <si>
    <t>12:12:37</t>
  </si>
  <si>
    <t>22,58</t>
  </si>
  <si>
    <t>12:52:37</t>
  </si>
  <si>
    <t>13:53:18</t>
  </si>
  <si>
    <t>14:05:17</t>
  </si>
  <si>
    <t>OSCAR</t>
  </si>
  <si>
    <t>GALA</t>
  </si>
  <si>
    <t>10:00:11</t>
  </si>
  <si>
    <t>10:02:49</t>
  </si>
  <si>
    <t>10:42:49</t>
  </si>
  <si>
    <t>12:10:22</t>
  </si>
  <si>
    <t>12:13:54</t>
  </si>
  <si>
    <t>5466</t>
  </si>
  <si>
    <t>12:53:54</t>
  </si>
  <si>
    <t>13:54:53</t>
  </si>
  <si>
    <t>14:04:22</t>
  </si>
  <si>
    <t>3659</t>
  </si>
  <si>
    <t>09:58:34</t>
  </si>
  <si>
    <t>10:06:28</t>
  </si>
  <si>
    <t>5788</t>
  </si>
  <si>
    <t>12:10:47</t>
  </si>
  <si>
    <t>12:16:05</t>
  </si>
  <si>
    <t>21,35</t>
  </si>
  <si>
    <t>12:56:05</t>
  </si>
  <si>
    <t>14:03:32</t>
  </si>
  <si>
    <t>14:08:22</t>
  </si>
  <si>
    <t>17,79</t>
  </si>
  <si>
    <t>4046</t>
  </si>
  <si>
    <t>ALONSO ASCUY</t>
  </si>
  <si>
    <t>09:56:25</t>
  </si>
  <si>
    <t>10:06:03</t>
  </si>
  <si>
    <t>10:46:03</t>
  </si>
  <si>
    <t>12:09:49</t>
  </si>
  <si>
    <t>12:21:31</t>
  </si>
  <si>
    <t>14:07:30</t>
  </si>
  <si>
    <t>14:19:24</t>
  </si>
  <si>
    <t>10136902</t>
  </si>
  <si>
    <t>Paola Alejandra</t>
  </si>
  <si>
    <t>GOIC Carcamo</t>
  </si>
  <si>
    <t>106LU87</t>
  </si>
  <si>
    <t>09:58:06</t>
  </si>
  <si>
    <t>10:01:05</t>
  </si>
  <si>
    <t>10:41:05</t>
  </si>
  <si>
    <t>12:40:02</t>
  </si>
  <si>
    <t>12:42:12</t>
  </si>
  <si>
    <t>13:22:12</t>
  </si>
  <si>
    <t>14:31:44</t>
  </si>
  <si>
    <t>4172</t>
  </si>
  <si>
    <t>10:19:30</t>
  </si>
  <si>
    <t>10:22:18</t>
  </si>
  <si>
    <t>11:02:18</t>
  </si>
  <si>
    <t>12:41:13</t>
  </si>
  <si>
    <t>12:45:06</t>
  </si>
  <si>
    <t>6168</t>
  </si>
  <si>
    <t>14:33:09</t>
  </si>
  <si>
    <t>14:40:29</t>
  </si>
  <si>
    <t>4083</t>
  </si>
  <si>
    <t>SERGIO</t>
  </si>
  <si>
    <t>ULLOA C</t>
  </si>
  <si>
    <t>10:18:54</t>
  </si>
  <si>
    <t>10:21:13</t>
  </si>
  <si>
    <t>11:01:13</t>
  </si>
  <si>
    <t>12:40:59</t>
  </si>
  <si>
    <t>12:47:40</t>
  </si>
  <si>
    <t>6387</t>
  </si>
  <si>
    <t>13:27:40</t>
  </si>
  <si>
    <t>14:33:52</t>
  </si>
  <si>
    <t>14:42:37</t>
  </si>
  <si>
    <t>18,13</t>
  </si>
  <si>
    <t>3972</t>
  </si>
  <si>
    <t>10:21:04</t>
  </si>
  <si>
    <t>10:27:31</t>
  </si>
  <si>
    <t>7051</t>
  </si>
  <si>
    <t>11:07:31</t>
  </si>
  <si>
    <t>12:50:28</t>
  </si>
  <si>
    <t>12:54:20</t>
  </si>
  <si>
    <t>13:34:20</t>
  </si>
  <si>
    <t>14:50:41</t>
  </si>
  <si>
    <t>DARIO</t>
  </si>
  <si>
    <t>CHAMORRO</t>
  </si>
  <si>
    <t>10:27:51</t>
  </si>
  <si>
    <t>10:32:41</t>
  </si>
  <si>
    <t>7362</t>
  </si>
  <si>
    <t>11:12:41</t>
  </si>
  <si>
    <t>13:16:18</t>
  </si>
  <si>
    <t>13:20:26</t>
  </si>
  <si>
    <t>7665</t>
  </si>
  <si>
    <t>14:00:26</t>
  </si>
  <si>
    <t>15:23:04</t>
  </si>
  <si>
    <t>15:29:34</t>
  </si>
  <si>
    <t>14,52</t>
  </si>
  <si>
    <t>4958</t>
  </si>
  <si>
    <t>10:27:48</t>
  </si>
  <si>
    <t>10:32:29</t>
  </si>
  <si>
    <t>7350</t>
  </si>
  <si>
    <t>11:12:29</t>
  </si>
  <si>
    <t>13:16:10</t>
  </si>
  <si>
    <t>14,55</t>
  </si>
  <si>
    <t>7757</t>
  </si>
  <si>
    <t>15:30:38</t>
  </si>
  <si>
    <t>4900</t>
  </si>
  <si>
    <t>10:32:01</t>
  </si>
  <si>
    <t>10:35:51</t>
  </si>
  <si>
    <t>11:15:51</t>
  </si>
  <si>
    <t>13:16:22</t>
  </si>
  <si>
    <t>13:21:54</t>
  </si>
  <si>
    <t>14,94</t>
  </si>
  <si>
    <t>7563</t>
  </si>
  <si>
    <t>14:01:54</t>
  </si>
  <si>
    <t>15:24:12</t>
  </si>
  <si>
    <t>15:30:12</t>
  </si>
  <si>
    <t>4938</t>
  </si>
  <si>
    <t>SALAM</t>
  </si>
  <si>
    <t>10:31:58</t>
  </si>
  <si>
    <t>10:34:20</t>
  </si>
  <si>
    <t>11:14:20</t>
  </si>
  <si>
    <t>13:16:15</t>
  </si>
  <si>
    <t>13:19:00</t>
  </si>
  <si>
    <t>7480</t>
  </si>
  <si>
    <t>13:59:00</t>
  </si>
  <si>
    <t>15:25:05</t>
  </si>
  <si>
    <t>15:28:22</t>
  </si>
  <si>
    <t>5165</t>
  </si>
  <si>
    <t>10:34:29</t>
  </si>
  <si>
    <t>10:38:33</t>
  </si>
  <si>
    <t>7714</t>
  </si>
  <si>
    <t>11:18:33</t>
  </si>
  <si>
    <t>13:15:32</t>
  </si>
  <si>
    <t>13:19:53</t>
  </si>
  <si>
    <t>7280</t>
  </si>
  <si>
    <t>13:59:53</t>
  </si>
  <si>
    <t>15:25:15</t>
  </si>
  <si>
    <t>15:28:53</t>
  </si>
  <si>
    <t>5122</t>
  </si>
  <si>
    <t>AMALIK</t>
  </si>
  <si>
    <t>10:16:25</t>
  </si>
  <si>
    <t>10:17:57</t>
  </si>
  <si>
    <t>12:39:52</t>
  </si>
  <si>
    <t>12:42:02</t>
  </si>
  <si>
    <t>6338</t>
  </si>
  <si>
    <t>13:22:02</t>
  </si>
  <si>
    <t>INDIO</t>
  </si>
  <si>
    <t>10:21:11</t>
  </si>
  <si>
    <t>10:26:53</t>
  </si>
  <si>
    <t>7014</t>
  </si>
  <si>
    <t>11:06:53</t>
  </si>
  <si>
    <t>12:56:15</t>
  </si>
  <si>
    <t>12:59:38</t>
  </si>
  <si>
    <t>6765</t>
  </si>
  <si>
    <t>13:39:38</t>
  </si>
  <si>
    <t>TORREALBA</t>
  </si>
  <si>
    <t>SPRING</t>
  </si>
  <si>
    <t>10:13:38</t>
  </si>
  <si>
    <t>10:21:53</t>
  </si>
  <si>
    <t>12:48:40</t>
  </si>
  <si>
    <t>13:06:56</t>
  </si>
  <si>
    <t>13:46:56</t>
  </si>
  <si>
    <t>10:31:08</t>
  </si>
  <si>
    <t>10:34:32</t>
  </si>
  <si>
    <t>7472</t>
  </si>
  <si>
    <t>11:14:32</t>
  </si>
  <si>
    <t>13:16:02</t>
  </si>
  <si>
    <t>14,81</t>
  </si>
  <si>
    <t>7477</t>
  </si>
  <si>
    <t>13:59:08</t>
  </si>
  <si>
    <t>10:34:26</t>
  </si>
  <si>
    <t>10:36:45</t>
  </si>
  <si>
    <t>7606</t>
  </si>
  <si>
    <t>11:16:45</t>
  </si>
  <si>
    <t>13:15:09</t>
  </si>
  <si>
    <t>13:29:46</t>
  </si>
  <si>
    <t>7981</t>
  </si>
  <si>
    <t>14:09:46</t>
  </si>
  <si>
    <t>10:22:39</t>
  </si>
  <si>
    <t>10:28:12</t>
  </si>
  <si>
    <t>15,98</t>
  </si>
  <si>
    <t>7092</t>
  </si>
  <si>
    <t>11:08:12</t>
  </si>
  <si>
    <t>13:03:21</t>
  </si>
  <si>
    <t>13:43:21</t>
  </si>
  <si>
    <t>16:52:02</t>
  </si>
  <si>
    <t>16:56:58</t>
  </si>
  <si>
    <t>6,36</t>
  </si>
  <si>
    <t>11321</t>
  </si>
  <si>
    <t>10138166</t>
  </si>
  <si>
    <t>TORO ESCOBAR</t>
  </si>
  <si>
    <t>10:22:52</t>
  </si>
  <si>
    <t>10:30:42</t>
  </si>
  <si>
    <t>7242</t>
  </si>
  <si>
    <t>11:10:42</t>
  </si>
  <si>
    <t>11,56</t>
  </si>
  <si>
    <t>9343</t>
  </si>
  <si>
    <t>8,24</t>
  </si>
  <si>
    <t>8737</t>
  </si>
  <si>
    <t>10194676</t>
  </si>
  <si>
    <t>ESCONDIDA</t>
  </si>
  <si>
    <t>08:45:00</t>
  </si>
  <si>
    <t>11:11:09</t>
  </si>
  <si>
    <t>11:12:59</t>
  </si>
  <si>
    <t>12,16</t>
  </si>
  <si>
    <t>8879</t>
  </si>
  <si>
    <t>11:52:59</t>
  </si>
  <si>
    <t>14:07:51</t>
  </si>
  <si>
    <t>14:10:09</t>
  </si>
  <si>
    <t>8230</t>
  </si>
  <si>
    <t>14:50:09</t>
  </si>
  <si>
    <t>16:09:33</t>
  </si>
  <si>
    <t>16:12:40</t>
  </si>
  <si>
    <t>JUAN DE DIOS</t>
  </si>
  <si>
    <t>LARRAIN CALVO</t>
  </si>
  <si>
    <t>11:11:06</t>
  </si>
  <si>
    <t>11:18:22</t>
  </si>
  <si>
    <t>9202</t>
  </si>
  <si>
    <t>11:58:22</t>
  </si>
  <si>
    <t>14:08:05</t>
  </si>
  <si>
    <t>14:11:08</t>
  </si>
  <si>
    <t>7966</t>
  </si>
  <si>
    <t>14:51:08</t>
  </si>
  <si>
    <t>16:09:36</t>
  </si>
  <si>
    <t>16:15:59</t>
  </si>
  <si>
    <t>4708</t>
  </si>
  <si>
    <t xml:space="preserve">AMELIA </t>
  </si>
  <si>
    <t>10:18:49</t>
  </si>
  <si>
    <t>10:22:44</t>
  </si>
  <si>
    <t>11:02:44</t>
  </si>
  <si>
    <t>HDM MAGNOLIA</t>
  </si>
  <si>
    <t>10:13:52</t>
  </si>
  <si>
    <t>10:28:35</t>
  </si>
  <si>
    <t>6216</t>
  </si>
  <si>
    <t>11:08:35</t>
  </si>
  <si>
    <t>12:16:41</t>
  </si>
  <si>
    <t>12:20:30</t>
  </si>
  <si>
    <t>4830</t>
  </si>
  <si>
    <t>14:10:30</t>
  </si>
  <si>
    <t>4494</t>
  </si>
  <si>
    <t>14:55:24</t>
  </si>
  <si>
    <t>15:43:47</t>
  </si>
  <si>
    <t>15:51:30</t>
  </si>
  <si>
    <t>24,8</t>
  </si>
  <si>
    <t>3366</t>
  </si>
  <si>
    <t xml:space="preserve">ALEXIS </t>
  </si>
  <si>
    <t>HENRIQUEZ RAMIREZ</t>
  </si>
  <si>
    <t>ODALISCA</t>
  </si>
  <si>
    <t>12:16:37</t>
  </si>
  <si>
    <t>12:25:31</t>
  </si>
  <si>
    <t>5132</t>
  </si>
  <si>
    <t>14:12:05</t>
  </si>
  <si>
    <t>14:17:41</t>
  </si>
  <si>
    <t>14:57:41</t>
  </si>
  <si>
    <t>15:47:42</t>
  </si>
  <si>
    <t>15:51:35</t>
  </si>
  <si>
    <t>3234</t>
  </si>
  <si>
    <t>12:16:44</t>
  </si>
  <si>
    <t>12:21:11</t>
  </si>
  <si>
    <t>4872</t>
  </si>
  <si>
    <t>13:01:11</t>
  </si>
  <si>
    <t>14:10:49</t>
  </si>
  <si>
    <t>4549</t>
  </si>
  <si>
    <t>14:57:01</t>
  </si>
  <si>
    <t>15:48:44</t>
  </si>
  <si>
    <t>15:57:18</t>
  </si>
  <si>
    <t>3617</t>
  </si>
  <si>
    <t>13:15:27</t>
  </si>
  <si>
    <t>13:21:04</t>
  </si>
  <si>
    <t>23,49</t>
  </si>
  <si>
    <t>26,4</t>
  </si>
  <si>
    <t>3065</t>
  </si>
  <si>
    <t>14:01:04</t>
  </si>
  <si>
    <t>15:03:56</t>
  </si>
  <si>
    <t>15:09:41</t>
  </si>
  <si>
    <t>17,49</t>
  </si>
  <si>
    <t>4117</t>
  </si>
  <si>
    <t>10150368</t>
  </si>
  <si>
    <t>14:15:31</t>
  </si>
  <si>
    <t>15:12:10</t>
  </si>
  <si>
    <t>15:16:11</t>
  </si>
  <si>
    <t>19,78</t>
  </si>
  <si>
    <t>ADRIANA</t>
  </si>
  <si>
    <t>PANTOJA CONTRERAA</t>
  </si>
  <si>
    <t>KALUHA</t>
  </si>
  <si>
    <t>13:31:23</t>
  </si>
  <si>
    <t>3960</t>
  </si>
  <si>
    <t>14:16:00</t>
  </si>
  <si>
    <t>15:11:58</t>
  </si>
  <si>
    <t>15:16:24</t>
  </si>
  <si>
    <t>3624</t>
  </si>
  <si>
    <t>13:38:25</t>
  </si>
  <si>
    <t>14:18:25</t>
  </si>
  <si>
    <t>15:12:01</t>
  </si>
  <si>
    <t>15:26:32</t>
  </si>
  <si>
    <t>22,39</t>
  </si>
  <si>
    <t>4087</t>
  </si>
  <si>
    <t>10036576</t>
  </si>
  <si>
    <t>13:53:13</t>
  </si>
  <si>
    <t>13:57:03</t>
  </si>
  <si>
    <t>14:37:03</t>
  </si>
  <si>
    <t>15:46:02</t>
  </si>
  <si>
    <t>10138024</t>
  </si>
  <si>
    <t>13:45:48</t>
  </si>
  <si>
    <t>13:49:28</t>
  </si>
  <si>
    <t>4769</t>
  </si>
  <si>
    <t>14:29:28</t>
  </si>
  <si>
    <t>15:46:59</t>
  </si>
  <si>
    <t>15:51:55</t>
  </si>
  <si>
    <t>4947</t>
  </si>
  <si>
    <t>106LU89</t>
  </si>
  <si>
    <t>13:43:29</t>
  </si>
  <si>
    <t>16,33</t>
  </si>
  <si>
    <t>14:34:49</t>
  </si>
  <si>
    <t>15:44:08</t>
  </si>
  <si>
    <t>15:52:12</t>
  </si>
  <si>
    <t>13:45:53</t>
  </si>
  <si>
    <t>13:53:11</t>
  </si>
  <si>
    <t>14:33:11</t>
  </si>
  <si>
    <t>15:47:02</t>
  </si>
  <si>
    <t>15:53:13</t>
  </si>
  <si>
    <t>4802</t>
  </si>
  <si>
    <t>LO CAMPO CHACOLI</t>
  </si>
  <si>
    <t>13:43:41</t>
  </si>
  <si>
    <t>13:48:02</t>
  </si>
  <si>
    <t>14:28:02</t>
  </si>
  <si>
    <t>15:54:32</t>
  </si>
  <si>
    <t>13,87</t>
  </si>
  <si>
    <t>RUIZ-TAGLE</t>
  </si>
  <si>
    <t>HP FAREED</t>
  </si>
  <si>
    <t>13:52:28</t>
  </si>
  <si>
    <t>13:56:07</t>
  </si>
  <si>
    <t>15:51:23</t>
  </si>
  <si>
    <t>15:56:05</t>
  </si>
  <si>
    <t>14:05:34</t>
  </si>
  <si>
    <t>14:11:18</t>
  </si>
  <si>
    <t>6078</t>
  </si>
  <si>
    <t>14:51:18</t>
  </si>
  <si>
    <t>15:46:55</t>
  </si>
  <si>
    <t>15:56:13</t>
  </si>
  <si>
    <t>21,58</t>
  </si>
  <si>
    <t>3895</t>
  </si>
  <si>
    <t>BELTRAMI</t>
  </si>
  <si>
    <t>TAQUILLERA</t>
  </si>
  <si>
    <t>13:49:23</t>
  </si>
  <si>
    <t>13:55:16</t>
  </si>
  <si>
    <t>14,07</t>
  </si>
  <si>
    <t>5116</t>
  </si>
  <si>
    <t>14:35:16</t>
  </si>
  <si>
    <t>15:52:27</t>
  </si>
  <si>
    <t>15:57:11</t>
  </si>
  <si>
    <t>4915</t>
  </si>
  <si>
    <t>10116530</t>
  </si>
  <si>
    <t>BRYAN</t>
  </si>
  <si>
    <t>VALDEBENITO</t>
  </si>
  <si>
    <t>13:53:48</t>
  </si>
  <si>
    <t>14:33:48</t>
  </si>
  <si>
    <t>15:53:47</t>
  </si>
  <si>
    <t>5018</t>
  </si>
  <si>
    <t>10113898</t>
  </si>
  <si>
    <t>HF BAUSAH</t>
  </si>
  <si>
    <t>14,16</t>
  </si>
  <si>
    <t>14:34:45</t>
  </si>
  <si>
    <t>15:51:56</t>
  </si>
  <si>
    <t>15:59:00</t>
  </si>
  <si>
    <t>10067052</t>
  </si>
  <si>
    <t xml:space="preserve">JOSE ANTONIO </t>
  </si>
  <si>
    <t>VICENTE OLIVARI</t>
  </si>
  <si>
    <t>GARSIK</t>
  </si>
  <si>
    <t>13:52:23</t>
  </si>
  <si>
    <t>5113</t>
  </si>
  <si>
    <t>14:35:13</t>
  </si>
  <si>
    <t>15:50:34</t>
  </si>
  <si>
    <t>15:59:26</t>
  </si>
  <si>
    <t>HURACAN</t>
  </si>
  <si>
    <t>13:47:16</t>
  </si>
  <si>
    <t>13:52:33</t>
  </si>
  <si>
    <t>14:32:33</t>
  </si>
  <si>
    <t>15:54:45</t>
  </si>
  <si>
    <t>16:00:09</t>
  </si>
  <si>
    <t>ZERBI</t>
  </si>
  <si>
    <t>ZALEM</t>
  </si>
  <si>
    <t>13:46:12</t>
  </si>
  <si>
    <t>13:51:37</t>
  </si>
  <si>
    <t>14:31:37</t>
  </si>
  <si>
    <t>15:52:14</t>
  </si>
  <si>
    <t>16:04:02</t>
  </si>
  <si>
    <t>5545</t>
  </si>
  <si>
    <t>10017622</t>
  </si>
  <si>
    <t>Sayen DV</t>
  </si>
  <si>
    <t>13:54:10</t>
  </si>
  <si>
    <t>13:59:09</t>
  </si>
  <si>
    <t>5349</t>
  </si>
  <si>
    <t>14:39:09</t>
  </si>
  <si>
    <t>16:07:22</t>
  </si>
  <si>
    <t>16:12:57</t>
  </si>
  <si>
    <t>12,79</t>
  </si>
  <si>
    <t>13,6</t>
  </si>
  <si>
    <t>HADI</t>
  </si>
  <si>
    <t>13:46:08</t>
  </si>
  <si>
    <t>13:52:31</t>
  </si>
  <si>
    <t>4952</t>
  </si>
  <si>
    <t>16:08:25</t>
  </si>
  <si>
    <t>16:13:44</t>
  </si>
  <si>
    <t>6073</t>
  </si>
  <si>
    <t>13:46:06</t>
  </si>
  <si>
    <t>13:56:44</t>
  </si>
  <si>
    <t>14:36:44</t>
  </si>
  <si>
    <t>16:08:23</t>
  </si>
  <si>
    <t>16:13:51</t>
  </si>
  <si>
    <t>12,36</t>
  </si>
  <si>
    <t>5827</t>
  </si>
  <si>
    <t>KALIMANTAN</t>
  </si>
  <si>
    <t>13:52:48</t>
  </si>
  <si>
    <t>14:08:15</t>
  </si>
  <si>
    <t>12,21</t>
  </si>
  <si>
    <t>5895</t>
  </si>
  <si>
    <t>14:48:15</t>
  </si>
  <si>
    <t>16:04:57</t>
  </si>
  <si>
    <t>16:16:54</t>
  </si>
  <si>
    <t>10097227</t>
  </si>
  <si>
    <t>SHARAV</t>
  </si>
  <si>
    <t>13:46:28</t>
  </si>
  <si>
    <t>ESPUMA</t>
  </si>
  <si>
    <t>14:19:49</t>
  </si>
  <si>
    <t>14:59:49</t>
  </si>
  <si>
    <t>16:23:34</t>
  </si>
  <si>
    <t>16:27:53</t>
  </si>
  <si>
    <t>13,63</t>
  </si>
  <si>
    <t>14,33</t>
  </si>
  <si>
    <t>JOSEFA</t>
  </si>
  <si>
    <t>AGUILERA</t>
  </si>
  <si>
    <t>14:20:28</t>
  </si>
  <si>
    <t>12,57</t>
  </si>
  <si>
    <t>13,3</t>
  </si>
  <si>
    <t>16:23:28</t>
  </si>
  <si>
    <t>16:27:58</t>
  </si>
  <si>
    <t>14:10:12</t>
  </si>
  <si>
    <t>14:12:20</t>
  </si>
  <si>
    <t>14:52:20</t>
  </si>
  <si>
    <t>16:35:06</t>
  </si>
  <si>
    <t>16:39:05</t>
  </si>
  <si>
    <t>11,68</t>
  </si>
  <si>
    <t>6405</t>
  </si>
  <si>
    <t>14:25:16</t>
  </si>
  <si>
    <t>14:29:17</t>
  </si>
  <si>
    <t>13,44</t>
  </si>
  <si>
    <t xml:space="preserve">JOSE  ELIAS </t>
  </si>
  <si>
    <t>14:34:12</t>
  </si>
  <si>
    <t>LLAYLLAY 19 I</t>
  </si>
  <si>
    <t>05:53:21</t>
  </si>
  <si>
    <t>06:03:59</t>
  </si>
  <si>
    <t>06:18:52</t>
  </si>
  <si>
    <t>PABLO LLOMPART</t>
  </si>
  <si>
    <t>06:18:55</t>
  </si>
  <si>
    <t>06:20:24</t>
  </si>
  <si>
    <t>06:33:21</t>
  </si>
  <si>
    <t>06:34:40</t>
  </si>
  <si>
    <t>07:05:36</t>
  </si>
  <si>
    <t>07:11:17</t>
  </si>
  <si>
    <t>07:54:36</t>
  </si>
  <si>
    <t>JESUS MAXIMILIANO CERPA VERA</t>
  </si>
  <si>
    <t>08:19:16</t>
  </si>
  <si>
    <t>08:39:55</t>
  </si>
  <si>
    <t>08:30:02</t>
  </si>
  <si>
    <t>MATIAS ALAMOS</t>
  </si>
  <si>
    <t>03:49:34</t>
  </si>
  <si>
    <t>03:50:41</t>
  </si>
  <si>
    <t>03:50:46</t>
  </si>
  <si>
    <t>04:01:14</t>
  </si>
  <si>
    <t>04:03:19</t>
  </si>
  <si>
    <t>OSCAR TAHAN</t>
  </si>
  <si>
    <t>04:04:54</t>
  </si>
  <si>
    <t>04:13:32</t>
  </si>
  <si>
    <t>MATIAS ALONSO ASCUY</t>
  </si>
  <si>
    <t>04:17:31</t>
  </si>
  <si>
    <t>04:21:18</t>
  </si>
  <si>
    <t>04:21:24</t>
  </si>
  <si>
    <t>04:22:40</t>
  </si>
  <si>
    <t>04:22:45</t>
  </si>
  <si>
    <t>04:28:38</t>
  </si>
  <si>
    <t>04:30:20</t>
  </si>
  <si>
    <t>CRISTOBAL BELTRAMIN</t>
  </si>
  <si>
    <t>04:31:45</t>
  </si>
  <si>
    <t>JAVIERA GAJARDO ARAOS</t>
  </si>
  <si>
    <t>04:31:50</t>
  </si>
  <si>
    <t>PEDRO DEL CAMPO SALINAS</t>
  </si>
  <si>
    <t>04:37:28</t>
  </si>
  <si>
    <t>04:40:11</t>
  </si>
  <si>
    <t>PAOLA ALEJANDRA GOIC CARCAMO</t>
  </si>
  <si>
    <t>04:41:45</t>
  </si>
  <si>
    <t>04:43:10</t>
  </si>
  <si>
    <t>04:43:45</t>
  </si>
  <si>
    <t>VICENTE IRARRAZABAL</t>
  </si>
  <si>
    <t>04:43:49</t>
  </si>
  <si>
    <t>SERGIO ULLOA C</t>
  </si>
  <si>
    <t>04:43:53</t>
  </si>
  <si>
    <t>04:45:11</t>
  </si>
  <si>
    <t>04:45:16</t>
  </si>
  <si>
    <t>04:45:33</t>
  </si>
  <si>
    <t>GABRIEL AGUSTIN ALMARA</t>
  </si>
  <si>
    <t>04:45:38</t>
  </si>
  <si>
    <t>JUAN DE DIOS LARRAIN CALVO</t>
  </si>
  <si>
    <t>06:04:37</t>
  </si>
  <si>
    <t>05:00:42</t>
  </si>
  <si>
    <t>DARIO CHAMORRO</t>
  </si>
  <si>
    <t>05:33:04</t>
  </si>
  <si>
    <t>05:33:27</t>
  </si>
  <si>
    <t>05:34:13</t>
  </si>
  <si>
    <t>05:35:06</t>
  </si>
  <si>
    <t>05:35:16</t>
  </si>
  <si>
    <t>05:13:29</t>
  </si>
  <si>
    <t>05:33:54</t>
  </si>
  <si>
    <t>03:31:31</t>
  </si>
  <si>
    <t>ALEXIS  HENRIQUEZ RAMIREZ</t>
  </si>
  <si>
    <t>03:31:35</t>
  </si>
  <si>
    <t>03:37:18</t>
  </si>
  <si>
    <t>01:59:42</t>
  </si>
  <si>
    <t>02:06:12</t>
  </si>
  <si>
    <t>ADRIANA PANTOJA CONTRERAA</t>
  </si>
  <si>
    <t>02:06:24</t>
  </si>
  <si>
    <t>02:16:33</t>
  </si>
  <si>
    <t>02:36:02</t>
  </si>
  <si>
    <t>02:41:55</t>
  </si>
  <si>
    <t>02:42:12</t>
  </si>
  <si>
    <t>02:43:14</t>
  </si>
  <si>
    <t>02:44:32</t>
  </si>
  <si>
    <t>JORGE RUIZ-TAGLE</t>
  </si>
  <si>
    <t>02:46:06</t>
  </si>
  <si>
    <t>02:46:13</t>
  </si>
  <si>
    <t>GUILLERMO BELTRAMI</t>
  </si>
  <si>
    <t>BRYAN VALDEBENITO</t>
  </si>
  <si>
    <t>02:47:26</t>
  </si>
  <si>
    <t>02:49:01</t>
  </si>
  <si>
    <t>JOSE ANTONIO  VICENTE OLIVARI</t>
  </si>
  <si>
    <t>02:49:27</t>
  </si>
  <si>
    <t>02:50:09</t>
  </si>
  <si>
    <t>MACARENA ZERBI</t>
  </si>
  <si>
    <t>02:54:02</t>
  </si>
  <si>
    <t>03:02:53</t>
  </si>
  <si>
    <t>03:02:57</t>
  </si>
  <si>
    <t>JOSEFA AGUILERA</t>
  </si>
  <si>
    <t>03:02:59</t>
  </si>
  <si>
    <t>03:03:44</t>
  </si>
  <si>
    <t>03:03:52</t>
  </si>
  <si>
    <t>03:06:54</t>
  </si>
  <si>
    <t>MARIA RISHMAWI</t>
  </si>
  <si>
    <t>01:29:18</t>
  </si>
  <si>
    <t>JOSE  ELIAS  RISHMAWI</t>
  </si>
  <si>
    <t>01:34:12</t>
  </si>
  <si>
    <t>Total LLAYLLAY 19 I</t>
  </si>
  <si>
    <t>MARTIN GARCIA LAZO - SI QUILILCHE</t>
  </si>
  <si>
    <t>MATIAS ALAMOS - AO TORUK</t>
  </si>
  <si>
    <t>PABLO LLOMPART - ANCAR DASAM</t>
  </si>
  <si>
    <t>DIEGO BULNES LABRA - SHAZAM</t>
  </si>
  <si>
    <t>FELIPE SAT YABER - ATILANA</t>
  </si>
  <si>
    <t>ALEXIS  HENRIQUEZ RAMIREZ - ODALISCA</t>
  </si>
  <si>
    <t>FELIPE THOMSEN - ZAGAL</t>
  </si>
  <si>
    <t>OSCAR TAHAN - GALA</t>
  </si>
  <si>
    <t>RICARDO THOMSEN - CORAJE</t>
  </si>
  <si>
    <t>ADRIANA PANTOJA CONTRERAA - KALUHA</t>
  </si>
  <si>
    <t>MATIAS ALONSO ASCUY - ARAMIS</t>
  </si>
  <si>
    <t>JOSE  ELIAS  RISHMAWI - ANCAR BAKUR</t>
  </si>
  <si>
    <t>ALFREDO SAT YABER - CHAMPULLI ZAHIR</t>
  </si>
  <si>
    <t>RENI  MULLER - LIBIYA</t>
  </si>
  <si>
    <t>ORLANDO VILLALOBOS - LA PERFECTA</t>
  </si>
  <si>
    <t>SEBASTIAN SALINAS - HF BATAL</t>
  </si>
  <si>
    <t>CRISTOBAL BELTRAMIN - MARQUEZ DP</t>
  </si>
  <si>
    <t>JAVIERA GAJARDO ARAOS - BAHR</t>
  </si>
  <si>
    <t>JUAN FRANCISCO DEL CANTO - LO CAMPO CHACOLI</t>
  </si>
  <si>
    <t>JORGE RUIZ-TAGLE - HP FAREED</t>
  </si>
  <si>
    <t>PEDRO DEL CAMPO SALINAS - SASHA</t>
  </si>
  <si>
    <t>MANUELA VALENZUELA VARGAS - RABIOSA</t>
  </si>
  <si>
    <t>GUILLERMO BELTRAMI - TAQUILLERA</t>
  </si>
  <si>
    <t>PAOLA ALEJANDRA GOIC CARCAMO - MISIL</t>
  </si>
  <si>
    <t>BRYAN VALDEBENITO - AYHINCO</t>
  </si>
  <si>
    <t>JOSE ANDRES  POBLETE SALCEDO - HF BAUSAH</t>
  </si>
  <si>
    <t>JOSE ANTONIO  VICENTE OLIVARI - GARSIK</t>
  </si>
  <si>
    <t>CAROLINE MACKENZIE - F.U. CORSO</t>
  </si>
  <si>
    <t>VICENTE IRARRAZABAL - CL LLANCA</t>
  </si>
  <si>
    <t>SERGIO ULLOA C - HF BARII</t>
  </si>
  <si>
    <t>MACARENA ZERBI - ZALEM</t>
  </si>
  <si>
    <t>DARIO CHAMORRO - SIMBA</t>
  </si>
  <si>
    <t>LUIS SANTOS  - ALBORADA HURACAN</t>
  </si>
  <si>
    <t>JUAN RIOS - SALAM</t>
  </si>
  <si>
    <t>SERGIO  HURTADO  - DAFIR</t>
  </si>
  <si>
    <t>HARKEN JENSEN - LA CANDELARIA ALTHANI</t>
  </si>
  <si>
    <t>CARLA O´NELL - HADI</t>
  </si>
  <si>
    <t>RAFAEL  CARRERE - ZINGARA</t>
  </si>
  <si>
    <t>CRISTIAN SANCHEZ - KALIMANTAN</t>
  </si>
  <si>
    <t>PAULA LLORENS CLARK - S H CIRO</t>
  </si>
  <si>
    <t>MICAELA TORRES HORTA - MARENGO ITATA</t>
  </si>
  <si>
    <t>FLORENCIA CATALINA CERPA VERA - ALCAZAR CANELO</t>
  </si>
  <si>
    <t>JESUS MAXIMILIANO CERPA VERA - URKO</t>
  </si>
  <si>
    <t>TRINIDAD VALENZUELA FUENTES - DASHKA</t>
  </si>
  <si>
    <t>CONSUELO MARCHANT CARDENAS - ALCAZAR MAGNOLIO</t>
  </si>
  <si>
    <t>TRINIDAD MARINKOVIC CORTESE - QUIJOTE</t>
  </si>
  <si>
    <t>GABRIEL AGUSTIN ALMARA - CARMELO</t>
  </si>
  <si>
    <t>JOSEFA AGUILERA - SULTAN AUGUSTO</t>
  </si>
  <si>
    <t>COLOMBA MATTE TYRER - ESCONDIDA</t>
  </si>
  <si>
    <t>JUAN DE DIOS LARRAIN CALVO - CALAFQUEN</t>
  </si>
  <si>
    <t>10158353</t>
  </si>
  <si>
    <t>XIUYAN</t>
  </si>
  <si>
    <t>ZHANG</t>
  </si>
  <si>
    <t>9488</t>
  </si>
  <si>
    <t>12,53</t>
  </si>
  <si>
    <t>10919</t>
  </si>
  <si>
    <t>07:28</t>
  </si>
  <si>
    <t>8914</t>
  </si>
  <si>
    <t>12:01</t>
  </si>
  <si>
    <t>9120</t>
  </si>
  <si>
    <t>19:37</t>
  </si>
  <si>
    <t>3516</t>
  </si>
  <si>
    <t>24:07</t>
  </si>
  <si>
    <t>10073052</t>
  </si>
  <si>
    <t>9402</t>
  </si>
  <si>
    <t>12,86</t>
  </si>
  <si>
    <t>10640</t>
  </si>
  <si>
    <t>7283</t>
  </si>
  <si>
    <t>12,46</t>
  </si>
  <si>
    <t>8091</t>
  </si>
  <si>
    <t>18:41</t>
  </si>
  <si>
    <t>10098998</t>
  </si>
  <si>
    <t>9603</t>
  </si>
  <si>
    <t>04:43</t>
  </si>
  <si>
    <t>12,91</t>
  </si>
  <si>
    <t>10593</t>
  </si>
  <si>
    <t>03:56</t>
  </si>
  <si>
    <t>14,51</t>
  </si>
  <si>
    <t>8684</t>
  </si>
  <si>
    <t>9528</t>
  </si>
  <si>
    <t>04:22</t>
  </si>
  <si>
    <t>12,75</t>
  </si>
  <si>
    <t>10732</t>
  </si>
  <si>
    <t>07:38</t>
  </si>
  <si>
    <t>11487</t>
  </si>
  <si>
    <t>04:56</t>
  </si>
  <si>
    <t>10159103</t>
  </si>
  <si>
    <t>YUOUDONG</t>
  </si>
  <si>
    <t>HUANG</t>
  </si>
  <si>
    <t>9566</t>
  </si>
  <si>
    <t>MARCELA </t>
  </si>
  <si>
    <t>7638</t>
  </si>
  <si>
    <t>7013</t>
  </si>
  <si>
    <t>05:56</t>
  </si>
  <si>
    <t>12,27</t>
  </si>
  <si>
    <t>6160</t>
  </si>
  <si>
    <t>10:57</t>
  </si>
  <si>
    <t>10104191</t>
  </si>
  <si>
    <t>GAMEROS ALVAREZ TOSTADO</t>
  </si>
  <si>
    <t>03:29</t>
  </si>
  <si>
    <t>7299</t>
  </si>
  <si>
    <t>7294</t>
  </si>
  <si>
    <t>4602</t>
  </si>
  <si>
    <t>09:52</t>
  </si>
  <si>
    <t>10077473</t>
  </si>
  <si>
    <t>GUSTAVO A</t>
  </si>
  <si>
    <t>COSTA</t>
  </si>
  <si>
    <t>106FR87</t>
  </si>
  <si>
    <t>03:55</t>
  </si>
  <si>
    <t>7574</t>
  </si>
  <si>
    <t>09:24</t>
  </si>
  <si>
    <t>7370</t>
  </si>
  <si>
    <t>11:25</t>
  </si>
  <si>
    <t>5560</t>
  </si>
  <si>
    <t>07:00</t>
  </si>
  <si>
    <t>10137332</t>
  </si>
  <si>
    <t>RIKKE KIAER</t>
  </si>
  <si>
    <t>THYGESEN</t>
  </si>
  <si>
    <t>DNK</t>
  </si>
  <si>
    <t>7605</t>
  </si>
  <si>
    <t>03:12</t>
  </si>
  <si>
    <t>7613</t>
  </si>
  <si>
    <t>7098</t>
  </si>
  <si>
    <t>10067213</t>
  </si>
  <si>
    <t>105VV80</t>
  </si>
  <si>
    <t>BONNYTHA</t>
  </si>
  <si>
    <t>ECU</t>
  </si>
  <si>
    <t>03:24</t>
  </si>
  <si>
    <t>7600</t>
  </si>
  <si>
    <t>7596</t>
  </si>
  <si>
    <t>10,64</t>
  </si>
  <si>
    <t>05:21</t>
  </si>
  <si>
    <t>8080</t>
  </si>
  <si>
    <t>12:23</t>
  </si>
  <si>
    <t>10:19</t>
  </si>
  <si>
    <t>8165</t>
  </si>
  <si>
    <t>9,33</t>
  </si>
  <si>
    <t>8101</t>
  </si>
  <si>
    <t>11:01</t>
  </si>
  <si>
    <t>10085864</t>
  </si>
  <si>
    <t>ALMEIDA AYALA</t>
  </si>
  <si>
    <t>8644</t>
  </si>
  <si>
    <t>17:08</t>
  </si>
  <si>
    <t>7538</t>
  </si>
  <si>
    <t>02:46</t>
  </si>
  <si>
    <t>7957</t>
  </si>
  <si>
    <t>9,74</t>
  </si>
  <si>
    <t>7759</t>
  </si>
  <si>
    <t>27:21</t>
  </si>
  <si>
    <t>10094966</t>
  </si>
  <si>
    <t>TERESA</t>
  </si>
  <si>
    <t>105KU57</t>
  </si>
  <si>
    <t>Z T MAGLOV</t>
  </si>
  <si>
    <t>7109</t>
  </si>
  <si>
    <t>01:58</t>
  </si>
  <si>
    <t>06:31</t>
  </si>
  <si>
    <t>4185</t>
  </si>
  <si>
    <t>06:04</t>
  </si>
  <si>
    <t>106FQ80</t>
  </si>
  <si>
    <t>7238</t>
  </si>
  <si>
    <t>06:23</t>
  </si>
  <si>
    <t>6332</t>
  </si>
  <si>
    <t>09:09</t>
  </si>
  <si>
    <t>18:14</t>
  </si>
  <si>
    <t>4045</t>
  </si>
  <si>
    <t>24:30</t>
  </si>
  <si>
    <t>10108279</t>
  </si>
  <si>
    <t>PABLO XAVIER</t>
  </si>
  <si>
    <t>VINTIMILLA</t>
  </si>
  <si>
    <t>106ER57</t>
  </si>
  <si>
    <t>06:16</t>
  </si>
  <si>
    <t>6229</t>
  </si>
  <si>
    <t>04:34</t>
  </si>
  <si>
    <t>12:58</t>
  </si>
  <si>
    <t>105DC01</t>
  </si>
  <si>
    <t>CAMORRA</t>
  </si>
  <si>
    <t>7411</t>
  </si>
  <si>
    <t>02:01</t>
  </si>
  <si>
    <t>6051</t>
  </si>
  <si>
    <t>09:10</t>
  </si>
  <si>
    <t>10131133</t>
  </si>
  <si>
    <t>6717</t>
  </si>
  <si>
    <t>14:42</t>
  </si>
  <si>
    <t>6237</t>
  </si>
  <si>
    <t>09:15</t>
  </si>
  <si>
    <t>7231</t>
  </si>
  <si>
    <t>04:02</t>
  </si>
  <si>
    <t>6932</t>
  </si>
  <si>
    <t>03:43</t>
  </si>
  <si>
    <t>6818</t>
  </si>
  <si>
    <t>10067665</t>
  </si>
  <si>
    <t>NATHALIE</t>
  </si>
  <si>
    <t>WEEMAELS</t>
  </si>
  <si>
    <t>105ON47</t>
  </si>
  <si>
    <t>SANTA CAROLINA ZAREYNA</t>
  </si>
  <si>
    <t>8034</t>
  </si>
  <si>
    <t>03:18</t>
  </si>
  <si>
    <t>7252</t>
  </si>
  <si>
    <t>7114</t>
  </si>
  <si>
    <t>10108277</t>
  </si>
  <si>
    <t>JOSE DANIEL</t>
  </si>
  <si>
    <t>ANDRADE PAREDES</t>
  </si>
  <si>
    <t>105IM26</t>
  </si>
  <si>
    <t>7837</t>
  </si>
  <si>
    <t>02:59</t>
  </si>
  <si>
    <t>10513</t>
  </si>
  <si>
    <t>FTQ GA+ME</t>
  </si>
  <si>
    <t>06:55</t>
  </si>
  <si>
    <t>10036590</t>
  </si>
  <si>
    <t>8436</t>
  </si>
  <si>
    <t>06:40</t>
  </si>
  <si>
    <t>8577</t>
  </si>
  <si>
    <t>14:53</t>
  </si>
  <si>
    <t>8802</t>
  </si>
  <si>
    <t>19:36</t>
  </si>
  <si>
    <t>10114666</t>
  </si>
  <si>
    <t>9687</t>
  </si>
  <si>
    <t>9523</t>
  </si>
  <si>
    <t>02:25</t>
  </si>
  <si>
    <t>13,18</t>
  </si>
  <si>
    <t>7649</t>
  </si>
  <si>
    <t>04:57</t>
  </si>
  <si>
    <t>7217</t>
  </si>
  <si>
    <t>02:51</t>
  </si>
  <si>
    <t>6164</t>
  </si>
  <si>
    <t>03:15</t>
  </si>
  <si>
    <t>7174</t>
  </si>
  <si>
    <t>02:10</t>
  </si>
  <si>
    <t>6500</t>
  </si>
  <si>
    <t>06:02</t>
  </si>
  <si>
    <t>10062746</t>
  </si>
  <si>
    <t xml:space="preserve">FERNANDA </t>
  </si>
  <si>
    <t xml:space="preserve">VILLAR </t>
  </si>
  <si>
    <t>7821</t>
  </si>
  <si>
    <t>07:02</t>
  </si>
  <si>
    <t>12:05</t>
  </si>
  <si>
    <t>8316</t>
  </si>
  <si>
    <t>07:06</t>
  </si>
  <si>
    <t>6931</t>
  </si>
  <si>
    <t>03:03</t>
  </si>
  <si>
    <t>8020</t>
  </si>
  <si>
    <t>7309</t>
  </si>
  <si>
    <t>04:48</t>
  </si>
  <si>
    <t>GRAN MARQUEZ</t>
  </si>
  <si>
    <t>8959</t>
  </si>
  <si>
    <t>04:20</t>
  </si>
  <si>
    <t>9527</t>
  </si>
  <si>
    <t>06:54</t>
  </si>
  <si>
    <t>10110393</t>
  </si>
  <si>
    <t>KAREN</t>
  </si>
  <si>
    <t>106GG87</t>
  </si>
  <si>
    <t>7590</t>
  </si>
  <si>
    <t>03:10</t>
  </si>
  <si>
    <t>9131</t>
  </si>
  <si>
    <t>07:09</t>
  </si>
  <si>
    <t>9808</t>
  </si>
  <si>
    <t>10070811</t>
  </si>
  <si>
    <t>MORGUI</t>
  </si>
  <si>
    <t>7307</t>
  </si>
  <si>
    <t>02:45</t>
  </si>
  <si>
    <t>05:14</t>
  </si>
  <si>
    <t>6277</t>
  </si>
  <si>
    <t>05:58</t>
  </si>
  <si>
    <t>3745</t>
  </si>
  <si>
    <t>26:30</t>
  </si>
  <si>
    <t>10153725</t>
  </si>
  <si>
    <t>BELEN</t>
  </si>
  <si>
    <t>FIGUERAS</t>
  </si>
  <si>
    <t>9033</t>
  </si>
  <si>
    <t>02:16</t>
  </si>
  <si>
    <t>9317</t>
  </si>
  <si>
    <t>7599</t>
  </si>
  <si>
    <t>04:09</t>
  </si>
  <si>
    <t>7240</t>
  </si>
  <si>
    <t>6415</t>
  </si>
  <si>
    <t>03:22</t>
  </si>
  <si>
    <t>5567</t>
  </si>
  <si>
    <t>27:36</t>
  </si>
  <si>
    <t>9059</t>
  </si>
  <si>
    <t>9280</t>
  </si>
  <si>
    <t>12,73</t>
  </si>
  <si>
    <t>7917</t>
  </si>
  <si>
    <t>09:12</t>
  </si>
  <si>
    <t>5047</t>
  </si>
  <si>
    <t>27:55</t>
  </si>
  <si>
    <t>105VW74</t>
  </si>
  <si>
    <t>7244</t>
  </si>
  <si>
    <t>6333</t>
  </si>
  <si>
    <t>01:51</t>
  </si>
  <si>
    <t>00:01</t>
  </si>
  <si>
    <t>5508</t>
  </si>
  <si>
    <t>02:30</t>
  </si>
  <si>
    <t>7471</t>
  </si>
  <si>
    <t>06:15</t>
  </si>
  <si>
    <t>5919</t>
  </si>
  <si>
    <t>06:00</t>
  </si>
  <si>
    <t>7134</t>
  </si>
  <si>
    <t>07:21</t>
  </si>
  <si>
    <t>05:42</t>
  </si>
  <si>
    <t>6604</t>
  </si>
  <si>
    <t>6680</t>
  </si>
  <si>
    <t>12:31</t>
  </si>
  <si>
    <t>7393</t>
  </si>
  <si>
    <t>6727</t>
  </si>
  <si>
    <t>05:36</t>
  </si>
  <si>
    <t>6741</t>
  </si>
  <si>
    <t>14:03</t>
  </si>
  <si>
    <t>7983</t>
  </si>
  <si>
    <t>13:15</t>
  </si>
  <si>
    <t>6863</t>
  </si>
  <si>
    <t>17:26</t>
  </si>
  <si>
    <t>11,72</t>
  </si>
  <si>
    <t>8601</t>
  </si>
  <si>
    <t>FTQ GA+ME TR</t>
  </si>
  <si>
    <t>22:53</t>
  </si>
  <si>
    <t>9160</t>
  </si>
  <si>
    <t>9320</t>
  </si>
  <si>
    <t>05:06</t>
  </si>
  <si>
    <t>7589</t>
  </si>
  <si>
    <t>06:01</t>
  </si>
  <si>
    <t>7489</t>
  </si>
  <si>
    <t>6312</t>
  </si>
  <si>
    <t>05:33</t>
  </si>
  <si>
    <t>7371</t>
  </si>
  <si>
    <t>6668</t>
  </si>
  <si>
    <t>04:17</t>
  </si>
  <si>
    <t>7907</t>
  </si>
  <si>
    <t>01:14</t>
  </si>
  <si>
    <t>7015</t>
  </si>
  <si>
    <t>07:55</t>
  </si>
  <si>
    <t>7641</t>
  </si>
  <si>
    <t>07:50</t>
  </si>
  <si>
    <t>20:07</t>
  </si>
  <si>
    <t>7188</t>
  </si>
  <si>
    <t>01:37</t>
  </si>
  <si>
    <t>10115927</t>
  </si>
  <si>
    <t>7207</t>
  </si>
  <si>
    <t>01:27</t>
  </si>
  <si>
    <t>10116626</t>
  </si>
  <si>
    <t>07:18</t>
  </si>
  <si>
    <t>18:44</t>
  </si>
  <si>
    <t>8149</t>
  </si>
  <si>
    <t>DOMINGA</t>
  </si>
  <si>
    <t>10083644</t>
  </si>
  <si>
    <t>ROLT</t>
  </si>
  <si>
    <t>106FJ84</t>
  </si>
  <si>
    <t>AO PATRIARCA</t>
  </si>
  <si>
    <t>6843</t>
  </si>
  <si>
    <t>09:48</t>
  </si>
  <si>
    <t>3801</t>
  </si>
  <si>
    <t>09:40</t>
  </si>
  <si>
    <t>105OM22</t>
  </si>
  <si>
    <t>4169</t>
  </si>
  <si>
    <t>16:20</t>
  </si>
  <si>
    <t>6467</t>
  </si>
  <si>
    <t>4271</t>
  </si>
  <si>
    <t>106LX01</t>
  </si>
  <si>
    <t>Abusimbel</t>
  </si>
  <si>
    <t>8290</t>
  </si>
  <si>
    <t>07:39</t>
  </si>
  <si>
    <t>7140</t>
  </si>
  <si>
    <t>07:14</t>
  </si>
  <si>
    <t>10040004</t>
  </si>
  <si>
    <t>FIGUEROA SILVA</t>
  </si>
  <si>
    <t>106KP68</t>
  </si>
  <si>
    <t>7091</t>
  </si>
  <si>
    <t>08:20</t>
  </si>
  <si>
    <t>14:38</t>
  </si>
  <si>
    <t>FTQ ME TR</t>
  </si>
  <si>
    <t>27:08</t>
  </si>
  <si>
    <t>10179621</t>
  </si>
  <si>
    <t>106EP97</t>
  </si>
  <si>
    <t>06:05</t>
  </si>
  <si>
    <t>10062874</t>
  </si>
  <si>
    <t>EDERSON</t>
  </si>
  <si>
    <t>FERNANDES DA COSTA</t>
  </si>
  <si>
    <t>106LO99</t>
  </si>
  <si>
    <t>AS EMBRUJO</t>
  </si>
  <si>
    <t>BRA</t>
  </si>
  <si>
    <t>8245</t>
  </si>
  <si>
    <t>6920</t>
  </si>
  <si>
    <t>10097521</t>
  </si>
  <si>
    <t>LAURA</t>
  </si>
  <si>
    <t>MORAS</t>
  </si>
  <si>
    <t>106KU22</t>
  </si>
  <si>
    <t>jinsha</t>
  </si>
  <si>
    <t>8321</t>
  </si>
  <si>
    <t>08:16</t>
  </si>
  <si>
    <t>6877</t>
  </si>
  <si>
    <t>06:51</t>
  </si>
  <si>
    <t>11:38</t>
  </si>
  <si>
    <t>10147207</t>
  </si>
  <si>
    <t>EMA</t>
  </si>
  <si>
    <t>7394</t>
  </si>
  <si>
    <t>02:00</t>
  </si>
  <si>
    <t>10105419</t>
  </si>
  <si>
    <t>7380</t>
  </si>
  <si>
    <t>10168197</t>
  </si>
  <si>
    <t>CAPUTO</t>
  </si>
  <si>
    <t>12:46</t>
  </si>
  <si>
    <t>6994</t>
  </si>
  <si>
    <t>08:29</t>
  </si>
  <si>
    <t>10182689</t>
  </si>
  <si>
    <t>106LT37</t>
  </si>
  <si>
    <t>7125</t>
  </si>
  <si>
    <t>06:50</t>
  </si>
  <si>
    <t>LLAYLLAY 19 II</t>
  </si>
  <si>
    <t>XIUYAN ZHANG</t>
  </si>
  <si>
    <t>MARIA JOSE GAMEROS ALVAREZ TOSTADO</t>
  </si>
  <si>
    <t>RIKKE KIAER THYGESEN</t>
  </si>
  <si>
    <t>GUSTAVO A COSTA</t>
  </si>
  <si>
    <t>HECTOR ALMEIDA AYALA</t>
  </si>
  <si>
    <t>MARCELA  COTO NIELSEN</t>
  </si>
  <si>
    <t>BELEN FIGUERAS</t>
  </si>
  <si>
    <t>EMA SANCHEZ</t>
  </si>
  <si>
    <t>TRINIDAD MENDEZ</t>
  </si>
  <si>
    <t>XIUYAN ZHANG - NOMADE</t>
  </si>
  <si>
    <t>RIKKE KIAER THYGESEN - CARAJO</t>
  </si>
  <si>
    <t>GUSTAVO A COSTA - PY SORPRESIVO</t>
  </si>
  <si>
    <t>FERNANDO MEDINA - BONNYTHA</t>
  </si>
  <si>
    <t>DAVID RAMIREZ AGUILERA - PERSEVERANCIA BLAZ</t>
  </si>
  <si>
    <t>HECTOR ALMEIDA AYALA - CL JACARTA</t>
  </si>
  <si>
    <t>MARCELA  COTO NIELSEN - CZ MAREK</t>
  </si>
  <si>
    <t>MARIA JOSE GAMEROS ALVAREZ TOSTADO - AMAROK</t>
  </si>
  <si>
    <t>PEDRO TOMAS VARELA CERDA - LL JET BLACK</t>
  </si>
  <si>
    <t>BELEN FIGUERAS - ALCAZAR SHABUK</t>
  </si>
  <si>
    <t>6. El ranking de jinetes FEI, considera solo las carreras FEI</t>
  </si>
  <si>
    <t>06:41:54</t>
  </si>
  <si>
    <t>08:25:43</t>
  </si>
  <si>
    <t>07:55:43</t>
  </si>
  <si>
    <t>08:18:35</t>
  </si>
  <si>
    <t>08:18:30</t>
  </si>
  <si>
    <t>08:51:38</t>
  </si>
  <si>
    <t>08:40:36</t>
  </si>
  <si>
    <t>07:34:45</t>
  </si>
  <si>
    <t>07:34:49</t>
  </si>
  <si>
    <t>04:38:58</t>
  </si>
  <si>
    <t>04:39:01</t>
  </si>
  <si>
    <t>04:47:48</t>
  </si>
  <si>
    <t>04:55:18</t>
  </si>
  <si>
    <t>04:55:21</t>
  </si>
  <si>
    <t>05:00:45</t>
  </si>
  <si>
    <t>05:38:10</t>
  </si>
  <si>
    <t>Total LLAYLLAY 19 II</t>
  </si>
  <si>
    <t>MATIAS ALAMOS - AO PATRIARCA</t>
  </si>
  <si>
    <t>CARLA O´NELL - SOFANOR</t>
  </si>
  <si>
    <t>CAROLINE MACKENZIE - ABUSIMBEL</t>
  </si>
  <si>
    <t>EMA SANCHEZ - TOBA GRINGA</t>
  </si>
  <si>
    <t>TRINIDAD MENDEZ - ALCAZAR DILAILA</t>
  </si>
  <si>
    <t>PILAR TORREALBA</t>
  </si>
  <si>
    <t>EL SENDERO</t>
  </si>
  <si>
    <t>Carlos Humeres Sigala</t>
  </si>
  <si>
    <t>Jaime Guzman </t>
  </si>
  <si>
    <t>Francisca Torche</t>
  </si>
  <si>
    <t>Juan Pablo Schiappacasse</t>
  </si>
  <si>
    <t>Juan Ignacio Ugarte</t>
  </si>
  <si>
    <t>Miguel Melnick</t>
  </si>
  <si>
    <t>Jose Joaquin Simon</t>
  </si>
  <si>
    <t>Francisco Simon</t>
  </si>
  <si>
    <t>Enrique Vergara</t>
  </si>
  <si>
    <t>Victor Szecowka</t>
  </si>
  <si>
    <t>Ornella Balducci</t>
  </si>
  <si>
    <t>Miguel Ruiz Tagle</t>
  </si>
  <si>
    <t>LA COMPAÑÍA</t>
  </si>
  <si>
    <t>CRISTIAN CORNEJO CABEZAS            13.363.217-K </t>
  </si>
  <si>
    <t>CECILIA CARRERE IROUME                       8.192.758-8</t>
  </si>
  <si>
    <t>JAVIERA LAGOS DIAZ                                   19.685.671-4 </t>
  </si>
  <si>
    <t>JOAQUIN LAGOS VELASCO                          9.858.765-9</t>
  </si>
  <si>
    <t>CAROLINA URQUIDI HERRERA                15.959.823-3  </t>
  </si>
  <si>
    <t>Raimundo Undurraga</t>
  </si>
  <si>
    <t>Agustina Montt </t>
  </si>
  <si>
    <t>Isidora Sanchez</t>
  </si>
  <si>
    <t>09:30:00</t>
  </si>
  <si>
    <t>11:02:09</t>
  </si>
  <si>
    <t>11:11:57</t>
  </si>
  <si>
    <t>20,6</t>
  </si>
  <si>
    <t>22,79</t>
  </si>
  <si>
    <t>6118</t>
  </si>
  <si>
    <t>11:51:57</t>
  </si>
  <si>
    <t>13:05:24</t>
  </si>
  <si>
    <t>13:15:41</t>
  </si>
  <si>
    <t>20,07</t>
  </si>
  <si>
    <t>22,88</t>
  </si>
  <si>
    <t>5023</t>
  </si>
  <si>
    <t>13:55:41</t>
  </si>
  <si>
    <t>15:04:54</t>
  </si>
  <si>
    <t>15:11:05</t>
  </si>
  <si>
    <t>4154</t>
  </si>
  <si>
    <t>10118391</t>
  </si>
  <si>
    <t xml:space="preserve">CARLOS </t>
  </si>
  <si>
    <t>SILVA ESCOBAR</t>
  </si>
  <si>
    <t>104WZ17</t>
  </si>
  <si>
    <t>HADY</t>
  </si>
  <si>
    <t>11:06:20</t>
  </si>
  <si>
    <t>11:12:06</t>
  </si>
  <si>
    <t>20,57</t>
  </si>
  <si>
    <t>21,8</t>
  </si>
  <si>
    <t>6126</t>
  </si>
  <si>
    <t>11:52:06</t>
  </si>
  <si>
    <t>13:11:52</t>
  </si>
  <si>
    <t>13:25:53</t>
  </si>
  <si>
    <t>21,06</t>
  </si>
  <si>
    <t>14:05:53</t>
  </si>
  <si>
    <t>15:28:10</t>
  </si>
  <si>
    <t>15:57:52</t>
  </si>
  <si>
    <t>15,31</t>
  </si>
  <si>
    <t>4936</t>
  </si>
  <si>
    <t>VERGARA</t>
  </si>
  <si>
    <t>viuda negra</t>
  </si>
  <si>
    <t>11:22:01</t>
  </si>
  <si>
    <t>11:26:43</t>
  </si>
  <si>
    <t>7004</t>
  </si>
  <si>
    <t>12:06:43</t>
  </si>
  <si>
    <t>13:39:41</t>
  </si>
  <si>
    <t>13:58:31</t>
  </si>
  <si>
    <t>15,03</t>
  </si>
  <si>
    <t>18,07</t>
  </si>
  <si>
    <t>6708</t>
  </si>
  <si>
    <t>14:38:31</t>
  </si>
  <si>
    <t>15:52:52</t>
  </si>
  <si>
    <t>16:15:12</t>
  </si>
  <si>
    <t>16,94</t>
  </si>
  <si>
    <t>4461</t>
  </si>
  <si>
    <t>11:41:27</t>
  </si>
  <si>
    <t>11:44:17</t>
  </si>
  <si>
    <t>8058</t>
  </si>
  <si>
    <t>12:24:17</t>
  </si>
  <si>
    <t>14:11:22</t>
  </si>
  <si>
    <t>14:14:31</t>
  </si>
  <si>
    <t>15,24</t>
  </si>
  <si>
    <t>6613</t>
  </si>
  <si>
    <t>14:54:31</t>
  </si>
  <si>
    <t>16:11:50</t>
  </si>
  <si>
    <t>16:16:37</t>
  </si>
  <si>
    <t>16,3</t>
  </si>
  <si>
    <t>4639</t>
  </si>
  <si>
    <t>RODRIGO</t>
  </si>
  <si>
    <t>MOREIRA</t>
  </si>
  <si>
    <t>RAISA</t>
  </si>
  <si>
    <t>11:44:45</t>
  </si>
  <si>
    <t>11:46:57</t>
  </si>
  <si>
    <t>15,33</t>
  </si>
  <si>
    <t>15,58</t>
  </si>
  <si>
    <t>8218</t>
  </si>
  <si>
    <t>12:26:57</t>
  </si>
  <si>
    <t>14:19:18</t>
  </si>
  <si>
    <t>14:24:25</t>
  </si>
  <si>
    <t>14,96</t>
  </si>
  <si>
    <t>7047</t>
  </si>
  <si>
    <t>15:04:25</t>
  </si>
  <si>
    <t>16:19:11</t>
  </si>
  <si>
    <t>16:27:13</t>
  </si>
  <si>
    <t>4487</t>
  </si>
  <si>
    <t>JOSE CAIO</t>
  </si>
  <si>
    <t>FRISONI VAS GUIMARAES</t>
  </si>
  <si>
    <t>BELLA</t>
  </si>
  <si>
    <t>11:44:41</t>
  </si>
  <si>
    <t>11:47:05</t>
  </si>
  <si>
    <t>8225</t>
  </si>
  <si>
    <t>12:27:05</t>
  </si>
  <si>
    <t>14:19:46</t>
  </si>
  <si>
    <t>14:22:37</t>
  </si>
  <si>
    <t>6933</t>
  </si>
  <si>
    <t>15:02:37</t>
  </si>
  <si>
    <t>16:19:15</t>
  </si>
  <si>
    <t>16:25:42</t>
  </si>
  <si>
    <t>4598</t>
  </si>
  <si>
    <t>11:42:42</t>
  </si>
  <si>
    <t>11:45:09</t>
  </si>
  <si>
    <t>15,54</t>
  </si>
  <si>
    <t>15,82</t>
  </si>
  <si>
    <t>8110</t>
  </si>
  <si>
    <t>12:25:09</t>
  </si>
  <si>
    <t>14:12:24</t>
  </si>
  <si>
    <t>14:16:59</t>
  </si>
  <si>
    <t>15,02</t>
  </si>
  <si>
    <t>6710</t>
  </si>
  <si>
    <t>14:56:59</t>
  </si>
  <si>
    <t>16:19:29</t>
  </si>
  <si>
    <t>16:25:27</t>
  </si>
  <si>
    <t>4951</t>
  </si>
  <si>
    <t>10067186</t>
  </si>
  <si>
    <t>AYLIN</t>
  </si>
  <si>
    <t>DOMINIQUE</t>
  </si>
  <si>
    <t>11:44:48</t>
  </si>
  <si>
    <t>11:47:16</t>
  </si>
  <si>
    <t>15,3</t>
  </si>
  <si>
    <t>8236</t>
  </si>
  <si>
    <t>12:27:16</t>
  </si>
  <si>
    <t>14:18:20</t>
  </si>
  <si>
    <t>14:20:17</t>
  </si>
  <si>
    <t>15,12</t>
  </si>
  <si>
    <t>6782</t>
  </si>
  <si>
    <t>15:00:17</t>
  </si>
  <si>
    <t>16:19:33</t>
  </si>
  <si>
    <t>16:40:28</t>
  </si>
  <si>
    <t>15,9</t>
  </si>
  <si>
    <t>4756</t>
  </si>
  <si>
    <t>SERCKIS</t>
  </si>
  <si>
    <t>11:49:52</t>
  </si>
  <si>
    <t>11:53:25</t>
  </si>
  <si>
    <t>14,64</t>
  </si>
  <si>
    <t>15,01</t>
  </si>
  <si>
    <t>8605</t>
  </si>
  <si>
    <t>12:33:25</t>
  </si>
  <si>
    <t>14:19:09</t>
  </si>
  <si>
    <t>14:22:59</t>
  </si>
  <si>
    <t>15,89</t>
  </si>
  <si>
    <t>6575</t>
  </si>
  <si>
    <t>15:02:59</t>
  </si>
  <si>
    <t>16:21:59</t>
  </si>
  <si>
    <t>16:35:40</t>
  </si>
  <si>
    <t>4740</t>
  </si>
  <si>
    <t>UMARA</t>
  </si>
  <si>
    <t>11:45:05</t>
  </si>
  <si>
    <t>11:47:55</t>
  </si>
  <si>
    <t>8276</t>
  </si>
  <si>
    <t>12:27:55</t>
  </si>
  <si>
    <t>14:19:20</t>
  </si>
  <si>
    <t>14:26:56</t>
  </si>
  <si>
    <t>14,11</t>
  </si>
  <si>
    <t>15,08</t>
  </si>
  <si>
    <t>7141</t>
  </si>
  <si>
    <t>15:06:56</t>
  </si>
  <si>
    <t>16:29:17</t>
  </si>
  <si>
    <t>16:35:00</t>
  </si>
  <si>
    <t>4940</t>
  </si>
  <si>
    <t>SOFIA</t>
  </si>
  <si>
    <t>GARCIA BONGOLL</t>
  </si>
  <si>
    <t>MANSUR</t>
  </si>
  <si>
    <t>11:40:31</t>
  </si>
  <si>
    <t>11:46:52</t>
  </si>
  <si>
    <t>15,34</t>
  </si>
  <si>
    <t>8213</t>
  </si>
  <si>
    <t>12:26:52</t>
  </si>
  <si>
    <t>14:26:34</t>
  </si>
  <si>
    <t>14,04</t>
  </si>
  <si>
    <t>7182</t>
  </si>
  <si>
    <t>15:06:34</t>
  </si>
  <si>
    <t>16:29:20</t>
  </si>
  <si>
    <t>16:35:35</t>
  </si>
  <si>
    <t>4965</t>
  </si>
  <si>
    <t>ATENEA</t>
  </si>
  <si>
    <t>11:44:58</t>
  </si>
  <si>
    <t>11:48:49</t>
  </si>
  <si>
    <t>15,56</t>
  </si>
  <si>
    <t>8330</t>
  </si>
  <si>
    <t>12:28:49</t>
  </si>
  <si>
    <t>14:28:01</t>
  </si>
  <si>
    <t>14:34:58</t>
  </si>
  <si>
    <t>15:14:58</t>
  </si>
  <si>
    <t>17:00:02</t>
  </si>
  <si>
    <t>17:04:48</t>
  </si>
  <si>
    <t>11,99</t>
  </si>
  <si>
    <t>6304</t>
  </si>
  <si>
    <t>BARBARA</t>
  </si>
  <si>
    <t>DOMONT</t>
  </si>
  <si>
    <t xml:space="preserve">SIROCCO </t>
  </si>
  <si>
    <t>11:45:01</t>
  </si>
  <si>
    <t>11:49:58</t>
  </si>
  <si>
    <t>8398</t>
  </si>
  <si>
    <t>12:29:58</t>
  </si>
  <si>
    <t>14:28:04</t>
  </si>
  <si>
    <t>14:34:52</t>
  </si>
  <si>
    <t>13,45</t>
  </si>
  <si>
    <t>14,23</t>
  </si>
  <si>
    <t>7494</t>
  </si>
  <si>
    <t>15:14:52</t>
  </si>
  <si>
    <t>17:00:07</t>
  </si>
  <si>
    <t>17:04:44</t>
  </si>
  <si>
    <t>11,97</t>
  </si>
  <si>
    <t>6316</t>
  </si>
  <si>
    <t>11:20:22</t>
  </si>
  <si>
    <t>11:27:59</t>
  </si>
  <si>
    <t>17,8</t>
  </si>
  <si>
    <t>7080</t>
  </si>
  <si>
    <t>12:07:59</t>
  </si>
  <si>
    <t>13:38:18</t>
  </si>
  <si>
    <t>13:55:42</t>
  </si>
  <si>
    <t>15,6</t>
  </si>
  <si>
    <t>18,6</t>
  </si>
  <si>
    <t>6463</t>
  </si>
  <si>
    <t>14:35:42</t>
  </si>
  <si>
    <t>15:48:37</t>
  </si>
  <si>
    <t>16:00:01</t>
  </si>
  <si>
    <t>4375</t>
  </si>
  <si>
    <t>PABLO </t>
  </si>
  <si>
    <t>LLOMPART GARCIA HUIDOBRO</t>
  </si>
  <si>
    <t>ANCAR FARUK</t>
  </si>
  <si>
    <t>11:44:57</t>
  </si>
  <si>
    <t>11:51:33</t>
  </si>
  <si>
    <t>14,83</t>
  </si>
  <si>
    <t>8494</t>
  </si>
  <si>
    <t>12:31:33</t>
  </si>
  <si>
    <t>14:29:08</t>
  </si>
  <si>
    <t>14,29</t>
  </si>
  <si>
    <t>7054</t>
  </si>
  <si>
    <t>15:09:08</t>
  </si>
  <si>
    <t>16:33:57</t>
  </si>
  <si>
    <t>16:42:15</t>
  </si>
  <si>
    <t>5089</t>
  </si>
  <si>
    <t>11:21:59</t>
  </si>
  <si>
    <t>11:30:20</t>
  </si>
  <si>
    <t>18,75</t>
  </si>
  <si>
    <t>7221</t>
  </si>
  <si>
    <t>12:10:20</t>
  </si>
  <si>
    <t>13:48:58</t>
  </si>
  <si>
    <t>14:08:00</t>
  </si>
  <si>
    <t>7059</t>
  </si>
  <si>
    <t>14:48:00</t>
  </si>
  <si>
    <t xml:space="preserve">MAXIMILIANO </t>
  </si>
  <si>
    <t>CORREA ARIZTIA</t>
  </si>
  <si>
    <t>TATON</t>
  </si>
  <si>
    <t>11:05:30</t>
  </si>
  <si>
    <t>11:11:51</t>
  </si>
  <si>
    <t>20,62</t>
  </si>
  <si>
    <t>21,99</t>
  </si>
  <si>
    <t>6112</t>
  </si>
  <si>
    <t>11:51:51</t>
  </si>
  <si>
    <t>13:05:34</t>
  </si>
  <si>
    <t>13:25:26</t>
  </si>
  <si>
    <t>17,95</t>
  </si>
  <si>
    <t>10066737</t>
  </si>
  <si>
    <t>BOETSCH VICUÑA</t>
  </si>
  <si>
    <t>Belle</t>
  </si>
  <si>
    <t>11:06:24</t>
  </si>
  <si>
    <t>11:15:57</t>
  </si>
  <si>
    <t>19,82</t>
  </si>
  <si>
    <t>21,78</t>
  </si>
  <si>
    <t>6357</t>
  </si>
  <si>
    <t>11:55:57</t>
  </si>
  <si>
    <t>13:37:26</t>
  </si>
  <si>
    <t>13:52:05</t>
  </si>
  <si>
    <t>6969</t>
  </si>
  <si>
    <t xml:space="preserve">FRANCISCA </t>
  </si>
  <si>
    <t>SANTA CRUZ MANRIQUEZ</t>
  </si>
  <si>
    <t>JEKE</t>
  </si>
  <si>
    <t>11:05:32</t>
  </si>
  <si>
    <t>11:25:27</t>
  </si>
  <si>
    <t>21,98</t>
  </si>
  <si>
    <t>6927</t>
  </si>
  <si>
    <t>12:05:27</t>
  </si>
  <si>
    <t>13:36:58</t>
  </si>
  <si>
    <t>13:53:59</t>
  </si>
  <si>
    <t>18,35</t>
  </si>
  <si>
    <t>6512</t>
  </si>
  <si>
    <t>104BR77</t>
  </si>
  <si>
    <t xml:space="preserve">TAN TAN </t>
  </si>
  <si>
    <t>11:21:56</t>
  </si>
  <si>
    <t>11:26:34</t>
  </si>
  <si>
    <t>18,01</t>
  </si>
  <si>
    <t>6995</t>
  </si>
  <si>
    <t>12:06:34</t>
  </si>
  <si>
    <t>14:03:58</t>
  </si>
  <si>
    <t>14:12:48</t>
  </si>
  <si>
    <t>13,31</t>
  </si>
  <si>
    <t>14,31</t>
  </si>
  <si>
    <t>LUTZ CHAS</t>
  </si>
  <si>
    <t xml:space="preserve">CHELLA </t>
  </si>
  <si>
    <t>12:15:21</t>
  </si>
  <si>
    <t>12:22:43</t>
  </si>
  <si>
    <t>12,7</t>
  </si>
  <si>
    <t>10363</t>
  </si>
  <si>
    <t>13:02:43</t>
  </si>
  <si>
    <t>15:28:12</t>
  </si>
  <si>
    <t>15:37:00</t>
  </si>
  <si>
    <t>10,89</t>
  </si>
  <si>
    <t>11,55</t>
  </si>
  <si>
    <t>9257</t>
  </si>
  <si>
    <t>MAUD</t>
  </si>
  <si>
    <t>BREYNE</t>
  </si>
  <si>
    <t>KHOLLY</t>
  </si>
  <si>
    <t>12:15:24</t>
  </si>
  <si>
    <t>12:21:15</t>
  </si>
  <si>
    <t>12,26</t>
  </si>
  <si>
    <t>10276</t>
  </si>
  <si>
    <t>13:01:15</t>
  </si>
  <si>
    <t>14:46:05</t>
  </si>
  <si>
    <t>BACHELET</t>
  </si>
  <si>
    <t>AM FANRUSH</t>
  </si>
  <si>
    <t>11:05:40</t>
  </si>
  <si>
    <t>11:25:50</t>
  </si>
  <si>
    <t>21,95</t>
  </si>
  <si>
    <t>6950</t>
  </si>
  <si>
    <t>DSQ ME</t>
  </si>
  <si>
    <t>10018244</t>
  </si>
  <si>
    <t>GONZALO</t>
  </si>
  <si>
    <t>BULNES LLOMPAR</t>
  </si>
  <si>
    <t>HP RAFIQ</t>
  </si>
  <si>
    <t>11:44:54</t>
  </si>
  <si>
    <t>11:48:46</t>
  </si>
  <si>
    <t>8326</t>
  </si>
  <si>
    <t>11:59:52</t>
  </si>
  <si>
    <t>12:06:55</t>
  </si>
  <si>
    <t>13,38</t>
  </si>
  <si>
    <t>14,01</t>
  </si>
  <si>
    <t>9415</t>
  </si>
  <si>
    <t>HDM LA FAVORITA</t>
  </si>
  <si>
    <t>09:45:00</t>
  </si>
  <si>
    <t>11:35:08</t>
  </si>
  <si>
    <t>11:44:24</t>
  </si>
  <si>
    <t>17,59</t>
  </si>
  <si>
    <t>7164</t>
  </si>
  <si>
    <t>12:24:24</t>
  </si>
  <si>
    <t>14:12:33</t>
  </si>
  <si>
    <t>14:23:12</t>
  </si>
  <si>
    <t>14,14</t>
  </si>
  <si>
    <t>7128</t>
  </si>
  <si>
    <t>15:03:12</t>
  </si>
  <si>
    <t>16:47:29</t>
  </si>
  <si>
    <t>16:56:27</t>
  </si>
  <si>
    <t>12,08</t>
  </si>
  <si>
    <t>6257</t>
  </si>
  <si>
    <t>12:02:44</t>
  </si>
  <si>
    <t>12:12:45</t>
  </si>
  <si>
    <t>14,21</t>
  </si>
  <si>
    <t>15,25</t>
  </si>
  <si>
    <t>8865</t>
  </si>
  <si>
    <t>12:52:45</t>
  </si>
  <si>
    <t>14:49:11</t>
  </si>
  <si>
    <t>14:54:51</t>
  </si>
  <si>
    <t>13,76</t>
  </si>
  <si>
    <t>14,43</t>
  </si>
  <si>
    <t>7326</t>
  </si>
  <si>
    <t>15:34:51</t>
  </si>
  <si>
    <t>17:05:47</t>
  </si>
  <si>
    <t>17:17:23</t>
  </si>
  <si>
    <t>13,85</t>
  </si>
  <si>
    <t>5457</t>
  </si>
  <si>
    <t>TARTARA</t>
  </si>
  <si>
    <t>11:46:05</t>
  </si>
  <si>
    <t>11:51:25</t>
  </si>
  <si>
    <t>7586</t>
  </si>
  <si>
    <t>12:31:25</t>
  </si>
  <si>
    <t>14:26:05</t>
  </si>
  <si>
    <t>14:32:30</t>
  </si>
  <si>
    <t>7265</t>
  </si>
  <si>
    <t>105OM12</t>
  </si>
  <si>
    <t>PRINCIPE</t>
  </si>
  <si>
    <t>11:37:00</t>
  </si>
  <si>
    <t>11:45:31</t>
  </si>
  <si>
    <t>17,42</t>
  </si>
  <si>
    <t>7232</t>
  </si>
  <si>
    <t>MAX</t>
  </si>
  <si>
    <t>FLOKI</t>
  </si>
  <si>
    <t>ANDRES</t>
  </si>
  <si>
    <t>GATICA JOLFRE</t>
  </si>
  <si>
    <t>CL MERLIN</t>
  </si>
  <si>
    <t>13:10:11</t>
  </si>
  <si>
    <t>13:15:52</t>
  </si>
  <si>
    <t>15,46</t>
  </si>
  <si>
    <t>8152</t>
  </si>
  <si>
    <t>13:55:52</t>
  </si>
  <si>
    <t>15:38:21</t>
  </si>
  <si>
    <t>15:44:26</t>
  </si>
  <si>
    <t>15,47</t>
  </si>
  <si>
    <t>6514</t>
  </si>
  <si>
    <t>106DX26</t>
  </si>
  <si>
    <t>SI PADME</t>
  </si>
  <si>
    <t>13:11:09</t>
  </si>
  <si>
    <t>13:14:43</t>
  </si>
  <si>
    <t>16,01</t>
  </si>
  <si>
    <t>8084</t>
  </si>
  <si>
    <t>13:54:43</t>
  </si>
  <si>
    <t>15:44:01</t>
  </si>
  <si>
    <t>15:48:36</t>
  </si>
  <si>
    <t>15,37</t>
  </si>
  <si>
    <t>6832</t>
  </si>
  <si>
    <t>13:12:09</t>
  </si>
  <si>
    <t>13:17:45</t>
  </si>
  <si>
    <t>8266</t>
  </si>
  <si>
    <t>13:57:45</t>
  </si>
  <si>
    <t>15:44:14</t>
  </si>
  <si>
    <t>15:52:08</t>
  </si>
  <si>
    <t>15,78</t>
  </si>
  <si>
    <t>13:11:07</t>
  </si>
  <si>
    <t>13:23:52</t>
  </si>
  <si>
    <t>8633</t>
  </si>
  <si>
    <t>14:03:52</t>
  </si>
  <si>
    <t>16:01:55</t>
  </si>
  <si>
    <t>16:19:01</t>
  </si>
  <si>
    <t>12,43</t>
  </si>
  <si>
    <t>8109</t>
  </si>
  <si>
    <t>13:49:08</t>
  </si>
  <si>
    <t>13:53:15</t>
  </si>
  <si>
    <t>21,23</t>
  </si>
  <si>
    <t>4995</t>
  </si>
  <si>
    <t>14:23:15</t>
  </si>
  <si>
    <t>15:29:04</t>
  </si>
  <si>
    <t>15:36:30</t>
  </si>
  <si>
    <t>19,14</t>
  </si>
  <si>
    <t>BUEN AMIGO</t>
  </si>
  <si>
    <t>13:50:17</t>
  </si>
  <si>
    <t>14:00:14</t>
  </si>
  <si>
    <t>20,93</t>
  </si>
  <si>
    <t>5415</t>
  </si>
  <si>
    <t>14:30:14</t>
  </si>
  <si>
    <t>15:30:15</t>
  </si>
  <si>
    <t>15:39:26</t>
  </si>
  <si>
    <t>18,21</t>
  </si>
  <si>
    <t>4151</t>
  </si>
  <si>
    <t>13:49:18</t>
  </si>
  <si>
    <t>14:01:25</t>
  </si>
  <si>
    <t>18,38</t>
  </si>
  <si>
    <t>21,18</t>
  </si>
  <si>
    <t>5486</t>
  </si>
  <si>
    <t>14:31:25</t>
  </si>
  <si>
    <t>15:31:27</t>
  </si>
  <si>
    <t>15:46:03</t>
  </si>
  <si>
    <t>16,88</t>
  </si>
  <si>
    <t>4478</t>
  </si>
  <si>
    <t xml:space="preserve">GUILLERMO </t>
  </si>
  <si>
    <t>TORO TASSARA</t>
  </si>
  <si>
    <t>13:47:44</t>
  </si>
  <si>
    <t>14:07:07</t>
  </si>
  <si>
    <t>21,61</t>
  </si>
  <si>
    <t>14:37:07</t>
  </si>
  <si>
    <t>15:30:57</t>
  </si>
  <si>
    <t>15:46:11</t>
  </si>
  <si>
    <t>18,24</t>
  </si>
  <si>
    <t>23,41</t>
  </si>
  <si>
    <t>4145</t>
  </si>
  <si>
    <t>GITAN</t>
  </si>
  <si>
    <t>14:11:33</t>
  </si>
  <si>
    <t>14:15:42</t>
  </si>
  <si>
    <t>6342</t>
  </si>
  <si>
    <t>14:45:42</t>
  </si>
  <si>
    <t>16:01:12</t>
  </si>
  <si>
    <t>16:13:53</t>
  </si>
  <si>
    <t>16,69</t>
  </si>
  <si>
    <t>5291</t>
  </si>
  <si>
    <t>10020972</t>
  </si>
  <si>
    <t>BENJAMIN</t>
  </si>
  <si>
    <t>CAL MAR ROLON</t>
  </si>
  <si>
    <t>14:19:03</t>
  </si>
  <si>
    <t>14:24:05</t>
  </si>
  <si>
    <t>14,72</t>
  </si>
  <si>
    <t>15,41</t>
  </si>
  <si>
    <t>6846</t>
  </si>
  <si>
    <t>14:54:05</t>
  </si>
  <si>
    <t>16:13:08</t>
  </si>
  <si>
    <t>16:20:17</t>
  </si>
  <si>
    <t>14,62</t>
  </si>
  <si>
    <t>5172</t>
  </si>
  <si>
    <t>14:17:54</t>
  </si>
  <si>
    <t>14:21:53</t>
  </si>
  <si>
    <t>14:51:53</t>
  </si>
  <si>
    <t>16:20:44</t>
  </si>
  <si>
    <t>16:24:10</t>
  </si>
  <si>
    <t>13,65</t>
  </si>
  <si>
    <t>5538</t>
  </si>
  <si>
    <t>14:17:46</t>
  </si>
  <si>
    <t>14:25:40</t>
  </si>
  <si>
    <t>6940</t>
  </si>
  <si>
    <t>14:55:40</t>
  </si>
  <si>
    <t>16:20:47</t>
  </si>
  <si>
    <t>16:27:19</t>
  </si>
  <si>
    <t>13,75</t>
  </si>
  <si>
    <t>14,8</t>
  </si>
  <si>
    <t>KUFRA EL PANGUE</t>
  </si>
  <si>
    <t>14:27:21</t>
  </si>
  <si>
    <t>14:34:48</t>
  </si>
  <si>
    <t>7488</t>
  </si>
  <si>
    <t>15:04:48</t>
  </si>
  <si>
    <t>16:23:10</t>
  </si>
  <si>
    <t>16:29:59</t>
  </si>
  <si>
    <t>16,08</t>
  </si>
  <si>
    <t>5111</t>
  </si>
  <si>
    <t>LILLO</t>
  </si>
  <si>
    <t>AL AMAN</t>
  </si>
  <si>
    <t>14:28:07</t>
  </si>
  <si>
    <t>14:33:37</t>
  </si>
  <si>
    <t>13,59</t>
  </si>
  <si>
    <t>14,22</t>
  </si>
  <si>
    <t>7417</t>
  </si>
  <si>
    <t>15:03:37</t>
  </si>
  <si>
    <t>16:24:27</t>
  </si>
  <si>
    <t>16:30:18</t>
  </si>
  <si>
    <t>14,53</t>
  </si>
  <si>
    <t>5201</t>
  </si>
  <si>
    <t>CONSTANZA</t>
  </si>
  <si>
    <t>REPOSI</t>
  </si>
  <si>
    <t>MARENGO FABULOSA</t>
  </si>
  <si>
    <t>14:27:32</t>
  </si>
  <si>
    <t>14:34:01</t>
  </si>
  <si>
    <t>13,55</t>
  </si>
  <si>
    <t>7441</t>
  </si>
  <si>
    <t>15:04:01</t>
  </si>
  <si>
    <t>16:24:25</t>
  </si>
  <si>
    <t>16:32:02</t>
  </si>
  <si>
    <t>15,67</t>
  </si>
  <si>
    <t>5281</t>
  </si>
  <si>
    <t>PROFETA</t>
  </si>
  <si>
    <t>14:18:59</t>
  </si>
  <si>
    <t>14:31:45</t>
  </si>
  <si>
    <t>13,8</t>
  </si>
  <si>
    <t>15:01:45</t>
  </si>
  <si>
    <t>16:29:39</t>
  </si>
  <si>
    <t>16:37:45</t>
  </si>
  <si>
    <t>13,13</t>
  </si>
  <si>
    <t>14,34</t>
  </si>
  <si>
    <t>5760</t>
  </si>
  <si>
    <t>ANCAR SHELBY</t>
  </si>
  <si>
    <t>14:19:05</t>
  </si>
  <si>
    <t>14:37:25</t>
  </si>
  <si>
    <t>7645</t>
  </si>
  <si>
    <t>15:07:25</t>
  </si>
  <si>
    <t>16:49:33</t>
  </si>
  <si>
    <t>16:58:36</t>
  </si>
  <si>
    <t>11,33</t>
  </si>
  <si>
    <t>12,34</t>
  </si>
  <si>
    <t>6671</t>
  </si>
  <si>
    <t>COSACO</t>
  </si>
  <si>
    <t>14:35:02</t>
  </si>
  <si>
    <t>14:49:35</t>
  </si>
  <si>
    <t>12,04</t>
  </si>
  <si>
    <t>8375</t>
  </si>
  <si>
    <t>15:19:35</t>
  </si>
  <si>
    <t>14:41:20</t>
  </si>
  <si>
    <t>14:46:33</t>
  </si>
  <si>
    <t>15:16:33</t>
  </si>
  <si>
    <t>16:38:40</t>
  </si>
  <si>
    <t>16:47:22</t>
  </si>
  <si>
    <t>5449</t>
  </si>
  <si>
    <t>MARTINA</t>
  </si>
  <si>
    <t>RODRIGUEZ</t>
  </si>
  <si>
    <t>COLIPI</t>
  </si>
  <si>
    <t>14:46:42</t>
  </si>
  <si>
    <t>14:55:49</t>
  </si>
  <si>
    <t>12,84</t>
  </si>
  <si>
    <t>7850</t>
  </si>
  <si>
    <t>15:25:49</t>
  </si>
  <si>
    <t>17:01:45</t>
  </si>
  <si>
    <t>17:09:08</t>
  </si>
  <si>
    <t>12,2</t>
  </si>
  <si>
    <t>13,14</t>
  </si>
  <si>
    <t>6199</t>
  </si>
  <si>
    <t>BETZABETH</t>
  </si>
  <si>
    <t>GOMEZ PEREZ</t>
  </si>
  <si>
    <t>BUCEFALO</t>
  </si>
  <si>
    <t>14:48:14</t>
  </si>
  <si>
    <t>15:01:12</t>
  </si>
  <si>
    <t>12,33</t>
  </si>
  <si>
    <t>8172</t>
  </si>
  <si>
    <t>15:31:12</t>
  </si>
  <si>
    <t>17:05:45</t>
  </si>
  <si>
    <t>17:21:56</t>
  </si>
  <si>
    <t>11,38</t>
  </si>
  <si>
    <t>13,33</t>
  </si>
  <si>
    <t>6645</t>
  </si>
  <si>
    <t>13:30:00</t>
  </si>
  <si>
    <t>14:59:05</t>
  </si>
  <si>
    <t>15:03:23</t>
  </si>
  <si>
    <t>13,49</t>
  </si>
  <si>
    <t>5603</t>
  </si>
  <si>
    <t>DONALD</t>
  </si>
  <si>
    <t>HARRIS</t>
  </si>
  <si>
    <t>HALUX</t>
  </si>
  <si>
    <t>14:59:07</t>
  </si>
  <si>
    <t>15:09:09</t>
  </si>
  <si>
    <t>12,71</t>
  </si>
  <si>
    <t>5949</t>
  </si>
  <si>
    <t>KIMAL</t>
  </si>
  <si>
    <t>04:14:55</t>
  </si>
  <si>
    <t>CARLOS  SILVA ESCOBAR</t>
  </si>
  <si>
    <t>04:38:10</t>
  </si>
  <si>
    <t>FRANCISCO VERGARA</t>
  </si>
  <si>
    <t>05:02:53</t>
  </si>
  <si>
    <t>05:21:50</t>
  </si>
  <si>
    <t>RODRIGO MOREIRA</t>
  </si>
  <si>
    <t>05:29:12</t>
  </si>
  <si>
    <t>JOSE CAIO FRISONI VAS GUIMARAES</t>
  </si>
  <si>
    <t>05:29:16</t>
  </si>
  <si>
    <t>05:29:30</t>
  </si>
  <si>
    <t>AYLIN GOMEZ</t>
  </si>
  <si>
    <t>05:29:34</t>
  </si>
  <si>
    <t>05:31:59</t>
  </si>
  <si>
    <t>05:39:17</t>
  </si>
  <si>
    <t>SOFIA GARCIA BONGOLL</t>
  </si>
  <si>
    <t>05:39:20</t>
  </si>
  <si>
    <t>HELENA CERPA PINOCHET</t>
  </si>
  <si>
    <t>05:42:30</t>
  </si>
  <si>
    <t>DIEGO OYANEDEL</t>
  </si>
  <si>
    <t>06:00:48</t>
  </si>
  <si>
    <t>06:10:03</t>
  </si>
  <si>
    <t>BARBARA DOMONT</t>
  </si>
  <si>
    <t>06:10:08</t>
  </si>
  <si>
    <t>ANDRES GATICA JOLFRE</t>
  </si>
  <si>
    <t>04:04:26</t>
  </si>
  <si>
    <t>MACARENA SUAZO CEPEDA</t>
  </si>
  <si>
    <t>04:08:36</t>
  </si>
  <si>
    <t>04:12:09</t>
  </si>
  <si>
    <t>02:36:31</t>
  </si>
  <si>
    <t>02:39:26</t>
  </si>
  <si>
    <t>02:46:03</t>
  </si>
  <si>
    <t>GUILLERMO  TORO TASSARA</t>
  </si>
  <si>
    <t>02:46:12</t>
  </si>
  <si>
    <t>03:13:53</t>
  </si>
  <si>
    <t>BENJAMIN SCHMIDT GONZALEZ</t>
  </si>
  <si>
    <t>03:20:17</t>
  </si>
  <si>
    <t>03:24:11</t>
  </si>
  <si>
    <t>03:27:20</t>
  </si>
  <si>
    <t>03:30:00</t>
  </si>
  <si>
    <t>MATIAS LILLO</t>
  </si>
  <si>
    <t>03:30:18</t>
  </si>
  <si>
    <t>CONSTANZA REPOSI</t>
  </si>
  <si>
    <t>03:32:02</t>
  </si>
  <si>
    <t>03:32:22</t>
  </si>
  <si>
    <t>03:37:46</t>
  </si>
  <si>
    <t>MARTINA RODRIGUEZ</t>
  </si>
  <si>
    <t>03:54:09</t>
  </si>
  <si>
    <t>BETZABETH GOMEZ PEREZ</t>
  </si>
  <si>
    <t>04:06:57</t>
  </si>
  <si>
    <t>01:33:23</t>
  </si>
  <si>
    <t>DONALD HARRIS</t>
  </si>
  <si>
    <t>01:39:09</t>
  </si>
  <si>
    <t>EL MOLINO C</t>
  </si>
  <si>
    <t>SANDEK 1</t>
  </si>
  <si>
    <t>SANDEK 2</t>
  </si>
  <si>
    <t>KEHAILAN A</t>
  </si>
  <si>
    <t>KEHAILAN B</t>
  </si>
  <si>
    <t>JORGE ESPARZA POBLETE</t>
  </si>
  <si>
    <t>VICTOR KEHR</t>
  </si>
  <si>
    <t>JOSE GANACHIPPI</t>
  </si>
  <si>
    <t>FRANCISCA  SANTA CRUZ MANRIQUEZ</t>
  </si>
  <si>
    <t>MARIE LOUISE CLARK</t>
  </si>
  <si>
    <t>DOMINGO SPOERER VERGARA</t>
  </si>
  <si>
    <t>AMELIA  LARRAIN</t>
  </si>
  <si>
    <t>VICENTE  LARRAIN ARJONA</t>
  </si>
  <si>
    <t xml:space="preserve">ANTON LOPEZ </t>
  </si>
  <si>
    <t>MAXIMILIANO CORREA ARIZTIA</t>
  </si>
  <si>
    <t>CARLOS HUMERES SIGALA</t>
  </si>
  <si>
    <t>ERNESTO DE LA FUENTE FUENZALIDA</t>
  </si>
  <si>
    <t>ERNESTO</t>
  </si>
  <si>
    <t>Total KEHAILAN A</t>
  </si>
  <si>
    <t>Total SANDEK 1</t>
  </si>
  <si>
    <t>Total EL SENDERO</t>
  </si>
  <si>
    <t>Total SANDEK 2</t>
  </si>
  <si>
    <t>Total LA COMPAÑÍA</t>
  </si>
  <si>
    <t>Total KEHAILAN B</t>
  </si>
  <si>
    <t>RICARDO THOMSEN - ZAGAL</t>
  </si>
  <si>
    <t>ERNESTO DE LA FUENTE FUENZALIDA - AL AZAN</t>
  </si>
  <si>
    <t>ANDRES GATICA JOLFRE - CL MERLIN</t>
  </si>
  <si>
    <t>CARLOS  SILVA ESCOBAR - HADY</t>
  </si>
  <si>
    <t>MACARENA SUAZO CEPEDA - SI PADME</t>
  </si>
  <si>
    <t>JOSE ANTONIO  VICENTE OLIVARI - BUEN AMIGO</t>
  </si>
  <si>
    <t>GUILLERMO  TORO TASSARA - ROBLE</t>
  </si>
  <si>
    <t>JOSE  ELIAS  RISHMAWI - MAÑIO</t>
  </si>
  <si>
    <t>FRANCISCO VERGARA - VIUDA NEGRA</t>
  </si>
  <si>
    <t>MARIA CECILIA GODOY - GITAN</t>
  </si>
  <si>
    <t>BENJAMIN SCHMIDT GONZALEZ - CAL MAR ROLON</t>
  </si>
  <si>
    <t>CRISTOBAL BELTRAMIN - TAQUILLERA</t>
  </si>
  <si>
    <t>RODRIGO MOREIRA - RAISA</t>
  </si>
  <si>
    <t>ALFREDO SAT YABER - HURACAN</t>
  </si>
  <si>
    <t>JOSE CAIO FRISONI VAS GUIMARAES - BELLA</t>
  </si>
  <si>
    <t>RENI  MULLER - KUFRA EL PANGUE</t>
  </si>
  <si>
    <t>MATIAS LILLO - AL AMAN</t>
  </si>
  <si>
    <t>AYLIN GOMEZ - DOMINIQUE</t>
  </si>
  <si>
    <t>CONSTANZA REPOSI - MARENGO FABULOSA</t>
  </si>
  <si>
    <t>CLAUDIO CORNEJO CABEZAS - SERCKIS</t>
  </si>
  <si>
    <t>FELIPE SAT YABER - PROFETA</t>
  </si>
  <si>
    <t>OSCAR TAHAN - UMARA</t>
  </si>
  <si>
    <t>SOFIA GARCIA BONGOLL - MANSUR</t>
  </si>
  <si>
    <t>BRYAN VALDEBENITO - ATENEA</t>
  </si>
  <si>
    <t xml:space="preserve">BARBARA DOMONT - SIROCCO </t>
  </si>
  <si>
    <t>HELENA CERPA PINOCHET - HDM LA FAVORITA</t>
  </si>
  <si>
    <t>MARTINA RODRIGUEZ - COLIPI</t>
  </si>
  <si>
    <t>DIEGO OYANEDEL - INDIO</t>
  </si>
  <si>
    <t>BETZABETH GOMEZ PEREZ - BUCEFALO</t>
  </si>
  <si>
    <t>REGLAMENTO RANKING 2019</t>
  </si>
  <si>
    <t>PUNTAJE POR CARRERA 2019</t>
  </si>
  <si>
    <t>RANKING NACIONAL 2019</t>
  </si>
  <si>
    <t>RANKING JINETES 2019 x Categoría</t>
  </si>
  <si>
    <t>RANKING EQUIPOS 2019</t>
  </si>
  <si>
    <t>RANKING CABALLOS 2019 x Distancia</t>
  </si>
  <si>
    <t>RANKING BINOMIOS 120k-160k 2019</t>
  </si>
  <si>
    <t>RANKING BINOMIOS 2019</t>
  </si>
  <si>
    <t>Jose Pedro Varela Alfonso</t>
  </si>
  <si>
    <t>EL PANGUE</t>
  </si>
  <si>
    <t>EL CUADRO I</t>
  </si>
  <si>
    <t>EL CUADRO II</t>
  </si>
  <si>
    <t>EL CUADRO III</t>
  </si>
  <si>
    <t>LLAYLLAY I</t>
  </si>
  <si>
    <t>LLAYLLAY II</t>
  </si>
  <si>
    <t>LLAYLLAY III</t>
  </si>
  <si>
    <t>BIO BIO</t>
  </si>
  <si>
    <t>MATETIC</t>
  </si>
  <si>
    <t>TRICAO</t>
  </si>
  <si>
    <t>MATETIC I</t>
  </si>
  <si>
    <t>LLAYLLAY</t>
  </si>
  <si>
    <t>EL CUADRO</t>
  </si>
  <si>
    <t>TRICAO II</t>
  </si>
  <si>
    <t>PIRQUE</t>
  </si>
  <si>
    <t>TOT</t>
  </si>
  <si>
    <t>prom/carr</t>
  </si>
  <si>
    <t>Inscritos sin Copa Chile</t>
  </si>
  <si>
    <t>D Rank</t>
  </si>
  <si>
    <t>D real</t>
  </si>
  <si>
    <t>10092659</t>
  </si>
  <si>
    <t>MATURANA FELL</t>
  </si>
  <si>
    <t>105KJ14</t>
  </si>
  <si>
    <t>SUFFA</t>
  </si>
  <si>
    <t>6761</t>
  </si>
  <si>
    <t>01:33</t>
  </si>
  <si>
    <t>5597</t>
  </si>
  <si>
    <t>4218</t>
  </si>
  <si>
    <t>02:20</t>
  </si>
  <si>
    <t>3917</t>
  </si>
  <si>
    <t>03:59</t>
  </si>
  <si>
    <t>23,11</t>
  </si>
  <si>
    <t>3271</t>
  </si>
  <si>
    <t>08:47</t>
  </si>
  <si>
    <t>105ON88</t>
  </si>
  <si>
    <t>OMAN</t>
  </si>
  <si>
    <t>6916</t>
  </si>
  <si>
    <t>01:42</t>
  </si>
  <si>
    <t>5448</t>
  </si>
  <si>
    <t>01:30</t>
  </si>
  <si>
    <t>17,78</t>
  </si>
  <si>
    <t>4251</t>
  </si>
  <si>
    <t>18,79</t>
  </si>
  <si>
    <t>3832</t>
  </si>
  <si>
    <t>03:00</t>
  </si>
  <si>
    <t>22,78</t>
  </si>
  <si>
    <t>3319</t>
  </si>
  <si>
    <t>6914</t>
  </si>
  <si>
    <t>01:46</t>
  </si>
  <si>
    <t>5509</t>
  </si>
  <si>
    <t>4186</t>
  </si>
  <si>
    <t>18,77</t>
  </si>
  <si>
    <t>3835</t>
  </si>
  <si>
    <t>03:04</t>
  </si>
  <si>
    <t>22,73</t>
  </si>
  <si>
    <t>3326</t>
  </si>
  <si>
    <t>105PO26</t>
  </si>
  <si>
    <t>NOBU</t>
  </si>
  <si>
    <t>18,25</t>
  </si>
  <si>
    <t>6906</t>
  </si>
  <si>
    <t>5480</t>
  </si>
  <si>
    <t>01:48</t>
  </si>
  <si>
    <t>4130</t>
  </si>
  <si>
    <t>01:43</t>
  </si>
  <si>
    <t>19,53</t>
  </si>
  <si>
    <t>3686</t>
  </si>
  <si>
    <t>4646</t>
  </si>
  <si>
    <t>02:54</t>
  </si>
  <si>
    <t>PERO DOMEYKO</t>
  </si>
  <si>
    <t>7351</t>
  </si>
  <si>
    <t>5732</t>
  </si>
  <si>
    <t>02:03</t>
  </si>
  <si>
    <t>19,27</t>
  </si>
  <si>
    <t>3922</t>
  </si>
  <si>
    <t>4828</t>
  </si>
  <si>
    <t>4187</t>
  </si>
  <si>
    <t>06:17</t>
  </si>
  <si>
    <t>105LI28</t>
  </si>
  <si>
    <t>17,81</t>
  </si>
  <si>
    <t>7074</t>
  </si>
  <si>
    <t>16,59</t>
  </si>
  <si>
    <t>6076</t>
  </si>
  <si>
    <t>02:44</t>
  </si>
  <si>
    <t>04:31</t>
  </si>
  <si>
    <t>15,04</t>
  </si>
  <si>
    <t>4788</t>
  </si>
  <si>
    <t>06:10</t>
  </si>
  <si>
    <t>3986</t>
  </si>
  <si>
    <t>14:34</t>
  </si>
  <si>
    <t>104ZC34</t>
  </si>
  <si>
    <t>FUEGO DREAM</t>
  </si>
  <si>
    <t>7473</t>
  </si>
  <si>
    <t>04:06</t>
  </si>
  <si>
    <t>5688</t>
  </si>
  <si>
    <t>03:52</t>
  </si>
  <si>
    <t>4092</t>
  </si>
  <si>
    <t>12,45</t>
  </si>
  <si>
    <t>5782</t>
  </si>
  <si>
    <t>4960</t>
  </si>
  <si>
    <t>10116699</t>
  </si>
  <si>
    <t>JUAN GUILLERMO</t>
  </si>
  <si>
    <t>JIMENEZ ROJAS</t>
  </si>
  <si>
    <t>8629</t>
  </si>
  <si>
    <t>02:06</t>
  </si>
  <si>
    <t>15,07</t>
  </si>
  <si>
    <t>5016</t>
  </si>
  <si>
    <t>5064</t>
  </si>
  <si>
    <t>4536</t>
  </si>
  <si>
    <t>07:20</t>
  </si>
  <si>
    <t>15,7</t>
  </si>
  <si>
    <t>8028</t>
  </si>
  <si>
    <t>02:05</t>
  </si>
  <si>
    <t>7189</t>
  </si>
  <si>
    <t>02:34</t>
  </si>
  <si>
    <t>14,61</t>
  </si>
  <si>
    <t>5174</t>
  </si>
  <si>
    <t>02:36</t>
  </si>
  <si>
    <t>11,02</t>
  </si>
  <si>
    <t>6534</t>
  </si>
  <si>
    <t>4934</t>
  </si>
  <si>
    <t>06:45</t>
  </si>
  <si>
    <t>10149434</t>
  </si>
  <si>
    <t>CASTAÑEDA LEMUS</t>
  </si>
  <si>
    <t>GTM</t>
  </si>
  <si>
    <t>15,73</t>
  </si>
  <si>
    <t>8011</t>
  </si>
  <si>
    <t>01:45</t>
  </si>
  <si>
    <t>7157</t>
  </si>
  <si>
    <t>5045</t>
  </si>
  <si>
    <t>03:21</t>
  </si>
  <si>
    <t>17,12</t>
  </si>
  <si>
    <t>7360</t>
  </si>
  <si>
    <t>17,65</t>
  </si>
  <si>
    <t>5711</t>
  </si>
  <si>
    <t>7687</t>
  </si>
  <si>
    <t>00:57</t>
  </si>
  <si>
    <t>18,09</t>
  </si>
  <si>
    <t>5573</t>
  </si>
  <si>
    <t>01:10</t>
  </si>
  <si>
    <t>4035</t>
  </si>
  <si>
    <t>4383</t>
  </si>
  <si>
    <t>20,88</t>
  </si>
  <si>
    <t>3620</t>
  </si>
  <si>
    <t>7900</t>
  </si>
  <si>
    <t>16,26</t>
  </si>
  <si>
    <t>4219</t>
  </si>
  <si>
    <t>4797</t>
  </si>
  <si>
    <t>3490</t>
  </si>
  <si>
    <t>12:28</t>
  </si>
  <si>
    <t>15,79</t>
  </si>
  <si>
    <t>7982</t>
  </si>
  <si>
    <t>17,27</t>
  </si>
  <si>
    <t>5835</t>
  </si>
  <si>
    <t>4735</t>
  </si>
  <si>
    <t>19,7</t>
  </si>
  <si>
    <t>3837</t>
  </si>
  <si>
    <t>16:34</t>
  </si>
  <si>
    <t>106ER59</t>
  </si>
  <si>
    <t>BANITA</t>
  </si>
  <si>
    <t>15,5</t>
  </si>
  <si>
    <t>8131</t>
  </si>
  <si>
    <t>16,52</t>
  </si>
  <si>
    <t>4575</t>
  </si>
  <si>
    <t>5160</t>
  </si>
  <si>
    <t>03:37</t>
  </si>
  <si>
    <t>4779</t>
  </si>
  <si>
    <t>06:41</t>
  </si>
  <si>
    <t>8122</t>
  </si>
  <si>
    <t>6340</t>
  </si>
  <si>
    <t>4647</t>
  </si>
  <si>
    <t>5084</t>
  </si>
  <si>
    <t>4877</t>
  </si>
  <si>
    <t>15,91</t>
  </si>
  <si>
    <t>7919</t>
  </si>
  <si>
    <t>04:30</t>
  </si>
  <si>
    <t>17,17</t>
  </si>
  <si>
    <t>5869</t>
  </si>
  <si>
    <t>05:02</t>
  </si>
  <si>
    <t>4325</t>
  </si>
  <si>
    <t>4898</t>
  </si>
  <si>
    <t>06:21</t>
  </si>
  <si>
    <t>105GW80</t>
  </si>
  <si>
    <t>PETRA</t>
  </si>
  <si>
    <t>7812</t>
  </si>
  <si>
    <t>17,41</t>
  </si>
  <si>
    <t>5789</t>
  </si>
  <si>
    <t>4303</t>
  </si>
  <si>
    <t>14,05</t>
  </si>
  <si>
    <t>104RX98</t>
  </si>
  <si>
    <t>PESVERANCIA VUELTO</t>
  </si>
  <si>
    <t>15,71</t>
  </si>
  <si>
    <t>06:28</t>
  </si>
  <si>
    <t>16,17</t>
  </si>
  <si>
    <t>6234</t>
  </si>
  <si>
    <t>8107</t>
  </si>
  <si>
    <t>04:54</t>
  </si>
  <si>
    <t>6239</t>
  </si>
  <si>
    <t>06:06</t>
  </si>
  <si>
    <t>14,89</t>
  </si>
  <si>
    <t>05:23</t>
  </si>
  <si>
    <t>8226</t>
  </si>
  <si>
    <t>07:59</t>
  </si>
  <si>
    <t>104TU02</t>
  </si>
  <si>
    <t>VIUDA NEGRA</t>
  </si>
  <si>
    <t>8702</t>
  </si>
  <si>
    <t>17:40</t>
  </si>
  <si>
    <t>105UU64</t>
  </si>
  <si>
    <t>CL KATANA</t>
  </si>
  <si>
    <t>19,92</t>
  </si>
  <si>
    <t>6324</t>
  </si>
  <si>
    <t>5065</t>
  </si>
  <si>
    <t>20,38</t>
  </si>
  <si>
    <t>3709</t>
  </si>
  <si>
    <t>19,67</t>
  </si>
  <si>
    <t>5102</t>
  </si>
  <si>
    <t>19,37</t>
  </si>
  <si>
    <t>3902</t>
  </si>
  <si>
    <t>10172358</t>
  </si>
  <si>
    <t>106CE20</t>
  </si>
  <si>
    <t>AL RAMAL</t>
  </si>
  <si>
    <t>PER</t>
  </si>
  <si>
    <t>19,11</t>
  </si>
  <si>
    <t>6593</t>
  </si>
  <si>
    <t>04:14</t>
  </si>
  <si>
    <t>5610</t>
  </si>
  <si>
    <t>22,87</t>
  </si>
  <si>
    <t>3306</t>
  </si>
  <si>
    <t>08:54</t>
  </si>
  <si>
    <t>19,57</t>
  </si>
  <si>
    <t>6439</t>
  </si>
  <si>
    <t>01:39</t>
  </si>
  <si>
    <t>5328</t>
  </si>
  <si>
    <t>05:27</t>
  </si>
  <si>
    <t>20,02</t>
  </si>
  <si>
    <t>3776</t>
  </si>
  <si>
    <t>11:16</t>
  </si>
  <si>
    <t>10196480</t>
  </si>
  <si>
    <t>106MX63</t>
  </si>
  <si>
    <t>6693</t>
  </si>
  <si>
    <t>5580</t>
  </si>
  <si>
    <t>18,47</t>
  </si>
  <si>
    <t>4094</t>
  </si>
  <si>
    <t>19,81</t>
  </si>
  <si>
    <t>05:31</t>
  </si>
  <si>
    <t>16,72</t>
  </si>
  <si>
    <t>11,73</t>
  </si>
  <si>
    <t>6448</t>
  </si>
  <si>
    <t>10166002</t>
  </si>
  <si>
    <t>KIMBER VERGARA</t>
  </si>
  <si>
    <t>106IQ87</t>
  </si>
  <si>
    <t>AMEERA</t>
  </si>
  <si>
    <t>14,9</t>
  </si>
  <si>
    <t>8454</t>
  </si>
  <si>
    <t>7057</t>
  </si>
  <si>
    <t>10182932</t>
  </si>
  <si>
    <t>FUENTES URRUTIA</t>
  </si>
  <si>
    <t>14,82</t>
  </si>
  <si>
    <t>6803</t>
  </si>
  <si>
    <t>15:28</t>
  </si>
  <si>
    <t>5823</t>
  </si>
  <si>
    <t>29:41</t>
  </si>
  <si>
    <t>10045218</t>
  </si>
  <si>
    <t>ALVARO</t>
  </si>
  <si>
    <t>LLOMPART GRIMM</t>
  </si>
  <si>
    <t>106MX56</t>
  </si>
  <si>
    <t>HLS APOLO</t>
  </si>
  <si>
    <t>9691</t>
  </si>
  <si>
    <t>14,68</t>
  </si>
  <si>
    <t>6868</t>
  </si>
  <si>
    <t>4643</t>
  </si>
  <si>
    <t>05:48</t>
  </si>
  <si>
    <t>106MW85</t>
  </si>
  <si>
    <t>08:03</t>
  </si>
  <si>
    <t>7055</t>
  </si>
  <si>
    <t>7,62</t>
  </si>
  <si>
    <t>9922</t>
  </si>
  <si>
    <t>10063169</t>
  </si>
  <si>
    <t>RAIMUNDO</t>
  </si>
  <si>
    <t>UNDURRAGA MUJICA</t>
  </si>
  <si>
    <t>106MX53</t>
  </si>
  <si>
    <t>EL PANGUE LIBIYA</t>
  </si>
  <si>
    <t>19,41</t>
  </si>
  <si>
    <t>6490</t>
  </si>
  <si>
    <t>5099</t>
  </si>
  <si>
    <t>02:33</t>
  </si>
  <si>
    <t>106MR33</t>
  </si>
  <si>
    <t>FM JUBBAN</t>
  </si>
  <si>
    <t>18,54</t>
  </si>
  <si>
    <t>6797</t>
  </si>
  <si>
    <t>6181</t>
  </si>
  <si>
    <t>19,4</t>
  </si>
  <si>
    <t>5197</t>
  </si>
  <si>
    <t>20,65</t>
  </si>
  <si>
    <t>3662</t>
  </si>
  <si>
    <t>10196522</t>
  </si>
  <si>
    <t>106MX54</t>
  </si>
  <si>
    <t>20,1</t>
  </si>
  <si>
    <t>6269</t>
  </si>
  <si>
    <t>03:46</t>
  </si>
  <si>
    <t>5366</t>
  </si>
  <si>
    <t>06:33</t>
  </si>
  <si>
    <t>4200</t>
  </si>
  <si>
    <t>106GG06</t>
  </si>
  <si>
    <t>SI QUILANTO</t>
  </si>
  <si>
    <t>7298</t>
  </si>
  <si>
    <t>03:13</t>
  </si>
  <si>
    <t>6094</t>
  </si>
  <si>
    <t>06:11</t>
  </si>
  <si>
    <t>3979</t>
  </si>
  <si>
    <t>17,52</t>
  </si>
  <si>
    <t>7191</t>
  </si>
  <si>
    <t>5952</t>
  </si>
  <si>
    <t>106MW69</t>
  </si>
  <si>
    <t>VENIA BENDITA</t>
  </si>
  <si>
    <t>6952</t>
  </si>
  <si>
    <t>09:02:00</t>
  </si>
  <si>
    <t>10:46:41</t>
  </si>
  <si>
    <t>10:49:11</t>
  </si>
  <si>
    <t>19,59</t>
  </si>
  <si>
    <t>20,06</t>
  </si>
  <si>
    <t>6431</t>
  </si>
  <si>
    <t>11:29:11</t>
  </si>
  <si>
    <t>12:58:38</t>
  </si>
  <si>
    <t>13:01:02</t>
  </si>
  <si>
    <t>18,78</t>
  </si>
  <si>
    <t>5511</t>
  </si>
  <si>
    <t>13:41:02</t>
  </si>
  <si>
    <t>14:59:50</t>
  </si>
  <si>
    <t>15:05:34</t>
  </si>
  <si>
    <t>15,99</t>
  </si>
  <si>
    <t>4729</t>
  </si>
  <si>
    <t>11:00:56</t>
  </si>
  <si>
    <t>11:03:30</t>
  </si>
  <si>
    <t>7290</t>
  </si>
  <si>
    <t>11:43:30</t>
  </si>
  <si>
    <t>13:27:05</t>
  </si>
  <si>
    <t>13:35:12</t>
  </si>
  <si>
    <t>6702</t>
  </si>
  <si>
    <t>14:15:12</t>
  </si>
  <si>
    <t>15:35:10</t>
  </si>
  <si>
    <t>15:37:47</t>
  </si>
  <si>
    <t xml:space="preserve">RENZO </t>
  </si>
  <si>
    <t>ALVARADO BAHAMONDES</t>
  </si>
  <si>
    <t>Toba Antares</t>
  </si>
  <si>
    <t>11:05:10</t>
  </si>
  <si>
    <t>11:08:31</t>
  </si>
  <si>
    <t>16,6</t>
  </si>
  <si>
    <t>7591</t>
  </si>
  <si>
    <t>11:48:31</t>
  </si>
  <si>
    <t>13:29:23</t>
  </si>
  <si>
    <t>13:35:56</t>
  </si>
  <si>
    <t>16,66</t>
  </si>
  <si>
    <t>6445</t>
  </si>
  <si>
    <t>14:15:56</t>
  </si>
  <si>
    <t>15:35:12</t>
  </si>
  <si>
    <t>15:57:58</t>
  </si>
  <si>
    <t>4757</t>
  </si>
  <si>
    <t>11:12:05</t>
  </si>
  <si>
    <t>11:14:37</t>
  </si>
  <si>
    <t>7958</t>
  </si>
  <si>
    <t>11:54:37</t>
  </si>
  <si>
    <t>13:40:57</t>
  </si>
  <si>
    <t>13:43:19</t>
  </si>
  <si>
    <t>15,8</t>
  </si>
  <si>
    <t>6522</t>
  </si>
  <si>
    <t>14:23:19</t>
  </si>
  <si>
    <t>15:42:07</t>
  </si>
  <si>
    <t>15:45:30</t>
  </si>
  <si>
    <t>4728</t>
  </si>
  <si>
    <t>11:12:02</t>
  </si>
  <si>
    <t>11:16:32</t>
  </si>
  <si>
    <t>15,61</t>
  </si>
  <si>
    <t>16,15</t>
  </si>
  <si>
    <t>11:56:32</t>
  </si>
  <si>
    <t>13:41:01</t>
  </si>
  <si>
    <t>13:42:50</t>
  </si>
  <si>
    <t>6378</t>
  </si>
  <si>
    <t>14:22:50</t>
  </si>
  <si>
    <t>15:47:36</t>
  </si>
  <si>
    <t>15:55:03</t>
  </si>
  <si>
    <t>11:04:38</t>
  </si>
  <si>
    <t>11:09:49</t>
  </si>
  <si>
    <t>7669</t>
  </si>
  <si>
    <t>11:49:49</t>
  </si>
  <si>
    <t>13:34:47</t>
  </si>
  <si>
    <t>13:40:07</t>
  </si>
  <si>
    <t>6618</t>
  </si>
  <si>
    <t>14:20:07</t>
  </si>
  <si>
    <t>15:53:34</t>
  </si>
  <si>
    <t>15:57:40</t>
  </si>
  <si>
    <t>13,48</t>
  </si>
  <si>
    <t>5607</t>
  </si>
  <si>
    <t>10138423</t>
  </si>
  <si>
    <t>JOSE PEDRO</t>
  </si>
  <si>
    <t>VARELA ALFONSO</t>
  </si>
  <si>
    <t>SI QU</t>
  </si>
  <si>
    <t>11:19:08</t>
  </si>
  <si>
    <t>11:22:05</t>
  </si>
  <si>
    <t>8406</t>
  </si>
  <si>
    <t>12:02:05</t>
  </si>
  <si>
    <t>13:55:27</t>
  </si>
  <si>
    <t>13:57:56</t>
  </si>
  <si>
    <t>6951</t>
  </si>
  <si>
    <t>14:37:56</t>
  </si>
  <si>
    <t>15:57:36</t>
  </si>
  <si>
    <t>16:02:53</t>
  </si>
  <si>
    <t>4780</t>
  </si>
  <si>
    <t>11:11:15</t>
  </si>
  <si>
    <t>11:14:30</t>
  </si>
  <si>
    <t>15,85</t>
  </si>
  <si>
    <t>7951</t>
  </si>
  <si>
    <t>11:54:30</t>
  </si>
  <si>
    <t>13:40:41</t>
  </si>
  <si>
    <t>13:43:39</t>
  </si>
  <si>
    <t>6549</t>
  </si>
  <si>
    <t>14:23:39</t>
  </si>
  <si>
    <t>16:00:06</t>
  </si>
  <si>
    <t>16:03:22</t>
  </si>
  <si>
    <t>13,06</t>
  </si>
  <si>
    <t>5787</t>
  </si>
  <si>
    <t>10078544</t>
  </si>
  <si>
    <t>MAURICIO</t>
  </si>
  <si>
    <t>GONZALEZ</t>
  </si>
  <si>
    <t>POZO BRUJO RANCO</t>
  </si>
  <si>
    <t>11:18:35</t>
  </si>
  <si>
    <t>11:21:00</t>
  </si>
  <si>
    <t>8340</t>
  </si>
  <si>
    <t>12:01:00</t>
  </si>
  <si>
    <t>13:56:58</t>
  </si>
  <si>
    <t>13:58:58</t>
  </si>
  <si>
    <t>7078</t>
  </si>
  <si>
    <t>14:38:58</t>
  </si>
  <si>
    <t>15:55:05</t>
  </si>
  <si>
    <t>16:00:03</t>
  </si>
  <si>
    <t>4568</t>
  </si>
  <si>
    <t>11:42:50</t>
  </si>
  <si>
    <t>11:46:42</t>
  </si>
  <si>
    <t>9883</t>
  </si>
  <si>
    <t>12:26:42</t>
  </si>
  <si>
    <t>14:28:54</t>
  </si>
  <si>
    <t>14:34:29</t>
  </si>
  <si>
    <t>13,15</t>
  </si>
  <si>
    <t>7667</t>
  </si>
  <si>
    <t>10:43:36</t>
  </si>
  <si>
    <t>10:48:42</t>
  </si>
  <si>
    <t>20,67</t>
  </si>
  <si>
    <t>6402</t>
  </si>
  <si>
    <t>SIMSEK</t>
  </si>
  <si>
    <t>11:00:54</t>
  </si>
  <si>
    <t>11:04:26</t>
  </si>
  <si>
    <t>17,66</t>
  </si>
  <si>
    <t>7346</t>
  </si>
  <si>
    <t>09:16:00</t>
  </si>
  <si>
    <t>11:26:30</t>
  </si>
  <si>
    <t>11:31:41</t>
  </si>
  <si>
    <t>8141</t>
  </si>
  <si>
    <t>12:11:41</t>
  </si>
  <si>
    <t>13:56:39</t>
  </si>
  <si>
    <t>14:00:20</t>
  </si>
  <si>
    <t>6520</t>
  </si>
  <si>
    <t>14:40:20</t>
  </si>
  <si>
    <t>15:49:52</t>
  </si>
  <si>
    <t>16:01:23</t>
  </si>
  <si>
    <t>18,12</t>
  </si>
  <si>
    <t>11:35:00</t>
  </si>
  <si>
    <t>11:36:55</t>
  </si>
  <si>
    <t>8455</t>
  </si>
  <si>
    <t>12:16:55</t>
  </si>
  <si>
    <t>14:10:57</t>
  </si>
  <si>
    <t>14:14:28</t>
  </si>
  <si>
    <t>14,73</t>
  </si>
  <si>
    <t>7053</t>
  </si>
  <si>
    <t>14:54:28</t>
  </si>
  <si>
    <t>16:06:29</t>
  </si>
  <si>
    <t>16:11:52</t>
  </si>
  <si>
    <t>17,5</t>
  </si>
  <si>
    <t>4321</t>
  </si>
  <si>
    <t>11:42:41</t>
  </si>
  <si>
    <t>11:46:20</t>
  </si>
  <si>
    <t>13,97</t>
  </si>
  <si>
    <t>9020</t>
  </si>
  <si>
    <t>12:26:20</t>
  </si>
  <si>
    <t>14:27:23</t>
  </si>
  <si>
    <t>14:29:57</t>
  </si>
  <si>
    <t>15:09:57</t>
  </si>
  <si>
    <t>16:07:18</t>
  </si>
  <si>
    <t>16:15:00</t>
  </si>
  <si>
    <t>21,97</t>
  </si>
  <si>
    <t>3441</t>
  </si>
  <si>
    <t>11:26:32</t>
  </si>
  <si>
    <t>11:28:21</t>
  </si>
  <si>
    <t>15,87</t>
  </si>
  <si>
    <t>7941</t>
  </si>
  <si>
    <t>12:08:21</t>
  </si>
  <si>
    <t>13:56:42</t>
  </si>
  <si>
    <t>14:00:03</t>
  </si>
  <si>
    <t>6703</t>
  </si>
  <si>
    <t>CL CHIPANA</t>
  </si>
  <si>
    <t>13:00:21</t>
  </si>
  <si>
    <t>13:10:55</t>
  </si>
  <si>
    <t>7856</t>
  </si>
  <si>
    <t>13:50:55</t>
  </si>
  <si>
    <t>15:40:42</t>
  </si>
  <si>
    <t>15:44:38</t>
  </si>
  <si>
    <t>14,77</t>
  </si>
  <si>
    <t>6823</t>
  </si>
  <si>
    <t>13:04:56</t>
  </si>
  <si>
    <t>13:11:16</t>
  </si>
  <si>
    <t>16,81</t>
  </si>
  <si>
    <t>7876</t>
  </si>
  <si>
    <t>13:51:16</t>
  </si>
  <si>
    <t>15:40:40</t>
  </si>
  <si>
    <t>15:45:17</t>
  </si>
  <si>
    <t>15,35</t>
  </si>
  <si>
    <t>6841</t>
  </si>
  <si>
    <t>13:12:08</t>
  </si>
  <si>
    <t>13:17:18</t>
  </si>
  <si>
    <t>8238</t>
  </si>
  <si>
    <t>13:57:18</t>
  </si>
  <si>
    <t>15:15:21</t>
  </si>
  <si>
    <t>15:18:38</t>
  </si>
  <si>
    <t>21,52</t>
  </si>
  <si>
    <t>4880</t>
  </si>
  <si>
    <t>Champulli Ali</t>
  </si>
  <si>
    <t>13:12:26</t>
  </si>
  <si>
    <t>13:15:36</t>
  </si>
  <si>
    <t>15,49</t>
  </si>
  <si>
    <t>15,86</t>
  </si>
  <si>
    <t>8137</t>
  </si>
  <si>
    <t>15:50:33</t>
  </si>
  <si>
    <t>6897</t>
  </si>
  <si>
    <t>ROJAS</t>
  </si>
  <si>
    <t>RANQUILCO FARUK</t>
  </si>
  <si>
    <t>13:12:18</t>
  </si>
  <si>
    <t>13:14:53</t>
  </si>
  <si>
    <t>15:44:12</t>
  </si>
  <si>
    <t>15:51:16</t>
  </si>
  <si>
    <t>6984</t>
  </si>
  <si>
    <t>13:12:03</t>
  </si>
  <si>
    <t>13:17:36</t>
  </si>
  <si>
    <t>15,26</t>
  </si>
  <si>
    <t>8257</t>
  </si>
  <si>
    <t>13:57:36</t>
  </si>
  <si>
    <t>15:44:06</t>
  </si>
  <si>
    <t>15:57:50</t>
  </si>
  <si>
    <t>7214</t>
  </si>
  <si>
    <t>13:27:12</t>
  </si>
  <si>
    <t>13:32:37</t>
  </si>
  <si>
    <t>20,12</t>
  </si>
  <si>
    <t>22,02</t>
  </si>
  <si>
    <t>3757</t>
  </si>
  <si>
    <t>14:02:37</t>
  </si>
  <si>
    <t>15:02:11</t>
  </si>
  <si>
    <t>15:06:43</t>
  </si>
  <si>
    <t>20,14</t>
  </si>
  <si>
    <t>3846</t>
  </si>
  <si>
    <t>GELDRES</t>
  </si>
  <si>
    <t>GLORIA</t>
  </si>
  <si>
    <t>13:33:02</t>
  </si>
  <si>
    <t>13:39:36</t>
  </si>
  <si>
    <t>18,1</t>
  </si>
  <si>
    <t>19,98</t>
  </si>
  <si>
    <t>4176</t>
  </si>
  <si>
    <t>14:09:36</t>
  </si>
  <si>
    <t>15:09:17</t>
  </si>
  <si>
    <t>15:18:04</t>
  </si>
  <si>
    <t>4108</t>
  </si>
  <si>
    <t xml:space="preserve">JORGE </t>
  </si>
  <si>
    <t>BERCKEMEYER GOSCH</t>
  </si>
  <si>
    <t>SHAWAN</t>
  </si>
  <si>
    <t>13:27:22</t>
  </si>
  <si>
    <t>13:36:36</t>
  </si>
  <si>
    <t>3996</t>
  </si>
  <si>
    <t>14:06:36</t>
  </si>
  <si>
    <t>15:13:55</t>
  </si>
  <si>
    <t>15:19:06</t>
  </si>
  <si>
    <t>17,83</t>
  </si>
  <si>
    <t>4350</t>
  </si>
  <si>
    <t>SABBAGH PISANO</t>
  </si>
  <si>
    <t>SHAH</t>
  </si>
  <si>
    <t>13:36:31</t>
  </si>
  <si>
    <t>13:44:57</t>
  </si>
  <si>
    <t>18,94</t>
  </si>
  <si>
    <t>4497</t>
  </si>
  <si>
    <t>14:14:57</t>
  </si>
  <si>
    <t>15:30:45</t>
  </si>
  <si>
    <t>15:38:59</t>
  </si>
  <si>
    <t>5042</t>
  </si>
  <si>
    <t>ALI BABA</t>
  </si>
  <si>
    <t>13:43:31</t>
  </si>
  <si>
    <t>13:51:23</t>
  </si>
  <si>
    <t>4884</t>
  </si>
  <si>
    <t>14:21:23</t>
  </si>
  <si>
    <t>15:29:35</t>
  </si>
  <si>
    <t>15:39:03</t>
  </si>
  <si>
    <t>17,6</t>
  </si>
  <si>
    <t>4660</t>
  </si>
  <si>
    <t>10039977</t>
  </si>
  <si>
    <t>JUAN EDUARDO</t>
  </si>
  <si>
    <t>COX VIAL</t>
  </si>
  <si>
    <t>13:58:37</t>
  </si>
  <si>
    <t>14:06:10</t>
  </si>
  <si>
    <t>13,1</t>
  </si>
  <si>
    <t>5770</t>
  </si>
  <si>
    <t>14:36:10</t>
  </si>
  <si>
    <t>15:27:38</t>
  </si>
  <si>
    <t>15:40:10</t>
  </si>
  <si>
    <t>23,31</t>
  </si>
  <si>
    <t>3841</t>
  </si>
  <si>
    <t>13:54:25</t>
  </si>
  <si>
    <t>14,92</t>
  </si>
  <si>
    <t>15:42:10</t>
  </si>
  <si>
    <t>15,44</t>
  </si>
  <si>
    <t>4997</t>
  </si>
  <si>
    <t>10068034</t>
  </si>
  <si>
    <t xml:space="preserve">CAMILA </t>
  </si>
  <si>
    <t>HERRERA</t>
  </si>
  <si>
    <t>PINTA</t>
  </si>
  <si>
    <t>13:57:24</t>
  </si>
  <si>
    <t>14:00:44</t>
  </si>
  <si>
    <t>13,89</t>
  </si>
  <si>
    <t>5444</t>
  </si>
  <si>
    <t>14:30:44</t>
  </si>
  <si>
    <t>15:59:30</t>
  </si>
  <si>
    <t>16:03:25</t>
  </si>
  <si>
    <t>12,95</t>
  </si>
  <si>
    <t>5561</t>
  </si>
  <si>
    <t>13:57:13</t>
  </si>
  <si>
    <t>14:00:51</t>
  </si>
  <si>
    <t>5452</t>
  </si>
  <si>
    <t>14:30:51</t>
  </si>
  <si>
    <t>15:59:40</t>
  </si>
  <si>
    <t>16:05:24</t>
  </si>
  <si>
    <t>13,51</t>
  </si>
  <si>
    <t>5673</t>
  </si>
  <si>
    <t>13:57:15</t>
  </si>
  <si>
    <t>14:02:17</t>
  </si>
  <si>
    <t>5537</t>
  </si>
  <si>
    <t>14:32:17</t>
  </si>
  <si>
    <t>15:59:45</t>
  </si>
  <si>
    <t>16:06:32</t>
  </si>
  <si>
    <t>13,72</t>
  </si>
  <si>
    <t>5656</t>
  </si>
  <si>
    <t>HP ORASHAN</t>
  </si>
  <si>
    <t>13:57:26</t>
  </si>
  <si>
    <t>14:06:16</t>
  </si>
  <si>
    <t>5776</t>
  </si>
  <si>
    <t>14:36:16</t>
  </si>
  <si>
    <t>16:05:13</t>
  </si>
  <si>
    <t>16:13:42</t>
  </si>
  <si>
    <t>5846</t>
  </si>
  <si>
    <t>HC TIA HAYDE</t>
  </si>
  <si>
    <t>14:20:45</t>
  </si>
  <si>
    <t>14:23:41</t>
  </si>
  <si>
    <t>11,08</t>
  </si>
  <si>
    <t>6822</t>
  </si>
  <si>
    <t>14:53:41</t>
  </si>
  <si>
    <t>16:28:31</t>
  </si>
  <si>
    <t>12,65</t>
  </si>
  <si>
    <t>13,41</t>
  </si>
  <si>
    <t>5690</t>
  </si>
  <si>
    <t>13:26:40</t>
  </si>
  <si>
    <t>13:33:08</t>
  </si>
  <si>
    <t>22,23</t>
  </si>
  <si>
    <t>3789</t>
  </si>
  <si>
    <t>14:03:08</t>
  </si>
  <si>
    <t>15:02:05</t>
  </si>
  <si>
    <t>15:08:54</t>
  </si>
  <si>
    <t>20,36</t>
  </si>
  <si>
    <t>3945</t>
  </si>
  <si>
    <t>13:51:27</t>
  </si>
  <si>
    <t>13:59:43</t>
  </si>
  <si>
    <t>5383</t>
  </si>
  <si>
    <t>14:29:43</t>
  </si>
  <si>
    <t>15:45:11</t>
  </si>
  <si>
    <t>15:53:51</t>
  </si>
  <si>
    <t>5048</t>
  </si>
  <si>
    <t>SANCHEZ LABBE</t>
  </si>
  <si>
    <t>LOMA VERDE BALFA</t>
  </si>
  <si>
    <t>13:57:31</t>
  </si>
  <si>
    <t>14:02:26</t>
  </si>
  <si>
    <t>14,4</t>
  </si>
  <si>
    <t>5547</t>
  </si>
  <si>
    <t>14:32:26</t>
  </si>
  <si>
    <t>15:59:51</t>
  </si>
  <si>
    <t>16:06:53</t>
  </si>
  <si>
    <t>13,73</t>
  </si>
  <si>
    <t>5667</t>
  </si>
  <si>
    <t xml:space="preserve">ESTEBAN </t>
  </si>
  <si>
    <t>GALDAMES CASORZO</t>
  </si>
  <si>
    <t>13:32:44</t>
  </si>
  <si>
    <t>13:34:46</t>
  </si>
  <si>
    <t>19,45</t>
  </si>
  <si>
    <t>3886</t>
  </si>
  <si>
    <t>10109604</t>
  </si>
  <si>
    <t>BULNES Labra</t>
  </si>
  <si>
    <t>JOHANA</t>
  </si>
  <si>
    <t>13:41:07</t>
  </si>
  <si>
    <t>13:45:33</t>
  </si>
  <si>
    <t>17,71</t>
  </si>
  <si>
    <t>4534</t>
  </si>
  <si>
    <t>10151823</t>
  </si>
  <si>
    <t>GUZMAN SILVA</t>
  </si>
  <si>
    <t>CL ANATOLIA</t>
  </si>
  <si>
    <t>10018453</t>
  </si>
  <si>
    <t>JIMENEZ</t>
  </si>
  <si>
    <t>FALAX</t>
  </si>
  <si>
    <t>14:04:40</t>
  </si>
  <si>
    <t>14:16:13</t>
  </si>
  <si>
    <t>13,81</t>
  </si>
  <si>
    <t>5473</t>
  </si>
  <si>
    <t>14:46:13</t>
  </si>
  <si>
    <t>16:02:03</t>
  </si>
  <si>
    <t>16:13:18</t>
  </si>
  <si>
    <t>5225</t>
  </si>
  <si>
    <t>Punta del viento Mushali</t>
  </si>
  <si>
    <t>14:20:41</t>
  </si>
  <si>
    <t>14:23:57</t>
  </si>
  <si>
    <t>13,17</t>
  </si>
  <si>
    <t>5937</t>
  </si>
  <si>
    <t>14:53:57</t>
  </si>
  <si>
    <t>16:23:01</t>
  </si>
  <si>
    <t>16:29:13</t>
  </si>
  <si>
    <t>12,6</t>
  </si>
  <si>
    <t>13,47</t>
  </si>
  <si>
    <t>5716</t>
  </si>
  <si>
    <t>ISIDORA</t>
  </si>
  <si>
    <t>CAÑAS</t>
  </si>
  <si>
    <t>14:20:48</t>
  </si>
  <si>
    <t>14:24:42</t>
  </si>
  <si>
    <t>12,64</t>
  </si>
  <si>
    <t>5982</t>
  </si>
  <si>
    <t>14:54:42</t>
  </si>
  <si>
    <t>16:23:05</t>
  </si>
  <si>
    <t>16:31:25</t>
  </si>
  <si>
    <t>12,41</t>
  </si>
  <si>
    <t>5803</t>
  </si>
  <si>
    <t>QUIN</t>
  </si>
  <si>
    <t>14:04:44</t>
  </si>
  <si>
    <t>14:12:59</t>
  </si>
  <si>
    <t>5280</t>
  </si>
  <si>
    <t>14:42:59</t>
  </si>
  <si>
    <t>16:02:05</t>
  </si>
  <si>
    <t>16:13:15</t>
  </si>
  <si>
    <t>15,17</t>
  </si>
  <si>
    <t xml:space="preserve">EMILIA </t>
  </si>
  <si>
    <t>IZCUE MINGO</t>
  </si>
  <si>
    <t>MOLINA</t>
  </si>
  <si>
    <t>14:29:04</t>
  </si>
  <si>
    <t>14:35:14</t>
  </si>
  <si>
    <t>3914</t>
  </si>
  <si>
    <t>14:29:01</t>
  </si>
  <si>
    <t>14:38:13</t>
  </si>
  <si>
    <t>20,33</t>
  </si>
  <si>
    <t xml:space="preserve">ROSARIO </t>
  </si>
  <si>
    <t>SALINAS BARROS</t>
  </si>
  <si>
    <t>PINTO</t>
  </si>
  <si>
    <t>14:29:06</t>
  </si>
  <si>
    <t>14:41:34</t>
  </si>
  <si>
    <t>16,76</t>
  </si>
  <si>
    <t>20,3</t>
  </si>
  <si>
    <t>4295</t>
  </si>
  <si>
    <t>FARRACH</t>
  </si>
  <si>
    <t>JOSHUA</t>
  </si>
  <si>
    <t>LLAYLLAY 19 III</t>
  </si>
  <si>
    <t>PR</t>
  </si>
  <si>
    <t>JOSEFINA MATURANA FELL - SUFFA</t>
  </si>
  <si>
    <t>MANUELA VALENZUELA VARGAS - OMAN</t>
  </si>
  <si>
    <t>JUAN FRANCISCO DEL CANTO - NOBU</t>
  </si>
  <si>
    <t>MATIAS ALAMOS - CL KATANA</t>
  </si>
  <si>
    <t>ANDRES GATICA JOLFRE - CL CHIPANA</t>
  </si>
  <si>
    <t>FELIPE PERO DOMEYKO - ALIA</t>
  </si>
  <si>
    <t>FELIPE YCHPAS ESPINOZA - AL RAMAL</t>
  </si>
  <si>
    <t>JORGE GELDRES - GLORIA</t>
  </si>
  <si>
    <t>JORGE  BERCKEMEYER GOSCH - SHAWAN</t>
  </si>
  <si>
    <t>MARCELA  COTO NIELSEN - FUEGO DREAM</t>
  </si>
  <si>
    <t>CARLOS SABBAGH PISANO - SHAH</t>
  </si>
  <si>
    <t>MATIAS LILLO - ALI BABA</t>
  </si>
  <si>
    <t>JUAN EDUARDO COX VIAL - HELENA</t>
  </si>
  <si>
    <t>RENZO  ALVARADO BAHAMONDES - TOBA ANTARES</t>
  </si>
  <si>
    <t>JUAN GUILLERMO JIMENEZ ROJAS - MISIL</t>
  </si>
  <si>
    <t>ORLANDO VILLALOBOS - SALAM</t>
  </si>
  <si>
    <t>CAMILA  HERRERA - PINTA</t>
  </si>
  <si>
    <t>ALFREDO SAT YABER - PROFETA</t>
  </si>
  <si>
    <t>FRANCISCO VERGARA - HP ORASHAN</t>
  </si>
  <si>
    <t>RENATO  CERDA BARROS - AYHINCO</t>
  </si>
  <si>
    <t>ANTONIA KIMBER VERGARA - AMEERA</t>
  </si>
  <si>
    <t>JOSE PEDRO VARELA ALFONSO - SI QU</t>
  </si>
  <si>
    <t>SEBASTIAN IRRIBARRA CONA - RB URRACA</t>
  </si>
  <si>
    <t>MACARENA SUAZO CEPEDA - HC TIA HAYDE</t>
  </si>
  <si>
    <t>DIEGO FUENTES URRUTIA - DESPERADO</t>
  </si>
  <si>
    <t>ALVARO LLOMPART GRIMM - HLS APOLO</t>
  </si>
  <si>
    <t>WILLIAM GREASLEY MAKAI - ZEUS</t>
  </si>
  <si>
    <t>MICAELA TORRES HORTA - DOMINGA</t>
  </si>
  <si>
    <t>EMILIA PATTERSON - CHAMPULLI ALI</t>
  </si>
  <si>
    <t>JOSE IGNACIO CORREA SERRA - DANZARINA</t>
  </si>
  <si>
    <t>JOSE SPOERER VERGARA - PUKAWEL AVENTURERO</t>
  </si>
  <si>
    <t>CRISTOBAL ROJAS - RANQUILCO FARUK</t>
  </si>
  <si>
    <t>JESUS MAXIMILIANO CERPA VERA - HLS CHOCOLATE AMARGO</t>
  </si>
  <si>
    <t>PEDRO TOMAS VARELA CERDA - SI QUILANTO</t>
  </si>
  <si>
    <t>FRANCISCO  EGUIGUREN VALDÉS - BANITA</t>
  </si>
  <si>
    <t>CRISTOBAL LARRAIN ARJONA - SI PADME</t>
  </si>
  <si>
    <t>HELENA CERPA PINOCHET - HDM MAGNOLIA</t>
  </si>
  <si>
    <t>NICOLAS JIMENEZ - FALAX</t>
  </si>
  <si>
    <t>DIEGO OYANEDEL - MANSUR</t>
  </si>
  <si>
    <t>MAX BULNES LABRA - FLOKI</t>
  </si>
  <si>
    <t>AMELIA  LARRAIN - PUNTA DEL VIENTO MUSHALI</t>
  </si>
  <si>
    <t>ISIDORA CAÑAS - ANCAR FARUK</t>
  </si>
  <si>
    <t>JOSEFINA MATURANA FELL</t>
  </si>
  <si>
    <t>FELIPE PERO DOMEYKO</t>
  </si>
  <si>
    <t>JUAN GUILLERMO JIMENEZ ROJAS</t>
  </si>
  <si>
    <t>FELIPE YCHPAS ESPINOZA</t>
  </si>
  <si>
    <t>ANTONIA KIMBER VERGARA</t>
  </si>
  <si>
    <t>DIEGO FUENTES URRUTIA</t>
  </si>
  <si>
    <t>ALVARO LLOMPART GRIMM</t>
  </si>
  <si>
    <t>JOSE IGNACIO CORREA SERRA</t>
  </si>
  <si>
    <t>RENZO  ALVARADO BAHAMONDES</t>
  </si>
  <si>
    <t>RENATO  CERDA BARROS</t>
  </si>
  <si>
    <t>JOSE PEDRO VARELA ALFONSO</t>
  </si>
  <si>
    <t>SEBASTIAN IRRIBARRA CONA</t>
  </si>
  <si>
    <t>MAX BULNES LABRA</t>
  </si>
  <si>
    <t>60 YR</t>
  </si>
  <si>
    <t>CRISTOBAL ROJAS</t>
  </si>
  <si>
    <t>JORGE GELDRES</t>
  </si>
  <si>
    <t>JORGE  BERCKEMEYER GOSCH</t>
  </si>
  <si>
    <t>CARLOS SABBAGH PISANO</t>
  </si>
  <si>
    <t>JUAN EDUARDO COX VIAL</t>
  </si>
  <si>
    <t>CAMILA  HERRERA</t>
  </si>
  <si>
    <t>NICOLAS JIMENEZ</t>
  </si>
  <si>
    <t>ISIDORA CAÑAS</t>
  </si>
  <si>
    <t>20 PR</t>
  </si>
  <si>
    <t>EMILIA  IZCUE MINGO</t>
  </si>
  <si>
    <t>ROSARIO  SALINAS BARROS</t>
  </si>
  <si>
    <t>06:36:04</t>
  </si>
  <si>
    <t>06:36:07</t>
  </si>
  <si>
    <t>06:36:10</t>
  </si>
  <si>
    <t>06:54:08</t>
  </si>
  <si>
    <t>04:10:39</t>
  </si>
  <si>
    <t>07:01:39</t>
  </si>
  <si>
    <t>04:11:38</t>
  </si>
  <si>
    <t>04:16:50</t>
  </si>
  <si>
    <t>04:04:39</t>
  </si>
  <si>
    <t>07:13:40</t>
  </si>
  <si>
    <t>04:18:30</t>
  </si>
  <si>
    <t>04:05:17</t>
  </si>
  <si>
    <t>07:14:35</t>
  </si>
  <si>
    <t>04:19:03</t>
  </si>
  <si>
    <t>04:10:34</t>
  </si>
  <si>
    <t>04:23:55</t>
  </si>
  <si>
    <t>07:23:25</t>
  </si>
  <si>
    <t>04:11:17</t>
  </si>
  <si>
    <t>02:06:43</t>
  </si>
  <si>
    <t>07:23:29</t>
  </si>
  <si>
    <t>04:32:47</t>
  </si>
  <si>
    <t>02:18:04</t>
  </si>
  <si>
    <t>04:37:51</t>
  </si>
  <si>
    <t>01:05:14</t>
  </si>
  <si>
    <t>02:19:06</t>
  </si>
  <si>
    <t>01:08:14</t>
  </si>
  <si>
    <t>07:46:34</t>
  </si>
  <si>
    <t>04:49:30</t>
  </si>
  <si>
    <t>01:11:35</t>
  </si>
  <si>
    <t>02:38:59</t>
  </si>
  <si>
    <t>02:39:04</t>
  </si>
  <si>
    <t>08:04:26</t>
  </si>
  <si>
    <t>02:40:11</t>
  </si>
  <si>
    <t>08:04:29</t>
  </si>
  <si>
    <t>05:13:11</t>
  </si>
  <si>
    <t>05:13:13</t>
  </si>
  <si>
    <t>02:47:43</t>
  </si>
  <si>
    <t>05:13:53</t>
  </si>
  <si>
    <t>05:13:57</t>
  </si>
  <si>
    <t>08:22:57</t>
  </si>
  <si>
    <t>02:58:18</t>
  </si>
  <si>
    <t>05:20:08</t>
  </si>
  <si>
    <t>03:03:25</t>
  </si>
  <si>
    <t>05:25:37</t>
  </si>
  <si>
    <t>03:05:24</t>
  </si>
  <si>
    <t>03:06:33</t>
  </si>
  <si>
    <t>05:30:29</t>
  </si>
  <si>
    <t>08:50:59</t>
  </si>
  <si>
    <t>05:31:18</t>
  </si>
  <si>
    <t>03:13:42</t>
  </si>
  <si>
    <t>05:31:34</t>
  </si>
  <si>
    <t>03:14:13</t>
  </si>
  <si>
    <t>05:33:08</t>
  </si>
  <si>
    <t>03:16:26</t>
  </si>
  <si>
    <t>05:35:37</t>
  </si>
  <si>
    <t>05:38:07</t>
  </si>
  <si>
    <t>03:28:31</t>
  </si>
  <si>
    <t>05:45:16</t>
  </si>
  <si>
    <t>05:53:23</t>
  </si>
  <si>
    <t>Total LLAYLLAY 19 III</t>
  </si>
  <si>
    <t>Total 122</t>
  </si>
  <si>
    <t>Total 84</t>
  </si>
  <si>
    <t>Total 63</t>
  </si>
  <si>
    <t>Total 49</t>
  </si>
  <si>
    <t>Total 21</t>
  </si>
  <si>
    <t>Total 125</t>
  </si>
  <si>
    <t>Total 41</t>
  </si>
  <si>
    <t>JUAN FRANCISCO DEL CANTO - LAUTANO</t>
  </si>
  <si>
    <t>NICOLE HAMMERSLEY FONK - CL LEYLANI</t>
  </si>
  <si>
    <t>CLAUDIO CORNEJO CABEZAS - TAABORA</t>
  </si>
  <si>
    <t>JOSE DANIEL ANDRADE PAREDES - FILIPA</t>
  </si>
  <si>
    <t>RODOLFO FUENZALIDA SANHUEZA - LEO</t>
  </si>
  <si>
    <t>NICOLE HAMMERSLEY FONK - GRAN MARQUEZ</t>
  </si>
  <si>
    <t>DAVID RAMIREZ FUENTES - WOLVERINE</t>
  </si>
  <si>
    <t>CARLOS HUMERES SIGALA - GARROCHA</t>
  </si>
  <si>
    <t>ANTON LOPEZ  - PUNTA DEL VIENTO AMALIK</t>
  </si>
  <si>
    <t>NATHALIE WEEMAELS - SANTA CAROLINA ZAREYNA</t>
  </si>
  <si>
    <t>MANUEL BULNES MUZARD - SHAZAM</t>
  </si>
  <si>
    <t>HE  YIXUAN  - QUETZAL</t>
  </si>
  <si>
    <t>ANDRE ALVAREZ - FUERZA BRUTA SA</t>
  </si>
  <si>
    <t>FERNANDA  VILLAR  - CL MISTERIOSA</t>
  </si>
  <si>
    <t>DAVID CASTAÑEDA LEMUS - ALCAZAR LICENCIADA</t>
  </si>
  <si>
    <t>KAREN GOMEZ - ALIA</t>
  </si>
  <si>
    <t>GRISELDA CONRAD - PENELOPE</t>
  </si>
  <si>
    <t>GABRIEL MORGUI - HLS CHOCOLATE AMARGO</t>
  </si>
  <si>
    <t>ERNESTO DE LA FUENTE FUENZALIDA - MAITE LUCY</t>
  </si>
  <si>
    <t>PABLO XAVIER VINTIMILLA - FUERZA BRUTA LB</t>
  </si>
  <si>
    <t>DAVID RAMIREZ AGUILERA - MONONA</t>
  </si>
  <si>
    <t>MARTIN GARCIA LAZO - CAMORRA</t>
  </si>
  <si>
    <t>MARIIA SHABLOVSKA - GUSTAVO CERATI</t>
  </si>
  <si>
    <t>TARA ANNE GREASLEY - MC TANGO</t>
  </si>
  <si>
    <t>TERESA SANCHEZ - Z T MAGLOV</t>
  </si>
  <si>
    <t>MARIIA SHABLOVSKA - PERSEVERANCIA PLATINO</t>
  </si>
  <si>
    <t>YUOUDONG HUANG - CANTINERO</t>
  </si>
  <si>
    <t>JIA HUILIN - ATOMO</t>
  </si>
  <si>
    <t>SUI  BO  - ANCAR ANAKIN</t>
  </si>
  <si>
    <t>PAULINO RIOS MORAGA - ZORRITO</t>
  </si>
  <si>
    <t>TRINIDAD VALENZUELA FUENTES - PERSEVERANCIA PUPI</t>
  </si>
  <si>
    <t>PABLO JOSE VALDES SALINAS - AMISTOSO</t>
  </si>
  <si>
    <t>PAULA LLORENS CLARK - PERSEVERANCIA PAN DE AZUCAR</t>
  </si>
  <si>
    <t>TRINIDAD MARINKOVIC CORTESE - ALCAZAR LICENCIADA</t>
  </si>
  <si>
    <t>PIA CERPA SABATER - ALCAZAR CANELO</t>
  </si>
  <si>
    <t>CAMILA SANCHEZ - POZO BRUJO BASHIRA</t>
  </si>
  <si>
    <t>PABLO JOSE VALDES SALINAS - AMAPOLA</t>
  </si>
  <si>
    <t>VICENTE MAYOL LARRAIN - ALTAMIRA ABDULLAH</t>
  </si>
  <si>
    <t>EMILIA PATTERSON - TAABORA</t>
  </si>
  <si>
    <t>CONSUELO MARCHANT CARDENAS - MARQUEZ DP</t>
  </si>
  <si>
    <t>PIA CERPA SABATER - HLS CHOCOLATE AMARGO</t>
  </si>
  <si>
    <t>JOSE SPOERER VERGARA - CARMELO</t>
  </si>
  <si>
    <t>VICENTE  LARRAIN ARJONA - PERSEO</t>
  </si>
  <si>
    <t>VICENTE  LARRAIN ARJONA - SOLOPETE</t>
  </si>
  <si>
    <t>JOSEFINA ROLT - CL LLANCA</t>
  </si>
  <si>
    <t>PAULINA BERRIEL - MARENGO ITATA</t>
  </si>
  <si>
    <t>BORJA MAYOL - PETRA</t>
  </si>
  <si>
    <t>FLORENCIA CATALINA CERPA VERA - HLS FLOR DE CACHA</t>
  </si>
  <si>
    <t>FLORENCIA CATALINA CERPA VERA - ZORRITO</t>
  </si>
  <si>
    <t>FLORENCIA CARDONE ALMARZA - VIUDA NEGRA</t>
  </si>
  <si>
    <t>CRISTOBAL LARRAIN ARJONA - ANCAR FLOKI</t>
  </si>
  <si>
    <t>CRISTOBAL LARRAIN ARJONA - JG COSACO</t>
  </si>
  <si>
    <t>VICENTE MAYOL LARRAIN - PESVERANCIA VUELTO</t>
  </si>
  <si>
    <t>VICENTE MAYOL LARRAIN - MORROS</t>
  </si>
  <si>
    <t>PAULINO RIOS MORAGA - PENELOPE</t>
  </si>
  <si>
    <t>VALENTINA MENDEZ - DS BUCEFALO</t>
  </si>
  <si>
    <t>PEDRO TOMAS VARELA CERDA - FADAR HADIN</t>
  </si>
  <si>
    <t>Puntos no considerados</t>
  </si>
  <si>
    <t>Total Puntos no considerados</t>
  </si>
  <si>
    <t>6568</t>
  </si>
  <si>
    <t>20,41</t>
  </si>
  <si>
    <t>3669</t>
  </si>
  <si>
    <t>19,32</t>
  </si>
  <si>
    <t>5684</t>
  </si>
  <si>
    <t>02:09</t>
  </si>
  <si>
    <t>19,83</t>
  </si>
  <si>
    <t>3777</t>
  </si>
  <si>
    <t>26,62</t>
  </si>
  <si>
    <t>2813</t>
  </si>
  <si>
    <t>16:44</t>
  </si>
  <si>
    <t>6526</t>
  </si>
  <si>
    <t>20,73</t>
  </si>
  <si>
    <t>3611</t>
  </si>
  <si>
    <t>01:18</t>
  </si>
  <si>
    <t>18,34</t>
  </si>
  <si>
    <t>5986</t>
  </si>
  <si>
    <t>20,49</t>
  </si>
  <si>
    <t>3655</t>
  </si>
  <si>
    <t>02:57</t>
  </si>
  <si>
    <t>27,26</t>
  </si>
  <si>
    <t>2747</t>
  </si>
  <si>
    <t>07:26</t>
  </si>
  <si>
    <t>10048648</t>
  </si>
  <si>
    <t>RIOS SALAS</t>
  </si>
  <si>
    <t>105QS15</t>
  </si>
  <si>
    <t>CHISPEZA</t>
  </si>
  <si>
    <t>6571</t>
  </si>
  <si>
    <t>03:16</t>
  </si>
  <si>
    <t>3724</t>
  </si>
  <si>
    <t>01:52</t>
  </si>
  <si>
    <t>04:03</t>
  </si>
  <si>
    <t>3020</t>
  </si>
  <si>
    <t>104WW60</t>
  </si>
  <si>
    <t>EO SALMA</t>
  </si>
  <si>
    <t>6789</t>
  </si>
  <si>
    <t>01:53</t>
  </si>
  <si>
    <t>20,52</t>
  </si>
  <si>
    <t>3649</t>
  </si>
  <si>
    <t>3556</t>
  </si>
  <si>
    <t>24,96</t>
  </si>
  <si>
    <t>2999</t>
  </si>
  <si>
    <t>09:03</t>
  </si>
  <si>
    <t>6844</t>
  </si>
  <si>
    <t>3755</t>
  </si>
  <si>
    <t>02:29</t>
  </si>
  <si>
    <t>6408</t>
  </si>
  <si>
    <t>04:50</t>
  </si>
  <si>
    <t>06:38</t>
  </si>
  <si>
    <t>21,88</t>
  </si>
  <si>
    <t>3422</t>
  </si>
  <si>
    <t>17,75</t>
  </si>
  <si>
    <t>6185</t>
  </si>
  <si>
    <t>3859</t>
  </si>
  <si>
    <t>09:18</t>
  </si>
  <si>
    <t>4479</t>
  </si>
  <si>
    <t>10:40</t>
  </si>
  <si>
    <t>6967</t>
  </si>
  <si>
    <t>07:52</t>
  </si>
  <si>
    <t>5915</t>
  </si>
  <si>
    <t>11:18</t>
  </si>
  <si>
    <t>17,56</t>
  </si>
  <si>
    <t>4264</t>
  </si>
  <si>
    <t>17:57</t>
  </si>
  <si>
    <t>4593</t>
  </si>
  <si>
    <t>28:34</t>
  </si>
  <si>
    <t>10030149</t>
  </si>
  <si>
    <t>PEDRO PABLO </t>
  </si>
  <si>
    <t>GÓMEZ MARTÍNEZ</t>
  </si>
  <si>
    <t>7646</t>
  </si>
  <si>
    <t>20,63</t>
  </si>
  <si>
    <t>3630</t>
  </si>
  <si>
    <t>17,01</t>
  </si>
  <si>
    <t>6455</t>
  </si>
  <si>
    <t>17,35</t>
  </si>
  <si>
    <t>4316</t>
  </si>
  <si>
    <t>3994</t>
  </si>
  <si>
    <t>CAROLYN</t>
  </si>
  <si>
    <t>CHASE-DUNN</t>
  </si>
  <si>
    <t>105ON80</t>
  </si>
  <si>
    <t>NIRE</t>
  </si>
  <si>
    <t>15,52</t>
  </si>
  <si>
    <t>7073</t>
  </si>
  <si>
    <t>4015</t>
  </si>
  <si>
    <t>6991</t>
  </si>
  <si>
    <t>02:48</t>
  </si>
  <si>
    <t>4420</t>
  </si>
  <si>
    <t>4049</t>
  </si>
  <si>
    <t>7088</t>
  </si>
  <si>
    <t>3989</t>
  </si>
  <si>
    <t>6958</t>
  </si>
  <si>
    <t>4467</t>
  </si>
  <si>
    <t>PATAGONIA AMEERA</t>
  </si>
  <si>
    <t>7354</t>
  </si>
  <si>
    <t>20,26</t>
  </si>
  <si>
    <t>3696</t>
  </si>
  <si>
    <t>7348</t>
  </si>
  <si>
    <t>4562</t>
  </si>
  <si>
    <t>7532</t>
  </si>
  <si>
    <t>04:33</t>
  </si>
  <si>
    <t>19,1</t>
  </si>
  <si>
    <t>3920</t>
  </si>
  <si>
    <t>04:55</t>
  </si>
  <si>
    <t>14,59</t>
  </si>
  <si>
    <t>7524</t>
  </si>
  <si>
    <t>4675</t>
  </si>
  <si>
    <t>05:46</t>
  </si>
  <si>
    <t>4734</t>
  </si>
  <si>
    <t>07:40</t>
  </si>
  <si>
    <t>7561</t>
  </si>
  <si>
    <t>04:40</t>
  </si>
  <si>
    <t>18,81</t>
  </si>
  <si>
    <t>3982</t>
  </si>
  <si>
    <t>05:59</t>
  </si>
  <si>
    <t>14,27</t>
  </si>
  <si>
    <t>7693</t>
  </si>
  <si>
    <t>08:53</t>
  </si>
  <si>
    <t>5098</t>
  </si>
  <si>
    <t>12:37</t>
  </si>
  <si>
    <t>4057</t>
  </si>
  <si>
    <t>12,54</t>
  </si>
  <si>
    <t>8755</t>
  </si>
  <si>
    <t>5072</t>
  </si>
  <si>
    <t>7551</t>
  </si>
  <si>
    <t>4327</t>
  </si>
  <si>
    <t>4284</t>
  </si>
  <si>
    <t>04:18</t>
  </si>
  <si>
    <t>6799</t>
  </si>
  <si>
    <t>5232</t>
  </si>
  <si>
    <t>7137</t>
  </si>
  <si>
    <t>16,32</t>
  </si>
  <si>
    <t>4589</t>
  </si>
  <si>
    <t>16,4</t>
  </si>
  <si>
    <t>4565</t>
  </si>
  <si>
    <t>104VY59</t>
  </si>
  <si>
    <t>Cal Flaming Drahk</t>
  </si>
  <si>
    <t>6736</t>
  </si>
  <si>
    <t>01:20</t>
  </si>
  <si>
    <t>20,48</t>
  </si>
  <si>
    <t>3656</t>
  </si>
  <si>
    <t>01:16</t>
  </si>
  <si>
    <t>18,97</t>
  </si>
  <si>
    <t>01:26</t>
  </si>
  <si>
    <t>21,26</t>
  </si>
  <si>
    <t>3522</t>
  </si>
  <si>
    <t>105WL48</t>
  </si>
  <si>
    <t>HLS Pampa 69</t>
  </si>
  <si>
    <t>7424</t>
  </si>
  <si>
    <t>20,78</t>
  </si>
  <si>
    <t>3603</t>
  </si>
  <si>
    <t>6209</t>
  </si>
  <si>
    <t>19,06</t>
  </si>
  <si>
    <t>3929</t>
  </si>
  <si>
    <t>16,56</t>
  </si>
  <si>
    <t>6629</t>
  </si>
  <si>
    <t>18,67</t>
  </si>
  <si>
    <t>4011</t>
  </si>
  <si>
    <t>05:13</t>
  </si>
  <si>
    <t>6724</t>
  </si>
  <si>
    <t>06:18</t>
  </si>
  <si>
    <t>4736</t>
  </si>
  <si>
    <t>7302</t>
  </si>
  <si>
    <t>19,46</t>
  </si>
  <si>
    <t>3849</t>
  </si>
  <si>
    <t>6587</t>
  </si>
  <si>
    <t>16,74</t>
  </si>
  <si>
    <t>4473</t>
  </si>
  <si>
    <t>10070382</t>
  </si>
  <si>
    <t>luna 1</t>
  </si>
  <si>
    <t>6775</t>
  </si>
  <si>
    <t>19,55</t>
  </si>
  <si>
    <t>3830</t>
  </si>
  <si>
    <t>6424</t>
  </si>
  <si>
    <t>01:17</t>
  </si>
  <si>
    <t>20,81</t>
  </si>
  <si>
    <t>3597</t>
  </si>
  <si>
    <t>01:11</t>
  </si>
  <si>
    <t>5839</t>
  </si>
  <si>
    <t>19,69</t>
  </si>
  <si>
    <t>3804</t>
  </si>
  <si>
    <t>28,43</t>
  </si>
  <si>
    <t>2634</t>
  </si>
  <si>
    <t>25:35</t>
  </si>
  <si>
    <t>6451</t>
  </si>
  <si>
    <t>01:19</t>
  </si>
  <si>
    <t>3586</t>
  </si>
  <si>
    <t>01:13</t>
  </si>
  <si>
    <t>5845</t>
  </si>
  <si>
    <t>27,27</t>
  </si>
  <si>
    <t>2746</t>
  </si>
  <si>
    <t>08:31</t>
  </si>
  <si>
    <t>105KL97</t>
  </si>
  <si>
    <t>baco</t>
  </si>
  <si>
    <t>6419</t>
  </si>
  <si>
    <t>01:08</t>
  </si>
  <si>
    <t>20,61</t>
  </si>
  <si>
    <t>3633</t>
  </si>
  <si>
    <t>5798</t>
  </si>
  <si>
    <t>4006</t>
  </si>
  <si>
    <t>05:04</t>
  </si>
  <si>
    <t>27,11</t>
  </si>
  <si>
    <t>2763</t>
  </si>
  <si>
    <t>17:07</t>
  </si>
  <si>
    <t>7175</t>
  </si>
  <si>
    <t>02:22</t>
  </si>
  <si>
    <t>3984</t>
  </si>
  <si>
    <t>6552</t>
  </si>
  <si>
    <t>05:05</t>
  </si>
  <si>
    <t>4574</t>
  </si>
  <si>
    <t>4916</t>
  </si>
  <si>
    <t>7562</t>
  </si>
  <si>
    <t>01:50</t>
  </si>
  <si>
    <t>5198</t>
  </si>
  <si>
    <t>7647</t>
  </si>
  <si>
    <t>05:44</t>
  </si>
  <si>
    <t>14,87</t>
  </si>
  <si>
    <t>5036</t>
  </si>
  <si>
    <t>04:52</t>
  </si>
  <si>
    <t>4603</t>
  </si>
  <si>
    <t>08:05</t>
  </si>
  <si>
    <t>104JN25</t>
  </si>
  <si>
    <t>ALTAMIRA VENTARRON</t>
  </si>
  <si>
    <t>17,08</t>
  </si>
  <si>
    <t>6430</t>
  </si>
  <si>
    <t>01:49</t>
  </si>
  <si>
    <t>5825</t>
  </si>
  <si>
    <t>03:06</t>
  </si>
  <si>
    <t>26,96</t>
  </si>
  <si>
    <t>2778</t>
  </si>
  <si>
    <t>24:49</t>
  </si>
  <si>
    <t>ASWAD</t>
  </si>
  <si>
    <t>7049</t>
  </si>
  <si>
    <t>4192</t>
  </si>
  <si>
    <t>7528</t>
  </si>
  <si>
    <t>04:04</t>
  </si>
  <si>
    <t>CONDESA</t>
  </si>
  <si>
    <t>7286</t>
  </si>
  <si>
    <t>06:20</t>
  </si>
  <si>
    <t>12,85</t>
  </si>
  <si>
    <t>8544</t>
  </si>
  <si>
    <t>24:31</t>
  </si>
  <si>
    <t>6434</t>
  </si>
  <si>
    <t>3596</t>
  </si>
  <si>
    <t>6743</t>
  </si>
  <si>
    <t>17,61</t>
  </si>
  <si>
    <t>4253</t>
  </si>
  <si>
    <t>6492</t>
  </si>
  <si>
    <t>02:04</t>
  </si>
  <si>
    <t>EDUARDO</t>
  </si>
  <si>
    <t>BAEZA</t>
  </si>
  <si>
    <t>20,79</t>
  </si>
  <si>
    <t>4986</t>
  </si>
  <si>
    <t>23,28</t>
  </si>
  <si>
    <t>3216</t>
  </si>
  <si>
    <t>06:39</t>
  </si>
  <si>
    <t>5181</t>
  </si>
  <si>
    <t>20,64</t>
  </si>
  <si>
    <t>22,85</t>
  </si>
  <si>
    <t>3277</t>
  </si>
  <si>
    <t>11:52</t>
  </si>
  <si>
    <t>Dianka</t>
  </si>
  <si>
    <t>5375</t>
  </si>
  <si>
    <t>20,86</t>
  </si>
  <si>
    <t>5264</t>
  </si>
  <si>
    <t>10:06</t>
  </si>
  <si>
    <t>21,15</t>
  </si>
  <si>
    <t>3541</t>
  </si>
  <si>
    <t>ALLHAMI</t>
  </si>
  <si>
    <t>5752</t>
  </si>
  <si>
    <t>6114</t>
  </si>
  <si>
    <t>09:30</t>
  </si>
  <si>
    <t>4146</t>
  </si>
  <si>
    <t>6418</t>
  </si>
  <si>
    <t>6421</t>
  </si>
  <si>
    <t>05:32</t>
  </si>
  <si>
    <t>22,12</t>
  </si>
  <si>
    <t>3386</t>
  </si>
  <si>
    <t>08:38</t>
  </si>
  <si>
    <t>10118853</t>
  </si>
  <si>
    <t>JUAN PABLO</t>
  </si>
  <si>
    <t>PERSEVERANCIA GARUA</t>
  </si>
  <si>
    <t>6002</t>
  </si>
  <si>
    <t>6354</t>
  </si>
  <si>
    <t>10:38</t>
  </si>
  <si>
    <t>4065</t>
  </si>
  <si>
    <t>10154327</t>
  </si>
  <si>
    <t>VELASQUEZ</t>
  </si>
  <si>
    <t>05:55</t>
  </si>
  <si>
    <t>18,52</t>
  </si>
  <si>
    <t>4043</t>
  </si>
  <si>
    <t>10:02</t>
  </si>
  <si>
    <t>105PS88</t>
  </si>
  <si>
    <t>MP LUNA</t>
  </si>
  <si>
    <t>18,99</t>
  </si>
  <si>
    <t>5781</t>
  </si>
  <si>
    <t>6572</t>
  </si>
  <si>
    <t>05:10</t>
  </si>
  <si>
    <t>39,09</t>
  </si>
  <si>
    <t>1916</t>
  </si>
  <si>
    <t>08:01</t>
  </si>
  <si>
    <t>20,94</t>
  </si>
  <si>
    <t>5244</t>
  </si>
  <si>
    <t>5581</t>
  </si>
  <si>
    <t>08:19</t>
  </si>
  <si>
    <t>10167970</t>
  </si>
  <si>
    <t>ORNELLA</t>
  </si>
  <si>
    <t>BALDUCCI MOULINIE</t>
  </si>
  <si>
    <t>20,46</t>
  </si>
  <si>
    <t>5367</t>
  </si>
  <si>
    <t>5494</t>
  </si>
  <si>
    <t>13:46</t>
  </si>
  <si>
    <t>5515</t>
  </si>
  <si>
    <t>01:40</t>
  </si>
  <si>
    <t>20,45</t>
  </si>
  <si>
    <t>5368</t>
  </si>
  <si>
    <t>5185</t>
  </si>
  <si>
    <t>5923</t>
  </si>
  <si>
    <t>18:16</t>
  </si>
  <si>
    <t>5519</t>
  </si>
  <si>
    <t>10176275</t>
  </si>
  <si>
    <t>OSVALDO</t>
  </si>
  <si>
    <t>ARAYA URZUA</t>
  </si>
  <si>
    <t>19,49</t>
  </si>
  <si>
    <t>5634</t>
  </si>
  <si>
    <t>7668</t>
  </si>
  <si>
    <t>7429</t>
  </si>
  <si>
    <t>3806</t>
  </si>
  <si>
    <t>7730</t>
  </si>
  <si>
    <t>03:05</t>
  </si>
  <si>
    <t>7359</t>
  </si>
  <si>
    <t>3816</t>
  </si>
  <si>
    <t>10:09</t>
  </si>
  <si>
    <t>KHADAR</t>
  </si>
  <si>
    <t>8991</t>
  </si>
  <si>
    <t>7108</t>
  </si>
  <si>
    <t>4110</t>
  </si>
  <si>
    <t>16:22</t>
  </si>
  <si>
    <t>8735</t>
  </si>
  <si>
    <t>01:34</t>
  </si>
  <si>
    <t>7818</t>
  </si>
  <si>
    <t>02:15</t>
  </si>
  <si>
    <t>4791</t>
  </si>
  <si>
    <t>09:00:00</t>
  </si>
  <si>
    <t>10:41:01</t>
  </si>
  <si>
    <t>10:45:33</t>
  </si>
  <si>
    <t>11:25:33</t>
  </si>
  <si>
    <t>12:50:37</t>
  </si>
  <si>
    <t>12:55:07</t>
  </si>
  <si>
    <t>21,51</t>
  </si>
  <si>
    <t>5374</t>
  </si>
  <si>
    <t>13:35:07</t>
  </si>
  <si>
    <t>14:19:00</t>
  </si>
  <si>
    <t>14:27:59</t>
  </si>
  <si>
    <t>28,44</t>
  </si>
  <si>
    <t>2633</t>
  </si>
  <si>
    <t>10:56:05</t>
  </si>
  <si>
    <t>10:59:00</t>
  </si>
  <si>
    <t>11:39:00</t>
  </si>
  <si>
    <t>13:43:24</t>
  </si>
  <si>
    <t>13:45:59</t>
  </si>
  <si>
    <t>14,71</t>
  </si>
  <si>
    <t>7619</t>
  </si>
  <si>
    <t>14:25:59</t>
  </si>
  <si>
    <t>15:46:08</t>
  </si>
  <si>
    <t>15:51:26</t>
  </si>
  <si>
    <t>4808</t>
  </si>
  <si>
    <t>TOBA TAURO</t>
  </si>
  <si>
    <t>10:56:07</t>
  </si>
  <si>
    <t>11:01:49</t>
  </si>
  <si>
    <t>11:41:49</t>
  </si>
  <si>
    <t>13:43:33</t>
  </si>
  <si>
    <t>13:48:42</t>
  </si>
  <si>
    <t>14:28:42</t>
  </si>
  <si>
    <t>15:46:10</t>
  </si>
  <si>
    <t>15:52:39</t>
  </si>
  <si>
    <t>16,11</t>
  </si>
  <si>
    <t>4648</t>
  </si>
  <si>
    <t>10:23:09</t>
  </si>
  <si>
    <t>10:29:38</t>
  </si>
  <si>
    <t>22,01</t>
  </si>
  <si>
    <t>5379</t>
  </si>
  <si>
    <t>11:09:38</t>
  </si>
  <si>
    <t>12:27:09</t>
  </si>
  <si>
    <t>12:37:26</t>
  </si>
  <si>
    <t>20,84</t>
  </si>
  <si>
    <t>23,61</t>
  </si>
  <si>
    <t>5268</t>
  </si>
  <si>
    <t>10:22:24</t>
  </si>
  <si>
    <t>10:36:30</t>
  </si>
  <si>
    <t>22,21</t>
  </si>
  <si>
    <t>11:16:30</t>
  </si>
  <si>
    <t>12:48:18</t>
  </si>
  <si>
    <t>12:59:14</t>
  </si>
  <si>
    <t>11:34:51</t>
  </si>
  <si>
    <t>11:37:05</t>
  </si>
  <si>
    <t>11,65</t>
  </si>
  <si>
    <t>11,82</t>
  </si>
  <si>
    <t>9426</t>
  </si>
  <si>
    <t>Manolo</t>
  </si>
  <si>
    <t>09:15:00</t>
  </si>
  <si>
    <t>11:28:18</t>
  </si>
  <si>
    <t>11:30:52</t>
  </si>
  <si>
    <t>8153</t>
  </si>
  <si>
    <t>12:10:52</t>
  </si>
  <si>
    <t>14:03:45</t>
  </si>
  <si>
    <t>14:10:02</t>
  </si>
  <si>
    <t>15,36</t>
  </si>
  <si>
    <t>7150</t>
  </si>
  <si>
    <t>14:50:02</t>
  </si>
  <si>
    <t>15:56:56</t>
  </si>
  <si>
    <t>16:08:37</t>
  </si>
  <si>
    <t>4014</t>
  </si>
  <si>
    <t>11:34:53</t>
  </si>
  <si>
    <t>11:37:19</t>
  </si>
  <si>
    <t>13,08</t>
  </si>
  <si>
    <t>8539</t>
  </si>
  <si>
    <t>12:17:19</t>
  </si>
  <si>
    <t>14:30:57</t>
  </si>
  <si>
    <t>14:33:24</t>
  </si>
  <si>
    <t>13,69</t>
  </si>
  <si>
    <t>15:13:24</t>
  </si>
  <si>
    <t>16:07:24</t>
  </si>
  <si>
    <t>16:13:20</t>
  </si>
  <si>
    <t>3240</t>
  </si>
  <si>
    <t>HF EVA</t>
  </si>
  <si>
    <t>11:34:57</t>
  </si>
  <si>
    <t>11:37:15</t>
  </si>
  <si>
    <t>13,07</t>
  </si>
  <si>
    <t>8535</t>
  </si>
  <si>
    <t>12:17:15</t>
  </si>
  <si>
    <t>14:30:55</t>
  </si>
  <si>
    <t>14:33:21</t>
  </si>
  <si>
    <t>8166</t>
  </si>
  <si>
    <t>15:13:21</t>
  </si>
  <si>
    <t>16:07:26</t>
  </si>
  <si>
    <t>16:24:48</t>
  </si>
  <si>
    <t>23,08</t>
  </si>
  <si>
    <t>3245</t>
  </si>
  <si>
    <t>106GH99</t>
  </si>
  <si>
    <t>VALENTINO</t>
  </si>
  <si>
    <t>11:28:20</t>
  </si>
  <si>
    <t>11:31:48</t>
  </si>
  <si>
    <t>8208</t>
  </si>
  <si>
    <t>12:11:48</t>
  </si>
  <si>
    <t>14:14:00</t>
  </si>
  <si>
    <t>14:24:35</t>
  </si>
  <si>
    <t>14,97</t>
  </si>
  <si>
    <t>7967</t>
  </si>
  <si>
    <t>15:04:35</t>
  </si>
  <si>
    <t>16:10:16</t>
  </si>
  <si>
    <t>16:39:35</t>
  </si>
  <si>
    <t>3941</t>
  </si>
  <si>
    <t>11:34:43</t>
  </si>
  <si>
    <t>11:38:03</t>
  </si>
  <si>
    <t>8583</t>
  </si>
  <si>
    <t>12:18:03</t>
  </si>
  <si>
    <t>14:30:52</t>
  </si>
  <si>
    <t>13,34</t>
  </si>
  <si>
    <t>8231</t>
  </si>
  <si>
    <t>FERNANDA</t>
  </si>
  <si>
    <t>104MJ47</t>
  </si>
  <si>
    <t>HALILA</t>
  </si>
  <si>
    <t>12:37:38</t>
  </si>
  <si>
    <t>12:42:40</t>
  </si>
  <si>
    <t>17,82</t>
  </si>
  <si>
    <t>13:22:40</t>
  </si>
  <si>
    <t>15:18:16</t>
  </si>
  <si>
    <t>15,15</t>
  </si>
  <si>
    <t>7246</t>
  </si>
  <si>
    <t>12:37:40</t>
  </si>
  <si>
    <t>12:41:37</t>
  </si>
  <si>
    <t>6098</t>
  </si>
  <si>
    <t>13:21:37</t>
  </si>
  <si>
    <t>15:18:26</t>
  </si>
  <si>
    <t>15:23:35</t>
  </si>
  <si>
    <t>7318</t>
  </si>
  <si>
    <t>12:27:02</t>
  </si>
  <si>
    <t>12:39:22</t>
  </si>
  <si>
    <t>21,03</t>
  </si>
  <si>
    <t>5963</t>
  </si>
  <si>
    <t>13:19:22</t>
  </si>
  <si>
    <t>15:16:00</t>
  </si>
  <si>
    <t>15:26:46</t>
  </si>
  <si>
    <t>7644</t>
  </si>
  <si>
    <t>12:34:46</t>
  </si>
  <si>
    <t>12:39:26</t>
  </si>
  <si>
    <t>18,4</t>
  </si>
  <si>
    <t>5967</t>
  </si>
  <si>
    <t>13:19:26</t>
  </si>
  <si>
    <t>15:20:10</t>
  </si>
  <si>
    <t>15:26:56</t>
  </si>
  <si>
    <t>15,16</t>
  </si>
  <si>
    <t>12:33:07</t>
  </si>
  <si>
    <t>12:51:31</t>
  </si>
  <si>
    <t>12:27:03</t>
  </si>
  <si>
    <t>12:56:14</t>
  </si>
  <si>
    <t>15,74</t>
  </si>
  <si>
    <t>21,02</t>
  </si>
  <si>
    <t>6975</t>
  </si>
  <si>
    <t>13:20:06</t>
  </si>
  <si>
    <t>13:26:52</t>
  </si>
  <si>
    <t>21,63</t>
  </si>
  <si>
    <t>24,54</t>
  </si>
  <si>
    <t>3412</t>
  </si>
  <si>
    <t>13:56:52</t>
  </si>
  <si>
    <t>14:49:58</t>
  </si>
  <si>
    <t>14:58:28</t>
  </si>
  <si>
    <t>23,16</t>
  </si>
  <si>
    <t>PDV SAKIRA</t>
  </si>
  <si>
    <t>13:27:14</t>
  </si>
  <si>
    <t>13:29:14</t>
  </si>
  <si>
    <t>3554</t>
  </si>
  <si>
    <t>13:59:14</t>
  </si>
  <si>
    <t>14:55:15</t>
  </si>
  <si>
    <t>14:58:49</t>
  </si>
  <si>
    <t>3576</t>
  </si>
  <si>
    <t>13:28:08</t>
  </si>
  <si>
    <t>3758</t>
  </si>
  <si>
    <t>14:55:09</t>
  </si>
  <si>
    <t>15:03:20</t>
  </si>
  <si>
    <t>23,42</t>
  </si>
  <si>
    <t>3643</t>
  </si>
  <si>
    <t>malboro</t>
  </si>
  <si>
    <t>13:19:41</t>
  </si>
  <si>
    <t>13:29:38</t>
  </si>
  <si>
    <t>24,75</t>
  </si>
  <si>
    <t>3578</t>
  </si>
  <si>
    <t>13:59:38</t>
  </si>
  <si>
    <t>14:55:27</t>
  </si>
  <si>
    <t>22,03</t>
  </si>
  <si>
    <t>3825</t>
  </si>
  <si>
    <t xml:space="preserve">JAVIERA </t>
  </si>
  <si>
    <t>REINOSO RUDZAJS</t>
  </si>
  <si>
    <t>104XO27</t>
  </si>
  <si>
    <t>PUELO</t>
  </si>
  <si>
    <t>13:25:32</t>
  </si>
  <si>
    <t>13:34:06</t>
  </si>
  <si>
    <t>19,19</t>
  </si>
  <si>
    <t>22,15</t>
  </si>
  <si>
    <t>14:04:06</t>
  </si>
  <si>
    <t>14:55:01</t>
  </si>
  <si>
    <t>15:05:56</t>
  </si>
  <si>
    <t>24,15</t>
  </si>
  <si>
    <t>3711</t>
  </si>
  <si>
    <t>BERCKEMEYER</t>
  </si>
  <si>
    <t>AS LA OMA</t>
  </si>
  <si>
    <t>13:22:27</t>
  </si>
  <si>
    <t>13:33:41</t>
  </si>
  <si>
    <t>23,44</t>
  </si>
  <si>
    <t>3821</t>
  </si>
  <si>
    <t>14:03:41</t>
  </si>
  <si>
    <t>14:58:29</t>
  </si>
  <si>
    <t>15:06:41</t>
  </si>
  <si>
    <t>19,52</t>
  </si>
  <si>
    <t>22,44</t>
  </si>
  <si>
    <t>3780</t>
  </si>
  <si>
    <t>13:22:29</t>
  </si>
  <si>
    <t>13:33:06</t>
  </si>
  <si>
    <t>23,43</t>
  </si>
  <si>
    <t>3787</t>
  </si>
  <si>
    <t>14:03:06</t>
  </si>
  <si>
    <t>14:58:26</t>
  </si>
  <si>
    <t>15:10:33</t>
  </si>
  <si>
    <t>LA CORREDORA WF MAFIQ</t>
  </si>
  <si>
    <t>13:25:39</t>
  </si>
  <si>
    <t>13:34:08</t>
  </si>
  <si>
    <t>19,17</t>
  </si>
  <si>
    <t>22,1</t>
  </si>
  <si>
    <t>14:04:08</t>
  </si>
  <si>
    <t>14:54:54</t>
  </si>
  <si>
    <t>15:10:49</t>
  </si>
  <si>
    <t>24,23</t>
  </si>
  <si>
    <t>4001</t>
  </si>
  <si>
    <t xml:space="preserve">DAMIEN </t>
  </si>
  <si>
    <t>DE LA PANOUSE</t>
  </si>
  <si>
    <t>giro</t>
  </si>
  <si>
    <t>13:38:33</t>
  </si>
  <si>
    <t>13:45:47</t>
  </si>
  <si>
    <t>16,23</t>
  </si>
  <si>
    <t>17,94</t>
  </si>
  <si>
    <t>4548</t>
  </si>
  <si>
    <t>14:15:47</t>
  </si>
  <si>
    <t>15:14:32</t>
  </si>
  <si>
    <t>15:21:30</t>
  </si>
  <si>
    <t>3942</t>
  </si>
  <si>
    <t>13:35:40</t>
  </si>
  <si>
    <t>13:40:36</t>
  </si>
  <si>
    <t>4237</t>
  </si>
  <si>
    <t>14:10:36</t>
  </si>
  <si>
    <t>15:19:27</t>
  </si>
  <si>
    <t>15:22:12</t>
  </si>
  <si>
    <t>17,18</t>
  </si>
  <si>
    <t>4296</t>
  </si>
  <si>
    <t>DE LA FUENTE ERNST</t>
  </si>
  <si>
    <t>AKIFA</t>
  </si>
  <si>
    <t>13:28:10</t>
  </si>
  <si>
    <t>13:40:40</t>
  </si>
  <si>
    <t>21,14</t>
  </si>
  <si>
    <t>4240</t>
  </si>
  <si>
    <t>14:10:40</t>
  </si>
  <si>
    <t>15:14:00</t>
  </si>
  <si>
    <t>15:24:04</t>
  </si>
  <si>
    <t>4404</t>
  </si>
  <si>
    <t xml:space="preserve">SERGIO IVAN </t>
  </si>
  <si>
    <t>ULLOA</t>
  </si>
  <si>
    <t>BRISCA</t>
  </si>
  <si>
    <t>13:31:57</t>
  </si>
  <si>
    <t>13:43:13</t>
  </si>
  <si>
    <t>16,8</t>
  </si>
  <si>
    <t>19,85</t>
  </si>
  <si>
    <t>4394</t>
  </si>
  <si>
    <t>14:13:13</t>
  </si>
  <si>
    <t>15:14:26</t>
  </si>
  <si>
    <t>15:28:32</t>
  </si>
  <si>
    <t>20,09</t>
  </si>
  <si>
    <t>4519</t>
  </si>
  <si>
    <t>13:49:27</t>
  </si>
  <si>
    <t>4767</t>
  </si>
  <si>
    <t>14:19:27</t>
  </si>
  <si>
    <t>15:29:27</t>
  </si>
  <si>
    <t>15:33:24</t>
  </si>
  <si>
    <t>4437</t>
  </si>
  <si>
    <t>ALEJANDRO</t>
  </si>
  <si>
    <t>VALDES CRUZ</t>
  </si>
  <si>
    <t>MYRA</t>
  </si>
  <si>
    <t>13:43:59</t>
  </si>
  <si>
    <t>13:49:02</t>
  </si>
  <si>
    <t>16,62</t>
  </si>
  <si>
    <t>4743</t>
  </si>
  <si>
    <t>14:19:02</t>
  </si>
  <si>
    <t>15:34:25</t>
  </si>
  <si>
    <t>15:39:33</t>
  </si>
  <si>
    <t>4831</t>
  </si>
  <si>
    <t>10067188</t>
  </si>
  <si>
    <t>HERRERA CRUZ</t>
  </si>
  <si>
    <t>IMAHUE</t>
  </si>
  <si>
    <t>13:41:46</t>
  </si>
  <si>
    <t>13:48:40</t>
  </si>
  <si>
    <t>4720</t>
  </si>
  <si>
    <t>14:18:40</t>
  </si>
  <si>
    <t>15:37:22</t>
  </si>
  <si>
    <t>15:41:43</t>
  </si>
  <si>
    <t>4983</t>
  </si>
  <si>
    <t>ANCAR SHARIM</t>
  </si>
  <si>
    <t>13:53:08</t>
  </si>
  <si>
    <t>13:58:06</t>
  </si>
  <si>
    <t>13,96</t>
  </si>
  <si>
    <t>5286</t>
  </si>
  <si>
    <t>14:28:06</t>
  </si>
  <si>
    <t>15:41:52</t>
  </si>
  <si>
    <t>15:46:05</t>
  </si>
  <si>
    <t>4679</t>
  </si>
  <si>
    <t>LP AL MALIKI</t>
  </si>
  <si>
    <t>13:47:24</t>
  </si>
  <si>
    <t>13:53:29</t>
  </si>
  <si>
    <t>5009</t>
  </si>
  <si>
    <t>14:23:29</t>
  </si>
  <si>
    <t>15:41:34</t>
  </si>
  <si>
    <t>15:50:51</t>
  </si>
  <si>
    <t>5242</t>
  </si>
  <si>
    <t>13:51:47</t>
  </si>
  <si>
    <t>13:54:13</t>
  </si>
  <si>
    <t>14:24:13</t>
  </si>
  <si>
    <t>15:49:21</t>
  </si>
  <si>
    <t>15:55:21</t>
  </si>
  <si>
    <t>13,5</t>
  </si>
  <si>
    <t>5468</t>
  </si>
  <si>
    <t xml:space="preserve">PABLO </t>
  </si>
  <si>
    <t>13:51:53</t>
  </si>
  <si>
    <t>13:54:50</t>
  </si>
  <si>
    <t>14:24:50</t>
  </si>
  <si>
    <t>15:49:26</t>
  </si>
  <si>
    <t>15:56:11</t>
  </si>
  <si>
    <t>5481</t>
  </si>
  <si>
    <t>STEFANO</t>
  </si>
  <si>
    <t>ROSSI</t>
  </si>
  <si>
    <t>TARIK</t>
  </si>
  <si>
    <t>13:41:48</t>
  </si>
  <si>
    <t>13:56:36</t>
  </si>
  <si>
    <t>17,13</t>
  </si>
  <si>
    <t>14:26:36</t>
  </si>
  <si>
    <t>15:49:58</t>
  </si>
  <si>
    <t>16:02:30</t>
  </si>
  <si>
    <t>12,83</t>
  </si>
  <si>
    <t>5754</t>
  </si>
  <si>
    <t>CAROLINA</t>
  </si>
  <si>
    <t xml:space="preserve">COX MUJICA </t>
  </si>
  <si>
    <t>13:54:57</t>
  </si>
  <si>
    <t>13:58:18</t>
  </si>
  <si>
    <t>5299</t>
  </si>
  <si>
    <t>14:28:18</t>
  </si>
  <si>
    <t>15:58:38</t>
  </si>
  <si>
    <t>16:03:37</t>
  </si>
  <si>
    <t>13,62</t>
  </si>
  <si>
    <t>5719</t>
  </si>
  <si>
    <t>PUNTA DEL VIENTO AL AMAN</t>
  </si>
  <si>
    <t>14:01:31</t>
  </si>
  <si>
    <t>12,87</t>
  </si>
  <si>
    <t>5735</t>
  </si>
  <si>
    <t>14:35:34</t>
  </si>
  <si>
    <t>16:04:37</t>
  </si>
  <si>
    <t>16:07:45</t>
  </si>
  <si>
    <t>5531</t>
  </si>
  <si>
    <t>13:55:29</t>
  </si>
  <si>
    <t>14:02:31</t>
  </si>
  <si>
    <t>5552</t>
  </si>
  <si>
    <t>16:04:07</t>
  </si>
  <si>
    <t>16:11:45</t>
  </si>
  <si>
    <t>12,4</t>
  </si>
  <si>
    <t>13,43</t>
  </si>
  <si>
    <t>5954</t>
  </si>
  <si>
    <t>JORQUERA AHUMADA</t>
  </si>
  <si>
    <t>FARAON</t>
  </si>
  <si>
    <t>13:55:38</t>
  </si>
  <si>
    <t>13:59:22</t>
  </si>
  <si>
    <t>5362</t>
  </si>
  <si>
    <t>14:29:22</t>
  </si>
  <si>
    <t>16:03:55</t>
  </si>
  <si>
    <t>16:13:06</t>
  </si>
  <si>
    <t>13,01</t>
  </si>
  <si>
    <t>6224</t>
  </si>
  <si>
    <t>GERARDO</t>
  </si>
  <si>
    <t xml:space="preserve">ALAMOS </t>
  </si>
  <si>
    <t>TALENTO</t>
  </si>
  <si>
    <t>13:38:28</t>
  </si>
  <si>
    <t>13:56:48</t>
  </si>
  <si>
    <t>5208</t>
  </si>
  <si>
    <t>14:26:48</t>
  </si>
  <si>
    <t>16:02:21</t>
  </si>
  <si>
    <t>16:21:04</t>
  </si>
  <si>
    <t>10,76</t>
  </si>
  <si>
    <t>6856</t>
  </si>
  <si>
    <t>JOSE TOMAS</t>
  </si>
  <si>
    <t>QUEZADA</t>
  </si>
  <si>
    <t>LOSTRI</t>
  </si>
  <si>
    <t>13:26:53</t>
  </si>
  <si>
    <t>13:45:25</t>
  </si>
  <si>
    <t>16,31</t>
  </si>
  <si>
    <t>21,62</t>
  </si>
  <si>
    <t>4525</t>
  </si>
  <si>
    <t>14:15:25</t>
  </si>
  <si>
    <t>15:16:06</t>
  </si>
  <si>
    <t>15:44:28</t>
  </si>
  <si>
    <t>20,27</t>
  </si>
  <si>
    <t>5344</t>
  </si>
  <si>
    <t>13:35:42</t>
  </si>
  <si>
    <t>13:42:59</t>
  </si>
  <si>
    <t>4380</t>
  </si>
  <si>
    <t>28</t>
  </si>
  <si>
    <t>13:58:47</t>
  </si>
  <si>
    <t>14:12:38</t>
  </si>
  <si>
    <t>11,98</t>
  </si>
  <si>
    <t>6159</t>
  </si>
  <si>
    <t>14:42:38</t>
  </si>
  <si>
    <t>29</t>
  </si>
  <si>
    <t>13:19:48</t>
  </si>
  <si>
    <t>13:36:42</t>
  </si>
  <si>
    <t>24,69</t>
  </si>
  <si>
    <t>4003</t>
  </si>
  <si>
    <t>14:06:42</t>
  </si>
  <si>
    <t>30</t>
  </si>
  <si>
    <t>SEEHLAH AL JAMAAL</t>
  </si>
  <si>
    <t>13:25:24</t>
  </si>
  <si>
    <t>13:25:48</t>
  </si>
  <si>
    <t>22,04</t>
  </si>
  <si>
    <t>22,2</t>
  </si>
  <si>
    <t>3349</t>
  </si>
  <si>
    <t>31</t>
  </si>
  <si>
    <t xml:space="preserve">DIEGO </t>
  </si>
  <si>
    <t>QUEZADA BASCUÑAN</t>
  </si>
  <si>
    <t>SELKAN</t>
  </si>
  <si>
    <t>13:27:09</t>
  </si>
  <si>
    <t>13:46:24</t>
  </si>
  <si>
    <t>16,1</t>
  </si>
  <si>
    <t>4584</t>
  </si>
  <si>
    <t>32</t>
  </si>
  <si>
    <t>14:00:02</t>
  </si>
  <si>
    <t>13,66</t>
  </si>
  <si>
    <t>5402</t>
  </si>
  <si>
    <t>33</t>
  </si>
  <si>
    <t>14:24:22</t>
  </si>
  <si>
    <t>10,75</t>
  </si>
  <si>
    <t>11,13</t>
  </si>
  <si>
    <t>34</t>
  </si>
  <si>
    <t>TANJA</t>
  </si>
  <si>
    <t>WEBER</t>
  </si>
  <si>
    <t>ESPERANZA</t>
  </si>
  <si>
    <t>35</t>
  </si>
  <si>
    <t>12:35:00</t>
  </si>
  <si>
    <t>13:55:08</t>
  </si>
  <si>
    <t>13:57:35</t>
  </si>
  <si>
    <t>4955</t>
  </si>
  <si>
    <t>14:27:35</t>
  </si>
  <si>
    <t>15:46:21</t>
  </si>
  <si>
    <t>15:53:30</t>
  </si>
  <si>
    <t>5155</t>
  </si>
  <si>
    <t>SANCHEZ LAMOLIATTE</t>
  </si>
  <si>
    <t>14:01:34</t>
  </si>
  <si>
    <t>14:06:01</t>
  </si>
  <si>
    <t>5462</t>
  </si>
  <si>
    <t>14:36:01</t>
  </si>
  <si>
    <t>16:04:33</t>
  </si>
  <si>
    <t>16:08:10</t>
  </si>
  <si>
    <t>5529</t>
  </si>
  <si>
    <t>KARIM</t>
  </si>
  <si>
    <t>VON MUHLENBROCK</t>
  </si>
  <si>
    <t>104TD18</t>
  </si>
  <si>
    <t>EMIR</t>
  </si>
  <si>
    <t>14:35:52</t>
  </si>
  <si>
    <t>14:44:06</t>
  </si>
  <si>
    <t>4447</t>
  </si>
  <si>
    <t>TIKI</t>
  </si>
  <si>
    <t>LEA-PLAZA</t>
  </si>
  <si>
    <t>AMIRA</t>
  </si>
  <si>
    <t>14:50:07</t>
  </si>
  <si>
    <t>14:52:38</t>
  </si>
  <si>
    <t>INA</t>
  </si>
  <si>
    <t>LABBE</t>
  </si>
  <si>
    <t>PALOMO</t>
  </si>
  <si>
    <t>14:50:11</t>
  </si>
  <si>
    <t>14:59:59</t>
  </si>
  <si>
    <t>13,67</t>
  </si>
  <si>
    <t>5400</t>
  </si>
  <si>
    <t xml:space="preserve">ALEJANDRA </t>
  </si>
  <si>
    <t>CALDERON</t>
  </si>
  <si>
    <t>SILVER</t>
  </si>
  <si>
    <t>14:40:15</t>
  </si>
  <si>
    <t>14:44:41</t>
  </si>
  <si>
    <t>4481</t>
  </si>
  <si>
    <t>EL CUADRO 19 I</t>
  </si>
  <si>
    <t>RAIMUNDO UNDURRAGA MUJICA</t>
  </si>
  <si>
    <t>VICTOR RIOS SALAS</t>
  </si>
  <si>
    <t>PEDRO PABLO  GÓMEZ MARTÍNEZ</t>
  </si>
  <si>
    <t>CAROLYN CHASE-DUNN</t>
  </si>
  <si>
    <t>EDUARDO BAEZA</t>
  </si>
  <si>
    <t>JUAN PABLO PERO DOMEYKO</t>
  </si>
  <si>
    <t>ANDRES VELASQUEZ</t>
  </si>
  <si>
    <t>PAULINO RIOS MORAGA</t>
  </si>
  <si>
    <t>MARIA PAZ VARGAS</t>
  </si>
  <si>
    <t>FERNANDA TORRES HORTA</t>
  </si>
  <si>
    <t>JAVIERA  REINOSO RUDZAJS</t>
  </si>
  <si>
    <t>CONSTANZA BERCKEMEYER</t>
  </si>
  <si>
    <t>DAMIEN  DE LA PANOUSE</t>
  </si>
  <si>
    <t>ESTEBAN DE LA FUENTE ERNST</t>
  </si>
  <si>
    <t>SERGIO IVAN  ULLOA</t>
  </si>
  <si>
    <t>ALEJANDRO VALDES CRUZ</t>
  </si>
  <si>
    <t>FERNANDA HERRERA CRUZ</t>
  </si>
  <si>
    <t>RICARDO BACHELET</t>
  </si>
  <si>
    <t>PABLO  VALDES RAMIREZ</t>
  </si>
  <si>
    <t>STEFANO ROSSI</t>
  </si>
  <si>
    <t xml:space="preserve">CAROLINA COX MUJICA </t>
  </si>
  <si>
    <t>JAIME BARRIENTOS RAMIREZ</t>
  </si>
  <si>
    <t>CLAUDIO JORQUERA AHUMADA</t>
  </si>
  <si>
    <t xml:space="preserve">GERARDO ALAMOS </t>
  </si>
  <si>
    <t>ISIDORA SANCHEZ LAMOLIATTE</t>
  </si>
  <si>
    <t>KARIM VON MUHLENBROCK</t>
  </si>
  <si>
    <t>TIKI LEA-PLAZA</t>
  </si>
  <si>
    <t>INA LABBE</t>
  </si>
  <si>
    <t>RAIMUNDO UNDURRAGA MUJICA - PUNTA DEL VIENTO AMALIK</t>
  </si>
  <si>
    <t>VICTOR RIOS SALAS - CHISPEZA</t>
  </si>
  <si>
    <t>MAXI WIMMER - EO SALMA</t>
  </si>
  <si>
    <t>FELIPE SAT YABER - NOMADE</t>
  </si>
  <si>
    <t>PEDRO PABLO  GÓMEZ MARTÍNEZ - FUERZA BRUTA LB</t>
  </si>
  <si>
    <t>CAROLYN CHASE-DUNN - NIRE</t>
  </si>
  <si>
    <t>ANTONIA KIMBER VERGARA - PATAGONIA AMEERA</t>
  </si>
  <si>
    <t>ANDRE ALVAREZ - HLS PAMPA 69</t>
  </si>
  <si>
    <t>MARTIN GARCIA LAZO - CAL FLAMING DRAHK</t>
  </si>
  <si>
    <t>CATALINA LLORENS CLARK - LUNA 1</t>
  </si>
  <si>
    <t>CRISTOBAL BELTRAMIN - CANTINERO</t>
  </si>
  <si>
    <t>PEDRO TOMAS VARELA CERDA - BACO</t>
  </si>
  <si>
    <t>FLORENCIA CARDONE ALMARZA - CONDESA</t>
  </si>
  <si>
    <t>VICENTE MAYOL LARRAIN - ASWAD</t>
  </si>
  <si>
    <t>BORJA MAYOL - ALTAMIRA VENTARRON</t>
  </si>
  <si>
    <t>EDUARDO BAEZA - AS EMBRUJO</t>
  </si>
  <si>
    <t>DAVID RAMIREZ AGUILERA - DIANKA</t>
  </si>
  <si>
    <t>JORGE GELDRES - CORAJE</t>
  </si>
  <si>
    <t>CAMILA  HERRERA - PDV SAKIRA</t>
  </si>
  <si>
    <t>HARKEN JENSEN - ALLHAMI</t>
  </si>
  <si>
    <t>JAVIERA  REINOSO RUDZAJS - PUELO</t>
  </si>
  <si>
    <t>CONSTANZA BERCKEMEYER - AS LA OMA</t>
  </si>
  <si>
    <t>JUAN PABLO PERO DOMEYKO - PERSEVERANCIA GARUA</t>
  </si>
  <si>
    <t>MARIA RISHMAWI - LA CORREDORA WF MAFIQ</t>
  </si>
  <si>
    <t>DAMIEN  DE LA PANOUSE - GIRO</t>
  </si>
  <si>
    <t>ESTEBAN DE LA FUENTE ERNST - AKIFA</t>
  </si>
  <si>
    <t>ANDRES VELASQUEZ - ESCONDIDA</t>
  </si>
  <si>
    <t>SERGIO IVAN  ULLOA - BRISCA</t>
  </si>
  <si>
    <t>ALEJANDRO VALDES CRUZ - MYRA</t>
  </si>
  <si>
    <t>FERNANDA HERRERA CRUZ - IMAHUE</t>
  </si>
  <si>
    <t>MARIA PAZ VARGAS - COLIPI</t>
  </si>
  <si>
    <t>RENZO  ALVARADO BAHAMONDES - TOBA TAURO</t>
  </si>
  <si>
    <t>JORGE RUIZ-TAGLE - ANCAR SHARIM</t>
  </si>
  <si>
    <t>RICARDO BACHELET - LP AL MALIKI</t>
  </si>
  <si>
    <t>PABLO  VALDES RAMIREZ - LOMA VERDE BALFA</t>
  </si>
  <si>
    <t>STEFANO ROSSI - TARIK</t>
  </si>
  <si>
    <t>CAROLINA COX MUJICA  - HELENA</t>
  </si>
  <si>
    <t>CRISTIAN SANCHEZ - PUNTA DEL VIENTO AL AMAN</t>
  </si>
  <si>
    <t>JAIME BARRIENTOS RAMIREZ - COSACO</t>
  </si>
  <si>
    <t>CLAUDIO JORQUERA AHUMADA - FARAON</t>
  </si>
  <si>
    <t>GERARDO ALAMOS  - TALENTO</t>
  </si>
  <si>
    <t>FERNANDA TORRES HORTA - HALILA</t>
  </si>
  <si>
    <t>TRINIDAD MARINKOVIC CORTESE - HADI</t>
  </si>
  <si>
    <t>CONSUELO MARCHANT CARDENAS - FALAX</t>
  </si>
  <si>
    <t>MAX BULNES LABRA - MANOLO</t>
  </si>
  <si>
    <t>VICENTE  LARRAIN ARJONA - HF EVA</t>
  </si>
  <si>
    <t>HELENA CERPA PINOCHET - VALENTINO</t>
  </si>
  <si>
    <t>PAULINO RIOS MORAGA - KHADAR</t>
  </si>
  <si>
    <t>JOSE SPOERER VERGARA - MANSUR</t>
  </si>
  <si>
    <t>ISIDORA SANCHEZ LAMOLIATTE - KALIMANTAN</t>
  </si>
  <si>
    <t>06:11:38</t>
  </si>
  <si>
    <t>06:15:12</t>
  </si>
  <si>
    <t>06:15:26</t>
  </si>
  <si>
    <t>06:15:38</t>
  </si>
  <si>
    <t>06:16:39</t>
  </si>
  <si>
    <t>06:16:58</t>
  </si>
  <si>
    <t>06:19:10</t>
  </si>
  <si>
    <t>06:56:45</t>
  </si>
  <si>
    <t>06:57:16</t>
  </si>
  <si>
    <t>07:07:41</t>
  </si>
  <si>
    <t>07:14:00</t>
  </si>
  <si>
    <t>07:22:27</t>
  </si>
  <si>
    <t>07:22:32</t>
  </si>
  <si>
    <t>07:33:21</t>
  </si>
  <si>
    <t>07:46:45</t>
  </si>
  <si>
    <t>07:53:05</t>
  </si>
  <si>
    <t>07:53:10</t>
  </si>
  <si>
    <t>08:20:46</t>
  </si>
  <si>
    <t>08:19:49</t>
  </si>
  <si>
    <t>Total 123,4</t>
  </si>
  <si>
    <t>03:44:44</t>
  </si>
  <si>
    <t>03:49:38</t>
  </si>
  <si>
    <t>03:56:20</t>
  </si>
  <si>
    <t>03:59:00</t>
  </si>
  <si>
    <t>04:26:53</t>
  </si>
  <si>
    <t>04:30:24</t>
  </si>
  <si>
    <t>04:33:41</t>
  </si>
  <si>
    <t>05:09:45</t>
  </si>
  <si>
    <t>05:15:03</t>
  </si>
  <si>
    <t>05:15:05</t>
  </si>
  <si>
    <t>05:21:57</t>
  </si>
  <si>
    <t>05:26:08</t>
  </si>
  <si>
    <t>05:26:11</t>
  </si>
  <si>
    <t>05:32:25</t>
  </si>
  <si>
    <t>05:32:27</t>
  </si>
  <si>
    <t>05:35:17</t>
  </si>
  <si>
    <t>05:36:49</t>
  </si>
  <si>
    <t>05:55:43</t>
  </si>
  <si>
    <t>Total 81,8</t>
  </si>
  <si>
    <t>03:43:27</t>
  </si>
  <si>
    <t>03:43:35</t>
  </si>
  <si>
    <t>03:46:47</t>
  </si>
  <si>
    <t>03:46:56</t>
  </si>
  <si>
    <t>Total 61</t>
  </si>
  <si>
    <t>01:58:29</t>
  </si>
  <si>
    <t>01:58:50</t>
  </si>
  <si>
    <t>02:03:21</t>
  </si>
  <si>
    <t>02:03:23</t>
  </si>
  <si>
    <t>02:05:57</t>
  </si>
  <si>
    <t>02:06:41</t>
  </si>
  <si>
    <t>02:10:33</t>
  </si>
  <si>
    <t>02:10:49</t>
  </si>
  <si>
    <t>02:21:30</t>
  </si>
  <si>
    <t>02:22:13</t>
  </si>
  <si>
    <t>02:24:04</t>
  </si>
  <si>
    <t>02:28:33</t>
  </si>
  <si>
    <t>02:33:25</t>
  </si>
  <si>
    <t>02:39:34</t>
  </si>
  <si>
    <t>02:41:43</t>
  </si>
  <si>
    <t>02:46:05</t>
  </si>
  <si>
    <t>02:48:30</t>
  </si>
  <si>
    <t>02:50:52</t>
  </si>
  <si>
    <t>02:55:22</t>
  </si>
  <si>
    <t>02:56:11</t>
  </si>
  <si>
    <t>03:02:31</t>
  </si>
  <si>
    <t>03:03:11</t>
  </si>
  <si>
    <t>03:03:37</t>
  </si>
  <si>
    <t>03:07:45</t>
  </si>
  <si>
    <t>03:11:46</t>
  </si>
  <si>
    <t>03:13:06</t>
  </si>
  <si>
    <t>03:21:04</t>
  </si>
  <si>
    <t>01:14:07</t>
  </si>
  <si>
    <t>01:22:38</t>
  </si>
  <si>
    <t>01:30:00</t>
  </si>
  <si>
    <t>Total 20,5</t>
  </si>
  <si>
    <t>Total EL CUADRO 19 I</t>
  </si>
  <si>
    <t>FELIPE PERO DOMEYKO - ZLATAN</t>
  </si>
  <si>
    <t>ANTONIA KIMBER VERGARA - HURACAN</t>
  </si>
  <si>
    <t>EL CUADRO 19 II</t>
  </si>
  <si>
    <t>7487</t>
  </si>
  <si>
    <t>5563</t>
  </si>
  <si>
    <t>19,86</t>
  </si>
  <si>
    <t>23,76</t>
  </si>
  <si>
    <t>3015</t>
  </si>
  <si>
    <t>08:50</t>
  </si>
  <si>
    <t>18,61</t>
  </si>
  <si>
    <t>7679</t>
  </si>
  <si>
    <t>5609</t>
  </si>
  <si>
    <t>5417</t>
  </si>
  <si>
    <t>05:18</t>
  </si>
  <si>
    <t>3431</t>
  </si>
  <si>
    <t>106CC47</t>
  </si>
  <si>
    <t>SHORTNEY BUMER</t>
  </si>
  <si>
    <t>7580</t>
  </si>
  <si>
    <t>02:43</t>
  </si>
  <si>
    <t>5404</t>
  </si>
  <si>
    <t>17,93</t>
  </si>
  <si>
    <t>6064</t>
  </si>
  <si>
    <t>13:37</t>
  </si>
  <si>
    <t>22,5</t>
  </si>
  <si>
    <t>3183</t>
  </si>
  <si>
    <t>14:18</t>
  </si>
  <si>
    <t>7512</t>
  </si>
  <si>
    <t>5636</t>
  </si>
  <si>
    <t>5924</t>
  </si>
  <si>
    <t>09:53</t>
  </si>
  <si>
    <t>22,32</t>
  </si>
  <si>
    <t>3209</t>
  </si>
  <si>
    <t>15:08</t>
  </si>
  <si>
    <t>01:04</t>
  </si>
  <si>
    <t>5799</t>
  </si>
  <si>
    <t>3455</t>
  </si>
  <si>
    <t>06:48</t>
  </si>
  <si>
    <t>7655</t>
  </si>
  <si>
    <t>05:19</t>
  </si>
  <si>
    <t>6090</t>
  </si>
  <si>
    <t>4300</t>
  </si>
  <si>
    <t>08:14</t>
  </si>
  <si>
    <t>7684</t>
  </si>
  <si>
    <t>5871</t>
  </si>
  <si>
    <t>05:47</t>
  </si>
  <si>
    <t>3772</t>
  </si>
  <si>
    <t>18,88</t>
  </si>
  <si>
    <t>7571</t>
  </si>
  <si>
    <t>5764</t>
  </si>
  <si>
    <t>01:32</t>
  </si>
  <si>
    <t>7122</t>
  </si>
  <si>
    <t>3795</t>
  </si>
  <si>
    <t>105QW35</t>
  </si>
  <si>
    <t>MP Nahuel</t>
  </si>
  <si>
    <t>5604</t>
  </si>
  <si>
    <t>6592</t>
  </si>
  <si>
    <t>13:06</t>
  </si>
  <si>
    <t>5041</t>
  </si>
  <si>
    <t>11:48</t>
  </si>
  <si>
    <t>17,89</t>
  </si>
  <si>
    <t>7991</t>
  </si>
  <si>
    <t>6808</t>
  </si>
  <si>
    <t>6494</t>
  </si>
  <si>
    <t>09:36</t>
  </si>
  <si>
    <t>4071</t>
  </si>
  <si>
    <t>8013</t>
  </si>
  <si>
    <t>6684</t>
  </si>
  <si>
    <t>16,24</t>
  </si>
  <si>
    <t>6694</t>
  </si>
  <si>
    <t>4202</t>
  </si>
  <si>
    <t>105XZ85</t>
  </si>
  <si>
    <t>TERRIBLE  CACHA</t>
  </si>
  <si>
    <t>8608</t>
  </si>
  <si>
    <t>01:38</t>
  </si>
  <si>
    <t>6507</t>
  </si>
  <si>
    <t>4012</t>
  </si>
  <si>
    <t>07:24</t>
  </si>
  <si>
    <t>16,83</t>
  </si>
  <si>
    <t>8491</t>
  </si>
  <si>
    <t>6502</t>
  </si>
  <si>
    <t>6603</t>
  </si>
  <si>
    <t>04:47</t>
  </si>
  <si>
    <t>17,32</t>
  </si>
  <si>
    <t>4137</t>
  </si>
  <si>
    <t>10:42</t>
  </si>
  <si>
    <t>8234</t>
  </si>
  <si>
    <t>16,38</t>
  </si>
  <si>
    <t>6636</t>
  </si>
  <si>
    <t>6771</t>
  </si>
  <si>
    <t>4450</t>
  </si>
  <si>
    <t>7621</t>
  </si>
  <si>
    <t>5866</t>
  </si>
  <si>
    <t>7304</t>
  </si>
  <si>
    <t>08:33</t>
  </si>
  <si>
    <t>12,44</t>
  </si>
  <si>
    <t>5761</t>
  </si>
  <si>
    <t>18:52</t>
  </si>
  <si>
    <t>8665</t>
  </si>
  <si>
    <t>02:38</t>
  </si>
  <si>
    <t>6264</t>
  </si>
  <si>
    <t>04:42</t>
  </si>
  <si>
    <t>4901</t>
  </si>
  <si>
    <t>05:26</t>
  </si>
  <si>
    <t>7523</t>
  </si>
  <si>
    <t>5546</t>
  </si>
  <si>
    <t>01:24</t>
  </si>
  <si>
    <t>5503</t>
  </si>
  <si>
    <t>104SA64</t>
  </si>
  <si>
    <t>AURA</t>
  </si>
  <si>
    <t>7629</t>
  </si>
  <si>
    <t>5470</t>
  </si>
  <si>
    <t>5524</t>
  </si>
  <si>
    <t>8635</t>
  </si>
  <si>
    <t>6404</t>
  </si>
  <si>
    <t>6661</t>
  </si>
  <si>
    <t>18,16</t>
  </si>
  <si>
    <t>7870</t>
  </si>
  <si>
    <t>5980</t>
  </si>
  <si>
    <t>05:03</t>
  </si>
  <si>
    <t>12,77</t>
  </si>
  <si>
    <t>8511</t>
  </si>
  <si>
    <t>18:35</t>
  </si>
  <si>
    <t>7811</t>
  </si>
  <si>
    <t>DASAM</t>
  </si>
  <si>
    <t>8342</t>
  </si>
  <si>
    <t>12:52</t>
  </si>
  <si>
    <t>6733</t>
  </si>
  <si>
    <t>20,42</t>
  </si>
  <si>
    <t>5323</t>
  </si>
  <si>
    <t>5541</t>
  </si>
  <si>
    <t>23,58</t>
  </si>
  <si>
    <t>3038</t>
  </si>
  <si>
    <t>09:42</t>
  </si>
  <si>
    <t>8023</t>
  </si>
  <si>
    <t>5793</t>
  </si>
  <si>
    <t>25,99</t>
  </si>
  <si>
    <t>2757</t>
  </si>
  <si>
    <t>11:33</t>
  </si>
  <si>
    <t>20,95</t>
  </si>
  <si>
    <t>18,84</t>
  </si>
  <si>
    <t>5769</t>
  </si>
  <si>
    <t>7402</t>
  </si>
  <si>
    <t>24,42</t>
  </si>
  <si>
    <t>2934</t>
  </si>
  <si>
    <t>27:38</t>
  </si>
  <si>
    <t xml:space="preserve">FELICITAS </t>
  </si>
  <si>
    <t>8007</t>
  </si>
  <si>
    <t>01:09</t>
  </si>
  <si>
    <t>02:50</t>
  </si>
  <si>
    <t>6381</t>
  </si>
  <si>
    <t>2978</t>
  </si>
  <si>
    <t>16:08</t>
  </si>
  <si>
    <t>17,69</t>
  </si>
  <si>
    <t>8077</t>
  </si>
  <si>
    <t>5911</t>
  </si>
  <si>
    <t>6435</t>
  </si>
  <si>
    <t>21,21</t>
  </si>
  <si>
    <t>3378</t>
  </si>
  <si>
    <t>07:58</t>
  </si>
  <si>
    <t>8098</t>
  </si>
  <si>
    <t>18,23</t>
  </si>
  <si>
    <t>6343</t>
  </si>
  <si>
    <t>09:43</t>
  </si>
  <si>
    <t>21,08</t>
  </si>
  <si>
    <t>3399</t>
  </si>
  <si>
    <t>09:41</t>
  </si>
  <si>
    <t>10185</t>
  </si>
  <si>
    <t>7930</t>
  </si>
  <si>
    <t>17,98</t>
  </si>
  <si>
    <t>8784</t>
  </si>
  <si>
    <t>10:10</t>
  </si>
  <si>
    <t>10,86</t>
  </si>
  <si>
    <t>10011</t>
  </si>
  <si>
    <t>08:35</t>
  </si>
  <si>
    <t>07:04</t>
  </si>
  <si>
    <t>9814</t>
  </si>
  <si>
    <t>12,14</t>
  </si>
  <si>
    <t>8957</t>
  </si>
  <si>
    <t>6827</t>
  </si>
  <si>
    <t>8018</t>
  </si>
  <si>
    <t>8564</t>
  </si>
  <si>
    <t>31:42</t>
  </si>
  <si>
    <t>5437</t>
  </si>
  <si>
    <t>21,38</t>
  </si>
  <si>
    <t>5085</t>
  </si>
  <si>
    <t>24,35</t>
  </si>
  <si>
    <t>2942</t>
  </si>
  <si>
    <t>17:24</t>
  </si>
  <si>
    <t>20,13</t>
  </si>
  <si>
    <t>5401</t>
  </si>
  <si>
    <t>5070</t>
  </si>
  <si>
    <t>23,91</t>
  </si>
  <si>
    <t>2996</t>
  </si>
  <si>
    <t>16:59</t>
  </si>
  <si>
    <t>106BD45</t>
  </si>
  <si>
    <t>SAKIRA</t>
  </si>
  <si>
    <t>5387</t>
  </si>
  <si>
    <t>04:44</t>
  </si>
  <si>
    <t>21,09</t>
  </si>
  <si>
    <t>05:29</t>
  </si>
  <si>
    <t>22,89</t>
  </si>
  <si>
    <t>3130</t>
  </si>
  <si>
    <t>06:13</t>
  </si>
  <si>
    <t>19,84</t>
  </si>
  <si>
    <t>5479</t>
  </si>
  <si>
    <t>19,04</t>
  </si>
  <si>
    <t>5710</t>
  </si>
  <si>
    <t>3697</t>
  </si>
  <si>
    <t>6626</t>
  </si>
  <si>
    <t>3909</t>
  </si>
  <si>
    <t>O'NELL</t>
  </si>
  <si>
    <t>106BG29</t>
  </si>
  <si>
    <t>ALI</t>
  </si>
  <si>
    <t>6006</t>
  </si>
  <si>
    <t>16,36</t>
  </si>
  <si>
    <t>6647</t>
  </si>
  <si>
    <t>3896</t>
  </si>
  <si>
    <t>05:24</t>
  </si>
  <si>
    <t>CALONGE FREIRE</t>
  </si>
  <si>
    <t>FIESTA</t>
  </si>
  <si>
    <t>16,05</t>
  </si>
  <si>
    <t>10,51</t>
  </si>
  <si>
    <t>6817</t>
  </si>
  <si>
    <t>OLAF</t>
  </si>
  <si>
    <t>5698</t>
  </si>
  <si>
    <t>5386</t>
  </si>
  <si>
    <t>27,28</t>
  </si>
  <si>
    <t>2626</t>
  </si>
  <si>
    <t>08:06</t>
  </si>
  <si>
    <t>13,79</t>
  </si>
  <si>
    <t>7884</t>
  </si>
  <si>
    <t>6124</t>
  </si>
  <si>
    <t>3370</t>
  </si>
  <si>
    <t>18,82</t>
  </si>
  <si>
    <t>19,61</t>
  </si>
  <si>
    <t>5544</t>
  </si>
  <si>
    <t>7935</t>
  </si>
  <si>
    <t>ALCAZAR KALA</t>
  </si>
  <si>
    <t>5944</t>
  </si>
  <si>
    <t>5806</t>
  </si>
  <si>
    <t>3515</t>
  </si>
  <si>
    <t>10:49</t>
  </si>
  <si>
    <t>5975</t>
  </si>
  <si>
    <t>5855</t>
  </si>
  <si>
    <t>02:27</t>
  </si>
  <si>
    <t>3470</t>
  </si>
  <si>
    <t>105VW73</t>
  </si>
  <si>
    <t>REPLICA</t>
  </si>
  <si>
    <t>6019</t>
  </si>
  <si>
    <t>6066</t>
  </si>
  <si>
    <t>02:18</t>
  </si>
  <si>
    <t>21,91</t>
  </si>
  <si>
    <t>3270</t>
  </si>
  <si>
    <t>6699</t>
  </si>
  <si>
    <t>00:49</t>
  </si>
  <si>
    <t>6569</t>
  </si>
  <si>
    <t>4230</t>
  </si>
  <si>
    <t xml:space="preserve">SAN FRANCISCO INDIO </t>
  </si>
  <si>
    <t>7173</t>
  </si>
  <si>
    <t>7241</t>
  </si>
  <si>
    <t>15,84</t>
  </si>
  <si>
    <t>4523</t>
  </si>
  <si>
    <t>DUENDE</t>
  </si>
  <si>
    <t>7243</t>
  </si>
  <si>
    <t>7343</t>
  </si>
  <si>
    <t>4354</t>
  </si>
  <si>
    <t>11:03</t>
  </si>
  <si>
    <t>09:55:13</t>
  </si>
  <si>
    <t>09:59:40</t>
  </si>
  <si>
    <t>20,21</t>
  </si>
  <si>
    <t>5380</t>
  </si>
  <si>
    <t>10:39:40</t>
  </si>
  <si>
    <t>12:02:07</t>
  </si>
  <si>
    <t>12:06:18</t>
  </si>
  <si>
    <t>20,91</t>
  </si>
  <si>
    <t>12:46:18</t>
  </si>
  <si>
    <t>13:37:37</t>
  </si>
  <si>
    <t>13:46:05</t>
  </si>
  <si>
    <t>23,27</t>
  </si>
  <si>
    <t>3588</t>
  </si>
  <si>
    <t>09:55:20</t>
  </si>
  <si>
    <t>10:00:34</t>
  </si>
  <si>
    <t>5435</t>
  </si>
  <si>
    <t>10:40:34</t>
  </si>
  <si>
    <t>12:05:03</t>
  </si>
  <si>
    <t>12:12:42</t>
  </si>
  <si>
    <t>21,45</t>
  </si>
  <si>
    <t>5527</t>
  </si>
  <si>
    <t>12:52:42</t>
  </si>
  <si>
    <t>13:44:38</t>
  </si>
  <si>
    <t>13:54:58</t>
  </si>
  <si>
    <t>22,99</t>
  </si>
  <si>
    <t>3736</t>
  </si>
  <si>
    <t>10:03:25</t>
  </si>
  <si>
    <t>10:09:28</t>
  </si>
  <si>
    <t>5969</t>
  </si>
  <si>
    <t>10:49:28</t>
  </si>
  <si>
    <t>12:13:38</t>
  </si>
  <si>
    <t>12:20:00</t>
  </si>
  <si>
    <t>21,53</t>
  </si>
  <si>
    <t>13:42:00</t>
  </si>
  <si>
    <t>14:10:52</t>
  </si>
  <si>
    <t>10155220</t>
  </si>
  <si>
    <t>105SM84</t>
  </si>
  <si>
    <t>SHARON</t>
  </si>
  <si>
    <t>10:06:41</t>
  </si>
  <si>
    <t>10:09:04</t>
  </si>
  <si>
    <t>5945</t>
  </si>
  <si>
    <t>10:49:04</t>
  </si>
  <si>
    <t>12:22:00</t>
  </si>
  <si>
    <t>12:26:10</t>
  </si>
  <si>
    <t>19,5</t>
  </si>
  <si>
    <t>5826</t>
  </si>
  <si>
    <t>13:06:10</t>
  </si>
  <si>
    <t>14:05:11</t>
  </si>
  <si>
    <t>14:18:14</t>
  </si>
  <si>
    <t>16,57</t>
  </si>
  <si>
    <t>20,24</t>
  </si>
  <si>
    <t>4323</t>
  </si>
  <si>
    <t>10:03:27</t>
  </si>
  <si>
    <t>10:10:25</t>
  </si>
  <si>
    <t>6026</t>
  </si>
  <si>
    <t>10:50:25</t>
  </si>
  <si>
    <t>12:13:35</t>
  </si>
  <si>
    <t>12:23:52</t>
  </si>
  <si>
    <t>21,79</t>
  </si>
  <si>
    <t>13:03:52</t>
  </si>
  <si>
    <t>14:05:13</t>
  </si>
  <si>
    <t>14:20:57</t>
  </si>
  <si>
    <t>4626</t>
  </si>
  <si>
    <t>10:08:14</t>
  </si>
  <si>
    <t>10:14:51</t>
  </si>
  <si>
    <t>6292</t>
  </si>
  <si>
    <t>10:54:51</t>
  </si>
  <si>
    <t>12:39:20</t>
  </si>
  <si>
    <t>12:45:09</t>
  </si>
  <si>
    <t>13:25:09</t>
  </si>
  <si>
    <t>15:05:49</t>
  </si>
  <si>
    <t>15:15:07</t>
  </si>
  <si>
    <t>6598</t>
  </si>
  <si>
    <t>BAYO</t>
  </si>
  <si>
    <t>10:32:52</t>
  </si>
  <si>
    <t>10:41:11</t>
  </si>
  <si>
    <t>7872</t>
  </si>
  <si>
    <t>11:21:11</t>
  </si>
  <si>
    <t>13:05:21</t>
  </si>
  <si>
    <t>6899</t>
  </si>
  <si>
    <t>13:56:10</t>
  </si>
  <si>
    <t>15:09:37</t>
  </si>
  <si>
    <t>15:19:43</t>
  </si>
  <si>
    <t>5013</t>
  </si>
  <si>
    <t>AP DAKAR MAGNUM</t>
  </si>
  <si>
    <t>10:23:31</t>
  </si>
  <si>
    <t>10:29:32</t>
  </si>
  <si>
    <t>7172</t>
  </si>
  <si>
    <t>11:09:32</t>
  </si>
  <si>
    <t>13:04:37</t>
  </si>
  <si>
    <t>13:11:29</t>
  </si>
  <si>
    <t>7317</t>
  </si>
  <si>
    <t>13:51:29</t>
  </si>
  <si>
    <t>15:10:56</t>
  </si>
  <si>
    <t>15:19:46</t>
  </si>
  <si>
    <t>5297</t>
  </si>
  <si>
    <t>JOSE MANUEL</t>
  </si>
  <si>
    <t>OLIVO HERNANDEZ</t>
  </si>
  <si>
    <t>ODIN</t>
  </si>
  <si>
    <t>09:54:58</t>
  </si>
  <si>
    <t>12:58:20</t>
  </si>
  <si>
    <t>13:00:07</t>
  </si>
  <si>
    <t>8044</t>
  </si>
  <si>
    <t>15:00:33</t>
  </si>
  <si>
    <t>15:04:18</t>
  </si>
  <si>
    <t>5052</t>
  </si>
  <si>
    <t>10:03:20</t>
  </si>
  <si>
    <t>10:09:37</t>
  </si>
  <si>
    <t>5978</t>
  </si>
  <si>
    <t>SILVA OVALLE</t>
  </si>
  <si>
    <t>10:38:48</t>
  </si>
  <si>
    <t>10:40:36</t>
  </si>
  <si>
    <t>11:20:36</t>
  </si>
  <si>
    <t>12:58:40</t>
  </si>
  <si>
    <t>13:00:52</t>
  </si>
  <si>
    <t>6016</t>
  </si>
  <si>
    <t>13:40:52</t>
  </si>
  <si>
    <t>14:29:49</t>
  </si>
  <si>
    <t>14:36:37</t>
  </si>
  <si>
    <t>21,41</t>
  </si>
  <si>
    <t>24,39</t>
  </si>
  <si>
    <t>3345</t>
  </si>
  <si>
    <t>10:24:02</t>
  </si>
  <si>
    <t>10:27:39</t>
  </si>
  <si>
    <t>11:07:39</t>
  </si>
  <si>
    <t>12:53:51</t>
  </si>
  <si>
    <t>13:00:02</t>
  </si>
  <si>
    <t>16,12</t>
  </si>
  <si>
    <t>13:40:02</t>
  </si>
  <si>
    <t>14:56:40</t>
  </si>
  <si>
    <t>10:35:47</t>
  </si>
  <si>
    <t>10:37:56</t>
  </si>
  <si>
    <t>6777</t>
  </si>
  <si>
    <t>11:17:56</t>
  </si>
  <si>
    <t>13:25:28</t>
  </si>
  <si>
    <t>13:36:12</t>
  </si>
  <si>
    <t>8296</t>
  </si>
  <si>
    <t>ARMANDO JOSE</t>
  </si>
  <si>
    <t>HARGOUS MIDDLETON</t>
  </si>
  <si>
    <t>12:34:35</t>
  </si>
  <si>
    <t>12:38:02</t>
  </si>
  <si>
    <t>5883</t>
  </si>
  <si>
    <t>13:18:02</t>
  </si>
  <si>
    <t>15:00:12</t>
  </si>
  <si>
    <t>15:06:21</t>
  </si>
  <si>
    <t>16,73</t>
  </si>
  <si>
    <t>6499</t>
  </si>
  <si>
    <t>ISABEL</t>
  </si>
  <si>
    <t>12:28:59</t>
  </si>
  <si>
    <t>12:33:09</t>
  </si>
  <si>
    <t>5590</t>
  </si>
  <si>
    <t>13:13:09</t>
  </si>
  <si>
    <t>14:59:36</t>
  </si>
  <si>
    <t>15:06:26</t>
  </si>
  <si>
    <t>12:41:49</t>
  </si>
  <si>
    <t>12:44:35</t>
  </si>
  <si>
    <t>6276</t>
  </si>
  <si>
    <t>13:24:35</t>
  </si>
  <si>
    <t>15:09:19</t>
  </si>
  <si>
    <t>15:13:13</t>
  </si>
  <si>
    <t>16,68</t>
  </si>
  <si>
    <t>6518</t>
  </si>
  <si>
    <t>13:01:05</t>
  </si>
  <si>
    <t>13:41:05</t>
  </si>
  <si>
    <t>15:39:00</t>
  </si>
  <si>
    <t>15:45:09</t>
  </si>
  <si>
    <t>7444</t>
  </si>
  <si>
    <t>12:58:08</t>
  </si>
  <si>
    <t>13:04:07</t>
  </si>
  <si>
    <t>13:44:07</t>
  </si>
  <si>
    <t>15:39:27</t>
  </si>
  <si>
    <t>15:45:24</t>
  </si>
  <si>
    <t>7277</t>
  </si>
  <si>
    <t>CENIX</t>
  </si>
  <si>
    <t>12:36:37</t>
  </si>
  <si>
    <t>12:39:41</t>
  </si>
  <si>
    <t>JOSÉ ELIAS</t>
  </si>
  <si>
    <t>12:34:31</t>
  </si>
  <si>
    <t>12:41:01</t>
  </si>
  <si>
    <t>6062</t>
  </si>
  <si>
    <t>12:58:12</t>
  </si>
  <si>
    <t>13:04:22</t>
  </si>
  <si>
    <t>7463</t>
  </si>
  <si>
    <t>13:44:22</t>
  </si>
  <si>
    <t>15:39:54</t>
  </si>
  <si>
    <t>15:46:31</t>
  </si>
  <si>
    <t>15,68</t>
  </si>
  <si>
    <t>7329</t>
  </si>
  <si>
    <t>12:58:14</t>
  </si>
  <si>
    <t>13:06:42</t>
  </si>
  <si>
    <t>7603</t>
  </si>
  <si>
    <t>13:46:42</t>
  </si>
  <si>
    <t>15:39:59</t>
  </si>
  <si>
    <t>16:09:10</t>
  </si>
  <si>
    <t>12,72</t>
  </si>
  <si>
    <t>8548</t>
  </si>
  <si>
    <t>12:41:48</t>
  </si>
  <si>
    <t>12:46:55</t>
  </si>
  <si>
    <t>13:26:55</t>
  </si>
  <si>
    <t>15:09:42</t>
  </si>
  <si>
    <t>15:18:12</t>
  </si>
  <si>
    <t>6678</t>
  </si>
  <si>
    <t>12:58:19</t>
  </si>
  <si>
    <t>13:03:16</t>
  </si>
  <si>
    <t>7397</t>
  </si>
  <si>
    <t>13:43:16</t>
  </si>
  <si>
    <t>15:40:00</t>
  </si>
  <si>
    <t>14,85</t>
  </si>
  <si>
    <t>7321</t>
  </si>
  <si>
    <t>MULLER KNOOP</t>
  </si>
  <si>
    <t>CIROMAGNUM</t>
  </si>
  <si>
    <t>13:29:40</t>
  </si>
  <si>
    <t>13:33:15</t>
  </si>
  <si>
    <t>14:13:15</t>
  </si>
  <si>
    <t>15:10:02</t>
  </si>
  <si>
    <t>15:13:57</t>
  </si>
  <si>
    <t>13:29:37</t>
  </si>
  <si>
    <t>13:31:51</t>
  </si>
  <si>
    <t>3712</t>
  </si>
  <si>
    <t>14:11:51</t>
  </si>
  <si>
    <t>15:10:08</t>
  </si>
  <si>
    <t>SI PILILO</t>
  </si>
  <si>
    <t>13:35:52</t>
  </si>
  <si>
    <t>3953</t>
  </si>
  <si>
    <t>14:15:52</t>
  </si>
  <si>
    <t>15:10:10</t>
  </si>
  <si>
    <t>15:19:03</t>
  </si>
  <si>
    <t>3791</t>
  </si>
  <si>
    <t>13:29:42</t>
  </si>
  <si>
    <t>13:40:03</t>
  </si>
  <si>
    <t>4204</t>
  </si>
  <si>
    <t>14:20:03</t>
  </si>
  <si>
    <t>15:42:00</t>
  </si>
  <si>
    <t>4917</t>
  </si>
  <si>
    <t>13:29:27</t>
  </si>
  <si>
    <t>13:38:53</t>
  </si>
  <si>
    <t>4134</t>
  </si>
  <si>
    <t>14:18:53</t>
  </si>
  <si>
    <t>15:39:24</t>
  </si>
  <si>
    <t>15:46:13</t>
  </si>
  <si>
    <t>5239</t>
  </si>
  <si>
    <t>13:46:27</t>
  </si>
  <si>
    <t>4996</t>
  </si>
  <si>
    <t>14:33:15</t>
  </si>
  <si>
    <t>15:48:58</t>
  </si>
  <si>
    <t>4818</t>
  </si>
  <si>
    <t>13:46:30</t>
  </si>
  <si>
    <t>13:52:09</t>
  </si>
  <si>
    <t>4930</t>
  </si>
  <si>
    <t>14:32:09</t>
  </si>
  <si>
    <t>15:48:55</t>
  </si>
  <si>
    <t>15:55:45</t>
  </si>
  <si>
    <t>5015</t>
  </si>
  <si>
    <t>TOBA BARTOLA</t>
  </si>
  <si>
    <t>13:49:30</t>
  </si>
  <si>
    <t>13:56:33</t>
  </si>
  <si>
    <t>5194</t>
  </si>
  <si>
    <t>14:36:33</t>
  </si>
  <si>
    <t>15:48:52</t>
  </si>
  <si>
    <t>16,51</t>
  </si>
  <si>
    <t>4772</t>
  </si>
  <si>
    <t>13:55:26</t>
  </si>
  <si>
    <t>13:59:21</t>
  </si>
  <si>
    <t>13,9</t>
  </si>
  <si>
    <t>14:39:21</t>
  </si>
  <si>
    <t>15:48:45</t>
  </si>
  <si>
    <t>16:01:35</t>
  </si>
  <si>
    <t>17,21</t>
  </si>
  <si>
    <t>13:49:26</t>
  </si>
  <si>
    <t>5245</t>
  </si>
  <si>
    <t>14:37:24</t>
  </si>
  <si>
    <t>15:53:56</t>
  </si>
  <si>
    <t>16:06:09</t>
  </si>
  <si>
    <t>5325</t>
  </si>
  <si>
    <t>14:08:40</t>
  </si>
  <si>
    <t>5921</t>
  </si>
  <si>
    <t>14:48:40</t>
  </si>
  <si>
    <t>15:49:01</t>
  </si>
  <si>
    <t>16:08:59</t>
  </si>
  <si>
    <t>19,79</t>
  </si>
  <si>
    <t>4819</t>
  </si>
  <si>
    <t>Shaick Al Jaamal</t>
  </si>
  <si>
    <t>13:59:37</t>
  </si>
  <si>
    <t>14:11:50</t>
  </si>
  <si>
    <t>11,66</t>
  </si>
  <si>
    <t>13,26</t>
  </si>
  <si>
    <t>6111</t>
  </si>
  <si>
    <t>14:51:50</t>
  </si>
  <si>
    <t>16:06:11</t>
  </si>
  <si>
    <t>16:10:25</t>
  </si>
  <si>
    <t>4714</t>
  </si>
  <si>
    <t>ALFONSO</t>
  </si>
  <si>
    <t>GARCIA-HUIDOBRO</t>
  </si>
  <si>
    <t>13:55:58</t>
  </si>
  <si>
    <t>14:05:07</t>
  </si>
  <si>
    <t>12,49</t>
  </si>
  <si>
    <t>5707</t>
  </si>
  <si>
    <t>14:45:07</t>
  </si>
  <si>
    <t>15:59:06</t>
  </si>
  <si>
    <t>16:10:59</t>
  </si>
  <si>
    <t>5152</t>
  </si>
  <si>
    <t>VALERIA</t>
  </si>
  <si>
    <t>WINKELMANN</t>
  </si>
  <si>
    <t>SANTA SUSANA CERVECERO</t>
  </si>
  <si>
    <t>13:59:39</t>
  </si>
  <si>
    <t>14:07:24</t>
  </si>
  <si>
    <t>13,25</t>
  </si>
  <si>
    <t>14:47:24</t>
  </si>
  <si>
    <t>16:06:14</t>
  </si>
  <si>
    <t>16:17:55</t>
  </si>
  <si>
    <t>13,19</t>
  </si>
  <si>
    <t>JHONNY</t>
  </si>
  <si>
    <t>13:57:54</t>
  </si>
  <si>
    <t>14:15:58</t>
  </si>
  <si>
    <t>11,21</t>
  </si>
  <si>
    <t>14:55:58</t>
  </si>
  <si>
    <t>16:21:39</t>
  </si>
  <si>
    <t>16:33:33</t>
  </si>
  <si>
    <t>12,23</t>
  </si>
  <si>
    <t>5856</t>
  </si>
  <si>
    <t>BURACK</t>
  </si>
  <si>
    <t>13:59:44</t>
  </si>
  <si>
    <t>14:09:14</t>
  </si>
  <si>
    <t>13,24</t>
  </si>
  <si>
    <t>5955</t>
  </si>
  <si>
    <t>14:49:14</t>
  </si>
  <si>
    <t>16:21:48</t>
  </si>
  <si>
    <t>16:39:50</t>
  </si>
  <si>
    <t>10,8</t>
  </si>
  <si>
    <t>12,9</t>
  </si>
  <si>
    <t>6635</t>
  </si>
  <si>
    <t>13:32:08</t>
  </si>
  <si>
    <t>13:42:18</t>
  </si>
  <si>
    <t>4339</t>
  </si>
  <si>
    <t>14:22:18</t>
  </si>
  <si>
    <t>15:18:10</t>
  </si>
  <si>
    <t>15:23:48</t>
  </si>
  <si>
    <t>FTQ FTC</t>
  </si>
  <si>
    <t>13:43:27</t>
  </si>
  <si>
    <t>4573</t>
  </si>
  <si>
    <t>14:26:12</t>
  </si>
  <si>
    <t>15:36:28</t>
  </si>
  <si>
    <t>15:41:55</t>
  </si>
  <si>
    <t>4543</t>
  </si>
  <si>
    <t>13:33:04</t>
  </si>
  <si>
    <t>13:34:05</t>
  </si>
  <si>
    <t>3845</t>
  </si>
  <si>
    <t>13:29:44</t>
  </si>
  <si>
    <t>13:39:14</t>
  </si>
  <si>
    <t>13:29:30</t>
  </si>
  <si>
    <t>4182</t>
  </si>
  <si>
    <t>EPICO</t>
  </si>
  <si>
    <t>14:03:37</t>
  </si>
  <si>
    <t>14:10:37</t>
  </si>
  <si>
    <t>11,81</t>
  </si>
  <si>
    <t>6038</t>
  </si>
  <si>
    <t>ORTIZ</t>
  </si>
  <si>
    <t>TORNADO</t>
  </si>
  <si>
    <t>13:54:32</t>
  </si>
  <si>
    <t>14:34:32</t>
  </si>
  <si>
    <t>15:48:38</t>
  </si>
  <si>
    <t>15:55:02</t>
  </si>
  <si>
    <t>14:29:56</t>
  </si>
  <si>
    <t>14:36:06</t>
  </si>
  <si>
    <t>3967</t>
  </si>
  <si>
    <t>MIGUEL</t>
  </si>
  <si>
    <t>14:34:39</t>
  </si>
  <si>
    <t>14:50:28</t>
  </si>
  <si>
    <t>4829</t>
  </si>
  <si>
    <t>PABLO XAVIER VINTIMILLA</t>
  </si>
  <si>
    <t>FELICITAS  FIGUERAS</t>
  </si>
  <si>
    <t>PABLO JOSE VALDES SALINAS</t>
  </si>
  <si>
    <t>CARLA O'NELL</t>
  </si>
  <si>
    <t>CRISTIAN CALONGE FREIRE</t>
  </si>
  <si>
    <t>VICTOR RIOS GARCIA HUIDOBRO</t>
  </si>
  <si>
    <t>NICOLAS BULNES LABRA</t>
  </si>
  <si>
    <t>NICOLAS SILVA OVALLE</t>
  </si>
  <si>
    <t>ARMANDO JOSE HARGOUS MIDDLETON</t>
  </si>
  <si>
    <t>RENI  MULLER KNOOP</t>
  </si>
  <si>
    <t>ALFONSO GARCIA-HUIDOBRO</t>
  </si>
  <si>
    <t>VALERIA WINKELMANN</t>
  </si>
  <si>
    <t>AARON  AMESTICA OLEA</t>
  </si>
  <si>
    <t>MIGUEL RUIZ-TAGLE</t>
  </si>
  <si>
    <t>MARCELA  COTO NIELSEN - PY SORPRESIVO</t>
  </si>
  <si>
    <t>EDUARDO BAEZA - SHORTNEY BUMER</t>
  </si>
  <si>
    <t>CRISTOBAL BELTRAMIN - ATOMO</t>
  </si>
  <si>
    <t>RAIMUNDO UNDURRAGA MUJICA - ZLATAN</t>
  </si>
  <si>
    <t>OSCAR TAHAN - MP NAHUEL</t>
  </si>
  <si>
    <t>ANTONIA KIMBER VERGARA - TERRIBLE  CACHA</t>
  </si>
  <si>
    <t>ANDRE ALVAREZ - ALCAZAR ATOMO</t>
  </si>
  <si>
    <t>PABLO LLOMPART - DASAM</t>
  </si>
  <si>
    <t>FELIPE SAT YABER - AURA</t>
  </si>
  <si>
    <t>DIEGO FUENTES URRUTIA - ZORRITO</t>
  </si>
  <si>
    <t>MICAELA TORRES HORTA - HALILA</t>
  </si>
  <si>
    <t>FELICITAS  FIGUERAS - ALCAZAR SHABUK</t>
  </si>
  <si>
    <t>PAULINO RIOS MORAGA - VALENTINO</t>
  </si>
  <si>
    <t>BORJA MAYOL - PESVERANCIA VUELTO</t>
  </si>
  <si>
    <t>FELIPE YCHPAS ESPINOZA - SAKIRA</t>
  </si>
  <si>
    <t>ARMANDO JOSE HARGOUS MIDDLETON - DOMINIQUE</t>
  </si>
  <si>
    <t>FRANCISCA  SANTA CRUZ MANRIQUEZ - JEKE</t>
  </si>
  <si>
    <t>RENI  MULLER KNOOP - CIROMAGNUM</t>
  </si>
  <si>
    <t>JUAN EDUARDO COX VIAL - MP LUNA</t>
  </si>
  <si>
    <t>MATIAS ALONSO ASCUY - SI PILILO</t>
  </si>
  <si>
    <t>NICOLAS BULNES LABRA - SHARON</t>
  </si>
  <si>
    <t>JOSEFINA MATURANA FELL - TOBA SATANAS</t>
  </si>
  <si>
    <t>CARLA O'NELL - ALI</t>
  </si>
  <si>
    <t>RENZO  ALVARADO BAHAMONDES - TOBA BARTOLA</t>
  </si>
  <si>
    <t>FRANCESCA GIOIA MANSILLA - SHAICK AL JAAMAL</t>
  </si>
  <si>
    <t>ALFONSO GARCIA-HUIDOBRO - ANCAR SHELBY</t>
  </si>
  <si>
    <t>VALERIA WINKELMANN - SANTA SUSANA CERVECERO</t>
  </si>
  <si>
    <t>CLAUDIO CORNEJO CABEZAS - JHONNY</t>
  </si>
  <si>
    <t>ANDRES VELASQUEZ - FADAR HADIN</t>
  </si>
  <si>
    <t>CRISTIAN CALONGE FREIRE - FIESTA</t>
  </si>
  <si>
    <t>ALVARO LLOMPART GRIMM - BAYO</t>
  </si>
  <si>
    <t>FRANCISCO VERGARA - AP DAKAR MAGNUM</t>
  </si>
  <si>
    <t>AARON  AMESTICA OLEA - BURACK</t>
  </si>
  <si>
    <t>TRINIDAD VALENZUELA FUENTES - ALCAZAR KALA</t>
  </si>
  <si>
    <t>VICTOR RIOS GARCIA HUIDOBRO - ANCAR ANAKIN</t>
  </si>
  <si>
    <t>PEDRO TOMAS VARELA CERDA - REPLICA</t>
  </si>
  <si>
    <t>NICOLAS SILVA OVALLE - HADY</t>
  </si>
  <si>
    <t>MAX BULNES LABRA - JOHANA</t>
  </si>
  <si>
    <t>EMILIA PATTERSON - PROFETA</t>
  </si>
  <si>
    <t>JESUS MAXIMILIANO CERPA VERA - Z T MAGLOV</t>
  </si>
  <si>
    <t>AMELIA  LARRAIN - SOLOPETE</t>
  </si>
  <si>
    <t xml:space="preserve">JOSE SPOERER VERGARA - SAN FRANCISCO INDIO </t>
  </si>
  <si>
    <t>DIEGO OYANEDEL - DUENDE</t>
  </si>
  <si>
    <t xml:space="preserve">INGRID  FONCK - FZ KARLA </t>
  </si>
  <si>
    <t>05:43:55</t>
  </si>
  <si>
    <t>05:58:58</t>
  </si>
  <si>
    <t>06:08:56</t>
  </si>
  <si>
    <t>06:10:32</t>
  </si>
  <si>
    <t>06:11:20</t>
  </si>
  <si>
    <t>06:15:11</t>
  </si>
  <si>
    <t>06:22:06</t>
  </si>
  <si>
    <t>06:22:08</t>
  </si>
  <si>
    <t>06:28:14</t>
  </si>
  <si>
    <t>06:33:25</t>
  </si>
  <si>
    <t>06:36:41</t>
  </si>
  <si>
    <t>06:36:43</t>
  </si>
  <si>
    <t>06:44:08</t>
  </si>
  <si>
    <t>06:44:11</t>
  </si>
  <si>
    <t>06:53:18</t>
  </si>
  <si>
    <t>07:02:44</t>
  </si>
  <si>
    <t>07:06:33</t>
  </si>
  <si>
    <t>07:08:40</t>
  </si>
  <si>
    <t>07:08:53</t>
  </si>
  <si>
    <t>07:14:51</t>
  </si>
  <si>
    <t>08:16:23</t>
  </si>
  <si>
    <t>08:27:42</t>
  </si>
  <si>
    <t>07:29:12</t>
  </si>
  <si>
    <t>03:44:25</t>
  </si>
  <si>
    <t>03:44:27</t>
  </si>
  <si>
    <t>03:47:52</t>
  </si>
  <si>
    <t>03:56:06</t>
  </si>
  <si>
    <t>04:04:59</t>
  </si>
  <si>
    <t>04:08:06</t>
  </si>
  <si>
    <t>04:14:26</t>
  </si>
  <si>
    <t>04:15:00</t>
  </si>
  <si>
    <t>04:15:54</t>
  </si>
  <si>
    <t>04:20:53</t>
  </si>
  <si>
    <t>04:28:14</t>
  </si>
  <si>
    <t>04:30:58</t>
  </si>
  <si>
    <t>04:31:38</t>
  </si>
  <si>
    <t>04:35:46</t>
  </si>
  <si>
    <t>04:35:49</t>
  </si>
  <si>
    <t>04:51:38</t>
  </si>
  <si>
    <t>04:51:40</t>
  </si>
  <si>
    <t>05:15:37</t>
  </si>
  <si>
    <t>05:15:40</t>
  </si>
  <si>
    <t>05:25:08</t>
  </si>
  <si>
    <t>05:48:29</t>
  </si>
  <si>
    <t>05:29:43</t>
  </si>
  <si>
    <t>05:29:46</t>
  </si>
  <si>
    <t>Total 80,3</t>
  </si>
  <si>
    <t>03:26:22</t>
  </si>
  <si>
    <t>03:33:14</t>
  </si>
  <si>
    <t>04:05:09</t>
  </si>
  <si>
    <t>04:05:24</t>
  </si>
  <si>
    <t>04:06:31</t>
  </si>
  <si>
    <t>04:29:10</t>
  </si>
  <si>
    <t>Total 60,4</t>
  </si>
  <si>
    <t>02:03:57</t>
  </si>
  <si>
    <t>02:04:58</t>
  </si>
  <si>
    <t>02:09:04</t>
  </si>
  <si>
    <t>02:32:01</t>
  </si>
  <si>
    <t>02:36:13</t>
  </si>
  <si>
    <t>02:43:34</t>
  </si>
  <si>
    <t>02:45:02</t>
  </si>
  <si>
    <t>02:45:45</t>
  </si>
  <si>
    <t>02:51:35</t>
  </si>
  <si>
    <t>02:56:09</t>
  </si>
  <si>
    <t>02:59:00</t>
  </si>
  <si>
    <t>03:00:25</t>
  </si>
  <si>
    <t>03:00:59</t>
  </si>
  <si>
    <t>03:07:56</t>
  </si>
  <si>
    <t>03:23:34</t>
  </si>
  <si>
    <t>03:29:50</t>
  </si>
  <si>
    <t>Total 39,7</t>
  </si>
  <si>
    <t>01:06:07</t>
  </si>
  <si>
    <t>01:20:29</t>
  </si>
  <si>
    <t>Total EL CUADRO 19 II</t>
  </si>
  <si>
    <t>7815</t>
  </si>
  <si>
    <t>6781</t>
  </si>
  <si>
    <t>01:02</t>
  </si>
  <si>
    <t>5392</t>
  </si>
  <si>
    <t>00:55</t>
  </si>
  <si>
    <t>24,36</t>
  </si>
  <si>
    <t>2912</t>
  </si>
  <si>
    <t>SI CHAMBON</t>
  </si>
  <si>
    <t>7929</t>
  </si>
  <si>
    <t>5506</t>
  </si>
  <si>
    <t>21,81</t>
  </si>
  <si>
    <t>3252</t>
  </si>
  <si>
    <t>06:42</t>
  </si>
  <si>
    <t>10058525</t>
  </si>
  <si>
    <t>MAURICO</t>
  </si>
  <si>
    <t>7851</t>
  </si>
  <si>
    <t>01:15</t>
  </si>
  <si>
    <t>6889</t>
  </si>
  <si>
    <t>18,71</t>
  </si>
  <si>
    <t>5638</t>
  </si>
  <si>
    <t>3407</t>
  </si>
  <si>
    <t>17,44</t>
  </si>
  <si>
    <t>6641</t>
  </si>
  <si>
    <t>5133</t>
  </si>
  <si>
    <t>06:58</t>
  </si>
  <si>
    <t>17,76</t>
  </si>
  <si>
    <t>7947</t>
  </si>
  <si>
    <t>6865</t>
  </si>
  <si>
    <t>11,63</t>
  </si>
  <si>
    <t>9072</t>
  </si>
  <si>
    <t>09:19</t>
  </si>
  <si>
    <t>10,62</t>
  </si>
  <si>
    <t>7855</t>
  </si>
  <si>
    <t>6816</t>
  </si>
  <si>
    <t>19,43</t>
  </si>
  <si>
    <t>8267</t>
  </si>
  <si>
    <t>19,73</t>
  </si>
  <si>
    <t>6551</t>
  </si>
  <si>
    <t>5651</t>
  </si>
  <si>
    <t>7430</t>
  </si>
  <si>
    <t>02:08</t>
  </si>
  <si>
    <t>6915</t>
  </si>
  <si>
    <t>6205</t>
  </si>
  <si>
    <t>10:12</t>
  </si>
  <si>
    <t>105SL60</t>
  </si>
  <si>
    <t>CL CORSARIO</t>
  </si>
  <si>
    <t>7980</t>
  </si>
  <si>
    <t>6716</t>
  </si>
  <si>
    <t>8733</t>
  </si>
  <si>
    <t>09:31</t>
  </si>
  <si>
    <t>16,07</t>
  </si>
  <si>
    <t>09:56</t>
  </si>
  <si>
    <t>7042</t>
  </si>
  <si>
    <t>8009</t>
  </si>
  <si>
    <t>8736</t>
  </si>
  <si>
    <t>09:38</t>
  </si>
  <si>
    <t>10120402</t>
  </si>
  <si>
    <t>CESAR</t>
  </si>
  <si>
    <t>MORABOWEN</t>
  </si>
  <si>
    <t>MANDY CMB</t>
  </si>
  <si>
    <t>LORETO</t>
  </si>
  <si>
    <t>HENRIQUEZ PEREZ</t>
  </si>
  <si>
    <t>17,39</t>
  </si>
  <si>
    <t>8116</t>
  </si>
  <si>
    <t>01:22</t>
  </si>
  <si>
    <t>7285</t>
  </si>
  <si>
    <t>6256</t>
  </si>
  <si>
    <t>22,72</t>
  </si>
  <si>
    <t>3121</t>
  </si>
  <si>
    <t>8753</t>
  </si>
  <si>
    <t>00:48</t>
  </si>
  <si>
    <t>7559</t>
  </si>
  <si>
    <t>6464</t>
  </si>
  <si>
    <t>01:05</t>
  </si>
  <si>
    <t>MACKAI</t>
  </si>
  <si>
    <t>10644</t>
  </si>
  <si>
    <t>8128</t>
  </si>
  <si>
    <t>6719</t>
  </si>
  <si>
    <t>4515</t>
  </si>
  <si>
    <t>01:31</t>
  </si>
  <si>
    <t>17,88</t>
  </si>
  <si>
    <t>7228</t>
  </si>
  <si>
    <t>8880</t>
  </si>
  <si>
    <t>17,29</t>
  </si>
  <si>
    <t>7474</t>
  </si>
  <si>
    <t>10135649</t>
  </si>
  <si>
    <t>SELENE</t>
  </si>
  <si>
    <t>8178</t>
  </si>
  <si>
    <t>ABDALLAH</t>
  </si>
  <si>
    <t>20,72</t>
  </si>
  <si>
    <t>3726</t>
  </si>
  <si>
    <t>07:31</t>
  </si>
  <si>
    <t>23,7</t>
  </si>
  <si>
    <t>2993</t>
  </si>
  <si>
    <t>16:50</t>
  </si>
  <si>
    <t>19,25</t>
  </si>
  <si>
    <t>6714</t>
  </si>
  <si>
    <t>04:35</t>
  </si>
  <si>
    <t>22,19</t>
  </si>
  <si>
    <t>3197</t>
  </si>
  <si>
    <t>13:44</t>
  </si>
  <si>
    <t>REBECA</t>
  </si>
  <si>
    <t>MEDINA MORE</t>
  </si>
  <si>
    <t>AS VIOLA</t>
  </si>
  <si>
    <t>7367</t>
  </si>
  <si>
    <t>5984</t>
  </si>
  <si>
    <t>02:37</t>
  </si>
  <si>
    <t>3774</t>
  </si>
  <si>
    <t>10153244</t>
  </si>
  <si>
    <t>LUIS ANDRES</t>
  </si>
  <si>
    <t>ARTIGAS ESPINOZA</t>
  </si>
  <si>
    <t>HLE KHEERAWAK</t>
  </si>
  <si>
    <t>6203</t>
  </si>
  <si>
    <t>4310</t>
  </si>
  <si>
    <t>SI QUILLEM</t>
  </si>
  <si>
    <t>7513</t>
  </si>
  <si>
    <t>6536</t>
  </si>
  <si>
    <t>5267</t>
  </si>
  <si>
    <t>11,6</t>
  </si>
  <si>
    <t>11138</t>
  </si>
  <si>
    <t>09:44</t>
  </si>
  <si>
    <t>4929</t>
  </si>
  <si>
    <t>106JV75</t>
  </si>
  <si>
    <t>A. BABAH</t>
  </si>
  <si>
    <t>6218</t>
  </si>
  <si>
    <t>6385</t>
  </si>
  <si>
    <t>10:01</t>
  </si>
  <si>
    <t>KEHR</t>
  </si>
  <si>
    <t>106PU74</t>
  </si>
  <si>
    <t>SI QUEEN</t>
  </si>
  <si>
    <t>8366</t>
  </si>
  <si>
    <t>02:28</t>
  </si>
  <si>
    <t>6221</t>
  </si>
  <si>
    <t>104RY39</t>
  </si>
  <si>
    <t>PASCUAL</t>
  </si>
  <si>
    <t>10172700</t>
  </si>
  <si>
    <t>COX MUJICA</t>
  </si>
  <si>
    <t>106BG28</t>
  </si>
  <si>
    <t xml:space="preserve">BANDOLERO AC </t>
  </si>
  <si>
    <t>03:57</t>
  </si>
  <si>
    <t>6365</t>
  </si>
  <si>
    <t>04:45</t>
  </si>
  <si>
    <t>4039</t>
  </si>
  <si>
    <t>06:32</t>
  </si>
  <si>
    <t>8170</t>
  </si>
  <si>
    <t>6748</t>
  </si>
  <si>
    <t>4222</t>
  </si>
  <si>
    <t>16,42</t>
  </si>
  <si>
    <t>7871</t>
  </si>
  <si>
    <t>6412</t>
  </si>
  <si>
    <t>8133</t>
  </si>
  <si>
    <t>6606</t>
  </si>
  <si>
    <t>8069</t>
  </si>
  <si>
    <t>ALMAS DE CAMPEÓN</t>
  </si>
  <si>
    <t>10015980</t>
  </si>
  <si>
    <t xml:space="preserve">MONICA </t>
  </si>
  <si>
    <t>PINTO LIMA GRAZIANO</t>
  </si>
  <si>
    <t>10:28:16</t>
  </si>
  <si>
    <t>10:29:50</t>
  </si>
  <si>
    <t>11:09:50</t>
  </si>
  <si>
    <t>12:49:51</t>
  </si>
  <si>
    <t>12:52:16</t>
  </si>
  <si>
    <t>6146</t>
  </si>
  <si>
    <t>13:32:16</t>
  </si>
  <si>
    <t>14:35:31</t>
  </si>
  <si>
    <t>14:42:13</t>
  </si>
  <si>
    <t>3794</t>
  </si>
  <si>
    <t>10:28:04</t>
  </si>
  <si>
    <t>10:30:09</t>
  </si>
  <si>
    <t>7209</t>
  </si>
  <si>
    <t>11:10:09</t>
  </si>
  <si>
    <t>12:50:00</t>
  </si>
  <si>
    <t>12:51:35</t>
  </si>
  <si>
    <t>17,33</t>
  </si>
  <si>
    <t>6086</t>
  </si>
  <si>
    <t>13:31:35</t>
  </si>
  <si>
    <t>14:42:17</t>
  </si>
  <si>
    <t>3839</t>
  </si>
  <si>
    <t>10:19:50</t>
  </si>
  <si>
    <t>6590</t>
  </si>
  <si>
    <t>10:59:50</t>
  </si>
  <si>
    <t>12:41:08</t>
  </si>
  <si>
    <t>12:46:10</t>
  </si>
  <si>
    <t>6380</t>
  </si>
  <si>
    <t>13:26:10</t>
  </si>
  <si>
    <t>14:39:48</t>
  </si>
  <si>
    <t>14:56:09</t>
  </si>
  <si>
    <t>4419</t>
  </si>
  <si>
    <t>Toba Espiritu</t>
  </si>
  <si>
    <t>10:56:29</t>
  </si>
  <si>
    <t>10:58:52</t>
  </si>
  <si>
    <t>14,47</t>
  </si>
  <si>
    <t>8932</t>
  </si>
  <si>
    <t>11:38:52</t>
  </si>
  <si>
    <t>13:18:08</t>
  </si>
  <si>
    <t>6182</t>
  </si>
  <si>
    <t>15:11:27</t>
  </si>
  <si>
    <t>15:15:43</t>
  </si>
  <si>
    <t>4174</t>
  </si>
  <si>
    <t>RB USHIA</t>
  </si>
  <si>
    <t>10:31:20</t>
  </si>
  <si>
    <t>10:35:36</t>
  </si>
  <si>
    <t>7536</t>
  </si>
  <si>
    <t>11:15:36</t>
  </si>
  <si>
    <t>13:03:34</t>
  </si>
  <si>
    <t>13:08:15</t>
  </si>
  <si>
    <t>13:48:15</t>
  </si>
  <si>
    <t>15:11:45</t>
  </si>
  <si>
    <t>15:18:43</t>
  </si>
  <si>
    <t>5011</t>
  </si>
  <si>
    <t>10:47:52</t>
  </si>
  <si>
    <t>10:49:16</t>
  </si>
  <si>
    <t>15,62</t>
  </si>
  <si>
    <t>8356</t>
  </si>
  <si>
    <t>11:29:16</t>
  </si>
  <si>
    <t>13:13:18</t>
  </si>
  <si>
    <t>13:16:05</t>
  </si>
  <si>
    <t>6409</t>
  </si>
  <si>
    <t>13:56:05</t>
  </si>
  <si>
    <t>15:11:48</t>
  </si>
  <si>
    <t>15:16:18</t>
  </si>
  <si>
    <t>GONZALO </t>
  </si>
  <si>
    <t>GAJARDO PONCE</t>
  </si>
  <si>
    <t>SIHAM</t>
  </si>
  <si>
    <t>11:19:53</t>
  </si>
  <si>
    <t>11:23:16</t>
  </si>
  <si>
    <t>12,68</t>
  </si>
  <si>
    <t>10397</t>
  </si>
  <si>
    <t>12:03:16</t>
  </si>
  <si>
    <t>13:58:49</t>
  </si>
  <si>
    <t>14:01:22</t>
  </si>
  <si>
    <t>15,22</t>
  </si>
  <si>
    <t>7085</t>
  </si>
  <si>
    <t>14:41:22</t>
  </si>
  <si>
    <t>16:02:20</t>
  </si>
  <si>
    <t>16:06:35</t>
  </si>
  <si>
    <t>4858</t>
  </si>
  <si>
    <t>10018248</t>
  </si>
  <si>
    <t>LUKAS</t>
  </si>
  <si>
    <t>BUCKEL OCQUETEAU</t>
  </si>
  <si>
    <t>ANG Chella mhf</t>
  </si>
  <si>
    <t>10:58:59</t>
  </si>
  <si>
    <t>11:03:03</t>
  </si>
  <si>
    <t>9184</t>
  </si>
  <si>
    <t>11:43:03</t>
  </si>
  <si>
    <t>13:56:06</t>
  </si>
  <si>
    <t>13,21</t>
  </si>
  <si>
    <t>16:09:28</t>
  </si>
  <si>
    <t>16:15:18</t>
  </si>
  <si>
    <t>10:59:01</t>
  </si>
  <si>
    <t>11:02:50</t>
  </si>
  <si>
    <t>9171</t>
  </si>
  <si>
    <t>13:52:35</t>
  </si>
  <si>
    <t>8000</t>
  </si>
  <si>
    <t>16:09:30</t>
  </si>
  <si>
    <t>16:15:14</t>
  </si>
  <si>
    <t>5600</t>
  </si>
  <si>
    <t>10:16:54</t>
  </si>
  <si>
    <t>10:20:06</t>
  </si>
  <si>
    <t>20,15</t>
  </si>
  <si>
    <t>11:00:06</t>
  </si>
  <si>
    <t>12:42:42</t>
  </si>
  <si>
    <t>12:46:34</t>
  </si>
  <si>
    <t>6389</t>
  </si>
  <si>
    <t>MEDARDO</t>
  </si>
  <si>
    <t>RAGA</t>
  </si>
  <si>
    <t>KAMAL</t>
  </si>
  <si>
    <t>10:19:28</t>
  </si>
  <si>
    <t>10:24:10</t>
  </si>
  <si>
    <t>6851</t>
  </si>
  <si>
    <t>10:10:05</t>
  </si>
  <si>
    <t>10:27:08</t>
  </si>
  <si>
    <t>7029</t>
  </si>
  <si>
    <t>10:27:16</t>
  </si>
  <si>
    <t>10:31:35</t>
  </si>
  <si>
    <t>7295</t>
  </si>
  <si>
    <t>10:31:19</t>
  </si>
  <si>
    <t>10:35:38</t>
  </si>
  <si>
    <t>MARISOL</t>
  </si>
  <si>
    <t>SUAREZ</t>
  </si>
  <si>
    <t>11:19:56</t>
  </si>
  <si>
    <t>11:23:08</t>
  </si>
  <si>
    <t>10389</t>
  </si>
  <si>
    <t>10109702</t>
  </si>
  <si>
    <t>JUAN IGNACIO</t>
  </si>
  <si>
    <t>CARDONE PALACIOS</t>
  </si>
  <si>
    <t>MUSKARI</t>
  </si>
  <si>
    <t>10:59:04</t>
  </si>
  <si>
    <t>11:01:18</t>
  </si>
  <si>
    <t>8179</t>
  </si>
  <si>
    <t>11:41:18</t>
  </si>
  <si>
    <t>13:28:02</t>
  </si>
  <si>
    <t>13:31:17</t>
  </si>
  <si>
    <t>6599</t>
  </si>
  <si>
    <t>14:11:17</t>
  </si>
  <si>
    <t>15:10:40</t>
  </si>
  <si>
    <t>15:15:54</t>
  </si>
  <si>
    <t>3564</t>
  </si>
  <si>
    <t>DUHALDE PLAZA</t>
  </si>
  <si>
    <t>104NU11</t>
  </si>
  <si>
    <t>TERRUNO</t>
  </si>
  <si>
    <t>10:58:30</t>
  </si>
  <si>
    <t>8209</t>
  </si>
  <si>
    <t>13:28:46</t>
  </si>
  <si>
    <t>13:31:19</t>
  </si>
  <si>
    <t>6570</t>
  </si>
  <si>
    <t>14:11:19</t>
  </si>
  <si>
    <t>15:23:16</t>
  </si>
  <si>
    <t>15:27:31</t>
  </si>
  <si>
    <t>4317</t>
  </si>
  <si>
    <t>MALA CAÑA</t>
  </si>
  <si>
    <t>10:59:19</t>
  </si>
  <si>
    <t>11:02:03</t>
  </si>
  <si>
    <t>8223</t>
  </si>
  <si>
    <t>11:42:03</t>
  </si>
  <si>
    <t>13:33:55</t>
  </si>
  <si>
    <t>14:13:55</t>
  </si>
  <si>
    <t>15:34:44</t>
  </si>
  <si>
    <t>15:39:40</t>
  </si>
  <si>
    <t>14,63</t>
  </si>
  <si>
    <t>4849</t>
  </si>
  <si>
    <t>10:59:08</t>
  </si>
  <si>
    <t>11:02:56</t>
  </si>
  <si>
    <t>8277</t>
  </si>
  <si>
    <t>ALCAZAR SARGENTO</t>
  </si>
  <si>
    <t>12:51:08</t>
  </si>
  <si>
    <t>13:31:08</t>
  </si>
  <si>
    <t>15:09:59</t>
  </si>
  <si>
    <t>15:16:04</t>
  </si>
  <si>
    <t>6296</t>
  </si>
  <si>
    <t>PDV AL AMAN</t>
  </si>
  <si>
    <t>13:03:41</t>
  </si>
  <si>
    <t>13:06:53</t>
  </si>
  <si>
    <t>16,97</t>
  </si>
  <si>
    <t>13:46:53</t>
  </si>
  <si>
    <t>15:50:18</t>
  </si>
  <si>
    <t>15:53:29</t>
  </si>
  <si>
    <t>RAMIRO</t>
  </si>
  <si>
    <t>MANSILLA</t>
  </si>
  <si>
    <t>13:13:36</t>
  </si>
  <si>
    <t>13:22:55</t>
  </si>
  <si>
    <t>8576</t>
  </si>
  <si>
    <t>14:02:55</t>
  </si>
  <si>
    <t>16:39:09</t>
  </si>
  <si>
    <t>16:47:00</t>
  </si>
  <si>
    <t>10,71</t>
  </si>
  <si>
    <t>11,25</t>
  </si>
  <si>
    <t>9845</t>
  </si>
  <si>
    <t>12:50:15</t>
  </si>
  <si>
    <t>13:03:08</t>
  </si>
  <si>
    <t>7388</t>
  </si>
  <si>
    <t>13:43:08</t>
  </si>
  <si>
    <t>15:30:42</t>
  </si>
  <si>
    <t>15:53:27</t>
  </si>
  <si>
    <t>7819</t>
  </si>
  <si>
    <t>12:39:32</t>
  </si>
  <si>
    <t>12:47:20</t>
  </si>
  <si>
    <t>21,64</t>
  </si>
  <si>
    <t>12:46:23</t>
  </si>
  <si>
    <t>12:52:02</t>
  </si>
  <si>
    <t>19,23</t>
  </si>
  <si>
    <t>6722</t>
  </si>
  <si>
    <t>13:46:45</t>
  </si>
  <si>
    <t>13:49:46</t>
  </si>
  <si>
    <t>17,43</t>
  </si>
  <si>
    <t>4787</t>
  </si>
  <si>
    <t>15:14:55</t>
  </si>
  <si>
    <t>15:20:46</t>
  </si>
  <si>
    <t>21,43</t>
  </si>
  <si>
    <t>3660</t>
  </si>
  <si>
    <t>13:46:48</t>
  </si>
  <si>
    <t>13:52:00</t>
  </si>
  <si>
    <t>4921</t>
  </si>
  <si>
    <t>14:22:00</t>
  </si>
  <si>
    <t>15:14:31</t>
  </si>
  <si>
    <t>15:24:25</t>
  </si>
  <si>
    <t>22,51</t>
  </si>
  <si>
    <t>KIO</t>
  </si>
  <si>
    <t>13:49:07</t>
  </si>
  <si>
    <t>13:55:04</t>
  </si>
  <si>
    <t>14:25:04</t>
  </si>
  <si>
    <t>15:22:03</t>
  </si>
  <si>
    <t>15:30:01</t>
  </si>
  <si>
    <t>20,74</t>
  </si>
  <si>
    <t>3897</t>
  </si>
  <si>
    <t>13:46:50</t>
  </si>
  <si>
    <t>13:52:50</t>
  </si>
  <si>
    <t>4971</t>
  </si>
  <si>
    <t>15:22:06</t>
  </si>
  <si>
    <t>15:33:06</t>
  </si>
  <si>
    <t>4216</t>
  </si>
  <si>
    <t>TOBA BATALLA</t>
  </si>
  <si>
    <t>14:09:20</t>
  </si>
  <si>
    <t>14:19:30</t>
  </si>
  <si>
    <t>12,22</t>
  </si>
  <si>
    <t>14:49:30</t>
  </si>
  <si>
    <t>15:59:04</t>
  </si>
  <si>
    <t>4674</t>
  </si>
  <si>
    <t>DIAZ DE VALDES</t>
  </si>
  <si>
    <t>14:09:23</t>
  </si>
  <si>
    <t>14:13:36</t>
  </si>
  <si>
    <t>6217</t>
  </si>
  <si>
    <t>14:43:36</t>
  </si>
  <si>
    <t>16:05:59</t>
  </si>
  <si>
    <t>16:10:43</t>
  </si>
  <si>
    <t>13,57</t>
  </si>
  <si>
    <t>5227</t>
  </si>
  <si>
    <t>14:09:25</t>
  </si>
  <si>
    <t>14:14:03</t>
  </si>
  <si>
    <t>6244</t>
  </si>
  <si>
    <t>14:44:03</t>
  </si>
  <si>
    <t>16:05:22</t>
  </si>
  <si>
    <t>16:11:07</t>
  </si>
  <si>
    <t>5223</t>
  </si>
  <si>
    <t>KEVIR</t>
  </si>
  <si>
    <t>14:18:10</t>
  </si>
  <si>
    <t>14:21:58</t>
  </si>
  <si>
    <t>11,95</t>
  </si>
  <si>
    <t>12,37</t>
  </si>
  <si>
    <t>6718</t>
  </si>
  <si>
    <t>14:51:58</t>
  </si>
  <si>
    <t>16:08:18</t>
  </si>
  <si>
    <t>16:11:17</t>
  </si>
  <si>
    <t>4759</t>
  </si>
  <si>
    <t>KANO</t>
  </si>
  <si>
    <t>14:18:16</t>
  </si>
  <si>
    <t>11,34</t>
  </si>
  <si>
    <t>7081</t>
  </si>
  <si>
    <t>14:58:01</t>
  </si>
  <si>
    <t>16:08:20</t>
  </si>
  <si>
    <t>16:17:22</t>
  </si>
  <si>
    <t>4761</t>
  </si>
  <si>
    <t>KASSIL</t>
  </si>
  <si>
    <t>14:17:25</t>
  </si>
  <si>
    <t>14:20:52</t>
  </si>
  <si>
    <t>6652</t>
  </si>
  <si>
    <t>14:50:52</t>
  </si>
  <si>
    <t>16:24:21</t>
  </si>
  <si>
    <t>14:17:36</t>
  </si>
  <si>
    <t>14:25:50</t>
  </si>
  <si>
    <t>14:55:50</t>
  </si>
  <si>
    <t>16:18:55</t>
  </si>
  <si>
    <t>16:24:43</t>
  </si>
  <si>
    <t>10099105</t>
  </si>
  <si>
    <t>SPOERER DE LA SOTTA</t>
  </si>
  <si>
    <t>SHEIKH</t>
  </si>
  <si>
    <t>14:17:23</t>
  </si>
  <si>
    <t>14:24:57</t>
  </si>
  <si>
    <t>11,64</t>
  </si>
  <si>
    <t>14:54:57</t>
  </si>
  <si>
    <t>16:18:52</t>
  </si>
  <si>
    <t>13,16</t>
  </si>
  <si>
    <t>5391</t>
  </si>
  <si>
    <t>VEDRA</t>
  </si>
  <si>
    <t>14:25:35</t>
  </si>
  <si>
    <t>14:29:11</t>
  </si>
  <si>
    <t>11,23</t>
  </si>
  <si>
    <t>11,57</t>
  </si>
  <si>
    <t>7151</t>
  </si>
  <si>
    <t>14:59:11</t>
  </si>
  <si>
    <t>16:23:55</t>
  </si>
  <si>
    <t>16:27:11</t>
  </si>
  <si>
    <t>11,22</t>
  </si>
  <si>
    <t>11,91</t>
  </si>
  <si>
    <t>14:59:17</t>
  </si>
  <si>
    <t>16:21:43</t>
  </si>
  <si>
    <t>16:27:21</t>
  </si>
  <si>
    <t>13,42</t>
  </si>
  <si>
    <t>TOBA BERSIK</t>
  </si>
  <si>
    <t>14:25:33</t>
  </si>
  <si>
    <t>14:33:23</t>
  </si>
  <si>
    <t>10,84</t>
  </si>
  <si>
    <t>11,58</t>
  </si>
  <si>
    <t>7403</t>
  </si>
  <si>
    <t>16:23:59</t>
  </si>
  <si>
    <t>16:30:04</t>
  </si>
  <si>
    <t>13,64</t>
  </si>
  <si>
    <t>14,66</t>
  </si>
  <si>
    <t>13:49:48</t>
  </si>
  <si>
    <t>13:56:38</t>
  </si>
  <si>
    <t>5199</t>
  </si>
  <si>
    <t>14:26:38</t>
  </si>
  <si>
    <t>15:21:23</t>
  </si>
  <si>
    <t>15:36:23</t>
  </si>
  <si>
    <t>21,59</t>
  </si>
  <si>
    <t>13:49:10</t>
  </si>
  <si>
    <t>13:58:17</t>
  </si>
  <si>
    <t>5298</t>
  </si>
  <si>
    <t>14:28:17</t>
  </si>
  <si>
    <t>15:33:45</t>
  </si>
  <si>
    <t>4864</t>
  </si>
  <si>
    <t>10067048</t>
  </si>
  <si>
    <t>SM ZAFIR</t>
  </si>
  <si>
    <t>14:18:13</t>
  </si>
  <si>
    <t>14:29:29</t>
  </si>
  <si>
    <t>11,2</t>
  </si>
  <si>
    <t>7170</t>
  </si>
  <si>
    <t>14:59:29</t>
  </si>
  <si>
    <t>16:17:43</t>
  </si>
  <si>
    <t>16:31:47</t>
  </si>
  <si>
    <t>12,81</t>
  </si>
  <si>
    <t>13:49:04</t>
  </si>
  <si>
    <t>13:57:16</t>
  </si>
  <si>
    <t>16,92</t>
  </si>
  <si>
    <t>5236</t>
  </si>
  <si>
    <t>14:27:16</t>
  </si>
  <si>
    <t>15:23:41</t>
  </si>
  <si>
    <t>3385</t>
  </si>
  <si>
    <t>13:40:47</t>
  </si>
  <si>
    <t>13:42:30</t>
  </si>
  <si>
    <t>4351</t>
  </si>
  <si>
    <t>13:50:07</t>
  </si>
  <si>
    <t>13:58:28</t>
  </si>
  <si>
    <t>16,7</t>
  </si>
  <si>
    <t>5309</t>
  </si>
  <si>
    <t>JOAQUIN</t>
  </si>
  <si>
    <t>LAGOS VELASCO</t>
  </si>
  <si>
    <t>ITAITI</t>
  </si>
  <si>
    <t>14:03:21</t>
  </si>
  <si>
    <t>13:58:41</t>
  </si>
  <si>
    <t>14:11:07</t>
  </si>
  <si>
    <t>6068</t>
  </si>
  <si>
    <t>TOBA BRENO</t>
  </si>
  <si>
    <t>14:25:45</t>
  </si>
  <si>
    <t>14:35:06</t>
  </si>
  <si>
    <t>10,69</t>
  </si>
  <si>
    <t>7507</t>
  </si>
  <si>
    <t>14:42:20</t>
  </si>
  <si>
    <t>14:52:14</t>
  </si>
  <si>
    <t>9,41</t>
  </si>
  <si>
    <t>10,11</t>
  </si>
  <si>
    <t>8534</t>
  </si>
  <si>
    <t>FACUNDO</t>
  </si>
  <si>
    <t>14:06:40</t>
  </si>
  <si>
    <t>14:57:17</t>
  </si>
  <si>
    <t>9,08</t>
  </si>
  <si>
    <t>13,84</t>
  </si>
  <si>
    <t>8837</t>
  </si>
  <si>
    <t>14:52:10</t>
  </si>
  <si>
    <t>8531</t>
  </si>
  <si>
    <t>14:21:35</t>
  </si>
  <si>
    <t>14:27:54</t>
  </si>
  <si>
    <t>6175</t>
  </si>
  <si>
    <t>14:57:54</t>
  </si>
  <si>
    <t>16:20:09</t>
  </si>
  <si>
    <t>14,37</t>
  </si>
  <si>
    <t>4935</t>
  </si>
  <si>
    <t>14:29:15</t>
  </si>
  <si>
    <t>14:42:27</t>
  </si>
  <si>
    <t>4347</t>
  </si>
  <si>
    <t>ALISON</t>
  </si>
  <si>
    <t>CASTILLO</t>
  </si>
  <si>
    <t>14:39:58</t>
  </si>
  <si>
    <t>14:43:01</t>
  </si>
  <si>
    <t>4382</t>
  </si>
  <si>
    <t>RAFAELA</t>
  </si>
  <si>
    <t>CORTES</t>
  </si>
  <si>
    <t>14:39:54</t>
  </si>
  <si>
    <t>14:44:35</t>
  </si>
  <si>
    <t>4475</t>
  </si>
  <si>
    <t>RENATA</t>
  </si>
  <si>
    <t>REINOSO</t>
  </si>
  <si>
    <t>BEHSIR</t>
  </si>
  <si>
    <t>14:40:07</t>
  </si>
  <si>
    <t>4542</t>
  </si>
  <si>
    <t>14:29:35</t>
  </si>
  <si>
    <t>14:46:16</t>
  </si>
  <si>
    <t>4576</t>
  </si>
  <si>
    <t>MERINO</t>
  </si>
  <si>
    <t>14:43:42</t>
  </si>
  <si>
    <t>14:48:42</t>
  </si>
  <si>
    <t>4723</t>
  </si>
  <si>
    <t xml:space="preserve">INES </t>
  </si>
  <si>
    <t>COCA</t>
  </si>
  <si>
    <t>14:43:40</t>
  </si>
  <si>
    <t>14:48:45</t>
  </si>
  <si>
    <t>4725</t>
  </si>
  <si>
    <t>VISON</t>
  </si>
  <si>
    <t>14:40:14</t>
  </si>
  <si>
    <t>14:50:44</t>
  </si>
  <si>
    <t>4844</t>
  </si>
  <si>
    <t>PATRICIA</t>
  </si>
  <si>
    <t>14:51:02</t>
  </si>
  <si>
    <t>4863</t>
  </si>
  <si>
    <t>AGUSTINA</t>
  </si>
  <si>
    <t>CANELO</t>
  </si>
  <si>
    <t>14:40:16</t>
  </si>
  <si>
    <t>14:51:39</t>
  </si>
  <si>
    <t>4899</t>
  </si>
  <si>
    <t>LETELIER</t>
  </si>
  <si>
    <t>15:06:57</t>
  </si>
  <si>
    <t>15:11:47</t>
  </si>
  <si>
    <t>11,61</t>
  </si>
  <si>
    <t>12,19</t>
  </si>
  <si>
    <t>EMMA</t>
  </si>
  <si>
    <t>PERSEVERANCIA PETETE</t>
  </si>
  <si>
    <t>15:06:59</t>
  </si>
  <si>
    <t>15:12:41</t>
  </si>
  <si>
    <t>11,51</t>
  </si>
  <si>
    <t>6162</t>
  </si>
  <si>
    <t>DAVID RAMIREZ FUENTES</t>
  </si>
  <si>
    <t>MACKAI GREASLEY</t>
  </si>
  <si>
    <t>JAVIER MENDEZ YAÑEZ</t>
  </si>
  <si>
    <t>REBECA MEDINA MORE</t>
  </si>
  <si>
    <t>LUIS ANDRES ARTIGAS ESPINOZA</t>
  </si>
  <si>
    <t>ALVARO COX MUJICA</t>
  </si>
  <si>
    <t>MONICA  PINTO LIMA GRAZIANO</t>
  </si>
  <si>
    <t>PABLO  LLOMPART GARCIA HUIDOBRO</t>
  </si>
  <si>
    <t>GONZALO  GAJARDO PONCE</t>
  </si>
  <si>
    <t>LUKAS BUCKEL OCQUETEAU</t>
  </si>
  <si>
    <t>CONSTANZA DUHALDE PLAZA</t>
  </si>
  <si>
    <t>RAMIRO MANSILLA</t>
  </si>
  <si>
    <t>PEDRO DIAZ DE VALDES</t>
  </si>
  <si>
    <t>TRINIDAD SANTA CRUZ MANRIQUEZ</t>
  </si>
  <si>
    <t>ALISON CASTILLO</t>
  </si>
  <si>
    <t>RAFAELA CORTES</t>
  </si>
  <si>
    <t>RENATA REINOSO</t>
  </si>
  <si>
    <t>SERGIO  MERINO</t>
  </si>
  <si>
    <t>INES  ALAMOS</t>
  </si>
  <si>
    <t>JOSE ROJAS</t>
  </si>
  <si>
    <t>PATRICIA SANCHEZ</t>
  </si>
  <si>
    <t>AGUSTINA GONZALEZ</t>
  </si>
  <si>
    <t>VALENTINA LETELIER</t>
  </si>
  <si>
    <t>EMMA LETELIER</t>
  </si>
  <si>
    <t>RAIMUNDO UNDURRAGA MUJICA - CIROMAGNUM</t>
  </si>
  <si>
    <t>MARTIN GARCIA LAZO - SI CHAMBON</t>
  </si>
  <si>
    <t>DAVID RAMIREZ FUENTES - S H CIRO</t>
  </si>
  <si>
    <t>LORETO HENRIQUEZ PEREZ - PY SORPRESIVO</t>
  </si>
  <si>
    <t>CARLA O'NELL - SOFANOR</t>
  </si>
  <si>
    <t>FELIPE PERO DOMEYKO - PUNTA DEL VIENTO AMALIK</t>
  </si>
  <si>
    <t>MARIA JOSE GAMEROS ALVAREZ TOSTADO - TOBA ATACAMEÑO</t>
  </si>
  <si>
    <t>MARIIA SHABLOVSKA - CL CORSARIO</t>
  </si>
  <si>
    <t>CESAR MORABOWEN - MANDY CMB</t>
  </si>
  <si>
    <t>CAMILA SANCHEZ - RABIOSA</t>
  </si>
  <si>
    <t>MACKAI GREASLEY - MC TANGO</t>
  </si>
  <si>
    <t>JESUS MAXIMILIANO CERPA VERA - DESPERADO</t>
  </si>
  <si>
    <t>CONSUELO MARCHANT CARDENAS - ALCAZAR LICENCIADA</t>
  </si>
  <si>
    <t>SELENE SANCHEZ - POZO BRUJO AMIR</t>
  </si>
  <si>
    <t>LLAYLLAY 19 IV</t>
  </si>
  <si>
    <t>FELIPE SAT YABER - SIMSEK</t>
  </si>
  <si>
    <t>JAVIER MENDEZ YAÑEZ - ZEUS</t>
  </si>
  <si>
    <t>REBECA MEDINA MORE - AS VIOLA</t>
  </si>
  <si>
    <t>MONICA  PINTO LIMA GRAZIANO - RAISA</t>
  </si>
  <si>
    <t>PEDRO PABLO  GÓMEZ MARTÍNEZ - BELLA</t>
  </si>
  <si>
    <t>SANTIAGO UGARTE - PDV AL AMAN</t>
  </si>
  <si>
    <t>CAMILA  HERRERA - KIO</t>
  </si>
  <si>
    <t>LUIS ANDRES ARTIGAS ESPINOZA - HLE KHEERAWAK</t>
  </si>
  <si>
    <t>RENZO  ALVARADO BAHAMONDES - TOBA BATALLA</t>
  </si>
  <si>
    <t>RAMIRO MANSILLA - ANCAR SHELBY</t>
  </si>
  <si>
    <t>PEDRO DIAZ DE VALDES - MYRA</t>
  </si>
  <si>
    <t>JOSEFINA MATURANA FELL - TOBA ESPIRITU</t>
  </si>
  <si>
    <t>ORLANDO VILLALOBOS - RB USHIA</t>
  </si>
  <si>
    <t>RODOLFO FUENZALIDA SANHUEZA - KEVIR</t>
  </si>
  <si>
    <t>PABLO  LLOMPART GARCIA HUIDOBRO - ANCAR FARUK</t>
  </si>
  <si>
    <t>JOSE PEDRO VARELA ALFONSO - SI QUILLEM</t>
  </si>
  <si>
    <t>TRINIDAD SANTA CRUZ MANRIQUEZ - KANO</t>
  </si>
  <si>
    <t>DIEGO OYANEDEL - KASSIL</t>
  </si>
  <si>
    <t>JUAN EDUARDO SPOERER DE LA SOTTA - SHEIKH</t>
  </si>
  <si>
    <t>BENJAMIN SCHMIDT GONZALEZ - VEDRA</t>
  </si>
  <si>
    <t>PABLO VALDES RAMIREZ - TOBA BERSIK</t>
  </si>
  <si>
    <t>GONZALO  GAJARDO PONCE - SIHAM</t>
  </si>
  <si>
    <t>LUKAS BUCKEL OCQUETEAU - ANG CHELLA MHF</t>
  </si>
  <si>
    <t>MARIA PAZ VARGAS - TARTARA</t>
  </si>
  <si>
    <t xml:space="preserve">ALVARO COX MUJICA - BANDOLERO AC </t>
  </si>
  <si>
    <t>AMELIA  LARRAIN - HF WAFIQ</t>
  </si>
  <si>
    <t>CONSTANZA DUHALDE PLAZA - TERRUNO</t>
  </si>
  <si>
    <t>BORJA MAYOL - MALA CAÑA</t>
  </si>
  <si>
    <t>ERNESTO DE LA FUENTE FUENZALIDA - ABDALLAH</t>
  </si>
  <si>
    <t>7709</t>
  </si>
  <si>
    <t>18,43</t>
  </si>
  <si>
    <t>6426</t>
  </si>
  <si>
    <t>02:07</t>
  </si>
  <si>
    <t>3505</t>
  </si>
  <si>
    <t>08:27</t>
  </si>
  <si>
    <t>19,33</t>
  </si>
  <si>
    <t>7300</t>
  </si>
  <si>
    <t>03:27</t>
  </si>
  <si>
    <t>6172</t>
  </si>
  <si>
    <t>5819</t>
  </si>
  <si>
    <t>3812</t>
  </si>
  <si>
    <t>21:06</t>
  </si>
  <si>
    <t>17,38</t>
  </si>
  <si>
    <t>8120</t>
  </si>
  <si>
    <t>6321</t>
  </si>
  <si>
    <t>5834</t>
  </si>
  <si>
    <t>18,51</t>
  </si>
  <si>
    <t>07:10</t>
  </si>
  <si>
    <t>8135</t>
  </si>
  <si>
    <t>6339</t>
  </si>
  <si>
    <t>03:33</t>
  </si>
  <si>
    <t>5756</t>
  </si>
  <si>
    <t>18,28</t>
  </si>
  <si>
    <t>3880</t>
  </si>
  <si>
    <t>8123</t>
  </si>
  <si>
    <t>03:25</t>
  </si>
  <si>
    <t>6406</t>
  </si>
  <si>
    <t>8555</t>
  </si>
  <si>
    <t>11,32</t>
  </si>
  <si>
    <t>10459</t>
  </si>
  <si>
    <t>106NV29</t>
  </si>
  <si>
    <t>09:22</t>
  </si>
  <si>
    <t>7583</t>
  </si>
  <si>
    <t>6052</t>
  </si>
  <si>
    <t>11:36</t>
  </si>
  <si>
    <t>ROGEL SILVA</t>
  </si>
  <si>
    <t>TERRIBLE CACHA</t>
  </si>
  <si>
    <t>5439</t>
  </si>
  <si>
    <t>4907</t>
  </si>
  <si>
    <t>22,06</t>
  </si>
  <si>
    <t>3214</t>
  </si>
  <si>
    <t>16:33</t>
  </si>
  <si>
    <t>21,84</t>
  </si>
  <si>
    <t>5423</t>
  </si>
  <si>
    <t>20,68</t>
  </si>
  <si>
    <t>4927</t>
  </si>
  <si>
    <t>21,17</t>
  </si>
  <si>
    <t>3350</t>
  </si>
  <si>
    <t>06:14</t>
  </si>
  <si>
    <t>6128</t>
  </si>
  <si>
    <t>23,73</t>
  </si>
  <si>
    <t>2989</t>
  </si>
  <si>
    <t>10:31</t>
  </si>
  <si>
    <t>6543</t>
  </si>
  <si>
    <t>08:40</t>
  </si>
  <si>
    <t>3196</t>
  </si>
  <si>
    <t>11:43</t>
  </si>
  <si>
    <t>10067034</t>
  </si>
  <si>
    <t>106QP26</t>
  </si>
  <si>
    <t>18,91</t>
  </si>
  <si>
    <t>6265</t>
  </si>
  <si>
    <t>5717</t>
  </si>
  <si>
    <t>4008</t>
  </si>
  <si>
    <t>06:35</t>
  </si>
  <si>
    <t>106PA25</t>
  </si>
  <si>
    <t>7337</t>
  </si>
  <si>
    <t>6001</t>
  </si>
  <si>
    <t>10161123</t>
  </si>
  <si>
    <t>04:07</t>
  </si>
  <si>
    <t>16,87</t>
  </si>
  <si>
    <t>4203</t>
  </si>
  <si>
    <t>6675</t>
  </si>
  <si>
    <t>6120</t>
  </si>
  <si>
    <t>4912</t>
  </si>
  <si>
    <t>10079376</t>
  </si>
  <si>
    <t>106QO62</t>
  </si>
  <si>
    <t>5141</t>
  </si>
  <si>
    <t>22,42</t>
  </si>
  <si>
    <t>3163</t>
  </si>
  <si>
    <t>05:49</t>
  </si>
  <si>
    <t>Ernesto </t>
  </si>
  <si>
    <t>20,59</t>
  </si>
  <si>
    <t>4949</t>
  </si>
  <si>
    <t>04:39</t>
  </si>
  <si>
    <t>3998</t>
  </si>
  <si>
    <t>19:24</t>
  </si>
  <si>
    <t>15,19</t>
  </si>
  <si>
    <t>7800</t>
  </si>
  <si>
    <t>6541</t>
  </si>
  <si>
    <t>3773</t>
  </si>
  <si>
    <t>23:38</t>
  </si>
  <si>
    <t>10203380</t>
  </si>
  <si>
    <t>7909</t>
  </si>
  <si>
    <t>4438</t>
  </si>
  <si>
    <t>10200437</t>
  </si>
  <si>
    <t>104SE52</t>
  </si>
  <si>
    <t>17,73</t>
  </si>
  <si>
    <t>09:55</t>
  </si>
  <si>
    <t>7460</t>
  </si>
  <si>
    <t>30:11</t>
  </si>
  <si>
    <t>106QM54</t>
  </si>
  <si>
    <t>ML SAMIRA</t>
  </si>
  <si>
    <t>5990</t>
  </si>
  <si>
    <t>10:11:08</t>
  </si>
  <si>
    <t>10:13:51</t>
  </si>
  <si>
    <t>6231</t>
  </si>
  <si>
    <t>10:53:51</t>
  </si>
  <si>
    <t>12:24:01</t>
  </si>
  <si>
    <t>12:27:25</t>
  </si>
  <si>
    <t>18,14</t>
  </si>
  <si>
    <t>13:07:25</t>
  </si>
  <si>
    <t>14:16:31</t>
  </si>
  <si>
    <t>14:22:23</t>
  </si>
  <si>
    <t>10:12:39</t>
  </si>
  <si>
    <t>10:15:34</t>
  </si>
  <si>
    <t>18,7</t>
  </si>
  <si>
    <t>10:55:34</t>
  </si>
  <si>
    <t>12:38:59</t>
  </si>
  <si>
    <t>12:41:39</t>
  </si>
  <si>
    <t>13:21:39</t>
  </si>
  <si>
    <t>14:37:38</t>
  </si>
  <si>
    <t>14:43:06</t>
  </si>
  <si>
    <t>4559</t>
  </si>
  <si>
    <t>10:23:33</t>
  </si>
  <si>
    <t>10:27:19</t>
  </si>
  <si>
    <t>7040</t>
  </si>
  <si>
    <t>11:07:19</t>
  </si>
  <si>
    <t>12:51:26</t>
  </si>
  <si>
    <t>12:54:16</t>
  </si>
  <si>
    <t>15,88</t>
  </si>
  <si>
    <t>6417</t>
  </si>
  <si>
    <t>13:34:16</t>
  </si>
  <si>
    <t>14:48:32</t>
  </si>
  <si>
    <t>14:55:39</t>
  </si>
  <si>
    <t>4456</t>
  </si>
  <si>
    <t>PANDORA</t>
  </si>
  <si>
    <t>10:23:16</t>
  </si>
  <si>
    <t>10:25:48</t>
  </si>
  <si>
    <t>6948</t>
  </si>
  <si>
    <t>11:05:48</t>
  </si>
  <si>
    <t>12:51:23</t>
  </si>
  <si>
    <t>12:55:38</t>
  </si>
  <si>
    <t>6591</t>
  </si>
  <si>
    <t>13:35:38</t>
  </si>
  <si>
    <t>14:48:57</t>
  </si>
  <si>
    <t>14:56:44</t>
  </si>
  <si>
    <t>4399</t>
  </si>
  <si>
    <t>10:33:26</t>
  </si>
  <si>
    <t>10:36:16</t>
  </si>
  <si>
    <t>7577</t>
  </si>
  <si>
    <t>11:16:16</t>
  </si>
  <si>
    <t>12:56:24</t>
  </si>
  <si>
    <t>13:00:58</t>
  </si>
  <si>
    <t>6282</t>
  </si>
  <si>
    <t>13:40:58</t>
  </si>
  <si>
    <t>14:53:49</t>
  </si>
  <si>
    <t>15:05:38</t>
  </si>
  <si>
    <t>4371</t>
  </si>
  <si>
    <t>10:33:28</t>
  </si>
  <si>
    <t>10:37:21</t>
  </si>
  <si>
    <t>7642</t>
  </si>
  <si>
    <t>11:17:21</t>
  </si>
  <si>
    <t>13:05:32</t>
  </si>
  <si>
    <t>6491</t>
  </si>
  <si>
    <t>13:45:32</t>
  </si>
  <si>
    <t>15:03:41</t>
  </si>
  <si>
    <t>15:21:05</t>
  </si>
  <si>
    <t>4688</t>
  </si>
  <si>
    <t>10:34:06</t>
  </si>
  <si>
    <t>10:35:42</t>
  </si>
  <si>
    <t>7543</t>
  </si>
  <si>
    <t>11:15:42</t>
  </si>
  <si>
    <t>12:57:16</t>
  </si>
  <si>
    <t>13:00:42</t>
  </si>
  <si>
    <t>6299</t>
  </si>
  <si>
    <t>13:40:42</t>
  </si>
  <si>
    <t>15:12:47</t>
  </si>
  <si>
    <t>15:18:08</t>
  </si>
  <si>
    <t>5526</t>
  </si>
  <si>
    <t xml:space="preserve">JUAN </t>
  </si>
  <si>
    <t xml:space="preserve">RIOS </t>
  </si>
  <si>
    <t>10:52:47</t>
  </si>
  <si>
    <t>8767</t>
  </si>
  <si>
    <t>11:36:07</t>
  </si>
  <si>
    <t>13:39:57</t>
  </si>
  <si>
    <t>13:43:17</t>
  </si>
  <si>
    <t>7630</t>
  </si>
  <si>
    <t>14:23:17</t>
  </si>
  <si>
    <t>10:52:48</t>
  </si>
  <si>
    <t>11:02:11</t>
  </si>
  <si>
    <t>12,97</t>
  </si>
  <si>
    <t>9132</t>
  </si>
  <si>
    <t>11:42:11</t>
  </si>
  <si>
    <t>13:56:17</t>
  </si>
  <si>
    <t>8046</t>
  </si>
  <si>
    <t>14:36:17</t>
  </si>
  <si>
    <t>16:44:29</t>
  </si>
  <si>
    <t>16:52:06</t>
  </si>
  <si>
    <t>9,22</t>
  </si>
  <si>
    <t>7691</t>
  </si>
  <si>
    <t>105ZW25</t>
  </si>
  <si>
    <t>JG RAYEN</t>
  </si>
  <si>
    <t>10:32:19</t>
  </si>
  <si>
    <t>10:34:07</t>
  </si>
  <si>
    <t>11:14:07</t>
  </si>
  <si>
    <t>12:55:37</t>
  </si>
  <si>
    <t>13:06:13</t>
  </si>
  <si>
    <t>6726</t>
  </si>
  <si>
    <t>WAKA WAKA</t>
  </si>
  <si>
    <t>10:33:31</t>
  </si>
  <si>
    <t>10:36:55</t>
  </si>
  <si>
    <t>7615</t>
  </si>
  <si>
    <t>11:16:55</t>
  </si>
  <si>
    <t>12:45:51</t>
  </si>
  <si>
    <t>10:04:43</t>
  </si>
  <si>
    <t>10:07:03</t>
  </si>
  <si>
    <t>20,34</t>
  </si>
  <si>
    <t>10:33:33</t>
  </si>
  <si>
    <t>10:36:58</t>
  </si>
  <si>
    <t>10:26:08</t>
  </si>
  <si>
    <t>10:30:12</t>
  </si>
  <si>
    <t>11:10:12</t>
  </si>
  <si>
    <t>12:30:19</t>
  </si>
  <si>
    <t>12:34:14</t>
  </si>
  <si>
    <t>13:14:14</t>
  </si>
  <si>
    <t>13:57:38</t>
  </si>
  <si>
    <t>14:07:43</t>
  </si>
  <si>
    <t>27,23</t>
  </si>
  <si>
    <t>2605</t>
  </si>
  <si>
    <t>10:42:39</t>
  </si>
  <si>
    <t>10:46:11</t>
  </si>
  <si>
    <t>16,29</t>
  </si>
  <si>
    <t>7271</t>
  </si>
  <si>
    <t>11:26:11</t>
  </si>
  <si>
    <t>13:07:30</t>
  </si>
  <si>
    <t>13:13:07</t>
  </si>
  <si>
    <t>6416</t>
  </si>
  <si>
    <t>13:53:07</t>
  </si>
  <si>
    <t>15:03:38</t>
  </si>
  <si>
    <t>15:10:39</t>
  </si>
  <si>
    <t>10149997</t>
  </si>
  <si>
    <t>Esperanza Mailka</t>
  </si>
  <si>
    <t>10:54:47</t>
  </si>
  <si>
    <t>10:57:32</t>
  </si>
  <si>
    <t>15,21</t>
  </si>
  <si>
    <t>7952</t>
  </si>
  <si>
    <t>11:37:32</t>
  </si>
  <si>
    <t>13:39:58</t>
  </si>
  <si>
    <t>13:43:44</t>
  </si>
  <si>
    <t>7572</t>
  </si>
  <si>
    <t>14:23:44</t>
  </si>
  <si>
    <t>15:54:33</t>
  </si>
  <si>
    <t>16:00:30</t>
  </si>
  <si>
    <t>5450</t>
  </si>
  <si>
    <t>10:23:36</t>
  </si>
  <si>
    <t>10:26:10</t>
  </si>
  <si>
    <t>6070</t>
  </si>
  <si>
    <t>11:06:10</t>
  </si>
  <si>
    <t>12:30:50</t>
  </si>
  <si>
    <t>12:33:36</t>
  </si>
  <si>
    <t>20,05</t>
  </si>
  <si>
    <t>5247</t>
  </si>
  <si>
    <t>13:50:26</t>
  </si>
  <si>
    <t>14:12:27</t>
  </si>
  <si>
    <t>32,09</t>
  </si>
  <si>
    <t>2210</t>
  </si>
  <si>
    <t>10:26:11</t>
  </si>
  <si>
    <t>10:30:05</t>
  </si>
  <si>
    <t>6305</t>
  </si>
  <si>
    <t>11:10:05</t>
  </si>
  <si>
    <t>12:30:25</t>
  </si>
  <si>
    <t>12:34:49</t>
  </si>
  <si>
    <t>20,04</t>
  </si>
  <si>
    <t>21,13</t>
  </si>
  <si>
    <t>13:14:49</t>
  </si>
  <si>
    <t>14:08:50</t>
  </si>
  <si>
    <t>26,78</t>
  </si>
  <si>
    <t>2649</t>
  </si>
  <si>
    <t>12:42:45</t>
  </si>
  <si>
    <t>12:47:03</t>
  </si>
  <si>
    <t>6423</t>
  </si>
  <si>
    <t>13:27:03</t>
  </si>
  <si>
    <t>14:48:38</t>
  </si>
  <si>
    <t>14:54:46</t>
  </si>
  <si>
    <t>19,36</t>
  </si>
  <si>
    <t>5263</t>
  </si>
  <si>
    <t>12:42:17</t>
  </si>
  <si>
    <t>12:46:31</t>
  </si>
  <si>
    <t>19,3</t>
  </si>
  <si>
    <t>6392</t>
  </si>
  <si>
    <t>13:26:31</t>
  </si>
  <si>
    <t>14:49:20</t>
  </si>
  <si>
    <t>14:54:56</t>
  </si>
  <si>
    <t>20,51</t>
  </si>
  <si>
    <t>5305</t>
  </si>
  <si>
    <t>12:38:09</t>
  </si>
  <si>
    <t>12:44:02</t>
  </si>
  <si>
    <t>6242</t>
  </si>
  <si>
    <t>13:24:02</t>
  </si>
  <si>
    <t>14:46:51</t>
  </si>
  <si>
    <t>14:55:03</t>
  </si>
  <si>
    <t>20,5</t>
  </si>
  <si>
    <t>5461</t>
  </si>
  <si>
    <t>12:38:16</t>
  </si>
  <si>
    <t>12:43:00</t>
  </si>
  <si>
    <t>6180</t>
  </si>
  <si>
    <t>13:23:00</t>
  </si>
  <si>
    <t>14:46:53</t>
  </si>
  <si>
    <t>14:55:11</t>
  </si>
  <si>
    <t>12:38:39</t>
  </si>
  <si>
    <t>12:45:02</t>
  </si>
  <si>
    <t>20,01</t>
  </si>
  <si>
    <t>6302</t>
  </si>
  <si>
    <t>13:25:02</t>
  </si>
  <si>
    <t>14:53:37</t>
  </si>
  <si>
    <t>5939</t>
  </si>
  <si>
    <t>12:52:59</t>
  </si>
  <si>
    <t>13:00:45</t>
  </si>
  <si>
    <t>16,35</t>
  </si>
  <si>
    <t>17,47</t>
  </si>
  <si>
    <t>13:40:45</t>
  </si>
  <si>
    <t>15:23:38</t>
  </si>
  <si>
    <t>15:31:45</t>
  </si>
  <si>
    <t>6660</t>
  </si>
  <si>
    <t>12:38:14</t>
  </si>
  <si>
    <t>12:49:54</t>
  </si>
  <si>
    <t>6594</t>
  </si>
  <si>
    <t>13:29:54</t>
  </si>
  <si>
    <t>14:54:23</t>
  </si>
  <si>
    <t>15:11:33</t>
  </si>
  <si>
    <t>6099</t>
  </si>
  <si>
    <t>ENRIQUE</t>
  </si>
  <si>
    <t>NEF VALDES</t>
  </si>
  <si>
    <t>LOMA VERDE AL'FIR</t>
  </si>
  <si>
    <t>12:38:25</t>
  </si>
  <si>
    <t>12:53:28</t>
  </si>
  <si>
    <t>6809</t>
  </si>
  <si>
    <t>13:23:57</t>
  </si>
  <si>
    <t>13:30:06</t>
  </si>
  <si>
    <t>3606</t>
  </si>
  <si>
    <t>14:00:06</t>
  </si>
  <si>
    <t>14:53:53</t>
  </si>
  <si>
    <t>15:00:08</t>
  </si>
  <si>
    <t>3602</t>
  </si>
  <si>
    <t>13:24:00</t>
  </si>
  <si>
    <t>21,89</t>
  </si>
  <si>
    <t>14:50:53</t>
  </si>
  <si>
    <t>24,48</t>
  </si>
  <si>
    <t>3569</t>
  </si>
  <si>
    <t>13:24:06</t>
  </si>
  <si>
    <t>13:34:04</t>
  </si>
  <si>
    <t>21,85</t>
  </si>
  <si>
    <t>14:04:04</t>
  </si>
  <si>
    <t>14:53:45</t>
  </si>
  <si>
    <t>15:05:42</t>
  </si>
  <si>
    <t>23,8</t>
  </si>
  <si>
    <t xml:space="preserve">JUAN PABLO </t>
  </si>
  <si>
    <t>13:28:53</t>
  </si>
  <si>
    <t>13:35:59</t>
  </si>
  <si>
    <t>14:05:59</t>
  </si>
  <si>
    <t>15:06:23</t>
  </si>
  <si>
    <t>15:13:42</t>
  </si>
  <si>
    <t>4063</t>
  </si>
  <si>
    <t>13:28:40</t>
  </si>
  <si>
    <t>13:36:47</t>
  </si>
  <si>
    <t>14:06:47</t>
  </si>
  <si>
    <t>15:04:36</t>
  </si>
  <si>
    <t>13:39:27</t>
  </si>
  <si>
    <t>13:44:31</t>
  </si>
  <si>
    <t>4471</t>
  </si>
  <si>
    <t>15:15:33</t>
  </si>
  <si>
    <t>15:20:54</t>
  </si>
  <si>
    <t>3983</t>
  </si>
  <si>
    <t>13:38:55</t>
  </si>
  <si>
    <t>13:47:00</t>
  </si>
  <si>
    <t>4620</t>
  </si>
  <si>
    <t>14:17:00</t>
  </si>
  <si>
    <t>15:16:29</t>
  </si>
  <si>
    <t>15:25:04</t>
  </si>
  <si>
    <t>4084</t>
  </si>
  <si>
    <t>CHAMPULLI AGUACERO</t>
  </si>
  <si>
    <t>13:33:49</t>
  </si>
  <si>
    <t>13:47:51</t>
  </si>
  <si>
    <t>15,18</t>
  </si>
  <si>
    <t>4671</t>
  </si>
  <si>
    <t>14:17:51</t>
  </si>
  <si>
    <t>15:15:47</t>
  </si>
  <si>
    <t>15:27:09</t>
  </si>
  <si>
    <t>20,4</t>
  </si>
  <si>
    <t>4158</t>
  </si>
  <si>
    <t>13:38:56</t>
  </si>
  <si>
    <t>13:47:03</t>
  </si>
  <si>
    <t>4623</t>
  </si>
  <si>
    <t>14:17:03</t>
  </si>
  <si>
    <t>15:16:31</t>
  </si>
  <si>
    <t>15:27:59</t>
  </si>
  <si>
    <t>4256</t>
  </si>
  <si>
    <t>13:45:40</t>
  </si>
  <si>
    <t>13:49:42</t>
  </si>
  <si>
    <t>4782</t>
  </si>
  <si>
    <t>14:19:42</t>
  </si>
  <si>
    <t>15:34:37</t>
  </si>
  <si>
    <t>13:38:57</t>
  </si>
  <si>
    <t>13:48:37</t>
  </si>
  <si>
    <t>4717</t>
  </si>
  <si>
    <t>14:18:37</t>
  </si>
  <si>
    <t>15:45:32</t>
  </si>
  <si>
    <t>5215</t>
  </si>
  <si>
    <t>MAGNOLIA</t>
  </si>
  <si>
    <t>13:56:13</t>
  </si>
  <si>
    <t>13:59:28</t>
  </si>
  <si>
    <t>15:41:29</t>
  </si>
  <si>
    <t>15:46:41</t>
  </si>
  <si>
    <t>4633</t>
  </si>
  <si>
    <t>13:53:24</t>
  </si>
  <si>
    <t>14:06:13</t>
  </si>
  <si>
    <t>12,28</t>
  </si>
  <si>
    <t>5773</t>
  </si>
  <si>
    <t>14:36:13</t>
  </si>
  <si>
    <t>15:42:50</t>
  </si>
  <si>
    <t>15:54:28</t>
  </si>
  <si>
    <t>4695</t>
  </si>
  <si>
    <t>Toba Bronco</t>
  </si>
  <si>
    <t>14:00:31</t>
  </si>
  <si>
    <t>14:10:31</t>
  </si>
  <si>
    <t>11,76</t>
  </si>
  <si>
    <t>6032</t>
  </si>
  <si>
    <t>14:40:31</t>
  </si>
  <si>
    <t>15:55:36</t>
  </si>
  <si>
    <t>16:08:39</t>
  </si>
  <si>
    <t>10146234</t>
  </si>
  <si>
    <t>SZECOWKA LATRACH</t>
  </si>
  <si>
    <t>Victoria</t>
  </si>
  <si>
    <t>13:53:51</t>
  </si>
  <si>
    <t>12,48</t>
  </si>
  <si>
    <t>14:34:40</t>
  </si>
  <si>
    <t>16:04:38</t>
  </si>
  <si>
    <t>16:12:06</t>
  </si>
  <si>
    <t>12,13</t>
  </si>
  <si>
    <t>MY LORD</t>
  </si>
  <si>
    <t>14:00:41</t>
  </si>
  <si>
    <t>14:09:35</t>
  </si>
  <si>
    <t>11,87</t>
  </si>
  <si>
    <t>13,03</t>
  </si>
  <si>
    <t>14:39:35</t>
  </si>
  <si>
    <t>16:05:12</t>
  </si>
  <si>
    <t>16:17:17</t>
  </si>
  <si>
    <t>12,1</t>
  </si>
  <si>
    <t>5862</t>
  </si>
  <si>
    <t>FOLCA</t>
  </si>
  <si>
    <t>14:09:39</t>
  </si>
  <si>
    <t>14:39:39</t>
  </si>
  <si>
    <t>16:05:14</t>
  </si>
  <si>
    <t>BRUNO</t>
  </si>
  <si>
    <t>CALTAGIRONE</t>
  </si>
  <si>
    <t>Toba Absenta</t>
  </si>
  <si>
    <t>14:00:28</t>
  </si>
  <si>
    <t>14:11:02</t>
  </si>
  <si>
    <t>11,7</t>
  </si>
  <si>
    <t>6063</t>
  </si>
  <si>
    <t>14:41:02</t>
  </si>
  <si>
    <t>15:55:32</t>
  </si>
  <si>
    <t>16:20:35</t>
  </si>
  <si>
    <t>5972</t>
  </si>
  <si>
    <t>Toba Amapola</t>
  </si>
  <si>
    <t>14:23:56</t>
  </si>
  <si>
    <t>14:34:47</t>
  </si>
  <si>
    <t>9,47</t>
  </si>
  <si>
    <t>10,37</t>
  </si>
  <si>
    <t>15:04:47</t>
  </si>
  <si>
    <t>16:22:38</t>
  </si>
  <si>
    <t>16:33:30</t>
  </si>
  <si>
    <t>13:28:58</t>
  </si>
  <si>
    <t>21,87</t>
  </si>
  <si>
    <t>3538</t>
  </si>
  <si>
    <t>14:50:57</t>
  </si>
  <si>
    <t>14:57:19</t>
  </si>
  <si>
    <t>22,74</t>
  </si>
  <si>
    <t>3501</t>
  </si>
  <si>
    <t>13:43:58</t>
  </si>
  <si>
    <t>6125</t>
  </si>
  <si>
    <t>CRISTI</t>
  </si>
  <si>
    <t>CASINO NIGHT</t>
  </si>
  <si>
    <t>13:57:51</t>
  </si>
  <si>
    <t>14:02:10</t>
  </si>
  <si>
    <t>4630</t>
  </si>
  <si>
    <t>14:32:10</t>
  </si>
  <si>
    <t>15:31:50</t>
  </si>
  <si>
    <t>15:38:50</t>
  </si>
  <si>
    <t>4000</t>
  </si>
  <si>
    <t>13:57:27</t>
  </si>
  <si>
    <t>14:04:36</t>
  </si>
  <si>
    <t>4777</t>
  </si>
  <si>
    <t>14:34:36</t>
  </si>
  <si>
    <t>15:36:34</t>
  </si>
  <si>
    <t>15:43:03</t>
  </si>
  <si>
    <t>4106</t>
  </si>
  <si>
    <t>14:04:46</t>
  </si>
  <si>
    <t>4786</t>
  </si>
  <si>
    <t>14:34:46</t>
  </si>
  <si>
    <t>15:36:44</t>
  </si>
  <si>
    <t>15:46:56</t>
  </si>
  <si>
    <t>13:57:57</t>
  </si>
  <si>
    <t>14:06:58</t>
  </si>
  <si>
    <t>4918</t>
  </si>
  <si>
    <t>14:36:58</t>
  </si>
  <si>
    <t>15:50:26</t>
  </si>
  <si>
    <t>16:06:24</t>
  </si>
  <si>
    <t>13,22</t>
  </si>
  <si>
    <t>OLYMPUS</t>
  </si>
  <si>
    <t>14:17:20</t>
  </si>
  <si>
    <t>14:24:47</t>
  </si>
  <si>
    <t>5987</t>
  </si>
  <si>
    <t>14:54:47</t>
  </si>
  <si>
    <t>16:04:50</t>
  </si>
  <si>
    <t>16:11:41</t>
  </si>
  <si>
    <t>4614</t>
  </si>
  <si>
    <t>LO CAMPO LADY</t>
  </si>
  <si>
    <t>14:17:21</t>
  </si>
  <si>
    <t>14:24:00</t>
  </si>
  <si>
    <t>11,94</t>
  </si>
  <si>
    <t>5940</t>
  </si>
  <si>
    <t>14:54:00</t>
  </si>
  <si>
    <t>16:04:51</t>
  </si>
  <si>
    <t>16:14:26</t>
  </si>
  <si>
    <t>4826</t>
  </si>
  <si>
    <t>Flika</t>
  </si>
  <si>
    <t>14:17:22</t>
  </si>
  <si>
    <t>14:31:42</t>
  </si>
  <si>
    <t>15:01:42</t>
  </si>
  <si>
    <t>16:20:10</t>
  </si>
  <si>
    <t>16:30:08</t>
  </si>
  <si>
    <t>13,37</t>
  </si>
  <si>
    <t>15,06</t>
  </si>
  <si>
    <t>5306</t>
  </si>
  <si>
    <t>14:47:01</t>
  </si>
  <si>
    <t>14:49:53</t>
  </si>
  <si>
    <t>4793</t>
  </si>
  <si>
    <t>14:47:00</t>
  </si>
  <si>
    <t>14:51:36</t>
  </si>
  <si>
    <t>4896</t>
  </si>
  <si>
    <t>LLAYLLAY 19 V</t>
  </si>
  <si>
    <t>MAURICIO ROGEL SILVA</t>
  </si>
  <si>
    <t>JUAN PABLO  THOMSEN</t>
  </si>
  <si>
    <t>JOAQUIN LAGOS VELASCO</t>
  </si>
  <si>
    <t xml:space="preserve">JUAN  RIOS </t>
  </si>
  <si>
    <t>VICTOR SZECOWKA LATRACH</t>
  </si>
  <si>
    <t>BRUNO CALTAGIRONE</t>
  </si>
  <si>
    <t>MARIA ROSA BARAHONA VARGAS</t>
  </si>
  <si>
    <t>JUAN PABLO CRISTI</t>
  </si>
  <si>
    <t>FELIPE SAT YABER - CHAMPULLI ZAHIR</t>
  </si>
  <si>
    <t>DAVID RAMIREZ FUENTES - PERSEVERANCIA PAN DE AZUCAR</t>
  </si>
  <si>
    <t>MACARENA SUAZO CEPEDA - CL KATANA</t>
  </si>
  <si>
    <t>MAURICIO ROGEL SILVA - TERRIBLE CACHA</t>
  </si>
  <si>
    <t>JUAN FRANCISCO DEL CANTO - MP NAHUEL</t>
  </si>
  <si>
    <t>JOSE  ELIAS  RISHMAWI - ASWAD</t>
  </si>
  <si>
    <t>ANDRE ALVAREZ - HLS FLOR DE CACHA</t>
  </si>
  <si>
    <t>JUAN PABLO  THOMSEN - CORAJE</t>
  </si>
  <si>
    <t>INGRID  FONCK - GRAN MARQUEZ</t>
  </si>
  <si>
    <t>LUIS ANDRES ARTIGAS ESPINOZA - OLAF</t>
  </si>
  <si>
    <t>JOAQUIN LAGOS VELASCO - CHAMPULLI AGUACERO</t>
  </si>
  <si>
    <t>NICOLE HAMMERSLEY FONK - PETRA</t>
  </si>
  <si>
    <t>JUAN EDUARDO COX VIAL - PASCUAL</t>
  </si>
  <si>
    <t>JUAN EDUARDO SPOERER DE LA SOTTA - PANDORA</t>
  </si>
  <si>
    <t>JUAN ALVARO GONZALEZ ASBUN - PERSEO</t>
  </si>
  <si>
    <t>MAXI WIMMER - MAGNOLIA</t>
  </si>
  <si>
    <t>RENI  MULLER - KALIMANTAN</t>
  </si>
  <si>
    <t>PABLO LLOMPART - ANCAR FARUK</t>
  </si>
  <si>
    <t>JUAN  RIOS  - RB URRACA</t>
  </si>
  <si>
    <t>RENZO  ALVARADO BAHAMONDES - TOBA BRONCO</t>
  </si>
  <si>
    <t>VICTOR SZECOWKA LATRACH - VICTORIA</t>
  </si>
  <si>
    <t>JUAN GUILLERMO JIMENEZ ROJAS - MY LORD</t>
  </si>
  <si>
    <t>FERNANDA HERRERA CRUZ - FOLCA</t>
  </si>
  <si>
    <t>BRUNO CALTAGIRONE - TOBA ABSENTA</t>
  </si>
  <si>
    <t>MARIA ROSA BARAHONA VARGAS - TOBA AMAPOLA</t>
  </si>
  <si>
    <t>JESUS MAXIMILIANO CERPA VERA - KHADAR</t>
  </si>
  <si>
    <t>JUAN PABLO CRISTI - CASINO NIGHT</t>
  </si>
  <si>
    <t>INES  ALAMOS - COCA</t>
  </si>
  <si>
    <t>EMILIA PATTERSON - NOMADE</t>
  </si>
  <si>
    <t>JOSEFA AGUILERA - SANTA SUSANA CERVECERO</t>
  </si>
  <si>
    <t>MICAELA TORRES HORTA - OLYMPUS</t>
  </si>
  <si>
    <t>FERNANDA TORRES HORTA - LO CAMPO LADY</t>
  </si>
  <si>
    <t>JUAN DE DIOS LARRAIN CALVO - ESPERANZA MAILKA</t>
  </si>
  <si>
    <t>FRANCISCO  EGUIGUREN VALDÉS - FLIKA</t>
  </si>
  <si>
    <t>DAVID RAMIREZ AGUILERA - PERSEVERANCIA PLATINO</t>
  </si>
  <si>
    <t>06:21:41</t>
  </si>
  <si>
    <t>06:29:21</t>
  </si>
  <si>
    <t>06:36:25</t>
  </si>
  <si>
    <t>06:52:58</t>
  </si>
  <si>
    <t>07:26:32</t>
  </si>
  <si>
    <t>07:41:54</t>
  </si>
  <si>
    <t>08:20:06</t>
  </si>
  <si>
    <t>Total 124</t>
  </si>
  <si>
    <t>04:14:22</t>
  </si>
  <si>
    <t>04:30:46</t>
  </si>
  <si>
    <t>04:30:48</t>
  </si>
  <si>
    <t>04:45:25</t>
  </si>
  <si>
    <t>04:45:31</t>
  </si>
  <si>
    <t>04:45:34</t>
  </si>
  <si>
    <t>04:49:49</t>
  </si>
  <si>
    <t>05:04:40</t>
  </si>
  <si>
    <t>05:05:41</t>
  </si>
  <si>
    <t>05:14:00</t>
  </si>
  <si>
    <t>05:18:16</t>
  </si>
  <si>
    <t>05:19:00</t>
  </si>
  <si>
    <t>05:21:28</t>
  </si>
  <si>
    <t>05:21:46</t>
  </si>
  <si>
    <t>05:21:48</t>
  </si>
  <si>
    <t>05:21:56</t>
  </si>
  <si>
    <t>05:29:45</t>
  </si>
  <si>
    <t>06:12:20</t>
  </si>
  <si>
    <t>06:19:29</t>
  </si>
  <si>
    <t>06:19:31</t>
  </si>
  <si>
    <t>Total 84,9</t>
  </si>
  <si>
    <t>03:36:05</t>
  </si>
  <si>
    <t>04:13:30</t>
  </si>
  <si>
    <t>05:07:01</t>
  </si>
  <si>
    <t>Total 65,2</t>
  </si>
  <si>
    <t>02:20:47</t>
  </si>
  <si>
    <t>02:24:25</t>
  </si>
  <si>
    <t>02:30:01</t>
  </si>
  <si>
    <t>02:33:06</t>
  </si>
  <si>
    <t>03:05:09</t>
  </si>
  <si>
    <t>03:07:25</t>
  </si>
  <si>
    <t>03:10:44</t>
  </si>
  <si>
    <t>03:11:07</t>
  </si>
  <si>
    <t>03:11:18</t>
  </si>
  <si>
    <t>03:17:22</t>
  </si>
  <si>
    <t>03:24:21</t>
  </si>
  <si>
    <t>03:24:43</t>
  </si>
  <si>
    <t>03:24:48</t>
  </si>
  <si>
    <t>03:27:11</t>
  </si>
  <si>
    <t>03:27:21</t>
  </si>
  <si>
    <t>03:30:04</t>
  </si>
  <si>
    <t>Total 42</t>
  </si>
  <si>
    <t>01:12:27</t>
  </si>
  <si>
    <t>01:13:02</t>
  </si>
  <si>
    <t>01:14:35</t>
  </si>
  <si>
    <t>01:15:42</t>
  </si>
  <si>
    <t>01:16:16</t>
  </si>
  <si>
    <t>01:18:43</t>
  </si>
  <si>
    <t>01:18:45</t>
  </si>
  <si>
    <t>01:20:44</t>
  </si>
  <si>
    <t>01:21:03</t>
  </si>
  <si>
    <t>01:21:39</t>
  </si>
  <si>
    <t>01:41:48</t>
  </si>
  <si>
    <t>01:42:42</t>
  </si>
  <si>
    <t>Total 19,7</t>
  </si>
  <si>
    <t>Total LLAYLLAY 19 IV</t>
  </si>
  <si>
    <t>06:21:19</t>
  </si>
  <si>
    <t>06:25:03</t>
  </si>
  <si>
    <t>06:41:47</t>
  </si>
  <si>
    <t>06:41:50</t>
  </si>
  <si>
    <t>08:06:00</t>
  </si>
  <si>
    <t>03:46:00</t>
  </si>
  <si>
    <t>03:48:20</t>
  </si>
  <si>
    <t>03:52:39</t>
  </si>
  <si>
    <t>03:55:30</t>
  </si>
  <si>
    <t>04:08:55</t>
  </si>
  <si>
    <t>04:26:30</t>
  </si>
  <si>
    <t>04:26:31</t>
  </si>
  <si>
    <t>04:47:39</t>
  </si>
  <si>
    <t>04:49:33</t>
  </si>
  <si>
    <t>04:53:49</t>
  </si>
  <si>
    <t>04:55:07</t>
  </si>
  <si>
    <t>04:58:32</t>
  </si>
  <si>
    <t>04:58:38</t>
  </si>
  <si>
    <t>04:58:58</t>
  </si>
  <si>
    <t>05:01:49</t>
  </si>
  <si>
    <t>05:01:54</t>
  </si>
  <si>
    <t>05:03:50</t>
  </si>
  <si>
    <t>05:13:41</t>
  </si>
  <si>
    <t>05:21:14</t>
  </si>
  <si>
    <t>05:22:48</t>
  </si>
  <si>
    <t>05:49:34</t>
  </si>
  <si>
    <t>06:02:52</t>
  </si>
  <si>
    <t>03:14:46</t>
  </si>
  <si>
    <t>03:14:57</t>
  </si>
  <si>
    <t>03:15:03</t>
  </si>
  <si>
    <t>03:15:11</t>
  </si>
  <si>
    <t>03:24:01</t>
  </si>
  <si>
    <t>03:51:46</t>
  </si>
  <si>
    <t>02:00:09</t>
  </si>
  <si>
    <t>02:02:06</t>
  </si>
  <si>
    <t>02:05:42</t>
  </si>
  <si>
    <t>02:13:43</t>
  </si>
  <si>
    <t>02:15:54</t>
  </si>
  <si>
    <t>02:20:54</t>
  </si>
  <si>
    <t>02:23:50</t>
  </si>
  <si>
    <t>02:25:04</t>
  </si>
  <si>
    <t>02:27:09</t>
  </si>
  <si>
    <t>02:27:59</t>
  </si>
  <si>
    <t>02:28:03</t>
  </si>
  <si>
    <t>02:31:57</t>
  </si>
  <si>
    <t>02:40:00</t>
  </si>
  <si>
    <t>02:45:32</t>
  </si>
  <si>
    <t>02:46:42</t>
  </si>
  <si>
    <t>02:51:24</t>
  </si>
  <si>
    <t>02:54:28</t>
  </si>
  <si>
    <t>02:56:41</t>
  </si>
  <si>
    <t>02:59:26</t>
  </si>
  <si>
    <t>03:08:39</t>
  </si>
  <si>
    <t>03:12:06</t>
  </si>
  <si>
    <t>03:15:08</t>
  </si>
  <si>
    <t>03:17:17</t>
  </si>
  <si>
    <t>03:20:35</t>
  </si>
  <si>
    <t>03:33:30</t>
  </si>
  <si>
    <t>01:19:53</t>
  </si>
  <si>
    <t>01:21:36</t>
  </si>
  <si>
    <t>Total LLAYLLAY 19 V</t>
  </si>
  <si>
    <t>MAURICO ROGEL SILVA</t>
  </si>
  <si>
    <t>ESTEBAN  GALDAMES CASORZO</t>
  </si>
  <si>
    <t>MAURICO ROGEL SILVA - PATAGONIA AMEERA</t>
  </si>
  <si>
    <t>VICTOR KEHR - SI QUEEN</t>
  </si>
  <si>
    <t>PABLO JOSE VALDES SALINAS - CAL MAR ROLON</t>
  </si>
  <si>
    <t>CRISTOBAL ROJAS - AURA</t>
  </si>
  <si>
    <t>4. Las categorias Adultos y Young Riders son independientes en todos los rankings, menos 20k en que hay una categoría única.</t>
  </si>
  <si>
    <t>LLAYLLAY IV</t>
  </si>
  <si>
    <t>LLAYLLAY V</t>
  </si>
  <si>
    <t>TOBA ENDURANCE</t>
  </si>
  <si>
    <t>FEDERICO SCHMIDT GONZALEZ</t>
  </si>
  <si>
    <t>PABLO FIGUEROA SILVA</t>
  </si>
  <si>
    <t>Total TOBA ENDURANCE</t>
  </si>
  <si>
    <t>(en blanco)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</si>
</sst>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0.0E+00"/>
    <numFmt numFmtId="167" formatCode="_-* #,##0.00\ _€_-;\-* #,##0.00\ _€_-;_-* &quot;-&quot;??\ _€_-;_-@_-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24"/>
      <color rgb="FFFF0000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b/>
      <sz val="11"/>
      <color theme="4" tint="0.79998168889431442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22222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1"/>
      <color rgb="FF000000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3"/>
      <color rgb="FFFF0000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008000"/>
      <name val="Calibri"/>
      <family val="2"/>
    </font>
    <font>
      <b/>
      <sz val="11"/>
      <color rgb="FFFFFFFF"/>
      <name val="Calibri"/>
      <family val="2"/>
    </font>
    <font>
      <sz val="11"/>
      <color rgb="FFFF9900"/>
      <name val="Calibri"/>
      <family val="2"/>
    </font>
    <font>
      <b/>
      <sz val="11"/>
      <color rgb="FFFF9900"/>
      <name val="Calibri"/>
      <family val="2"/>
    </font>
    <font>
      <b/>
      <sz val="11"/>
      <color rgb="FF333399"/>
      <name val="Calibri"/>
      <family val="2"/>
    </font>
    <font>
      <sz val="11"/>
      <color rgb="FF333399"/>
      <name val="Calibri"/>
      <family val="2"/>
    </font>
    <font>
      <sz val="11"/>
      <color rgb="FF800080"/>
      <name val="Calibri"/>
      <family val="2"/>
    </font>
    <font>
      <sz val="11"/>
      <color rgb="FF993300"/>
      <name val="Calibri"/>
      <family val="2"/>
    </font>
    <font>
      <b/>
      <sz val="11"/>
      <color rgb="FF333333"/>
      <name val="Calibri"/>
      <family val="2"/>
    </font>
    <font>
      <sz val="11"/>
      <color rgb="FFFF0000"/>
      <name val="Calibri"/>
      <family val="2"/>
    </font>
    <font>
      <i/>
      <sz val="11"/>
      <color rgb="FF808080"/>
      <name val="Calibri"/>
      <family val="2"/>
    </font>
    <font>
      <b/>
      <sz val="11"/>
      <color rgb="FF000000"/>
      <name val="Calibri"/>
      <family val="2"/>
    </font>
    <font>
      <b/>
      <sz val="18"/>
      <color rgb="FF333399"/>
      <name val="Cambria"/>
      <family val="1"/>
    </font>
    <font>
      <b/>
      <sz val="15"/>
      <color rgb="FF333399"/>
      <name val="Calibri"/>
      <family val="2"/>
    </font>
    <font>
      <b/>
      <sz val="13"/>
      <color rgb="FF333399"/>
      <name val="Calibri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i/>
      <sz val="11"/>
      <color rgb="FFFF0000"/>
      <name val="Calibri"/>
      <family val="2"/>
    </font>
    <font>
      <b/>
      <sz val="11"/>
      <name val="Calibri"/>
      <family val="2"/>
      <scheme val="minor"/>
    </font>
    <font>
      <sz val="1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15"/>
      </patternFill>
    </fill>
    <fill>
      <patternFill patternType="solid">
        <fgColor indexed="42"/>
        <bgColor indexed="27"/>
      </patternFill>
    </fill>
    <fill>
      <patternFill patternType="solid">
        <fgColor indexed="55"/>
        <bgColor indexed="23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rgb="FF00B050"/>
        <bgColor theme="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theme="1" tint="0.499984740745262"/>
      </patternFill>
    </fill>
    <fill>
      <patternFill patternType="solid">
        <fgColor rgb="FFFF6600"/>
        <bgColor rgb="FFFF99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FFFFCC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rgb="FFFF8080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33CCCC"/>
        <bgColor rgb="FFFFFFFF"/>
      </patternFill>
    </fill>
    <fill>
      <patternFill patternType="solid">
        <fgColor rgb="FFCCFFCC"/>
        <bgColor rgb="FFFFFFFF"/>
      </patternFill>
    </fill>
    <fill>
      <patternFill patternType="solid">
        <fgColor rgb="FF969696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339966"/>
        <bgColor rgb="FFFFFFFF"/>
      </patternFill>
    </fill>
    <fill>
      <patternFill patternType="solid">
        <fgColor rgb="FF666699"/>
        <bgColor rgb="FFFFFFFF"/>
      </patternFill>
    </fill>
    <fill>
      <patternFill patternType="solid">
        <fgColor rgb="FFFF6600"/>
        <bgColor rgb="FFFFFFFF"/>
      </patternFill>
    </fill>
    <fill>
      <patternFill patternType="solid">
        <fgColor rgb="FFFF99CC"/>
        <bgColor rgb="FFFFFFFF"/>
      </patternFill>
    </fill>
    <fill>
      <patternFill patternType="solid">
        <fgColor rgb="FFFFFF00"/>
        <bgColor rgb="FF000000"/>
      </patternFill>
    </fill>
  </fills>
  <borders count="45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0.79998168889431442"/>
      </bottom>
      <diagonal/>
    </border>
    <border>
      <left style="medium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-0.249977111117893"/>
      </top>
      <bottom style="thin">
        <color theme="4" tint="0.59999389629810485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double">
        <color rgb="FFFF99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thick">
        <color rgb="FF33CCCC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rgb="FF33CCCC"/>
      </bottom>
      <diagonal/>
    </border>
    <border>
      <left/>
      <right/>
      <top style="thin">
        <color rgb="FF33CCCC"/>
      </top>
      <bottom style="double">
        <color rgb="FF33CCCC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14999847407452621"/>
      </left>
      <right style="medium">
        <color theme="0" tint="-0.14999847407452621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14999847407452621"/>
      </left>
      <right style="medium">
        <color theme="0" tint="-0.1499984740745262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theme="0" tint="-0.14999847407452621"/>
      </left>
      <right style="medium">
        <color theme="0" tint="-0.14999847407452621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29">
    <xf numFmtId="0" fontId="0" fillId="0" borderId="0"/>
    <xf numFmtId="43" fontId="1" fillId="0" borderId="0" applyFont="0" applyFill="0" applyBorder="0" applyAlignment="0" applyProtection="0"/>
    <xf numFmtId="0" fontId="9" fillId="0" borderId="0"/>
    <xf numFmtId="0" fontId="13" fillId="6" borderId="0"/>
    <xf numFmtId="0" fontId="13" fillId="6" borderId="0"/>
    <xf numFmtId="0" fontId="13" fillId="7" borderId="0"/>
    <xf numFmtId="0" fontId="13" fillId="7" borderId="0"/>
    <xf numFmtId="0" fontId="13" fillId="8" borderId="0"/>
    <xf numFmtId="0" fontId="13" fillId="8" borderId="0"/>
    <xf numFmtId="0" fontId="13" fillId="6" borderId="0"/>
    <xf numFmtId="0" fontId="13" fillId="6" borderId="0"/>
    <xf numFmtId="0" fontId="13" fillId="9" borderId="0"/>
    <xf numFmtId="0" fontId="13" fillId="9" borderId="0"/>
    <xf numFmtId="0" fontId="13" fillId="7" borderId="0"/>
    <xf numFmtId="0" fontId="13" fillId="7" borderId="0"/>
    <xf numFmtId="0" fontId="13" fillId="10" borderId="0"/>
    <xf numFmtId="0" fontId="13" fillId="10" borderId="0"/>
    <xf numFmtId="0" fontId="13" fillId="11" borderId="0"/>
    <xf numFmtId="0" fontId="13" fillId="11" borderId="0"/>
    <xf numFmtId="0" fontId="13" fillId="12" borderId="0"/>
    <xf numFmtId="0" fontId="13" fillId="12" borderId="0"/>
    <xf numFmtId="0" fontId="13" fillId="10" borderId="0"/>
    <xf numFmtId="0" fontId="13" fillId="10" borderId="0"/>
    <xf numFmtId="0" fontId="13" fillId="13" borderId="0"/>
    <xf numFmtId="0" fontId="13" fillId="13" borderId="0"/>
    <xf numFmtId="0" fontId="13" fillId="7" borderId="0"/>
    <xf numFmtId="0" fontId="13" fillId="7" borderId="0"/>
    <xf numFmtId="0" fontId="14" fillId="14" borderId="0"/>
    <xf numFmtId="0" fontId="14" fillId="11" borderId="0"/>
    <xf numFmtId="0" fontId="14" fillId="12" borderId="0"/>
    <xf numFmtId="0" fontId="14" fillId="10" borderId="0"/>
    <xf numFmtId="0" fontId="14" fillId="14" borderId="0"/>
    <xf numFmtId="0" fontId="14" fillId="7" borderId="0"/>
    <xf numFmtId="0" fontId="15" fillId="15" borderId="0"/>
    <xf numFmtId="0" fontId="18" fillId="6" borderId="8"/>
    <xf numFmtId="0" fontId="16" fillId="16" borderId="9"/>
    <xf numFmtId="0" fontId="17" fillId="0" borderId="10"/>
    <xf numFmtId="0" fontId="19" fillId="0" borderId="0"/>
    <xf numFmtId="0" fontId="14" fillId="14" borderId="0"/>
    <xf numFmtId="0" fontId="14" fillId="17" borderId="0"/>
    <xf numFmtId="0" fontId="14" fillId="18" borderId="0"/>
    <xf numFmtId="0" fontId="14" fillId="19" borderId="0"/>
    <xf numFmtId="0" fontId="14" fillId="14" borderId="0"/>
    <xf numFmtId="0" fontId="14" fillId="20" borderId="0"/>
    <xf numFmtId="0" fontId="20" fillId="7" borderId="8"/>
    <xf numFmtId="0" fontId="21" fillId="21" borderId="0"/>
    <xf numFmtId="0" fontId="22" fillId="12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8" borderId="11"/>
    <xf numFmtId="0" fontId="23" fillId="6" borderId="12"/>
    <xf numFmtId="0" fontId="24" fillId="0" borderId="0"/>
    <xf numFmtId="0" fontId="25" fillId="0" borderId="0"/>
    <xf numFmtId="0" fontId="28" fillId="0" borderId="13"/>
    <xf numFmtId="0" fontId="29" fillId="0" borderId="14"/>
    <xf numFmtId="0" fontId="19" fillId="0" borderId="15"/>
    <xf numFmtId="0" fontId="27" fillId="0" borderId="0"/>
    <xf numFmtId="0" fontId="26" fillId="0" borderId="16"/>
    <xf numFmtId="0" fontId="30" fillId="0" borderId="0"/>
    <xf numFmtId="0" fontId="33" fillId="0" borderId="0"/>
    <xf numFmtId="0" fontId="34" fillId="25" borderId="0"/>
    <xf numFmtId="0" fontId="39" fillId="0" borderId="0"/>
    <xf numFmtId="0" fontId="40" fillId="0" borderId="0"/>
    <xf numFmtId="167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0" borderId="0"/>
    <xf numFmtId="0" fontId="41" fillId="27" borderId="0"/>
    <xf numFmtId="0" fontId="41" fillId="27" borderId="0"/>
    <xf numFmtId="0" fontId="41" fillId="28" borderId="0"/>
    <xf numFmtId="0" fontId="41" fillId="28" borderId="0"/>
    <xf numFmtId="0" fontId="41" fillId="29" borderId="0"/>
    <xf numFmtId="0" fontId="41" fillId="29" borderId="0"/>
    <xf numFmtId="0" fontId="41" fillId="27" borderId="0"/>
    <xf numFmtId="0" fontId="41" fillId="27" borderId="0"/>
    <xf numFmtId="0" fontId="41" fillId="30" borderId="0"/>
    <xf numFmtId="0" fontId="41" fillId="30" borderId="0"/>
    <xf numFmtId="0" fontId="41" fillId="28" borderId="0"/>
    <xf numFmtId="0" fontId="41" fillId="28" borderId="0"/>
    <xf numFmtId="0" fontId="41" fillId="31" borderId="0"/>
    <xf numFmtId="0" fontId="41" fillId="31" borderId="0"/>
    <xf numFmtId="0" fontId="41" fillId="32" borderId="0"/>
    <xf numFmtId="0" fontId="41" fillId="32" borderId="0"/>
    <xf numFmtId="0" fontId="41" fillId="33" borderId="0"/>
    <xf numFmtId="0" fontId="41" fillId="33" borderId="0"/>
    <xf numFmtId="0" fontId="41" fillId="31" borderId="0"/>
    <xf numFmtId="0" fontId="41" fillId="31" borderId="0"/>
    <xf numFmtId="0" fontId="41" fillId="34" borderId="0"/>
    <xf numFmtId="0" fontId="41" fillId="34" borderId="0"/>
    <xf numFmtId="0" fontId="41" fillId="28" borderId="0"/>
    <xf numFmtId="0" fontId="41" fillId="28" borderId="0"/>
    <xf numFmtId="0" fontId="42" fillId="35" borderId="0"/>
    <xf numFmtId="0" fontId="42" fillId="32" borderId="0"/>
    <xf numFmtId="0" fontId="42" fillId="33" borderId="0"/>
    <xf numFmtId="0" fontId="42" fillId="31" borderId="0"/>
    <xf numFmtId="0" fontId="42" fillId="35" borderId="0"/>
    <xf numFmtId="0" fontId="42" fillId="28" borderId="0"/>
    <xf numFmtId="0" fontId="43" fillId="36" borderId="0"/>
    <xf numFmtId="0" fontId="46" fillId="27" borderId="20"/>
    <xf numFmtId="0" fontId="44" fillId="37" borderId="21"/>
    <xf numFmtId="0" fontId="45" fillId="0" borderId="22"/>
    <xf numFmtId="0" fontId="47" fillId="0" borderId="0"/>
    <xf numFmtId="0" fontId="42" fillId="35" borderId="0"/>
    <xf numFmtId="0" fontId="42" fillId="38" borderId="0"/>
    <xf numFmtId="0" fontId="42" fillId="39" borderId="0"/>
    <xf numFmtId="0" fontId="42" fillId="40" borderId="0"/>
    <xf numFmtId="0" fontId="42" fillId="35" borderId="0"/>
    <xf numFmtId="0" fontId="42" fillId="41" borderId="0"/>
    <xf numFmtId="0" fontId="48" fillId="28" borderId="20"/>
    <xf numFmtId="0" fontId="49" fillId="42" borderId="0"/>
    <xf numFmtId="0" fontId="50" fillId="33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29" borderId="23"/>
    <xf numFmtId="0" fontId="51" fillId="27" borderId="24"/>
    <xf numFmtId="0" fontId="52" fillId="0" borderId="0"/>
    <xf numFmtId="0" fontId="53" fillId="0" borderId="0"/>
    <xf numFmtId="0" fontId="56" fillId="0" borderId="25"/>
    <xf numFmtId="0" fontId="57" fillId="0" borderId="26"/>
    <xf numFmtId="0" fontId="47" fillId="0" borderId="27"/>
    <xf numFmtId="0" fontId="55" fillId="0" borderId="0"/>
    <xf numFmtId="0" fontId="54" fillId="0" borderId="28"/>
    <xf numFmtId="0" fontId="58" fillId="0" borderId="0"/>
    <xf numFmtId="0" fontId="59" fillId="0" borderId="0"/>
    <xf numFmtId="0" fontId="65" fillId="0" borderId="0"/>
  </cellStyleXfs>
  <cellXfs count="337">
    <xf numFmtId="0" fontId="0" fillId="0" borderId="0" xfId="0"/>
    <xf numFmtId="16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3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4" fillId="0" borderId="0" xfId="0" pivotButton="1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pivotButton="1" applyFont="1"/>
    <xf numFmtId="0" fontId="5" fillId="0" borderId="0" xfId="0" applyFont="1"/>
    <xf numFmtId="0" fontId="3" fillId="0" borderId="0" xfId="0" applyFont="1"/>
    <xf numFmtId="165" fontId="3" fillId="0" borderId="0" xfId="0" applyNumberFormat="1" applyFont="1"/>
    <xf numFmtId="0" fontId="3" fillId="0" borderId="0" xfId="0" applyFont="1" applyAlignment="1">
      <alignment horizontal="right"/>
    </xf>
    <xf numFmtId="165" fontId="7" fillId="0" borderId="0" xfId="0" applyNumberFormat="1" applyFont="1"/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10" fillId="0" borderId="0" xfId="0" applyFont="1"/>
    <xf numFmtId="0" fontId="12" fillId="0" borderId="7" xfId="0" applyFont="1" applyBorder="1"/>
    <xf numFmtId="164" fontId="8" fillId="0" borderId="0" xfId="0" applyNumberFormat="1" applyFont="1"/>
    <xf numFmtId="164" fontId="3" fillId="0" borderId="0" xfId="0" applyNumberFormat="1" applyFont="1"/>
    <xf numFmtId="0" fontId="0" fillId="0" borderId="0" xfId="0" applyAlignment="1">
      <alignment horizontal="left" indent="2"/>
    </xf>
    <xf numFmtId="164" fontId="0" fillId="0" borderId="0" xfId="1" applyNumberFormat="1" applyFont="1" applyAlignment="1">
      <alignment horizontal="center"/>
    </xf>
    <xf numFmtId="164" fontId="0" fillId="0" borderId="0" xfId="0" applyNumberFormat="1"/>
    <xf numFmtId="164" fontId="4" fillId="0" borderId="0" xfId="0" pivotButton="1" applyNumberFormat="1" applyFont="1" applyAlignment="1">
      <alignment horizontal="center"/>
    </xf>
    <xf numFmtId="0" fontId="0" fillId="23" borderId="0" xfId="0" applyFill="1"/>
    <xf numFmtId="0" fontId="31" fillId="0" borderId="0" xfId="0" applyFont="1" applyAlignment="1">
      <alignment horizontal="center"/>
    </xf>
    <xf numFmtId="0" fontId="32" fillId="0" borderId="0" xfId="0" applyFont="1"/>
    <xf numFmtId="0" fontId="32" fillId="0" borderId="7" xfId="0" applyFont="1" applyBorder="1"/>
    <xf numFmtId="0" fontId="2" fillId="24" borderId="0" xfId="0" applyFont="1" applyFill="1"/>
    <xf numFmtId="165" fontId="0" fillId="0" borderId="0" xfId="1" applyNumberFormat="1" applyFont="1"/>
    <xf numFmtId="165" fontId="0" fillId="23" borderId="0" xfId="0" applyNumberFormat="1" applyFill="1"/>
    <xf numFmtId="0" fontId="0" fillId="0" borderId="0" xfId="0" applyAlignment="1">
      <alignment horizontal="center" vertical="center"/>
    </xf>
    <xf numFmtId="0" fontId="3" fillId="0" borderId="0" xfId="0" pivotButton="1" applyFont="1"/>
    <xf numFmtId="166" fontId="0" fillId="0" borderId="0" xfId="0" applyNumberFormat="1"/>
    <xf numFmtId="0" fontId="35" fillId="22" borderId="1" xfId="0" applyNumberFormat="1" applyFont="1" applyFill="1" applyBorder="1"/>
    <xf numFmtId="0" fontId="35" fillId="2" borderId="1" xfId="0" applyNumberFormat="1" applyFont="1" applyFill="1" applyBorder="1"/>
    <xf numFmtId="0" fontId="35" fillId="2" borderId="1" xfId="0" applyNumberFormat="1" applyFont="1" applyFill="1" applyBorder="1" applyAlignment="1"/>
    <xf numFmtId="0" fontId="35" fillId="2" borderId="1" xfId="0" applyNumberFormat="1" applyFont="1" applyFill="1" applyBorder="1" applyAlignment="1">
      <alignment horizontal="left"/>
    </xf>
    <xf numFmtId="0" fontId="36" fillId="0" borderId="0" xfId="0" applyFont="1"/>
    <xf numFmtId="0" fontId="35" fillId="2" borderId="2" xfId="0" applyNumberFormat="1" applyFont="1" applyFill="1" applyBorder="1"/>
    <xf numFmtId="0" fontId="35" fillId="22" borderId="3" xfId="0" applyNumberFormat="1" applyFont="1" applyFill="1" applyBorder="1"/>
    <xf numFmtId="164" fontId="35" fillId="22" borderId="3" xfId="1" applyNumberFormat="1" applyFont="1" applyFill="1" applyBorder="1"/>
    <xf numFmtId="0" fontId="36" fillId="0" borderId="0" xfId="0" applyNumberFormat="1" applyFont="1" applyFill="1" applyBorder="1"/>
    <xf numFmtId="164" fontId="36" fillId="0" borderId="0" xfId="1" applyNumberFormat="1" applyFont="1"/>
    <xf numFmtId="165" fontId="36" fillId="5" borderId="0" xfId="1" applyNumberFormat="1" applyFont="1" applyFill="1"/>
    <xf numFmtId="0" fontId="36" fillId="0" borderId="0" xfId="0" applyFont="1" applyAlignment="1"/>
    <xf numFmtId="0" fontId="36" fillId="0" borderId="0" xfId="0" applyFont="1" applyAlignment="1">
      <alignment horizontal="left"/>
    </xf>
    <xf numFmtId="0" fontId="37" fillId="0" borderId="0" xfId="0" applyFont="1"/>
    <xf numFmtId="0" fontId="6" fillId="0" borderId="0" xfId="0" applyFont="1" applyAlignment="1">
      <alignment horizontal="center" vertical="center"/>
    </xf>
    <xf numFmtId="165" fontId="3" fillId="23" borderId="0" xfId="0" applyNumberFormat="1" applyFont="1" applyFill="1"/>
    <xf numFmtId="165" fontId="3" fillId="0" borderId="0" xfId="0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65" fontId="3" fillId="0" borderId="0" xfId="1" applyNumberFormat="1" applyFont="1" applyAlignment="1">
      <alignment horizontal="center"/>
    </xf>
    <xf numFmtId="165" fontId="3" fillId="0" borderId="0" xfId="0" applyNumberFormat="1" applyFont="1" applyAlignment="1">
      <alignment horizontal="right"/>
    </xf>
    <xf numFmtId="0" fontId="38" fillId="0" borderId="0" xfId="0" applyFont="1" applyAlignment="1">
      <alignment horizontal="left" vertical="center"/>
    </xf>
    <xf numFmtId="165" fontId="0" fillId="0" borderId="0" xfId="0" applyNumberFormat="1" applyAlignment="1">
      <alignment horizontal="right"/>
    </xf>
    <xf numFmtId="0" fontId="0" fillId="26" borderId="0" xfId="0" applyFill="1"/>
    <xf numFmtId="165" fontId="0" fillId="26" borderId="0" xfId="0" applyNumberFormat="1" applyFill="1"/>
    <xf numFmtId="165" fontId="3" fillId="26" borderId="0" xfId="0" applyNumberFormat="1" applyFont="1" applyFill="1"/>
    <xf numFmtId="9" fontId="4" fillId="4" borderId="5" xfId="66" applyFont="1" applyFill="1" applyBorder="1" applyAlignment="1">
      <alignment horizontal="center"/>
    </xf>
    <xf numFmtId="9" fontId="0" fillId="0" borderId="19" xfId="66" applyFont="1" applyBorder="1" applyAlignment="1">
      <alignment horizontal="center"/>
    </xf>
    <xf numFmtId="9" fontId="0" fillId="0" borderId="17" xfId="66" applyFont="1" applyBorder="1" applyAlignment="1">
      <alignment horizontal="center"/>
    </xf>
    <xf numFmtId="9" fontId="11" fillId="4" borderId="18" xfId="66" applyFont="1" applyFill="1" applyBorder="1" applyAlignment="1">
      <alignment horizontal="center"/>
    </xf>
    <xf numFmtId="0" fontId="0" fillId="0" borderId="4" xfId="0" applyNumberFormat="1" applyFont="1" applyFill="1" applyBorder="1" applyProtection="1"/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2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2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2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2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2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2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41" fillId="0" borderId="29" xfId="112" applyBorder="1" applyAlignment="1">
      <alignment horizontal="center"/>
    </xf>
    <xf numFmtId="0" fontId="41" fillId="0" borderId="29" xfId="112" applyBorder="1" applyAlignment="1">
      <alignment horizontal="left"/>
    </xf>
    <xf numFmtId="0" fontId="41" fillId="0" borderId="29" xfId="112" applyBorder="1"/>
    <xf numFmtId="0" fontId="41" fillId="0" borderId="29" xfId="113" applyFont="1" applyBorder="1" applyAlignment="1">
      <alignment horizontal="center"/>
    </xf>
    <xf numFmtId="0" fontId="41" fillId="0" borderId="29" xfId="112" applyBorder="1" applyAlignment="1">
      <alignment horizontal="right"/>
    </xf>
    <xf numFmtId="0" fontId="41" fillId="0" borderId="29" xfId="112" applyBorder="1" applyAlignment="1">
      <alignment horizontal="center"/>
    </xf>
    <xf numFmtId="0" fontId="41" fillId="0" borderId="29" xfId="112" applyBorder="1" applyAlignment="1">
      <alignment horizontal="left"/>
    </xf>
    <xf numFmtId="0" fontId="41" fillId="0" borderId="29" xfId="112" applyBorder="1"/>
    <xf numFmtId="0" fontId="41" fillId="0" borderId="29" xfId="113" applyFont="1" applyBorder="1" applyAlignment="1">
      <alignment horizontal="center"/>
    </xf>
    <xf numFmtId="0" fontId="41" fillId="0" borderId="29" xfId="112" applyBorder="1" applyAlignment="1">
      <alignment horizontal="right"/>
    </xf>
    <xf numFmtId="0" fontId="41" fillId="0" borderId="29" xfId="112" applyBorder="1" applyAlignment="1">
      <alignment horizontal="center"/>
    </xf>
    <xf numFmtId="0" fontId="41" fillId="0" borderId="29" xfId="112" applyBorder="1" applyAlignment="1">
      <alignment horizontal="left"/>
    </xf>
    <xf numFmtId="0" fontId="41" fillId="0" borderId="29" xfId="112" applyBorder="1"/>
    <xf numFmtId="0" fontId="41" fillId="0" borderId="29" xfId="113" applyFont="1" applyBorder="1" applyAlignment="1">
      <alignment horizontal="center"/>
    </xf>
    <xf numFmtId="0" fontId="41" fillId="0" borderId="29" xfId="112" applyBorder="1" applyAlignment="1">
      <alignment horizontal="right"/>
    </xf>
    <xf numFmtId="0" fontId="41" fillId="0" borderId="29" xfId="112" applyBorder="1" applyAlignment="1">
      <alignment horizontal="center"/>
    </xf>
    <xf numFmtId="0" fontId="41" fillId="0" borderId="29" xfId="112" applyBorder="1" applyAlignment="1">
      <alignment horizontal="left"/>
    </xf>
    <xf numFmtId="0" fontId="41" fillId="0" borderId="29" xfId="112" applyBorder="1"/>
    <xf numFmtId="0" fontId="41" fillId="0" borderId="29" xfId="113" applyFont="1" applyBorder="1" applyAlignment="1">
      <alignment horizontal="center"/>
    </xf>
    <xf numFmtId="0" fontId="41" fillId="0" borderId="29" xfId="112" applyBorder="1" applyAlignment="1">
      <alignment horizontal="right"/>
    </xf>
    <xf numFmtId="0" fontId="41" fillId="0" borderId="29" xfId="112" applyBorder="1" applyAlignment="1">
      <alignment horizontal="center"/>
    </xf>
    <xf numFmtId="0" fontId="41" fillId="0" borderId="29" xfId="112" applyBorder="1" applyAlignment="1">
      <alignment horizontal="left"/>
    </xf>
    <xf numFmtId="0" fontId="41" fillId="0" borderId="29" xfId="112" applyBorder="1"/>
    <xf numFmtId="0" fontId="41" fillId="0" borderId="29" xfId="113" applyFont="1" applyBorder="1" applyAlignment="1">
      <alignment horizontal="center"/>
    </xf>
    <xf numFmtId="0" fontId="41" fillId="0" borderId="29" xfId="112" applyBorder="1" applyAlignment="1">
      <alignment horizontal="right"/>
    </xf>
    <xf numFmtId="0" fontId="41" fillId="0" borderId="29" xfId="112" applyBorder="1" applyAlignment="1">
      <alignment horizontal="center"/>
    </xf>
    <xf numFmtId="0" fontId="41" fillId="0" borderId="29" xfId="112" applyBorder="1" applyAlignment="1">
      <alignment horizontal="left"/>
    </xf>
    <xf numFmtId="0" fontId="41" fillId="0" borderId="29" xfId="112" applyBorder="1"/>
    <xf numFmtId="0" fontId="41" fillId="0" borderId="29" xfId="113" applyFont="1" applyBorder="1" applyAlignment="1">
      <alignment horizontal="center"/>
    </xf>
    <xf numFmtId="0" fontId="41" fillId="0" borderId="29" xfId="112" applyBorder="1" applyAlignment="1">
      <alignment horizontal="right"/>
    </xf>
    <xf numFmtId="0" fontId="60" fillId="0" borderId="0" xfId="0" applyFont="1" applyFill="1" applyBorder="1"/>
    <xf numFmtId="0" fontId="60" fillId="43" borderId="0" xfId="0" applyFont="1" applyFill="1" applyBorder="1"/>
    <xf numFmtId="0" fontId="61" fillId="0" borderId="0" xfId="0" applyFont="1" applyFill="1" applyBorder="1"/>
    <xf numFmtId="164" fontId="61" fillId="0" borderId="0" xfId="0" applyNumberFormat="1" applyFont="1" applyFill="1" applyBorder="1"/>
    <xf numFmtId="165" fontId="61" fillId="0" borderId="0" xfId="0" applyNumberFormat="1" applyFont="1" applyFill="1" applyBorder="1"/>
    <xf numFmtId="0" fontId="61" fillId="0" borderId="0" xfId="0" applyNumberFormat="1" applyFont="1" applyFill="1" applyBorder="1"/>
    <xf numFmtId="0" fontId="63" fillId="0" borderId="0" xfId="0" applyFont="1" applyFill="1" applyBorder="1"/>
    <xf numFmtId="0" fontId="62" fillId="0" borderId="33" xfId="0" applyFont="1" applyFill="1" applyBorder="1"/>
    <xf numFmtId="0" fontId="62" fillId="0" borderId="34" xfId="0" applyNumberFormat="1" applyFont="1" applyFill="1" applyBorder="1"/>
    <xf numFmtId="0" fontId="3" fillId="0" borderId="34" xfId="0" applyFont="1" applyBorder="1"/>
    <xf numFmtId="0" fontId="62" fillId="0" borderId="35" xfId="0" applyNumberFormat="1" applyFont="1" applyFill="1" applyBorder="1"/>
    <xf numFmtId="165" fontId="62" fillId="0" borderId="0" xfId="1" applyNumberFormat="1" applyFont="1" applyFill="1" applyBorder="1"/>
    <xf numFmtId="165" fontId="62" fillId="0" borderId="34" xfId="0" applyNumberFormat="1" applyFont="1" applyFill="1" applyBorder="1"/>
    <xf numFmtId="164" fontId="0" fillId="0" borderId="31" xfId="0" applyNumberFormat="1" applyFont="1" applyBorder="1"/>
    <xf numFmtId="164" fontId="0" fillId="0" borderId="32" xfId="0" applyNumberFormat="1" applyFont="1" applyBorder="1"/>
    <xf numFmtId="164" fontId="0" fillId="0" borderId="30" xfId="0" applyNumberFormat="1" applyFont="1" applyBorder="1"/>
    <xf numFmtId="164" fontId="0" fillId="0" borderId="0" xfId="0" applyNumberFormat="1" applyFont="1"/>
    <xf numFmtId="165" fontId="0" fillId="0" borderId="31" xfId="1" applyNumberFormat="1" applyFont="1" applyBorder="1"/>
    <xf numFmtId="165" fontId="0" fillId="0" borderId="30" xfId="1" applyNumberFormat="1" applyFont="1" applyBorder="1"/>
    <xf numFmtId="165" fontId="0" fillId="0" borderId="32" xfId="1" applyNumberFormat="1" applyFont="1" applyBorder="1"/>
    <xf numFmtId="0" fontId="0" fillId="0" borderId="31" xfId="0" applyNumberFormat="1" applyFont="1" applyBorder="1"/>
    <xf numFmtId="0" fontId="0" fillId="0" borderId="30" xfId="0" applyNumberFormat="1" applyFont="1" applyBorder="1"/>
    <xf numFmtId="0" fontId="0" fillId="0" borderId="32" xfId="0" applyNumberFormat="1" applyFont="1" applyBorder="1"/>
    <xf numFmtId="0" fontId="0" fillId="0" borderId="0" xfId="0" applyNumberFormat="1" applyFont="1"/>
    <xf numFmtId="9" fontId="61" fillId="0" borderId="0" xfId="66" applyFont="1" applyFill="1" applyBorder="1"/>
    <xf numFmtId="9" fontId="62" fillId="0" borderId="34" xfId="66" applyFont="1" applyFill="1" applyBorder="1"/>
    <xf numFmtId="9" fontId="62" fillId="0" borderId="35" xfId="66" applyFont="1" applyFill="1" applyBorder="1"/>
    <xf numFmtId="0" fontId="63" fillId="0" borderId="36" xfId="0" applyFont="1" applyFill="1" applyBorder="1"/>
    <xf numFmtId="0" fontId="63" fillId="0" borderId="37" xfId="0" applyFont="1" applyFill="1" applyBorder="1"/>
    <xf numFmtId="0" fontId="61" fillId="0" borderId="7" xfId="0" applyFont="1" applyFill="1" applyBorder="1"/>
    <xf numFmtId="0" fontId="0" fillId="0" borderId="0" xfId="0" applyBorder="1"/>
    <xf numFmtId="0" fontId="61" fillId="0" borderId="39" xfId="0" applyNumberFormat="1" applyFont="1" applyFill="1" applyBorder="1"/>
    <xf numFmtId="164" fontId="61" fillId="0" borderId="37" xfId="0" applyNumberFormat="1" applyFont="1" applyFill="1" applyBorder="1"/>
    <xf numFmtId="164" fontId="61" fillId="0" borderId="38" xfId="0" applyNumberFormat="1" applyFont="1" applyFill="1" applyBorder="1"/>
    <xf numFmtId="165" fontId="61" fillId="0" borderId="39" xfId="0" applyNumberFormat="1" applyFont="1" applyFill="1" applyBorder="1"/>
    <xf numFmtId="165" fontId="0" fillId="0" borderId="0" xfId="1" applyNumberFormat="1" applyFont="1" applyBorder="1"/>
    <xf numFmtId="165" fontId="0" fillId="0" borderId="40" xfId="1" applyNumberFormat="1" applyFont="1" applyBorder="1"/>
    <xf numFmtId="165" fontId="0" fillId="0" borderId="41" xfId="1" applyNumberFormat="1" applyFont="1" applyBorder="1"/>
    <xf numFmtId="0" fontId="61" fillId="0" borderId="42" xfId="0" applyFont="1" applyFill="1" applyBorder="1"/>
    <xf numFmtId="0" fontId="61" fillId="0" borderId="43" xfId="0" applyFont="1" applyFill="1" applyBorder="1"/>
    <xf numFmtId="164" fontId="61" fillId="0" borderId="43" xfId="0" applyNumberFormat="1" applyFont="1" applyFill="1" applyBorder="1"/>
    <xf numFmtId="0" fontId="61" fillId="0" borderId="44" xfId="0" applyFont="1" applyFill="1" applyBorder="1"/>
    <xf numFmtId="49" fontId="61" fillId="0" borderId="7" xfId="0" applyNumberFormat="1" applyFont="1" applyFill="1" applyBorder="1"/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165" fontId="10" fillId="0" borderId="0" xfId="0" applyNumberFormat="1" applyFont="1"/>
    <xf numFmtId="164" fontId="64" fillId="0" borderId="0" xfId="0" applyNumberFormat="1" applyFont="1"/>
    <xf numFmtId="0" fontId="0" fillId="0" borderId="4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2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2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2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2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2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10" fillId="0" borderId="4" xfId="2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10" fillId="0" borderId="4" xfId="2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10" fillId="0" borderId="4" xfId="2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10" fillId="0" borderId="4" xfId="2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10" fillId="0" borderId="4" xfId="2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2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2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2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2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2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0" fontId="0" fillId="0" borderId="4" xfId="0" applyNumberFormat="1" applyFont="1" applyFill="1" applyBorder="1" applyAlignment="1" applyProtection="1">
      <alignment horizontal="center"/>
    </xf>
    <xf numFmtId="0" fontId="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Protection="1"/>
    <xf numFmtId="0" fontId="10" fillId="0" borderId="4" xfId="0" applyNumberFormat="1" applyFont="1" applyFill="1" applyBorder="1" applyAlignment="1" applyProtection="1">
      <alignment horizontal="center"/>
    </xf>
    <xf numFmtId="0" fontId="10" fillId="0" borderId="4" xfId="2" applyNumberFormat="1" applyFont="1" applyFill="1" applyBorder="1" applyAlignment="1" applyProtection="1">
      <alignment horizontal="center"/>
    </xf>
    <xf numFmtId="0" fontId="10" fillId="0" borderId="4" xfId="0" applyNumberFormat="1" applyFont="1" applyFill="1" applyBorder="1" applyAlignment="1" applyProtection="1">
      <alignment horizontal="left"/>
    </xf>
    <xf numFmtId="0" fontId="0" fillId="0" borderId="4" xfId="0" applyNumberFormat="1" applyFont="1" applyFill="1" applyBorder="1" applyAlignment="1" applyProtection="1">
      <alignment horizontal="right"/>
    </xf>
    <xf numFmtId="165" fontId="0" fillId="0" borderId="31" xfId="0" applyNumberFormat="1" applyFont="1" applyBorder="1"/>
    <xf numFmtId="165" fontId="0" fillId="0" borderId="32" xfId="0" applyNumberFormat="1" applyFont="1" applyBorder="1"/>
    <xf numFmtId="165" fontId="0" fillId="0" borderId="30" xfId="0" applyNumberFormat="1" applyFont="1" applyBorder="1"/>
    <xf numFmtId="165" fontId="0" fillId="0" borderId="0" xfId="0" applyNumberFormat="1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center"/>
    </xf>
  </cellXfs>
  <cellStyles count="129">
    <cellStyle name="20% - Énfasis1 2" xfId="3"/>
    <cellStyle name="20% - Énfasis1 2 2" xfId="4"/>
    <cellStyle name="20% - Énfasis1 2 2 2" xfId="69"/>
    <cellStyle name="20% - Énfasis1 2 3" xfId="68"/>
    <cellStyle name="20% - Énfasis2 2" xfId="5"/>
    <cellStyle name="20% - Énfasis2 2 2" xfId="6"/>
    <cellStyle name="20% - Énfasis2 2 2 2" xfId="71"/>
    <cellStyle name="20% - Énfasis2 2 3" xfId="70"/>
    <cellStyle name="20% - Énfasis3 2" xfId="7"/>
    <cellStyle name="20% - Énfasis3 2 2" xfId="8"/>
    <cellStyle name="20% - Énfasis3 2 2 2" xfId="73"/>
    <cellStyle name="20% - Énfasis3 2 3" xfId="72"/>
    <cellStyle name="20% - Énfasis4 2" xfId="9"/>
    <cellStyle name="20% - Énfasis4 2 2" xfId="10"/>
    <cellStyle name="20% - Énfasis4 2 2 2" xfId="75"/>
    <cellStyle name="20% - Énfasis4 2 3" xfId="74"/>
    <cellStyle name="20% - Énfasis5 2" xfId="11"/>
    <cellStyle name="20% - Énfasis5 2 2" xfId="12"/>
    <cellStyle name="20% - Énfasis5 2 2 2" xfId="77"/>
    <cellStyle name="20% - Énfasis5 2 3" xfId="76"/>
    <cellStyle name="20% - Énfasis6 2" xfId="13"/>
    <cellStyle name="20% - Énfasis6 2 2" xfId="14"/>
    <cellStyle name="20% - Énfasis6 2 2 2" xfId="79"/>
    <cellStyle name="20% - Énfasis6 2 3" xfId="78"/>
    <cellStyle name="40% - Énfasis1 2" xfId="15"/>
    <cellStyle name="40% - Énfasis1 2 2" xfId="16"/>
    <cellStyle name="40% - Énfasis1 2 2 2" xfId="81"/>
    <cellStyle name="40% - Énfasis1 2 3" xfId="80"/>
    <cellStyle name="40% - Énfasis2 2" xfId="17"/>
    <cellStyle name="40% - Énfasis2 2 2" xfId="18"/>
    <cellStyle name="40% - Énfasis2 2 2 2" xfId="83"/>
    <cellStyle name="40% - Énfasis2 2 3" xfId="82"/>
    <cellStyle name="40% - Énfasis3 2" xfId="19"/>
    <cellStyle name="40% - Énfasis3 2 2" xfId="20"/>
    <cellStyle name="40% - Énfasis3 2 2 2" xfId="85"/>
    <cellStyle name="40% - Énfasis3 2 3" xfId="84"/>
    <cellStyle name="40% - Énfasis4 2" xfId="21"/>
    <cellStyle name="40% - Énfasis4 2 2" xfId="22"/>
    <cellStyle name="40% - Énfasis4 2 2 2" xfId="87"/>
    <cellStyle name="40% - Énfasis4 2 3" xfId="86"/>
    <cellStyle name="40% - Énfasis5 2" xfId="23"/>
    <cellStyle name="40% - Énfasis5 2 2" xfId="24"/>
    <cellStyle name="40% - Énfasis5 2 2 2" xfId="89"/>
    <cellStyle name="40% - Énfasis5 2 3" xfId="88"/>
    <cellStyle name="40% - Énfasis6 2" xfId="25"/>
    <cellStyle name="40% - Énfasis6 2 2" xfId="26"/>
    <cellStyle name="40% - Énfasis6 2 2 2" xfId="91"/>
    <cellStyle name="40% - Énfasis6 2 3" xfId="90"/>
    <cellStyle name="60% - Énfasis1 2" xfId="27"/>
    <cellStyle name="60% - Énfasis1 2 2" xfId="92"/>
    <cellStyle name="60% - Énfasis2 2" xfId="28"/>
    <cellStyle name="60% - Énfasis2 2 2" xfId="93"/>
    <cellStyle name="60% - Énfasis3 2" xfId="29"/>
    <cellStyle name="60% - Énfasis3 2 2" xfId="94"/>
    <cellStyle name="60% - Énfasis4 2" xfId="30"/>
    <cellStyle name="60% - Énfasis4 2 2" xfId="95"/>
    <cellStyle name="60% - Énfasis5 2" xfId="31"/>
    <cellStyle name="60% - Énfasis5 2 2" xfId="96"/>
    <cellStyle name="60% - Énfasis6 2" xfId="32"/>
    <cellStyle name="60% - Énfasis6 2 2" xfId="97"/>
    <cellStyle name="Buena 2" xfId="33"/>
    <cellStyle name="Buena 2 2" xfId="98"/>
    <cellStyle name="Cálculo 2" xfId="34"/>
    <cellStyle name="Cálculo 2 2" xfId="99"/>
    <cellStyle name="Celda de comprobación 2" xfId="35"/>
    <cellStyle name="Celda de comprobación 2 2" xfId="100"/>
    <cellStyle name="Celda vinculada 2" xfId="36"/>
    <cellStyle name="Celda vinculada 2 2" xfId="101"/>
    <cellStyle name="Encabezado 4 2" xfId="37"/>
    <cellStyle name="Encabezado 4 2 2" xfId="102"/>
    <cellStyle name="Énfasis1 2" xfId="38"/>
    <cellStyle name="Énfasis1 2 2" xfId="103"/>
    <cellStyle name="Énfasis2 2" xfId="39"/>
    <cellStyle name="Énfasis2 2 2" xfId="104"/>
    <cellStyle name="Énfasis3 2" xfId="40"/>
    <cellStyle name="Énfasis3 2 2" xfId="105"/>
    <cellStyle name="Énfasis4 2" xfId="41"/>
    <cellStyle name="Énfasis4 2 2" xfId="106"/>
    <cellStyle name="Énfasis5 2" xfId="42"/>
    <cellStyle name="Énfasis5 2 2" xfId="107"/>
    <cellStyle name="Énfasis6 2" xfId="43"/>
    <cellStyle name="Énfasis6 2 2" xfId="108"/>
    <cellStyle name="Entrada 2" xfId="44"/>
    <cellStyle name="Entrada 2 2" xfId="109"/>
    <cellStyle name="Incorrecto 2" xfId="45"/>
    <cellStyle name="Incorrecto 2 2" xfId="110"/>
    <cellStyle name="Millares" xfId="1" builtinId="3"/>
    <cellStyle name="Millares 2" xfId="65"/>
    <cellStyle name="Neutral 2" xfId="46"/>
    <cellStyle name="Neutral 2 2" xfId="111"/>
    <cellStyle name="Normal" xfId="0" builtinId="0"/>
    <cellStyle name="Normal 2" xfId="47"/>
    <cellStyle name="Normal 2 2" xfId="112"/>
    <cellStyle name="Normal 3" xfId="2"/>
    <cellStyle name="Normal 3 2" xfId="113"/>
    <cellStyle name="Normal 4" xfId="48"/>
    <cellStyle name="Normal 4 2" xfId="114"/>
    <cellStyle name="Normal 5" xfId="49"/>
    <cellStyle name="Normal 5 2" xfId="50"/>
    <cellStyle name="Normal 5 2 2" xfId="116"/>
    <cellStyle name="Normal 5 3" xfId="60"/>
    <cellStyle name="Normal 5 4" xfId="63"/>
    <cellStyle name="Normal 5 5" xfId="115"/>
    <cellStyle name="Normal 5 6" xfId="126"/>
    <cellStyle name="Normal 5 7" xfId="128"/>
    <cellStyle name="Normal 6" xfId="61"/>
    <cellStyle name="Normal 7" xfId="64"/>
    <cellStyle name="Normal 8" xfId="67"/>
    <cellStyle name="Normal 9" xfId="127"/>
    <cellStyle name="Notas 2" xfId="51"/>
    <cellStyle name="Notas 2 2" xfId="117"/>
    <cellStyle name="Porcentaje" xfId="66" builtinId="5"/>
    <cellStyle name="Salida 2" xfId="52"/>
    <cellStyle name="Salida 2 2" xfId="118"/>
    <cellStyle name="Texto de advertencia 2" xfId="53"/>
    <cellStyle name="Texto de advertencia 2 2" xfId="119"/>
    <cellStyle name="Texto explicativo 2" xfId="54"/>
    <cellStyle name="Texto explicativo 2 2" xfId="120"/>
    <cellStyle name="Texto explicativo 3" xfId="62"/>
    <cellStyle name="Título 1 2" xfId="55"/>
    <cellStyle name="Título 1 2 2" xfId="121"/>
    <cellStyle name="Título 2 2" xfId="56"/>
    <cellStyle name="Título 2 2 2" xfId="122"/>
    <cellStyle name="Título 3 2" xfId="57"/>
    <cellStyle name="Título 3 2 2" xfId="123"/>
    <cellStyle name="Título 4" xfId="58"/>
    <cellStyle name="Título 4 2" xfId="124"/>
    <cellStyle name="Total 2" xfId="59"/>
    <cellStyle name="Total 2 2" xfId="125"/>
  </cellStyles>
  <dxfs count="141">
    <dxf>
      <font>
        <b/>
      </font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alignment horizontal="right" readingOrder="0"/>
    </dxf>
    <dxf>
      <font>
        <b/>
      </font>
    </dxf>
    <dxf>
      <font>
        <b/>
      </font>
    </dxf>
    <dxf>
      <font>
        <color theme="4" tint="-0.249977111117893"/>
      </font>
    </dxf>
    <dxf>
      <font>
        <color theme="4" tint="-0.249977111117893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alignment horizontal="center" readingOrder="0"/>
    </dxf>
    <dxf>
      <alignment horizontal="center" readingOrder="0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alignment horizontal="right" readingOrder="0"/>
    </dxf>
    <dxf>
      <font>
        <b/>
      </font>
    </dxf>
    <dxf>
      <font>
        <b/>
      </font>
    </dxf>
    <dxf>
      <font>
        <b/>
      </font>
    </dxf>
    <dxf>
      <font>
        <color theme="4" tint="-0.249977111117893"/>
      </font>
    </dxf>
    <dxf>
      <font>
        <color theme="4" tint="-0.249977111117893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numFmt numFmtId="165" formatCode="_-* #,##0_-;\-* #,##0_-;_-* &quot;-&quot;??_-;_-@_-"/>
    </dxf>
    <dxf>
      <alignment horizontal="right" readingOrder="0"/>
    </dxf>
    <dxf>
      <font>
        <b/>
      </font>
    </dxf>
    <dxf>
      <font>
        <b/>
      </font>
    </dxf>
    <dxf>
      <font>
        <b/>
      </font>
    </dxf>
    <dxf>
      <font>
        <color theme="4" tint="-0.249977111117893"/>
      </font>
    </dxf>
    <dxf>
      <font>
        <color theme="4" tint="-0.249977111117893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alignment horizontal="right" readingOrder="0"/>
    </dxf>
    <dxf>
      <alignment horizontal="right" readingOrder="0"/>
    </dxf>
    <dxf>
      <alignment horizontal="right" readingOrder="0"/>
    </dxf>
    <dxf>
      <font>
        <b/>
      </font>
    </dxf>
    <dxf>
      <fill>
        <patternFill>
          <bgColor theme="0" tint="-0.14999847407452621"/>
        </patternFill>
      </fill>
    </dxf>
    <dxf>
      <fill>
        <patternFill patternType="solid">
          <bgColor rgb="FFFFFF00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fill>
        <patternFill patternType="solid">
          <bgColor theme="4" tint="0.59999389629810485"/>
        </patternFill>
      </fill>
    </dxf>
    <dxf>
      <font>
        <b/>
      </font>
    </dxf>
    <dxf>
      <fill>
        <patternFill>
          <bgColor theme="0" tint="-0.14999847407452621"/>
        </patternFill>
      </fill>
    </dxf>
    <dxf>
      <fill>
        <patternFill patternType="solid">
          <bgColor rgb="FFFFFF00"/>
        </patternFill>
      </fill>
    </dxf>
    <dxf>
      <numFmt numFmtId="165" formatCode="_-* #,##0_-;\-* #,##0_-;_-* &quot;-&quot;??_-;_-@_-"/>
    </dxf>
    <dxf>
      <font>
        <color auto="1"/>
      </font>
    </dxf>
    <dxf>
      <numFmt numFmtId="164" formatCode="_-* #,##0.0_-;\-* #,##0.0_-;_-* &quot;-&quot;??_-;_-@_-"/>
    </dxf>
    <dxf>
      <alignment horizontal="right" readingOrder="0"/>
    </dxf>
    <dxf>
      <font>
        <b/>
      </font>
    </dxf>
    <dxf>
      <font>
        <color theme="1" tint="0.249977111117893"/>
      </font>
    </dxf>
    <dxf>
      <font>
        <color theme="1" tint="0.249977111117893"/>
      </font>
    </dxf>
    <dxf>
      <font>
        <color auto="1"/>
      </font>
    </dxf>
    <dxf>
      <font>
        <color auto="1"/>
      </font>
    </dxf>
    <dxf>
      <numFmt numFmtId="164" formatCode="_-* #,##0.0_-;\-* #,##0.0_-;_-* &quot;-&quot;??_-;_-@_-"/>
    </dxf>
    <dxf>
      <font>
        <color theme="4" tint="0.79998168889431442"/>
      </font>
    </dxf>
    <dxf>
      <alignment horizontal="right" readingOrder="0"/>
    </dxf>
    <dxf>
      <font>
        <b/>
      </font>
    </dxf>
    <dxf>
      <font>
        <color theme="4" tint="0.79998168889431442"/>
      </font>
    </dxf>
    <dxf>
      <font>
        <color theme="1" tint="0.249977111117893"/>
      </font>
    </dxf>
    <dxf>
      <font>
        <color theme="1" tint="0.249977111117893"/>
      </font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alignment horizontal="right" readingOrder="0"/>
    </dxf>
    <dxf>
      <font>
        <b/>
      </font>
    </dxf>
    <dxf>
      <font>
        <b/>
      </font>
    </dxf>
    <dxf>
      <font>
        <b/>
      </font>
    </dxf>
    <dxf>
      <font>
        <color theme="4" tint="-0.249977111117893"/>
      </font>
    </dxf>
    <dxf>
      <font>
        <color theme="4" tint="-0.249977111117893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numFmt numFmtId="165" formatCode="_-* #,##0_-;\-* #,##0_-;_-* &quot;-&quot;??_-;_-@_-"/>
    </dxf>
    <dxf>
      <alignment horizontal="right" readingOrder="0"/>
    </dxf>
    <dxf>
      <font>
        <b/>
      </font>
    </dxf>
    <dxf>
      <font>
        <b/>
      </font>
    </dxf>
    <dxf>
      <font>
        <b/>
      </font>
    </dxf>
    <dxf>
      <font>
        <color theme="4" tint="-0.249977111117893"/>
      </font>
    </dxf>
    <dxf>
      <font>
        <color theme="4" tint="-0.249977111117893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D9D9D9"/>
          <bgColor rgb="FFD9D9D9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BFBFBF"/>
          <bgColor rgb="FFBFBFBF"/>
        </patternFill>
      </fill>
    </dxf>
    <dxf>
      <font>
        <b/>
        <color rgb="FF000000"/>
      </font>
      <border>
        <left style="medium">
          <color rgb="FFBFBFBF"/>
        </left>
        <right style="medium">
          <color rgb="FFBFBFBF"/>
        </right>
        <top style="medium">
          <color rgb="FFBFBFBF"/>
        </top>
        <bottom style="medium">
          <color rgb="FFBFBFBF"/>
        </bottom>
      </border>
    </dxf>
    <dxf>
      <border>
        <left style="medium">
          <color rgb="FFD9D9D9"/>
        </left>
        <right style="medium">
          <color rgb="FFD9D9D9"/>
        </right>
      </border>
    </dxf>
    <dxf>
      <border>
        <top style="thin">
          <color rgb="FFBFBFBF"/>
        </top>
        <bottom style="thin">
          <color rgb="FFBFBFBF"/>
        </bottom>
        <horizontal style="thin">
          <color rgb="FFBFBFBF"/>
        </horizontal>
      </border>
    </dxf>
    <dxf>
      <font>
        <b/>
        <color rgb="FF000000"/>
      </font>
      <border>
        <top style="thin">
          <color rgb="FF000000"/>
        </top>
        <bottom style="medium">
          <color rgb="FF808080"/>
        </bottom>
      </border>
    </dxf>
    <dxf>
      <font>
        <b/>
        <color rgb="FFFFFFFF"/>
      </font>
      <fill>
        <patternFill patternType="solid">
          <fgColor rgb="FF808080"/>
          <bgColor rgb="FF808080"/>
        </patternFill>
      </fill>
      <border>
        <top style="medium">
          <color rgb="FF808080"/>
        </top>
      </border>
    </dxf>
    <dxf>
      <font>
        <color rgb="FF000000"/>
      </font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D9D9D9"/>
          <bgColor rgb="FFD9D9D9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BFBFBF"/>
          <bgColor rgb="FFBFBFBF"/>
        </patternFill>
      </fill>
    </dxf>
    <dxf>
      <font>
        <b/>
        <color rgb="FF000000"/>
      </font>
      <border>
        <left style="medium">
          <color rgb="FFBFBFBF"/>
        </left>
        <right style="medium">
          <color rgb="FFBFBFBF"/>
        </right>
        <top style="medium">
          <color rgb="FFBFBFBF"/>
        </top>
        <bottom style="medium">
          <color rgb="FFBFBFBF"/>
        </bottom>
      </border>
    </dxf>
    <dxf>
      <border>
        <left style="medium">
          <color rgb="FFD9D9D9"/>
        </left>
        <right style="medium">
          <color rgb="FFD9D9D9"/>
        </right>
      </border>
    </dxf>
    <dxf>
      <border>
        <top style="thin">
          <color rgb="FFBFBFBF"/>
        </top>
        <bottom style="thin">
          <color rgb="FFBFBFBF"/>
        </bottom>
        <horizontal style="thin">
          <color rgb="FFBFBFBF"/>
        </horizontal>
      </border>
    </dxf>
    <dxf>
      <font>
        <b/>
        <color rgb="FF000000"/>
      </font>
      <border>
        <top style="thin">
          <color rgb="FF000000"/>
        </top>
        <bottom style="medium">
          <color rgb="FF808080"/>
        </bottom>
      </border>
    </dxf>
    <dxf>
      <font>
        <b/>
        <color rgb="FFFFFFFF"/>
      </font>
      <fill>
        <patternFill patternType="solid">
          <fgColor rgb="FF808080"/>
          <bgColor rgb="FF808080"/>
        </patternFill>
      </fill>
      <border>
        <top style="medium">
          <color rgb="FF808080"/>
        </top>
      </border>
    </dxf>
    <dxf>
      <font>
        <color rgb="FF000000"/>
      </font>
    </dxf>
  </dxfs>
  <tableStyles count="2" defaultTableStyle="TableStyleMedium2" defaultPivotStyle="PivotStyleLight16">
    <tableStyle name="PivotStyleMedium8 2" table="0" count="12">
      <tableStyleElement type="wholeTable" dxfId="140"/>
      <tableStyleElement type="headerRow" dxfId="139"/>
      <tableStyleElement type="totalRow" dxfId="138"/>
      <tableStyleElement type="firstRowStripe" dxfId="137"/>
      <tableStyleElement type="firstColumnStripe" dxfId="136"/>
      <tableStyleElement type="firstSubtotalColumn" dxfId="135"/>
      <tableStyleElement type="firstSubtotalRow" dxfId="134"/>
      <tableStyleElement type="secondSubtotalRow" dxfId="133"/>
      <tableStyleElement type="firstRowSubheading" dxfId="132"/>
      <tableStyleElement type="secondRowSubheading" dxfId="131"/>
      <tableStyleElement type="pageFieldLabels" dxfId="130"/>
      <tableStyleElement type="pageFieldValues" dxfId="129"/>
    </tableStyle>
    <tableStyle name="PivotStyleMedium8 3" table="0" count="12">
      <tableStyleElement type="wholeTable" dxfId="128"/>
      <tableStyleElement type="headerRow" dxfId="127"/>
      <tableStyleElement type="totalRow" dxfId="126"/>
      <tableStyleElement type="firstRowStripe" dxfId="125"/>
      <tableStyleElement type="firstColumnStripe" dxfId="124"/>
      <tableStyleElement type="firstSubtotalColumn" dxfId="123"/>
      <tableStyleElement type="firstSubtotalRow" dxfId="122"/>
      <tableStyleElement type="secondSubtotalRow" dxfId="121"/>
      <tableStyleElement type="firstRowSubheading" dxfId="120"/>
      <tableStyleElement type="secondRowSubheading" dxfId="119"/>
      <tableStyleElement type="pageFieldLabels" dxfId="118"/>
      <tableStyleElement type="pageFieldValues" dxfId="117"/>
    </tableStyle>
  </tableStyles>
  <colors>
    <mruColors>
      <color rgb="FF00FF00"/>
      <color rgb="FF33CC33"/>
      <color rgb="FF3399FF"/>
      <color rgb="FFFFFF66"/>
      <color rgb="FFFF5050"/>
      <color rgb="FFFF3300"/>
      <color rgb="FFCCFF66"/>
      <color rgb="FF99FF33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pivotCacheDefinition" Target="pivotCache/pivotCacheDefinition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8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tias Alamos" refreshedDate="43795.84935798611" createdVersion="5" refreshedVersion="5" minRefreshableVersion="3" recordCount="728">
  <cacheSource type="worksheet">
    <worksheetSource ref="A1:BJ968" sheet="Base"/>
  </cacheSource>
  <cacheFields count="64">
    <cacheField name="Carrera" numFmtId="0">
      <sharedItems containsBlank="1" count="18">
        <s v="LLAYLLAY 19 I"/>
        <s v="LLAYLLAY 19 II"/>
        <s v="LLAYLLAY 19 III"/>
        <s v="EL CUADRO 19 I"/>
        <s v="EL CUADRO 19 II"/>
        <s v="LLAYLLAY 19 IV"/>
        <s v="LLAYLLAY 19 V"/>
        <m/>
        <s v="EL CUADRO II" u="1"/>
        <s v="LLAYLLAY III" u="1"/>
        <s v="BIO BIO" u="1"/>
        <s v="LLAYLLAY IV" u="1"/>
        <s v="LLAYLLAY I" u="1"/>
        <s v="EL CUADRO I" u="1"/>
        <s v="EL CUADRO III" u="1"/>
        <s v="MATETIC" u="1"/>
        <s v="LLAYLLAY II" u="1"/>
        <s v="EL PANGUE" u="1"/>
      </sharedItems>
    </cacheField>
    <cacheField name="Cat" numFmtId="0">
      <sharedItems containsBlank="1" count="3">
        <s v="FEI"/>
        <s v="NAC"/>
        <m/>
      </sharedItems>
      <fieldGroup par="63"/>
    </cacheField>
    <cacheField name="D Rank" numFmtId="0">
      <sharedItems containsString="0" containsBlank="1" containsNumber="1" containsInteger="1" minValue="20" maxValue="160" count="7">
        <n v="120"/>
        <n v="80"/>
        <n v="60"/>
        <n v="40"/>
        <n v="20"/>
        <n v="160"/>
        <m/>
      </sharedItems>
    </cacheField>
    <cacheField name="D real" numFmtId="0">
      <sharedItems containsString="0" containsBlank="1" containsNumber="1" minValue="19.7" maxValue="160" count="26">
        <n v="120"/>
        <n v="80"/>
        <n v="60"/>
        <n v="40"/>
        <n v="20"/>
        <n v="160"/>
        <n v="122"/>
        <n v="84"/>
        <n v="63"/>
        <n v="49"/>
        <n v="21"/>
        <n v="125"/>
        <n v="41"/>
        <n v="123.4"/>
        <n v="81.8"/>
        <n v="61"/>
        <n v="20.5"/>
        <n v="80.3"/>
        <n v="60.4"/>
        <n v="39.700000000000003"/>
        <n v="124"/>
        <n v="84.9"/>
        <n v="65.2"/>
        <n v="42"/>
        <n v="19.7"/>
        <m/>
      </sharedItems>
    </cacheField>
    <cacheField name="Edad" numFmtId="0">
      <sharedItems containsBlank="1" count="5">
        <s v="AD"/>
        <s v="YR"/>
        <s v="PR"/>
        <m/>
        <s v="CU" u="1"/>
      </sharedItems>
    </cacheField>
    <cacheField name="ns1:Position" numFmtId="0">
      <sharedItems containsBlank="1"/>
    </cacheField>
    <cacheField name="ns1:PosStatus" numFmtId="0">
      <sharedItems containsBlank="1" count="3">
        <s v="R"/>
        <s v="FTQ"/>
        <m/>
      </sharedItems>
    </cacheField>
    <cacheField name="ns1:PosStatusComplement" numFmtId="0">
      <sharedItems containsBlank="1"/>
    </cacheField>
    <cacheField name="ns1:PosStatusComplementData" numFmtId="0">
      <sharedItems containsBlank="1"/>
    </cacheField>
    <cacheField name="ns1:CompetitorFEIID" numFmtId="0">
      <sharedItems containsBlank="1" containsMixedTypes="1" containsNumber="1" containsInteger="1" minValue="10118325" maxValue="10118325"/>
    </cacheField>
    <cacheField name="ns1:CompetitorFirstname" numFmtId="0">
      <sharedItems containsBlank="1"/>
    </cacheField>
    <cacheField name="ns1:CompetitorFamilyname" numFmtId="0">
      <sharedItems containsBlank="1"/>
    </cacheField>
    <cacheField name="ns1:HorseFEIID" numFmtId="0">
      <sharedItems containsBlank="1"/>
    </cacheField>
    <cacheField name="ns1:HorseCompleteName" numFmtId="0">
      <sharedItems containsBlank="1" count="610">
        <s v="SI QUILILCHE"/>
        <s v="ANCAR DASAM"/>
        <s v="MALBORO"/>
        <s v="ATILANA"/>
        <s v="AYHUN"/>
        <s v="CL LIDIA"/>
        <s v="F.U. CORSO"/>
        <s v="MONONA"/>
        <s v="CL LEYLANI"/>
        <s v="FUERZA BRUTA SA"/>
        <s v="TAABORA"/>
        <s v="GUSTAVO CERATI"/>
        <s v="Wolverine"/>
        <s v="S H CIRO"/>
        <s v="OBI WAN"/>
        <s v="ALTAMIRA PETRA"/>
        <s v="POZO BRUJO AMIR"/>
        <s v="URKO"/>
        <s v="DASHKA"/>
        <s v="HLS CHOCOLATE AMARGO"/>
        <s v="PERSEO"/>
        <s v="JG Cosaco"/>
        <s v="MORROS"/>
        <s v="PUKAWEL AVENTURERO"/>
        <s v="DS BUCEFALO"/>
        <s v="AMISTOSO"/>
        <s v="FADAR HADIN"/>
        <s v="AO TORUK"/>
        <s v="AL AZAN"/>
        <s v="SHAZAM"/>
        <s v="ZLATAN"/>
        <s v="CHAMPULLI ZAHIR"/>
        <s v="MC Tango"/>
        <s v="LA PERFECTA"/>
        <s v="MARQUEZ DP"/>
        <s v="BAHR"/>
        <s v="Sasha"/>
        <s v="RABIOSA"/>
        <s v="CL MISTERIOSA"/>
        <s v="CL LLANCA"/>
        <s v="DAFIR"/>
        <s v="LA CANDELARIA ALTHANI"/>
        <s v="AP ANGLO CAYO"/>
        <s v="RAYO"/>
        <s v="Lo Campo Presumida"/>
        <s v="TOBA ATACAMEÑO"/>
        <s v="DANY"/>
        <s v="DESPERADO"/>
        <s v="FZ KARLA "/>
        <s v="TOBA GRINGA"/>
        <s v="ZEUS"/>
        <s v="MARENGO ITATA"/>
        <s v="MC Bellaco"/>
        <s v="ALCAZAR CANELO"/>
        <s v="HP ADEL"/>
        <s v="SEMBLANZA"/>
        <s v="ALCAZAR MAGNOLIO"/>
        <s v="QUIJOTE"/>
        <s v="CARMELO"/>
        <s v="JG GRINGA"/>
        <s v="JINSHAH"/>
        <s v="ZAGAL"/>
        <s v="GALA"/>
        <s v="CORAJE"/>
        <s v="ARAMIS"/>
        <s v="MISIL"/>
        <s v="MUSTAFA"/>
        <s v="HF BARII"/>
        <s v="MISTELA"/>
        <s v="SIMBA"/>
        <s v="LB Zarpazo"/>
        <s v="ALBORADA HURACAN"/>
        <s v="SALAM"/>
        <s v="LOMA VERDE BALA"/>
        <s v="AMALIK"/>
        <s v="INDIO"/>
        <s v="SPRING"/>
        <s v="RB URRACA"/>
        <s v="HF CAIRO"/>
        <s v="DIABLO"/>
        <s v="HP Nasik"/>
        <s v="ESCONDIDA"/>
        <s v="CALAFQUEN"/>
        <s v="HF WAFIQ"/>
        <s v="HDM MAGNOLIA"/>
        <s v="KALUKA"/>
        <s v="ODALISCA"/>
        <s v="ANCAR SHAZAM"/>
        <s v="ROBLE"/>
        <s v="Copihue"/>
        <s v="KALUHA"/>
        <s v="COCO"/>
        <s v="LIBIYA"/>
        <s v="PS Siroco"/>
        <s v="HF BATAL"/>
        <s v="ANCAR PERSEO"/>
        <s v="LO CAMPO CHACOLI"/>
        <s v="HP FAREED"/>
        <s v="PANTANAL"/>
        <s v="TAQUILLERA"/>
        <s v="AYHINCO"/>
        <s v="HF BAUSAH"/>
        <s v="GARSIK"/>
        <s v="HURACAN"/>
        <s v="ZALEM"/>
        <s v="Sayen DV"/>
        <s v="HADI"/>
        <s v="ZINGARA"/>
        <s v="KALIMANTAN"/>
        <s v="SHARAV"/>
        <s v="ESPUMA"/>
        <s v="NAHLA"/>
        <s v="SULTAN AUGUSTO"/>
        <s v="DANZARINA"/>
        <s v="MAÑIO"/>
        <s v="ANCAR BAKUR"/>
        <s v="NOMADE"/>
        <s v="ATOMO"/>
        <s v="ANCAR ANAKIN"/>
        <s v="PERSEVERANCIA PLATINO"/>
        <s v="CANTINERO"/>
        <s v="CZ MAREK"/>
        <s v="AMAROK"/>
        <s v="PY SORPRESIVO"/>
        <s v="CARAJO"/>
        <s v="BONNYTHA"/>
        <s v="PERSEVERANCIA BLAZ"/>
        <s v="CL JACARTA"/>
        <s v="Z T MAGLOV"/>
        <s v="LEO"/>
        <s v="FUERZA BRUTA LB"/>
        <s v="CAMORRA"/>
        <s v="MAITE LUCY"/>
        <s v="SANTA CAROLINA ZAREYNA"/>
        <s v="FILIPA"/>
        <s v="QUETZAL"/>
        <s v="PUNTA DEL VIENTO AMALIK"/>
        <s v="LAUTANO"/>
        <s v="GARROCHA"/>
        <s v="GRAN MARQUEZ"/>
        <s v="ALIA"/>
        <s v="PENELOPE"/>
        <s v="LL JET BLACK"/>
        <s v="ALCAZAR SHABUK"/>
        <s v="PERSEVERANCIA PUPI"/>
        <s v="ALCAZAR LICENCIADA"/>
        <s v="POZO BRUJO BASHIRA"/>
        <s v="ALTAMIRA ABDULLAH"/>
        <s v="ANCAR FLOKI"/>
        <s v="AMAPOLA"/>
        <s v="SOLOPETE"/>
        <s v="PERSEVERANCIA PAN DE AZUCAR"/>
        <s v="ZORRITO"/>
        <s v="HLS FLOR DE CACHA"/>
        <s v="DOMINGA"/>
        <s v="AO PATRIARCA"/>
        <s v="SOFANOR"/>
        <s v="Abusimbel"/>
        <s v="TOBA SATANAS"/>
        <s v="ALCAZAR ATOMO"/>
        <s v="AS EMBRUJO"/>
        <s v="jinsha"/>
        <s v="ALCAZAR DILAILA"/>
        <s v="CZ SARAI"/>
        <s v="HADY"/>
        <s v="viuda negra"/>
        <s v="RAISA"/>
        <s v="BELLA"/>
        <s v="DOMINIQUE"/>
        <s v="SERCKIS"/>
        <s v="UMARA"/>
        <s v="MANSUR"/>
        <s v="ATENEA"/>
        <s v="SIROCCO "/>
        <s v="ANCAR FARUK"/>
        <s v="TATON"/>
        <s v="Belle"/>
        <s v="JEKE"/>
        <s v="TAN TAN "/>
        <s v="CHELLA "/>
        <s v="KHOLLY"/>
        <s v="AM FANRUSH"/>
        <s v="HP RAFIQ"/>
        <s v="HDM LA FAVORITA"/>
        <s v="TARTARA"/>
        <s v="PRINCIPE"/>
        <s v="FLOKI"/>
        <s v="CL MERLIN"/>
        <s v="SI PADME"/>
        <s v="BUEN AMIGO"/>
        <s v="GITAN"/>
        <s v="CAL MAR ROLON"/>
        <s v="KUFRA EL PANGUE"/>
        <s v="AL AMAN"/>
        <s v="MARENGO FABULOSA"/>
        <s v="PROFETA"/>
        <s v="ANCAR SHELBY"/>
        <s v="COSACO"/>
        <s v="COLIPI"/>
        <s v="BUCEFALO"/>
        <s v="HALUX"/>
        <s v="KIMAL"/>
        <s v="SUFFA"/>
        <s v="OMAN"/>
        <s v="NOBU"/>
        <s v="FUEGO DREAM"/>
        <s v="BANITA"/>
        <s v="PETRA"/>
        <s v="PESVERANCIA VUELTO"/>
        <s v="CL KATANA"/>
        <s v="AL RAMAL"/>
        <s v="AMEERA"/>
        <s v="HLS APOLO"/>
        <s v="EL PANGUE LIBIYA"/>
        <s v="FM JUBBAN"/>
        <s v="SI QUILANTO"/>
        <s v="VENIA BENDITA"/>
        <s v="Toba Antares"/>
        <s v="SI QU"/>
        <s v="POZO BRUJO RANCO"/>
        <s v="SIMSEK"/>
        <s v="CL CHIPANA"/>
        <s v="Champulli Ali"/>
        <s v="RANQUILCO FARUK"/>
        <s v="GLORIA"/>
        <s v="SHAWAN"/>
        <s v="SHAH"/>
        <s v="ALI BABA"/>
        <s v="HELENA"/>
        <s v="PINTA"/>
        <s v="HP ORASHAN"/>
        <s v="HC TIA HAYDE"/>
        <s v="LOMA VERDE BALFA"/>
        <s v="JOHANA"/>
        <s v="CL ANATOLIA"/>
        <s v="FALAX"/>
        <s v="Punta del viento Mushali"/>
        <s v="QUIN"/>
        <s v="MOLINA"/>
        <s v="PINTO"/>
        <s v="JOSHUA"/>
        <s v="CHISPEZA"/>
        <s v="EO SALMA"/>
        <s v="NIRE"/>
        <s v="PATAGONIA AMEERA"/>
        <s v="Cal Flaming Drahk"/>
        <s v="HLS Pampa 69"/>
        <s v="luna 1"/>
        <s v="baco"/>
        <s v="ALTAMIRA VENTARRON"/>
        <s v="ASWAD"/>
        <s v="CONDESA"/>
        <s v="Dianka"/>
        <s v="ALLHAMI"/>
        <s v="PERSEVERANCIA GARUA"/>
        <s v="MP LUNA"/>
        <s v="KHADAR"/>
        <s v="TOBA TAURO"/>
        <s v="Manolo"/>
        <s v="HF EVA"/>
        <s v="VALENTINO"/>
        <s v="HALILA"/>
        <s v="PDV SAKIRA"/>
        <s v="PUELO"/>
        <s v="AS LA OMA"/>
        <s v="LA CORREDORA WF MAFIQ"/>
        <s v="giro"/>
        <s v="AKIFA"/>
        <s v="BRISCA"/>
        <s v="MYRA"/>
        <s v="IMAHUE"/>
        <s v="ANCAR SHARIM"/>
        <s v="LP AL MALIKI"/>
        <s v="TARIK"/>
        <s v="PUNTA DEL VIENTO AL AMAN"/>
        <s v="FARAON"/>
        <s v="TALENTO"/>
        <s v="LOSTRI"/>
        <s v="SEEHLAH AL JAMAAL"/>
        <s v="SELKAN"/>
        <s v="ESPERANZA"/>
        <s v="EMIR"/>
        <s v="AMIRA"/>
        <s v="PALOMO"/>
        <s v="SILVER"/>
        <s v="SHORTNEY BUMER"/>
        <s v="MP Nahuel"/>
        <s v="TERRIBLE  CACHA"/>
        <s v="AURA"/>
        <s v="DASAM"/>
        <s v="SAKIRA"/>
        <s v="ALI"/>
        <s v="FIESTA"/>
        <s v="OLAF"/>
        <s v="ALCAZAR KALA"/>
        <s v="REPLICA"/>
        <s v="SAN FRANCISCO INDIO "/>
        <s v="DUENDE"/>
        <s v="SHARON"/>
        <s v="BAYO"/>
        <s v="AP DAKAR MAGNUM"/>
        <s v="ODIN"/>
        <s v="CENIX"/>
        <s v="CIROMAGNUM"/>
        <s v="SI PILILO"/>
        <s v="TOBA BARTOLA"/>
        <s v="Shaick Al Jaamal"/>
        <s v="SANTA SUSANA CERVECERO"/>
        <s v="JHONNY"/>
        <s v="BURACK"/>
        <s v="EPICO"/>
        <s v="TORNADO"/>
        <s v="SI CHAMBON"/>
        <s v="CL CORSARIO"/>
        <s v="MANDY CMB"/>
        <s v="ABDALLAH"/>
        <s v="AS VIOLA"/>
        <s v="HLE KHEERAWAK"/>
        <s v="SI QUILLEM"/>
        <s v="A. BABAH"/>
        <s v="SI QUEEN"/>
        <s v="PASCUAL"/>
        <s v="BANDOLERO AC "/>
        <s v="ALMAS DE CAMPEÓN"/>
        <s v="Toba Espiritu"/>
        <s v="RB USHIA"/>
        <s v="SIHAM"/>
        <s v="ANG Chella mhf"/>
        <s v="KAMAL"/>
        <s v="MUSKARI"/>
        <s v="TERRUNO"/>
        <s v="MALA CAÑA"/>
        <s v="ALCAZAR SARGENTO"/>
        <s v="PDV AL AMAN"/>
        <s v="KIO"/>
        <s v="TOBA BATALLA"/>
        <s v="KEVIR"/>
        <s v="KANO"/>
        <s v="KASSIL"/>
        <s v="SHEIKH"/>
        <s v="VEDRA"/>
        <s v="TOBA BERSIK"/>
        <s v="SM ZAFIR"/>
        <s v="ITAITI"/>
        <s v="TOBA BRENO"/>
        <s v="FACUNDO"/>
        <s v="BEHSIR"/>
        <s v="COCA"/>
        <s v="VISON"/>
        <s v="CANELO"/>
        <s v="PERSEVERANCIA PETETE"/>
        <s v="TERRIBLE CACHA"/>
        <s v="ML SAMIRA"/>
        <s v="PANDORA"/>
        <s v="JG RAYEN"/>
        <s v="WAKA WAKA"/>
        <s v="Esperanza Mailka"/>
        <s v="LOMA VERDE AL'FIR"/>
        <s v="CHAMPULLI AGUACERO"/>
        <s v="MAGNOLIA"/>
        <s v="Toba Bronco"/>
        <s v="Victoria"/>
        <s v="MY LORD"/>
        <s v="FOLCA"/>
        <s v="Toba Absenta"/>
        <s v="Toba Amapola"/>
        <s v="CASINO NIGHT"/>
        <s v="OLYMPUS"/>
        <s v="LO CAMPO LADY"/>
        <s v="Flika"/>
        <m/>
        <s v="INCITATUS" u="1"/>
        <s v="JUKILA" u="1"/>
        <s v="ALCAZAR SHABUCK" u="1"/>
        <s v="KRATOS" u="1"/>
        <s v="CABALLO ALTAIR" u="1"/>
        <s v="BENITO" u="1"/>
        <s v="LETICIA" u="1"/>
        <s v="SF FUAD" u="1"/>
        <s v="AL KARIF" u="1"/>
        <s v="PEQUEÑO DIABLO" u="1"/>
        <s v="RANCO" u="1"/>
        <s v="CL JAGGER" u="1"/>
        <s v="EL PANGUE AL ASIK" u="1"/>
        <s v="QUILANTO" u="1"/>
        <s v="MC DOMINGA" u="1"/>
        <s v="ARAGON" u="1"/>
        <s v="G.C GITANA" u="1"/>
        <s v="MG FARAON AT" u="1"/>
        <s v="TOBA ASTURIAS" u="1"/>
        <s v="WALLAD" u="1"/>
        <s v="TRICHA" u="1"/>
        <s v="BANDOLERO" u="1"/>
        <s v="CARMELA" u="1"/>
        <s v="HLS MELTEMI" u="1"/>
        <s v="ACUARELA" u="1"/>
        <s v="CHOCOLATE" u="1"/>
        <s v="DARIN" u="1"/>
        <s v="CAMPO LINDO CANCHERITO" u="1"/>
        <s v="QUILICHE" u="1"/>
        <s v="CALYPSO" u="1"/>
        <s v="CL MACHETE" u="1"/>
        <s v="HAKIM" u="1"/>
        <s v="TC NIKITA" u="1"/>
        <s v="LC CHURRINCHE" u="1"/>
        <s v="ALBORADA GRACIOSA " u="1"/>
        <s v="ALIA EL PANGUE" u="1"/>
        <s v="CIPADA" u="1"/>
        <s v="CALLAQUI" u="1"/>
        <s v="MG FARON TE" u="1"/>
        <s v="SH TITO" u="1"/>
        <s v="NASIK" u="1"/>
        <s v="SULTAN" u="1"/>
        <s v="TERREMOTO" u="1"/>
        <s v="CARLOTA" u="1"/>
        <s v="COLLICO" u="1"/>
        <s v="ESCOBAR" u="1"/>
        <s v="TOBA HOFFESH " u="1"/>
        <s v="ATILA SA" u="1"/>
        <s v="ALCAZAR RICHARSON" u="1"/>
        <s v="CYREA" u="1"/>
        <s v="SUGAR " u="1"/>
        <s v="KAYSER" u="1"/>
        <s v="HIDRA" u="1"/>
        <s v="HLS ELEKTRA" u="1"/>
        <s v="ML RAY" u="1"/>
        <s v="CL SANADIK" u="1"/>
        <s v="AS VIOLETA" u="1"/>
        <s v="INESPERADO" u="1"/>
        <s v="BRUMA" u="1"/>
        <s v="ALHUCEMA TORMENTA" u="1"/>
        <s v="AS CICLON" u="1"/>
        <s v="RAMSES" u="1"/>
        <s v="ETRAZ" u="1"/>
        <s v="ALCAZAR SAHAARA" u="1"/>
        <s v="SIWA" u="1"/>
        <s v="DILAILA" u="1"/>
        <s v="MEDANO" u="1"/>
        <s v="MG FARAON TE" u="1"/>
        <s v="PERSEVERANCIA ROMEO" u="1"/>
        <s v="RAFIQ" u="1"/>
        <s v="BISON" u="1"/>
        <s v="CHAMBON" u="1"/>
        <s v="KATANO" u="1"/>
        <s v="SARRACENO" u="1"/>
        <s v="DESPRECIADO" u="1"/>
        <s v="BORAN" u="1"/>
        <s v="BARON" u="1"/>
        <s v="VIKINGO" u="1"/>
        <s v="SAMSARA" u="1"/>
        <s v="SANTA SUSANA CERVEZA" u="1"/>
        <s v="RESERVADO" u="1"/>
        <s v="AL-AZAN" u="1"/>
        <s v="SECRETO" u="1"/>
        <s v="GITANA" u="1"/>
        <s v="TORMENTA" u="1"/>
        <s v="PS SIROCCO" u="1"/>
        <s v="FU CORSO" u="1"/>
        <s v="MARAH" u="1"/>
        <s v="ÑIRE" u="1"/>
        <s v="JALISCO" u="1"/>
        <s v="HL DAI" u="1"/>
        <s v="EL PANGUE CIROMAGNUM" u="1"/>
        <s v="laschytan" u="1"/>
        <s v="GRAN MARQUES" u="1"/>
        <s v="PUKAWELL LATIGO" u="1"/>
        <s v="PUNTA PUYAI SORPRESIVO" u="1"/>
        <s v="CIRIA" u="1"/>
        <s v="HP SHANGAL" u="1"/>
        <s v="MELCHOR" u="1"/>
        <s v="ALTAMIRA MALIKA" u="1"/>
        <s v="JERONIMO" u="1"/>
        <s v="CACHIBACHE" u="1"/>
        <s v="PBYAAH" u="1"/>
        <s v="AMAL" u="1"/>
        <s v="CANTORA" u="1"/>
        <s v="QUEMA TIERRA" u="1"/>
        <s v="SUGAR" u="1"/>
        <s v="KUNZALI" u="1"/>
        <s v="CL CONDESA" u="1"/>
        <s v="AP KARIM" u="1"/>
        <s v="BANDIDO" u="1"/>
        <s v="ALCAZAR SULTANA" u="1"/>
        <s v="BERLIN" u="1"/>
        <s v="KB ARPAD" u="1"/>
        <s v="TRAUCO" u="1"/>
        <s v="ALBORADA INESPERADO" u="1"/>
        <s v="CAMBRIA" u="1"/>
        <s v="AMARAL ALLEGRA" u="1"/>
        <s v="TOBA AMAROK" u="1"/>
        <s v="EMBELECO" u="1"/>
        <s v="PERSEVERANCIA ESCONDIDO" u="1"/>
        <s v="AMANDA" u="1"/>
        <s v="EO RAUDAL" u="1"/>
        <s v="MARENGO RAYO" u="1"/>
        <s v="MUBARAK" u="1"/>
        <s v="SANTINO" u="1"/>
        <s v="CHALLAY" u="1"/>
        <s v="ALCAZAR VIKTORIA" u="1"/>
        <s v="LOMA VERDE OBAMA" u="1"/>
        <s v="YAAH" u="1"/>
        <s v="ALCAZAR BARAK" u="1"/>
        <s v="ABUELO" u="1"/>
        <s v="EO CIPADA" u="1"/>
        <s v="LYON'S IBN KAISER EL NHIL" u="1"/>
        <s v="PANTANAL TIBERIUS" u="1"/>
        <s v="HLE KUROSAWA" u="1"/>
        <s v="SANTA SUSANA AURORA" u="1"/>
        <s v="SF SKORPIOS" u="1"/>
        <s v="ESCONDIDO" u="1"/>
        <s v="PB MIRAYA" u="1"/>
        <s v="POZO BRUJO SHAKIRA" u="1"/>
        <s v="CIRO" u="1"/>
        <s v="AVENTURERO" u="1"/>
        <s v="ALTHANI" u="1"/>
        <s v="EL PANGUE ABUSIMEL" u="1"/>
        <s v="ODISEA" u="1"/>
        <s v="IMDALAYA" u="1"/>
        <s v="JAZMIN" u="1"/>
        <s v="OLIMPIA" u="1"/>
        <s v="CERVECERO" u="1"/>
        <s v="CEBOLLITA" u="1"/>
        <s v="MALIKA" u="1"/>
        <s v="CHARO" u="1"/>
        <s v="ETIQUETA AZUL" u="1"/>
        <s v="IFO KUMA" u="1"/>
        <s v="MORA PANTERA" u="1"/>
        <s v="NEVADO" u="1"/>
        <s v="HLS TRAMAS" u="1"/>
        <s v="LC MIA" u="1"/>
        <s v="LOS ALAMOS BATAL" u="1"/>
        <s v="JGRAYEN" u="1"/>
        <s v="AZAFRAN TOBA" u="1"/>
        <s v="ESTRELLA H" u="1"/>
        <s v="KUFRA" u="1"/>
        <s v="KARIM AC MAJEED" u="1"/>
        <s v="ALCAZAR MOSCOVITA" u="1"/>
        <s v="PABLITO" u="1"/>
        <s v="MOROCHA" u="1"/>
        <s v="HP RAFIC" u="1"/>
        <s v="ANTARES" u="1"/>
        <s v="MP SIFAX" u="1"/>
        <s v="CAL TIGRE  KAR" u="1"/>
        <s v="FIESTERA" u="1"/>
        <s v="LOS TORDILLOS CHEPIRO" u="1"/>
        <s v="LOS MORROS CHAMPIÑONG" u="1"/>
        <s v="EL MAITEN FARAHON" u="1"/>
        <s v="MALUCO" u="1"/>
        <s v="PERSEVERANCIA VUELTO" u="1"/>
        <s v="CARRIE" u="1"/>
        <s v="TITA" u="1"/>
        <s v="CL LEGOLAS" u="1"/>
        <s v="CL FEDRA" u="1"/>
        <s v="KHALIL" u="1"/>
        <s v="VALDEOSERA KHALIL" u="1"/>
        <s v="SAFIR" u="1"/>
        <s v="SANTA SUSANA ATILANA" u="1"/>
        <s v="ALY" u="1"/>
        <s v="COYAM" u="1"/>
        <s v="LYNCH" u="1"/>
        <s v="PATRIARCA" u="1"/>
        <s v="AP DAKAR MAGNUM PRA" u="1"/>
        <s v="PS LAUTARO" u="1"/>
        <s v="AZAFRAN" u="1"/>
        <s v="HF ALGARROBO" u="1"/>
        <s v="LB PALOMA" u="1"/>
        <s v="AS CARRIE" u="1"/>
        <s v="GRINGA" u="1"/>
        <s v="VALKIRIA" u="1"/>
        <s v="HH CONEJA" u="1"/>
        <s v="ALBORADA ALTIVA" u="1"/>
        <s v="ESTRELLA" u="1"/>
        <s v="ANCAR GALA" u="1"/>
        <s v="EO SHADWA" u="1"/>
        <s v="GRAN VISIR" u="1"/>
        <s v="LUCERO" u="1"/>
        <s v="CAMPO LINDO FAYSAL" u="1"/>
        <s v="estribo" u="1"/>
        <s v="SHAKIRA" u="1"/>
        <s v="L.M. LA CHARO" u="1"/>
        <s v="MILONGA" u="1"/>
        <s v="DINAR" u="1"/>
        <s v="ELESTINA" u="1"/>
        <s v="TOBA DEJAVU" u="1"/>
        <s v="HL DIABLO" u="1"/>
        <s v="LA CANDELARIA ROBERTO" u="1"/>
        <s v="CRETA" u="1"/>
        <s v="PDV SIWA" u="1"/>
        <s v="TABACON GC" u="1"/>
        <s v="ALCAZAR EMIRA" u="1"/>
        <s v="PICARA" u="1"/>
        <s v="CHEPIRO" u="1"/>
        <s v="SUERTE" u="1"/>
        <s v="HF CARLOTA" u="1"/>
        <s v="RAQUIF" u="1"/>
        <s v="CL MISTELA" u="1"/>
        <s v="SHYTAN" u="1"/>
        <s v="PS PERSEO" u="1"/>
        <s v="NAVARA" u="1"/>
        <s v="EL MANOLO" u="1"/>
        <s v="JAMAS" u="1"/>
        <s v="PUNTA DEL VIENTO KUNZALI" u="1"/>
        <s v="PAPELUCHO" u="1"/>
        <s v="MERCENARIO" u="1"/>
        <s v="PALESTINO" u="1"/>
        <s v="RASHA" u="1"/>
        <s v="LAC PELO" u="1"/>
        <s v="HH HIDALGO" u="1"/>
        <s v="COLUMBA" u="1"/>
        <s v="HH GUAPO" u="1"/>
      </sharedItems>
    </cacheField>
    <cacheField name="ns1:Prize" numFmtId="0">
      <sharedItems containsNonDate="0" containsString="0" containsBlank="1"/>
    </cacheField>
    <cacheField name="ns1:PrizeCurrency" numFmtId="0">
      <sharedItems containsBlank="1"/>
    </cacheField>
    <cacheField name="ns1:IsWNominated" numFmtId="0">
      <sharedItems containsNonDate="0" containsString="0" containsBlank="1"/>
    </cacheField>
    <cacheField name="ns1:TeamNF" numFmtId="0">
      <sharedItems containsBlank="1"/>
    </cacheField>
    <cacheField name="ns1:CompetingFor" numFmtId="0">
      <sharedItems containsBlank="1"/>
    </cacheField>
    <cacheField name="ns1:VetFirstInspElimCode" numFmtId="0">
      <sharedItems containsBlank="1"/>
    </cacheField>
    <cacheField name="ns1:AvgSpeed1" numFmtId="0">
      <sharedItems containsBlank="1"/>
    </cacheField>
    <cacheField name="ns1:RideTime1" numFmtId="0">
      <sharedItems containsBlank="1"/>
    </cacheField>
    <cacheField name="ns1:VetGateElimCode1" numFmtId="0">
      <sharedItems containsBlank="1"/>
    </cacheField>
    <cacheField name="ns1:AvgSpeed2" numFmtId="0">
      <sharedItems containsBlank="1"/>
    </cacheField>
    <cacheField name="ns1:RideTime2" numFmtId="0">
      <sharedItems containsBlank="1"/>
    </cacheField>
    <cacheField name="ns1:VetGateElimCode2" numFmtId="0">
      <sharedItems containsBlank="1"/>
    </cacheField>
    <cacheField name="ns1:AvgSpeed3" numFmtId="0">
      <sharedItems containsBlank="1"/>
    </cacheField>
    <cacheField name="ns1:RideTime3" numFmtId="0">
      <sharedItems containsBlank="1"/>
    </cacheField>
    <cacheField name="ns1:VetGateElimCode3" numFmtId="0">
      <sharedItems containsBlank="1"/>
    </cacheField>
    <cacheField name="ns1:AvgSpeed4" numFmtId="0">
      <sharedItems containsBlank="1"/>
    </cacheField>
    <cacheField name="ns1:RideTime4" numFmtId="0">
      <sharedItems containsBlank="1"/>
    </cacheField>
    <cacheField name="ns1:VetGateElimCode4" numFmtId="0">
      <sharedItems containsBlank="1"/>
    </cacheField>
    <cacheField name="ns1:AvgSpeed5" numFmtId="0">
      <sharedItems containsBlank="1"/>
    </cacheField>
    <cacheField name="ns1:RideTime5" numFmtId="0">
      <sharedItems containsBlank="1"/>
    </cacheField>
    <cacheField name="ns1:VetGateElimCode5" numFmtId="0">
      <sharedItems containsBlank="1"/>
    </cacheField>
    <cacheField name="ns1:VetGateElimCode6" numFmtId="0">
      <sharedItems containsBlank="1"/>
    </cacheField>
    <cacheField name="ns1:AvgSpeed7" numFmtId="0">
      <sharedItems containsBlank="1"/>
    </cacheField>
    <cacheField name="ns1:RideTime7" numFmtId="0">
      <sharedItems containsBlank="1"/>
    </cacheField>
    <cacheField name="ns1:VetGateElimCode7" numFmtId="0">
      <sharedItems containsBlank="1"/>
    </cacheField>
    <cacheField name="ns1:AvgSpeed8" numFmtId="0">
      <sharedItems containsBlank="1"/>
    </cacheField>
    <cacheField name="ns1:RideTime8" numFmtId="0">
      <sharedItems containsBlank="1"/>
    </cacheField>
    <cacheField name="ns1:VetGateElimCode8" numFmtId="0">
      <sharedItems containsNonDate="0" containsString="0" containsBlank="1"/>
    </cacheField>
    <cacheField name="ns1:AvgSpeed9" numFmtId="0">
      <sharedItems containsNonDate="0" containsString="0" containsBlank="1"/>
    </cacheField>
    <cacheField name="ns1:RideTime9" numFmtId="0">
      <sharedItems containsNonDate="0" containsString="0" containsBlank="1"/>
    </cacheField>
    <cacheField name="ns1:VetGateElimCode9" numFmtId="0">
      <sharedItems containsNonDate="0" containsString="0" containsBlank="1"/>
    </cacheField>
    <cacheField name="ns1:AvgSpeed10" numFmtId="0">
      <sharedItems containsNonDate="0" containsString="0" containsBlank="1"/>
    </cacheField>
    <cacheField name="ns1:RideTime10" numFmtId="0">
      <sharedItems containsNonDate="0" containsString="0" containsBlank="1"/>
    </cacheField>
    <cacheField name="ns1:VetFinalInspElimCode" numFmtId="0">
      <sharedItems containsString="0" containsBlank="1" containsNumber="1" minValue="11.8" maxValue="19.68"/>
    </cacheField>
    <cacheField name="ns1:BestCondition" numFmtId="0">
      <sharedItems containsString="0" containsBlank="1" containsNumber="1" minValue="11.56" maxValue="20.11"/>
    </cacheField>
    <cacheField name="ns1:TotalAvgSpeed" numFmtId="0">
      <sharedItems containsString="0" containsBlank="1" containsNumber="1" minValue="9.08" maxValue="22.04"/>
    </cacheField>
    <cacheField name="ns1:TotalTime" numFmtId="0">
      <sharedItems containsString="0" containsBlank="1" containsNumber="1" containsInteger="1" minValue="3349" maxValue="41957"/>
    </cacheField>
    <cacheField name="Time Adj" numFmtId="0">
      <sharedItems containsBlank="1" containsMixedTypes="1" containsNumber="1" containsInteger="1" minValue="3914" maxValue="41957"/>
    </cacheField>
    <cacheField name="RANKING" numFmtId="0">
      <sharedItems containsBlank="1" count="19">
        <s v="120/160 AD"/>
        <s v="120/160 YR"/>
        <s v="80 AD"/>
        <s v="80 YR"/>
        <s v="60 AD"/>
        <s v="40 AD"/>
        <s v="40 YR"/>
        <s v="20 PR"/>
        <s v="60 YR"/>
        <m/>
        <s v="60 CU" u="1"/>
        <s v="20 AD" u="1"/>
        <s v="20 YR" u="1"/>
        <s v="120 YR" u="1"/>
        <s v="20 PP" u="1"/>
        <s v="120 AD" u="1"/>
        <s v="160 AD" u="1"/>
        <s v="79 AD" u="1"/>
        <s v="120/160" u="1"/>
      </sharedItems>
      <fieldGroup par="62"/>
    </cacheField>
    <cacheField name="POSICION " numFmtId="0">
      <sharedItems containsBlank="1" containsMixedTypes="1" containsNumber="1" containsInteger="1" minValue="1" maxValue="38"/>
    </cacheField>
    <cacheField name="tiempo carrera" numFmtId="0">
      <sharedItems containsBlank="1" count="1147">
        <s v="06:18:52"/>
        <s v="06:18:55"/>
        <s v="06:20:24"/>
        <s v="06:33:21"/>
        <s v="07:05:36"/>
        <s v="07:11:17"/>
        <s v="08:30:02"/>
        <s v="NA"/>
        <s v="05:53:21"/>
        <s v="06:03:59"/>
        <s v="06:34:40"/>
        <s v="07:54:36"/>
        <s v="08:19:16"/>
        <s v="08:39:55"/>
        <s v="03:49:34"/>
        <s v="03:50:41"/>
        <s v="03:50:46"/>
        <s v="04:21:18"/>
        <s v="04:21:24"/>
        <s v="04:30:20"/>
        <s v="04:30:26"/>
        <s v="04:31:45"/>
        <s v="04:31:50"/>
        <s v="04:37:28"/>
        <s v="04:40:11"/>
        <s v="04:43:45"/>
        <s v="04:43:49"/>
        <s v="05:13:29"/>
        <s v="05:33:54"/>
        <s v="04:01:14"/>
        <s v="04:22:40"/>
        <s v="04:22:45"/>
        <s v="04:28:38"/>
        <s v="04:45:11"/>
        <s v="04:45:16"/>
        <s v="04:45:33"/>
        <s v="04:45:38"/>
        <s v="04:03:19"/>
        <s v="04:04:54"/>
        <s v="04:13:32"/>
        <s v="04:17:31"/>
        <s v="04:41:45"/>
        <s v="04:43:10"/>
        <s v="04:43:53"/>
        <s v="05:00:42"/>
        <s v="05:33:04"/>
        <s v="05:33:27"/>
        <s v="05:34:13"/>
        <s v="05:35:06"/>
        <s v="05:35:16"/>
        <s v="06:04:33"/>
        <s v="06:04:37"/>
        <s v="03:31:31"/>
        <s v="03:31:35"/>
        <s v="03:37:18"/>
        <s v="01:59:42"/>
        <s v="02:06:12"/>
        <s v="02:06:24"/>
        <s v="02:16:33"/>
        <s v="02:36:02"/>
        <s v="02:41:55"/>
        <s v="02:42:12"/>
        <s v="02:43:14"/>
        <s v="02:44:32"/>
        <s v="02:46:06"/>
        <s v="02:46:13"/>
        <s v="02:47:11"/>
        <s v="02:47:26"/>
        <s v="02:49:01"/>
        <s v="02:49:27"/>
        <s v="02:50:09"/>
        <s v="02:54:02"/>
        <s v="03:02:57"/>
        <s v="03:03:44"/>
        <s v="03:03:52"/>
        <s v="03:06:54"/>
        <s v="03:02:53"/>
        <s v="03:02:59"/>
        <s v="01:29:18"/>
        <s v="01:34:12"/>
        <s v="11:39:17"/>
        <s v="07:34:45"/>
        <s v="07:34:49"/>
        <s v="07:55:43"/>
        <s v="08:18:30"/>
        <s v="08:18:35"/>
        <s v="08:40:36"/>
        <s v="08:51:38"/>
        <s v="06:41:54"/>
        <s v="08:25:43"/>
        <s v="04:38:58"/>
        <s v="04:39:01"/>
        <s v="05:00:45"/>
        <s v="05:38:10"/>
        <s v="04:47:48"/>
        <s v="04:55:18"/>
        <s v="04:55:21"/>
        <s v="04:14:55"/>
        <s v="04:38:10"/>
        <s v="05:02:53"/>
        <s v="05:21:50"/>
        <s v="05:29:12"/>
        <s v="05:29:16"/>
        <s v="05:29:30"/>
        <s v="05:29:34"/>
        <s v="05:31:59"/>
        <s v="05:39:17"/>
        <s v="05:39:20"/>
        <s v="06:10:03"/>
        <s v="06:10:08"/>
        <s v="05:42:30"/>
        <s v="06:00:48"/>
        <s v="04:04:26"/>
        <s v="04:08:36"/>
        <s v="04:12:09"/>
        <s v="02:36:31"/>
        <s v="02:39:26"/>
        <s v="02:46:03"/>
        <s v="02:46:12"/>
        <s v="03:13:53"/>
        <s v="03:20:17"/>
        <s v="03:24:11"/>
        <s v="03:27:20"/>
        <s v="03:30:00"/>
        <s v="03:30:18"/>
        <s v="03:32:02"/>
        <s v="03:37:46"/>
        <s v="03:32:22"/>
        <s v="03:54:09"/>
        <s v="04:06:57"/>
        <s v="01:33:23"/>
        <s v="01:39:09"/>
        <s v="06:36:04"/>
        <s v="06:36:07"/>
        <s v="06:36:10"/>
        <s v="06:54:08"/>
        <s v="07:13:40"/>
        <s v="07:14:35"/>
        <s v="07:46:34"/>
        <s v="08:22:57"/>
        <s v="08:50:59"/>
        <s v="07:01:39"/>
        <s v="07:23:25"/>
        <s v="07:23:29"/>
        <s v="08:04:26"/>
        <s v="08:04:29"/>
        <s v="04:11:38"/>
        <s v="04:16:50"/>
        <s v="04:18:30"/>
        <s v="04:19:03"/>
        <s v="04:32:47"/>
        <s v="05:13:57"/>
        <s v="05:33:08"/>
        <s v="05:45:16"/>
        <s v="05:53:23"/>
        <s v="04:10:39"/>
        <s v="04:23:55"/>
        <s v="04:49:30"/>
        <s v="04:37:51"/>
        <s v="05:13:11"/>
        <s v="05:13:13"/>
        <s v="05:20:08"/>
        <s v="05:25:37"/>
        <s v="05:31:34"/>
        <s v="05:35:37"/>
        <s v="05:38:07"/>
        <s v="05:13:53"/>
        <s v="05:30:29"/>
        <s v="05:31:18"/>
        <s v="04:04:39"/>
        <s v="04:05:17"/>
        <s v="04:10:34"/>
        <s v="04:11:17"/>
        <s v="02:06:43"/>
        <s v="02:18:04"/>
        <s v="02:19:06"/>
        <s v="02:38:59"/>
        <s v="02:39:04"/>
        <s v="02:40:11"/>
        <s v="02:47:43"/>
        <s v="03:03:25"/>
        <s v="03:05:24"/>
        <s v="03:06:33"/>
        <s v="03:13:42"/>
        <s v="03:28:31"/>
        <s v="02:58:18"/>
        <s v="03:14:13"/>
        <s v="03:16:26"/>
        <s v="01:05:14"/>
        <s v="01:08:14"/>
        <s v="01:11:35"/>
        <s v="06:15:12"/>
        <s v="06:15:26"/>
        <s v="06:15:38"/>
        <s v="06:19:10"/>
        <s v="06:56:45"/>
        <s v="06:57:16"/>
        <s v="07:07:41"/>
        <s v="07:14:00"/>
        <s v="07:22:27"/>
        <s v="07:22:32"/>
        <s v="07:46:45"/>
        <s v="07:53:05"/>
        <s v="07:53:10"/>
        <s v="08:19:49"/>
        <s v="06:11:38"/>
        <s v="06:16:39"/>
        <s v="06:16:58"/>
        <s v="07:33:21"/>
        <s v="08:20:46"/>
        <s v="03:44:44"/>
        <s v="03:49:38"/>
        <s v="03:56:20"/>
        <s v="04:26:53"/>
        <s v="04:30:24"/>
        <s v="04:33:41"/>
        <s v="05:09:45"/>
        <s v="05:15:03"/>
        <s v="05:15:05"/>
        <s v="05:36:49"/>
        <s v="05:55:43"/>
        <s v="03:59:00"/>
        <s v="05:26:08"/>
        <s v="05:26:11"/>
        <s v="05:21:57"/>
        <s v="05:32:25"/>
        <s v="05:32:27"/>
        <s v="05:35:17"/>
        <s v="03:43:27"/>
        <s v="03:43:35"/>
        <s v="03:46:47"/>
        <s v="03:46:56"/>
        <s v="01:58:29"/>
        <s v="01:58:50"/>
        <s v="02:03:21"/>
        <s v="02:03:23"/>
        <s v="02:05:57"/>
        <s v="02:06:41"/>
        <s v="02:10:33"/>
        <s v="02:10:49"/>
        <s v="02:21:30"/>
        <s v="02:22:13"/>
        <s v="02:24:04"/>
        <s v="02:28:33"/>
        <s v="02:33:25"/>
        <s v="02:39:34"/>
        <s v="02:41:43"/>
        <s v="02:46:05"/>
        <s v="02:50:52"/>
        <s v="02:55:22"/>
        <s v="02:56:11"/>
        <s v="03:02:31"/>
        <s v="03:03:37"/>
        <s v="03:07:45"/>
        <s v="03:11:46"/>
        <s v="03:13:06"/>
        <s v="03:21:04"/>
        <s v="02:48:30"/>
        <s v="03:03:11"/>
        <s v="01:14:07"/>
        <s v="01:22:38"/>
        <s v="01:30:00"/>
        <s v="05:58:58"/>
        <s v="06:08:56"/>
        <s v="06:10:32"/>
        <s v="06:11:20"/>
        <s v="06:15:11"/>
        <s v="06:33:25"/>
        <s v="06:44:08"/>
        <s v="06:44:11"/>
        <s v="06:53:18"/>
        <s v="07:02:44"/>
        <s v="07:06:33"/>
        <s v="07:08:40"/>
        <s v="07:08:53"/>
        <s v="07:14:51"/>
        <s v="07:29:12"/>
        <s v="05:43:55"/>
        <s v="06:22:06"/>
        <s v="06:22:08"/>
        <s v="06:28:14"/>
        <s v="06:36:41"/>
        <s v="06:36:43"/>
        <s v="08:16:23"/>
        <s v="08:27:42"/>
        <s v="03:44:25"/>
        <s v="03:44:27"/>
        <s v="03:47:52"/>
        <s v="04:08:06"/>
        <s v="04:35:46"/>
        <s v="04:35:49"/>
        <s v="05:48:29"/>
        <s v="04:14:26"/>
        <s v="04:15:00"/>
        <s v="04:15:54"/>
        <s v="04:51:38"/>
        <s v="05:15:37"/>
        <s v="05:15:40"/>
        <s v="03:56:06"/>
        <s v="04:04:59"/>
        <s v="04:20:53"/>
        <s v="04:28:14"/>
        <s v="04:30:58"/>
        <s v="05:25:08"/>
        <s v="05:29:43"/>
        <s v="05:29:46"/>
        <s v="04:31:38"/>
        <s v="04:51:40"/>
        <s v="03:26:22"/>
        <s v="03:33:14"/>
        <s v="04:05:09"/>
        <s v="04:05:24"/>
        <s v="04:06:31"/>
        <s v="04:29:10"/>
        <s v="02:03:57"/>
        <s v="02:04:58"/>
        <s v="02:09:04"/>
        <s v="02:32:01"/>
        <s v="02:36:13"/>
        <s v="02:43:34"/>
        <s v="02:45:45"/>
        <s v="02:51:35"/>
        <s v="02:56:09"/>
        <s v="02:59:00"/>
        <s v="03:00:25"/>
        <s v="03:00:59"/>
        <s v="03:07:56"/>
        <s v="03:23:34"/>
        <s v="03:29:50"/>
        <s v="02:45:02"/>
        <s v="01:06:07"/>
        <s v="01:20:29"/>
        <s v="06:21:41"/>
        <s v="06:29:21"/>
        <s v="06:36:25"/>
        <s v="07:26:32"/>
        <s v="06:52:58"/>
        <s v="07:41:54"/>
        <s v="08:20:06"/>
        <s v="04:14:22"/>
        <s v="04:30:46"/>
        <s v="04:30:48"/>
        <s v="04:45:25"/>
        <s v="05:14:00"/>
        <s v="05:21:56"/>
        <s v="05:04:40"/>
        <s v="05:19:00"/>
        <s v="04:45:31"/>
        <s v="04:45:34"/>
        <s v="04:49:49"/>
        <s v="05:21:28"/>
        <s v="05:21:46"/>
        <s v="05:21:48"/>
        <s v="06:12:20"/>
        <s v="06:19:29"/>
        <s v="06:19:31"/>
        <s v="05:05:41"/>
        <s v="05:18:16"/>
        <s v="05:29:45"/>
        <s v="03:36:05"/>
        <s v="04:13:30"/>
        <s v="05:07:01"/>
        <s v="02:20:47"/>
        <s v="02:24:25"/>
        <s v="02:30:01"/>
        <s v="02:33:06"/>
        <s v="03:07:25"/>
        <s v="03:10:44"/>
        <s v="03:11:07"/>
        <s v="03:11:18"/>
        <s v="03:17:22"/>
        <s v="03:24:21"/>
        <s v="03:24:43"/>
        <s v="03:24:48"/>
        <s v="03:27:11"/>
        <s v="03:27:21"/>
        <s v="03:30:04"/>
        <s v="03:05:09"/>
        <s v="01:12:27"/>
        <s v="01:13:02"/>
        <s v="01:14:35"/>
        <s v="01:15:42"/>
        <s v="01:16:16"/>
        <s v="01:18:43"/>
        <s v="01:18:45"/>
        <s v="01:20:44"/>
        <s v="01:21:03"/>
        <s v="01:21:39"/>
        <s v="01:41:48"/>
        <s v="01:42:42"/>
        <s v="06:21:19"/>
        <s v="06:25:03"/>
        <s v="06:41:47"/>
        <s v="06:41:50"/>
        <s v="08:06:00"/>
        <s v="03:46:00"/>
        <s v="03:48:20"/>
        <s v="03:55:30"/>
        <s v="04:08:55"/>
        <s v="04:26:30"/>
        <s v="04:49:33"/>
        <s v="04:53:49"/>
        <s v="04:55:07"/>
        <s v="05:01:49"/>
        <s v="05:01:54"/>
        <s v="05:21:14"/>
        <s v="04:26:31"/>
        <s v="04:47:39"/>
        <s v="04:58:32"/>
        <s v="04:58:58"/>
        <s v="05:03:50"/>
        <s v="05:13:41"/>
        <s v="05:22:48"/>
        <s v="06:02:52"/>
        <s v="03:52:39"/>
        <s v="04:58:38"/>
        <s v="05:49:34"/>
        <s v="03:14:46"/>
        <s v="03:14:57"/>
        <s v="03:15:03"/>
        <s v="03:15:11"/>
        <s v="03:24:01"/>
        <s v="03:51:46"/>
        <s v="02:00:09"/>
        <s v="02:02:06"/>
        <s v="02:05:42"/>
        <s v="02:13:43"/>
        <s v="02:15:54"/>
        <s v="02:20:54"/>
        <s v="02:25:04"/>
        <s v="02:27:09"/>
        <s v="02:27:59"/>
        <s v="02:40:00"/>
        <s v="02:45:32"/>
        <s v="02:46:42"/>
        <s v="02:54:28"/>
        <s v="03:08:39"/>
        <s v="03:12:06"/>
        <s v="03:17:17"/>
        <s v="03:20:35"/>
        <s v="03:33:30"/>
        <s v="02:23:50"/>
        <s v="02:28:03"/>
        <s v="02:31:57"/>
        <s v="02:51:24"/>
        <s v="02:56:41"/>
        <s v="02:59:26"/>
        <s v="03:15:08"/>
        <s v="01:19:53"/>
        <s v="01:21:36"/>
        <m/>
        <s v="04:58:19" u="1"/>
        <s v="02:22:04" u="1"/>
        <s v="06:51:03" u="1"/>
        <s v="03:10:41" u="1"/>
        <s v="02:26:23" u="1"/>
        <s v="03:02:51" u="1"/>
        <s v="02:18:33" u="1"/>
        <s v="02:14:34" u="1"/>
        <s v="02:18:53" u="1"/>
        <s v="02:06:54" u="1"/>
        <s v="06:51:43" u="1"/>
        <s v="03:07:20" u="1"/>
        <s v="09:08:38" u="1"/>
        <s v="01:10:29" u="1"/>
        <s v="03:03:31" u="1"/>
        <s v="06:16:04" u="1"/>
        <s v="01:58:55" u="1"/>
        <s v="02:23:04" u="1"/>
        <s v="03:03:41" u="1"/>
        <s v="02:11:05" u="1"/>
        <s v="02:31:04" u="1"/>
        <s v="07:24:50" u="1"/>
        <s v="02:11:15" u="1"/>
        <s v="04:59:59" u="1"/>
        <s v="02:15:44" u="1"/>
        <s v="02:31:34" u="1"/>
        <s v="02:35:43" u="1"/>
        <s v="02:51:33" u="1"/>
        <s v="03:04:01" u="1"/>
        <s v="03:24:10" u="1"/>
        <s v="03:08:30" u="1"/>
        <s v="05:16:38" u="1"/>
        <s v="07:17:40" u="1"/>
        <s v="07:09:50" u="1"/>
        <s v="05:44:47" u="1"/>
        <s v="05:36:57" u="1"/>
        <s v="02:12:05" u="1"/>
        <s v="02:04:25" u="1"/>
        <s v="02:08:34" u="1"/>
        <s v="02:20:15" u="1"/>
        <s v="02:32:24" u="1"/>
        <s v="02:24:54" u="1"/>
        <s v="01:52:17" u="1"/>
        <s v="06:46:03" u="1"/>
        <s v="05:45:47" u="1"/>
        <s v="03:09:50" u="1"/>
        <s v="03:25:40" u="1"/>
        <s v="02:57:22" u="1"/>
        <s v="02:09:44" u="1"/>
        <s v="05:34:08" u="1"/>
        <s v="03:22:01" u="1"/>
        <s v="01:29:27" u="1"/>
        <s v="02:21:45" u="1"/>
        <s v="05:14:19" u="1"/>
        <s v="02:13:55" u="1"/>
        <s v="06:19:04" u="1"/>
        <s v="02:10:26" u="1"/>
        <s v="02:22:35" u="1"/>
        <s v="06:15:45" u="1"/>
        <s v="02:34:44" u="1"/>
        <s v="02:42:44" u="1"/>
        <s v="03:03:22" u="1"/>
        <s v="03:11:22" u="1"/>
        <s v="03:35:30" u="1"/>
        <s v="07:52:30" u="1"/>
        <s v="02:51:04" u="1"/>
        <s v="03:35:50" u="1"/>
        <s v="07:00:53" u="1"/>
        <s v="06:24:35" u="1"/>
        <s v="06:48:43" u="1"/>
        <s v="06:40:35" u="1"/>
        <s v="03:12:02" u="1"/>
        <s v="02:35:54" u="1"/>
        <s v="02:55:53" u="1"/>
        <s v="01:55:27" u="1"/>
        <s v="03:28:40" u="1"/>
        <s v="02:36:04" u="1"/>
        <s v="07:25:41" u="1"/>
        <s v="02:08:15" u="1"/>
        <s v="01:07:59" u="1"/>
        <s v="02:40:25" u="1"/>
        <s v="02:00:37" u="1"/>
        <s v="02:08:55" u="1"/>
        <s v="03:33:01" u="1"/>
        <s v="02:36:54" u="1"/>
        <s v="03:21:02" u="1"/>
        <s v="02:00:47" u="1"/>
        <s v="06:41:55" u="1"/>
        <s v="05:25:39" u="1"/>
        <s v="03:21:22" u="1"/>
        <s v="03:53:30" u="1"/>
        <s v="03:41:41" u="1"/>
        <s v="02:13:26" u="1"/>
        <s v="02:37:34" u="1"/>
        <s v="02:29:44" u="1"/>
        <s v="03:18:01" u="1"/>
        <s v="02:13:36" u="1"/>
        <s v="01:25:09" u="1"/>
        <s v="02:33:45" u="1"/>
        <s v="01:41:09" u="1"/>
        <s v="02:45:54" u="1"/>
        <s v="03:46:30" u="1"/>
        <s v="03:54:30" u="1"/>
        <s v="01:57:47" u="1"/>
        <s v="03:30:32" u="1"/>
        <s v="02:30:26" u="1"/>
        <s v="05:35:29" u="1"/>
        <s v="05:59:37" u="1"/>
        <s v="07:20:13" u="1"/>
        <s v="06:48:04" u="1"/>
        <s v="03:23:32" u="1"/>
        <s v="09:44:49" u="1"/>
        <s v="03:11:33" u="1"/>
        <s v="02:55:14" u="1"/>
        <s v="02:43:15" u="1"/>
        <s v="03:43:51" u="1"/>
        <s v="02:47:34" u="1"/>
        <s v="06:48:54" u="1"/>
        <s v="03:40:02" u="1"/>
        <s v="03:52:11" u="1"/>
        <s v="03:24:22" u="1"/>
        <s v="02:28:05" u="1"/>
        <s v="03:44:31" u="1"/>
        <s v="07:17:42" u="1"/>
        <s v="03:16:42" u="1"/>
        <s v="03:52:31" u="1"/>
        <s v="05:44:49" u="1"/>
        <s v="04:01:00" u="1"/>
        <s v="02:40:06" u="1"/>
        <s v="02:48:24" u="1"/>
        <s v="03:32:52" u="1"/>
        <s v="02:44:45" u="1"/>
        <s v="03:13:03" u="1"/>
        <s v="03:17:12" u="1"/>
        <s v="04:01:40" u="1"/>
        <s v="03:13:13" u="1"/>
        <s v="03:33:12" u="1"/>
        <s v="03:57:20" u="1"/>
        <s v="07:34:22" u="1"/>
        <s v="03:45:31" u="1"/>
        <s v="03:41:32" u="1"/>
        <s v="02:49:34" u="1"/>
        <s v="04:02:20" u="1"/>
        <s v="03:58:10" u="1"/>
        <s v="10:00:38" u="1"/>
        <s v="02:53:45" u="1"/>
        <s v="03:06:23" u="1"/>
        <s v="03:34:32" u="1"/>
        <s v="04:11:10" u="1"/>
        <s v="02:38:55" u="1"/>
        <s v="02:06:57" u="1"/>
        <s v="03:59:30" u="1"/>
        <s v="03:59:40" u="1"/>
        <s v="06:16:07" u="1"/>
        <s v="07:24:43" u="1"/>
        <s v="03:07:53" u="1"/>
        <s v="03:43:52" u="1"/>
        <s v="02:11:18" u="1"/>
        <s v="04:20:10" u="1"/>
        <s v="02:03:28" u="1"/>
        <s v="02:27:36" u="1"/>
        <s v="02:03:38" u="1"/>
        <s v="02:59:54" u="1"/>
        <s v="02:48:05" u="1"/>
        <s v="02:28:16" u="1"/>
        <s v="02:36:16" u="1"/>
        <s v="06:01:09" u="1"/>
        <s v="02:28:26" u="1"/>
        <s v="03:40:43" u="1"/>
        <s v="02:32:17" u="1"/>
        <s v="06:05:28" u="1"/>
        <s v="03:00:55" u="1"/>
        <s v="02:12:28" u="1"/>
        <s v="02:36:36" u="1"/>
        <s v="03:49:01" u="1"/>
        <s v="03:09:13" u="1"/>
        <s v="02:04:48" u="1"/>
        <s v="03:13:04" u="1"/>
        <s v="04:13:40" u="1"/>
        <s v="07:02:05" u="1"/>
        <s v="02:16:57" u="1"/>
        <s v="03:29:22" u="1"/>
        <s v="03:41:03" u="1"/>
        <s v="03:17:23" u="1"/>
        <s v="03:41:13" u="1"/>
        <s v="03:33:23" u="1"/>
        <s v="03:57:41" u="1"/>
        <s v="03:37:52" u="1"/>
        <s v="02:41:07" u="1"/>
        <s v="02:17:27" u="1"/>
        <s v="02:33:17" u="1"/>
        <s v="02:21:28" u="1"/>
        <s v="02:41:27" u="1"/>
        <s v="06:42:47" u="1"/>
        <s v="03:42:03" u="1"/>
        <s v="02:21:48" u="1"/>
        <s v="03:38:22" u="1"/>
        <s v="04:14:50" u="1"/>
        <s v="07:39:32" u="1"/>
        <s v="07:55:32" u="1"/>
        <s v="03:30:24" u="1"/>
        <s v="03:54:42" u="1"/>
        <s v="02:22:18" u="1"/>
        <s v="04:23:20" u="1"/>
        <s v="02:50:27" u="1"/>
        <s v="04:15:40" u="1"/>
        <s v="02:14:48" u="1"/>
        <s v="03:23:04" u="1"/>
        <s v="05:59:39" u="1"/>
        <s v="02:19:17" u="1"/>
        <s v="02:39:16" u="1"/>
        <s v="04:24:00" u="1"/>
        <s v="03:43:43" u="1"/>
        <s v="04:08:20" u="1"/>
        <s v="02:51:17" u="1"/>
        <s v="02:27:37" u="1"/>
        <s v="06:48:46" u="1"/>
        <s v="04:40:30" u="1"/>
        <s v="02:03:49" u="1"/>
        <s v="02:31:48" u="1"/>
        <s v="03:00:06" u="1"/>
        <s v="04:20:51" u="1"/>
        <s v="03:16:34" u="1"/>
        <s v="03:52:43" u="1"/>
        <s v="02:24:28" u="1"/>
        <s v="03:20:55" u="1"/>
        <s v="02:12:39" u="1"/>
        <s v="03:05:05" u="1"/>
        <s v="02:36:57" u="1"/>
        <s v="03:45:13" u="1"/>
        <s v="07:42:24" u="1"/>
        <s v="03:41:24" u="1"/>
        <s v="06:38:07" u="1"/>
        <s v="03:05:45" u="1"/>
        <s v="03:45:43" u="1"/>
        <s v="06:22:09" u="1"/>
        <s v="06:18:28" u="1"/>
        <s v="08:07:21" u="1"/>
        <s v="06:50:18" u="1"/>
        <s v="06:06:39" u="1"/>
        <s v="03:38:13" u="1"/>
        <s v="04:14:41" u="1"/>
        <s v="04:18:50" u="1"/>
        <s v="04:22:51" u="1"/>
        <s v="03:22:35" u="1"/>
        <s v="02:06:29" u="1"/>
        <s v="02:42:18" u="1"/>
        <s v="06:47:47" u="1"/>
        <s v="06:39:57" u="1"/>
        <s v="04:11:42" u="1"/>
        <s v="02:30:49" u="1"/>
        <s v="03:35:24" u="1"/>
        <s v="03:11:26" u="1"/>
        <s v="03:39:43" u="1"/>
        <s v="03:03:36" u="1"/>
        <s v="03:23:35" u="1"/>
        <s v="02:55:07" u="1"/>
        <s v="03:03:46" u="1"/>
        <s v="04:16:11" u="1"/>
        <s v="04:36:10" u="1"/>
        <s v="02:47:27" u="1"/>
        <s v="04:16:21" u="1"/>
        <s v="07:49:03" u="1"/>
        <s v="02:19:58" u="1"/>
        <s v="04:00:33" u="1"/>
        <s v="04:44:40" u="1"/>
        <s v="04:12:42" u="1"/>
        <s v="04:00:53" u="1"/>
        <s v="02:28:18" u="1"/>
        <s v="04:17:11" u="1"/>
        <s v="03:52:44" u="1"/>
        <s v="02:40:09" u="1"/>
        <s v="08:30:12" u="1"/>
        <s v="03:29:04" u="1"/>
        <s v="02:32:39" u="1"/>
        <s v="02:36:48" u="1"/>
        <s v="02:56:57" u="1"/>
        <s v="06:45:58" u="1"/>
        <s v="03:09:25" u="1"/>
        <s v="03:53:14" u="1"/>
        <s v="04:33:51" u="1"/>
        <s v="02:52:58" u="1"/>
        <s v="03:09:35" u="1"/>
        <s v="03:29:34" u="1"/>
        <s v="02:57:27" u="1"/>
        <s v="04:22:12" u="1"/>
        <s v="02:29:58" u="1"/>
        <s v="03:34:05" u="1"/>
        <s v="04:06:52" u="1"/>
        <s v="02:53:58" u="1"/>
        <s v="07:03:57" u="1"/>
        <s v="04:47:20" u="1"/>
        <s v="03:50:55" u="1"/>
        <s v="04:27:31" u="1"/>
        <s v="03:59:03" u="1"/>
        <s v="04:55:30" u="1"/>
        <s v="06:43:39" u="1"/>
        <s v="02:58:57" u="1"/>
        <s v="03:07:16" u="1"/>
        <s v="02:34:59" u="1"/>
        <s v="03:19:35" u="1"/>
        <s v="04:51:51" u="1"/>
        <s v="03:31:26" u="1"/>
        <s v="04:08:22" u="1"/>
        <s v="03:11:57" u="1"/>
        <s v="03:51:55" u="1"/>
        <s v="03:28:05" u="1"/>
        <s v="04:48:40" u="1"/>
        <s v="03:56:04" u="1"/>
        <s v="04:05:03" u="1"/>
        <s v="08:54:11" u="1"/>
        <s v="03:40:56" u="1"/>
        <s v="02:52:39" u="1"/>
        <s v="03:25:06" u="1"/>
        <s v="03:09:36" u="1"/>
        <s v="04:41:52" u="1"/>
        <s v="03:41:46" u="1"/>
        <s v="02:45:29" u="1"/>
        <s v="02:57:38" u="1"/>
        <s v="04:22:33" u="1"/>
        <s v="03:58:14" u="1"/>
        <s v="04:34:52" u="1"/>
        <s v="03:46:25" u="1"/>
        <s v="03:42:26" u="1"/>
        <s v="04:23:03" u="1"/>
        <s v="08:12:04" u="1"/>
        <s v="04:15:33" u="1"/>
        <s v="04:07:53" u="1"/>
        <s v="04:04:04" u="1"/>
        <s v="04:20:04" u="1"/>
        <s v="04:08:43" u="1"/>
        <s v="04:00:35" u="1"/>
        <s v="03:44:16" u="1"/>
        <s v="04:20:54" u="1"/>
        <s v="05:05:40" u="1"/>
        <s v="03:44:46" u="1"/>
        <s v="02:48:39" u="1"/>
        <s v="03:40:57" u="1"/>
        <s v="02:56:39" u="1"/>
        <s v="04:41:23" u="1"/>
        <s v="04:53:42" u="1"/>
        <s v="07:02:09" u="1"/>
        <s v="03:01:09" u="1"/>
        <s v="04:33:53" u="1"/>
        <s v="03:09:47" u="1"/>
        <s v="05:30:20" u="1"/>
        <s v="03:37:56" u="1"/>
        <s v="04:02:05" u="1"/>
        <s v="03:18:07" u="1"/>
        <s v="05:31:00" u="1"/>
        <s v="04:50:43" u="1"/>
        <s v="07:03:19" u="1"/>
        <s v="03:26:27" u="1"/>
        <s v="05:11:21" u="1"/>
        <s v="03:50:27" u="1"/>
        <s v="04:27:03" u="1"/>
        <s v="03:50:37" u="1"/>
        <s v="08:52:13" u="1"/>
        <s v="02:58:49" u="1"/>
        <s v="04:35:43" u="1"/>
        <s v="04:43:43" u="1"/>
        <s v="03:11:19" u="1"/>
        <s v="03:27:47" u="1"/>
        <s v="01:23:30" u="1"/>
        <s v="04:16:04" u="1"/>
        <s v="03:15:48" u="1"/>
        <s v="03:31:38" u="1"/>
        <s v="03:03:49" u="1"/>
        <s v="05:04:51" u="1"/>
        <s v="04:20:35" u="1"/>
        <s v="05:13:01" u="1"/>
        <s v="03:40:08" u="1"/>
        <s v="05:17:20" u="1"/>
        <s v="05:13:21" u="1"/>
        <s v="07:09:48" u="1"/>
        <s v="08:18:04" u="1"/>
        <s v="07:13:39" u="1"/>
        <s v="03:32:38" u="1"/>
        <s v="03:40:38" u="1"/>
        <s v="04:13:05" u="1"/>
        <s v="04:45:13" u="1"/>
        <s v="03:44:57" u="1"/>
        <s v="01:20:41" u="1"/>
        <s v="04:21:15" u="1"/>
        <s v="07:42:18" u="1"/>
        <s v="03:49:36" u="1"/>
        <s v="03:05:39" u="1"/>
        <s v="05:18:50" u="1"/>
        <s v="05:02:42" u="1"/>
        <s v="03:41:48" u="1"/>
        <s v="04:58:22" u="1"/>
        <s v="05:30:51" u="1"/>
        <s v="04:30:25" u="1"/>
        <s v="04:18:54" u="1"/>
        <s v="11:13:09" u="1"/>
        <s v="04:06:55" u="1"/>
        <s v="05:03:12" u="1"/>
        <s v="05:07:21" u="1"/>
        <s v="04:42:54" u="1"/>
        <s v="04:27:04" u="1"/>
        <s v="04:27:14" u="1"/>
        <s v="05:07:51" u="1"/>
        <s v="03:26:58" u="1"/>
        <s v="04:07:25" u="1"/>
        <s v="04:11:16" u="1"/>
        <s v="04:23:25" u="1"/>
        <s v="05:12:02" u="1"/>
        <s v="05:08:21" u="1"/>
        <s v="04:31:55" u="1"/>
        <s v="05:32:21" u="1"/>
        <s v="07:24:39" u="1"/>
        <s v="05:52:30" u="1"/>
        <s v="04:20:06" u="1"/>
        <s v="03:48:17" u="1"/>
        <s v="05:33:01" u="1"/>
        <s v="07:49:27" u="1"/>
        <s v="01:28:30" u="1"/>
        <s v="01:24:31" u="1"/>
        <s v="03:44:48" u="1"/>
        <s v="01:36:50" u="1"/>
        <s v="05:01:43" u="1"/>
        <s v="08:34:15" u="1"/>
        <s v="03:40:49" u="1"/>
        <s v="08:06:36" u="1"/>
        <s v="04:33:35" u="1"/>
        <s v="04:33:45" u="1"/>
        <s v="03:41:09" u="1"/>
        <s v="05:30:02" u="1"/>
        <s v="04:33:55" u="1"/>
        <s v="07:34:39" u="1"/>
        <s v="05:26:41" u="1"/>
        <s v="05:38:50" u="1"/>
        <s v="03:17:59" u="1"/>
        <s v="04:58:23" u="1"/>
        <s v="04:02:17" u="1"/>
        <s v="05:22:52" u="1"/>
        <s v="04:38:44" u="1"/>
        <s v="04:26:55" u="1"/>
        <s v="03:46:28" u="1"/>
        <s v="05:19:41" u="1"/>
        <s v="05:35:31" u="1"/>
        <s v="01:54:40" u="1"/>
        <s v="03:26:59" u="1"/>
        <s v="04:19:25" u="1"/>
        <s v="05:31:42" u="1"/>
        <s v="03:59:07" u="1"/>
        <s v="04:39:54" u="1"/>
        <s v="04:11:47" u="1"/>
        <s v="04:55:54" u="1"/>
        <s v="03:27:29" u="1"/>
        <s v="04:31:56" u="1"/>
        <s v="05:24:22" u="1"/>
        <s v="07:52:39" u="1"/>
        <s v="03:43:49" u="1"/>
        <s v="04:32:16" u="1"/>
        <s v="04:20:37" u="1"/>
        <s v="05:17:12" u="1"/>
        <s v="03:28:39" u="1"/>
        <s v="03:44:29" u="1"/>
        <s v="01:16:32" u="1"/>
        <s v="04:17:16" u="1"/>
        <s v="04:05:37" u="1"/>
        <s v="04:05:57" u="1"/>
        <s v="01:53:31" u="1"/>
        <s v="05:06:43" u="1"/>
        <s v="05:34:42" u="1"/>
        <s v="03:37:59" u="1"/>
        <s v="04:02:18" u="1"/>
        <s v="04:14:27" u="1"/>
        <s v="04:30:17" u="1"/>
        <s v="03:58:08" u="1"/>
        <s v="04:50:36" u="1"/>
        <s v="05:27:12" u="1"/>
        <s v="01:22:03" u="1"/>
        <s v="01:18:22" u="1"/>
        <s v="02:10:40" u="1"/>
        <s v="05:07:23" u="1"/>
        <s v="05:43:12" u="1"/>
        <s v="01:58:30" u="1"/>
        <s v="05:39:41" u="1"/>
        <s v="05:15:43" u="1"/>
        <s v="02:03:10" u="1"/>
        <s v="02:11:10" u="1"/>
        <s v="02:03:20" u="1"/>
        <s v="01:39:01" u="1"/>
        <s v="05:08:03" u="1"/>
        <s v="04:43:36" u="1"/>
        <s v="06:12:30" u="1"/>
        <s v="04:39:55" u="1"/>
        <s v="01:59:10" u="1"/>
        <s v="05:28:12" u="1"/>
        <s v="01:43:02" u="1"/>
        <s v="04:31:47" u="1"/>
        <s v="01:15:13" u="1"/>
        <s v="05:28:22" u="1"/>
        <s v="01:27:32" u="1"/>
        <s v="01:47:31" u="1"/>
        <s v="04:56:05" u="1"/>
        <s v="01:11:34" u="1"/>
        <s v="04:20:08" u="1"/>
        <s v="01:31:53" u="1"/>
        <s v="04:08:37" u="1"/>
        <s v="04:16:37" u="1"/>
        <s v="05:05:04" u="1"/>
        <s v="05:37:12" u="1"/>
        <s v="02:04:50" u="1"/>
        <s v="02:05:20" u="1"/>
        <s v="04:13:28" u="1"/>
        <s v="04:13:48" u="1"/>
        <s v="05:06:14" u="1"/>
        <s v="05:22:14" u="1"/>
        <s v="05:06:34" u="1"/>
        <s v="01:53:32" u="1"/>
        <s v="05:30:34" u="1"/>
        <s v="05:54:42" u="1"/>
        <s v="04:02:09" u="1"/>
        <s v="04:06:58" u="1"/>
        <s v="05:47:32" u="1"/>
        <s v="05:31:24" u="1"/>
        <s v="05:39:42" u="1"/>
        <s v="01:46:42" u="1"/>
        <s v="05:44:13" u="1"/>
        <s v="06:40:40" u="1"/>
        <s v="05:36:23" u="1"/>
        <s v="02:31:50" u="1"/>
        <s v="01:07:34" u="1"/>
        <s v="00:59:05" u="1"/>
        <s v="01:59:41" u="1"/>
        <s v="01:03:35" u="1"/>
        <s v="04:36:07" u="1"/>
        <s v="05:52:33" u="1"/>
        <s v="01:55:52" u="1"/>
        <s v="04:44:27" u="1"/>
        <s v="02:40:10" u="1"/>
        <s v="05:57:02" u="1"/>
        <s v="09:06:05" u="1"/>
        <s v="01:04:05" u="1"/>
        <s v="05:49:22" u="1"/>
        <s v="04:24:58" u="1"/>
        <s v="05:09:34" u="1"/>
        <s v="05:49:32" u="1"/>
        <s v="09:26:34" u="1"/>
        <s v="01:52:33" u="1"/>
        <s v="05:33:44" u="1"/>
        <s v="08:30:19" u="1"/>
        <s v="02:09:30" u="1"/>
        <s v="06:50:10" u="1"/>
        <s v="02:41:30" u="1"/>
        <s v="06:42:40" u="1"/>
        <s v="01:09:24" u="1"/>
        <s v="05:38:23" u="1"/>
        <s v="10:00:42" u="1"/>
        <s v="02:33:50" u="1"/>
        <s v="04:14:09" u="1"/>
        <s v="04:18:18" u="1"/>
        <s v="01:57:52" u="1"/>
        <s v="04:14:19" u="1"/>
        <s v="02:18:20" u="1"/>
        <s v="02:26:40" u="1"/>
        <s v="02:42:30" u="1"/>
        <s v="06:19:50" u="1"/>
        <s v="02:34:40" u="1"/>
        <s v="05:51:04" u="1"/>
        <s v="06:03:52" u="1"/>
        <s v="02:42:50" u="1"/>
        <s v="04:07:09" u="1"/>
        <s v="06:16:11" u="1"/>
        <s v="02:19:20" u="1"/>
        <s v="01:54:53" u="1"/>
        <s v="02:35:20" u="1"/>
        <s v="04:59:56" u="1"/>
        <s v="05:28:14" u="1"/>
        <s v="06:20:42" u="1"/>
        <s v="04:08:09" u="1"/>
        <s v="02:08:01" u="1"/>
        <s v="05:16:45" u="1"/>
        <s v="02:28:10" u="1"/>
        <s v="06:13:02" u="1"/>
        <s v="06:37:10" u="1"/>
        <s v="04:16:19" u="1"/>
        <s v="02:36:10" u="1"/>
        <s v="02:36:20" u="1"/>
        <s v="02:52:10" u="1"/>
        <s v="04:16:39" u="1"/>
        <s v="09:58:03" u="1"/>
        <s v="02:36:40" u="1"/>
        <s v="02:36:50" u="1"/>
        <s v="02:04:52" u="1"/>
        <s v="01:48:33" u="1"/>
        <s v="01:56:33" u="1"/>
        <s v="04:45:08" u="1"/>
        <s v="05:01:37" u="1"/>
        <s v="02:25:21" u="1"/>
        <s v="02:05:32" u="1"/>
        <s v="02:45:30" u="1"/>
        <s v="05:18:15" u="1"/>
        <s v="05:06:36" u="1"/>
        <s v="05:22:26" u="1"/>
        <s v="06:39:10" u="1"/>
        <s v="04:54:08" u="1"/>
        <s v="04:26:19" u="1"/>
        <s v="04:58:27" u="1"/>
        <s v="02:54:10" u="1"/>
        <s v="05:50:55" u="1"/>
        <s v="02:18:31" u="1"/>
        <s v="02:02:33" u="1"/>
        <s v="05:51:05" u="1"/>
        <s v="01:14:16" u="1"/>
        <s v="05:51:15" u="1"/>
        <s v="06:11:53" u="1"/>
        <s v="06:36:01" u="1"/>
        <s v="02:39:10" u="1"/>
        <s v="02:03:03" u="1"/>
        <s v="02:35:11" u="1"/>
        <s v="04:47:28" u="1"/>
        <s v="02:07:22" u="1"/>
        <s v="06:40:12" u="1"/>
        <s v="02:39:40" u="1"/>
        <s v="06:56:50" u="1"/>
        <s v="01:39:24" u="1"/>
        <s v="05:28:25" u="1"/>
        <s v="05:44:15" u="1"/>
        <s v="02:51:51" u="1"/>
        <s v="06:05:03" u="1"/>
        <s v="02:32:02" u="1"/>
        <s v="04:56:28" u="1"/>
        <s v="02:04:23" u="1"/>
        <s v="05:49:14" u="1"/>
        <s v="03:01:00" u="1"/>
        <s v="02:04:53" u="1"/>
        <s v="02:20:43" u="1"/>
        <s v="01:20:17" u="1"/>
        <s v="05:17:36" u="1"/>
        <s v="01:32:26" u="1"/>
        <s v="05:05:37" u="1"/>
        <s v="05:05:57" u="1"/>
        <s v="02:05:23" u="1"/>
        <s v="02:45:21" u="1"/>
        <s v="02:49:30" u="1"/>
        <s v="06:14:23" u="1"/>
        <s v="06:18:32" u="1"/>
        <s v="06:02:24" u="1"/>
        <s v="02:21:23" u="1"/>
        <s v="05:38:05" u="1"/>
        <s v="04:53:39" u="1"/>
        <s v="05:34:06" u="1"/>
        <s v="02:53:41" u="1"/>
        <s v="02:57:50" u="1"/>
        <s v="05:42:06" u="1"/>
        <s v="09:43:16" u="1"/>
        <s v="01:13:17" u="1"/>
        <s v="05:22:17" u="1"/>
        <s v="03:10:20" u="1"/>
        <s v="03:02:30" u="1"/>
        <s v="01:21:37" u="1"/>
        <s v="06:11:04" u="1"/>
        <s v="05:14:57" u="1"/>
        <s v="05:30:47" u="1"/>
        <s v="02:58:20" u="1"/>
        <s v="02:10:14" u="1"/>
        <s v="02:02:24" u="1"/>
        <s v="01:58:04" u="1"/>
        <s v="06:03:54" u="1"/>
        <s v="05:11:18" u="1"/>
        <s v="03:11:20" u="1"/>
        <s v="01:06:57" u="1"/>
        <s v="06:40:03" u="1"/>
        <s v="02:39:31" u="1"/>
        <s v="01:50:56" u="1"/>
        <s v="02:47:41" u="1"/>
        <s v="06:12:34" u="1"/>
        <s v="02:31:43" u="1"/>
        <s v="01:47:25" u="1"/>
        <s v="07:05:20" u="1"/>
        <s v="06:00:55" u="1"/>
        <s v="06:05:04" u="1"/>
        <s v="02:40:03" u="1"/>
        <s v="06:01:25" u="1"/>
        <s v="02:20:24" u="1"/>
        <s v="05:09:27" u="1"/>
        <s v="06:41:53" u="1"/>
        <s v="06:38:02" u="1"/>
        <s v="01:08:47" u="1"/>
        <s v="05:53:46" u="1"/>
        <s v="02:53:02" u="1"/>
        <s v="03:01:41" u="1"/>
        <s v="02:17:23" u="1"/>
        <s v="02:01:15" u="1"/>
        <s v="03:01:51" u="1"/>
        <s v="06:14:24" u="1"/>
        <s v="06:50:13" u="1"/>
        <s v="05:46:06" u="1"/>
        <s v="06:42:43" u="1"/>
        <s v="06:30:44" u="1"/>
        <s v="01:17:27" u="1"/>
        <s v="06:07:04" u="1"/>
      </sharedItems>
    </cacheField>
    <cacheField name="Bono" numFmtId="0">
      <sharedItems containsString="0" containsBlank="1" containsNumber="1" containsInteger="1" minValue="0" maxValue="200"/>
    </cacheField>
    <cacheField name="Dif 1o" numFmtId="164">
      <sharedItems containsBlank="1" containsMixedTypes="1" containsNumber="1" minValue="-166.56666666666666" maxValue="0"/>
    </cacheField>
    <cacheField name="PTS" numFmtId="165">
      <sharedItems containsString="0" containsBlank="1" containsNumber="1" minValue="0" maxValue="360"/>
    </cacheField>
    <cacheField name="JINETE" numFmtId="0">
      <sharedItems containsBlank="1" count="470">
        <s v="MARTIN GARCIA LAZO"/>
        <s v="PABLO LLOMPART"/>
        <s v="NICOLAS SCHMIDT GONZALEZ"/>
        <s v="FELIPE SAT YABER"/>
        <s v="TARA ANNE GREASLEY"/>
        <s v="MAXI WIMMER"/>
        <s v="CAROLINE MACKENZIE"/>
        <s v="DAVID RAMIREZ AGUILERA"/>
        <s v="NICOLE HAMMERSLEY FONK"/>
        <s v="ANDRE ALVAREZ"/>
        <s v="CLAUDIO CORNEJO CABEZAS"/>
        <s v="MARIIA SHABLOVSKA"/>
        <s v="DAVID RAMIREZ FUENTES"/>
        <s v="PAULA LLORENS CLARK"/>
        <s v="FRANCISCO  EGUIGUREN VALDÉS"/>
        <s v="BORJA MAYOL"/>
        <s v="CAMILA SANCHEZ"/>
        <s v="JESUS MAXIMILIANO CERPA VERA"/>
        <s v="TRINIDAD VALENZUELA FUENTES"/>
        <s v="PIA CERPA SABATER"/>
        <s v="VICENTE  LARRAIN ARJONA"/>
        <s v="CRISTOBAL LARRAIN ARJONA"/>
        <s v="VICENTE MAYOL LARRAIN"/>
        <s v="JOSE SPOERER VERGARA"/>
        <s v="VALENTINA MENDEZ"/>
        <s v="PABLO JOSE VALDES SALINAS"/>
        <s v="PEDRO TOMAS VARELA CERDA"/>
        <s v="MATIAS ALAMOS"/>
        <s v="ERNESTO DE LA FUENTE FUENZALIDA"/>
        <s v="DIEGO BULNES LABRA"/>
        <s v="FELIPE PERO DOMEYKO"/>
        <s v="ALFREDO SAT YABER"/>
        <s v="CATALINA ORTUZAR ORPHANOPOULOS"/>
        <s v="ORLANDO VILLALOBOS"/>
        <s v="CRISTOBAL BELTRAMIN"/>
        <s v="JAVIERA GAJARDO ARAOS"/>
        <s v="PEDRO DEL CAMPO SALINAS"/>
        <s v="MANUELA VALENZUELA VARGAS"/>
        <s v="INGRID  FONCK"/>
        <s v="VICENTE IRARRAZABAL"/>
        <s v="SERGIO  HURTADO "/>
        <s v="HARKEN JENSEN"/>
        <s v="MARIA PAZ VARGAS"/>
        <s v="RODOLFO FUENZALIDA SANHUEZA"/>
        <s v="MACARENA SUAZO CEPEDA"/>
        <s v="MARIA ROSA BARAHONA VARGAS"/>
        <s v="RENATO  CERDA BARROS"/>
        <s v="DIEGO FUENTES URRUTIA"/>
        <s v="CARLOS LETELIER SIVORI"/>
        <s v="FEDERICO SCHMIDT GONZALEZ"/>
        <s v="JAVIER MENDEZ YAÑEZ"/>
        <s v="MICAELA TORRES HORTA"/>
        <s v="WILLIAM GREASLEY MAKAI"/>
        <s v="FLORENCIA CATALINA CERPA VERA"/>
        <s v="FLORENCIA CARDONE ALMARZA"/>
        <s v="EMILIA PATTERSON"/>
        <s v="CONSUELO MARCHANT CARDENAS"/>
        <s v="TRINIDAD MARINKOVIC CORTESE"/>
        <s v="GABRIEL AGUSTIN ALMARA"/>
        <s v="VICTOR RIOS GARCIA HUIDOBRO"/>
        <s v="DOMINGO SPOERER VERGARA"/>
        <s v="FELIPE THOMSEN"/>
        <s v="OSCAR TAHAN"/>
        <s v="RICARDO THOMSEN"/>
        <s v="MATIAS ALONSO ASCUY"/>
        <s v="PAOLA ALEJANDRA GOIC CARCAMO"/>
        <s v="SANTIAGO UGARTE"/>
        <s v="SERGIO ULLOA C"/>
        <s v="PABLO VALDES RAMIREZ"/>
        <s v="DARIO CHAMORRO"/>
        <s v="LEON LARRAIN"/>
        <s v="LUIS SANTOS "/>
        <s v="JUAN RIOS"/>
        <s v="HERNANDO ARENAS"/>
        <s v="ANTON LOPEZ "/>
        <s v="DIEGO OYANEDEL"/>
        <s v="PILAR TORREALBA"/>
        <s v="SEBASTIAN IRRIBARRA CONA"/>
        <s v="JORGE ARTURO ESPARZA"/>
        <s v="FELIPE YCHPAS ESPINOZA"/>
        <s v="FRANCISCO TORO ESCOBAR"/>
        <s v="COLOMBA MATTE TYRER"/>
        <s v="JUAN DE DIOS LARRAIN CALVO"/>
        <s v="AMELIA  LARRAIN"/>
        <s v="HELENA CERPA PINOCHET"/>
        <s v="ESTEBAN OLIVARES OSORIO"/>
        <s v="ALEXIS  HENRIQUEZ RAMIREZ"/>
        <s v="FERNANDO DE PEÑA"/>
        <s v="GUILLERMO  TORO TASSARA"/>
        <s v="MARIA IGNACIA SAT YABER"/>
        <s v="ADRIANA PANTOJA CONTRERAA"/>
        <s v="JUAN GOMEZ"/>
        <s v="RENI  MULLER"/>
        <s v="MARIA CECILIA GODOY"/>
        <s v="SEBASTIAN SALINAS"/>
        <s v="JUAN ALVARO GONZALEZ ASBUN"/>
        <s v="JUAN FRANCISCO DEL CANTO"/>
        <s v="JORGE RUIZ-TAGLE"/>
        <s v="CLAUDIO SEPULVEDA EGAÑA"/>
        <s v="GUILLERMO BELTRAMI"/>
        <s v="BRYAN VALDEBENITO"/>
        <s v="JOSE ANDRES  POBLETE SALCEDO"/>
        <s v="JOSE ANTONIO  VICENTE OLIVARI"/>
        <s v="ANTONIA KIMBER VERGARA"/>
        <s v="MACARENA ZERBI"/>
        <s v="DANIEL OLIVARES"/>
        <s v="CARLA O´NELL"/>
        <s v="RAFAEL  CARRERE"/>
        <s v="CRISTIAN SANCHEZ"/>
        <s v="FRANCESCA GIOIA MANSILLA"/>
        <s v="JAIME BARRIENTOS RAMIREZ"/>
        <s v="FLORENCIA HIRMAS VALDERRAMA"/>
        <s v="JOSEFA AGUILERA"/>
        <s v="JOSE IGNACIO CORREA SERRA"/>
        <s v="MARIA RISHMAWI"/>
        <s v="JOSE  ELIAS  RISHMAWI"/>
        <s v="XIUYAN ZHANG"/>
        <s v="JIA HUILIN"/>
        <s v="SUI  BO "/>
        <s v="YUOUDONG HUANG"/>
        <s v="MARCELA  COTO NIELSEN"/>
        <s v="MARIA JOSE GAMEROS ALVAREZ TOSTADO"/>
        <s v="GUSTAVO A COSTA"/>
        <s v="RIKKE KIAER THYGESEN"/>
        <s v="FERNANDO MEDINA"/>
        <s v="HECTOR ALMEIDA AYALA"/>
        <s v="TERESA SANCHEZ"/>
        <s v="PABLO XAVIER VINTIMILLA"/>
        <s v="NATHALIE WEEMAELS"/>
        <s v="JOSE DANIEL ANDRADE PAREDES"/>
        <s v="MANUEL BULNES MUZARD"/>
        <s v="HE  YIXUAN "/>
        <s v="FERNANDA  VILLAR "/>
        <s v="CARLOS HUMERES SIGALA"/>
        <s v="KAREN GOMEZ"/>
        <s v="GRISELDA CONRAD"/>
        <s v="GABRIEL MORGUI"/>
        <s v="BELEN FIGUERAS"/>
        <s v="PAULINA BERRIEL"/>
        <s v="PAULINO RIOS MORAGA"/>
        <s v="JOSEFINA ROLT"/>
        <s v="PABLO FIGUEROA SILVA"/>
        <s v="AARON  AMESTICA OLEA"/>
        <s v="EDERSON FERNANDES DA COSTA"/>
        <s v="LAURA MORAS"/>
        <s v="EMA SANCHEZ"/>
        <s v="TRINIDAD MENDEZ"/>
        <s v="JOSEFINA CAPUTO"/>
        <s v="JOSEFINA BACHELET COTO"/>
        <s v="CARLOS  SILVA ESCOBAR"/>
        <s v="FRANCISCO VERGARA"/>
        <s v="RODRIGO MOREIRA"/>
        <s v="JOSE CAIO FRISONI VAS GUIMARAES"/>
        <s v="AYLIN GOMEZ"/>
        <s v="SOFIA GARCIA BONGOLL"/>
        <s v="BARBARA DOMONT"/>
        <s v="PABLO  LLOMPART GARCIA HUIDOBRO"/>
        <s v="MAXIMILIANO  CORREA ARIZTIA"/>
        <s v="FRANCISCO BOETSCH VICUÑA"/>
        <s v="FRANCISCA  SANTA CRUZ MANRIQUEZ"/>
        <s v="MARIA LUTZ CHAS"/>
        <s v="MAUD BREYNE"/>
        <s v="RICARDO BACHELET"/>
        <s v="GONZALO BULNES LLOMPAR"/>
        <s v="MAX BULNES LABRA"/>
        <s v="ANDRES GATICA JOLFRE"/>
        <s v="BENJAMIN SCHMIDT GONZALEZ"/>
        <s v="MATIAS LILLO"/>
        <s v="CONSTANZA REPOSI"/>
        <s v="MARTINA RODRIGUEZ"/>
        <s v="BETZABETH GOMEZ PEREZ"/>
        <s v="DONALD HARRIS"/>
        <s v="JOSEFINA MATURANA FELL"/>
        <s v="JUAN GUILLERMO JIMENEZ ROJAS"/>
        <s v="DAVID CASTAÑEDA LEMUS"/>
        <s v="ALVARO LLOMPART GRIMM"/>
        <s v="RAIMUNDO UNDURRAGA MUJICA"/>
        <s v="RENZO  ALVARADO BAHAMONDES"/>
        <s v="JOSE PEDRO VARELA ALFONSO"/>
        <s v="MAURICIO GONZALEZ"/>
        <s v="CRISTOBAL ROJAS"/>
        <s v="JORGE GELDRES"/>
        <s v="JORGE  BERCKEMEYER GOSCH"/>
        <s v="CARLOS SABBAGH PISANO"/>
        <s v="JUAN EDUARDO COX VIAL"/>
        <s v="CAMILA  HERRERA"/>
        <s v="JOSEFINA SANCHEZ LABBE"/>
        <s v="ESTEBAN  GALDAMES CASORZO"/>
        <s v="MARTIN BULNES LABRA"/>
        <s v="JAIME GUZMAN SILVA"/>
        <s v="NICOLAS JIMENEZ"/>
        <s v="ISIDORA CAÑAS"/>
        <s v="EMILIA  IZCUE MINGO"/>
        <s v="ROSARIO  SALINAS BARROS"/>
        <s v="JOSE FARRACH"/>
        <s v="VICTOR RIOS SALAS"/>
        <s v="PEDRO PABLO  GÓMEZ MARTÍNEZ"/>
        <s v="CAROLYN CHASE-DUNN"/>
        <s v="CATALINA LLORENS CLARK"/>
        <s v="EDUARDO BAEZA"/>
        <s v="JUAN PABLO PERO DOMEYKO"/>
        <s v="ANDRES VELASQUEZ"/>
        <s v="ORNELLA BALDUCCI MOULINIE"/>
        <s v="OSVALDO ARAYA URZUA"/>
        <s v="FERNANDA TORRES HORTA"/>
        <s v="JAVIERA  REINOSO RUDZAJS"/>
        <s v="CONSTANZA BERCKEMEYER"/>
        <s v="DAMIEN  DE LA PANOUSE"/>
        <s v="ESTEBAN DE LA FUENTE ERNST"/>
        <s v="SERGIO IVAN  ULLOA"/>
        <s v="ALEJANDRO VALDES CRUZ"/>
        <s v="FERNANDA HERRERA CRUZ"/>
        <s v="PABLO  VALDES RAMIREZ"/>
        <s v="STEFANO ROSSI"/>
        <s v="CAROLINA COX MUJICA "/>
        <s v="CLAUDIO JORQUERA AHUMADA"/>
        <s v="GERARDO ALAMOS "/>
        <s v="JOSE TOMAS QUEZADA"/>
        <s v="DIEGO  QUEZADA BASCUÑAN"/>
        <s v="TANJA WEBER"/>
        <s v="ISIDORA SANCHEZ LAMOLIATTE"/>
        <s v="KARIM VON MUHLENBROCK"/>
        <s v="TIKI LEA-PLAZA"/>
        <s v="INA LABBE"/>
        <s v="ALEJANDRA  CALDERON"/>
        <s v="FELICITAS  FIGUERAS"/>
        <s v="CARLA O'NELL"/>
        <s v="CRISTIAN CALONGE FREIRE"/>
        <s v="NICOLAS BULNES LABRA"/>
        <s v="JOSE MANUEL OLIVO HERNANDEZ"/>
        <s v="NICOLAS SILVA OVALLE"/>
        <s v="ARMANDO JOSE HARGOUS MIDDLETON"/>
        <s v="ISABEL BACHELET COTO"/>
        <s v="JOSÉ ELIAS RISHMAWI"/>
        <s v="RENI  MULLER KNOOP"/>
        <s v="ALFONSO GARCIA-HUIDOBRO"/>
        <s v="VALERIA WINKELMANN"/>
        <s v="CARLOS  SABBAGH PISANO"/>
        <s v="CARLOS ORTIZ"/>
        <s v="MIGUEL RUIZ-TAGLE"/>
        <s v="MAURICO ROGEL SILVA"/>
        <s v="CESAR MORABOWEN"/>
        <s v="LORETO HENRIQUEZ PEREZ"/>
        <s v="MACKAI GREASLEY"/>
        <s v="SELENE SANCHEZ"/>
        <s v="REBECA MEDINA MORE"/>
        <s v="LUIS ANDRES ARTIGAS ESPINOZA"/>
        <s v="VICTOR KEHR"/>
        <s v="ALVARO COX MUJICA"/>
        <s v="MONICA  PINTO LIMA GRAZIANO"/>
        <s v="GONZALO  GAJARDO PONCE"/>
        <s v="LUKAS BUCKEL OCQUETEAU"/>
        <s v="MEDARDO RAGA"/>
        <s v="MARISOL SUAREZ"/>
        <s v="JUAN IGNACIO CARDONE PALACIOS"/>
        <s v="CONSTANZA DUHALDE PLAZA"/>
        <s v="RAMIRO MANSILLA"/>
        <s v="PEDRO DIAZ DE VALDES"/>
        <s v="TRINIDAD SANTA CRUZ MANRIQUEZ"/>
        <s v="JUAN EDUARDO SPOERER DE LA SOTTA"/>
        <s v="ISIDORA HIRMAS VALDERRAMA"/>
        <s v="JOAQUIN LAGOS VELASCO"/>
        <s v="ANDRES MENDEZ"/>
        <s v="ALISON CASTILLO"/>
        <s v="RAFAELA CORTES"/>
        <s v="RENATA REINOSO"/>
        <s v="SERGIO  MERINO"/>
        <s v="INES  ALAMOS"/>
        <s v="JOSE ROJAS"/>
        <s v="PATRICIA SANCHEZ"/>
        <s v="AGUSTINA GONZALEZ"/>
        <s v="VALENTINA LETELIER"/>
        <s v="EMMA LETELIER"/>
        <s v="MAURICIO ROGEL SILVA"/>
        <s v="ERNESTO  DE LA FUENTE FUENZALIDA"/>
        <s v="DIEGO  OYANEDEL"/>
        <s v="JUAN  RIOS "/>
        <s v="ENRIQUE NEF VALDES"/>
        <s v="JUAN PABLO  THOMSEN"/>
        <s v="VICTOR SZECOWKA LATRACH"/>
        <s v="BRUNO CALTAGIRONE"/>
        <s v="JUAN PABLO CRISTI"/>
        <m/>
        <s v="JAVIERA SEPULVEDA" u="1"/>
        <s v="AMPARO LOPEZ HORTA" u="1"/>
        <s v="MARIA CECILIA CARRERE" u="1"/>
        <s v="SERGIO IVAN ULLOA" u="1"/>
        <s v="JAVIERA LAGOS DIAZ" u="1"/>
        <s v="IVANA IGLESIASBRICKLES" u="1"/>
        <s v="JAVIER MORALES" u="1"/>
        <s v="HECTOR VILAPLANA" u="1"/>
        <s v="PABLO SOTO" u="1"/>
        <s v="JUAN JOSE LARRAIN BULNES" u="1"/>
        <s v="PATRICIO BUSTAMANTE COURT" u="1"/>
        <s v="MICHAELA SUPEKOVA" u="1"/>
        <s v="FERNANDO RENZ" u="1"/>
        <s v="VARINA SIMUNOVIC" u="1"/>
        <s v="CATALINA FERNANDEZ" u="1"/>
        <s v="PABLO  VALDES  SALINAS" u="1"/>
        <s v="FELIPE FERNANDEZ QUIROZ" u="1"/>
        <s v="VICENTE MAYOL" u="1"/>
        <s v="SVENJA EICHLER" u="1"/>
        <s v="PATRICIO BUSTAMENTE PEREZ" u="1"/>
        <s v="JESUS RAGA" u="1"/>
        <s v="EMILIO BENOIT" u="1"/>
        <s v="CAMILA HERRERA CRUZ" u="1"/>
        <s v="PEDRO MAYOL LARRAIN" u="1"/>
        <s v="CRISTIAN  JARA" u="1"/>
        <s v="FERNANDA ZUÑIGA JORY" u="1"/>
        <s v="EMILIA OGALDE" u="1"/>
        <s v="RICARDO ALMARA" u="1"/>
        <s v="PATRICIA FEKETE" u="1"/>
        <s v="JIMENA BRIZ" u="1"/>
        <s v="CRISTIAN  HERRERA" u="1"/>
        <s v="MARJORIE MORALES CONCHA" u="1"/>
        <s v="DIEGO FUENTES" u="1"/>
        <s v="MARIA SHABLOSKA" u="1"/>
        <s v="FERNANDO HORTA JONES" u="1"/>
        <s v="BELEN  SANTIBANEZ" u="1"/>
        <s v="FRANCISCO  BALVERDE" u="1"/>
        <s v="VICTOR IGNACIO KEHR HERRERA" u="1"/>
        <s v="VICENTE LARRAIN ARJONA" u="1"/>
        <s v="ALEXANDRA BRADBURY GOYCOLEA" u="1"/>
        <s v="FRANCISCO VILLAROEL IGLESIASBRICKLES" u="1"/>
        <s v="JOSE BANETA" u="1"/>
        <s v="LUIS TILLERIA VELASQUEZ" u="1"/>
        <s v="PABLO  FIGUEROA" u="1"/>
        <s v="MACARENA SUAZO ZEPEDA" u="1"/>
        <s v="GABRIEL CANALES CANALES" u="1"/>
        <s v="JUAN PABLO THOMSEN" u="1"/>
        <s v="IGNACIO VARGAS MESA" u="1"/>
        <s v="MARIA JOSE CHADWICK" u="1"/>
        <s v="ADRIAN SOTELO" u="1"/>
        <s v="JULIA MONTAGNE" u="1"/>
        <s v="JUAN CARLOS MENDEZ MENDEZ" u="1"/>
        <s v="CRISTOBAL JESUS ROJAS SANCHEZ" u="1"/>
        <s v="LUIS HERNAN VALDIVIESO" u="1"/>
        <s v="JOSE ELIAS RISHMAWI" u="1"/>
        <s v="ANDRES BULNES MUZARD" u="1"/>
        <s v="HELENA EMPERATEIZ CERPA PINOCHET" u="1"/>
        <s v="MANUEL BULNES " u="1"/>
        <s v="ANDRES PEPPI ARONOWSK" u="1"/>
        <s v="GABRIEL DIAZ DE VALDES" u="1"/>
        <s v="JOSE MARIA  BARAONA GARCIA" u="1"/>
        <s v="JAVIERA GAJARDO" u="1"/>
        <s v="EMILIA JUANA OGALDE" u="1"/>
        <s v="JUAN DE DIOS LARRAIN" u="1"/>
        <s v="AGUSTINA MONTT" u="1"/>
        <s v="FELIPE PERÓ DOMEYKO" u="1"/>
        <s v="FERNANDO LAGOS DIAZ" u="1"/>
        <s v="JERUSA AMESTICA HARRIS " u="1"/>
        <s v="BENJAMIN MELERO FONTAINE" u="1"/>
        <s v="FLORENCIA DIAZ PELETEIRO" u="1"/>
        <s v="FRANCISCO  MARTIN" u="1"/>
        <s v="JUAN LUCA RODRIGUEZ" u="1"/>
        <s v="MARIA FRANCISCA SALES BRAGADO" u="1"/>
        <s v="PAOLA GOICH" u="1"/>
        <s v="MARIANN SEGLEM" u="1"/>
        <s v="JOSE IGNACIO VALDIVIESO TAGLE" u="1"/>
        <s v="LUCIA SUPERKOVA" u="1"/>
        <s v="JESUS CERPA VERA" u="1"/>
        <s v="JUAN CARLOS ONELL" u="1"/>
        <s v="JUAN CARLOS  RIESCO" u="1"/>
        <s v="SANTIAGO FERNANDEZ ORTUZAR" u="1"/>
        <s v="PAULA FUENTEALBA MONTEBRUNO" u="1"/>
        <s v="AARON FONDI" u="1"/>
        <s v="MARIO OPORTUS" u="1"/>
        <s v="CAMILA PAZDIREK" u="1"/>
        <s v="MERCEDES ANGULO" u="1"/>
        <s v="RONNAL RENATO CERDA BEAS" u="1"/>
        <s v="JAVIER MELERO" u="1"/>
        <s v="JOSE TOMAS  VALENZUELA" u="1"/>
        <s v="ANDRES ARTIGAS ESPINOZA" u="1"/>
        <s v="LUCIA FERNANDEZ" u="1"/>
        <s v="MAURICO ROGEL ROGEL" u="1"/>
        <s v="JUAN JOSE CALONGE" u="1"/>
        <s v="SEBASTIAN BRINTRUP" u="1"/>
        <s v="EMILIA BARAONA GARCIA" u="1"/>
        <s v="FELIPE BARAONA UNDURRAGA" u="1"/>
        <s v="PEDRO  DEL CAMPO SALINAS" u="1"/>
        <s v="LUZ MARIA ROJAS" u="1"/>
        <s v="ANA MARIA SPOERER" u="1"/>
        <s v="GUILLERMO TORO TASSARA" u="1"/>
        <s v="ERNESTO  DE LA FUENTE FUENZALIDA" u="1"/>
        <s v="ANTONELLA GIRONA" u="1"/>
        <s v="MANUEL BULNES LABRA" u="1"/>
        <s v="LUBA LEONI" u="1"/>
        <s v="BENJAMIN MAYOL" u="1"/>
        <s v="AMELIA LARRAIN A" u="1"/>
        <s v="ISIDORA VILLAROEL" u="1"/>
        <s v="ISIDORA GOMEZ" u="1"/>
        <s v="CLAUDIO POBLETE BARRERA" u="1"/>
        <s v="DANIELA BRAVO" u="1"/>
        <s v="VIKTORIA MOLNAR" u="1"/>
        <s v="MATIAS ALONSO ASCUI" u="1"/>
        <s v="CLAUDIO POBLETE" u="1"/>
        <s v="LUIS PUEBLA GOMES" u="1"/>
        <s v="JOSE TAHAN" u="1"/>
        <s v="JOSE SEGUEL" u="1"/>
        <s v="MARTIN BULNES" u="1"/>
        <s v="JUAN PABLO SCHIAPPACASSE CANEPA" u="1"/>
        <s v="CRISTIAN CORNEJO CABEZAS" u="1"/>
        <s v="ANTHONY PHILLIPS" u="1"/>
        <s v="FRANCISCO VILLAROEL" u="1"/>
        <s v="MARCELA COTO NIELSEN" u="1"/>
        <s v="MATIAS ALAMOS CONCHA" u="1"/>
        <s v="JUAN PABLO MAYOL CALVO" u="1"/>
        <s v="CRISTOBAL MENDEZ MONTERO" u="1"/>
        <s v="ANTONIA MATURANA" u="1"/>
        <s v="CRISTOBAL MENDEZ" u="1"/>
        <s v="SAMANTHA YATES" u="1"/>
        <s v="ELISA  RIOS GARCIA GUIDOBRO" u="1"/>
        <s v="INGRID FONK" u="1"/>
        <s v="RAUL SEPULVEDA" u="1"/>
        <s v="MATIAS LLONA FEUREISEN" u="1"/>
        <s v="JORGE ESPARZA POBLETE" u="1"/>
        <s v="TERESITA OVALLE VERGARA" u="1"/>
        <s v="LUIS RODRIGUEZ" u="1"/>
        <s v="DIEGO MC ALISTER" u="1"/>
        <s v="NICOLAS LARA SOTO" u="1"/>
        <s v="PAULA VIAL" u="1"/>
        <s v="MIGUEL MELNICK" u="1"/>
        <s v="MARIIA SHABLOSKA" u="1"/>
        <s v="SALVADOR ALVARADO" u="1"/>
        <s v="HELENA HEMPERATEIZ CERPA PINOCHET" u="1"/>
        <s v="MIGUEL URRA" u="1"/>
        <s v="MAUREEN POOLEY TOPANI" u="1"/>
        <s v="RENE VALENZUELA FUENTES" u="1"/>
        <s v="AMALIA GALILEA IZQUIERDO" u="1"/>
        <s v="JOSEFINA ARELLANO" u="1"/>
        <s v="LORENZO LUIS ASTE FERRARIO" u="1"/>
        <s v="MARTIN BUSCHMANN DE SANTOS" u="1"/>
        <s v="NELSON CID" u="1"/>
        <s v="MARIO ARTUS" u="1"/>
        <s v="NICOLAS DONOSO" u="1"/>
        <s v="ANDREA FERNANDEZ" u="1"/>
        <s v="KATA FEKETENE WACHTLER" u="1"/>
        <s v="FRANCISCA SANTA CRUZ MANRIQUEZ" u="1"/>
        <s v="LUIS TORO" u="1"/>
        <s v="EMILIA TREANTACOSTE" u="1"/>
        <s v="SOFIA LLORENS CLARK" u="1"/>
        <s v="PABLO LLOMPART GARCIA HUIDOBRO" u="1"/>
        <s v="AMELIA LARRAIN" u="1"/>
        <s v="DANTE MARINETTI" u="1"/>
        <s v="BIAGIO DEMAGLIE PARRA" u="1"/>
        <s v="JUAN CARLOS ALLENDE  " u="1"/>
        <s v="SABINE MATTHEI" u="1"/>
        <s v="CAMILA RODRIGUEZ" u="1"/>
        <s v="MARIA JOSE GARAT" u="1"/>
        <s v="LUCAS VARGAS SANCHEZ" u="1"/>
        <s v="MARTIN CARRERE" u="1"/>
        <s v="AMANDA VILLAROEL" u="1"/>
        <s v="ESTEBAN  GALDAMEZ" u="1"/>
        <s v="RAUL MATURANA PAPE" u="1"/>
        <s v="RENATO CERDA BARROS" u="1"/>
        <s v="ANTONIO LLOMPART COSMELLI" u="1"/>
        <s v="FRANCO HERNANDEZ" u="1"/>
        <s v="ANTONIA KIMBER" u="1"/>
        <s v="GABRIEL ALMARA" u="1"/>
        <s v="BENJAMIN GOMEZ" u="1"/>
        <s v="TOMAS GARRIDO RUZ" u="1"/>
        <s v="JORGE BERCKEMEYER GOSCH" u="1"/>
        <s v="JUAN DANIEL DIAZ SERRANO" u="1"/>
        <s v="ROBERTO DIAZ" u="1"/>
        <s v="DARIA SHABLOVSKA" u="1"/>
        <s v="TERESITA LARRAIN" u="1"/>
        <s v="ANTONIA GALILEA IZQUIERDO" u="1"/>
        <s v="NICOLAS BURGOS HERMOSILLA" u="1"/>
        <s v="BORIS HERRERA" u="1"/>
        <s v="PILAR SARAVIA" u="1"/>
      </sharedItems>
    </cacheField>
    <cacheField name="BINOMIO" numFmtId="0">
      <sharedItems containsBlank="1" count="1085">
        <s v="MARTIN GARCIA LAZO - SI QUILILCHE"/>
        <s v="PABLO LLOMPART - ANCAR DASAM"/>
        <s v="NICOLAS SCHMIDT GONZALEZ - MALBORO"/>
        <s v="FELIPE SAT YABER - ATILANA"/>
        <s v="TARA ANNE GREASLEY - AYHUN"/>
        <s v="MAXI WIMMER - CL LIDIA"/>
        <s v="CAROLINE MACKENZIE - F.U. CORSO"/>
        <s v="DAVID RAMIREZ AGUILERA - MONONA"/>
        <s v="NICOLE HAMMERSLEY FONK - CL LEYLANI"/>
        <s v="ANDRE ALVAREZ - FUERZA BRUTA SA"/>
        <s v="CLAUDIO CORNEJO CABEZAS - TAABORA"/>
        <s v="MARIIA SHABLOVSKA - GUSTAVO CERATI"/>
        <s v="DAVID RAMIREZ FUENTES - WOLVERINE"/>
        <s v="PAULA LLORENS CLARK - S H CIRO"/>
        <s v="FRANCISCO  EGUIGUREN VALDÉS - OBI WAN"/>
        <s v="BORJA MAYOL - ALTAMIRA PETRA"/>
        <s v="CAMILA SANCHEZ - POZO BRUJO AMIR"/>
        <s v="JESUS MAXIMILIANO CERPA VERA - URKO"/>
        <s v="TRINIDAD VALENZUELA FUENTES - DASHKA"/>
        <s v="PIA CERPA SABATER - HLS CHOCOLATE AMARGO"/>
        <s v="VICENTE  LARRAIN ARJONA - PERSEO"/>
        <s v="CRISTOBAL LARRAIN ARJONA - JG COSACO"/>
        <s v="VICENTE MAYOL LARRAIN - MORROS"/>
        <s v="JOSE SPOERER VERGARA - PUKAWEL AVENTURERO"/>
        <s v="VALENTINA MENDEZ - DS BUCEFALO"/>
        <s v="PABLO JOSE VALDES SALINAS - AMISTOSO"/>
        <s v="PEDRO TOMAS VARELA CERDA - FADAR HADIN"/>
        <s v="MATIAS ALAMOS - AO TORUK"/>
        <s v="ERNESTO DE LA FUENTE FUENZALIDA - AL AZAN"/>
        <s v="DIEGO BULNES LABRA - SHAZAM"/>
        <s v="FELIPE PERO DOMEYKO - ZLATAN"/>
        <s v="ALFREDO SAT YABER - CHAMPULLI ZAHIR"/>
        <s v="CATALINA ORTUZAR ORPHANOPOULOS - MC TANGO"/>
        <s v="ORLANDO VILLALOBOS - LA PERFECTA"/>
        <s v="CRISTOBAL BELTRAMIN - MARQUEZ DP"/>
        <s v="JAVIERA GAJARDO ARAOS - BAHR"/>
        <s v="PEDRO DEL CAMPO SALINAS - SASHA"/>
        <s v="MANUELA VALENZUELA VARGAS - RABIOSA"/>
        <s v="INGRID  FONCK - CL MISTERIOSA"/>
        <s v="VICENTE IRARRAZABAL - CL LLANCA"/>
        <s v="SERGIO  HURTADO  - DAFIR"/>
        <s v="HARKEN JENSEN - LA CANDELARIA ALTHANI"/>
        <s v="MARIA PAZ VARGAS - AP ANGLO CAYO"/>
        <s v="RODOLFO FUENZALIDA SANHUEZA - RAYO"/>
        <s v="MACARENA SUAZO CEPEDA - LO CAMPO PRESUMIDA"/>
        <s v="MARIA ROSA BARAHONA VARGAS - TOBA ATACAMEÑO"/>
        <s v="RENATO  CERDA BARROS - DANY"/>
        <s v="DIEGO FUENTES URRUTIA - DESPERADO"/>
        <s v="CARLOS LETELIER SIVORI - FZ KARLA "/>
        <s v="FEDERICO SCHMIDT GONZALEZ - TOBA GRINGA"/>
        <s v="JAVIER MENDEZ YAÑEZ - ZEUS"/>
        <s v="MICAELA TORRES HORTA - MARENGO ITATA"/>
        <s v="WILLIAM GREASLEY MAKAI - MC BELLACO"/>
        <s v="FLORENCIA CATALINA CERPA VERA - ALCAZAR CANELO"/>
        <s v="FLORENCIA CARDONE ALMARZA - HP ADEL"/>
        <s v="EMILIA PATTERSON - SEMBLANZA"/>
        <s v="CONSUELO MARCHANT CARDENAS - ALCAZAR MAGNOLIO"/>
        <s v="TRINIDAD MARINKOVIC CORTESE - QUIJOTE"/>
        <s v="GABRIEL AGUSTIN ALMARA - CARMELO"/>
        <s v="VICTOR RIOS GARCIA HUIDOBRO - JG GRINGA"/>
        <s v="DOMINGO SPOERER VERGARA - JINSHAH"/>
        <s v="FELIPE THOMSEN - ZAGAL"/>
        <s v="OSCAR TAHAN - GALA"/>
        <s v="RICARDO THOMSEN - CORAJE"/>
        <s v="MATIAS ALONSO ASCUY - ARAMIS"/>
        <s v="PAOLA ALEJANDRA GOIC CARCAMO - MISIL"/>
        <s v="SANTIAGO UGARTE - MUSTAFA"/>
        <s v="SERGIO ULLOA C - HF BARII"/>
        <s v="PABLO VALDES RAMIREZ - MISTELA"/>
        <s v="DARIO CHAMORRO - SIMBA"/>
        <s v="LEON LARRAIN - LB ZARPAZO"/>
        <s v="LUIS SANTOS  - ALBORADA HURACAN"/>
        <s v="JUAN RIOS - SALAM"/>
        <s v="HERNANDO ARENAS - LOMA VERDE BALA"/>
        <s v="ANTON LOPEZ  - AMALIK"/>
        <s v="DIEGO OYANEDEL - INDIO"/>
        <s v="PILAR TORREALBA - SPRING"/>
        <s v="SEBASTIAN IRRIBARRA CONA - RB URRACA"/>
        <s v="JORGE ARTURO ESPARZA - HF CAIRO"/>
        <s v="FELIPE YCHPAS ESPINOZA - DIABLO"/>
        <s v="FRANCISCO TORO ESCOBAR - HP NASIK"/>
        <s v="COLOMBA MATTE TYRER - ESCONDIDA"/>
        <s v="JUAN DE DIOS LARRAIN CALVO - CALAFQUEN"/>
        <s v="AMELIA  LARRAIN - HF WAFIQ"/>
        <s v="HELENA CERPA PINOCHET - HDM MAGNOLIA"/>
        <s v="ESTEBAN OLIVARES OSORIO - KALUKA"/>
        <s v="ALEXIS  HENRIQUEZ RAMIREZ - ODALISCA"/>
        <s v="FERNANDO DE PEÑA - ANCAR SHAZAM"/>
        <s v="GUILLERMO  TORO TASSARA - ROBLE"/>
        <s v="MARIA IGNACIA SAT YABER - COPIHUE"/>
        <s v="ADRIANA PANTOJA CONTRERAA - KALUHA"/>
        <s v="JUAN GOMEZ - COCO"/>
        <s v="RENI  MULLER - LIBIYA"/>
        <s v="MARIA CECILIA GODOY - PS SIROCO"/>
        <s v="SEBASTIAN SALINAS - HF BATAL"/>
        <s v="JUAN ALVARO GONZALEZ ASBUN - ANCAR PERSEO"/>
        <s v="JUAN FRANCISCO DEL CANTO - LO CAMPO CHACOLI"/>
        <s v="JORGE RUIZ-TAGLE - HP FAREED"/>
        <s v="CLAUDIO SEPULVEDA EGAÑA - PANTANAL"/>
        <s v="GUILLERMO BELTRAMI - TAQUILLERA"/>
        <s v="BRYAN VALDEBENITO - AYHINCO"/>
        <s v="JOSE ANDRES  POBLETE SALCEDO - HF BAUSAH"/>
        <s v="JOSE ANTONIO  VICENTE OLIVARI - GARSIK"/>
        <s v="ANTONIA KIMBER VERGARA - HURACAN"/>
        <s v="MACARENA ZERBI - ZALEM"/>
        <s v="DANIEL OLIVARES - SAYEN DV"/>
        <s v="CARLA O´NELL - HADI"/>
        <s v="RAFAEL  CARRERE - ZINGARA"/>
        <s v="CRISTIAN SANCHEZ - KALIMANTAN"/>
        <s v="FRANCESCA GIOIA MANSILLA - SHARAV"/>
        <s v="JAIME BARRIENTOS RAMIREZ - ESPUMA"/>
        <s v="FLORENCIA HIRMAS VALDERRAMA - NAHLA"/>
        <s v="JOSEFA AGUILERA - SULTAN AUGUSTO"/>
        <s v="JOSE IGNACIO CORREA SERRA - DANZARINA"/>
        <s v="MARIA RISHMAWI - MAÑIO"/>
        <s v="JOSE  ELIAS  RISHMAWI - ANCAR BAKUR"/>
        <s v="XIUYAN ZHANG - NOMADE"/>
        <s v="JIA HUILIN - ATOMO"/>
        <s v="SUI  BO  - ANCAR ANAKIN"/>
        <s v="MARIIA SHABLOVSKA - PERSEVERANCIA PLATINO"/>
        <s v="YUOUDONG HUANG - CANTINERO"/>
        <s v="MARCELA  COTO NIELSEN - CZ MAREK"/>
        <s v="MARIA JOSE GAMEROS ALVAREZ TOSTADO - AMAROK"/>
        <s v="GUSTAVO A COSTA - PY SORPRESIVO"/>
        <s v="RIKKE KIAER THYGESEN - CARAJO"/>
        <s v="FERNANDO MEDINA - BONNYTHA"/>
        <s v="DAVID RAMIREZ AGUILERA - PERSEVERANCIA BLAZ"/>
        <s v="HECTOR ALMEIDA AYALA - CL JACARTA"/>
        <s v="TERESA SANCHEZ - Z T MAGLOV"/>
        <s v="RODOLFO FUENZALIDA SANHUEZA - LEO"/>
        <s v="PABLO XAVIER VINTIMILLA - FUERZA BRUTA LB"/>
        <s v="MARTIN GARCIA LAZO - CAMORRA"/>
        <s v="ERNESTO DE LA FUENTE FUENZALIDA - MAITE LUCY"/>
        <s v="TARA ANNE GREASLEY - MC TANGO"/>
        <s v="NATHALIE WEEMAELS - SANTA CAROLINA ZAREYNA"/>
        <s v="JOSE DANIEL ANDRADE PAREDES - FILIPA"/>
        <s v="MANUEL BULNES MUZARD - SHAZAM"/>
        <s v="HE  YIXUAN  - QUETZAL"/>
        <s v="ANTON LOPEZ  - PUNTA DEL VIENTO AMALIK"/>
        <s v="JUAN FRANCISCO DEL CANTO - LAUTANO"/>
        <s v="FERNANDA  VILLAR  - CL MISTERIOSA"/>
        <s v="CARLOS HUMERES SIGALA - GARROCHA"/>
        <s v="NICOLE HAMMERSLEY FONK - GRAN MARQUEZ"/>
        <s v="KAREN GOMEZ - ALIA"/>
        <s v="GRISELDA CONRAD - PENELOPE"/>
        <s v="GABRIEL MORGUI - HLS CHOCOLATE AMARGO"/>
        <s v="PEDRO TOMAS VARELA CERDA - LL JET BLACK"/>
        <s v="BELEN FIGUERAS - ALCAZAR SHABUK"/>
        <s v="TRINIDAD VALENZUELA FUENTES - PERSEVERANCIA PUPI"/>
        <s v="TRINIDAD MARINKOVIC CORTESE - ALCAZAR LICENCIADA"/>
        <s v="CAMILA SANCHEZ - POZO BRUJO BASHIRA"/>
        <s v="CONSUELO MARCHANT CARDENAS - MARQUEZ DP"/>
        <s v="VICENTE MAYOL LARRAIN - ALTAMIRA ABDULLAH"/>
        <s v="CRISTOBAL LARRAIN ARJONA - ANCAR FLOKI"/>
        <s v="JOSE SPOERER VERGARA - CARMELO"/>
        <s v="PABLO JOSE VALDES SALINAS - AMAPOLA"/>
        <s v="EMILIA PATTERSON - TAABORA"/>
        <s v="VICENTE  LARRAIN ARJONA - SOLOPETE"/>
        <s v="PAULA LLORENS CLARK - PERSEVERANCIA PAN DE AZUCAR"/>
        <s v="PAULINA BERRIEL - MARENGO ITATA"/>
        <s v="PAULINO RIOS MORAGA - ZORRITO"/>
        <s v="FLORENCIA CATALINA CERPA VERA - HLS FLOR DE CACHA"/>
        <s v="PIA CERPA SABATER - ALCAZAR CANELO"/>
        <s v="MICAELA TORRES HORTA - DOMINGA"/>
        <s v="JOSEFINA ROLT - CL LLANCA"/>
        <s v="MATIAS ALAMOS - AO PATRIARCA"/>
        <s v="CARLA O´NELL - SOFANOR"/>
        <s v="CAROLINE MACKENZIE - ABUSIMBEL"/>
        <s v="PABLO FIGUEROA SILVA - TOBA SATANAS"/>
        <s v="AARON  AMESTICA OLEA - ALCAZAR ATOMO"/>
        <s v="EDERSON FERNANDES DA COSTA - AS EMBRUJO"/>
        <s v="LAURA MORAS - JINSHA"/>
        <s v="COLOMBA MATTE TYRER - MISIL"/>
        <s v="EMA SANCHEZ - TOBA GRINGA"/>
        <s v="TRINIDAD MENDEZ - ALCAZAR DILAILA"/>
        <s v="JOSEFINA CAPUTO - FADAR HADIN"/>
        <s v="JOSEFINA BACHELET COTO - CZ SARAI"/>
        <s v="RICARDO THOMSEN - ZAGAL"/>
        <s v="CARLOS  SILVA ESCOBAR - HADY"/>
        <s v="FRANCISCO VERGARA - VIUDA NEGRA"/>
        <s v="CRISTOBAL BELTRAMIN - TAQUILLERA"/>
        <s v="RODRIGO MOREIRA - RAISA"/>
        <s v="JOSE CAIO FRISONI VAS GUIMARAES - BELLA"/>
        <s v="AYLIN GOMEZ - DOMINIQUE"/>
        <s v="CLAUDIO CORNEJO CABEZAS - SERCKIS"/>
        <s v="OSCAR TAHAN - UMARA"/>
        <s v="SOFIA GARCIA BONGOLL - MANSUR"/>
        <s v="BRYAN VALDEBENITO - ATENEA"/>
        <s v="BARBARA DOMONT - SIROCCO "/>
        <s v="PABLO  LLOMPART GARCIA HUIDOBRO - ANCAR FARUK"/>
        <s v="MAXIMILIANO  CORREA ARIZTIA - TATON"/>
        <s v="FRANCISCO BOETSCH VICUÑA - BELLE"/>
        <s v="FRANCISCA  SANTA CRUZ MANRIQUEZ - JEKE"/>
        <s v="JAVIERA GAJARDO ARAOS - TAN TAN "/>
        <s v="MARIA LUTZ CHAS - CHELLA "/>
        <s v="MAUD BREYNE - KHOLLY"/>
        <s v="RICARDO BACHELET - AM FANRUSH"/>
        <s v="GONZALO BULNES LLOMPAR - HP RAFIQ"/>
        <s v="LUIS SANTOS  - SIMBA"/>
        <s v="HELENA CERPA PINOCHET - HDM LA FAVORITA"/>
        <s v="BORJA MAYOL - TARTARA"/>
        <s v="AMELIA  LARRAIN - PRINCIPE"/>
        <s v="MAX BULNES LABRA - FLOKI"/>
        <s v="ANDRES GATICA JOLFRE - CL MERLIN"/>
        <s v="MACARENA SUAZO CEPEDA - SI PADME"/>
        <s v="JOSE  ELIAS  RISHMAWI - MAÑIO"/>
        <s v="JOSE ANTONIO  VICENTE OLIVARI - BUEN AMIGO"/>
        <s v="MARIA CECILIA GODOY - GITAN"/>
        <s v="BENJAMIN SCHMIDT GONZALEZ - CAL MAR ROLON"/>
        <s v="ALFREDO SAT YABER - HURACAN"/>
        <s v="RENI  MULLER - KUFRA EL PANGUE"/>
        <s v="MATIAS LILLO - AL AMAN"/>
        <s v="CONSTANZA REPOSI - MARENGO FABULOSA"/>
        <s v="FELIPE SAT YABER - PROFETA"/>
        <s v="JORGE RUIZ-TAGLE - ANCAR SHELBY"/>
        <s v="JAIME BARRIENTOS RAMIREZ - COSACO"/>
        <s v="MARTINA RODRIGUEZ - COLIPI"/>
        <s v="BETZABETH GOMEZ PEREZ - BUCEFALO"/>
        <s v="MARIA RISHMAWI - ANCAR BAKUR"/>
        <s v="DONALD HARRIS - HALUX"/>
        <s v="PILAR TORREALBA - KIMAL"/>
        <s v="JOSEFINA MATURANA FELL - SUFFA"/>
        <s v="MANUELA VALENZUELA VARGAS - OMAN"/>
        <s v="JUAN FRANCISCO DEL CANTO - NOBU"/>
        <s v="FELIPE PERO DOMEYKO - ALIA"/>
        <s v="MARCELA  COTO NIELSEN - FUEGO DREAM"/>
        <s v="JUAN GUILLERMO JIMENEZ ROJAS - MISIL"/>
        <s v="DAVID CASTAÑEDA LEMUS - ALCAZAR LICENCIADA"/>
        <s v="JESUS MAXIMILIANO CERPA VERA - HLS CHOCOLATE AMARGO"/>
        <s v="FRANCISCO  EGUIGUREN VALDÉS - BANITA"/>
        <s v="CRISTOBAL LARRAIN ARJONA - SI PADME"/>
        <s v="BORJA MAYOL - PETRA"/>
        <s v="VICENTE MAYOL LARRAIN - PESVERANCIA VUELTO"/>
        <s v="FLORENCIA CATALINA CERPA VERA - ZORRITO"/>
        <s v="PAULINO RIOS MORAGA - PENELOPE"/>
        <s v="FLORENCIA CARDONE ALMARZA - VIUDA NEGRA"/>
        <s v="MATIAS ALAMOS - CL KATANA"/>
        <s v="FELIPE YCHPAS ESPINOZA - AL RAMAL"/>
        <s v="ANTONIA KIMBER VERGARA - AMEERA"/>
        <s v="ALVARO LLOMPART GRIMM - HLS APOLO"/>
        <s v="RAIMUNDO UNDURRAGA MUJICA - EL PANGUE LIBIYA"/>
        <s v="CRISTOBAL BELTRAMIN - FM JUBBAN"/>
        <s v="PEDRO DEL CAMPO SALINAS - DIABLO"/>
        <s v="WILLIAM GREASLEY MAKAI - ZEUS"/>
        <s v="PEDRO TOMAS VARELA CERDA - SI QUILANTO"/>
        <s v="CONSUELO MARCHANT CARDENAS - VENIA BENDITA"/>
        <s v="RENZO  ALVARADO BAHAMONDES - TOBA ANTARES"/>
        <s v="ORLANDO VILLALOBOS - SALAM"/>
        <s v="RENATO  CERDA BARROS - AYHINCO"/>
        <s v="JOSE PEDRO VARELA ALFONSO - SI QU"/>
        <s v="MAURICIO GONZALEZ - POZO BRUJO RANCO"/>
        <s v="CLAUDIO CORNEJO CABEZAS - SIMSEK"/>
        <s v="DIEGO OYANEDEL - MANSUR"/>
        <s v="ANDRES GATICA JOLFRE - CL CHIPANA"/>
        <s v="EMILIA PATTERSON - CHAMPULLI ALI"/>
        <s v="CRISTOBAL ROJAS - RANQUILCO FARUK"/>
        <s v="JORGE GELDRES - GLORIA"/>
        <s v="JORGE  BERCKEMEYER GOSCH - SHAWAN"/>
        <s v="CARLOS SABBAGH PISANO - SHAH"/>
        <s v="MATIAS LILLO - ALI BABA"/>
        <s v="JUAN EDUARDO COX VIAL - HELENA"/>
        <s v="CAMILA  HERRERA - PINTA"/>
        <s v="ALFREDO SAT YABER - PROFETA"/>
        <s v="FRANCISCO VERGARA - HP ORASHAN"/>
        <s v="MACARENA SUAZO CEPEDA - HC TIA HAYDE"/>
        <s v="JUAN ALVARO GONZALEZ ASBUN - PERSEO"/>
        <s v="JOSEFINA SANCHEZ LABBE - LOMA VERDE BALFA"/>
        <s v="ESTEBAN  GALDAMES CASORZO - KIMAL"/>
        <s v="MARTIN BULNES LABRA - JOHANA"/>
        <s v="JAIME GUZMAN SILVA - CL ANATOLIA"/>
        <s v="NICOLAS JIMENEZ - FALAX"/>
        <s v="AMELIA  LARRAIN - PUNTA DEL VIENTO MUSHALI"/>
        <s v="ISIDORA CAÑAS - ANCAR FARUK"/>
        <s v="GABRIEL AGUSTIN ALMARA - QUIN"/>
        <s v="EMILIA  IZCUE MINGO - MOLINA"/>
        <s v="ROSARIO  SALINAS BARROS - PINTO"/>
        <s v="JOSE FARRACH - JOSHUA"/>
        <s v="RAIMUNDO UNDURRAGA MUJICA - PUNTA DEL VIENTO AMALIK"/>
        <s v="VICTOR RIOS SALAS - CHISPEZA"/>
        <s v="MAXI WIMMER - EO SALMA"/>
        <s v="FELIPE SAT YABER - NOMADE"/>
        <s v="PEDRO PABLO  GÓMEZ MARTÍNEZ - FUERZA BRUTA LB"/>
        <s v="CAROLYN CHASE-DUNN - NIRE"/>
        <s v="ANTONIA KIMBER VERGARA - PATAGONIA AMEERA"/>
        <s v="MARTIN GARCIA LAZO - CAL FLAMING DRAHK"/>
        <s v="ANDRE ALVAREZ - HLS PAMPA 69"/>
        <s v="CRISTOBAL BELTRAMIN - CANTINERO"/>
        <s v="CATALINA LLORENS CLARK - LUNA 1"/>
        <s v="PEDRO TOMAS VARELA CERDA - BACO"/>
        <s v="BORJA MAYOL - ALTAMIRA VENTARRON"/>
        <s v="VICENTE MAYOL LARRAIN - ASWAD"/>
        <s v="FLORENCIA CARDONE ALMARZA - CONDESA"/>
        <s v="EDUARDO BAEZA - AS EMBRUJO"/>
        <s v="DAVID RAMIREZ AGUILERA - DIANKA"/>
        <s v="HARKEN JENSEN - ALLHAMI"/>
        <s v="JUAN PABLO PERO DOMEYKO - PERSEVERANCIA GARUA"/>
        <s v="ANDRES VELASQUEZ - ESCONDIDA"/>
        <s v="JUAN EDUARDO COX VIAL - MP LUNA"/>
        <s v="ORNELLA BALDUCCI MOULINIE - DANZARINA"/>
        <s v="FELIPE PERO DOMEYKO - EL PANGUE LIBIYA"/>
        <s v="OSVALDO ARAYA URZUA - SHAZAM"/>
        <s v="TRINIDAD MARINKOVIC CORTESE - HADI"/>
        <s v="CONSUELO MARCHANT CARDENAS - FALAX"/>
        <s v="PAULINO RIOS MORAGA - KHADAR"/>
        <s v="JOSE SPOERER VERGARA - MANSUR"/>
        <s v="MARIA PAZ VARGAS - COLIPI"/>
        <s v="RENZO  ALVARADO BAHAMONDES - TOBA TAURO"/>
        <s v="RICARDO THOMSEN - GLORIA"/>
        <s v="PABLO  LLOMPART GARCIA HUIDOBRO - ANCAR FLOKI"/>
        <s v="MAX BULNES LABRA - MANOLO"/>
        <s v="VICENTE  LARRAIN ARJONA - HF EVA"/>
        <s v="HELENA CERPA PINOCHET - VALENTINO"/>
        <s v="FERNANDA TORRES HORTA - HALILA"/>
        <s v="JORGE GELDRES - CORAJE"/>
        <s v="CAMILA  HERRERA - PDV SAKIRA"/>
        <s v="JAVIERA  REINOSO RUDZAJS - PUELO"/>
        <s v="CONSTANZA BERCKEMEYER - AS LA OMA"/>
        <s v="MARIA RISHMAWI - LA CORREDORA WF MAFIQ"/>
        <s v="DAMIEN  DE LA PANOUSE - GIRO"/>
        <s v="ESTEBAN DE LA FUENTE ERNST - AKIFA"/>
        <s v="SERGIO IVAN  ULLOA - BRISCA"/>
        <s v="ALEJANDRO VALDES CRUZ - MYRA"/>
        <s v="FERNANDA HERRERA CRUZ - IMAHUE"/>
        <s v="JORGE RUIZ-TAGLE - ANCAR SHARIM"/>
        <s v="RICARDO BACHELET - LP AL MALIKI"/>
        <s v="PABLO  VALDES RAMIREZ - LOMA VERDE BALFA"/>
        <s v="STEFANO ROSSI - TARIK"/>
        <s v="CAROLINA COX MUJICA  - HELENA"/>
        <s v="CRISTIAN SANCHEZ - PUNTA DEL VIENTO AL AMAN"/>
        <s v="CLAUDIO JORQUERA AHUMADA - FARAON"/>
        <s v="GERARDO ALAMOS  - TALENTO"/>
        <s v="JOSE TOMAS QUEZADA - LOSTRI"/>
        <s v="JOSEFA AGUILERA - SEEHLAH AL JAMAAL"/>
        <s v="DIEGO  QUEZADA BASCUÑAN - SELKAN"/>
        <s v="TANJA WEBER - ESPERANZA"/>
        <s v="ISIDORA SANCHEZ LAMOLIATTE - KALIMANTAN"/>
        <s v="KARIM VON MUHLENBROCK - EMIR"/>
        <s v="TIKI LEA-PLAZA - AMIRA"/>
        <s v="INA LABBE - PALOMO"/>
        <s v="ALEJANDRA  CALDERON - SILVER"/>
        <s v="MARCELA  COTO NIELSEN - PY SORPRESIVO"/>
        <s v="EDUARDO BAEZA - SHORTNEY BUMER"/>
        <s v="CRISTOBAL BELTRAMIN - ATOMO"/>
        <s v="RAIMUNDO UNDURRAGA MUJICA - ZLATAN"/>
        <s v="OSCAR TAHAN - MP NAHUEL"/>
        <s v="ANTONIA KIMBER VERGARA - TERRIBLE  CACHA"/>
        <s v="ANDRE ALVAREZ - ALCAZAR ATOMO"/>
        <s v="FELIPE SAT YABER - AURA"/>
        <s v="DIEGO FUENTES URRUTIA - ZORRITO"/>
        <s v="PABLO LLOMPART - DASAM"/>
        <s v="MICAELA TORRES HORTA - HALILA"/>
        <s v="FELICITAS  FIGUERAS - ALCAZAR SHABUK"/>
        <s v="PAULINO RIOS MORAGA - VALENTINO"/>
        <s v="BORJA MAYOL - PESVERANCIA VUELTO"/>
        <s v="FELIPE YCHPAS ESPINOZA - SAKIRA"/>
        <s v="JOSEFINA MATURANA FELL - TOBA SATANAS"/>
        <s v="CARLA O'NELL - ALI"/>
        <s v="CRISTIAN CALONGE FREIRE - FIESTA"/>
        <s v="JUAN GUILLERMO JIMENEZ ROJAS - OLAF"/>
        <s v="NICOLAS SCHMIDT GONZALEZ - HADI"/>
        <s v="CAROLINE MACKENZIE - FALAX"/>
        <s v="TRINIDAD VALENZUELA FUENTES - ALCAZAR KALA"/>
        <s v="VICTOR RIOS GARCIA HUIDOBRO - ANCAR ANAKIN"/>
        <s v="PEDRO TOMAS VARELA CERDA - REPLICA"/>
        <s v="JESUS MAXIMILIANO CERPA VERA - Z T MAGLOV"/>
        <s v="JOSE SPOERER VERGARA - SAN FRANCISCO INDIO "/>
        <s v="DIEGO OYANEDEL - DUENDE"/>
        <s v="INGRID  FONCK - FZ KARLA "/>
        <s v="NICOLAS BULNES LABRA - SHARON"/>
        <s v="ANDRES VELASQUEZ - FADAR HADIN"/>
        <s v="ALVARO LLOMPART GRIMM - BAYO"/>
        <s v="FRANCISCO VERGARA - AP DAKAR MAGNUM"/>
        <s v="JOSE MANUEL OLIVO HERNANDEZ - ODIN"/>
        <s v="NICOLAS SILVA OVALLE - HADY"/>
        <s v="AMELIA  LARRAIN - SOLOPETE"/>
        <s v="FLORENCIA CATALINA CERPA VERA - HDM MAGNOLIA"/>
        <s v="ARMANDO JOSE HARGOUS MIDDLETON - DOMINIQUE"/>
        <s v="ISABEL BACHELET COTO - FUEGO DREAM"/>
        <s v="ANDRES GATICA JOLFRE - CENIX"/>
        <s v="JOSÉ ELIAS RISHMAWI - MAÑIO"/>
        <s v="EMILIA PATTERSON - PROFETA"/>
        <s v="RENI  MULLER KNOOP - CIROMAGNUM"/>
        <s v="MATIAS ALONSO ASCUY - SI PILILO"/>
        <s v="RENZO  ALVARADO BAHAMONDES - TOBA BARTOLA"/>
        <s v="FRANCESCA GIOIA MANSILLA - SHAICK AL JAAMAL"/>
        <s v="ALFONSO GARCIA-HUIDOBRO - ANCAR SHELBY"/>
        <s v="VALERIA WINKELMANN - SANTA SUSANA CERVECERO"/>
        <s v="CLAUDIO CORNEJO CABEZAS - JHONNY"/>
        <s v="AARON  AMESTICA OLEA - BURACK"/>
        <s v="CARLOS  SABBAGH PISANO - SHAH"/>
        <s v="PILAR TORREALBA - EPICO"/>
        <s v="CARLOS ORTIZ - TORNADO"/>
        <s v="MAX BULNES LABRA - JOHANA"/>
        <s v="MIGUEL RUIZ-TAGLE - MISTELA"/>
        <s v="RAIMUNDO UNDURRAGA MUJICA - CIROMAGNUM"/>
        <s v="MARTIN GARCIA LAZO - SI CHAMBON"/>
        <s v="MAURICO ROGEL SILVA - PATAGONIA AMEERA"/>
        <s v="DAVID RAMIREZ FUENTES - S H CIRO"/>
        <s v="CARLA O'NELL - SOFANOR"/>
        <s v="FELIPE PERO DOMEYKO - PUNTA DEL VIENTO AMALIK"/>
        <s v="MARIIA SHABLOVSKA - CL CORSARIO"/>
        <s v="MARIA JOSE GAMEROS ALVAREZ TOSTADO - TOBA ATACAMEÑO"/>
        <s v="CESAR MORABOWEN - MANDY CMB"/>
        <s v="LORETO HENRIQUEZ PEREZ - PY SORPRESIVO"/>
        <s v="CAMILA SANCHEZ - RABIOSA"/>
        <s v="MACKAI GREASLEY - MC TANGO"/>
        <s v="CONSUELO MARCHANT CARDENAS - ALCAZAR LICENCIADA"/>
        <s v="JESUS MAXIMILIANO CERPA VERA - DESPERADO"/>
        <s v="SELENE SANCHEZ - POZO BRUJO AMIR"/>
        <s v="ERNESTO DE LA FUENTE FUENZALIDA - ABDALLAH"/>
        <s v="FELIPE SAT YABER - SIMSEK"/>
        <s v="REBECA MEDINA MORE - AS VIOLA"/>
        <s v="LUIS ANDRES ARTIGAS ESPINOZA - HLE KHEERAWAK"/>
        <s v="JOSE PEDRO VARELA ALFONSO - SI QUILLEM"/>
        <s v="DAVID RAMIREZ AGUILERA - A. BABAH"/>
        <s v="ANDRES VELASQUEZ - GLORIA"/>
        <s v="VICTOR KEHR - SI QUEEN"/>
        <s v="JUAN EDUARDO COX VIAL - PASCUAL"/>
        <s v="ALVARO COX MUJICA - BANDOLERO AC "/>
        <s v="JOSE SPOERER VERGARA - DUENDE"/>
        <s v="CRISTOBAL LARRAIN ARJONA - PUNTA DEL VIENTO MUSHALI"/>
        <s v="EMILIA PATTERSON - SERCKIS"/>
        <s v="PIA CERPA SABATER - ALMAS DE CAMPEÓN"/>
        <s v="PAULA LLORENS CLARK - FILIPA"/>
        <s v="MONICA  PINTO LIMA GRAZIANO - RAISA"/>
        <s v="PEDRO PABLO  GÓMEZ MARTÍNEZ - BELLA"/>
        <s v="JOSEFINA MATURANA FELL - TOBA ESPIRITU"/>
        <s v="ORLANDO VILLALOBOS - RB USHIA"/>
        <s v="GONZALO  GAJARDO PONCE - SIHAM"/>
        <s v="LUKAS BUCKEL OCQUETEAU - ANG CHELLA MHF"/>
        <s v="MARIA PAZ VARGAS - TARTARA"/>
        <s v="MEDARDO RAGA - KAMAL"/>
        <s v="MARISOL SUAREZ - CANTINERO"/>
        <s v="JUAN IGNACIO CARDONE PALACIOS - MUSKARI"/>
        <s v="CONSTANZA DUHALDE PLAZA - TERRUNO"/>
        <s v="BORJA MAYOL - MALA CAÑA"/>
        <s v="FLORENCIA CARDONE ALMARZA - HP ORASHAN"/>
        <s v="GABRIEL AGUSTIN ALMARA - ALCAZAR SARGENTO"/>
        <s v="SANTIAGO UGARTE - PDV AL AMAN"/>
        <s v="RAMIRO MANSILLA - ANCAR SHELBY"/>
        <s v="CAMILA  HERRERA - KIO"/>
        <s v="RENZO  ALVARADO BAHAMONDES - TOBA BATALLA"/>
        <s v="PEDRO DIAZ DE VALDES - MYRA"/>
        <s v="RODOLFO FUENZALIDA SANHUEZA - KEVIR"/>
        <s v="TRINIDAD SANTA CRUZ MANRIQUEZ - KANO"/>
        <s v="DIEGO OYANEDEL - KASSIL"/>
        <s v="JUAN EDUARDO SPOERER DE LA SOTTA - SHEIKH"/>
        <s v="BENJAMIN SCHMIDT GONZALEZ - VEDRA"/>
        <s v="PABLO VALDES RAMIREZ - TOBA BERSIK"/>
        <s v="ISIDORA HIRMAS VALDERRAMA - SM ZAFIR"/>
        <s v="JORGE  BERCKEMEYER GOSCH - AS LA OMA"/>
        <s v="JOAQUIN LAGOS VELASCO - ITAITI"/>
        <s v="NICOLAS SCHMIDT GONZALEZ - TOBA BRENO"/>
        <s v="JUAN ALVARO GONZALEZ ASBUN - GITAN"/>
        <s v="ANDRES MENDEZ - FACUNDO"/>
        <s v="MARIA CECILIA GODOY - BELLE"/>
        <s v="FRANCISCO  EGUIGUREN VALDÉS - ANCAR FLOKI"/>
        <s v="ALISON CASTILLO - AURA"/>
        <s v="RAFAELA CORTES - ZINGARA"/>
        <s v="RENATA REINOSO - BEHSIR"/>
        <s v="MARIA RISHMAWI - PRINCIPE"/>
        <s v="SERGIO  MERINO - PINTA"/>
        <s v="INES  ALAMOS - COCA"/>
        <s v="JOSE ROJAS - VISON"/>
        <s v="PATRICIA SANCHEZ - NOMADE"/>
        <s v="AGUSTINA GONZALEZ - CANELO"/>
        <s v="VALENTINA LETELIER - CL JACARTA"/>
        <s v="EMMA LETELIER - PERSEVERANCIA PETETE"/>
        <s v="FELIPE SAT YABER - CHAMPULLI ZAHIR"/>
        <s v="DAVID RAMIREZ FUENTES - PERSEVERANCIA PAN DE AZUCAR"/>
        <s v="MACARENA SUAZO CEPEDA - CL KATANA"/>
        <s v="DAVID RAMIREZ AGUILERA - PERSEVERANCIA PLATINO"/>
        <s v="JESUS MAXIMILIANO CERPA VERA - KHADAR"/>
        <s v="MAURICIO ROGEL SILVA - TERRIBLE CACHA"/>
        <s v="JUAN FRANCISCO DEL CANTO - MP NAHUEL"/>
        <s v="ANDRE ALVAREZ - HLS FLOR DE CACHA"/>
        <s v="LUIS ANDRES ARTIGAS ESPINOZA - OLAF"/>
        <s v="ERNESTO  DE LA FUENTE FUENZALIDA - AL AZAN"/>
        <s v="CRISTOBAL ROJAS - AURA"/>
        <s v="DIEGO  OYANEDEL - DUENDE"/>
        <s v="PAULA LLORENS CLARK - ML SAMIRA"/>
        <s v="JUAN EDUARDO SPOERER DE LA SOTTA - PANDORA"/>
        <s v="PABLO JOSE VALDES SALINAS - CAL MAR ROLON"/>
        <s v="PABLO LLOMPART - ANCAR FARUK"/>
        <s v="JUAN  RIOS  - RB URRACA"/>
        <s v="ANDRES VELASQUEZ - JG RAYEN"/>
        <s v="FELIPE PERO DOMEYKO - WAKA WAKA"/>
        <s v="JUAN DE DIOS LARRAIN CALVO - ESPERANZA MAILKA"/>
        <s v="JOSE  ELIAS  RISHMAWI - ASWAD"/>
        <s v="ENRIQUE NEF VALDES - LOMA VERDE AL'FIR"/>
        <s v="JUAN PABLO  THOMSEN - CORAJE"/>
        <s v="INGRID  FONCK - GRAN MARQUEZ"/>
        <s v="JOAQUIN LAGOS VELASCO - CHAMPULLI AGUACERO"/>
        <s v="NICOLE HAMMERSLEY FONK - PETRA"/>
        <s v="MAXI WIMMER - MAGNOLIA"/>
        <s v="RENI  MULLER - KALIMANTAN"/>
        <s v="RENZO  ALVARADO BAHAMONDES - TOBA BRONCO"/>
        <s v="VICTOR SZECOWKA LATRACH - VICTORIA"/>
        <s v="JUAN GUILLERMO JIMENEZ ROJAS - MY LORD"/>
        <s v="FERNANDA HERRERA CRUZ - FOLCA"/>
        <s v="BRUNO CALTAGIRONE - TOBA ABSENTA"/>
        <s v="MARIA ROSA BARAHONA VARGAS - TOBA AMAPOLA"/>
        <s v="ISIDORA HIRMAS VALDERRAMA - RAYO"/>
        <s v="SERGIO  HURTADO  - DIABLO"/>
        <s v="JUAN PABLO CRISTI - CASINO NIGHT"/>
        <s v="EMILIA PATTERSON - NOMADE"/>
        <s v="JOSEFA AGUILERA - SANTA SUSANA CERVECERO"/>
        <s v="MICAELA TORRES HORTA - OLYMPUS"/>
        <s v="FERNANDA TORRES HORTA - LO CAMPO LADY"/>
        <s v="FRANCISCO  EGUIGUREN VALDÉS - FLIKA"/>
        <m/>
        <s v="DANTE MARINETTI - CABALLO ALTAIR" u="1"/>
        <s v="CRISTIAN  HERRERA - MISTELA" u="1"/>
        <s v="PEDRO PABLO  GÓMEZ MARTÍNEZ - KRATOS" u="1"/>
        <s v="MARCELA COTO NIELSEN - CZ MAREK" u="1"/>
        <s v="NICOLAS SCHMIDT GONZALEZ - ANTARES" u="1"/>
        <s v="SUI  BO  - NOMADE" u="1"/>
        <s v="JOSE PEDRO VARELA ALFONSO - LL JET BLACK" u="1"/>
        <s v="FELIPE SAT YABER - PERSEVERANCIA PLATINO" u="1"/>
        <s v="MIGUEL MELNICK - CL JAGGER" u="1"/>
        <s v="EMILIA TREANTACOSTE - RANQUILCO FARUK" u="1"/>
        <s v="PABLO  FIGUEROA - JUKILA" u="1"/>
        <s v="PEDRO TOMAS VARELA CERDA - INESPERADO" u="1"/>
        <s v="ROBERTO DIAZ - BUCEFALO" u="1"/>
        <s v="CAMILA SANCHEZ - HIDRA" u="1"/>
        <s v="PAOLA GOICH - ALCAZAR LICENCIADA" u="1"/>
        <s v="PEDRO PABLO  GÓMEZ MARTÍNEZ - AS VIOLETA" u="1"/>
        <s v="JUAN DE DIOS LARRAIN - CALAFQUEN" u="1"/>
        <s v="LEON LARRAIN - LB PALOMA" u="1"/>
        <s v="JOSE IGNACIO VALDIVIESO TAGLE - COYAM" u="1"/>
        <s v="CRISTOBAL LARRAIN ARJONA - HALILA" u="1"/>
        <s v="PABLO  FIGUEROA - POZO BRUJO AMIR" u="1"/>
        <s v="MAXI WIMMER - CL CONDESA" u="1"/>
        <s v="HELENA EMPERATEIZ CERPA PINOCHET - NEVADO" u="1"/>
        <s v="MARIO ARTUS - TOBA ATACAMEÑO" u="1"/>
        <s v="FELIPE YCHPAS ESPINOZA - KUFRA" u="1"/>
        <s v="TOMAS GARRIDO RUZ - PRINCIPE" u="1"/>
        <s v="CATALINA ORTUZAR ORPHANOPOULOS - SF SKORPIOS" u="1"/>
        <s v="MAURICIO GONZALEZ - VIUDA NEGRA" u="1"/>
        <s v="MAUREEN POOLEY TOPANI - ESTRELLA" u="1"/>
        <s v="ANDRES GATICA JOLFRE - CIPADA" u="1"/>
        <s v="CAMILA RODRIGUEZ - SUGAR " u="1"/>
        <s v="TRINIDAD SANTA CRUZ MANRIQUEZ - CRETA" u="1"/>
        <s v="DAVID RAMIREZ FUENTES - CIRO" u="1"/>
        <s v="LUIS TILLERIA VELASQUEZ - KHALIL" u="1"/>
        <s v="JIMENA BRIZ - CANTORA" u="1"/>
        <s v="MICAELA TORRES HORTA - HH HIDALGO" u="1"/>
        <s v="ALVARO LLOMPART GRIMM - HLS ELEKTRA" u="1"/>
        <s v="RAIMUNDO UNDURRAGA MUJICA - SHORTNEY BUMER" u="1"/>
        <s v="JUAN JOSE LARRAIN BULNES - LB ZARPAZO" u="1"/>
        <s v="SEBASTIAN SALINAS - HF CAIRO" u="1"/>
        <s v="FRANCISCO  BALVERDE - RABIOSA" u="1"/>
        <s v="FERNANDO RENZ - TERREMOTO" u="1"/>
        <s v="LUIS SANTOS  - ALBORADA INESPERADO" u="1"/>
        <s v="EDUARDO BAEZA - AS VIOLETA" u="1"/>
        <s v="MATIAS ALAMOS CONCHA - PATRIARCA" u="1"/>
        <s v="SANTIAGO FERNANDEZ ORTUZAR - RAFIQ" u="1"/>
        <s v="ORNELLA BALDUCCI MOULINIE - LOS MORROS CHAMPIÑONG" u="1"/>
        <s v="MAURICIO GONZALEZ - POZO BRUJO BASHIRA" u="1"/>
        <s v="RAMIRO MANSILLA - JG COSACO" u="1"/>
        <s v="JUAN CARLOS  RIESCO - LB PALOMA" u="1"/>
        <s v="TERESITA OVALLE VERGARA - TRAUCO" u="1"/>
        <s v="PEDRO TOMAS VARELA CERDA - SI QUILILCHE" u="1"/>
        <s v="RICARDO BACHELET - CZ MAREK" u="1"/>
        <s v="PEDRO TOMAS VARELA CERDA - EL MAITEN FARAHON" u="1"/>
        <s v="CARLA O´NELL - ALCAZAR DILAILA" u="1"/>
        <s v="CATALINA LLORENS CLARK - FILIPA" u="1"/>
        <s v="ANTONIO LLOMPART COSMELLI - ANCAR FARUK" u="1"/>
        <s v="CATALINA FERNANDEZ - CARMELA" u="1"/>
        <s v="JERUSA AMESTICA HARRIS  - BARON" u="1"/>
        <s v="FERNANDO HORTA JONES - MORA PANTERA" u="1"/>
        <s v="ALISON CASTILLO - VISON" u="1"/>
        <s v="BENJAMIN GOMEZ - PINTA" u="1"/>
        <s v="FRANCISCO  BALVERDE - TARTARA" u="1"/>
        <s v="LUIS TORO - ROBLE" u="1"/>
        <s v="VICENTE LARRAIN ARJONA - DS BUCEFALO" u="1"/>
        <s v="ESTEBAN  GALDAMEZ - KIMAL" u="1"/>
        <s v="JUAN EDUARDO SPOERER DE LA SOTTA - ABUSIMBEL" u="1"/>
        <s v="ISABEL BACHELET COTO - PY SORPRESIVO" u="1"/>
        <s v="MARTIN BULNES - KATANO" u="1"/>
        <s v="VICENTE LARRAIN ARJONA - ANCAR PERSEO" u="1"/>
        <s v="MICAELA TORRES HORTA - MC DOMINGA" u="1"/>
        <s v="JUAN GUILLERMO JIMENEZ ROJAS - JG RAYEN" u="1"/>
        <s v="JUAN LUCA RODRIGUEZ - ALCAZAR SAHAARA" u="1"/>
        <s v="CRISTOBAL LARRAIN ARJONA - PRINCIPE" u="1"/>
        <s v="ISIDORA VILLAROEL - NAVARA" u="1"/>
        <s v="MARIA JOSE GARAT - CALYPSO" u="1"/>
        <s v="MARTIN GARCIA LAZO - PERSEVERANCIA VUELTO" u="1"/>
        <s v="MARIA ROSA BARAHONA VARGAS - TOBA ASTURIAS" u="1"/>
        <s v="PABLO  FIGUEROA - AZAFRAN TOBA" u="1"/>
        <s v="NELSON CID - SF FUAD" u="1"/>
        <s v="ISIDORA GOMEZ - TITA" u="1"/>
        <s v="RICARDO BACHELET - CZ SARAI" u="1"/>
        <s v="MAURICO ROGEL ROGEL - GUSTAVO CERATI" u="1"/>
        <s v="FELIPE FERNANDEZ QUIROZ - ALBORADA GRACIOSA " u="1"/>
        <s v="JAIME BARRIENTOS RAMIREZ - MG FARAON AT" u="1"/>
        <s v="MICAELA TORRES HORTA - MALBORO" u="1"/>
        <s v="VICENTE LARRAIN ARJONA - PS PERSEO" u="1"/>
        <s v="JAVIER MORALES - IMDALAYA" u="1"/>
        <s v="FELIPE PERÓ DOMEYKO - ALIA EL PANGUE" u="1"/>
        <s v="LORENZO LUIS ASTE FERRARIO - FIESTERA" u="1"/>
        <s v="EMILIA PATTERSON - SANTA SUSANA AURORA" u="1"/>
        <s v="DOMINGO SPOERER VERGARA - PUKAWEL AVENTURERO" u="1"/>
        <s v="DIEGO FUENTES - DESPERADO" u="1"/>
        <s v="RENATO CERDA BARROS - DANY" u="1"/>
        <s v="BELEN  SANTIBANEZ - RB USHIA" u="1"/>
        <s v="FRANCISCO  EGUIGUREN VALDÉS - DASHKA" u="1"/>
        <s v="CRISTOBAL MENDEZ - CAMPO LINDO FAYSAL" u="1"/>
        <s v="DIEGO MC ALISTER - YAAH" u="1"/>
        <s v="CARLA O´NELL - RESERVADO" u="1"/>
        <s v="MARIA CECILIA GODOY - PS SIROCCO" u="1"/>
        <s v="ISIDORA HIRMAS VALDERRAMA - HAKIM" u="1"/>
        <s v="DANIEL OLIVARES - JGRAYEN" u="1"/>
        <s v="ERNESTO  DE LA FUENTE FUENZALIDA - MAITE LUCY" u="1"/>
        <s v="ERNESTO  DE LA FUENTE FUENZALIDA - MAITE LUCY" u="1"/>
        <s v="AMPARO LOPEZ HORTA - ESCOBAR" u="1"/>
        <s v="FELIPE THOMSEN - GLORIA" u="1"/>
        <s v="ERNESTO  DE LA FUENTE FUENZALIDA - AL AZAN" u="1"/>
        <s v="ALFREDO SAT YABER - MALUCO" u="1"/>
        <s v="CLAUDIO CORNEJO CABEZAS - SEMBLANZA" u="1"/>
        <s v="NELSON CID - OLIMPIA" u="1"/>
        <s v="SERGIO IVAN ULLOA - LETICIA" u="1"/>
        <s v="JESUS CERPA VERA - HLS MELTEMI" u="1"/>
        <s v="VALERIA WINKELMANN - SANTA SUSANA CERVEZA" u="1"/>
        <s v="MARIA LUTZ CHAS - KHOLLY" u="1"/>
        <s v="RAIMUNDO UNDURRAGA MUJICA - PDV SAKIRA" u="1"/>
        <s v="JOSE SEGUEL - FALAX" u="1"/>
        <s v="DAVID RAMIREZ FUENTES - PERSEVERANCIA BLAZ" u="1"/>
        <s v="PABLO  LLOMPART GARCIA HUIDOBRO - ANCAR DASAM" u="1"/>
        <s v="VICENTE MAYOL - ALTAMIRA MALIKA" u="1"/>
        <s v="EDUARDO BAEZA - AS CARRIE" u="1"/>
        <s v="CLAUDIO CORNEJO CABEZAS - ALCAZAR SULTANA" u="1"/>
        <s v="FLORENCIA DIAZ PELETEIRO - URKO" u="1"/>
        <s v="DAVID RAMIREZ AGUILERA - KRATOS" u="1"/>
        <s v="FLORENCIA DIAZ PELETEIRO - ALCAZAR LICENCIADA" u="1"/>
        <s v="MATIAS LILLO - PDV SIWA" u="1"/>
        <s v="CONSUELO MARCHANT CARDENAS - SULTAN AUGUSTO" u="1"/>
        <s v="PAULINO RIOS MORAGA - BORAN" u="1"/>
        <s v="AGUSTINA MONTT - KUFRA" u="1"/>
        <s v="ALFREDO SAT YABER - SH TITO" u="1"/>
        <s v="PAULA LLORENS CLARK - PERSEVERANCIA PLATINO" u="1"/>
        <s v="MERCEDES ANGULO - TRICHA" u="1"/>
        <s v="JUAN DANIEL DIAZ SERRANO - AMAL" u="1"/>
        <s v="IVANA IGLESIASBRICKLES - CEBOLLITA" u="1"/>
        <s v="SEBASTIAN SALINAS - CANTINERO" u="1"/>
        <s v="MANUELA VALENZUELA VARGAS - LAUTANO" u="1"/>
        <s v="PABLO LLOMPART GARCIA HUIDOBRO - ANCAR BAKUR" u="1"/>
        <s v="DAVID RAMIREZ AGUILERA - PERSEVERANCIA PAN DE AZUCAR" u="1"/>
        <s v="PABLO  FIGUEROA - TOBA ESPIRITU" u="1"/>
        <s v="RENE VALENZUELA FUENTES - ALCAZAR KALA" u="1"/>
        <s v="HECTOR VILAPLANA - MC DOMINGA" u="1"/>
        <s v="LEON LARRAIN - PABLITO" u="1"/>
        <s v="SAMANTHA YATES - CL LEYLANI" u="1"/>
        <s v="EMILIA PATTERSON - SHAICK AL JAAMAL" u="1"/>
        <s v="OSVALDO ARAYA URZUA - MANOLO" u="1"/>
        <s v="RENI  MULLER KNOOP - KUFRA EL PANGUE" u="1"/>
        <s v="JUAN FRANCISCO DEL CANTO - HF ALGARROBO" u="1"/>
        <s v="EMILIA PATTERSON - GITANA" u="1"/>
        <s v="BENJAMIN SCHMIDT GONZALEZ - AZAFRAN" u="1"/>
        <s v="FRANCISCO  MARTIN - ESTRIBO" u="1"/>
        <s v="CRISTOBAL LARRAIN ARJONA - CL CORSARIO" u="1"/>
        <s v="DANIELA BRAVO - CHOCOLATE" u="1"/>
        <s v="CAROLINE MACKENZIE - MUSTAFA" u="1"/>
        <s v="MARCELA COTO NIELSEN - FUEGO DREAM" u="1"/>
        <s v="PEDRO MAYOL LARRAIN - ALTAMIRA ABDULLAH" u="1"/>
        <s v="AMELIA LARRAIN A - PUNTA DEL VIENTO MUSHALI" u="1"/>
        <s v="AMALIA GALILEA IZQUIERDO - MEDANO" u="1"/>
        <s v="MARCELA COTO NIELSEN - AM FANRUSH" u="1"/>
        <s v="VICENTE MAYOL - MORROS" u="1"/>
        <s v="ANDRES BULNES MUZARD - PEQUEÑO DIABLO" u="1"/>
        <s v="SVENJA EICHLER - SUGAR" u="1"/>
        <s v="JESUS CERPA VERA - VALENTINO" u="1"/>
        <s v="CAMILA SANCHEZ - CL CORSARIO" u="1"/>
        <s v="PABLO LLOMPART GARCIA HUIDOBRO - ESCONDIDO" u="1"/>
        <s v="CARLOS LETELIER SIVORI - EO CIPADA" u="1"/>
        <s v="JORGE ESPARZA POBLETE - CL MACHETE" u="1"/>
        <s v="MACARENA SUAZO ZEPEDA - EO RAUDAL" u="1"/>
        <s v="FERNANDA HERRERA CRUZ - MISTELA" u="1"/>
        <s v="PEDRO PABLO  GÓMEZ MARTÍNEZ - DIANKA" u="1"/>
        <s v="JOSEFINA ARELLANO - CHEPIRO" u="1"/>
        <s v="CARLA O´NELL - MP NAHUEL" u="1"/>
        <s v="MARIA CECILIA CARRERE - TAABORA" u="1"/>
        <s v="RAIMUNDO UNDURRAGA MUJICA - EL PANGUE CIROMAGNUM" u="1"/>
        <s v="MARTIN BULNES - SHAZAM" u="1"/>
        <s v="RENE VALENZUELA FUENTES - HL DIABLO" u="1"/>
        <s v="PAULA FUENTEALBA MONTEBRUNO - SHYTAN" u="1"/>
        <s v="GABRIEL ALMARA - AP KARIM" u="1"/>
        <s v="JOSE SPOERER VERGARA - WOLVERINE" u="1"/>
        <s v="JOSEFINA ARELLANO - LOS TORDILLOS CHEPIRO" u="1"/>
        <s v="MAXI WIMMER - FZ KARLA " u="1"/>
        <s v="JOSE TOMAS  VALENZUELA - ALCAZAR KALA" u="1"/>
        <s v="MANUEL BULNES  - SHAZAM" u="1"/>
        <s v="LUKAS BUCKEL OCQUETEAU - CANTINERO" u="1"/>
        <s v="CAROLINE MACKENZIE - FU CORSO" u="1"/>
        <s v="FELIPE YCHPAS ESPINOZA - PDV SAKIRA" u="1"/>
        <s v="FRANCISCA SANTA CRUZ MANRIQUEZ - CRETA" u="1"/>
        <s v="SEBASTIAN SALINAS - HF BARII" u="1"/>
        <s v="EDUARDO BAEZA - RASHA" u="1"/>
        <s v="TOMAS GARRIDO RUZ - SI PADME" u="1"/>
        <s v="BENJAMIN MAYOL - TOBA ESPIRITU" u="1"/>
        <s v="MARTIN GARCIA LAZO - CHAMBON" u="1"/>
        <s v="HARKEN JENSEN - KHOLLY" u="1"/>
        <s v="SABINE MATTHEI - VALKIRIA" u="1"/>
        <s v="ALVARO LLOMPART GRIMM - HLS PAMPA 69" u="1"/>
        <s v="FLORENCIA DIAZ PELETEIRO - ALCAZAR VIKTORIA" u="1"/>
        <s v="ANDRES VELASQUEZ - DASHKA" u="1"/>
        <s v="BRUNO CALTAGIRONE - GRINGA" u="1"/>
        <s v="JOSE PEDRO VARELA ALFONSO - ALY" u="1"/>
        <s v="LUIS TILLERIA VELASQUEZ - VALDEOSERA KHALIL" u="1"/>
        <s v="FRANCISCO BOETSCH VICUÑA - COLUMBA" u="1"/>
        <s v="FELIPE SAT YABER - COPIHUE" u="1"/>
        <s v="FEDERICO SCHMIDT GONZALEZ - TOBA ESPIRITU" u="1"/>
        <s v="PABLO JOSE VALDES SALINAS - BANITA" u="1"/>
        <s v="VICENTE LARRAIN ARJONA - PERSEO" u="1"/>
        <s v="FRANCISCO BOETSCH VICUÑA - PUKAWELL LATIGO" u="1"/>
        <s v="FERNANDA HERRERA CRUZ - ESTRELLA" u="1"/>
        <s v="PABLO JOSE VALDES SALINAS - CL MISTELA" u="1"/>
        <s v="CRISTOBAL MENDEZ MONTERO - BANITA" u="1"/>
        <s v="MARIA CECILIA CARRERE - CHAMPULLI ZAHIR" u="1"/>
        <s v="FRANCESCA GIOIA MANSILLA - RANQUILCO FARUK" u="1"/>
        <s v="CRISTIAN CORNEJO CABEZAS - NOMADE" u="1"/>
        <s v="DAVID RAMIREZ AGUILERA - BORAN" u="1"/>
        <s v="FELIPE SAT YABER - PERSEVERANCIA VUELTO" u="1"/>
        <s v="JUAN EDUARDO SPOERER DE LA SOTTA - DUENDE" u="1"/>
        <s v="PEDRO  DEL CAMPO SALINAS - SASHA" u="1"/>
        <s v="MARIANN SEGLEM - CARAJO" u="1"/>
        <s v="FRANCESCA GIOIA MANSILLA - GITANA" u="1"/>
        <s v="SALVADOR ALVARADO - LUCERO" u="1"/>
        <s v="VIKTORIA MOLNAR - ALCAZAR ATOMO" u="1"/>
        <s v="VICENTE LARRAIN ARJONA - CL CORSARIO" u="1"/>
        <s v="CATALINA LLORENS CLARK - AMARAL ALLEGRA" u="1"/>
        <s v="FRANCESCA GIOIA MANSILLA - SEMBLANZA" u="1"/>
        <s v="LUIS ANDRES ARTIGAS ESPINOZA - CAL TIGRE  KAR" u="1"/>
        <s v="PABLO  FIGUEROA - TOBA SATANAS" u="1"/>
        <s v="EMILIA PATTERSON - SANTA SUSANA ATILANA" u="1"/>
        <s v="MIGUEL URRA - COCA" u="1"/>
        <s v="FLORENCIA CATALINA CERPA VERA - DESPRECIADO" u="1"/>
        <s v="JUAN CARLOS ONELL - RESERVADO" u="1"/>
        <s v="ERNESTO  DE LA FUENTE FUENZALIDA - AL-AZAN" u="1"/>
        <s v="ANDRES GATICA JOLFRE - CL FEDRA" u="1"/>
        <s v="MARIO OPORTUS - AL-AZAN" u="1"/>
        <s v="JUAN JOSE LARRAIN BULNES - BANDOLERO" u="1"/>
        <s v="PATRICIO BUSTAMENTE PEREZ - TERRUNO" u="1"/>
        <s v="PATRICIA FEKETE - JERONIMO" u="1"/>
        <s v="EMILIA OGALDE - SHAKIRA" u="1"/>
        <s v="JAVIERA SEPULVEDA - HH CONEJA" u="1"/>
        <s v="MARIA ROSA BARAHONA VARGAS - AMAROK" u="1"/>
        <s v="AMELIA LARRAIN - HF WAFIQ" u="1"/>
        <s v="JOSE SPOERER VERGARA - AVENTURERO" u="1"/>
        <s v="FRANCISCO VILLAROEL IGLESIASBRICKLES - CALLAQUI" u="1"/>
        <s v="MARTINA RODRIGUEZ - JAMAS" u="1"/>
        <s v="MAURICIO GONZALEZ - RANCO" u="1"/>
        <s v="FLORENCIA DIAZ PELETEIRO - PBYAAH" u="1"/>
        <s v="PEDRO TOMAS VARELA CERDA - ALI" u="1"/>
        <s v="VICTOR KEHR - SI QUILLEM" u="1"/>
        <s v="ANDRE ALVAREZ - ATILA SA" u="1"/>
        <s v="CLAUDIO SEPULVEDA EGAÑA - PERSEVERANCIA ROMEO" u="1"/>
        <s v="HERNANDO ARENAS - LOMA VERDE AL'FIR" u="1"/>
        <s v="FERNANDO LAGOS DIAZ - ODISEA" u="1"/>
        <s v="GABRIEL DIAZ DE VALDES - ALY" u="1"/>
        <s v="ISIDORA HIRMAS VALDERRAMA - HLS FLOR DE CACHA" u="1"/>
        <s v="AARON  AMESTICA OLEA - ALCAZAR SHABUK" u="1"/>
        <s v="MARTIN BUSCHMANN DE SANTOS - SANTINO" u="1"/>
        <s v="MANUEL BULNES LABRA - MANOLO" u="1"/>
        <s v="CRISTIAN SANCHEZ - ALI BABA" u="1"/>
        <s v="SVENJA EICHLER - AP KARIM" u="1"/>
        <s v="RAFAEL  CARRERE - CACHIBACHE" u="1"/>
        <s v="JOSE BANETA - HLE KUROSAWA" u="1"/>
        <s v="NICOLE HAMMERSLEY FONK - MUSTAFA" u="1"/>
        <s v="IGNACIO VARGAS MESA - BENITO" u="1"/>
        <s v="VICTOR IGNACIO KEHR HERRERA - SI QUEEN" u="1"/>
        <s v="NICOLAS SCHMIDT GONZALEZ - TOBA ANTARES" u="1"/>
        <s v="MATIAS LLONA FEUREISEN - CYREA" u="1"/>
        <s v="NICOLAS BURGOS HERMOSILLA - BANDIDO" u="1"/>
        <s v="FRANCO HERNANDEZ - HLS CHOCOLATE AMARGO" u="1"/>
        <s v="MARIA FRANCISCA SALES BRAGADO - KARIM AC MAJEED" u="1"/>
        <s v="ISIDORA SANCHEZ LAMOLIATTE - PUNTA DEL VIENTO MUSHALI" u="1"/>
        <s v="ANDRES VELASQUEZ - BORAN" u="1"/>
        <s v="AGUSTINA MONTT - SI PILILO" u="1"/>
        <s v="FRANCISCO  EGUIGUREN VALDÉS - CHISPEZA" u="1"/>
        <s v="MICAELA TORRES HORTA - INESPERADO" u="1"/>
        <s v="JUAN CARLOS MENDEZ MENDEZ - CAMPO LINDO CANCHERITO" u="1"/>
        <s v="VICENTE LARRAIN ARJONA - SI PADME" u="1"/>
        <s v="GONZALO BULNES LLOMPAR - HP RAFIC" u="1"/>
        <s v="MATIAS ALONSO ASCUI - ARAMIS" u="1"/>
        <s v="GABRIEL ALMARA - QUETZAL" u="1"/>
        <s v="PAULA FUENTEALBA MONTEBRUNO - LASCHYTAN" u="1"/>
        <s v="ISABEL BACHELET COTO - CZ SARAI" u="1"/>
        <s v="ANTONIA KIMBER - HURACAN" u="1"/>
        <s v="EDUARDO BAEZA - AS CICLON" u="1"/>
        <s v="AMANDA VILLAROEL - CAMBRIA" u="1"/>
        <s v="JOSE SPOERER VERGARA - CARAJO" u="1"/>
        <s v="JUAN RIOS - ALY" u="1"/>
        <s v="DANIEL OLIVARES - URKO" u="1"/>
        <s v="KATA FEKETENE WACHTLER - AMAL" u="1"/>
        <s v="RODOLFO FUENZALIDA SANHUEZA - MARENGO RAYO" u="1"/>
        <s v="MAURICIO GONZALEZ - JG RAYEN" u="1"/>
        <s v="ESTEBAN DE LA FUENTE ERNST - CIRIA" u="1"/>
        <s v="FELIPE PERÓ DOMEYKO - PERSEVERANCIA PUPI" u="1"/>
        <s v="FRANCISCO VILLAROEL - CARLOTA" u="1"/>
        <s v="JUAN JOSE CALONGE - MARAH" u="1"/>
        <s v="JUAN PABLO MAYOL CALVO - BRUMA" u="1"/>
        <s v="GABRIEL ALMARA - ALCAZAR MAGNOLIO" u="1"/>
        <s v="DAVID RAMIREZ AGUILERA - ABUELO" u="1"/>
        <s v="MATIAS ALAMOS CONCHA - CL KATANA" u="1"/>
        <s v="MACARENA SUAZO ZEPEDA - TC NIKITA" u="1"/>
        <s v="PABLO SOTO - LA CANDELARIA ALTHANI" u="1"/>
        <s v="MANUELA VALENZUELA VARGAS - QUETZAL" u="1"/>
        <s v="MAURICIO GONZALEZ - POZO BRUJO SHAKIRA" u="1"/>
        <s v="PATRICIO BUSTAMANTE COURT - COYAM" u="1"/>
        <s v="JAVIERA  REINOSO RUDZAJS - BUEN AMIGO" u="1"/>
        <s v="NICOLE HAMMERSLEY FONK - CL LLANCA" u="1"/>
        <s v="EMILIA JUANA OGALDE - SHAKIRA" u="1"/>
        <s v="FERNANDO DE PEÑA - L.M. LA CHARO" u="1"/>
        <s v="CAMILA PAZDIREK - HP NASIK" u="1"/>
        <s v="FRANCISCO VERGARA - CONDESA" u="1"/>
        <s v="MAUREEN POOLEY TOPANI - AMANDA" u="1"/>
        <s v="TRINIDAD MARINKOVIC CORTESE - ATILANA" u="1"/>
        <s v="TOMAS GARRIDO RUZ - SOLOPETE" u="1"/>
        <s v="RAUL MATURANA PAPE - ETRAZ" u="1"/>
        <s v="FELIPE THOMSEN - ROBLE" u="1"/>
        <s v="PAULINA BERRIEL - HLS CHOCOLATE AMARGO" u="1"/>
        <s v="BIAGIO DEMAGLIE PARRA - ALCAZAR RICHARSON" u="1"/>
        <s v="TRINIDAD VALENZUELA FUENTES - HL DAI" u="1"/>
        <s v="MARIA ROSA BARAHONA VARGAS - TOBA AMAROK" u="1"/>
        <s v="MAXI WIMMER - CL JACARTA" u="1"/>
        <s v="NICOLAS SCHMIDT GONZALEZ - TOBA HOFFESH " u="1"/>
        <s v="JUAN EDUARDO SPOERER DE LA SOTTA - EL PANGUE ABUSIMEL" u="1"/>
        <s v="JOSÉ ELIAS RISHMAWI - ASWAD" u="1"/>
        <s v="VICTOR SZECOWKA LATRACH - KUNZALI" u="1"/>
        <s v="GRISELDA CONRAD - ALIA EL PANGUE" u="1"/>
        <s v="CONSUELO MARCHANT CARDENAS - CHAMPULLI ALI" u="1"/>
        <s v="TRINIDAD VALENZUELA FUENTES - HL DIABLO" u="1"/>
        <s v="SERGIO IVAN ULLOA - ATILA SA" u="1"/>
        <s v="DAVID RAMIREZ AGUILERA - DASHKA" u="1"/>
        <s v="NICOLAS DONOSO - LIBIYA" u="1"/>
        <s v="RENATO CERDA BARROS - AYHINCO" u="1"/>
        <s v="FRANCESCA GIOIA MANSILLA - CERVECERO" u="1"/>
        <s v="AARON FONDI - CANTINERO" u="1"/>
        <s v="LUKAS BUCKEL OCQUETEAU - IFO KUMA" u="1"/>
        <s v="JAVIERA LAGOS DIAZ - CHAMPULLI AGUACERO" u="1"/>
        <s v="EDUARDO BAEZA - CARRIE" u="1"/>
        <s v="RAIMUNDO UNDURRAGA MUJICA - LIBIYA" u="1"/>
        <s v="ESTEBAN OLIVARES OSORIO - KHALIL" u="1"/>
        <s v="MARIA CECILIA GODOY - KIMAL" u="1"/>
        <s v="ANDRES ARTIGAS ESPINOZA - CAL TIGRE  KAR" u="1"/>
        <s v="VICTOR RIOS SALAS - ANCAR ANAKIN" u="1"/>
        <s v="BENJAMIN MELERO FONTAINE - MELCHOR" u="1"/>
        <s v="JUAN PABLO THOMSEN - CORAJE" u="1"/>
        <s v="CRISTIAN  HERRERA - ESTRELLA H" u="1"/>
        <s v="CRISTIAN SANCHEZ - ALIA" u="1"/>
        <s v="LUCAS VARGAS SANCHEZ - BENITO" u="1"/>
        <s v="VICENTE MAYOL - MALIKA" u="1"/>
        <s v="MANUELA VALENZUELA VARGAS - FUERZA BRUTA LB" u="1"/>
        <s v="MARIIA SHABLOSKA - PERSEVERANCIA PLATINO" u="1"/>
        <s v="LUKAS BUCKEL OCQUETEAU - ÑIRE" u="1"/>
        <s v="ADRIAN SOTELO - SHORTNEY BUMER" u="1"/>
        <s v="DIEGO BULNES LABRA - KATANO" u="1"/>
        <s v="JUAN IGNACIO CARDONE PALACIOS - HP SHANGAL" u="1"/>
        <s v="MARIA PAZ VARGAS - IFO KUMA" u="1"/>
        <s v="TRINIDAD MARINKOVIC CORTESE - AURA" u="1"/>
        <s v="FRANCESCA GIOIA MANSILLA - G.C GITANA" u="1"/>
        <s v="FRANCISCO  BALVERDE - SULTAN" u="1"/>
        <s v="ANTON LOPEZ  - AL RAMAL" u="1"/>
        <s v="FELIPE PERÓ DOMEYKO - ALHUCEMA TORMENTA" u="1"/>
        <s v="JORGE ESPARZA POBLETE - AP DAKAR MAGNUM PRA" u="1"/>
        <s v="JOSE TAHAN - ANCAR GALA" u="1"/>
        <s v="MICHAELA SUPEKOVA - IFO KUMA" u="1"/>
        <s v="ANDRES VELASQUEZ - URKO" u="1"/>
        <s v="JAVIERA GAJARDO - TAN TAN " u="1"/>
        <s v="ALEXANDRA BRADBURY GOYCOLEA - PUNTA DEL VIENTO MUSHALI" u="1"/>
        <s v="JUAN PABLO PERO DOMEYKO - ALIA EL PANGUE" u="1"/>
        <s v="LUIS HERNAN VALDIVIESO - DARIN" u="1"/>
        <s v="FRANCISCA SANTA CRUZ MANRIQUEZ - JEKE" u="1"/>
        <s v="ALFREDO SAT YABER - PENELOPE" u="1"/>
        <s v="JOSEFINA BACHELET COTO - FUEGO DREAM" u="1"/>
        <s v="ANDRE ALVAREZ - ATOMO" u="1"/>
        <s v="FERNANDO DE PEÑA - CHARO" u="1"/>
        <s v="BARBARA DOMONT - PS SIROCCO" u="1"/>
        <s v="DARIA SHABLOVSKA - SHORTNEY BUMER" u="1"/>
        <s v="LUIS PUEBLA GOMES - HLS TRAMAS" u="1"/>
        <s v="ESTEBAN DE LA FUENTE ERNST - DINAR" u="1"/>
        <s v="VICTOR SZECOWKA LATRACH - PUNTA DEL VIENTO KUNZALI" u="1"/>
        <s v="ERNESTO  DE LA FUENTE FUENZALIDA - ABDALLAH" u="1"/>
        <s v="ERNESTO  DE LA FUENTE FUENZALIDA - ABDALLAH" u="1"/>
        <s v="JOSE SEGUEL - UMARA" u="1"/>
        <s v="DAVID RAMIREZ FUENTES - PESVERANCIA VUELTO" u="1"/>
        <s v="CLAUDIO POBLETE - DESPERADO" u="1"/>
        <s v="ALVARO LLOMPART GRIMM - HLS FLOR DE CACHA" u="1"/>
        <s v="JAVIER MORALES - TOBA SATANAS" u="1"/>
        <s v="CONSTANZA REPOSI - LAC PELO" u="1"/>
        <s v="ORNELLA BALDUCCI MOULINIE - PERSEVERANCIA ESCONDIDO" u="1"/>
        <s v="RAUL SEPULVEDA - MUBARAK" u="1"/>
        <s v="JUAN IGNACIO CARDONE PALACIOS - CONDESA" u="1"/>
        <s v="CAMILA HERRERA CRUZ - KIO" u="1"/>
        <s v="FERNANDO MEDINA - KB ARPAD" u="1"/>
        <s v="ENRIQUE NEF VALDES - EL PANGUE AL ASIK" u="1"/>
        <s v="FERNANDA HERRERA CRUZ - KIO" u="1"/>
        <s v="CARLA O'NELL - HADI" u="1"/>
        <s v="DAVID RAMIREZ FUENTES - LC CHURRINCHE" u="1"/>
        <s v="ANDRES PEPPI ARONOWSK - BEHSIR" u="1"/>
        <s v="ANA MARIA SPOERER - QUEMA TIERRA" u="1"/>
        <s v="DAVID RAMIREZ FUENTES - KRATOS" u="1"/>
        <s v="AARON  AMESTICA OLEA - ALCAZAR SHABUCK" u="1"/>
        <s v="ANDRES GATICA JOLFRE - PANTANAL TIBERIUS" u="1"/>
        <s v="CARLOS LETELIER SIVORI - EO SHADWA" u="1"/>
        <s v="TRINIDAD MARINKOVIC CORTESE - SANTA SUSANA CERVECERO" u="1"/>
        <s v="VICTOR RIOS SALAS - BACO" u="1"/>
        <s v="LUIS HERNAN VALDIVIESO - ANCAR SHAZAM" u="1"/>
        <s v="ELISA  RIOS GARCIA GUIDOBRO - JG GRINGA" u="1"/>
        <s v="JOSEFINA SANCHEZ LABBE - LOMA VERDE OBAMA" u="1"/>
        <s v="GUILLERMO TORO TASSARA - ZAGAL" u="1"/>
        <s v="SOFIA LLORENS CLARK - ML RAY" u="1"/>
        <s v="COLOMBA MATTE TYRER - MOROCHA" u="1"/>
        <s v="CATALINA LLORENS CLARK - VIKINGO" u="1"/>
        <s v="JUAN CARLOS ONELL - QUETZAL" u="1"/>
        <s v="FERNANDA TORRES HORTA - TABACON GC" u="1"/>
        <s v="PAULA VIAL - AL RAMAL" u="1"/>
        <s v="MATIAS ALAMOS CONCHA - AO TORUK" u="1"/>
        <s v="ORLANDO VILLALOBOS - SARRACENO" u="1"/>
        <s v="DAVID RAMIREZ AGUILERA - PERSEVERANCIA PUPI" u="1"/>
        <s v="FERNANDA ZUÑIGA JORY - AS CARRIE" u="1"/>
        <s v="SEBASTIAN IRRIBARRA CONA - ALI" u="1"/>
        <s v="JESUS RAGA - KAMAL" u="1"/>
        <s v="CRISTIAN  JARA - EMBELECO" u="1"/>
        <s v="CRISTOBAL JESUS ROJAS SANCHEZ - AURA" u="1"/>
        <s v="PEDRO TOMAS VARELA CERDA - QUILICHE" u="1"/>
        <s v="JULIA MONTAGNE - FADAR HADIN" u="1"/>
        <s v="ALVARO LLOMPART GRIMM - HLS TRAMAS" u="1"/>
        <s v="JUAN PABLO SCHIAPPACASSE CANEPA - BUCEFALO" u="1"/>
        <s v="CAMILA SANCHEZ - WOLVERINE" u="1"/>
        <s v="INGRID FONK - FZ KARLA " u="1"/>
        <s v="JUAN CARLOS ONELL - ALCAZAR BARAK" u="1"/>
        <s v="AMPARO LOPEZ HORTA - INESPERADO" u="1"/>
        <s v="PABLO VALDES RAMIREZ - TOBA DEJAVU" u="1"/>
        <s v="ARMANDO JOSE HARGOUS MIDDLETON - PAPELUCHO" u="1"/>
        <s v="ALFREDO SAT YABER - SANTA SUSANA AURORA" u="1"/>
        <s v="CRISTIAN CORNEJO CABEZAS - SIMSEK" u="1"/>
        <s v="JUAN GUILLERMO JIMENEZ ROJAS - JG COSACO" u="1"/>
        <s v="JOSE PEDRO VARELA ALFONSO - QUILANTO" u="1"/>
        <s v="PABLO SOTO - ALTHANI" u="1"/>
        <s v="ARMANDO JOSE HARGOUS MIDDLETON - KHALIL" u="1"/>
        <s v="FRANCISCO  EGUIGUREN VALDÉS - VIKINGO" u="1"/>
        <s v="JUAN IGNACIO CARDONE PALACIOS - VIUDA NEGRA" u="1"/>
        <s v="BETZABETH GOMEZ PEREZ - ELESTINA" u="1"/>
        <s v="CLAUDIO CORNEJO CABEZAS - PB MIRAYA" u="1"/>
        <s v="YUOUDONG HUANG - RAMSES" u="1"/>
        <s v="MARIA PAZ VARGAS - ETIQUETA AZUL" u="1"/>
        <s v="TRINIDAD MARINKOVIC CORTESE - SAFIR" u="1"/>
        <s v="CONSUELO MARCHANT CARDENAS - HH GUAPO" u="1"/>
        <s v="FELIPE FERNANDEZ QUIROZ - ALBORADA HURACAN" u="1"/>
        <s v="ANDREA FERNANDEZ - HL DIABLO" u="1"/>
        <s v="HE  YIXUAN  - ALCAZAR EMIRA" u="1"/>
        <s v="HELENA HEMPERATEIZ CERPA PINOCHET - NEVADO" u="1"/>
        <s v="PIA CERPA SABATER - ZORRITO" u="1"/>
        <s v="DIEGO FUENTES - ALMAS DE CAMPEÓN" u="1"/>
        <s v="ANTONIA GALILEA IZQUIERDO - CARMELA" u="1"/>
        <s v="ANDRE ALVAREZ - TARTARA" u="1"/>
        <s v="ALISON CASTILLO - BISON" u="1"/>
        <s v="LUCIA SUPERKOVA - DILAILA" u="1"/>
        <s v="PAULA LLORENS CLARK - HIDRA" u="1"/>
        <s v="JAVIERA LAGOS DIAZ - SHAICK AL JAAMAL" u="1"/>
        <s v="CRISTOBAL MENDEZ MONTERO - AMISTOSO" u="1"/>
        <s v="VARINA SIMUNOVIC - PY SORPRESIVO" u="1"/>
        <s v="MARJORIE MORALES CONCHA - SEEHLAH AL JAMAAL" u="1"/>
        <s v="JOSE ELIAS RISHMAWI - ANCAR BAKUR" u="1"/>
        <s v="PABLO VALDES RAMIREZ - TOBA SATANAS" u="1"/>
        <s v="AMPARO LOPEZ HORTA - HALILA" u="1"/>
        <s v="TOMAS GARRIDO RUZ - ANCAR FLOKI" u="1"/>
        <s v="MANUEL BULNES MUZARD - EL MANOLO" u="1"/>
        <s v="CAROLINE MACKENZIE - LYON'S IBN KAISER EL NHIL" u="1"/>
        <s v="LUZ MARIA ROJAS - ACUARELA" u="1"/>
        <s v="CAMILA SANCHEZ - ETIQUETA AZUL" u="1"/>
        <s v="PAULA VIAL - LIBIYA" u="1"/>
        <s v="CRISTIAN CORNEJO CABEZAS - SULTAN AUGUSTO" u="1"/>
        <s v="VICTOR RIOS GARCIA HUIDOBRO - GITAN" u="1"/>
        <s v="RONNAL RENATO CERDA BEAS - FUEGO DREAM" u="1"/>
        <s v="DIEGO OYANEDEL - QUEMA TIERRA" u="1"/>
        <s v="GABRIEL ALMARA - ALCAZAR MOSCOVITA" u="1"/>
        <s v="MAUREEN POOLEY TOPANI - TOBA ANTARES" u="1"/>
        <s v="NICOLE HAMMERSLEY FONK - GRAN MARQUES" u="1"/>
        <s v="JAIME BARRIENTOS RAMIREZ - MG FARAON TE" u="1"/>
        <s v="SELENE SANCHEZ - PERSEVERANCIA PUPI" u="1"/>
        <s v="MARTIN GARCIA LAZO - REPLICA" u="1"/>
        <s v="RICARDO BACHELET - PUNTA PUYAI SORPRESIVO" u="1"/>
        <s v="MACARENA SUAZO ZEPEDA - CL CORSARIO" u="1"/>
        <s v="VICENTE LARRAIN ARJONA - SOLOPETE" u="1"/>
        <s v="FERNANDO MEDINA - VALKIRIA" u="1"/>
        <s v="EMILIA BARAONA GARCIA - KAYSER" u="1"/>
        <s v="JAVIER MELERO - JALISCO" u="1"/>
        <s v="LUIS RODRIGUEZ - LOS ALAMOS BATAL" u="1"/>
        <s v="VIKTORIA MOLNAR - ALCAZAR SHABUK" u="1"/>
        <s v="CRISTIAN  HERRERA - SECRETO" u="1"/>
        <s v="JORGE BERCKEMEYER GOSCH - SHAWAN" u="1"/>
        <s v="LUKAS BUCKEL OCQUETEAU - ETIQUETA AZUL" u="1"/>
        <s v="PILAR SARAVIA - ALCAZAR SAHAARA" u="1"/>
        <s v="MARJORIE MORALES CONCHA - ZINGARA" u="1"/>
        <s v="MAURICO ROGEL ROGEL - PATAGONIA AMEERA" u="1"/>
        <s v="LUBA LEONI - WALLAD" u="1"/>
        <s v="MACARENA SUAZO ZEPEDA - CL KATANA" u="1"/>
        <s v="TRINIDAD MARINKOVIC CORTESE - COPIHUE" u="1"/>
        <s v="TARA ANNE GREASLEY - MUBARAK" u="1"/>
        <s v="MARIA PAZ VARGAS - LAUTANO" u="1"/>
        <s v="CARLA O´NELL - ALCAZAR BARAK" u="1"/>
        <s v="MARTIN CARRERE - CHAMPULLI AGUACERO" u="1"/>
        <s v="CONSTANZA DUHALDE PLAZA - SAMSARA" u="1"/>
        <s v="ARMANDO JOSE HARGOUS MIDDLETON - GLORIA" u="1"/>
        <s v="MARIA SHABLOSKA - PERSEVERANCIA PETETE" u="1"/>
        <s v="JAVIERA GAJARDO - BAHR" u="1"/>
        <s v="SEBASTIAN BRINTRUP - HF CARLOTA" u="1"/>
        <s v="ANDRE ALVAREZ - FUERZA BRUTA LB" u="1"/>
        <s v="GABRIEL CANALES CANALES - ZORRITO" u="1"/>
        <s v="JIA HUILIN - GRAN VISIR" u="1"/>
        <s v="CAMILA SANCHEZ - MP NAHUEL" u="1"/>
        <s v="ANTONIA MATURANA - NASIK" u="1"/>
        <s v="MAURICO ROGEL ROGEL - JG COSACO" u="1"/>
        <s v="CONSUELO MARCHANT CARDENAS - TAABORA" u="1"/>
        <s v="JUAN ALVARO GONZALEZ ASBUN - PASCUAL" u="1"/>
        <s v="EMILIO BENOIT - LC MIA" u="1"/>
        <s v="ORLANDO VILLALOBOS - MERCENARIO" u="1"/>
        <s v="FELIPE BARAONA UNDURRAGA - LYNCH" u="1"/>
        <s v="CAMILA PAZDIREK - DIABLO" u="1"/>
        <s v="MARIA LUTZ CHAS - CHALLAY" u="1"/>
        <s v="SANTIAGO FERNANDEZ ORTUZAR - RAQUIF" u="1"/>
        <s v="JUAN CARLOS ALLENDE   - PALESTINO" u="1"/>
        <s v="PAOLA GOICH - JG RAYEN" u="1"/>
        <s v="BORJA MAYOL - JG COSACO" u="1"/>
        <s v="MARIA JOSE CHADWICK - JG RAYEN" u="1"/>
        <s v="RICARDO ALMARA - WALLAD" u="1"/>
        <s v="EMILIA PATTERSON - SOFANOR" u="1"/>
        <s v="HELENA CERPA PINOCHET - NEVADO" u="1"/>
        <s v="JAIME BARRIENTOS RAMIREZ - MG FARON TE" u="1"/>
        <s v="JAIME BARRIENTOS RAMIREZ - FARAON" u="1"/>
        <s v="JUAN PABLO MAYOL CALVO - MP SIFAX" u="1"/>
        <s v="AMALIA GALILEA IZQUIERDO - CARMELA" u="1"/>
        <s v="MAX BULNES LABRA - KATANO" u="1"/>
        <s v="HARKEN JENSEN - LA CANDELARIA ROBERTO" u="1"/>
        <s v="CLAUDIO POBLETE BARRERA - ALMAS DE CAMPEÓN" u="1"/>
        <s v="TRINIDAD MARINKOVIC CORTESE - G.C GITANA" u="1"/>
        <s v="JOSE MARIA  BARAONA GARCIA - COLLICO" u="1"/>
        <s v="PABLO SOTO - PICARA" u="1"/>
        <s v="FLORENCIA DIAZ PELETEIRO - ALCAZAR SULTANA" u="1"/>
        <s v="NICOLAS LARA SOTO - TOBA TAURO" u="1"/>
        <s v="CAMILA RODRIGUEZ - ALCAZAR MAGNOLIO" u="1"/>
        <s v="TERESITA LARRAIN - SAFIR" u="1"/>
        <s v="JORGE ESPARZA POBLETE - KIMAL" u="1"/>
        <s v="FELIPE PERÓ DOMEYKO - ZLATAN" u="1"/>
        <s v="JOSEFINA MATURANA FELL - TOBA HOFFESH " u="1"/>
        <s v="INGRID  FONCK - RASHA" u="1"/>
        <s v="CRISTOBAL MENDEZ MONTERO - CAMPO LINDO FAYSAL" u="1"/>
        <s v="CAROLINE MACKENZIE - EL PANGUE ABUSIMEL" u="1"/>
        <s v="JOSE ANDRES  POBLETE SALCEDO - GARROCHA" u="1"/>
        <s v="LUIS HERNAN VALDIVIESO - SHAZAM" u="1"/>
        <s v="NICOLE HAMMERSLEY FONK - CL LEGOLAS" u="1"/>
        <s v="JUAN FRANCISCO DEL CANTO - PS LAUTARO" u="1"/>
        <s v="SUI  BO  - GRAN VISIR" u="1"/>
        <s v="SEBASTIAN SALINAS - ALCAZAR MOSCOVITA" u="1"/>
        <s v="BENJAMIN SCHMIDT GONZALEZ - TOBA DEJAVU" u="1"/>
        <s v="MARIANN SEGLEM - SUERTE" u="1"/>
        <s v="TIKI LEA-PLAZA - ARAGON" u="1"/>
        <s v="CRISTOBAL LARRAIN ARJONA - HLS FLOR DE CACHA" u="1"/>
        <s v="CARLA O´NELL - PENELOPE" u="1"/>
        <s v="FELIPE YCHPAS ESPINOZA - SIWA" u="1"/>
        <s v="ANTONELLA GIRONA - PS LAUTARO" u="1"/>
        <s v="LUCIA FERNANDEZ - SHORTNEY BUMER" u="1"/>
        <s v="PABLO  VALDES  SALINAS - CAL MAR ROLON" u="1"/>
        <s v="ORNELLA BALDUCCI MOULINIE - PERSEVERANCIA VUELTO" u="1"/>
        <s v="ELISA  RIOS GARCIA GUIDOBRO - ANCAR ANAKIN" u="1"/>
        <s v="FRANCISCO  EGUIGUREN VALDÉS - AMISTOSO" u="1"/>
        <s v="FEDERICO SCHMIDT GONZALEZ - TOBA HOFFESH " u="1"/>
        <s v="PABLO JOSE VALDES SALINAS - MILONGA" u="1"/>
        <s v="RODOLFO FUENZALIDA SANHUEZA - AL KARIF" u="1"/>
        <s v="CARLA O´NELL - BERLIN" u="1"/>
        <s v="JOSÉ ELIAS RISHMAWI - ANCAR BAKUR" u="1"/>
        <s v="JIA HUILIN - CL SANADIK" u="1"/>
        <s v="TERESITA LARRAIN - BANDOLERO" u="1"/>
        <s v="SEBASTIAN IRRIBARRA CONA - MERCENARIO" u="1"/>
        <s v="RENE VALENZUELA FUENTES - TORMENTA" u="1"/>
        <s v="JUAN JOSE LARRAIN BULNES - ALBORADA ALTIVA" u="1"/>
        <s v="ANTHONY PHILLIPS - COLIPI" u="1"/>
        <s v="VICENTE MAYOL - JG COSACO" u="1"/>
        <s v="PEDRO TOMAS VARELA CERDA - PERSEVERANCIA ESCONDIDO" u="1"/>
        <s v="BORIS HERRERA - INCITATUS" u="1"/>
        <s v="CONSUELO MARCHANT CARDENAS - JAZMIN" u="1"/>
        <s v="PEDRO PABLO  GÓMEZ MARTÍNEZ - LC CHURRINCHE" u="1"/>
      </sharedItems>
    </cacheField>
    <cacheField name="EQUIPO" numFmtId="0">
      <sharedItems containsBlank="1"/>
    </cacheField>
    <cacheField name="To 1ro" numFmtId="0">
      <sharedItems containsBlank="1"/>
    </cacheField>
    <cacheField name="RANKING2" numFmtId="0" databaseField="0">
      <fieldGroup base="52">
        <discretePr count="19">
          <x v="2"/>
          <x v="3"/>
          <x v="2"/>
          <x v="3"/>
          <x v="2"/>
          <x v="2"/>
          <x v="3"/>
          <x v="2"/>
          <x v="3"/>
          <x v="0"/>
          <x v="10"/>
          <x v="7"/>
          <x v="9"/>
          <x v="5"/>
          <x v="2"/>
          <x v="4"/>
          <x v="8"/>
          <x v="6"/>
          <x v="1"/>
        </discretePr>
        <groupItems count="11">
          <m/>
          <s v="120/160"/>
          <s v="Grupo1"/>
          <s v="Grupo2"/>
          <s v="120 AD"/>
          <s v="120 YR"/>
          <s v="79 AD"/>
          <s v="20 AD"/>
          <s v="160 AD"/>
          <s v="20 YR"/>
          <s v="60 CU"/>
        </groupItems>
      </fieldGroup>
    </cacheField>
    <cacheField name="Cat2" numFmtId="0" databaseField="0">
      <fieldGroup base="1">
        <discretePr count="3">
          <x v="1"/>
          <x v="1"/>
          <x v="0"/>
        </discretePr>
        <groupItems count="2">
          <m/>
          <s v="Grupo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tias Alamos" refreshedDate="43795.849362152781" createdVersion="5" refreshedVersion="5" minRefreshableVersion="3" recordCount="728">
  <cacheSource type="worksheet">
    <worksheetSource ref="A1:BL968" sheet="Base"/>
  </cacheSource>
  <cacheFields count="66">
    <cacheField name="Carrera" numFmtId="0">
      <sharedItems containsBlank="1" count="17">
        <s v="LLAYLLAY 19 I"/>
        <s v="LLAYLLAY 19 II"/>
        <s v="LLAYLLAY 19 III"/>
        <s v="EL CUADRO 19 I"/>
        <s v="EL CUADRO 19 II"/>
        <s v="LLAYLLAY 19 IV"/>
        <s v="LLAYLLAY 19 V"/>
        <m/>
        <s v="EL CUADRO II" u="1"/>
        <s v="LLAYLLAY III" u="1"/>
        <s v="BIO BIO" u="1"/>
        <s v="LLAYLLAY I" u="1"/>
        <s v="EL CUADRO I" u="1"/>
        <s v="EL CUADRO III" u="1"/>
        <s v="MATETIC" u="1"/>
        <s v="LLAYLLAY II" u="1"/>
        <s v="EL PANGUE" u="1"/>
      </sharedItems>
    </cacheField>
    <cacheField name="Cat" numFmtId="0">
      <sharedItems containsBlank="1" count="3">
        <s v="FEI"/>
        <s v="NAC"/>
        <m/>
      </sharedItems>
      <fieldGroup par="65"/>
    </cacheField>
    <cacheField name="D Rank" numFmtId="0">
      <sharedItems containsString="0" containsBlank="1" containsNumber="1" containsInteger="1" minValue="20" maxValue="160"/>
    </cacheField>
    <cacheField name="D real" numFmtId="0">
      <sharedItems containsString="0" containsBlank="1" containsNumber="1" minValue="19.7" maxValue="160"/>
    </cacheField>
    <cacheField name="Edad" numFmtId="0">
      <sharedItems containsBlank="1" count="5">
        <s v="AD"/>
        <s v="YR"/>
        <s v="PR"/>
        <m/>
        <s v="CU" u="1"/>
      </sharedItems>
    </cacheField>
    <cacheField name="ns1:Position" numFmtId="0">
      <sharedItems containsBlank="1"/>
    </cacheField>
    <cacheField name="ns1:PosStatus" numFmtId="0">
      <sharedItems containsBlank="1" count="3">
        <s v="R"/>
        <s v="FTQ"/>
        <m/>
      </sharedItems>
    </cacheField>
    <cacheField name="ns1:PosStatusComplement" numFmtId="0">
      <sharedItems containsBlank="1"/>
    </cacheField>
    <cacheField name="ns1:PosStatusComplementData" numFmtId="0">
      <sharedItems containsBlank="1"/>
    </cacheField>
    <cacheField name="ns1:CompetitorFEIID" numFmtId="0">
      <sharedItems containsBlank="1" containsMixedTypes="1" containsNumber="1" containsInteger="1" minValue="10118325" maxValue="10118325"/>
    </cacheField>
    <cacheField name="ns1:CompetitorFirstname" numFmtId="0">
      <sharedItems containsBlank="1"/>
    </cacheField>
    <cacheField name="ns1:CompetitorFamilyname" numFmtId="0">
      <sharedItems containsBlank="1"/>
    </cacheField>
    <cacheField name="ns1:HorseFEIID" numFmtId="0">
      <sharedItems containsBlank="1"/>
    </cacheField>
    <cacheField name="ns1:HorseCompleteName" numFmtId="0">
      <sharedItems containsBlank="1"/>
    </cacheField>
    <cacheField name="ns1:Prize" numFmtId="0">
      <sharedItems containsNonDate="0" containsString="0" containsBlank="1"/>
    </cacheField>
    <cacheField name="ns1:PrizeCurrency" numFmtId="0">
      <sharedItems containsBlank="1"/>
    </cacheField>
    <cacheField name="ns1:IsWNominated" numFmtId="0">
      <sharedItems containsNonDate="0" containsString="0" containsBlank="1"/>
    </cacheField>
    <cacheField name="ns1:TeamNF" numFmtId="0">
      <sharedItems containsBlank="1"/>
    </cacheField>
    <cacheField name="ns1:CompetingFor" numFmtId="0">
      <sharedItems containsBlank="1"/>
    </cacheField>
    <cacheField name="ns1:VetFirstInspElimCode" numFmtId="0">
      <sharedItems containsBlank="1"/>
    </cacheField>
    <cacheField name="ns1:AvgSpeed1" numFmtId="0">
      <sharedItems containsBlank="1"/>
    </cacheField>
    <cacheField name="ns1:RideTime1" numFmtId="0">
      <sharedItems containsBlank="1"/>
    </cacheField>
    <cacheField name="ns1:VetGateElimCode1" numFmtId="0">
      <sharedItems containsBlank="1"/>
    </cacheField>
    <cacheField name="ns1:AvgSpeed2" numFmtId="0">
      <sharedItems containsBlank="1"/>
    </cacheField>
    <cacheField name="ns1:RideTime2" numFmtId="0">
      <sharedItems containsBlank="1"/>
    </cacheField>
    <cacheField name="ns1:VetGateElimCode2" numFmtId="0">
      <sharedItems containsBlank="1"/>
    </cacheField>
    <cacheField name="ns1:AvgSpeed3" numFmtId="0">
      <sharedItems containsBlank="1"/>
    </cacheField>
    <cacheField name="ns1:RideTime3" numFmtId="0">
      <sharedItems containsBlank="1"/>
    </cacheField>
    <cacheField name="ns1:VetGateElimCode3" numFmtId="0">
      <sharedItems containsBlank="1"/>
    </cacheField>
    <cacheField name="ns1:AvgSpeed4" numFmtId="0">
      <sharedItems containsBlank="1"/>
    </cacheField>
    <cacheField name="ns1:RideTime4" numFmtId="0">
      <sharedItems containsBlank="1"/>
    </cacheField>
    <cacheField name="ns1:VetGateElimCode4" numFmtId="0">
      <sharedItems containsBlank="1"/>
    </cacheField>
    <cacheField name="ns1:AvgSpeed5" numFmtId="0">
      <sharedItems containsBlank="1"/>
    </cacheField>
    <cacheField name="ns1:RideTime5" numFmtId="0">
      <sharedItems containsBlank="1"/>
    </cacheField>
    <cacheField name="ns1:VetGateElimCode5" numFmtId="0">
      <sharedItems containsBlank="1"/>
    </cacheField>
    <cacheField name="ns1:VetGateElimCode6" numFmtId="0">
      <sharedItems containsBlank="1"/>
    </cacheField>
    <cacheField name="ns1:AvgSpeed7" numFmtId="0">
      <sharedItems containsBlank="1"/>
    </cacheField>
    <cacheField name="ns1:RideTime7" numFmtId="0">
      <sharedItems containsBlank="1"/>
    </cacheField>
    <cacheField name="ns1:VetGateElimCode7" numFmtId="0">
      <sharedItems containsBlank="1"/>
    </cacheField>
    <cacheField name="ns1:AvgSpeed8" numFmtId="0">
      <sharedItems containsBlank="1"/>
    </cacheField>
    <cacheField name="ns1:RideTime8" numFmtId="0">
      <sharedItems containsBlank="1"/>
    </cacheField>
    <cacheField name="ns1:VetGateElimCode8" numFmtId="0">
      <sharedItems containsNonDate="0" containsString="0" containsBlank="1"/>
    </cacheField>
    <cacheField name="ns1:AvgSpeed9" numFmtId="0">
      <sharedItems containsNonDate="0" containsString="0" containsBlank="1"/>
    </cacheField>
    <cacheField name="ns1:RideTime9" numFmtId="0">
      <sharedItems containsNonDate="0" containsString="0" containsBlank="1"/>
    </cacheField>
    <cacheField name="ns1:VetGateElimCode9" numFmtId="0">
      <sharedItems containsNonDate="0" containsString="0" containsBlank="1"/>
    </cacheField>
    <cacheField name="ns1:AvgSpeed10" numFmtId="0">
      <sharedItems containsNonDate="0" containsString="0" containsBlank="1"/>
    </cacheField>
    <cacheField name="ns1:RideTime10" numFmtId="0">
      <sharedItems containsNonDate="0" containsString="0" containsBlank="1"/>
    </cacheField>
    <cacheField name="ns1:VetFinalInspElimCode" numFmtId="0">
      <sharedItems containsString="0" containsBlank="1" containsNumber="1" minValue="11.8" maxValue="19.68"/>
    </cacheField>
    <cacheField name="ns1:BestCondition" numFmtId="0">
      <sharedItems containsString="0" containsBlank="1" containsNumber="1" minValue="11.56" maxValue="20.11"/>
    </cacheField>
    <cacheField name="ns1:TotalAvgSpeed" numFmtId="0">
      <sharedItems containsString="0" containsBlank="1" containsNumber="1" minValue="9.08" maxValue="22.04"/>
    </cacheField>
    <cacheField name="ns1:TotalTime" numFmtId="0">
      <sharedItems containsString="0" containsBlank="1" containsNumber="1" containsInteger="1" minValue="3349" maxValue="41957"/>
    </cacheField>
    <cacheField name="Time Adj" numFmtId="0">
      <sharedItems containsBlank="1" containsMixedTypes="1" containsNumber="1" containsInteger="1" minValue="3914" maxValue="41957"/>
    </cacheField>
    <cacheField name="RANKING" numFmtId="0">
      <sharedItems containsBlank="1" count="19">
        <s v="120/160 AD"/>
        <s v="120/160 YR"/>
        <s v="80 AD"/>
        <s v="80 YR"/>
        <s v="60 AD"/>
        <s v="40 AD"/>
        <s v="40 YR"/>
        <s v="20 PR"/>
        <s v="60 YR"/>
        <m/>
        <s v="60 CU" u="1"/>
        <s v="20 AD" u="1"/>
        <s v="20 YR" u="1"/>
        <s v="120 YR" u="1"/>
        <s v="20 PP" u="1"/>
        <s v="120 AD" u="1"/>
        <s v="160 AD" u="1"/>
        <s v="79 AD" u="1"/>
        <s v="120/160" u="1"/>
      </sharedItems>
      <fieldGroup par="64"/>
    </cacheField>
    <cacheField name="POSICION " numFmtId="0">
      <sharedItems containsBlank="1" containsMixedTypes="1" containsNumber="1" containsInteger="1" minValue="1" maxValue="38"/>
    </cacheField>
    <cacheField name="tiempo carrera" numFmtId="0">
      <sharedItems containsBlank="1"/>
    </cacheField>
    <cacheField name="Bono" numFmtId="0">
      <sharedItems containsString="0" containsBlank="1" containsNumber="1" containsInteger="1" minValue="0" maxValue="200"/>
    </cacheField>
    <cacheField name="Dif 1o" numFmtId="164">
      <sharedItems containsBlank="1" containsMixedTypes="1" containsNumber="1" minValue="-166.56666666666666" maxValue="0"/>
    </cacheField>
    <cacheField name="PTS" numFmtId="165">
      <sharedItems containsString="0" containsBlank="1" containsNumber="1" minValue="0" maxValue="360"/>
    </cacheField>
    <cacheField name="JINETE" numFmtId="0">
      <sharedItems containsBlank="1" count="470">
        <s v="MARTIN GARCIA LAZO"/>
        <s v="PABLO LLOMPART"/>
        <s v="NICOLAS SCHMIDT GONZALEZ"/>
        <s v="FELIPE SAT YABER"/>
        <s v="TARA ANNE GREASLEY"/>
        <s v="MAXI WIMMER"/>
        <s v="CAROLINE MACKENZIE"/>
        <s v="DAVID RAMIREZ AGUILERA"/>
        <s v="NICOLE HAMMERSLEY FONK"/>
        <s v="ANDRE ALVAREZ"/>
        <s v="CLAUDIO CORNEJO CABEZAS"/>
        <s v="MARIIA SHABLOVSKA"/>
        <s v="DAVID RAMIREZ FUENTES"/>
        <s v="PAULA LLORENS CLARK"/>
        <s v="FRANCISCO  EGUIGUREN VALDÉS"/>
        <s v="BORJA MAYOL"/>
        <s v="CAMILA SANCHEZ"/>
        <s v="JESUS MAXIMILIANO CERPA VERA"/>
        <s v="TRINIDAD VALENZUELA FUENTES"/>
        <s v="PIA CERPA SABATER"/>
        <s v="VICENTE  LARRAIN ARJONA"/>
        <s v="CRISTOBAL LARRAIN ARJONA"/>
        <s v="VICENTE MAYOL LARRAIN"/>
        <s v="JOSE SPOERER VERGARA"/>
        <s v="VALENTINA MENDEZ"/>
        <s v="PABLO JOSE VALDES SALINAS"/>
        <s v="PEDRO TOMAS VARELA CERDA"/>
        <s v="MATIAS ALAMOS"/>
        <s v="ERNESTO DE LA FUENTE FUENZALIDA"/>
        <s v="DIEGO BULNES LABRA"/>
        <s v="FELIPE PERO DOMEYKO"/>
        <s v="ALFREDO SAT YABER"/>
        <s v="CATALINA ORTUZAR ORPHANOPOULOS"/>
        <s v="ORLANDO VILLALOBOS"/>
        <s v="CRISTOBAL BELTRAMIN"/>
        <s v="JAVIERA GAJARDO ARAOS"/>
        <s v="PEDRO DEL CAMPO SALINAS"/>
        <s v="MANUELA VALENZUELA VARGAS"/>
        <s v="INGRID  FONCK"/>
        <s v="VICENTE IRARRAZABAL"/>
        <s v="SERGIO  HURTADO "/>
        <s v="HARKEN JENSEN"/>
        <s v="MARIA PAZ VARGAS"/>
        <s v="RODOLFO FUENZALIDA SANHUEZA"/>
        <s v="MACARENA SUAZO CEPEDA"/>
        <s v="MARIA ROSA BARAHONA VARGAS"/>
        <s v="RENATO  CERDA BARROS"/>
        <s v="DIEGO FUENTES URRUTIA"/>
        <s v="CARLOS LETELIER SIVORI"/>
        <s v="FEDERICO SCHMIDT GONZALEZ"/>
        <s v="JAVIER MENDEZ YAÑEZ"/>
        <s v="MICAELA TORRES HORTA"/>
        <s v="WILLIAM GREASLEY MAKAI"/>
        <s v="FLORENCIA CATALINA CERPA VERA"/>
        <s v="FLORENCIA CARDONE ALMARZA"/>
        <s v="EMILIA PATTERSON"/>
        <s v="CONSUELO MARCHANT CARDENAS"/>
        <s v="TRINIDAD MARINKOVIC CORTESE"/>
        <s v="GABRIEL AGUSTIN ALMARA"/>
        <s v="VICTOR RIOS GARCIA HUIDOBRO"/>
        <s v="DOMINGO SPOERER VERGARA"/>
        <s v="FELIPE THOMSEN"/>
        <s v="OSCAR TAHAN"/>
        <s v="RICARDO THOMSEN"/>
        <s v="MATIAS ALONSO ASCUY"/>
        <s v="PAOLA ALEJANDRA GOIC CARCAMO"/>
        <s v="SANTIAGO UGARTE"/>
        <s v="SERGIO ULLOA C"/>
        <s v="PABLO VALDES RAMIREZ"/>
        <s v="DARIO CHAMORRO"/>
        <s v="LEON LARRAIN"/>
        <s v="LUIS SANTOS "/>
        <s v="JUAN RIOS"/>
        <s v="HERNANDO ARENAS"/>
        <s v="ANTON LOPEZ "/>
        <s v="DIEGO OYANEDEL"/>
        <s v="PILAR TORREALBA"/>
        <s v="SEBASTIAN IRRIBARRA CONA"/>
        <s v="JORGE ARTURO ESPARZA"/>
        <s v="FELIPE YCHPAS ESPINOZA"/>
        <s v="FRANCISCO TORO ESCOBAR"/>
        <s v="COLOMBA MATTE TYRER"/>
        <s v="JUAN DE DIOS LARRAIN CALVO"/>
        <s v="AMELIA  LARRAIN"/>
        <s v="HELENA CERPA PINOCHET"/>
        <s v="ESTEBAN OLIVARES OSORIO"/>
        <s v="ALEXIS  HENRIQUEZ RAMIREZ"/>
        <s v="FERNANDO DE PEÑA"/>
        <s v="GUILLERMO  TORO TASSARA"/>
        <s v="MARIA IGNACIA SAT YABER"/>
        <s v="ADRIANA PANTOJA CONTRERAA"/>
        <s v="JUAN GOMEZ"/>
        <s v="RENI  MULLER"/>
        <s v="MARIA CECILIA GODOY"/>
        <s v="SEBASTIAN SALINAS"/>
        <s v="JUAN ALVARO GONZALEZ ASBUN"/>
        <s v="JUAN FRANCISCO DEL CANTO"/>
        <s v="JORGE RUIZ-TAGLE"/>
        <s v="CLAUDIO SEPULVEDA EGAÑA"/>
        <s v="GUILLERMO BELTRAMI"/>
        <s v="BRYAN VALDEBENITO"/>
        <s v="JOSE ANDRES  POBLETE SALCEDO"/>
        <s v="JOSE ANTONIO  VICENTE OLIVARI"/>
        <s v="ANTONIA KIMBER VERGARA"/>
        <s v="MACARENA ZERBI"/>
        <s v="DANIEL OLIVARES"/>
        <s v="CARLA O´NELL"/>
        <s v="RAFAEL  CARRERE"/>
        <s v="CRISTIAN SANCHEZ"/>
        <s v="FRANCESCA GIOIA MANSILLA"/>
        <s v="JAIME BARRIENTOS RAMIREZ"/>
        <s v="FLORENCIA HIRMAS VALDERRAMA"/>
        <s v="JOSEFA AGUILERA"/>
        <s v="JOSE IGNACIO CORREA SERRA"/>
        <s v="MARIA RISHMAWI"/>
        <s v="JOSE  ELIAS  RISHMAWI"/>
        <s v="XIUYAN ZHANG"/>
        <s v="JIA HUILIN"/>
        <s v="SUI  BO "/>
        <s v="YUOUDONG HUANG"/>
        <s v="MARCELA  COTO NIELSEN"/>
        <s v="MARIA JOSE GAMEROS ALVAREZ TOSTADO"/>
        <s v="GUSTAVO A COSTA"/>
        <s v="RIKKE KIAER THYGESEN"/>
        <s v="FERNANDO MEDINA"/>
        <s v="HECTOR ALMEIDA AYALA"/>
        <s v="TERESA SANCHEZ"/>
        <s v="PABLO XAVIER VINTIMILLA"/>
        <s v="NATHALIE WEEMAELS"/>
        <s v="JOSE DANIEL ANDRADE PAREDES"/>
        <s v="MANUEL BULNES MUZARD"/>
        <s v="HE  YIXUAN "/>
        <s v="FERNANDA  VILLAR "/>
        <s v="CARLOS HUMERES SIGALA"/>
        <s v="KAREN GOMEZ"/>
        <s v="GRISELDA CONRAD"/>
        <s v="GABRIEL MORGUI"/>
        <s v="BELEN FIGUERAS"/>
        <s v="PAULINA BERRIEL"/>
        <s v="PAULINO RIOS MORAGA"/>
        <s v="JOSEFINA ROLT"/>
        <s v="PABLO FIGUEROA SILVA"/>
        <s v="AARON  AMESTICA OLEA"/>
        <s v="EDERSON FERNANDES DA COSTA"/>
        <s v="LAURA MORAS"/>
        <s v="EMA SANCHEZ"/>
        <s v="TRINIDAD MENDEZ"/>
        <s v="JOSEFINA CAPUTO"/>
        <s v="JOSEFINA BACHELET COTO"/>
        <s v="CARLOS  SILVA ESCOBAR"/>
        <s v="FRANCISCO VERGARA"/>
        <s v="RODRIGO MOREIRA"/>
        <s v="JOSE CAIO FRISONI VAS GUIMARAES"/>
        <s v="AYLIN GOMEZ"/>
        <s v="SOFIA GARCIA BONGOLL"/>
        <s v="BARBARA DOMONT"/>
        <s v="PABLO  LLOMPART GARCIA HUIDOBRO"/>
        <s v="MAXIMILIANO  CORREA ARIZTIA"/>
        <s v="FRANCISCO BOETSCH VICUÑA"/>
        <s v="FRANCISCA  SANTA CRUZ MANRIQUEZ"/>
        <s v="MARIA LUTZ CHAS"/>
        <s v="MAUD BREYNE"/>
        <s v="RICARDO BACHELET"/>
        <s v="GONZALO BULNES LLOMPAR"/>
        <s v="MAX BULNES LABRA"/>
        <s v="ANDRES GATICA JOLFRE"/>
        <s v="BENJAMIN SCHMIDT GONZALEZ"/>
        <s v="MATIAS LILLO"/>
        <s v="CONSTANZA REPOSI"/>
        <s v="MARTINA RODRIGUEZ"/>
        <s v="BETZABETH GOMEZ PEREZ"/>
        <s v="DONALD HARRIS"/>
        <s v="JOSEFINA MATURANA FELL"/>
        <s v="JUAN GUILLERMO JIMENEZ ROJAS"/>
        <s v="DAVID CASTAÑEDA LEMUS"/>
        <s v="ALVARO LLOMPART GRIMM"/>
        <s v="RAIMUNDO UNDURRAGA MUJICA"/>
        <s v="RENZO  ALVARADO BAHAMONDES"/>
        <s v="JOSE PEDRO VARELA ALFONSO"/>
        <s v="MAURICIO GONZALEZ"/>
        <s v="CRISTOBAL ROJAS"/>
        <s v="JORGE GELDRES"/>
        <s v="JORGE  BERCKEMEYER GOSCH"/>
        <s v="CARLOS SABBAGH PISANO"/>
        <s v="JUAN EDUARDO COX VIAL"/>
        <s v="CAMILA  HERRERA"/>
        <s v="JOSEFINA SANCHEZ LABBE"/>
        <s v="ESTEBAN  GALDAMES CASORZO"/>
        <s v="MARTIN BULNES LABRA"/>
        <s v="JAIME GUZMAN SILVA"/>
        <s v="NICOLAS JIMENEZ"/>
        <s v="ISIDORA CAÑAS"/>
        <s v="EMILIA  IZCUE MINGO"/>
        <s v="ROSARIO  SALINAS BARROS"/>
        <s v="JOSE FARRACH"/>
        <s v="VICTOR RIOS SALAS"/>
        <s v="PEDRO PABLO  GÓMEZ MARTÍNEZ"/>
        <s v="CAROLYN CHASE-DUNN"/>
        <s v="CATALINA LLORENS CLARK"/>
        <s v="EDUARDO BAEZA"/>
        <s v="JUAN PABLO PERO DOMEYKO"/>
        <s v="ANDRES VELASQUEZ"/>
        <s v="ORNELLA BALDUCCI MOULINIE"/>
        <s v="OSVALDO ARAYA URZUA"/>
        <s v="FERNANDA TORRES HORTA"/>
        <s v="JAVIERA  REINOSO RUDZAJS"/>
        <s v="CONSTANZA BERCKEMEYER"/>
        <s v="DAMIEN  DE LA PANOUSE"/>
        <s v="ESTEBAN DE LA FUENTE ERNST"/>
        <s v="SERGIO IVAN  ULLOA"/>
        <s v="ALEJANDRO VALDES CRUZ"/>
        <s v="FERNANDA HERRERA CRUZ"/>
        <s v="PABLO  VALDES RAMIREZ"/>
        <s v="STEFANO ROSSI"/>
        <s v="CAROLINA COX MUJICA "/>
        <s v="CLAUDIO JORQUERA AHUMADA"/>
        <s v="GERARDO ALAMOS "/>
        <s v="JOSE TOMAS QUEZADA"/>
        <s v="DIEGO  QUEZADA BASCUÑAN"/>
        <s v="TANJA WEBER"/>
        <s v="ISIDORA SANCHEZ LAMOLIATTE"/>
        <s v="KARIM VON MUHLENBROCK"/>
        <s v="TIKI LEA-PLAZA"/>
        <s v="INA LABBE"/>
        <s v="ALEJANDRA  CALDERON"/>
        <s v="FELICITAS  FIGUERAS"/>
        <s v="CARLA O'NELL"/>
        <s v="CRISTIAN CALONGE FREIRE"/>
        <s v="NICOLAS BULNES LABRA"/>
        <s v="JOSE MANUEL OLIVO HERNANDEZ"/>
        <s v="NICOLAS SILVA OVALLE"/>
        <s v="ARMANDO JOSE HARGOUS MIDDLETON"/>
        <s v="ISABEL BACHELET COTO"/>
        <s v="JOSÉ ELIAS RISHMAWI"/>
        <s v="RENI  MULLER KNOOP"/>
        <s v="ALFONSO GARCIA-HUIDOBRO"/>
        <s v="VALERIA WINKELMANN"/>
        <s v="CARLOS  SABBAGH PISANO"/>
        <s v="CARLOS ORTIZ"/>
        <s v="MIGUEL RUIZ-TAGLE"/>
        <s v="MAURICO ROGEL SILVA"/>
        <s v="CESAR MORABOWEN"/>
        <s v="LORETO HENRIQUEZ PEREZ"/>
        <s v="MACKAI GREASLEY"/>
        <s v="SELENE SANCHEZ"/>
        <s v="REBECA MEDINA MORE"/>
        <s v="LUIS ANDRES ARTIGAS ESPINOZA"/>
        <s v="VICTOR KEHR"/>
        <s v="ALVARO COX MUJICA"/>
        <s v="MONICA  PINTO LIMA GRAZIANO"/>
        <s v="GONZALO  GAJARDO PONCE"/>
        <s v="LUKAS BUCKEL OCQUETEAU"/>
        <s v="MEDARDO RAGA"/>
        <s v="MARISOL SUAREZ"/>
        <s v="JUAN IGNACIO CARDONE PALACIOS"/>
        <s v="CONSTANZA DUHALDE PLAZA"/>
        <s v="RAMIRO MANSILLA"/>
        <s v="PEDRO DIAZ DE VALDES"/>
        <s v="TRINIDAD SANTA CRUZ MANRIQUEZ"/>
        <s v="JUAN EDUARDO SPOERER DE LA SOTTA"/>
        <s v="ISIDORA HIRMAS VALDERRAMA"/>
        <s v="JOAQUIN LAGOS VELASCO"/>
        <s v="ANDRES MENDEZ"/>
        <s v="ALISON CASTILLO"/>
        <s v="RAFAELA CORTES"/>
        <s v="RENATA REINOSO"/>
        <s v="SERGIO  MERINO"/>
        <s v="INES  ALAMOS"/>
        <s v="JOSE ROJAS"/>
        <s v="PATRICIA SANCHEZ"/>
        <s v="AGUSTINA GONZALEZ"/>
        <s v="VALENTINA LETELIER"/>
        <s v="EMMA LETELIER"/>
        <s v="MAURICIO ROGEL SILVA"/>
        <s v="ERNESTO  DE LA FUENTE FUENZALIDA"/>
        <s v="DIEGO  OYANEDEL"/>
        <s v="JUAN  RIOS "/>
        <s v="ENRIQUE NEF VALDES"/>
        <s v="JUAN PABLO  THOMSEN"/>
        <s v="VICTOR SZECOWKA LATRACH"/>
        <s v="BRUNO CALTAGIRONE"/>
        <s v="JUAN PABLO CRISTI"/>
        <m/>
        <s v="JAVIERA SEPULVEDA" u="1"/>
        <s v="AMPARO LOPEZ HORTA" u="1"/>
        <s v="MARIA CECILIA CARRERE" u="1"/>
        <s v="SERGIO IVAN ULLOA" u="1"/>
        <s v="JAVIERA LAGOS DIAZ" u="1"/>
        <s v="IVANA IGLESIASBRICKLES" u="1"/>
        <s v="JAVIER MORALES" u="1"/>
        <s v="HECTOR VILAPLANA" u="1"/>
        <s v="PABLO SOTO" u="1"/>
        <s v="JUAN JOSE LARRAIN BULNES" u="1"/>
        <s v="PATRICIO BUSTAMANTE COURT" u="1"/>
        <s v="MICHAELA SUPEKOVA" u="1"/>
        <s v="FERNANDO RENZ" u="1"/>
        <s v="VARINA SIMUNOVIC" u="1"/>
        <s v="CATALINA FERNANDEZ" u="1"/>
        <s v="PABLO  VALDES  SALINAS" u="1"/>
        <s v="FELIPE FERNANDEZ QUIROZ" u="1"/>
        <s v="VICENTE MAYOL" u="1"/>
        <s v="SVENJA EICHLER" u="1"/>
        <s v="PATRICIO BUSTAMENTE PEREZ" u="1"/>
        <s v="JESUS RAGA" u="1"/>
        <s v="EMILIO BENOIT" u="1"/>
        <s v="CAMILA HERRERA CRUZ" u="1"/>
        <s v="PEDRO MAYOL LARRAIN" u="1"/>
        <s v="CRISTIAN  JARA" u="1"/>
        <s v="FERNANDA ZUÑIGA JORY" u="1"/>
        <s v="EMILIA OGALDE" u="1"/>
        <s v="RICARDO ALMARA" u="1"/>
        <s v="PATRICIA FEKETE" u="1"/>
        <s v="JIMENA BRIZ" u="1"/>
        <s v="CRISTIAN  HERRERA" u="1"/>
        <s v="MARJORIE MORALES CONCHA" u="1"/>
        <s v="DIEGO FUENTES" u="1"/>
        <s v="MARIA SHABLOSKA" u="1"/>
        <s v="FERNANDO HORTA JONES" u="1"/>
        <s v="BELEN  SANTIBANEZ" u="1"/>
        <s v="FRANCISCO  BALVERDE" u="1"/>
        <s v="VICTOR IGNACIO KEHR HERRERA" u="1"/>
        <s v="VICENTE LARRAIN ARJONA" u="1"/>
        <s v="ALEXANDRA BRADBURY GOYCOLEA" u="1"/>
        <s v="FRANCISCO VILLAROEL IGLESIASBRICKLES" u="1"/>
        <s v="JOSE BANETA" u="1"/>
        <s v="LUIS TILLERIA VELASQUEZ" u="1"/>
        <s v="PABLO  FIGUEROA" u="1"/>
        <s v="MACARENA SUAZO ZEPEDA" u="1"/>
        <s v="GABRIEL CANALES CANALES" u="1"/>
        <s v="JUAN PABLO THOMSEN" u="1"/>
        <s v="IGNACIO VARGAS MESA" u="1"/>
        <s v="MARIA JOSE CHADWICK" u="1"/>
        <s v="ADRIAN SOTELO" u="1"/>
        <s v="JULIA MONTAGNE" u="1"/>
        <s v="JUAN CARLOS MENDEZ MENDEZ" u="1"/>
        <s v="CRISTOBAL JESUS ROJAS SANCHEZ" u="1"/>
        <s v="LUIS HERNAN VALDIVIESO" u="1"/>
        <s v="JOSE ELIAS RISHMAWI" u="1"/>
        <s v="ANDRES BULNES MUZARD" u="1"/>
        <s v="HELENA EMPERATEIZ CERPA PINOCHET" u="1"/>
        <s v="MANUEL BULNES " u="1"/>
        <s v="ANDRES PEPPI ARONOWSK" u="1"/>
        <s v="GABRIEL DIAZ DE VALDES" u="1"/>
        <s v="JOSE MARIA  BARAONA GARCIA" u="1"/>
        <s v="JAVIERA GAJARDO" u="1"/>
        <s v="EMILIA JUANA OGALDE" u="1"/>
        <s v="JUAN DE DIOS LARRAIN" u="1"/>
        <s v="AGUSTINA MONTT" u="1"/>
        <s v="FELIPE PERÓ DOMEYKO" u="1"/>
        <s v="FERNANDO LAGOS DIAZ" u="1"/>
        <s v="JERUSA AMESTICA HARRIS " u="1"/>
        <s v="BENJAMIN MELERO FONTAINE" u="1"/>
        <s v="FLORENCIA DIAZ PELETEIRO" u="1"/>
        <s v="FRANCISCO  MARTIN" u="1"/>
        <s v="JUAN LUCA RODRIGUEZ" u="1"/>
        <s v="MARIA FRANCISCA SALES BRAGADO" u="1"/>
        <s v="PAOLA GOICH" u="1"/>
        <s v="MARIANN SEGLEM" u="1"/>
        <s v="JOSE IGNACIO VALDIVIESO TAGLE" u="1"/>
        <s v="LUCIA SUPERKOVA" u="1"/>
        <s v="JESUS CERPA VERA" u="1"/>
        <s v="JUAN CARLOS ONELL" u="1"/>
        <s v="JUAN CARLOS  RIESCO" u="1"/>
        <s v="SANTIAGO FERNANDEZ ORTUZAR" u="1"/>
        <s v="PAULA FUENTEALBA MONTEBRUNO" u="1"/>
        <s v="AARON FONDI" u="1"/>
        <s v="MARIO OPORTUS" u="1"/>
        <s v="CAMILA PAZDIREK" u="1"/>
        <s v="MERCEDES ANGULO" u="1"/>
        <s v="RONNAL RENATO CERDA BEAS" u="1"/>
        <s v="JAVIER MELERO" u="1"/>
        <s v="JOSE TOMAS  VALENZUELA" u="1"/>
        <s v="ANDRES ARTIGAS ESPINOZA" u="1"/>
        <s v="LUCIA FERNANDEZ" u="1"/>
        <s v="MAURICO ROGEL ROGEL" u="1"/>
        <s v="JUAN JOSE CALONGE" u="1"/>
        <s v="SEBASTIAN BRINTRUP" u="1"/>
        <s v="EMILIA BARAONA GARCIA" u="1"/>
        <s v="FELIPE BARAONA UNDURRAGA" u="1"/>
        <s v="PEDRO  DEL CAMPO SALINAS" u="1"/>
        <s v="LUZ MARIA ROJAS" u="1"/>
        <s v="ANA MARIA SPOERER" u="1"/>
        <s v="GUILLERMO TORO TASSARA" u="1"/>
        <s v="ERNESTO  DE LA FUENTE FUENZALIDA" u="1"/>
        <s v="ANTONELLA GIRONA" u="1"/>
        <s v="MANUEL BULNES LABRA" u="1"/>
        <s v="LUBA LEONI" u="1"/>
        <s v="BENJAMIN MAYOL" u="1"/>
        <s v="AMELIA LARRAIN A" u="1"/>
        <s v="ISIDORA VILLAROEL" u="1"/>
        <s v="ISIDORA GOMEZ" u="1"/>
        <s v="CLAUDIO POBLETE BARRERA" u="1"/>
        <s v="DANIELA BRAVO" u="1"/>
        <s v="VIKTORIA MOLNAR" u="1"/>
        <s v="MATIAS ALONSO ASCUI" u="1"/>
        <s v="CLAUDIO POBLETE" u="1"/>
        <s v="LUIS PUEBLA GOMES" u="1"/>
        <s v="JOSE TAHAN" u="1"/>
        <s v="JOSE SEGUEL" u="1"/>
        <s v="MARTIN BULNES" u="1"/>
        <s v="JUAN PABLO SCHIAPPACASSE CANEPA" u="1"/>
        <s v="CRISTIAN CORNEJO CABEZAS" u="1"/>
        <s v="ANTHONY PHILLIPS" u="1"/>
        <s v="FRANCISCO VILLAROEL" u="1"/>
        <s v="MARCELA COTO NIELSEN" u="1"/>
        <s v="MATIAS ALAMOS CONCHA" u="1"/>
        <s v="JUAN PABLO MAYOL CALVO" u="1"/>
        <s v="CRISTOBAL MENDEZ MONTERO" u="1"/>
        <s v="ANTONIA MATURANA" u="1"/>
        <s v="CRISTOBAL MENDEZ" u="1"/>
        <s v="SAMANTHA YATES" u="1"/>
        <s v="ELISA  RIOS GARCIA GUIDOBRO" u="1"/>
        <s v="INGRID FONK" u="1"/>
        <s v="RAUL SEPULVEDA" u="1"/>
        <s v="MATIAS LLONA FEUREISEN" u="1"/>
        <s v="JORGE ESPARZA POBLETE" u="1"/>
        <s v="TERESITA OVALLE VERGARA" u="1"/>
        <s v="LUIS RODRIGUEZ" u="1"/>
        <s v="DIEGO MC ALISTER" u="1"/>
        <s v="NICOLAS LARA SOTO" u="1"/>
        <s v="PAULA VIAL" u="1"/>
        <s v="MIGUEL MELNICK" u="1"/>
        <s v="MARIIA SHABLOSKA" u="1"/>
        <s v="SALVADOR ALVARADO" u="1"/>
        <s v="HELENA HEMPERATEIZ CERPA PINOCHET" u="1"/>
        <s v="MIGUEL URRA" u="1"/>
        <s v="MAUREEN POOLEY TOPANI" u="1"/>
        <s v="RENE VALENZUELA FUENTES" u="1"/>
        <s v="AMALIA GALILEA IZQUIERDO" u="1"/>
        <s v="JOSEFINA ARELLANO" u="1"/>
        <s v="LORENZO LUIS ASTE FERRARIO" u="1"/>
        <s v="MARTIN BUSCHMANN DE SANTOS" u="1"/>
        <s v="NELSON CID" u="1"/>
        <s v="MARIO ARTUS" u="1"/>
        <s v="NICOLAS DONOSO" u="1"/>
        <s v="ANDREA FERNANDEZ" u="1"/>
        <s v="KATA FEKETENE WACHTLER" u="1"/>
        <s v="FRANCISCA SANTA CRUZ MANRIQUEZ" u="1"/>
        <s v="LUIS TORO" u="1"/>
        <s v="EMILIA TREANTACOSTE" u="1"/>
        <s v="SOFIA LLORENS CLARK" u="1"/>
        <s v="PABLO LLOMPART GARCIA HUIDOBRO" u="1"/>
        <s v="AMELIA LARRAIN" u="1"/>
        <s v="DANTE MARINETTI" u="1"/>
        <s v="BIAGIO DEMAGLIE PARRA" u="1"/>
        <s v="JUAN CARLOS ALLENDE  " u="1"/>
        <s v="SABINE MATTHEI" u="1"/>
        <s v="CAMILA RODRIGUEZ" u="1"/>
        <s v="MARIA JOSE GARAT" u="1"/>
        <s v="LUCAS VARGAS SANCHEZ" u="1"/>
        <s v="MARTIN CARRERE" u="1"/>
        <s v="AMANDA VILLAROEL" u="1"/>
        <s v="ESTEBAN  GALDAMEZ" u="1"/>
        <s v="RAUL MATURANA PAPE" u="1"/>
        <s v="RENATO CERDA BARROS" u="1"/>
        <s v="ANTONIO LLOMPART COSMELLI" u="1"/>
        <s v="FRANCO HERNANDEZ" u="1"/>
        <s v="ANTONIA KIMBER" u="1"/>
        <s v="GABRIEL ALMARA" u="1"/>
        <s v="BENJAMIN GOMEZ" u="1"/>
        <s v="TOMAS GARRIDO RUZ" u="1"/>
        <s v="JORGE BERCKEMEYER GOSCH" u="1"/>
        <s v="JUAN DANIEL DIAZ SERRANO" u="1"/>
        <s v="ROBERTO DIAZ" u="1"/>
        <s v="DARIA SHABLOVSKA" u="1"/>
        <s v="TERESITA LARRAIN" u="1"/>
        <s v="ANTONIA GALILEA IZQUIERDO" u="1"/>
        <s v="NICOLAS BURGOS HERMOSILLA" u="1"/>
        <s v="BORIS HERRERA" u="1"/>
        <s v="PILAR SARAVIA" u="1"/>
      </sharedItems>
    </cacheField>
    <cacheField name="BINOMIO" numFmtId="0">
      <sharedItems containsBlank="1"/>
    </cacheField>
    <cacheField name="EQUIPO" numFmtId="0">
      <sharedItems containsBlank="1"/>
    </cacheField>
    <cacheField name="To 1ro" numFmtId="0">
      <sharedItems containsBlank="1"/>
    </cacheField>
    <cacheField name="Cat Jinete" numFmtId="0">
      <sharedItems containsBlank="1"/>
    </cacheField>
    <cacheField name="FEI ID" numFmtId="0">
      <sharedItems containsBlank="1"/>
    </cacheField>
    <cacheField name="RANKING2" numFmtId="0" databaseField="0">
      <fieldGroup base="52">
        <discretePr count="19">
          <x v="2"/>
          <x v="3"/>
          <x v="2"/>
          <x v="3"/>
          <x v="2"/>
          <x v="2"/>
          <x v="3"/>
          <x v="2"/>
          <x v="3"/>
          <x v="0"/>
          <x v="10"/>
          <x v="7"/>
          <x v="9"/>
          <x v="5"/>
          <x v="2"/>
          <x v="4"/>
          <x v="8"/>
          <x v="6"/>
          <x v="1"/>
        </discretePr>
        <groupItems count="11">
          <m/>
          <s v="120/160"/>
          <s v="Grupo1"/>
          <s v="Grupo2"/>
          <s v="120 AD"/>
          <s v="120 YR"/>
          <s v="79 AD"/>
          <s v="20 AD"/>
          <s v="160 AD"/>
          <s v="20 YR"/>
          <s v="60 CU"/>
        </groupItems>
      </fieldGroup>
    </cacheField>
    <cacheField name="Cat2" numFmtId="0" databaseField="0">
      <fieldGroup base="1">
        <discretePr count="3">
          <x v="1"/>
          <x v="1"/>
          <x v="0"/>
        </discretePr>
        <groupItems count="2">
          <m/>
          <s v="Grupo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atias Alamos" refreshedDate="43795.849363541667" createdVersion="5" refreshedVersion="5" minRefreshableVersion="3" recordCount="65">
  <cacheSource type="worksheet">
    <worksheetSource ref="A1:BJ66" sheet="Base"/>
  </cacheSource>
  <cacheFields count="64">
    <cacheField name="Carrera" numFmtId="0">
      <sharedItems containsBlank="1" count="11">
        <s v="LLAYLLAY 19 I"/>
        <m u="1"/>
        <s v="EL CUADRO II" u="1"/>
        <s v="LLAYLLAY III" u="1"/>
        <s v="BIO BIO" u="1"/>
        <s v="LLAYLLAY I" u="1"/>
        <s v="EL CUADRO I" u="1"/>
        <s v="EL CUADRO III" u="1"/>
        <s v="MATETIC" u="1"/>
        <s v="LLAYLLAY II" u="1"/>
        <s v="EL PANGUE" u="1"/>
      </sharedItems>
    </cacheField>
    <cacheField name="Cat" numFmtId="0">
      <sharedItems containsBlank="1" count="3">
        <s v="FEI"/>
        <s v="NAC"/>
        <m u="1"/>
      </sharedItems>
      <fieldGroup par="63"/>
    </cacheField>
    <cacheField name="D Rank" numFmtId="0">
      <sharedItems containsSemiMixedTypes="0" containsString="0" containsNumber="1" containsInteger="1" minValue="80" maxValue="120"/>
    </cacheField>
    <cacheField name="D real" numFmtId="0">
      <sharedItems containsSemiMixedTypes="0" containsString="0" containsNumber="1" containsInteger="1" minValue="80" maxValue="120"/>
    </cacheField>
    <cacheField name="Edad" numFmtId="0">
      <sharedItems/>
    </cacheField>
    <cacheField name="ns1:Position" numFmtId="0">
      <sharedItems/>
    </cacheField>
    <cacheField name="ns1:PosStatus" numFmtId="0">
      <sharedItems containsBlank="1" count="3">
        <s v="R"/>
        <s v="FTQ"/>
        <m u="1"/>
      </sharedItems>
    </cacheField>
    <cacheField name="ns1:PosStatusComplement" numFmtId="0">
      <sharedItems/>
    </cacheField>
    <cacheField name="ns1:PosStatusComplementData" numFmtId="0">
      <sharedItems/>
    </cacheField>
    <cacheField name="ns1:CompetitorFEIID" numFmtId="0">
      <sharedItems containsBlank="1" containsMixedTypes="1" containsNumber="1" containsInteger="1" minValue="10118325" maxValue="10118325"/>
    </cacheField>
    <cacheField name="ns1:CompetitorFirstname" numFmtId="0">
      <sharedItems/>
    </cacheField>
    <cacheField name="ns1:CompetitorFamilyname" numFmtId="0">
      <sharedItems/>
    </cacheField>
    <cacheField name="ns1:HorseFEIID" numFmtId="0">
      <sharedItems containsBlank="1"/>
    </cacheField>
    <cacheField name="ns1:HorseCompleteName" numFmtId="0">
      <sharedItems/>
    </cacheField>
    <cacheField name="ns1:Prize" numFmtId="0">
      <sharedItems containsNonDate="0" containsString="0" containsBlank="1"/>
    </cacheField>
    <cacheField name="ns1:PrizeCurrency" numFmtId="0">
      <sharedItems/>
    </cacheField>
    <cacheField name="ns1:IsWNominated" numFmtId="0">
      <sharedItems containsNonDate="0" containsString="0" containsBlank="1"/>
    </cacheField>
    <cacheField name="ns1:TeamNF" numFmtId="0">
      <sharedItems/>
    </cacheField>
    <cacheField name="ns1:CompetingFor" numFmtId="0">
      <sharedItems/>
    </cacheField>
    <cacheField name="ns1:VetFirstInspElimCode" numFmtId="0">
      <sharedItems/>
    </cacheField>
    <cacheField name="ns1:AvgSpeed1" numFmtId="0">
      <sharedItems/>
    </cacheField>
    <cacheField name="ns1:RideTime1" numFmtId="0">
      <sharedItems/>
    </cacheField>
    <cacheField name="ns1:VetGateElimCode1" numFmtId="0">
      <sharedItems containsBlank="1"/>
    </cacheField>
    <cacheField name="ns1:AvgSpeed2" numFmtId="0">
      <sharedItems/>
    </cacheField>
    <cacheField name="ns1:RideTime2" numFmtId="0">
      <sharedItems containsBlank="1"/>
    </cacheField>
    <cacheField name="ns1:VetGateElimCode2" numFmtId="0">
      <sharedItems containsBlank="1"/>
    </cacheField>
    <cacheField name="ns1:AvgSpeed3" numFmtId="0">
      <sharedItems containsBlank="1"/>
    </cacheField>
    <cacheField name="ns1:RideTime3" numFmtId="0">
      <sharedItems containsBlank="1"/>
    </cacheField>
    <cacheField name="ns1:VetGateElimCode3" numFmtId="0">
      <sharedItems containsBlank="1"/>
    </cacheField>
    <cacheField name="ns1:AvgSpeed4" numFmtId="0">
      <sharedItems containsBlank="1"/>
    </cacheField>
    <cacheField name="ns1:RideTime4" numFmtId="0">
      <sharedItems containsBlank="1"/>
    </cacheField>
    <cacheField name="ns1:VetGateElimCode4" numFmtId="0">
      <sharedItems containsBlank="1"/>
    </cacheField>
    <cacheField name="ns1:AvgSpeed5" numFmtId="0">
      <sharedItems containsBlank="1"/>
    </cacheField>
    <cacheField name="ns1:RideTime5" numFmtId="0">
      <sharedItems containsBlank="1"/>
    </cacheField>
    <cacheField name="ns1:VetGateElimCode5" numFmtId="0">
      <sharedItems containsBlank="1"/>
    </cacheField>
    <cacheField name="ns1:VetGateElimCode6" numFmtId="0">
      <sharedItems containsBlank="1"/>
    </cacheField>
    <cacheField name="ns1:AvgSpeed7" numFmtId="0">
      <sharedItems containsBlank="1"/>
    </cacheField>
    <cacheField name="ns1:RideTime7" numFmtId="0">
      <sharedItems containsBlank="1"/>
    </cacheField>
    <cacheField name="ns1:VetGateElimCode7" numFmtId="0">
      <sharedItems containsBlank="1"/>
    </cacheField>
    <cacheField name="ns1:AvgSpeed8" numFmtId="0">
      <sharedItems containsBlank="1"/>
    </cacheField>
    <cacheField name="ns1:RideTime8" numFmtId="0">
      <sharedItems containsNonDate="0" containsString="0" containsBlank="1"/>
    </cacheField>
    <cacheField name="ns1:VetGateElimCode8" numFmtId="0">
      <sharedItems containsNonDate="0" containsString="0" containsBlank="1"/>
    </cacheField>
    <cacheField name="ns1:AvgSpeed9" numFmtId="0">
      <sharedItems containsNonDate="0" containsString="0" containsBlank="1"/>
    </cacheField>
    <cacheField name="ns1:RideTime9" numFmtId="0">
      <sharedItems containsNonDate="0" containsString="0" containsBlank="1"/>
    </cacheField>
    <cacheField name="ns1:VetGateElimCode9" numFmtId="0">
      <sharedItems containsNonDate="0" containsString="0" containsBlank="1"/>
    </cacheField>
    <cacheField name="ns1:AvgSpeed10" numFmtId="0">
      <sharedItems containsNonDate="0" containsString="0" containsBlank="1"/>
    </cacheField>
    <cacheField name="ns1:RideTime10" numFmtId="0">
      <sharedItems containsNonDate="0" containsString="0" containsBlank="1"/>
    </cacheField>
    <cacheField name="ns1:VetFinalInspElimCode" numFmtId="0">
      <sharedItems containsNonDate="0" containsString="0" containsBlank="1"/>
    </cacheField>
    <cacheField name="ns1:BestCondition" numFmtId="0">
      <sharedItems containsNonDate="0" containsString="0" containsBlank="1"/>
    </cacheField>
    <cacheField name="ns1:TotalAvgSpeed" numFmtId="0">
      <sharedItems containsString="0" containsBlank="1" containsNumber="1" minValue="13.32" maxValue="21.41"/>
    </cacheField>
    <cacheField name="ns1:TotalTime" numFmtId="0">
      <sharedItems containsString="0" containsBlank="1" containsNumber="1" containsInteger="1" minValue="5893" maxValue="31195"/>
    </cacheField>
    <cacheField name="Time Adj" numFmtId="0">
      <sharedItems containsMixedTypes="1" containsNumber="1" containsInteger="1" minValue="13774" maxValue="31195"/>
    </cacheField>
    <cacheField name="RANKING" numFmtId="0">
      <sharedItems containsBlank="1" count="17">
        <s v="120/160 AD"/>
        <s v="120/160 YR"/>
        <s v="80 AD"/>
        <s v="80 YR"/>
        <m u="1"/>
        <s v="40 AD" u="1"/>
        <s v="20 AD" u="1"/>
        <s v="60 YR" u="1"/>
        <s v="40 YR" u="1"/>
        <s v="20 PR" u="1"/>
        <s v="120 YR" u="1"/>
        <s v="20 PP" u="1"/>
        <s v="120 AD" u="1"/>
        <s v="60 AD" u="1"/>
        <s v="160 AD" u="1"/>
        <s v="79 AD" u="1"/>
        <s v="120/160" u="1"/>
      </sharedItems>
      <fieldGroup par="62"/>
    </cacheField>
    <cacheField name="POSICION " numFmtId="0">
      <sharedItems containsMixedTypes="1" containsNumber="1" containsInteger="1" minValue="1" maxValue="33"/>
    </cacheField>
    <cacheField name="tiempo carrera" numFmtId="0">
      <sharedItems/>
    </cacheField>
    <cacheField name="Bono" numFmtId="0">
      <sharedItems containsSemiMixedTypes="0" containsString="0" containsNumber="1" containsInteger="1" minValue="0" maxValue="200"/>
    </cacheField>
    <cacheField name="Dif 1o" numFmtId="164">
      <sharedItems containsMixedTypes="1" containsNumber="1" minValue="-166.56666666666666" maxValue="0"/>
    </cacheField>
    <cacheField name="PTS" numFmtId="165">
      <sharedItems containsSemiMixedTypes="0" containsString="0" containsNumber="1" minValue="0" maxValue="320"/>
    </cacheField>
    <cacheField name="JINETE" numFmtId="0">
      <sharedItems containsBlank="1" count="362">
        <s v="MARTIN GARCIA LAZO"/>
        <s v="PABLO LLOMPART"/>
        <s v="NICOLAS SCHMIDT GONZALEZ"/>
        <s v="FELIPE SAT YABER"/>
        <s v="TARA ANNE GREASLEY"/>
        <s v="MAXI WIMMER"/>
        <s v="CAROLINE MACKENZIE"/>
        <s v="DAVID RAMIREZ AGUILERA"/>
        <s v="NICOLE HAMMERSLEY FONK"/>
        <s v="ANDRE ALVAREZ"/>
        <s v="CLAUDIO CORNEJO CABEZAS"/>
        <s v="MARIIA SHABLOVSKA"/>
        <s v="DAVID RAMIREZ FUENTES"/>
        <s v="PAULA LLORENS CLARK"/>
        <s v="FRANCISCO  EGUIGUREN VALDÉS"/>
        <s v="BORJA MAYOL"/>
        <s v="CAMILA SANCHEZ"/>
        <s v="JESUS MAXIMILIANO CERPA VERA"/>
        <s v="TRINIDAD VALENZUELA FUENTES"/>
        <s v="PIA CERPA SABATER"/>
        <s v="VICENTE  LARRAIN ARJONA"/>
        <s v="CRISTOBAL LARRAIN ARJONA"/>
        <s v="VICENTE MAYOL LARRAIN"/>
        <s v="JOSE SPOERER VERGARA"/>
        <s v="VALENTINA MENDEZ"/>
        <s v="PABLO JOSE VALDES SALINAS"/>
        <s v="PEDRO TOMAS VARELA CERDA"/>
        <s v="MATIAS ALAMOS"/>
        <s v="ERNESTO DE LA FUENTE FUENZALIDA"/>
        <s v="DIEGO BULNES LABRA"/>
        <s v="FELIPE PERO DOMEYKO"/>
        <s v="ALFREDO SAT YABER"/>
        <s v="CATALINA ORTUZAR ORPHANOPOULOS"/>
        <s v="ORLANDO VILLALOBOS"/>
        <s v="CRISTOBAL BELTRAMIN"/>
        <s v="JAVIERA GAJARDO ARAOS"/>
        <s v="PEDRO DEL CAMPO SALINAS"/>
        <s v="MANUELA VALENZUELA VARGAS"/>
        <s v="INGRID  FONCK"/>
        <s v="VICENTE IRARRAZABAL"/>
        <s v="SERGIO  HURTADO "/>
        <s v="HARKEN JENSEN"/>
        <s v="MARIA PAZ VARGAS"/>
        <s v="RODOLFO FUENZALIDA SANHUEZA"/>
        <s v="MACARENA SUAZO CEPEDA"/>
        <s v="MARIA ROSA BARAHONA VARGAS"/>
        <s v="RENATO  CERDA BARROS"/>
        <s v="DIEGO FUENTES URRUTIA"/>
        <s v="CARLOS LETELIER SIVORI"/>
        <s v="FEDERICO SCHMIDT GONZALEZ"/>
        <s v="JAVIER MENDEZ YAÑEZ"/>
        <s v="MICAELA TORRES HORTA"/>
        <s v="WILLIAM GREASLEY MAKAI"/>
        <s v="FLORENCIA CATALINA CERPA VERA"/>
        <s v="FLORENCIA CARDONE ALMARZA"/>
        <s v="EMILIA PATTERSON"/>
        <s v="CONSUELO MARCHANT CARDENAS"/>
        <s v="TRINIDAD MARINKOVIC CORTESE"/>
        <s v="GABRIEL AGUSTIN ALMARA"/>
        <s v="VICTOR RIOS GARCIA HUIDOBRO"/>
        <s v="DOMINGO SPOERER VERGARA"/>
        <s v="FELIPE THOMSEN"/>
        <s v="OSCAR TAHAN"/>
        <s v="RICARDO THOMSEN"/>
        <s v="MATIAS ALONSO ASCUY"/>
        <s v="JAVIERA SEPULVEDA" u="1"/>
        <s v="AMPARO LOPEZ HORTA" u="1"/>
        <s v="MARIA CECILIA CARRERE" u="1"/>
        <m u="1"/>
        <s v="SERGIO IVAN ULLOA" u="1"/>
        <s v="JAVIERA LAGOS DIAZ" u="1"/>
        <s v="IVANA IGLESIASBRICKLES" u="1"/>
        <s v="JAVIER MORALES" u="1"/>
        <s v="HECTOR VILAPLANA" u="1"/>
        <s v="PABLO SOTO" u="1"/>
        <s v="HELENA CERPA PINOCHET" u="1"/>
        <s v="JUAN JOSE LARRAIN BULNES" u="1"/>
        <s v="PATRICIO BUSTAMANTE COURT" u="1"/>
        <s v="RENI  MULLER" u="1"/>
        <s v="MICHAELA SUPEKOVA" u="1"/>
        <s v="PAULINO RIOS MORAGA" u="1"/>
        <s v="ISABEL BACHELET COTO" u="1"/>
        <s v="LEON LARRAIN" u="1"/>
        <s v="FERNANDO RENZ" u="1"/>
        <s v="VARINA SIMUNOVIC" u="1"/>
        <s v="CATALINA LLORENS CLARK" u="1"/>
        <s v="CATALINA FERNANDEZ" u="1"/>
        <s v="FELIPE FERNANDEZ QUIROZ" u="1"/>
        <s v="VICENTE MAYOL" u="1"/>
        <s v="SVENJA EICHLER" u="1"/>
        <s v="ENRIQUE NEF VALDES" u="1"/>
        <s v="PATRICIO BUSTAMENTE PEREZ" u="1"/>
        <s v="JESUS RAGA" u="1"/>
        <s v="EDUARDO BAEZA" u="1"/>
        <s v="EMILIO BENOIT" u="1"/>
        <s v="COLOMBA MATTE TYRER" u="1"/>
        <s v="PEDRO MAYOL LARRAIN" u="1"/>
        <s v="CARLOS HUMERES SIGALA" u="1"/>
        <s v="JOAQUIN LAGOS VELASCO" u="1"/>
        <s v="JOSE PEDRO VARELA ALFONSO" u="1"/>
        <s v="FRANCISCA  SANTA CRUZ MANRIQUEZ" u="1"/>
        <s v="CRISTIAN  JARA" u="1"/>
        <s v="FERNANDA ZUÑIGA JORY" u="1"/>
        <s v="ESTEBAN DE LA FUENTE ERNST" u="1"/>
        <s v="JUAN RIOS" u="1"/>
        <s v="LUIS ANDRES ARTIGAS ESPINOZA" u="1"/>
        <s v="EMILIA OGALDE" u="1"/>
        <s v="RICARDO ALMARA" u="1"/>
        <s v="PATRICIA FEKETE" u="1"/>
        <s v="JIMENA BRIZ" u="1"/>
        <s v="JOSE ANDRES  POBLETE SALCEDO" u="1"/>
        <s v="CRISTIAN  HERRERA" u="1"/>
        <s v="ANDRES GATICA JOLFRE" u="1"/>
        <s v="MATIAS LILLO" u="1"/>
        <s v="MARTINA RODRIGUEZ" u="1"/>
        <s v="MARJORIE MORALES CONCHA" u="1"/>
        <s v="DIEGO FUENTES" u="1"/>
        <s v="MARIA SHABLOSKA" u="1"/>
        <s v="AARON  AMESTICA OLEA" u="1"/>
        <s v="FERNANDO HORTA JONES" u="1"/>
        <s v="BELEN  SANTIBANEZ" u="1"/>
        <s v="FRANCISCO  BALVERDE" u="1"/>
        <s v="JUAN FRANCISCO DEL CANTO" u="1"/>
        <s v="VICENTE LARRAIN ARJONA" u="1"/>
        <s v="ALEXANDRA BRADBURY GOYCOLEA" u="1"/>
        <s v="FRANCISCO VILLAROEL IGLESIASBRICKLES" u="1"/>
        <s v="ALEJANDRA  CALDERON" u="1"/>
        <s v="SEBASTIAN IRRIBARRA CONA" u="1"/>
        <s v="JOSE BANETA" u="1"/>
        <s v="LUIS  RODRIGUEZ" u="1"/>
        <s v="LUIS TILLERIA VELASQUEZ" u="1"/>
        <s v="PABLO  FIGUEROA" u="1"/>
        <s v="MACARENA SUAZO ZEPEDA" u="1"/>
        <s v="GABRIEL CANALES CANALES" u="1"/>
        <s v="CATALINA FERNADEZ PIWONKA" u="1"/>
        <s v="JUAN PABLO THOMSEN" u="1"/>
        <s v="IGNACIO VARGAS MESA" u="1"/>
        <s v="MARIA JOSE CHADWICK" u="1"/>
        <s v="VICTOR KEHR" u="1"/>
        <s v="ADRIAN SOTELO" u="1"/>
        <s v="JULIA MONTAGNE" u="1"/>
        <s v="MARIA CECILIA GODOY" u="1"/>
        <s v="JUAN CARLOS MENDEZ MENDEZ" u="1"/>
        <s v="JOSÉ ELIAS RISHMAWI" u="1"/>
        <s v="PABLO VALDES RAMIREZ" u="1"/>
        <s v="LUIS HERNAN VALDIVIESO" u="1"/>
        <s v="SUI  BO " u="1"/>
        <s v="ANDRES BULNES MUZARD" u="1"/>
        <s v="BENJAMIN SCHMIDT GONZALEZ" u="1"/>
        <s v="JUAN ALVARO GONZALEZ ASBUN" u="1"/>
        <s v="HELENA EMPERATEIZ CERPA PINOCHET" u="1"/>
        <s v="MANUEL BULNES " u="1"/>
        <s v="MARIA LUTZ CHAS" u="1"/>
        <s v="RAMIRO MANSILLA" u="1"/>
        <s v="JESUS  CERPA VERA" u="1"/>
        <s v="ALVARO LLOMPART GRIMM" u="1"/>
        <s v="ANDRES PEPPI ARONOWSK" u="1"/>
        <s v="GABRIEL DIAZ DE VALDES" u="1"/>
        <s v="JOSE MARIA  BARAONA GARCIA" u="1"/>
        <s v="JUAN GOMEZ" u="1"/>
        <s v="JAVIERA GAJARDO" u="1"/>
        <s v="EMILIA JUANA OGALDE" u="1"/>
        <s v="JUAN DE DIOS LARRAIN" u="1"/>
        <s v="ORNELLA BALDUCCI MOULINIE" u="1"/>
        <s v="ANTON LOPEZ " u="1"/>
        <s v="AGUSTINA MONTT" u="1"/>
        <s v="ALVARO COX MUJICA" u="1"/>
        <s v="FELIPE PERÓ DOMEYKO" u="1"/>
        <s v="FERNANDO LAGOS DIAZ" u="1"/>
        <s v="JUAN PABLO  THOMSEN" u="1"/>
        <s v="JERUSA AMESTICA HARRIS " u="1"/>
        <s v="BENJAMIN MELERO FONTAINE" u="1"/>
        <s v="FLORENCIA DIAZ PELETEIRO" u="1"/>
        <s v="FRANCISCO BOETSCH VICUÑA" u="1"/>
        <s v="FRANCISCO  MARTIN" u="1"/>
        <s v="JUAN LUCA RODRIGUEZ" u="1"/>
        <s v="JUAN EDUARDO COX VIAL" u="1"/>
        <s v="CONSTANZA DUHALDE PLAZA" u="1"/>
        <s v="JAIME BARRIENTOS RAMIREZ" u="1"/>
        <s v="MARIA FRANCISCA SALES BRAGADO" u="1"/>
        <s v="PAOLA GOICH" u="1"/>
        <s v="DIEGO OYANEDEL" u="1"/>
        <s v="MARIANN SEGLEM" u="1"/>
        <s v="FELIPE YCHPAS ESPINOZA" u="1"/>
        <s v="JOSE IGNACIO VALDIVIESO TAGLE" u="1"/>
        <s v="LUCIA SUPERKOVA" u="1"/>
        <s v="JESUS CERPA VERA" u="1"/>
        <s v="JUAN CARLOS ONELL" u="1"/>
        <s v="JUAN CARLOS  RIESCO" u="1"/>
        <s v="SANTIAGO FERNANDEZ ORTUZAR" u="1"/>
        <s v="PAULA FUENTEALBA MONTEBRUNO" u="1"/>
        <s v="AARON FONDI" u="1"/>
        <s v="MARIO OPORTUS" u="1"/>
        <s v="CAMILA PAZDIREK" u="1"/>
        <s v="MERCEDES ANGULO" u="1"/>
        <s v="BETZABETH GOMEZ PEREZ" u="1"/>
        <s v="MARIA IGNACIA SAT YABER" u="1"/>
        <s v="RONNAL RENATO CERDA BEAS" u="1"/>
        <s v="JAVIER MELERO" u="1"/>
        <s v="CONSTANZA REPOSI" u="1"/>
        <s v="JOSE TOMAS  VALENZUELA" u="1"/>
        <s v="ANDRES ARTIGAS ESPINOZA" u="1"/>
        <s v="LUCIA FERNANDEZ" u="1"/>
        <s v="MAURICO ROGEL ROGEL" u="1"/>
        <s v="PABLO VALDES SALINAS" u="1"/>
        <s v="BARBARA DOMONT" u="1"/>
        <s v="SANTIAGO UGARTE" u="1"/>
        <s v="JUAN JOSE CALONGE" u="1"/>
        <s v="ISIDORA SANCHEZ LAMOLIATTE" u="1"/>
        <s v="SEBASTIAN BRINTRUP" u="1"/>
        <s v="EMILIA BARAONA GARCIA" u="1"/>
        <s v="FELIPE BARAONA UNDURRAGA" u="1"/>
        <s v="JAVIERA  REINOSO RUDZAJS" u="1"/>
        <s v="PEDRO  DEL CAMPO SALINAS" u="1"/>
        <s v="PEDRO PABLO  GÓMEZ MARTÍNEZ" u="1"/>
        <s v="LUZ MARIA ROJAS" u="1"/>
        <s v="ANA MARIA SPOERER" u="1"/>
        <s v="CARLOS  SILVA ESCOBAR" u="1"/>
        <s v="GUILLERMO TORO TASSARA" u="1"/>
        <s v="JUAN IGNACIO CARDONE PALACIOS" u="1"/>
        <s v="ERNESTO  DE LA FUENTE FUENZALIDA" u="1"/>
        <s v="ANTONELLA GIRONA" u="1"/>
        <s v="MAURICIO GONZALEZ" u="1"/>
        <s v="VICTOR RIOS SALAS" u="1"/>
        <s v="MANUEL BULNES LABRA" u="1"/>
        <s v="ALEJANDRO VALDES CRUZ" u="1"/>
        <s v="LUBA LEONI" u="1"/>
        <s v="BENJAMIN MAYOL" u="1"/>
        <s v="ISIDORA VILLAROEL" u="1"/>
        <s v="FERNANDA HERRERA CRUZ" u="1"/>
        <s v="JOSEFINA BACHELET COTO" u="1"/>
        <s v="ISIDORA HIRMAS VALDERRAMA" u="1"/>
        <s v="ISIDORA GOMEZ" u="1"/>
        <s v="ANDRES VELASQUEZ" u="1"/>
        <s v="CLAUDIO POBLETE BARRERA" u="1"/>
        <s v="DANIELA BRAVO" u="1"/>
        <s v="RAFAEL  CARRERE" u="1"/>
        <s v="VIKTORIA MOLNAR" u="1"/>
        <s v="MATIAS ALONSO ASCUI" u="1"/>
        <s v="CLAUDIO POBLETE" u="1"/>
        <s v="LUIS PUEBLA GOMES" u="1"/>
        <s v="JOSEFINA MATURANA FELL" u="1"/>
        <s v="VICTOR SZECOWKA LATRACH" u="1"/>
        <s v="JOSE TAHAN" u="1"/>
        <s v="JOSE SEGUEL" u="1"/>
        <s v="MARTIN BULNES" u="1"/>
        <s v="MARCELA  COTO NIELSEN" u="1"/>
        <s v="ESTEBAN OLIVARES OSORIO" u="1"/>
        <s v="JUAN PABLO SCHIAPPACASSE CANEPA" u="1"/>
        <s v="CRISTIAN SANCHEZ" u="1"/>
        <s v="REBECA MEDINA MORE" u="1"/>
        <s v="MANUEL BULNES MUZARD" u="1"/>
        <s v="CRISTIAN CORNEJO CABEZAS" u="1"/>
        <s v="JOSE IGNACIO CORREA SERRA" u="1"/>
        <s v="HERNANDO ARENAS" u="1"/>
        <s v="ANTHONY PHILLIPS" u="1"/>
        <s v="SEBASTIAN SALINAS" u="1"/>
        <s v="FRANCISCO VILLAROEL" u="1"/>
        <s v="MARCELA COTO NIELSEN" u="1"/>
        <s v="MATIAS ALAMOS CONCHA" u="1"/>
        <s v="JUAN PABLO MAYOL CALVO" u="1"/>
        <s v="CRISTOBAL MENDEZ MONTERO" u="1"/>
        <s v="PABLO  LLOMPART GARCIA HUIDOBRO" u="1"/>
        <s v="JIA HUILIN" u="1"/>
        <s v="CARLA O´NELL" u="1"/>
        <s v="LUIS SANTOS " u="1"/>
        <s v="ANTONIA MATURANA" u="1"/>
        <s v="CRISTOBAL MENDEZ" u="1"/>
        <s v="RICARDO BACHELET" u="1"/>
        <s v="JUAN GUILLERMO JIMENEZ ROJAS" u="1"/>
        <s v="SAMANTHA YATES" u="1"/>
        <s v="ELISA  RIOS GARCIA GUIDOBRO" u="1"/>
        <s v="TRINIDAD SANTA CRUZ MANRIQUEZ" u="1"/>
        <s v="RAUL SEPULVEDA" u="1"/>
        <s v="OSVALDO ARAYA URZUA" u="1"/>
        <s v="MATIAS LLONA FEUREISEN" u="1"/>
        <s v="JORGE  BERCKEMEYER GOSCH" u="1"/>
        <s v="FERNANDO DE PEÑA" u="1"/>
        <s v="JORGE ESPARZA POBLETE" u="1"/>
        <s v="GONZALO BULNES LLOMPAR" u="1"/>
        <s v="TERESITA OVALLE VERGARA" u="1"/>
        <s v="LUIS RODRIGUEZ" u="1"/>
        <s v="DIEGO MC ALISTER" u="1"/>
        <s v="NICOLAS LARA SOTO" u="1"/>
        <s v="PAULA VIAL" u="1"/>
        <s v="MIGUEL MELNICK" u="1"/>
        <s v="GRISELDA CONRAD" u="1"/>
        <s v="MARIIA SHABLOSKA" u="1"/>
        <s v="AYLIN GOMEZ" u="1"/>
        <s v="SALVADOR ALVARADO" u="1"/>
        <s v="HELENA HEMPERATEIZ CERPA PINOCHET" u="1"/>
        <s v="MIGUEL URRA" u="1"/>
        <s v="MAUREEN POOLEY TOPANI" u="1"/>
        <s v="RENE VALENZUELA FUENTES" u="1"/>
        <s v="AMALIA GALILEA IZQUIERDO" u="1"/>
        <s v="RAIMUNDO UNDURRAGA MUJICA" u="1"/>
        <s v="JOSEFINA ARELLANO" u="1"/>
        <s v="VALERIA WINKELMANN" u="1"/>
        <s v="LORENZO LUIS ASTE FERRARIO" u="1"/>
        <s v="MARTIN BUSCHMANN DE SANTOS" u="1"/>
        <s v="MAXIMILIANO  CORREA ARIZTIA" u="1"/>
        <s v="JUAN EDUARDO SPOERER DE LA SOTTA" u="1"/>
        <s v="NELSON CID" u="1"/>
        <s v="MARIO ARTUS" u="1"/>
        <s v="NICOLAS DONOSO" u="1"/>
        <s v="DANIEL OLIVARES" u="1"/>
        <s v="ANDREA FERNANDEZ" u="1"/>
        <s v="KATA FEKETENE WACHTLER" u="1"/>
        <s v="FRANCISCA SANTA CRUZ MANRIQUEZ" u="1"/>
        <s v="LUIS TORO" u="1"/>
        <s v="EMILIA TREANTACOSTE" u="1"/>
        <s v="ARMANDO JOSE HARGOUS MIDDLETON" u="1"/>
        <s v="BRUNO CALTAGIRONE" u="1"/>
        <s v="SOFIA LLORENS CLARK" u="1"/>
        <s v="PABLO LLOMPART GARCIA HUIDOBRO" u="1"/>
        <s v="HE  YIXUAN " u="1"/>
        <s v="AMELIA LARRAIN" u="1"/>
        <s v="DANTE MARINETTI" u="1"/>
        <s v="BIAGIO DEMAGLIE PARRA" u="1"/>
        <s v="JUAN CARLOS ALLENDE  " u="1"/>
        <s v="SABINE MATTHEI" u="1"/>
        <s v="CAMILA RODRIGUEZ" u="1"/>
        <s v="MARIA JOSE GARAT" u="1"/>
        <s v="LUCAS VARGAS SANCHEZ" u="1"/>
        <s v="JOSE FARRACH" u="1"/>
        <s v="MARTIN CARRERE" u="1"/>
        <s v="AMANDA VILLAROEL" u="1"/>
        <s v="ESTEBAN  GALDAMEZ" u="1"/>
        <s v="RAUL MATURANA PAPE" u="1"/>
        <s v="RENATO CERDA BARROS" u="1"/>
        <s v="FRANCESCA GIOIA MANSILLA" u="1"/>
        <s v="SELENE SANCHEZ" u="1"/>
        <s v="LUKAS BUCKEL OCQUETEAU" u="1"/>
        <s v="ANTONIO LLOMPART COSMELLI" u="1"/>
        <s v="ALISON CASTILLO" u="1"/>
        <s v="GERARDO ALAMOS " u="1"/>
        <s v="FRANCO HERNANDEZ" u="1"/>
        <s v="GABRIEL ALMARA" u="1"/>
        <s v="YUOUDONG HUANG" u="1"/>
        <s v="BENJAMIN GOMEZ" u="1"/>
        <s v="TIKI LEA-PLAZA" u="1"/>
        <s v="MAX BULNES LABRA" u="1"/>
        <s v="TOMAS GARRIDO RUZ" u="1"/>
        <s v="JORGE ARTURO ESPARZA" u="1"/>
        <s v="NICOLAS BULNES LABRA" u="1"/>
        <s v="JOSEFINA SANCHEZ LABBE" u="1"/>
        <s v="CLAUDIO SEPULVEDA EGAÑA" u="1"/>
        <s v="JORGE BERCKEMEYER GOSCH" u="1"/>
        <s v="JUAN DANIEL DIAZ SERRANO" u="1"/>
        <s v="ROBERTO DIAZ" u="1"/>
        <s v="PAULINA BERRIEL" u="1"/>
        <s v="DARIA SHABLOVSKA" u="1"/>
        <s v="TERESITA LARRAIN" u="1"/>
        <s v="FERNANDA TORRES HORTA" u="1"/>
        <s v="ANTONIA GALILEA IZQUIERDO" u="1"/>
        <s v="NICOLAS BURGOS HERMOSILLA" u="1"/>
        <s v="BORIS HERRERA" u="1"/>
        <s v="PILAR SARAVIA" u="1"/>
        <s v="FLORENCIA HIRMAS VALDERRAMA" u="1"/>
        <s v="FERNANDO MEDINA" u="1"/>
        <s v="FRANCISCO VERGARA" u="1"/>
        <s v="JUAN PABLO PERO DOMEYKO" u="1"/>
      </sharedItems>
    </cacheField>
    <cacheField name="BINOMIO" numFmtId="0">
      <sharedItems/>
    </cacheField>
    <cacheField name="EQUIPO" numFmtId="0">
      <sharedItems/>
    </cacheField>
    <cacheField name="To 1ro" numFmtId="0">
      <sharedItems/>
    </cacheField>
    <cacheField name="RANKING2" numFmtId="0" databaseField="0">
      <fieldGroup base="52">
        <discretePr count="17">
          <x v="2"/>
          <x v="3"/>
          <x v="2"/>
          <x v="3"/>
          <x v="0"/>
          <x v="2"/>
          <x v="7"/>
          <x v="3"/>
          <x v="3"/>
          <x v="2"/>
          <x v="5"/>
          <x v="2"/>
          <x v="4"/>
          <x v="2"/>
          <x v="8"/>
          <x v="6"/>
          <x v="1"/>
        </discretePr>
        <groupItems count="9">
          <m/>
          <s v="120/160"/>
          <s v="Grupo1"/>
          <s v="Grupo2"/>
          <s v="120 AD"/>
          <s v="120 YR"/>
          <s v="79 AD"/>
          <s v="20 AD"/>
          <s v="160 AD"/>
        </groupItems>
      </fieldGroup>
    </cacheField>
    <cacheField name="Cat2" numFmtId="0" databaseField="0">
      <fieldGroup base="1">
        <discretePr count="3">
          <x v="1"/>
          <x v="1"/>
          <x v="0"/>
        </discretePr>
        <groupItems count="2">
          <m/>
          <s v="Grupo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atias Alamos" refreshedDate="43795.849365046299" createdVersion="5" refreshedVersion="5" minRefreshableVersion="3" recordCount="65">
  <cacheSource type="worksheet">
    <worksheetSource ref="A1:BO66" sheet="Base"/>
  </cacheSource>
  <cacheFields count="69">
    <cacheField name="Carrera" numFmtId="0">
      <sharedItems containsBlank="1" count="11">
        <s v="LLAYLLAY 19 I"/>
        <m u="1"/>
        <s v="EL CUADRO II" u="1"/>
        <s v="LLAYLLAY III" u="1"/>
        <s v="BIO BIO" u="1"/>
        <s v="LLAYLLAY I" u="1"/>
        <s v="EL CUADRO I" u="1"/>
        <s v="EL CUADRO III" u="1"/>
        <s v="MATETIC" u="1"/>
        <s v="LLAYLLAY II" u="1"/>
        <s v="EL PANGUE" u="1"/>
      </sharedItems>
    </cacheField>
    <cacheField name="Cat" numFmtId="0">
      <sharedItems containsBlank="1" count="3">
        <s v="FEI"/>
        <s v="NAC"/>
        <m u="1"/>
      </sharedItems>
      <fieldGroup par="68"/>
    </cacheField>
    <cacheField name="D Rank" numFmtId="0">
      <sharedItems containsSemiMixedTypes="0" containsString="0" containsNumber="1" containsInteger="1" minValue="80" maxValue="120"/>
    </cacheField>
    <cacheField name="D real" numFmtId="0">
      <sharedItems containsSemiMixedTypes="0" containsString="0" containsNumber="1" containsInteger="1" minValue="80" maxValue="120"/>
    </cacheField>
    <cacheField name="Edad" numFmtId="0">
      <sharedItems/>
    </cacheField>
    <cacheField name="ns1:Position" numFmtId="0">
      <sharedItems/>
    </cacheField>
    <cacheField name="ns1:PosStatus" numFmtId="0">
      <sharedItems containsBlank="1" count="3">
        <s v="R"/>
        <s v="FTQ"/>
        <m u="1"/>
      </sharedItems>
    </cacheField>
    <cacheField name="ns1:PosStatusComplement" numFmtId="0">
      <sharedItems/>
    </cacheField>
    <cacheField name="ns1:PosStatusComplementData" numFmtId="0">
      <sharedItems/>
    </cacheField>
    <cacheField name="ns1:CompetitorFEIID" numFmtId="0">
      <sharedItems containsBlank="1" containsMixedTypes="1" containsNumber="1" containsInteger="1" minValue="10118325" maxValue="10118325"/>
    </cacheField>
    <cacheField name="ns1:CompetitorFirstname" numFmtId="0">
      <sharedItems/>
    </cacheField>
    <cacheField name="ns1:CompetitorFamilyname" numFmtId="0">
      <sharedItems/>
    </cacheField>
    <cacheField name="ns1:HorseFEIID" numFmtId="0">
      <sharedItems containsBlank="1"/>
    </cacheField>
    <cacheField name="ns1:HorseCompleteName" numFmtId="0">
      <sharedItems/>
    </cacheField>
    <cacheField name="ns1:Prize" numFmtId="0">
      <sharedItems containsNonDate="0" containsString="0" containsBlank="1"/>
    </cacheField>
    <cacheField name="ns1:PrizeCurrency" numFmtId="0">
      <sharedItems/>
    </cacheField>
    <cacheField name="ns1:IsWNominated" numFmtId="0">
      <sharedItems containsNonDate="0" containsString="0" containsBlank="1"/>
    </cacheField>
    <cacheField name="ns1:TeamNF" numFmtId="0">
      <sharedItems/>
    </cacheField>
    <cacheField name="ns1:CompetingFor" numFmtId="0">
      <sharedItems/>
    </cacheField>
    <cacheField name="ns1:VetFirstInspElimCode" numFmtId="0">
      <sharedItems/>
    </cacheField>
    <cacheField name="ns1:AvgSpeed1" numFmtId="0">
      <sharedItems/>
    </cacheField>
    <cacheField name="ns1:RideTime1" numFmtId="0">
      <sharedItems/>
    </cacheField>
    <cacheField name="ns1:VetGateElimCode1" numFmtId="0">
      <sharedItems containsBlank="1"/>
    </cacheField>
    <cacheField name="ns1:AvgSpeed2" numFmtId="0">
      <sharedItems/>
    </cacheField>
    <cacheField name="ns1:RideTime2" numFmtId="0">
      <sharedItems containsBlank="1"/>
    </cacheField>
    <cacheField name="ns1:VetGateElimCode2" numFmtId="0">
      <sharedItems containsBlank="1"/>
    </cacheField>
    <cacheField name="ns1:AvgSpeed3" numFmtId="0">
      <sharedItems containsBlank="1"/>
    </cacheField>
    <cacheField name="ns1:RideTime3" numFmtId="0">
      <sharedItems containsBlank="1"/>
    </cacheField>
    <cacheField name="ns1:VetGateElimCode3" numFmtId="0">
      <sharedItems containsBlank="1"/>
    </cacheField>
    <cacheField name="ns1:AvgSpeed4" numFmtId="0">
      <sharedItems containsBlank="1"/>
    </cacheField>
    <cacheField name="ns1:RideTime4" numFmtId="0">
      <sharedItems containsBlank="1"/>
    </cacheField>
    <cacheField name="ns1:VetGateElimCode4" numFmtId="0">
      <sharedItems containsBlank="1"/>
    </cacheField>
    <cacheField name="ns1:AvgSpeed5" numFmtId="0">
      <sharedItems containsBlank="1"/>
    </cacheField>
    <cacheField name="ns1:RideTime5" numFmtId="0">
      <sharedItems containsBlank="1"/>
    </cacheField>
    <cacheField name="ns1:VetGateElimCode5" numFmtId="0">
      <sharedItems containsBlank="1"/>
    </cacheField>
    <cacheField name="ns1:VetGateElimCode6" numFmtId="0">
      <sharedItems containsBlank="1"/>
    </cacheField>
    <cacheField name="ns1:AvgSpeed7" numFmtId="0">
      <sharedItems containsBlank="1"/>
    </cacheField>
    <cacheField name="ns1:RideTime7" numFmtId="0">
      <sharedItems containsBlank="1"/>
    </cacheField>
    <cacheField name="ns1:VetGateElimCode7" numFmtId="0">
      <sharedItems containsBlank="1"/>
    </cacheField>
    <cacheField name="ns1:AvgSpeed8" numFmtId="0">
      <sharedItems containsBlank="1"/>
    </cacheField>
    <cacheField name="ns1:RideTime8" numFmtId="0">
      <sharedItems containsNonDate="0" containsString="0" containsBlank="1"/>
    </cacheField>
    <cacheField name="ns1:VetGateElimCode8" numFmtId="0">
      <sharedItems containsNonDate="0" containsString="0" containsBlank="1"/>
    </cacheField>
    <cacheField name="ns1:AvgSpeed9" numFmtId="0">
      <sharedItems containsNonDate="0" containsString="0" containsBlank="1"/>
    </cacheField>
    <cacheField name="ns1:RideTime9" numFmtId="0">
      <sharedItems containsNonDate="0" containsString="0" containsBlank="1"/>
    </cacheField>
    <cacheField name="ns1:VetGateElimCode9" numFmtId="0">
      <sharedItems containsNonDate="0" containsString="0" containsBlank="1"/>
    </cacheField>
    <cacheField name="ns1:AvgSpeed10" numFmtId="0">
      <sharedItems containsNonDate="0" containsString="0" containsBlank="1"/>
    </cacheField>
    <cacheField name="ns1:RideTime10" numFmtId="0">
      <sharedItems containsNonDate="0" containsString="0" containsBlank="1"/>
    </cacheField>
    <cacheField name="ns1:VetFinalInspElimCode" numFmtId="0">
      <sharedItems containsNonDate="0" containsString="0" containsBlank="1"/>
    </cacheField>
    <cacheField name="ns1:BestCondition" numFmtId="0">
      <sharedItems containsNonDate="0" containsString="0" containsBlank="1"/>
    </cacheField>
    <cacheField name="ns1:TotalAvgSpeed" numFmtId="0">
      <sharedItems containsString="0" containsBlank="1" containsNumber="1" minValue="13.32" maxValue="21.41"/>
    </cacheField>
    <cacheField name="ns1:TotalTime" numFmtId="0">
      <sharedItems containsString="0" containsBlank="1" containsNumber="1" containsInteger="1" minValue="5893" maxValue="31195"/>
    </cacheField>
    <cacheField name="Time Adj" numFmtId="0">
      <sharedItems containsMixedTypes="1" containsNumber="1" containsInteger="1" minValue="13774" maxValue="31195"/>
    </cacheField>
    <cacheField name="RANKING" numFmtId="0">
      <sharedItems containsBlank="1" count="17">
        <s v="120/160 AD"/>
        <s v="120/160 YR"/>
        <s v="80 AD"/>
        <s v="80 YR"/>
        <m u="1"/>
        <s v="40 AD" u="1"/>
        <s v="20 AD" u="1"/>
        <s v="60 YR" u="1"/>
        <s v="40 YR" u="1"/>
        <s v="20 PR" u="1"/>
        <s v="120 YR" u="1"/>
        <s v="20 PP" u="1"/>
        <s v="120 AD" u="1"/>
        <s v="60 AD" u="1"/>
        <s v="160 AD" u="1"/>
        <s v="79 AD" u="1"/>
        <s v="120/160" u="1"/>
      </sharedItems>
      <fieldGroup par="67"/>
    </cacheField>
    <cacheField name="POSICION " numFmtId="0">
      <sharedItems containsMixedTypes="1" containsNumber="1" containsInteger="1" minValue="1" maxValue="33"/>
    </cacheField>
    <cacheField name="tiempo carrera" numFmtId="0">
      <sharedItems/>
    </cacheField>
    <cacheField name="Bono" numFmtId="0">
      <sharedItems containsSemiMixedTypes="0" containsString="0" containsNumber="1" containsInteger="1" minValue="0" maxValue="200"/>
    </cacheField>
    <cacheField name="Dif 1o" numFmtId="164">
      <sharedItems containsMixedTypes="1" containsNumber="1" minValue="-166.56666666666666" maxValue="0"/>
    </cacheField>
    <cacheField name="PTS" numFmtId="165">
      <sharedItems containsSemiMixedTypes="0" containsString="0" containsNumber="1" minValue="0" maxValue="320"/>
    </cacheField>
    <cacheField name="JINETE" numFmtId="0">
      <sharedItems/>
    </cacheField>
    <cacheField name="BINOMIO" numFmtId="0">
      <sharedItems/>
    </cacheField>
    <cacheField name="EQUIPO" numFmtId="0">
      <sharedItems/>
    </cacheField>
    <cacheField name="To 1ro" numFmtId="0">
      <sharedItems/>
    </cacheField>
    <cacheField name="Cat Jinete" numFmtId="0">
      <sharedItems/>
    </cacheField>
    <cacheField name="FEI ID" numFmtId="0">
      <sharedItems/>
    </cacheField>
    <cacheField name="Cat Caballo" numFmtId="0">
      <sharedItems containsNonDate="0" containsString="0" containsBlank="1"/>
    </cacheField>
    <cacheField name="TERMINA" numFmtId="0">
      <sharedItems containsSemiMixedTypes="0" containsString="0" containsNumber="1" containsInteger="1" minValue="0" maxValue="1"/>
    </cacheField>
    <cacheField name="INSCRITO" numFmtId="0">
      <sharedItems containsSemiMixedTypes="0" containsString="0" containsNumber="1" containsInteger="1" minValue="2" maxValue="66"/>
    </cacheField>
    <cacheField name="RANKING2" numFmtId="0" databaseField="0">
      <fieldGroup base="52">
        <discretePr count="17">
          <x v="2"/>
          <x v="3"/>
          <x v="2"/>
          <x v="3"/>
          <x v="0"/>
          <x v="2"/>
          <x v="7"/>
          <x v="3"/>
          <x v="3"/>
          <x v="2"/>
          <x v="5"/>
          <x v="2"/>
          <x v="4"/>
          <x v="2"/>
          <x v="8"/>
          <x v="6"/>
          <x v="1"/>
        </discretePr>
        <groupItems count="9">
          <m/>
          <s v="120/160"/>
          <s v="Grupo1"/>
          <s v="Grupo2"/>
          <s v="120 AD"/>
          <s v="120 YR"/>
          <s v="79 AD"/>
          <s v="20 AD"/>
          <s v="160 AD"/>
        </groupItems>
      </fieldGroup>
    </cacheField>
    <cacheField name="Cat2" numFmtId="0" databaseField="0">
      <fieldGroup base="1">
        <discretePr count="3">
          <x v="1"/>
          <x v="1"/>
          <x v="0"/>
        </discretePr>
        <groupItems count="2">
          <m/>
          <s v="Grupo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Matias Alamos" refreshedDate="43795.849366435184" createdVersion="5" refreshedVersion="5" minRefreshableVersion="3" recordCount="728">
  <cacheSource type="worksheet">
    <worksheetSource ref="A1:BM968" sheet="Base"/>
  </cacheSource>
  <cacheFields count="67">
    <cacheField name="Carrera" numFmtId="0">
      <sharedItems containsBlank="1" count="17">
        <s v="LLAYLLAY 19 I"/>
        <s v="LLAYLLAY 19 II"/>
        <s v="LLAYLLAY 19 III"/>
        <s v="EL CUADRO 19 I"/>
        <s v="EL CUADRO 19 II"/>
        <s v="LLAYLLAY 19 IV"/>
        <s v="LLAYLLAY 19 V"/>
        <m/>
        <s v="EL CUADRO II" u="1"/>
        <s v="LLAYLLAY III" u="1"/>
        <s v="BIO BIO" u="1"/>
        <s v="LLAYLLAY I" u="1"/>
        <s v="EL CUADRO I" u="1"/>
        <s v="EL CUADRO III" u="1"/>
        <s v="MATETIC" u="1"/>
        <s v="LLAYLLAY II" u="1"/>
        <s v="EL PANGUE" u="1"/>
      </sharedItems>
    </cacheField>
    <cacheField name="Cat" numFmtId="0">
      <sharedItems containsBlank="1" count="3">
        <s v="FEI"/>
        <s v="NAC"/>
        <m/>
      </sharedItems>
      <fieldGroup par="66"/>
    </cacheField>
    <cacheField name="D Rank" numFmtId="0">
      <sharedItems containsString="0" containsBlank="1" containsNumber="1" containsInteger="1" minValue="20" maxValue="160"/>
    </cacheField>
    <cacheField name="D real" numFmtId="0">
      <sharedItems containsString="0" containsBlank="1" containsNumber="1" minValue="19.7" maxValue="160"/>
    </cacheField>
    <cacheField name="Edad" numFmtId="0">
      <sharedItems containsBlank="1" count="5">
        <s v="AD"/>
        <s v="YR"/>
        <s v="PR"/>
        <m/>
        <s v="CU" u="1"/>
      </sharedItems>
    </cacheField>
    <cacheField name="ns1:Position" numFmtId="0">
      <sharedItems containsBlank="1"/>
    </cacheField>
    <cacheField name="ns1:PosStatus" numFmtId="0">
      <sharedItems containsBlank="1" count="3">
        <s v="R"/>
        <s v="FTQ"/>
        <m/>
      </sharedItems>
    </cacheField>
    <cacheField name="ns1:PosStatusComplement" numFmtId="0">
      <sharedItems containsBlank="1"/>
    </cacheField>
    <cacheField name="ns1:PosStatusComplementData" numFmtId="0">
      <sharedItems containsBlank="1"/>
    </cacheField>
    <cacheField name="ns1:CompetitorFEIID" numFmtId="0">
      <sharedItems containsBlank="1" containsMixedTypes="1" containsNumber="1" containsInteger="1" minValue="10118325" maxValue="10118325"/>
    </cacheField>
    <cacheField name="ns1:CompetitorFirstname" numFmtId="0">
      <sharedItems containsBlank="1"/>
    </cacheField>
    <cacheField name="ns1:CompetitorFamilyname" numFmtId="0">
      <sharedItems containsBlank="1"/>
    </cacheField>
    <cacheField name="ns1:HorseFEIID" numFmtId="0">
      <sharedItems containsBlank="1"/>
    </cacheField>
    <cacheField name="ns1:HorseCompleteName" numFmtId="0">
      <sharedItems containsBlank="1"/>
    </cacheField>
    <cacheField name="ns1:Prize" numFmtId="0">
      <sharedItems containsNonDate="0" containsString="0" containsBlank="1"/>
    </cacheField>
    <cacheField name="ns1:PrizeCurrency" numFmtId="0">
      <sharedItems containsBlank="1"/>
    </cacheField>
    <cacheField name="ns1:IsWNominated" numFmtId="0">
      <sharedItems containsNonDate="0" containsString="0" containsBlank="1"/>
    </cacheField>
    <cacheField name="ns1:TeamNF" numFmtId="0">
      <sharedItems containsBlank="1"/>
    </cacheField>
    <cacheField name="ns1:CompetingFor" numFmtId="0">
      <sharedItems containsBlank="1"/>
    </cacheField>
    <cacheField name="ns1:VetFirstInspElimCode" numFmtId="0">
      <sharedItems containsBlank="1"/>
    </cacheField>
    <cacheField name="ns1:AvgSpeed1" numFmtId="0">
      <sharedItems containsBlank="1"/>
    </cacheField>
    <cacheField name="ns1:RideTime1" numFmtId="0">
      <sharedItems containsBlank="1"/>
    </cacheField>
    <cacheField name="ns1:VetGateElimCode1" numFmtId="0">
      <sharedItems containsBlank="1"/>
    </cacheField>
    <cacheField name="ns1:AvgSpeed2" numFmtId="0">
      <sharedItems containsBlank="1"/>
    </cacheField>
    <cacheField name="ns1:RideTime2" numFmtId="0">
      <sharedItems containsBlank="1"/>
    </cacheField>
    <cacheField name="ns1:VetGateElimCode2" numFmtId="0">
      <sharedItems containsBlank="1"/>
    </cacheField>
    <cacheField name="ns1:AvgSpeed3" numFmtId="0">
      <sharedItems containsBlank="1"/>
    </cacheField>
    <cacheField name="ns1:RideTime3" numFmtId="0">
      <sharedItems containsBlank="1"/>
    </cacheField>
    <cacheField name="ns1:VetGateElimCode3" numFmtId="0">
      <sharedItems containsBlank="1"/>
    </cacheField>
    <cacheField name="ns1:AvgSpeed4" numFmtId="0">
      <sharedItems containsBlank="1"/>
    </cacheField>
    <cacheField name="ns1:RideTime4" numFmtId="0">
      <sharedItems containsBlank="1"/>
    </cacheField>
    <cacheField name="ns1:VetGateElimCode4" numFmtId="0">
      <sharedItems containsBlank="1"/>
    </cacheField>
    <cacheField name="ns1:AvgSpeed5" numFmtId="0">
      <sharedItems containsBlank="1"/>
    </cacheField>
    <cacheField name="ns1:RideTime5" numFmtId="0">
      <sharedItems containsBlank="1"/>
    </cacheField>
    <cacheField name="ns1:VetGateElimCode5" numFmtId="0">
      <sharedItems containsBlank="1"/>
    </cacheField>
    <cacheField name="ns1:VetGateElimCode6" numFmtId="0">
      <sharedItems containsBlank="1"/>
    </cacheField>
    <cacheField name="ns1:AvgSpeed7" numFmtId="0">
      <sharedItems containsBlank="1"/>
    </cacheField>
    <cacheField name="ns1:RideTime7" numFmtId="0">
      <sharedItems containsBlank="1"/>
    </cacheField>
    <cacheField name="ns1:VetGateElimCode7" numFmtId="0">
      <sharedItems containsBlank="1"/>
    </cacheField>
    <cacheField name="ns1:AvgSpeed8" numFmtId="0">
      <sharedItems containsBlank="1"/>
    </cacheField>
    <cacheField name="ns1:RideTime8" numFmtId="0">
      <sharedItems containsBlank="1"/>
    </cacheField>
    <cacheField name="ns1:VetGateElimCode8" numFmtId="0">
      <sharedItems containsNonDate="0" containsString="0" containsBlank="1"/>
    </cacheField>
    <cacheField name="ns1:AvgSpeed9" numFmtId="0">
      <sharedItems containsNonDate="0" containsString="0" containsBlank="1"/>
    </cacheField>
    <cacheField name="ns1:RideTime9" numFmtId="0">
      <sharedItems containsNonDate="0" containsString="0" containsBlank="1"/>
    </cacheField>
    <cacheField name="ns1:VetGateElimCode9" numFmtId="0">
      <sharedItems containsNonDate="0" containsString="0" containsBlank="1"/>
    </cacheField>
    <cacheField name="ns1:AvgSpeed10" numFmtId="0">
      <sharedItems containsNonDate="0" containsString="0" containsBlank="1"/>
    </cacheField>
    <cacheField name="ns1:RideTime10" numFmtId="0">
      <sharedItems containsNonDate="0" containsString="0" containsBlank="1"/>
    </cacheField>
    <cacheField name="ns1:VetFinalInspElimCode" numFmtId="0">
      <sharedItems containsString="0" containsBlank="1" containsNumber="1" minValue="11.8" maxValue="19.68"/>
    </cacheField>
    <cacheField name="ns1:BestCondition" numFmtId="0">
      <sharedItems containsString="0" containsBlank="1" containsNumber="1" minValue="11.56" maxValue="20.11"/>
    </cacheField>
    <cacheField name="ns1:TotalAvgSpeed" numFmtId="0">
      <sharedItems containsString="0" containsBlank="1" containsNumber="1" minValue="9.08" maxValue="22.04"/>
    </cacheField>
    <cacheField name="ns1:TotalTime" numFmtId="0">
      <sharedItems containsString="0" containsBlank="1" containsNumber="1" containsInteger="1" minValue="3349" maxValue="41957"/>
    </cacheField>
    <cacheField name="Time Adj" numFmtId="0">
      <sharedItems containsBlank="1" containsMixedTypes="1" containsNumber="1" containsInteger="1" minValue="3914" maxValue="41957"/>
    </cacheField>
    <cacheField name="RANKING" numFmtId="0">
      <sharedItems containsBlank="1" count="19">
        <s v="120/160 AD"/>
        <s v="120/160 YR"/>
        <s v="80 AD"/>
        <s v="80 YR"/>
        <s v="60 AD"/>
        <s v="40 AD"/>
        <s v="40 YR"/>
        <s v="20 PR"/>
        <s v="60 YR"/>
        <m/>
        <s v="60 CU" u="1"/>
        <s v="20 AD" u="1"/>
        <s v="20 YR" u="1"/>
        <s v="120 YR" u="1"/>
        <s v="20 PP" u="1"/>
        <s v="120 AD" u="1"/>
        <s v="160 AD" u="1"/>
        <s v="79 AD" u="1"/>
        <s v="120/160" u="1"/>
      </sharedItems>
      <fieldGroup par="65"/>
    </cacheField>
    <cacheField name="POSICION " numFmtId="0">
      <sharedItems containsBlank="1" containsMixedTypes="1" containsNumber="1" containsInteger="1" minValue="1" maxValue="38"/>
    </cacheField>
    <cacheField name="tiempo carrera" numFmtId="0">
      <sharedItems containsBlank="1"/>
    </cacheField>
    <cacheField name="Bono" numFmtId="0">
      <sharedItems containsString="0" containsBlank="1" containsNumber="1" containsInteger="1" minValue="0" maxValue="200"/>
    </cacheField>
    <cacheField name="Dif 1o" numFmtId="164">
      <sharedItems containsBlank="1" containsMixedTypes="1" containsNumber="1" minValue="-166.56666666666666" maxValue="0"/>
    </cacheField>
    <cacheField name="PTS" numFmtId="165">
      <sharedItems containsString="0" containsBlank="1" containsNumber="1" minValue="0" maxValue="360"/>
    </cacheField>
    <cacheField name="JINETE" numFmtId="0">
      <sharedItems containsBlank="1"/>
    </cacheField>
    <cacheField name="BINOMIO" numFmtId="0">
      <sharedItems containsBlank="1" count="1085">
        <s v="MARTIN GARCIA LAZO - SI QUILILCHE"/>
        <s v="PABLO LLOMPART - ANCAR DASAM"/>
        <s v="NICOLAS SCHMIDT GONZALEZ - MALBORO"/>
        <s v="FELIPE SAT YABER - ATILANA"/>
        <s v="TARA ANNE GREASLEY - AYHUN"/>
        <s v="MAXI WIMMER - CL LIDIA"/>
        <s v="CAROLINE MACKENZIE - F.U. CORSO"/>
        <s v="DAVID RAMIREZ AGUILERA - MONONA"/>
        <s v="NICOLE HAMMERSLEY FONK - CL LEYLANI"/>
        <s v="ANDRE ALVAREZ - FUERZA BRUTA SA"/>
        <s v="CLAUDIO CORNEJO CABEZAS - TAABORA"/>
        <s v="MARIIA SHABLOVSKA - GUSTAVO CERATI"/>
        <s v="DAVID RAMIREZ FUENTES - WOLVERINE"/>
        <s v="PAULA LLORENS CLARK - S H CIRO"/>
        <s v="FRANCISCO  EGUIGUREN VALDÉS - OBI WAN"/>
        <s v="BORJA MAYOL - ALTAMIRA PETRA"/>
        <s v="CAMILA SANCHEZ - POZO BRUJO AMIR"/>
        <s v="JESUS MAXIMILIANO CERPA VERA - URKO"/>
        <s v="TRINIDAD VALENZUELA FUENTES - DASHKA"/>
        <s v="PIA CERPA SABATER - HLS CHOCOLATE AMARGO"/>
        <s v="VICENTE  LARRAIN ARJONA - PERSEO"/>
        <s v="CRISTOBAL LARRAIN ARJONA - JG COSACO"/>
        <s v="VICENTE MAYOL LARRAIN - MORROS"/>
        <s v="JOSE SPOERER VERGARA - PUKAWEL AVENTURERO"/>
        <s v="VALENTINA MENDEZ - DS BUCEFALO"/>
        <s v="PABLO JOSE VALDES SALINAS - AMISTOSO"/>
        <s v="PEDRO TOMAS VARELA CERDA - FADAR HADIN"/>
        <s v="MATIAS ALAMOS - AO TORUK"/>
        <s v="ERNESTO DE LA FUENTE FUENZALIDA - AL AZAN"/>
        <s v="DIEGO BULNES LABRA - SHAZAM"/>
        <s v="FELIPE PERO DOMEYKO - ZLATAN"/>
        <s v="ALFREDO SAT YABER - CHAMPULLI ZAHIR"/>
        <s v="CATALINA ORTUZAR ORPHANOPOULOS - MC TANGO"/>
        <s v="ORLANDO VILLALOBOS - LA PERFECTA"/>
        <s v="CRISTOBAL BELTRAMIN - MARQUEZ DP"/>
        <s v="JAVIERA GAJARDO ARAOS - BAHR"/>
        <s v="PEDRO DEL CAMPO SALINAS - SASHA"/>
        <s v="MANUELA VALENZUELA VARGAS - RABIOSA"/>
        <s v="INGRID  FONCK - CL MISTERIOSA"/>
        <s v="VICENTE IRARRAZABAL - CL LLANCA"/>
        <s v="SERGIO  HURTADO  - DAFIR"/>
        <s v="HARKEN JENSEN - LA CANDELARIA ALTHANI"/>
        <s v="MARIA PAZ VARGAS - AP ANGLO CAYO"/>
        <s v="RODOLFO FUENZALIDA SANHUEZA - RAYO"/>
        <s v="MACARENA SUAZO CEPEDA - LO CAMPO PRESUMIDA"/>
        <s v="MARIA ROSA BARAHONA VARGAS - TOBA ATACAMEÑO"/>
        <s v="RENATO  CERDA BARROS - DANY"/>
        <s v="DIEGO FUENTES URRUTIA - DESPERADO"/>
        <s v="CARLOS LETELIER SIVORI - FZ KARLA "/>
        <s v="FEDERICO SCHMIDT GONZALEZ - TOBA GRINGA"/>
        <s v="JAVIER MENDEZ YAÑEZ - ZEUS"/>
        <s v="MICAELA TORRES HORTA - MARENGO ITATA"/>
        <s v="WILLIAM GREASLEY MAKAI - MC BELLACO"/>
        <s v="FLORENCIA CATALINA CERPA VERA - ALCAZAR CANELO"/>
        <s v="FLORENCIA CARDONE ALMARZA - HP ADEL"/>
        <s v="EMILIA PATTERSON - SEMBLANZA"/>
        <s v="CONSUELO MARCHANT CARDENAS - ALCAZAR MAGNOLIO"/>
        <s v="TRINIDAD MARINKOVIC CORTESE - QUIJOTE"/>
        <s v="GABRIEL AGUSTIN ALMARA - CARMELO"/>
        <s v="VICTOR RIOS GARCIA HUIDOBRO - JG GRINGA"/>
        <s v="DOMINGO SPOERER VERGARA - JINSHAH"/>
        <s v="FELIPE THOMSEN - ZAGAL"/>
        <s v="OSCAR TAHAN - GALA"/>
        <s v="RICARDO THOMSEN - CORAJE"/>
        <s v="MATIAS ALONSO ASCUY - ARAMIS"/>
        <s v="PAOLA ALEJANDRA GOIC CARCAMO - MISIL"/>
        <s v="SANTIAGO UGARTE - MUSTAFA"/>
        <s v="SERGIO ULLOA C - HF BARII"/>
        <s v="PABLO VALDES RAMIREZ - MISTELA"/>
        <s v="DARIO CHAMORRO - SIMBA"/>
        <s v="LEON LARRAIN - LB ZARPAZO"/>
        <s v="LUIS SANTOS  - ALBORADA HURACAN"/>
        <s v="JUAN RIOS - SALAM"/>
        <s v="HERNANDO ARENAS - LOMA VERDE BALA"/>
        <s v="ANTON LOPEZ  - AMALIK"/>
        <s v="DIEGO OYANEDEL - INDIO"/>
        <s v="PILAR TORREALBA - SPRING"/>
        <s v="SEBASTIAN IRRIBARRA CONA - RB URRACA"/>
        <s v="JORGE ARTURO ESPARZA - HF CAIRO"/>
        <s v="FELIPE YCHPAS ESPINOZA - DIABLO"/>
        <s v="FRANCISCO TORO ESCOBAR - HP NASIK"/>
        <s v="COLOMBA MATTE TYRER - ESCONDIDA"/>
        <s v="JUAN DE DIOS LARRAIN CALVO - CALAFQUEN"/>
        <s v="AMELIA  LARRAIN - HF WAFIQ"/>
        <s v="HELENA CERPA PINOCHET - HDM MAGNOLIA"/>
        <s v="ESTEBAN OLIVARES OSORIO - KALUKA"/>
        <s v="ALEXIS  HENRIQUEZ RAMIREZ - ODALISCA"/>
        <s v="FERNANDO DE PEÑA - ANCAR SHAZAM"/>
        <s v="GUILLERMO  TORO TASSARA - ROBLE"/>
        <s v="MARIA IGNACIA SAT YABER - COPIHUE"/>
        <s v="ADRIANA PANTOJA CONTRERAA - KALUHA"/>
        <s v="JUAN GOMEZ - COCO"/>
        <s v="RENI  MULLER - LIBIYA"/>
        <s v="MARIA CECILIA GODOY - PS SIROCO"/>
        <s v="SEBASTIAN SALINAS - HF BATAL"/>
        <s v="JUAN ALVARO GONZALEZ ASBUN - ANCAR PERSEO"/>
        <s v="JUAN FRANCISCO DEL CANTO - LO CAMPO CHACOLI"/>
        <s v="JORGE RUIZ-TAGLE - HP FAREED"/>
        <s v="CLAUDIO SEPULVEDA EGAÑA - PANTANAL"/>
        <s v="GUILLERMO BELTRAMI - TAQUILLERA"/>
        <s v="BRYAN VALDEBENITO - AYHINCO"/>
        <s v="JOSE ANDRES  POBLETE SALCEDO - HF BAUSAH"/>
        <s v="JOSE ANTONIO  VICENTE OLIVARI - GARSIK"/>
        <s v="ANTONIA KIMBER VERGARA - HURACAN"/>
        <s v="MACARENA ZERBI - ZALEM"/>
        <s v="DANIEL OLIVARES - SAYEN DV"/>
        <s v="CARLA O´NELL - HADI"/>
        <s v="RAFAEL  CARRERE - ZINGARA"/>
        <s v="CRISTIAN SANCHEZ - KALIMANTAN"/>
        <s v="FRANCESCA GIOIA MANSILLA - SHARAV"/>
        <s v="JAIME BARRIENTOS RAMIREZ - ESPUMA"/>
        <s v="FLORENCIA HIRMAS VALDERRAMA - NAHLA"/>
        <s v="JOSEFA AGUILERA - SULTAN AUGUSTO"/>
        <s v="JOSE IGNACIO CORREA SERRA - DANZARINA"/>
        <s v="MARIA RISHMAWI - MAÑIO"/>
        <s v="JOSE  ELIAS  RISHMAWI - ANCAR BAKUR"/>
        <s v="XIUYAN ZHANG - NOMADE"/>
        <s v="JIA HUILIN - ATOMO"/>
        <s v="SUI  BO  - ANCAR ANAKIN"/>
        <s v="MARIIA SHABLOVSKA - PERSEVERANCIA PLATINO"/>
        <s v="YUOUDONG HUANG - CANTINERO"/>
        <s v="MARCELA  COTO NIELSEN - CZ MAREK"/>
        <s v="MARIA JOSE GAMEROS ALVAREZ TOSTADO - AMAROK"/>
        <s v="GUSTAVO A COSTA - PY SORPRESIVO"/>
        <s v="RIKKE KIAER THYGESEN - CARAJO"/>
        <s v="FERNANDO MEDINA - BONNYTHA"/>
        <s v="DAVID RAMIREZ AGUILERA - PERSEVERANCIA BLAZ"/>
        <s v="HECTOR ALMEIDA AYALA - CL JACARTA"/>
        <s v="TERESA SANCHEZ - Z T MAGLOV"/>
        <s v="RODOLFO FUENZALIDA SANHUEZA - LEO"/>
        <s v="PABLO XAVIER VINTIMILLA - FUERZA BRUTA LB"/>
        <s v="MARTIN GARCIA LAZO - CAMORRA"/>
        <s v="ERNESTO DE LA FUENTE FUENZALIDA - MAITE LUCY"/>
        <s v="TARA ANNE GREASLEY - MC TANGO"/>
        <s v="NATHALIE WEEMAELS - SANTA CAROLINA ZAREYNA"/>
        <s v="JOSE DANIEL ANDRADE PAREDES - FILIPA"/>
        <s v="MANUEL BULNES MUZARD - SHAZAM"/>
        <s v="HE  YIXUAN  - QUETZAL"/>
        <s v="ANTON LOPEZ  - PUNTA DEL VIENTO AMALIK"/>
        <s v="JUAN FRANCISCO DEL CANTO - LAUTANO"/>
        <s v="FERNANDA  VILLAR  - CL MISTERIOSA"/>
        <s v="CARLOS HUMERES SIGALA - GARROCHA"/>
        <s v="NICOLE HAMMERSLEY FONK - GRAN MARQUEZ"/>
        <s v="KAREN GOMEZ - ALIA"/>
        <s v="GRISELDA CONRAD - PENELOPE"/>
        <s v="GABRIEL MORGUI - HLS CHOCOLATE AMARGO"/>
        <s v="PEDRO TOMAS VARELA CERDA - LL JET BLACK"/>
        <s v="BELEN FIGUERAS - ALCAZAR SHABUK"/>
        <s v="TRINIDAD VALENZUELA FUENTES - PERSEVERANCIA PUPI"/>
        <s v="TRINIDAD MARINKOVIC CORTESE - ALCAZAR LICENCIADA"/>
        <s v="CAMILA SANCHEZ - POZO BRUJO BASHIRA"/>
        <s v="CONSUELO MARCHANT CARDENAS - MARQUEZ DP"/>
        <s v="VICENTE MAYOL LARRAIN - ALTAMIRA ABDULLAH"/>
        <s v="CRISTOBAL LARRAIN ARJONA - ANCAR FLOKI"/>
        <s v="JOSE SPOERER VERGARA - CARMELO"/>
        <s v="PABLO JOSE VALDES SALINAS - AMAPOLA"/>
        <s v="EMILIA PATTERSON - TAABORA"/>
        <s v="VICENTE  LARRAIN ARJONA - SOLOPETE"/>
        <s v="PAULA LLORENS CLARK - PERSEVERANCIA PAN DE AZUCAR"/>
        <s v="PAULINA BERRIEL - MARENGO ITATA"/>
        <s v="PAULINO RIOS MORAGA - ZORRITO"/>
        <s v="FLORENCIA CATALINA CERPA VERA - HLS FLOR DE CACHA"/>
        <s v="PIA CERPA SABATER - ALCAZAR CANELO"/>
        <s v="MICAELA TORRES HORTA - DOMINGA"/>
        <s v="JOSEFINA ROLT - CL LLANCA"/>
        <s v="MATIAS ALAMOS - AO PATRIARCA"/>
        <s v="CARLA O´NELL - SOFANOR"/>
        <s v="CAROLINE MACKENZIE - ABUSIMBEL"/>
        <s v="PABLO FIGUEROA SILVA - TOBA SATANAS"/>
        <s v="AARON  AMESTICA OLEA - ALCAZAR ATOMO"/>
        <s v="EDERSON FERNANDES DA COSTA - AS EMBRUJO"/>
        <s v="LAURA MORAS - JINSHA"/>
        <s v="COLOMBA MATTE TYRER - MISIL"/>
        <s v="EMA SANCHEZ - TOBA GRINGA"/>
        <s v="TRINIDAD MENDEZ - ALCAZAR DILAILA"/>
        <s v="JOSEFINA CAPUTO - FADAR HADIN"/>
        <s v="JOSEFINA BACHELET COTO - CZ SARAI"/>
        <s v="RICARDO THOMSEN - ZAGAL"/>
        <s v="CARLOS  SILVA ESCOBAR - HADY"/>
        <s v="FRANCISCO VERGARA - VIUDA NEGRA"/>
        <s v="CRISTOBAL BELTRAMIN - TAQUILLERA"/>
        <s v="RODRIGO MOREIRA - RAISA"/>
        <s v="JOSE CAIO FRISONI VAS GUIMARAES - BELLA"/>
        <s v="AYLIN GOMEZ - DOMINIQUE"/>
        <s v="CLAUDIO CORNEJO CABEZAS - SERCKIS"/>
        <s v="OSCAR TAHAN - UMARA"/>
        <s v="SOFIA GARCIA BONGOLL - MANSUR"/>
        <s v="BRYAN VALDEBENITO - ATENEA"/>
        <s v="BARBARA DOMONT - SIROCCO "/>
        <s v="PABLO  LLOMPART GARCIA HUIDOBRO - ANCAR FARUK"/>
        <s v="MAXIMILIANO  CORREA ARIZTIA - TATON"/>
        <s v="FRANCISCO BOETSCH VICUÑA - BELLE"/>
        <s v="FRANCISCA  SANTA CRUZ MANRIQUEZ - JEKE"/>
        <s v="JAVIERA GAJARDO ARAOS - TAN TAN "/>
        <s v="MARIA LUTZ CHAS - CHELLA "/>
        <s v="MAUD BREYNE - KHOLLY"/>
        <s v="RICARDO BACHELET - AM FANRUSH"/>
        <s v="GONZALO BULNES LLOMPAR - HP RAFIQ"/>
        <s v="LUIS SANTOS  - SIMBA"/>
        <s v="HELENA CERPA PINOCHET - HDM LA FAVORITA"/>
        <s v="BORJA MAYOL - TARTARA"/>
        <s v="AMELIA  LARRAIN - PRINCIPE"/>
        <s v="MAX BULNES LABRA - FLOKI"/>
        <s v="ANDRES GATICA JOLFRE - CL MERLIN"/>
        <s v="MACARENA SUAZO CEPEDA - SI PADME"/>
        <s v="JOSE  ELIAS  RISHMAWI - MAÑIO"/>
        <s v="JOSE ANTONIO  VICENTE OLIVARI - BUEN AMIGO"/>
        <s v="MARIA CECILIA GODOY - GITAN"/>
        <s v="BENJAMIN SCHMIDT GONZALEZ - CAL MAR ROLON"/>
        <s v="ALFREDO SAT YABER - HURACAN"/>
        <s v="RENI  MULLER - KUFRA EL PANGUE"/>
        <s v="MATIAS LILLO - AL AMAN"/>
        <s v="CONSTANZA REPOSI - MARENGO FABULOSA"/>
        <s v="FELIPE SAT YABER - PROFETA"/>
        <s v="JORGE RUIZ-TAGLE - ANCAR SHELBY"/>
        <s v="JAIME BARRIENTOS RAMIREZ - COSACO"/>
        <s v="MARTINA RODRIGUEZ - COLIPI"/>
        <s v="BETZABETH GOMEZ PEREZ - BUCEFALO"/>
        <s v="MARIA RISHMAWI - ANCAR BAKUR"/>
        <s v="DONALD HARRIS - HALUX"/>
        <s v="PILAR TORREALBA - KIMAL"/>
        <s v="JOSEFINA MATURANA FELL - SUFFA"/>
        <s v="MANUELA VALENZUELA VARGAS - OMAN"/>
        <s v="JUAN FRANCISCO DEL CANTO - NOBU"/>
        <s v="FELIPE PERO DOMEYKO - ALIA"/>
        <s v="MARCELA  COTO NIELSEN - FUEGO DREAM"/>
        <s v="JUAN GUILLERMO JIMENEZ ROJAS - MISIL"/>
        <s v="DAVID CASTAÑEDA LEMUS - ALCAZAR LICENCIADA"/>
        <s v="JESUS MAXIMILIANO CERPA VERA - HLS CHOCOLATE AMARGO"/>
        <s v="FRANCISCO  EGUIGUREN VALDÉS - BANITA"/>
        <s v="CRISTOBAL LARRAIN ARJONA - SI PADME"/>
        <s v="BORJA MAYOL - PETRA"/>
        <s v="VICENTE MAYOL LARRAIN - PESVERANCIA VUELTO"/>
        <s v="FLORENCIA CATALINA CERPA VERA - ZORRITO"/>
        <s v="PAULINO RIOS MORAGA - PENELOPE"/>
        <s v="FLORENCIA CARDONE ALMARZA - VIUDA NEGRA"/>
        <s v="MATIAS ALAMOS - CL KATANA"/>
        <s v="FELIPE YCHPAS ESPINOZA - AL RAMAL"/>
        <s v="ANTONIA KIMBER VERGARA - AMEERA"/>
        <s v="ALVARO LLOMPART GRIMM - HLS APOLO"/>
        <s v="RAIMUNDO UNDURRAGA MUJICA - EL PANGUE LIBIYA"/>
        <s v="CRISTOBAL BELTRAMIN - FM JUBBAN"/>
        <s v="PEDRO DEL CAMPO SALINAS - DIABLO"/>
        <s v="WILLIAM GREASLEY MAKAI - ZEUS"/>
        <s v="PEDRO TOMAS VARELA CERDA - SI QUILANTO"/>
        <s v="CONSUELO MARCHANT CARDENAS - VENIA BENDITA"/>
        <s v="RENZO  ALVARADO BAHAMONDES - TOBA ANTARES"/>
        <s v="ORLANDO VILLALOBOS - SALAM"/>
        <s v="RENATO  CERDA BARROS - AYHINCO"/>
        <s v="JOSE PEDRO VARELA ALFONSO - SI QU"/>
        <s v="MAURICIO GONZALEZ - POZO BRUJO RANCO"/>
        <s v="CLAUDIO CORNEJO CABEZAS - SIMSEK"/>
        <s v="DIEGO OYANEDEL - MANSUR"/>
        <s v="ANDRES GATICA JOLFRE - CL CHIPANA"/>
        <s v="EMILIA PATTERSON - CHAMPULLI ALI"/>
        <s v="CRISTOBAL ROJAS - RANQUILCO FARUK"/>
        <s v="JORGE GELDRES - GLORIA"/>
        <s v="JORGE  BERCKEMEYER GOSCH - SHAWAN"/>
        <s v="CARLOS SABBAGH PISANO - SHAH"/>
        <s v="MATIAS LILLO - ALI BABA"/>
        <s v="JUAN EDUARDO COX VIAL - HELENA"/>
        <s v="CAMILA  HERRERA - PINTA"/>
        <s v="ALFREDO SAT YABER - PROFETA"/>
        <s v="FRANCISCO VERGARA - HP ORASHAN"/>
        <s v="MACARENA SUAZO CEPEDA - HC TIA HAYDE"/>
        <s v="JUAN ALVARO GONZALEZ ASBUN - PERSEO"/>
        <s v="JOSEFINA SANCHEZ LABBE - LOMA VERDE BALFA"/>
        <s v="ESTEBAN  GALDAMES CASORZO - KIMAL"/>
        <s v="MARTIN BULNES LABRA - JOHANA"/>
        <s v="JAIME GUZMAN SILVA - CL ANATOLIA"/>
        <s v="NICOLAS JIMENEZ - FALAX"/>
        <s v="AMELIA  LARRAIN - PUNTA DEL VIENTO MUSHALI"/>
        <s v="ISIDORA CAÑAS - ANCAR FARUK"/>
        <s v="GABRIEL AGUSTIN ALMARA - QUIN"/>
        <s v="EMILIA  IZCUE MINGO - MOLINA"/>
        <s v="ROSARIO  SALINAS BARROS - PINTO"/>
        <s v="JOSE FARRACH - JOSHUA"/>
        <s v="RAIMUNDO UNDURRAGA MUJICA - PUNTA DEL VIENTO AMALIK"/>
        <s v="VICTOR RIOS SALAS - CHISPEZA"/>
        <s v="MAXI WIMMER - EO SALMA"/>
        <s v="FELIPE SAT YABER - NOMADE"/>
        <s v="PEDRO PABLO  GÓMEZ MARTÍNEZ - FUERZA BRUTA LB"/>
        <s v="CAROLYN CHASE-DUNN - NIRE"/>
        <s v="ANTONIA KIMBER VERGARA - PATAGONIA AMEERA"/>
        <s v="MARTIN GARCIA LAZO - CAL FLAMING DRAHK"/>
        <s v="ANDRE ALVAREZ - HLS PAMPA 69"/>
        <s v="CRISTOBAL BELTRAMIN - CANTINERO"/>
        <s v="CATALINA LLORENS CLARK - LUNA 1"/>
        <s v="PEDRO TOMAS VARELA CERDA - BACO"/>
        <s v="BORJA MAYOL - ALTAMIRA VENTARRON"/>
        <s v="VICENTE MAYOL LARRAIN - ASWAD"/>
        <s v="FLORENCIA CARDONE ALMARZA - CONDESA"/>
        <s v="EDUARDO BAEZA - AS EMBRUJO"/>
        <s v="DAVID RAMIREZ AGUILERA - DIANKA"/>
        <s v="HARKEN JENSEN - ALLHAMI"/>
        <s v="JUAN PABLO PERO DOMEYKO - PERSEVERANCIA GARUA"/>
        <s v="ANDRES VELASQUEZ - ESCONDIDA"/>
        <s v="JUAN EDUARDO COX VIAL - MP LUNA"/>
        <s v="ORNELLA BALDUCCI MOULINIE - DANZARINA"/>
        <s v="FELIPE PERO DOMEYKO - EL PANGUE LIBIYA"/>
        <s v="OSVALDO ARAYA URZUA - SHAZAM"/>
        <s v="TRINIDAD MARINKOVIC CORTESE - HADI"/>
        <s v="CONSUELO MARCHANT CARDENAS - FALAX"/>
        <s v="PAULINO RIOS MORAGA - KHADAR"/>
        <s v="JOSE SPOERER VERGARA - MANSUR"/>
        <s v="MARIA PAZ VARGAS - COLIPI"/>
        <s v="RENZO  ALVARADO BAHAMONDES - TOBA TAURO"/>
        <s v="RICARDO THOMSEN - GLORIA"/>
        <s v="PABLO  LLOMPART GARCIA HUIDOBRO - ANCAR FLOKI"/>
        <s v="MAX BULNES LABRA - MANOLO"/>
        <s v="VICENTE  LARRAIN ARJONA - HF EVA"/>
        <s v="HELENA CERPA PINOCHET - VALENTINO"/>
        <s v="FERNANDA TORRES HORTA - HALILA"/>
        <s v="JORGE GELDRES - CORAJE"/>
        <s v="CAMILA  HERRERA - PDV SAKIRA"/>
        <s v="JAVIERA  REINOSO RUDZAJS - PUELO"/>
        <s v="CONSTANZA BERCKEMEYER - AS LA OMA"/>
        <s v="MARIA RISHMAWI - LA CORREDORA WF MAFIQ"/>
        <s v="DAMIEN  DE LA PANOUSE - GIRO"/>
        <s v="ESTEBAN DE LA FUENTE ERNST - AKIFA"/>
        <s v="SERGIO IVAN  ULLOA - BRISCA"/>
        <s v="ALEJANDRO VALDES CRUZ - MYRA"/>
        <s v="FERNANDA HERRERA CRUZ - IMAHUE"/>
        <s v="JORGE RUIZ-TAGLE - ANCAR SHARIM"/>
        <s v="RICARDO BACHELET - LP AL MALIKI"/>
        <s v="PABLO  VALDES RAMIREZ - LOMA VERDE BALFA"/>
        <s v="STEFANO ROSSI - TARIK"/>
        <s v="CAROLINA COX MUJICA  - HELENA"/>
        <s v="CRISTIAN SANCHEZ - PUNTA DEL VIENTO AL AMAN"/>
        <s v="CLAUDIO JORQUERA AHUMADA - FARAON"/>
        <s v="GERARDO ALAMOS  - TALENTO"/>
        <s v="JOSE TOMAS QUEZADA - LOSTRI"/>
        <s v="JOSEFA AGUILERA - SEEHLAH AL JAMAAL"/>
        <s v="DIEGO  QUEZADA BASCUÑAN - SELKAN"/>
        <s v="TANJA WEBER - ESPERANZA"/>
        <s v="ISIDORA SANCHEZ LAMOLIATTE - KALIMANTAN"/>
        <s v="KARIM VON MUHLENBROCK - EMIR"/>
        <s v="TIKI LEA-PLAZA - AMIRA"/>
        <s v="INA LABBE - PALOMO"/>
        <s v="ALEJANDRA  CALDERON - SILVER"/>
        <s v="MARCELA  COTO NIELSEN - PY SORPRESIVO"/>
        <s v="EDUARDO BAEZA - SHORTNEY BUMER"/>
        <s v="CRISTOBAL BELTRAMIN - ATOMO"/>
        <s v="RAIMUNDO UNDURRAGA MUJICA - ZLATAN"/>
        <s v="OSCAR TAHAN - MP NAHUEL"/>
        <s v="ANTONIA KIMBER VERGARA - TERRIBLE  CACHA"/>
        <s v="ANDRE ALVAREZ - ALCAZAR ATOMO"/>
        <s v="FELIPE SAT YABER - AURA"/>
        <s v="DIEGO FUENTES URRUTIA - ZORRITO"/>
        <s v="PABLO LLOMPART - DASAM"/>
        <s v="MICAELA TORRES HORTA - HALILA"/>
        <s v="FELICITAS  FIGUERAS - ALCAZAR SHABUK"/>
        <s v="PAULINO RIOS MORAGA - VALENTINO"/>
        <s v="BORJA MAYOL - PESVERANCIA VUELTO"/>
        <s v="FELIPE YCHPAS ESPINOZA - SAKIRA"/>
        <s v="JOSEFINA MATURANA FELL - TOBA SATANAS"/>
        <s v="CARLA O'NELL - ALI"/>
        <s v="CRISTIAN CALONGE FREIRE - FIESTA"/>
        <s v="JUAN GUILLERMO JIMENEZ ROJAS - OLAF"/>
        <s v="NICOLAS SCHMIDT GONZALEZ - HADI"/>
        <s v="CAROLINE MACKENZIE - FALAX"/>
        <s v="TRINIDAD VALENZUELA FUENTES - ALCAZAR KALA"/>
        <s v="VICTOR RIOS GARCIA HUIDOBRO - ANCAR ANAKIN"/>
        <s v="PEDRO TOMAS VARELA CERDA - REPLICA"/>
        <s v="JESUS MAXIMILIANO CERPA VERA - Z T MAGLOV"/>
        <s v="JOSE SPOERER VERGARA - SAN FRANCISCO INDIO "/>
        <s v="DIEGO OYANEDEL - DUENDE"/>
        <s v="INGRID  FONCK - FZ KARLA "/>
        <s v="NICOLAS BULNES LABRA - SHARON"/>
        <s v="ANDRES VELASQUEZ - FADAR HADIN"/>
        <s v="ALVARO LLOMPART GRIMM - BAYO"/>
        <s v="FRANCISCO VERGARA - AP DAKAR MAGNUM"/>
        <s v="JOSE MANUEL OLIVO HERNANDEZ - ODIN"/>
        <s v="NICOLAS SILVA OVALLE - HADY"/>
        <s v="AMELIA  LARRAIN - SOLOPETE"/>
        <s v="FLORENCIA CATALINA CERPA VERA - HDM MAGNOLIA"/>
        <s v="ARMANDO JOSE HARGOUS MIDDLETON - DOMINIQUE"/>
        <s v="ISABEL BACHELET COTO - FUEGO DREAM"/>
        <s v="ANDRES GATICA JOLFRE - CENIX"/>
        <s v="JOSÉ ELIAS RISHMAWI - MAÑIO"/>
        <s v="EMILIA PATTERSON - PROFETA"/>
        <s v="RENI  MULLER KNOOP - CIROMAGNUM"/>
        <s v="MATIAS ALONSO ASCUY - SI PILILO"/>
        <s v="RENZO  ALVARADO BAHAMONDES - TOBA BARTOLA"/>
        <s v="FRANCESCA GIOIA MANSILLA - SHAICK AL JAAMAL"/>
        <s v="ALFONSO GARCIA-HUIDOBRO - ANCAR SHELBY"/>
        <s v="VALERIA WINKELMANN - SANTA SUSANA CERVECERO"/>
        <s v="CLAUDIO CORNEJO CABEZAS - JHONNY"/>
        <s v="AARON  AMESTICA OLEA - BURACK"/>
        <s v="CARLOS  SABBAGH PISANO - SHAH"/>
        <s v="PILAR TORREALBA - EPICO"/>
        <s v="CARLOS ORTIZ - TORNADO"/>
        <s v="MAX BULNES LABRA - JOHANA"/>
        <s v="MIGUEL RUIZ-TAGLE - MISTELA"/>
        <s v="RAIMUNDO UNDURRAGA MUJICA - CIROMAGNUM"/>
        <s v="MARTIN GARCIA LAZO - SI CHAMBON"/>
        <s v="MAURICO ROGEL SILVA - PATAGONIA AMEERA"/>
        <s v="DAVID RAMIREZ FUENTES - S H CIRO"/>
        <s v="CARLA O'NELL - SOFANOR"/>
        <s v="FELIPE PERO DOMEYKO - PUNTA DEL VIENTO AMALIK"/>
        <s v="MARIIA SHABLOVSKA - CL CORSARIO"/>
        <s v="MARIA JOSE GAMEROS ALVAREZ TOSTADO - TOBA ATACAMEÑO"/>
        <s v="CESAR MORABOWEN - MANDY CMB"/>
        <s v="LORETO HENRIQUEZ PEREZ - PY SORPRESIVO"/>
        <s v="CAMILA SANCHEZ - RABIOSA"/>
        <s v="MACKAI GREASLEY - MC TANGO"/>
        <s v="CONSUELO MARCHANT CARDENAS - ALCAZAR LICENCIADA"/>
        <s v="JESUS MAXIMILIANO CERPA VERA - DESPERADO"/>
        <s v="SELENE SANCHEZ - POZO BRUJO AMIR"/>
        <s v="ERNESTO DE LA FUENTE FUENZALIDA - ABDALLAH"/>
        <s v="FELIPE SAT YABER - SIMSEK"/>
        <s v="REBECA MEDINA MORE - AS VIOLA"/>
        <s v="LUIS ANDRES ARTIGAS ESPINOZA - HLE KHEERAWAK"/>
        <s v="JOSE PEDRO VARELA ALFONSO - SI QUILLEM"/>
        <s v="DAVID RAMIREZ AGUILERA - A. BABAH"/>
        <s v="ANDRES VELASQUEZ - GLORIA"/>
        <s v="VICTOR KEHR - SI QUEEN"/>
        <s v="JUAN EDUARDO COX VIAL - PASCUAL"/>
        <s v="ALVARO COX MUJICA - BANDOLERO AC "/>
        <s v="JOSE SPOERER VERGARA - DUENDE"/>
        <s v="CRISTOBAL LARRAIN ARJONA - PUNTA DEL VIENTO MUSHALI"/>
        <s v="EMILIA PATTERSON - SERCKIS"/>
        <s v="PIA CERPA SABATER - ALMAS DE CAMPEÓN"/>
        <s v="PAULA LLORENS CLARK - FILIPA"/>
        <s v="MONICA  PINTO LIMA GRAZIANO - RAISA"/>
        <s v="PEDRO PABLO  GÓMEZ MARTÍNEZ - BELLA"/>
        <s v="JOSEFINA MATURANA FELL - TOBA ESPIRITU"/>
        <s v="ORLANDO VILLALOBOS - RB USHIA"/>
        <s v="GONZALO  GAJARDO PONCE - SIHAM"/>
        <s v="LUKAS BUCKEL OCQUETEAU - ANG CHELLA MHF"/>
        <s v="MARIA PAZ VARGAS - TARTARA"/>
        <s v="MEDARDO RAGA - KAMAL"/>
        <s v="MARISOL SUAREZ - CANTINERO"/>
        <s v="JUAN IGNACIO CARDONE PALACIOS - MUSKARI"/>
        <s v="CONSTANZA DUHALDE PLAZA - TERRUNO"/>
        <s v="BORJA MAYOL - MALA CAÑA"/>
        <s v="FLORENCIA CARDONE ALMARZA - HP ORASHAN"/>
        <s v="GABRIEL AGUSTIN ALMARA - ALCAZAR SARGENTO"/>
        <s v="SANTIAGO UGARTE - PDV AL AMAN"/>
        <s v="RAMIRO MANSILLA - ANCAR SHELBY"/>
        <s v="CAMILA  HERRERA - KIO"/>
        <s v="RENZO  ALVARADO BAHAMONDES - TOBA BATALLA"/>
        <s v="PEDRO DIAZ DE VALDES - MYRA"/>
        <s v="RODOLFO FUENZALIDA SANHUEZA - KEVIR"/>
        <s v="TRINIDAD SANTA CRUZ MANRIQUEZ - KANO"/>
        <s v="DIEGO OYANEDEL - KASSIL"/>
        <s v="JUAN EDUARDO SPOERER DE LA SOTTA - SHEIKH"/>
        <s v="BENJAMIN SCHMIDT GONZALEZ - VEDRA"/>
        <s v="PABLO VALDES RAMIREZ - TOBA BERSIK"/>
        <s v="ISIDORA HIRMAS VALDERRAMA - SM ZAFIR"/>
        <s v="JORGE  BERCKEMEYER GOSCH - AS LA OMA"/>
        <s v="JOAQUIN LAGOS VELASCO - ITAITI"/>
        <s v="NICOLAS SCHMIDT GONZALEZ - TOBA BRENO"/>
        <s v="JUAN ALVARO GONZALEZ ASBUN - GITAN"/>
        <s v="ANDRES MENDEZ - FACUNDO"/>
        <s v="MARIA CECILIA GODOY - BELLE"/>
        <s v="FRANCISCO  EGUIGUREN VALDÉS - ANCAR FLOKI"/>
        <s v="ALISON CASTILLO - AURA"/>
        <s v="RAFAELA CORTES - ZINGARA"/>
        <s v="RENATA REINOSO - BEHSIR"/>
        <s v="MARIA RISHMAWI - PRINCIPE"/>
        <s v="SERGIO  MERINO - PINTA"/>
        <s v="INES  ALAMOS - COCA"/>
        <s v="JOSE ROJAS - VISON"/>
        <s v="PATRICIA SANCHEZ - NOMADE"/>
        <s v="AGUSTINA GONZALEZ - CANELO"/>
        <s v="VALENTINA LETELIER - CL JACARTA"/>
        <s v="EMMA LETELIER - PERSEVERANCIA PETETE"/>
        <s v="FELIPE SAT YABER - CHAMPULLI ZAHIR"/>
        <s v="DAVID RAMIREZ FUENTES - PERSEVERANCIA PAN DE AZUCAR"/>
        <s v="MACARENA SUAZO CEPEDA - CL KATANA"/>
        <s v="DAVID RAMIREZ AGUILERA - PERSEVERANCIA PLATINO"/>
        <s v="JESUS MAXIMILIANO CERPA VERA - KHADAR"/>
        <s v="MAURICIO ROGEL SILVA - TERRIBLE CACHA"/>
        <s v="JUAN FRANCISCO DEL CANTO - MP NAHUEL"/>
        <s v="ANDRE ALVAREZ - HLS FLOR DE CACHA"/>
        <s v="LUIS ANDRES ARTIGAS ESPINOZA - OLAF"/>
        <s v="ERNESTO  DE LA FUENTE FUENZALIDA - AL AZAN"/>
        <s v="CRISTOBAL ROJAS - AURA"/>
        <s v="DIEGO  OYANEDEL - DUENDE"/>
        <s v="PAULA LLORENS CLARK - ML SAMIRA"/>
        <s v="JUAN EDUARDO SPOERER DE LA SOTTA - PANDORA"/>
        <s v="PABLO JOSE VALDES SALINAS - CAL MAR ROLON"/>
        <s v="PABLO LLOMPART - ANCAR FARUK"/>
        <s v="JUAN  RIOS  - RB URRACA"/>
        <s v="ANDRES VELASQUEZ - JG RAYEN"/>
        <s v="FELIPE PERO DOMEYKO - WAKA WAKA"/>
        <s v="JUAN DE DIOS LARRAIN CALVO - ESPERANZA MAILKA"/>
        <s v="JOSE  ELIAS  RISHMAWI - ASWAD"/>
        <s v="ENRIQUE NEF VALDES - LOMA VERDE AL'FIR"/>
        <s v="JUAN PABLO  THOMSEN - CORAJE"/>
        <s v="INGRID  FONCK - GRAN MARQUEZ"/>
        <s v="JOAQUIN LAGOS VELASCO - CHAMPULLI AGUACERO"/>
        <s v="NICOLE HAMMERSLEY FONK - PETRA"/>
        <s v="MAXI WIMMER - MAGNOLIA"/>
        <s v="RENI  MULLER - KALIMANTAN"/>
        <s v="RENZO  ALVARADO BAHAMONDES - TOBA BRONCO"/>
        <s v="VICTOR SZECOWKA LATRACH - VICTORIA"/>
        <s v="JUAN GUILLERMO JIMENEZ ROJAS - MY LORD"/>
        <s v="FERNANDA HERRERA CRUZ - FOLCA"/>
        <s v="BRUNO CALTAGIRONE - TOBA ABSENTA"/>
        <s v="MARIA ROSA BARAHONA VARGAS - TOBA AMAPOLA"/>
        <s v="ISIDORA HIRMAS VALDERRAMA - RAYO"/>
        <s v="SERGIO  HURTADO  - DIABLO"/>
        <s v="JUAN PABLO CRISTI - CASINO NIGHT"/>
        <s v="EMILIA PATTERSON - NOMADE"/>
        <s v="JOSEFA AGUILERA - SANTA SUSANA CERVECERO"/>
        <s v="MICAELA TORRES HORTA - OLYMPUS"/>
        <s v="FERNANDA TORRES HORTA - LO CAMPO LADY"/>
        <s v="FRANCISCO  EGUIGUREN VALDÉS - FLIKA"/>
        <m/>
        <s v="DANTE MARINETTI - CABALLO ALTAIR" u="1"/>
        <s v="CRISTIAN  HERRERA - MISTELA" u="1"/>
        <s v="PEDRO PABLO  GÓMEZ MARTÍNEZ - KRATOS" u="1"/>
        <s v="MARCELA COTO NIELSEN - CZ MAREK" u="1"/>
        <s v="NICOLAS SCHMIDT GONZALEZ - ANTARES" u="1"/>
        <s v="SUI  BO  - NOMADE" u="1"/>
        <s v="JOSE PEDRO VARELA ALFONSO - LL JET BLACK" u="1"/>
        <s v="FELIPE SAT YABER - PERSEVERANCIA PLATINO" u="1"/>
        <s v="MIGUEL MELNICK - CL JAGGER" u="1"/>
        <s v="EMILIA TREANTACOSTE - RANQUILCO FARUK" u="1"/>
        <s v="PABLO  FIGUEROA - JUKILA" u="1"/>
        <s v="PEDRO TOMAS VARELA CERDA - INESPERADO" u="1"/>
        <s v="ROBERTO DIAZ - BUCEFALO" u="1"/>
        <s v="CAMILA SANCHEZ - HIDRA" u="1"/>
        <s v="PAOLA GOICH - ALCAZAR LICENCIADA" u="1"/>
        <s v="PEDRO PABLO  GÓMEZ MARTÍNEZ - AS VIOLETA" u="1"/>
        <s v="JUAN DE DIOS LARRAIN - CALAFQUEN" u="1"/>
        <s v="LEON LARRAIN - LB PALOMA" u="1"/>
        <s v="JOSE IGNACIO VALDIVIESO TAGLE - COYAM" u="1"/>
        <s v="CRISTOBAL LARRAIN ARJONA - HALILA" u="1"/>
        <s v="PABLO  FIGUEROA - POZO BRUJO AMIR" u="1"/>
        <s v="MAXI WIMMER - CL CONDESA" u="1"/>
        <s v="HELENA EMPERATEIZ CERPA PINOCHET - NEVADO" u="1"/>
        <s v="MARIO ARTUS - TOBA ATACAMEÑO" u="1"/>
        <s v="FELIPE YCHPAS ESPINOZA - KUFRA" u="1"/>
        <s v="TOMAS GARRIDO RUZ - PRINCIPE" u="1"/>
        <s v="CATALINA ORTUZAR ORPHANOPOULOS - SF SKORPIOS" u="1"/>
        <s v="MAURICIO GONZALEZ - VIUDA NEGRA" u="1"/>
        <s v="MAUREEN POOLEY TOPANI - ESTRELLA" u="1"/>
        <s v="ANDRES GATICA JOLFRE - CIPADA" u="1"/>
        <s v="CAMILA RODRIGUEZ - SUGAR " u="1"/>
        <s v="TRINIDAD SANTA CRUZ MANRIQUEZ - CRETA" u="1"/>
        <s v="DAVID RAMIREZ FUENTES - CIRO" u="1"/>
        <s v="LUIS TILLERIA VELASQUEZ - KHALIL" u="1"/>
        <s v="JIMENA BRIZ - CANTORA" u="1"/>
        <s v="MICAELA TORRES HORTA - HH HIDALGO" u="1"/>
        <s v="ALVARO LLOMPART GRIMM - HLS ELEKTRA" u="1"/>
        <s v="RAIMUNDO UNDURRAGA MUJICA - SHORTNEY BUMER" u="1"/>
        <s v="JUAN JOSE LARRAIN BULNES - LB ZARPAZO" u="1"/>
        <s v="SEBASTIAN SALINAS - HF CAIRO" u="1"/>
        <s v="FRANCISCO  BALVERDE - RABIOSA" u="1"/>
        <s v="FERNANDO RENZ - TERREMOTO" u="1"/>
        <s v="LUIS SANTOS  - ALBORADA INESPERADO" u="1"/>
        <s v="EDUARDO BAEZA - AS VIOLETA" u="1"/>
        <s v="MATIAS ALAMOS CONCHA - PATRIARCA" u="1"/>
        <s v="SANTIAGO FERNANDEZ ORTUZAR - RAFIQ" u="1"/>
        <s v="ORNELLA BALDUCCI MOULINIE - LOS MORROS CHAMPIÑONG" u="1"/>
        <s v="MAURICIO GONZALEZ - POZO BRUJO BASHIRA" u="1"/>
        <s v="RAMIRO MANSILLA - JG COSACO" u="1"/>
        <s v="JUAN CARLOS  RIESCO - LB PALOMA" u="1"/>
        <s v="TERESITA OVALLE VERGARA - TRAUCO" u="1"/>
        <s v="PEDRO TOMAS VARELA CERDA - SI QUILILCHE" u="1"/>
        <s v="RICARDO BACHELET - CZ MAREK" u="1"/>
        <s v="PEDRO TOMAS VARELA CERDA - EL MAITEN FARAHON" u="1"/>
        <s v="CARLA O´NELL - ALCAZAR DILAILA" u="1"/>
        <s v="CATALINA LLORENS CLARK - FILIPA" u="1"/>
        <s v="ANTONIO LLOMPART COSMELLI - ANCAR FARUK" u="1"/>
        <s v="CATALINA FERNANDEZ - CARMELA" u="1"/>
        <s v="JERUSA AMESTICA HARRIS  - BARON" u="1"/>
        <s v="FERNANDO HORTA JONES - MORA PANTERA" u="1"/>
        <s v="ALISON CASTILLO - VISON" u="1"/>
        <s v="BENJAMIN GOMEZ - PINTA" u="1"/>
        <s v="FRANCISCO  BALVERDE - TARTARA" u="1"/>
        <s v="LUIS TORO - ROBLE" u="1"/>
        <s v="VICENTE LARRAIN ARJONA - DS BUCEFALO" u="1"/>
        <s v="ESTEBAN  GALDAMEZ - KIMAL" u="1"/>
        <s v="JUAN EDUARDO SPOERER DE LA SOTTA - ABUSIMBEL" u="1"/>
        <s v="ISABEL BACHELET COTO - PY SORPRESIVO" u="1"/>
        <s v="MARTIN BULNES - KATANO" u="1"/>
        <s v="VICENTE LARRAIN ARJONA - ANCAR PERSEO" u="1"/>
        <s v="MICAELA TORRES HORTA - MC DOMINGA" u="1"/>
        <s v="JUAN GUILLERMO JIMENEZ ROJAS - JG RAYEN" u="1"/>
        <s v="JUAN LUCA RODRIGUEZ - ALCAZAR SAHAARA" u="1"/>
        <s v="CRISTOBAL LARRAIN ARJONA - PRINCIPE" u="1"/>
        <s v="ISIDORA VILLAROEL - NAVARA" u="1"/>
        <s v="MARIA JOSE GARAT - CALYPSO" u="1"/>
        <s v="MARTIN GARCIA LAZO - PERSEVERANCIA VUELTO" u="1"/>
        <s v="MARIA ROSA BARAHONA VARGAS - TOBA ASTURIAS" u="1"/>
        <s v="PABLO  FIGUEROA - AZAFRAN TOBA" u="1"/>
        <s v="NELSON CID - SF FUAD" u="1"/>
        <s v="ISIDORA GOMEZ - TITA" u="1"/>
        <s v="RICARDO BACHELET - CZ SARAI" u="1"/>
        <s v="MAURICO ROGEL ROGEL - GUSTAVO CERATI" u="1"/>
        <s v="FELIPE FERNANDEZ QUIROZ - ALBORADA GRACIOSA " u="1"/>
        <s v="JAIME BARRIENTOS RAMIREZ - MG FARAON AT" u="1"/>
        <s v="MICAELA TORRES HORTA - MALBORO" u="1"/>
        <s v="VICENTE LARRAIN ARJONA - PS PERSEO" u="1"/>
        <s v="JAVIER MORALES - IMDALAYA" u="1"/>
        <s v="FELIPE PERÓ DOMEYKO - ALIA EL PANGUE" u="1"/>
        <s v="LORENZO LUIS ASTE FERRARIO - FIESTERA" u="1"/>
        <s v="EMILIA PATTERSON - SANTA SUSANA AURORA" u="1"/>
        <s v="DOMINGO SPOERER VERGARA - PUKAWEL AVENTURERO" u="1"/>
        <s v="DIEGO FUENTES - DESPERADO" u="1"/>
        <s v="RENATO CERDA BARROS - DANY" u="1"/>
        <s v="BELEN  SANTIBANEZ - RB USHIA" u="1"/>
        <s v="FRANCISCO  EGUIGUREN VALDÉS - DASHKA" u="1"/>
        <s v="CRISTOBAL MENDEZ - CAMPO LINDO FAYSAL" u="1"/>
        <s v="DIEGO MC ALISTER - YAAH" u="1"/>
        <s v="CARLA O´NELL - RESERVADO" u="1"/>
        <s v="MARIA CECILIA GODOY - PS SIROCCO" u="1"/>
        <s v="ISIDORA HIRMAS VALDERRAMA - HAKIM" u="1"/>
        <s v="DANIEL OLIVARES - JGRAYEN" u="1"/>
        <s v="ERNESTO  DE LA FUENTE FUENZALIDA - MAITE LUCY" u="1"/>
        <s v="ERNESTO  DE LA FUENTE FUENZALIDA - MAITE LUCY" u="1"/>
        <s v="AMPARO LOPEZ HORTA - ESCOBAR" u="1"/>
        <s v="FELIPE THOMSEN - GLORIA" u="1"/>
        <s v="ERNESTO  DE LA FUENTE FUENZALIDA - AL AZAN" u="1"/>
        <s v="ALFREDO SAT YABER - MALUCO" u="1"/>
        <s v="CLAUDIO CORNEJO CABEZAS - SEMBLANZA" u="1"/>
        <s v="NELSON CID - OLIMPIA" u="1"/>
        <s v="SERGIO IVAN ULLOA - LETICIA" u="1"/>
        <s v="JESUS CERPA VERA - HLS MELTEMI" u="1"/>
        <s v="VALERIA WINKELMANN - SANTA SUSANA CERVEZA" u="1"/>
        <s v="MARIA LUTZ CHAS - KHOLLY" u="1"/>
        <s v="RAIMUNDO UNDURRAGA MUJICA - PDV SAKIRA" u="1"/>
        <s v="JOSE SEGUEL - FALAX" u="1"/>
        <s v="DAVID RAMIREZ FUENTES - PERSEVERANCIA BLAZ" u="1"/>
        <s v="PABLO  LLOMPART GARCIA HUIDOBRO - ANCAR DASAM" u="1"/>
        <s v="VICENTE MAYOL - ALTAMIRA MALIKA" u="1"/>
        <s v="EDUARDO BAEZA - AS CARRIE" u="1"/>
        <s v="CLAUDIO CORNEJO CABEZAS - ALCAZAR SULTANA" u="1"/>
        <s v="FLORENCIA DIAZ PELETEIRO - URKO" u="1"/>
        <s v="DAVID RAMIREZ AGUILERA - KRATOS" u="1"/>
        <s v="FLORENCIA DIAZ PELETEIRO - ALCAZAR LICENCIADA" u="1"/>
        <s v="MATIAS LILLO - PDV SIWA" u="1"/>
        <s v="CONSUELO MARCHANT CARDENAS - SULTAN AUGUSTO" u="1"/>
        <s v="PAULINO RIOS MORAGA - BORAN" u="1"/>
        <s v="AGUSTINA MONTT - KUFRA" u="1"/>
        <s v="ALFREDO SAT YABER - SH TITO" u="1"/>
        <s v="PAULA LLORENS CLARK - PERSEVERANCIA PLATINO" u="1"/>
        <s v="MERCEDES ANGULO - TRICHA" u="1"/>
        <s v="JUAN DANIEL DIAZ SERRANO - AMAL" u="1"/>
        <s v="IVANA IGLESIASBRICKLES - CEBOLLITA" u="1"/>
        <s v="SEBASTIAN SALINAS - CANTINERO" u="1"/>
        <s v="MANUELA VALENZUELA VARGAS - LAUTANO" u="1"/>
        <s v="PABLO LLOMPART GARCIA HUIDOBRO - ANCAR BAKUR" u="1"/>
        <s v="DAVID RAMIREZ AGUILERA - PERSEVERANCIA PAN DE AZUCAR" u="1"/>
        <s v="PABLO  FIGUEROA - TOBA ESPIRITU" u="1"/>
        <s v="RENE VALENZUELA FUENTES - ALCAZAR KALA" u="1"/>
        <s v="HECTOR VILAPLANA - MC DOMINGA" u="1"/>
        <s v="LEON LARRAIN - PABLITO" u="1"/>
        <s v="SAMANTHA YATES - CL LEYLANI" u="1"/>
        <s v="EMILIA PATTERSON - SHAICK AL JAAMAL" u="1"/>
        <s v="OSVALDO ARAYA URZUA - MANOLO" u="1"/>
        <s v="RENI  MULLER KNOOP - KUFRA EL PANGUE" u="1"/>
        <s v="JUAN FRANCISCO DEL CANTO - HF ALGARROBO" u="1"/>
        <s v="EMILIA PATTERSON - GITANA" u="1"/>
        <s v="BENJAMIN SCHMIDT GONZALEZ - AZAFRAN" u="1"/>
        <s v="FRANCISCO  MARTIN - ESTRIBO" u="1"/>
        <s v="CRISTOBAL LARRAIN ARJONA - CL CORSARIO" u="1"/>
        <s v="DANIELA BRAVO - CHOCOLATE" u="1"/>
        <s v="CAROLINE MACKENZIE - MUSTAFA" u="1"/>
        <s v="MARCELA COTO NIELSEN - FUEGO DREAM" u="1"/>
        <s v="PEDRO MAYOL LARRAIN - ALTAMIRA ABDULLAH" u="1"/>
        <s v="AMELIA LARRAIN A - PUNTA DEL VIENTO MUSHALI" u="1"/>
        <s v="AMALIA GALILEA IZQUIERDO - MEDANO" u="1"/>
        <s v="MARCELA COTO NIELSEN - AM FANRUSH" u="1"/>
        <s v="VICENTE MAYOL - MORROS" u="1"/>
        <s v="ANDRES BULNES MUZARD - PEQUEÑO DIABLO" u="1"/>
        <s v="SVENJA EICHLER - SUGAR" u="1"/>
        <s v="JESUS CERPA VERA - VALENTINO" u="1"/>
        <s v="CAMILA SANCHEZ - CL CORSARIO" u="1"/>
        <s v="PABLO LLOMPART GARCIA HUIDOBRO - ESCONDIDO" u="1"/>
        <s v="CARLOS LETELIER SIVORI - EO CIPADA" u="1"/>
        <s v="JORGE ESPARZA POBLETE - CL MACHETE" u="1"/>
        <s v="MACARENA SUAZO ZEPEDA - EO RAUDAL" u="1"/>
        <s v="FERNANDA HERRERA CRUZ - MISTELA" u="1"/>
        <s v="PEDRO PABLO  GÓMEZ MARTÍNEZ - DIANKA" u="1"/>
        <s v="JOSEFINA ARELLANO - CHEPIRO" u="1"/>
        <s v="CARLA O´NELL - MP NAHUEL" u="1"/>
        <s v="MARIA CECILIA CARRERE - TAABORA" u="1"/>
        <s v="RAIMUNDO UNDURRAGA MUJICA - EL PANGUE CIROMAGNUM" u="1"/>
        <s v="MARTIN BULNES - SHAZAM" u="1"/>
        <s v="RENE VALENZUELA FUENTES - HL DIABLO" u="1"/>
        <s v="PAULA FUENTEALBA MONTEBRUNO - SHYTAN" u="1"/>
        <s v="GABRIEL ALMARA - AP KARIM" u="1"/>
        <s v="JOSE SPOERER VERGARA - WOLVERINE" u="1"/>
        <s v="JOSEFINA ARELLANO - LOS TORDILLOS CHEPIRO" u="1"/>
        <s v="MAXI WIMMER - FZ KARLA " u="1"/>
        <s v="JOSE TOMAS  VALENZUELA - ALCAZAR KALA" u="1"/>
        <s v="MANUEL BULNES  - SHAZAM" u="1"/>
        <s v="LUKAS BUCKEL OCQUETEAU - CANTINERO" u="1"/>
        <s v="CAROLINE MACKENZIE - FU CORSO" u="1"/>
        <s v="FELIPE YCHPAS ESPINOZA - PDV SAKIRA" u="1"/>
        <s v="FRANCISCA SANTA CRUZ MANRIQUEZ - CRETA" u="1"/>
        <s v="SEBASTIAN SALINAS - HF BARII" u="1"/>
        <s v="EDUARDO BAEZA - RASHA" u="1"/>
        <s v="TOMAS GARRIDO RUZ - SI PADME" u="1"/>
        <s v="BENJAMIN MAYOL - TOBA ESPIRITU" u="1"/>
        <s v="MARTIN GARCIA LAZO - CHAMBON" u="1"/>
        <s v="HARKEN JENSEN - KHOLLY" u="1"/>
        <s v="SABINE MATTHEI - VALKIRIA" u="1"/>
        <s v="ALVARO LLOMPART GRIMM - HLS PAMPA 69" u="1"/>
        <s v="FLORENCIA DIAZ PELETEIRO - ALCAZAR VIKTORIA" u="1"/>
        <s v="ANDRES VELASQUEZ - DASHKA" u="1"/>
        <s v="BRUNO CALTAGIRONE - GRINGA" u="1"/>
        <s v="JOSE PEDRO VARELA ALFONSO - ALY" u="1"/>
        <s v="LUIS TILLERIA VELASQUEZ - VALDEOSERA KHALIL" u="1"/>
        <s v="FRANCISCO BOETSCH VICUÑA - COLUMBA" u="1"/>
        <s v="FELIPE SAT YABER - COPIHUE" u="1"/>
        <s v="FEDERICO SCHMIDT GONZALEZ - TOBA ESPIRITU" u="1"/>
        <s v="PABLO JOSE VALDES SALINAS - BANITA" u="1"/>
        <s v="VICENTE LARRAIN ARJONA - PERSEO" u="1"/>
        <s v="FRANCISCO BOETSCH VICUÑA - PUKAWELL LATIGO" u="1"/>
        <s v="FERNANDA HERRERA CRUZ - ESTRELLA" u="1"/>
        <s v="PABLO JOSE VALDES SALINAS - CL MISTELA" u="1"/>
        <s v="CRISTOBAL MENDEZ MONTERO - BANITA" u="1"/>
        <s v="MARIA CECILIA CARRERE - CHAMPULLI ZAHIR" u="1"/>
        <s v="FRANCESCA GIOIA MANSILLA - RANQUILCO FARUK" u="1"/>
        <s v="CRISTIAN CORNEJO CABEZAS - NOMADE" u="1"/>
        <s v="DAVID RAMIREZ AGUILERA - BORAN" u="1"/>
        <s v="FELIPE SAT YABER - PERSEVERANCIA VUELTO" u="1"/>
        <s v="JUAN EDUARDO SPOERER DE LA SOTTA - DUENDE" u="1"/>
        <s v="PEDRO  DEL CAMPO SALINAS - SASHA" u="1"/>
        <s v="MARIANN SEGLEM - CARAJO" u="1"/>
        <s v="FRANCESCA GIOIA MANSILLA - GITANA" u="1"/>
        <s v="SALVADOR ALVARADO - LUCERO" u="1"/>
        <s v="VIKTORIA MOLNAR - ALCAZAR ATOMO" u="1"/>
        <s v="VICENTE LARRAIN ARJONA - CL CORSARIO" u="1"/>
        <s v="CATALINA LLORENS CLARK - AMARAL ALLEGRA" u="1"/>
        <s v="FRANCESCA GIOIA MANSILLA - SEMBLANZA" u="1"/>
        <s v="LUIS ANDRES ARTIGAS ESPINOZA - CAL TIGRE  KAR" u="1"/>
        <s v="PABLO  FIGUEROA - TOBA SATANAS" u="1"/>
        <s v="EMILIA PATTERSON - SANTA SUSANA ATILANA" u="1"/>
        <s v="MIGUEL URRA - COCA" u="1"/>
        <s v="FLORENCIA CATALINA CERPA VERA - DESPRECIADO" u="1"/>
        <s v="JUAN CARLOS ONELL - RESERVADO" u="1"/>
        <s v="ERNESTO  DE LA FUENTE FUENZALIDA - AL-AZAN" u="1"/>
        <s v="ANDRES GATICA JOLFRE - CL FEDRA" u="1"/>
        <s v="MARIO OPORTUS - AL-AZAN" u="1"/>
        <s v="JUAN JOSE LARRAIN BULNES - BANDOLERO" u="1"/>
        <s v="PATRICIO BUSTAMENTE PEREZ - TERRUNO" u="1"/>
        <s v="PATRICIA FEKETE - JERONIMO" u="1"/>
        <s v="EMILIA OGALDE - SHAKIRA" u="1"/>
        <s v="JAVIERA SEPULVEDA - HH CONEJA" u="1"/>
        <s v="MARIA ROSA BARAHONA VARGAS - AMAROK" u="1"/>
        <s v="AMELIA LARRAIN - HF WAFIQ" u="1"/>
        <s v="JOSE SPOERER VERGARA - AVENTURERO" u="1"/>
        <s v="FRANCISCO VILLAROEL IGLESIASBRICKLES - CALLAQUI" u="1"/>
        <s v="MARTINA RODRIGUEZ - JAMAS" u="1"/>
        <s v="MAURICIO GONZALEZ - RANCO" u="1"/>
        <s v="FLORENCIA DIAZ PELETEIRO - PBYAAH" u="1"/>
        <s v="PEDRO TOMAS VARELA CERDA - ALI" u="1"/>
        <s v="VICTOR KEHR - SI QUILLEM" u="1"/>
        <s v="ANDRE ALVAREZ - ATILA SA" u="1"/>
        <s v="CLAUDIO SEPULVEDA EGAÑA - PERSEVERANCIA ROMEO" u="1"/>
        <s v="HERNANDO ARENAS - LOMA VERDE AL'FIR" u="1"/>
        <s v="FERNANDO LAGOS DIAZ - ODISEA" u="1"/>
        <s v="GABRIEL DIAZ DE VALDES - ALY" u="1"/>
        <s v="ISIDORA HIRMAS VALDERRAMA - HLS FLOR DE CACHA" u="1"/>
        <s v="AARON  AMESTICA OLEA - ALCAZAR SHABUK" u="1"/>
        <s v="MARTIN BUSCHMANN DE SANTOS - SANTINO" u="1"/>
        <s v="MANUEL BULNES LABRA - MANOLO" u="1"/>
        <s v="CRISTIAN SANCHEZ - ALI BABA" u="1"/>
        <s v="SVENJA EICHLER - AP KARIM" u="1"/>
        <s v="RAFAEL  CARRERE - CACHIBACHE" u="1"/>
        <s v="JOSE BANETA - HLE KUROSAWA" u="1"/>
        <s v="NICOLE HAMMERSLEY FONK - MUSTAFA" u="1"/>
        <s v="IGNACIO VARGAS MESA - BENITO" u="1"/>
        <s v="VICTOR IGNACIO KEHR HERRERA - SI QUEEN" u="1"/>
        <s v="NICOLAS SCHMIDT GONZALEZ - TOBA ANTARES" u="1"/>
        <s v="MATIAS LLONA FEUREISEN - CYREA" u="1"/>
        <s v="NICOLAS BURGOS HERMOSILLA - BANDIDO" u="1"/>
        <s v="FRANCO HERNANDEZ - HLS CHOCOLATE AMARGO" u="1"/>
        <s v="MARIA FRANCISCA SALES BRAGADO - KARIM AC MAJEED" u="1"/>
        <s v="ISIDORA SANCHEZ LAMOLIATTE - PUNTA DEL VIENTO MUSHALI" u="1"/>
        <s v="ANDRES VELASQUEZ - BORAN" u="1"/>
        <s v="AGUSTINA MONTT - SI PILILO" u="1"/>
        <s v="FRANCISCO  EGUIGUREN VALDÉS - CHISPEZA" u="1"/>
        <s v="MICAELA TORRES HORTA - INESPERADO" u="1"/>
        <s v="JUAN CARLOS MENDEZ MENDEZ - CAMPO LINDO CANCHERITO" u="1"/>
        <s v="VICENTE LARRAIN ARJONA - SI PADME" u="1"/>
        <s v="GONZALO BULNES LLOMPAR - HP RAFIC" u="1"/>
        <s v="MATIAS ALONSO ASCUI - ARAMIS" u="1"/>
        <s v="GABRIEL ALMARA - QUETZAL" u="1"/>
        <s v="PAULA FUENTEALBA MONTEBRUNO - LASCHYTAN" u="1"/>
        <s v="ISABEL BACHELET COTO - CZ SARAI" u="1"/>
        <s v="ANTONIA KIMBER - HURACAN" u="1"/>
        <s v="EDUARDO BAEZA - AS CICLON" u="1"/>
        <s v="AMANDA VILLAROEL - CAMBRIA" u="1"/>
        <s v="JOSE SPOERER VERGARA - CARAJO" u="1"/>
        <s v="JUAN RIOS - ALY" u="1"/>
        <s v="DANIEL OLIVARES - URKO" u="1"/>
        <s v="KATA FEKETENE WACHTLER - AMAL" u="1"/>
        <s v="RODOLFO FUENZALIDA SANHUEZA - MARENGO RAYO" u="1"/>
        <s v="MAURICIO GONZALEZ - JG RAYEN" u="1"/>
        <s v="ESTEBAN DE LA FUENTE ERNST - CIRIA" u="1"/>
        <s v="FELIPE PERÓ DOMEYKO - PERSEVERANCIA PUPI" u="1"/>
        <s v="FRANCISCO VILLAROEL - CARLOTA" u="1"/>
        <s v="JUAN JOSE CALONGE - MARAH" u="1"/>
        <s v="JUAN PABLO MAYOL CALVO - BRUMA" u="1"/>
        <s v="GABRIEL ALMARA - ALCAZAR MAGNOLIO" u="1"/>
        <s v="DAVID RAMIREZ AGUILERA - ABUELO" u="1"/>
        <s v="MATIAS ALAMOS CONCHA - CL KATANA" u="1"/>
        <s v="MACARENA SUAZO ZEPEDA - TC NIKITA" u="1"/>
        <s v="PABLO SOTO - LA CANDELARIA ALTHANI" u="1"/>
        <s v="MANUELA VALENZUELA VARGAS - QUETZAL" u="1"/>
        <s v="MAURICIO GONZALEZ - POZO BRUJO SHAKIRA" u="1"/>
        <s v="PATRICIO BUSTAMANTE COURT - COYAM" u="1"/>
        <s v="JAVIERA  REINOSO RUDZAJS - BUEN AMIGO" u="1"/>
        <s v="NICOLE HAMMERSLEY FONK - CL LLANCA" u="1"/>
        <s v="EMILIA JUANA OGALDE - SHAKIRA" u="1"/>
        <s v="FERNANDO DE PEÑA - L.M. LA CHARO" u="1"/>
        <s v="CAMILA PAZDIREK - HP NASIK" u="1"/>
        <s v="FRANCISCO VERGARA - CONDESA" u="1"/>
        <s v="MAUREEN POOLEY TOPANI - AMANDA" u="1"/>
        <s v="TRINIDAD MARINKOVIC CORTESE - ATILANA" u="1"/>
        <s v="TOMAS GARRIDO RUZ - SOLOPETE" u="1"/>
        <s v="RAUL MATURANA PAPE - ETRAZ" u="1"/>
        <s v="FELIPE THOMSEN - ROBLE" u="1"/>
        <s v="PAULINA BERRIEL - HLS CHOCOLATE AMARGO" u="1"/>
        <s v="BIAGIO DEMAGLIE PARRA - ALCAZAR RICHARSON" u="1"/>
        <s v="TRINIDAD VALENZUELA FUENTES - HL DAI" u="1"/>
        <s v="MARIA ROSA BARAHONA VARGAS - TOBA AMAROK" u="1"/>
        <s v="MAXI WIMMER - CL JACARTA" u="1"/>
        <s v="NICOLAS SCHMIDT GONZALEZ - TOBA HOFFESH " u="1"/>
        <s v="JUAN EDUARDO SPOERER DE LA SOTTA - EL PANGUE ABUSIMEL" u="1"/>
        <s v="JOSÉ ELIAS RISHMAWI - ASWAD" u="1"/>
        <s v="VICTOR SZECOWKA LATRACH - KUNZALI" u="1"/>
        <s v="GRISELDA CONRAD - ALIA EL PANGUE" u="1"/>
        <s v="CONSUELO MARCHANT CARDENAS - CHAMPULLI ALI" u="1"/>
        <s v="TRINIDAD VALENZUELA FUENTES - HL DIABLO" u="1"/>
        <s v="SERGIO IVAN ULLOA - ATILA SA" u="1"/>
        <s v="DAVID RAMIREZ AGUILERA - DASHKA" u="1"/>
        <s v="NICOLAS DONOSO - LIBIYA" u="1"/>
        <s v="RENATO CERDA BARROS - AYHINCO" u="1"/>
        <s v="FRANCESCA GIOIA MANSILLA - CERVECERO" u="1"/>
        <s v="AARON FONDI - CANTINERO" u="1"/>
        <s v="LUKAS BUCKEL OCQUETEAU - IFO KUMA" u="1"/>
        <s v="JAVIERA LAGOS DIAZ - CHAMPULLI AGUACERO" u="1"/>
        <s v="EDUARDO BAEZA - CARRIE" u="1"/>
        <s v="RAIMUNDO UNDURRAGA MUJICA - LIBIYA" u="1"/>
        <s v="ESTEBAN OLIVARES OSORIO - KHALIL" u="1"/>
        <s v="MARIA CECILIA GODOY - KIMAL" u="1"/>
        <s v="ANDRES ARTIGAS ESPINOZA - CAL TIGRE  KAR" u="1"/>
        <s v="VICTOR RIOS SALAS - ANCAR ANAKIN" u="1"/>
        <s v="BENJAMIN MELERO FONTAINE - MELCHOR" u="1"/>
        <s v="JUAN PABLO THOMSEN - CORAJE" u="1"/>
        <s v="CRISTIAN  HERRERA - ESTRELLA H" u="1"/>
        <s v="CRISTIAN SANCHEZ - ALIA" u="1"/>
        <s v="LUCAS VARGAS SANCHEZ - BENITO" u="1"/>
        <s v="VICENTE MAYOL - MALIKA" u="1"/>
        <s v="MANUELA VALENZUELA VARGAS - FUERZA BRUTA LB" u="1"/>
        <s v="MARIIA SHABLOSKA - PERSEVERANCIA PLATINO" u="1"/>
        <s v="LUKAS BUCKEL OCQUETEAU - ÑIRE" u="1"/>
        <s v="ADRIAN SOTELO - SHORTNEY BUMER" u="1"/>
        <s v="DIEGO BULNES LABRA - KATANO" u="1"/>
        <s v="JUAN IGNACIO CARDONE PALACIOS - HP SHANGAL" u="1"/>
        <s v="MARIA PAZ VARGAS - IFO KUMA" u="1"/>
        <s v="TRINIDAD MARINKOVIC CORTESE - AURA" u="1"/>
        <s v="FRANCESCA GIOIA MANSILLA - G.C GITANA" u="1"/>
        <s v="FRANCISCO  BALVERDE - SULTAN" u="1"/>
        <s v="ANTON LOPEZ  - AL RAMAL" u="1"/>
        <s v="FELIPE PERÓ DOMEYKO - ALHUCEMA TORMENTA" u="1"/>
        <s v="JORGE ESPARZA POBLETE - AP DAKAR MAGNUM PRA" u="1"/>
        <s v="JOSE TAHAN - ANCAR GALA" u="1"/>
        <s v="MICHAELA SUPEKOVA - IFO KUMA" u="1"/>
        <s v="ANDRES VELASQUEZ - URKO" u="1"/>
        <s v="JAVIERA GAJARDO - TAN TAN " u="1"/>
        <s v="ALEXANDRA BRADBURY GOYCOLEA - PUNTA DEL VIENTO MUSHALI" u="1"/>
        <s v="JUAN PABLO PERO DOMEYKO - ALIA EL PANGUE" u="1"/>
        <s v="LUIS HERNAN VALDIVIESO - DARIN" u="1"/>
        <s v="FRANCISCA SANTA CRUZ MANRIQUEZ - JEKE" u="1"/>
        <s v="ALFREDO SAT YABER - PENELOPE" u="1"/>
        <s v="JOSEFINA BACHELET COTO - FUEGO DREAM" u="1"/>
        <s v="ANDRE ALVAREZ - ATOMO" u="1"/>
        <s v="FERNANDO DE PEÑA - CHARO" u="1"/>
        <s v="BARBARA DOMONT - PS SIROCCO" u="1"/>
        <s v="DARIA SHABLOVSKA - SHORTNEY BUMER" u="1"/>
        <s v="LUIS PUEBLA GOMES - HLS TRAMAS" u="1"/>
        <s v="ESTEBAN DE LA FUENTE ERNST - DINAR" u="1"/>
        <s v="VICTOR SZECOWKA LATRACH - PUNTA DEL VIENTO KUNZALI" u="1"/>
        <s v="ERNESTO  DE LA FUENTE FUENZALIDA - ABDALLAH" u="1"/>
        <s v="ERNESTO  DE LA FUENTE FUENZALIDA - ABDALLAH" u="1"/>
        <s v="JOSE SEGUEL - UMARA" u="1"/>
        <s v="DAVID RAMIREZ FUENTES - PESVERANCIA VUELTO" u="1"/>
        <s v="CLAUDIO POBLETE - DESPERADO" u="1"/>
        <s v="ALVARO LLOMPART GRIMM - HLS FLOR DE CACHA" u="1"/>
        <s v="JAVIER MORALES - TOBA SATANAS" u="1"/>
        <s v="CONSTANZA REPOSI - LAC PELO" u="1"/>
        <s v="ORNELLA BALDUCCI MOULINIE - PERSEVERANCIA ESCONDIDO" u="1"/>
        <s v="RAUL SEPULVEDA - MUBARAK" u="1"/>
        <s v="JUAN IGNACIO CARDONE PALACIOS - CONDESA" u="1"/>
        <s v="CAMILA HERRERA CRUZ - KIO" u="1"/>
        <s v="FERNANDO MEDINA - KB ARPAD" u="1"/>
        <s v="ENRIQUE NEF VALDES - EL PANGUE AL ASIK" u="1"/>
        <s v="FERNANDA HERRERA CRUZ - KIO" u="1"/>
        <s v="CARLA O'NELL - HADI" u="1"/>
        <s v="DAVID RAMIREZ FUENTES - LC CHURRINCHE" u="1"/>
        <s v="ANDRES PEPPI ARONOWSK - BEHSIR" u="1"/>
        <s v="ANA MARIA SPOERER - QUEMA TIERRA" u="1"/>
        <s v="DAVID RAMIREZ FUENTES - KRATOS" u="1"/>
        <s v="AARON  AMESTICA OLEA - ALCAZAR SHABUCK" u="1"/>
        <s v="ANDRES GATICA JOLFRE - PANTANAL TIBERIUS" u="1"/>
        <s v="CARLOS LETELIER SIVORI - EO SHADWA" u="1"/>
        <s v="TRINIDAD MARINKOVIC CORTESE - SANTA SUSANA CERVECERO" u="1"/>
        <s v="VICTOR RIOS SALAS - BACO" u="1"/>
        <s v="LUIS HERNAN VALDIVIESO - ANCAR SHAZAM" u="1"/>
        <s v="ELISA  RIOS GARCIA GUIDOBRO - JG GRINGA" u="1"/>
        <s v="JOSEFINA SANCHEZ LABBE - LOMA VERDE OBAMA" u="1"/>
        <s v="GUILLERMO TORO TASSARA - ZAGAL" u="1"/>
        <s v="SOFIA LLORENS CLARK - ML RAY" u="1"/>
        <s v="COLOMBA MATTE TYRER - MOROCHA" u="1"/>
        <s v="CATALINA LLORENS CLARK - VIKINGO" u="1"/>
        <s v="JUAN CARLOS ONELL - QUETZAL" u="1"/>
        <s v="FERNANDA TORRES HORTA - TABACON GC" u="1"/>
        <s v="PAULA VIAL - AL RAMAL" u="1"/>
        <s v="MATIAS ALAMOS CONCHA - AO TORUK" u="1"/>
        <s v="ORLANDO VILLALOBOS - SARRACENO" u="1"/>
        <s v="DAVID RAMIREZ AGUILERA - PERSEVERANCIA PUPI" u="1"/>
        <s v="FERNANDA ZUÑIGA JORY - AS CARRIE" u="1"/>
        <s v="SEBASTIAN IRRIBARRA CONA - ALI" u="1"/>
        <s v="JESUS RAGA - KAMAL" u="1"/>
        <s v="CRISTIAN  JARA - EMBELECO" u="1"/>
        <s v="CRISTOBAL JESUS ROJAS SANCHEZ - AURA" u="1"/>
        <s v="PEDRO TOMAS VARELA CERDA - QUILICHE" u="1"/>
        <s v="JULIA MONTAGNE - FADAR HADIN" u="1"/>
        <s v="ALVARO LLOMPART GRIMM - HLS TRAMAS" u="1"/>
        <s v="JUAN PABLO SCHIAPPACASSE CANEPA - BUCEFALO" u="1"/>
        <s v="CAMILA SANCHEZ - WOLVERINE" u="1"/>
        <s v="INGRID FONK - FZ KARLA " u="1"/>
        <s v="JUAN CARLOS ONELL - ALCAZAR BARAK" u="1"/>
        <s v="AMPARO LOPEZ HORTA - INESPERADO" u="1"/>
        <s v="PABLO VALDES RAMIREZ - TOBA DEJAVU" u="1"/>
        <s v="ARMANDO JOSE HARGOUS MIDDLETON - PAPELUCHO" u="1"/>
        <s v="ALFREDO SAT YABER - SANTA SUSANA AURORA" u="1"/>
        <s v="CRISTIAN CORNEJO CABEZAS - SIMSEK" u="1"/>
        <s v="JUAN GUILLERMO JIMENEZ ROJAS - JG COSACO" u="1"/>
        <s v="JOSE PEDRO VARELA ALFONSO - QUILANTO" u="1"/>
        <s v="PABLO SOTO - ALTHANI" u="1"/>
        <s v="ARMANDO JOSE HARGOUS MIDDLETON - KHALIL" u="1"/>
        <s v="FRANCISCO  EGUIGUREN VALDÉS - VIKINGO" u="1"/>
        <s v="JUAN IGNACIO CARDONE PALACIOS - VIUDA NEGRA" u="1"/>
        <s v="BETZABETH GOMEZ PEREZ - ELESTINA" u="1"/>
        <s v="CLAUDIO CORNEJO CABEZAS - PB MIRAYA" u="1"/>
        <s v="YUOUDONG HUANG - RAMSES" u="1"/>
        <s v="MARIA PAZ VARGAS - ETIQUETA AZUL" u="1"/>
        <s v="TRINIDAD MARINKOVIC CORTESE - SAFIR" u="1"/>
        <s v="CONSUELO MARCHANT CARDENAS - HH GUAPO" u="1"/>
        <s v="FELIPE FERNANDEZ QUIROZ - ALBORADA HURACAN" u="1"/>
        <s v="ANDREA FERNANDEZ - HL DIABLO" u="1"/>
        <s v="HE  YIXUAN  - ALCAZAR EMIRA" u="1"/>
        <s v="HELENA HEMPERATEIZ CERPA PINOCHET - NEVADO" u="1"/>
        <s v="PIA CERPA SABATER - ZORRITO" u="1"/>
        <s v="DIEGO FUENTES - ALMAS DE CAMPEÓN" u="1"/>
        <s v="ANTONIA GALILEA IZQUIERDO - CARMELA" u="1"/>
        <s v="ANDRE ALVAREZ - TARTARA" u="1"/>
        <s v="ALISON CASTILLO - BISON" u="1"/>
        <s v="LUCIA SUPERKOVA - DILAILA" u="1"/>
        <s v="PAULA LLORENS CLARK - HIDRA" u="1"/>
        <s v="JAVIERA LAGOS DIAZ - SHAICK AL JAAMAL" u="1"/>
        <s v="CRISTOBAL MENDEZ MONTERO - AMISTOSO" u="1"/>
        <s v="VARINA SIMUNOVIC - PY SORPRESIVO" u="1"/>
        <s v="MARJORIE MORALES CONCHA - SEEHLAH AL JAMAAL" u="1"/>
        <s v="JOSE ELIAS RISHMAWI - ANCAR BAKUR" u="1"/>
        <s v="PABLO VALDES RAMIREZ - TOBA SATANAS" u="1"/>
        <s v="AMPARO LOPEZ HORTA - HALILA" u="1"/>
        <s v="TOMAS GARRIDO RUZ - ANCAR FLOKI" u="1"/>
        <s v="MANUEL BULNES MUZARD - EL MANOLO" u="1"/>
        <s v="CAROLINE MACKENZIE - LYON'S IBN KAISER EL NHIL" u="1"/>
        <s v="LUZ MARIA ROJAS - ACUARELA" u="1"/>
        <s v="CAMILA SANCHEZ - ETIQUETA AZUL" u="1"/>
        <s v="PAULA VIAL - LIBIYA" u="1"/>
        <s v="CRISTIAN CORNEJO CABEZAS - SULTAN AUGUSTO" u="1"/>
        <s v="VICTOR RIOS GARCIA HUIDOBRO - GITAN" u="1"/>
        <s v="RONNAL RENATO CERDA BEAS - FUEGO DREAM" u="1"/>
        <s v="DIEGO OYANEDEL - QUEMA TIERRA" u="1"/>
        <s v="GABRIEL ALMARA - ALCAZAR MOSCOVITA" u="1"/>
        <s v="MAUREEN POOLEY TOPANI - TOBA ANTARES" u="1"/>
        <s v="NICOLE HAMMERSLEY FONK - GRAN MARQUES" u="1"/>
        <s v="JAIME BARRIENTOS RAMIREZ - MG FARAON TE" u="1"/>
        <s v="SELENE SANCHEZ - PERSEVERANCIA PUPI" u="1"/>
        <s v="MARTIN GARCIA LAZO - REPLICA" u="1"/>
        <s v="RICARDO BACHELET - PUNTA PUYAI SORPRESIVO" u="1"/>
        <s v="MACARENA SUAZO ZEPEDA - CL CORSARIO" u="1"/>
        <s v="VICENTE LARRAIN ARJONA - SOLOPETE" u="1"/>
        <s v="FERNANDO MEDINA - VALKIRIA" u="1"/>
        <s v="EMILIA BARAONA GARCIA - KAYSER" u="1"/>
        <s v="JAVIER MELERO - JALISCO" u="1"/>
        <s v="LUIS RODRIGUEZ - LOS ALAMOS BATAL" u="1"/>
        <s v="VIKTORIA MOLNAR - ALCAZAR SHABUK" u="1"/>
        <s v="CRISTIAN  HERRERA - SECRETO" u="1"/>
        <s v="JORGE BERCKEMEYER GOSCH - SHAWAN" u="1"/>
        <s v="LUKAS BUCKEL OCQUETEAU - ETIQUETA AZUL" u="1"/>
        <s v="PILAR SARAVIA - ALCAZAR SAHAARA" u="1"/>
        <s v="MARJORIE MORALES CONCHA - ZINGARA" u="1"/>
        <s v="MAURICO ROGEL ROGEL - PATAGONIA AMEERA" u="1"/>
        <s v="LUBA LEONI - WALLAD" u="1"/>
        <s v="MACARENA SUAZO ZEPEDA - CL KATANA" u="1"/>
        <s v="TRINIDAD MARINKOVIC CORTESE - COPIHUE" u="1"/>
        <s v="TARA ANNE GREASLEY - MUBARAK" u="1"/>
        <s v="MARIA PAZ VARGAS - LAUTANO" u="1"/>
        <s v="CARLA O´NELL - ALCAZAR BARAK" u="1"/>
        <s v="MARTIN CARRERE - CHAMPULLI AGUACERO" u="1"/>
        <s v="CONSTANZA DUHALDE PLAZA - SAMSARA" u="1"/>
        <s v="ARMANDO JOSE HARGOUS MIDDLETON - GLORIA" u="1"/>
        <s v="MARIA SHABLOSKA - PERSEVERANCIA PETETE" u="1"/>
        <s v="JAVIERA GAJARDO - BAHR" u="1"/>
        <s v="SEBASTIAN BRINTRUP - HF CARLOTA" u="1"/>
        <s v="ANDRE ALVAREZ - FUERZA BRUTA LB" u="1"/>
        <s v="GABRIEL CANALES CANALES - ZORRITO" u="1"/>
        <s v="JIA HUILIN - GRAN VISIR" u="1"/>
        <s v="CAMILA SANCHEZ - MP NAHUEL" u="1"/>
        <s v="ANTONIA MATURANA - NASIK" u="1"/>
        <s v="MAURICO ROGEL ROGEL - JG COSACO" u="1"/>
        <s v="CONSUELO MARCHANT CARDENAS - TAABORA" u="1"/>
        <s v="JUAN ALVARO GONZALEZ ASBUN - PASCUAL" u="1"/>
        <s v="EMILIO BENOIT - LC MIA" u="1"/>
        <s v="ORLANDO VILLALOBOS - MERCENARIO" u="1"/>
        <s v="FELIPE BARAONA UNDURRAGA - LYNCH" u="1"/>
        <s v="CAMILA PAZDIREK - DIABLO" u="1"/>
        <s v="MARIA LUTZ CHAS - CHALLAY" u="1"/>
        <s v="SANTIAGO FERNANDEZ ORTUZAR - RAQUIF" u="1"/>
        <s v="JUAN CARLOS ALLENDE   - PALESTINO" u="1"/>
        <s v="PAOLA GOICH - JG RAYEN" u="1"/>
        <s v="BORJA MAYOL - JG COSACO" u="1"/>
        <s v="MARIA JOSE CHADWICK - JG RAYEN" u="1"/>
        <s v="RICARDO ALMARA - WALLAD" u="1"/>
        <s v="EMILIA PATTERSON - SOFANOR" u="1"/>
        <s v="HELENA CERPA PINOCHET - NEVADO" u="1"/>
        <s v="JAIME BARRIENTOS RAMIREZ - MG FARON TE" u="1"/>
        <s v="JAIME BARRIENTOS RAMIREZ - FARAON" u="1"/>
        <s v="JUAN PABLO MAYOL CALVO - MP SIFAX" u="1"/>
        <s v="AMALIA GALILEA IZQUIERDO - CARMELA" u="1"/>
        <s v="MAX BULNES LABRA - KATANO" u="1"/>
        <s v="HARKEN JENSEN - LA CANDELARIA ROBERTO" u="1"/>
        <s v="CLAUDIO POBLETE BARRERA - ALMAS DE CAMPEÓN" u="1"/>
        <s v="TRINIDAD MARINKOVIC CORTESE - G.C GITANA" u="1"/>
        <s v="JOSE MARIA  BARAONA GARCIA - COLLICO" u="1"/>
        <s v="PABLO SOTO - PICARA" u="1"/>
        <s v="FLORENCIA DIAZ PELETEIRO - ALCAZAR SULTANA" u="1"/>
        <s v="NICOLAS LARA SOTO - TOBA TAURO" u="1"/>
        <s v="CAMILA RODRIGUEZ - ALCAZAR MAGNOLIO" u="1"/>
        <s v="TERESITA LARRAIN - SAFIR" u="1"/>
        <s v="JORGE ESPARZA POBLETE - KIMAL" u="1"/>
        <s v="FELIPE PERÓ DOMEYKO - ZLATAN" u="1"/>
        <s v="JOSEFINA MATURANA FELL - TOBA HOFFESH " u="1"/>
        <s v="INGRID  FONCK - RASHA" u="1"/>
        <s v="CRISTOBAL MENDEZ MONTERO - CAMPO LINDO FAYSAL" u="1"/>
        <s v="CAROLINE MACKENZIE - EL PANGUE ABUSIMEL" u="1"/>
        <s v="JOSE ANDRES  POBLETE SALCEDO - GARROCHA" u="1"/>
        <s v="LUIS HERNAN VALDIVIESO - SHAZAM" u="1"/>
        <s v="NICOLE HAMMERSLEY FONK - CL LEGOLAS" u="1"/>
        <s v="JUAN FRANCISCO DEL CANTO - PS LAUTARO" u="1"/>
        <s v="SUI  BO  - GRAN VISIR" u="1"/>
        <s v="SEBASTIAN SALINAS - ALCAZAR MOSCOVITA" u="1"/>
        <s v="BENJAMIN SCHMIDT GONZALEZ - TOBA DEJAVU" u="1"/>
        <s v="MARIANN SEGLEM - SUERTE" u="1"/>
        <s v="TIKI LEA-PLAZA - ARAGON" u="1"/>
        <s v="CRISTOBAL LARRAIN ARJONA - HLS FLOR DE CACHA" u="1"/>
        <s v="CARLA O´NELL - PENELOPE" u="1"/>
        <s v="FELIPE YCHPAS ESPINOZA - SIWA" u="1"/>
        <s v="ANTONELLA GIRONA - PS LAUTARO" u="1"/>
        <s v="LUCIA FERNANDEZ - SHORTNEY BUMER" u="1"/>
        <s v="PABLO  VALDES  SALINAS - CAL MAR ROLON" u="1"/>
        <s v="ORNELLA BALDUCCI MOULINIE - PERSEVERANCIA VUELTO" u="1"/>
        <s v="ELISA  RIOS GARCIA GUIDOBRO - ANCAR ANAKIN" u="1"/>
        <s v="FRANCISCO  EGUIGUREN VALDÉS - AMISTOSO" u="1"/>
        <s v="FEDERICO SCHMIDT GONZALEZ - TOBA HOFFESH " u="1"/>
        <s v="PABLO JOSE VALDES SALINAS - MILONGA" u="1"/>
        <s v="RODOLFO FUENZALIDA SANHUEZA - AL KARIF" u="1"/>
        <s v="CARLA O´NELL - BERLIN" u="1"/>
        <s v="JOSÉ ELIAS RISHMAWI - ANCAR BAKUR" u="1"/>
        <s v="JIA HUILIN - CL SANADIK" u="1"/>
        <s v="TERESITA LARRAIN - BANDOLERO" u="1"/>
        <s v="SEBASTIAN IRRIBARRA CONA - MERCENARIO" u="1"/>
        <s v="RENE VALENZUELA FUENTES - TORMENTA" u="1"/>
        <s v="JUAN JOSE LARRAIN BULNES - ALBORADA ALTIVA" u="1"/>
        <s v="ANTHONY PHILLIPS - COLIPI" u="1"/>
        <s v="VICENTE MAYOL - JG COSACO" u="1"/>
        <s v="PEDRO TOMAS VARELA CERDA - PERSEVERANCIA ESCONDIDO" u="1"/>
        <s v="BORIS HERRERA - INCITATUS" u="1"/>
        <s v="CONSUELO MARCHANT CARDENAS - JAZMIN" u="1"/>
        <s v="PEDRO PABLO  GÓMEZ MARTÍNEZ - LC CHURRINCHE" u="1"/>
      </sharedItems>
    </cacheField>
    <cacheField name="EQUIPO" numFmtId="0">
      <sharedItems containsBlank="1"/>
    </cacheField>
    <cacheField name="To 1ro" numFmtId="0">
      <sharedItems containsBlank="1"/>
    </cacheField>
    <cacheField name="Cat Jinete" numFmtId="0">
      <sharedItems containsBlank="1"/>
    </cacheField>
    <cacheField name="FEI ID" numFmtId="0">
      <sharedItems containsBlank="1"/>
    </cacheField>
    <cacheField name="Cat Caballo" numFmtId="0">
      <sharedItems containsNonDate="0" containsString="0" containsBlank="1"/>
    </cacheField>
    <cacheField name="RANKING2" numFmtId="0" databaseField="0">
      <fieldGroup base="52">
        <discretePr count="19">
          <x v="2"/>
          <x v="3"/>
          <x v="2"/>
          <x v="3"/>
          <x v="2"/>
          <x v="2"/>
          <x v="3"/>
          <x v="2"/>
          <x v="3"/>
          <x v="0"/>
          <x v="10"/>
          <x v="7"/>
          <x v="9"/>
          <x v="5"/>
          <x v="2"/>
          <x v="4"/>
          <x v="8"/>
          <x v="6"/>
          <x v="1"/>
        </discretePr>
        <groupItems count="11">
          <m/>
          <s v="120/160"/>
          <s v="Grupo1"/>
          <s v="Grupo2"/>
          <s v="120 AD"/>
          <s v="120 YR"/>
          <s v="79 AD"/>
          <s v="20 AD"/>
          <s v="160 AD"/>
          <s v="20 YR"/>
          <s v="60 CU"/>
        </groupItems>
      </fieldGroup>
    </cacheField>
    <cacheField name="Cat2" numFmtId="0" databaseField="0">
      <fieldGroup base="1">
        <discretePr count="3">
          <x v="1"/>
          <x v="1"/>
          <x v="0"/>
        </discretePr>
        <groupItems count="2">
          <m/>
          <s v="Grupo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Matias Alamos" refreshedDate="43795.849367939816" createdVersion="5" refreshedVersion="5" minRefreshableVersion="3" recordCount="1006">
  <cacheSource type="worksheet">
    <worksheetSource ref="H3:P1100" sheet="base rank equipos"/>
  </cacheSource>
  <cacheFields count="9">
    <cacheField name="Carrera" numFmtId="0">
      <sharedItems containsBlank="1" count="17">
        <s v="LLAYLLAY 19 I"/>
        <s v="LLAYLLAY 19 II"/>
        <s v="LLAYLLAY 19 III"/>
        <s v="EL CUADRO 19 I"/>
        <s v="EL CUADRO 19 II"/>
        <s v="LLAYLLAY 19 IV"/>
        <s v="LLAYLLAY 19 V"/>
        <m/>
        <s v="EL CUADRO II" u="1"/>
        <s v="LLAYLLAY III" u="1"/>
        <s v="BIO BIO" u="1"/>
        <s v="LLAYLLAY I" u="1"/>
        <s v="EL CUADRO I" u="1"/>
        <s v="EL CUADRO III" u="1"/>
        <s v="MATETIC" u="1"/>
        <s v="LLAYLLAY II" u="1"/>
        <s v="EL PANGUE" u="1"/>
      </sharedItems>
    </cacheField>
    <cacheField name="EQUIPO" numFmtId="0">
      <sharedItems containsBlank="1" count="20">
        <s v="EL MOLINO A"/>
        <s v="SANDEK 1"/>
        <s v="EL QUILLAY"/>
        <s v="RINCONADA A"/>
        <s v="KEHAILAN A"/>
        <s v="EL SENDERO"/>
        <s v="SANDEK 2"/>
        <s v="RINCONADA B"/>
        <s v="TOBA ENDURANCE"/>
        <s v="LA COMPAÑÍA"/>
        <s v="EL MOLINO B"/>
        <s v="KEHAILAN B"/>
        <m/>
        <s v="LA COMPAÑÍA - HUINGAN" u="1"/>
        <s v="LA AURORA" u="1"/>
        <s v="ENDURO COLCHAGUA" u="1"/>
        <s v="SANDEK TEAM 1" u="1"/>
        <s v="SANDEK TEAM 2" u="1"/>
        <s v="EL SENDERO A" u="1"/>
        <s v="BIOBIO ENDURANCE TEAM" u="1"/>
      </sharedItems>
    </cacheField>
    <cacheField name="JINETE" numFmtId="0">
      <sharedItems containsBlank="1" count="105">
        <s v="MARTIN GARCIA LAZO"/>
        <s v="MATIAS ALAMOS"/>
        <s v="MAXI WIMMER"/>
        <s v="INGRID  FONCK"/>
        <s v="NICOLE HAMMERSLEY FONK"/>
        <s v="CARLOS LETELIER SIVORI"/>
        <s v="PAULA LLORENS CLARK"/>
        <s v="ERNESTO DE LA FUENTE FUENZALIDA"/>
        <s v="MATIAS ALONSO ASCUY"/>
        <s v="RODOLFO FUENZALIDA SANHUEZA"/>
        <s v="FRANCISCO  EGUIGUREN VALDÉS"/>
        <s v="PABLO LLOMPART"/>
        <s v="JOSE  ELIAS  RISHMAWI"/>
        <s v="VICENTE  LARRAIN ARJONA"/>
        <s v="AMELIA  LARRAIN"/>
        <s v="CRISTOBAL LARRAIN ARJONA"/>
        <s v="MACARENA SUAZO CEPEDA"/>
        <s v="FELIPE SAT YABER"/>
        <s v="ALFREDO SAT YABER"/>
        <s v="EMILIA PATTERSON"/>
        <s v="CARLA O´NELL"/>
        <s v="CLAUDIO CORNEJO CABEZAS"/>
        <s v="FRANCESCA GIOIA MANSILLA"/>
        <s v="FELIPE PERO DOMEYKO"/>
        <s v="RENI  MULLER"/>
        <s v="COLOMBA MATTE TYRER"/>
        <s v="HARKEN JENSEN"/>
        <s v="ANTON LOPEZ "/>
        <s v="MARIA CECILIA GODOY"/>
        <s v="JUAN ALVARO GONZALEZ ASBUN"/>
        <s v="JOSE ANDRES  POBLETE SALCEDO"/>
        <s v="PILAR TORREALBA"/>
        <s v="ADRIANA PANTOJA CONTRERAA"/>
        <s v="JUAN GOMEZ"/>
        <s v="MARIA IGNACIA SAT YABER"/>
        <s v="JOSEFA AGUILERA"/>
        <s v="RAFAEL  CARRERE"/>
        <s v="NICOLAS SCHMIDT GONZALEZ"/>
        <s v="FEDERICO SCHMIDT GONZALEZ"/>
        <s v="MARIA ROSA BARAHONA VARGAS"/>
        <s v="CAROLINE MACKENZIE"/>
        <s v="DOMINGO SPOERER VERGARA"/>
        <s v="DIEGO OYANEDEL"/>
        <s v="JOSE SPOERER VERGARA"/>
        <s v="VICENTE IRARRAZABAL"/>
        <s v="PEDRO TOMAS VARELA CERDA"/>
        <s v="CRISTIAN SANCHEZ"/>
        <s v="ANDRES GATICA JOLFRE"/>
        <s v="MATIAS LILLO"/>
        <s v="CARLOS HUMERES SIGALA"/>
        <s v="BENJAMIN SCHMIDT GONZALEZ"/>
        <s v="PABLO FIGUEROA SILVA"/>
        <s v="FRANCISCA  SANTA CRUZ MANRIQUEZ"/>
        <s v="JOSE PEDRO VARELA ALFONSO"/>
        <s v="JOSEFINA MATURANA FELL"/>
        <s v="RENZO  ALVARADO BAHAMONDES"/>
        <s v="JOSE FARRACH"/>
        <s v="CATALINA LLORENS CLARK"/>
        <s v="JUAN EDUARDO SPOERER DE LA SOTTA"/>
        <s v="VICTOR KEHR"/>
        <m/>
        <s v="MARIA CECILIA CARRERE" u="1"/>
        <s v="SERGIO IVAN ULLOA" u="1"/>
        <s v="JAVIERA LAGOS DIAZ" u="1"/>
        <s v="VICENTE MAYOL" u="1"/>
        <s v="PEDRO MAYOL LARRAIN" u="1"/>
        <s v="JOAQUIN LAGOS VELASCO" u="1"/>
        <s v="CONSUELO MARCHANT CARDENAS" u="1"/>
        <s v="VICENTE LARRAIN ARJONA" u="1"/>
        <s v="SEBASTIAN IRRIBARRA CONA" u="1"/>
        <s v="MACARENA SUAZO ZEPEDA" u="1"/>
        <s v="JOSÉ ELIAS RISHMAWI" u="1"/>
        <s v="ALVARO LLOMPART GRIMM" u="1"/>
        <s v="ANDRES PEPPI ARONOWSK" u="1"/>
        <s v="GABRIEL DIAZ DE VALDES" u="1"/>
        <s v="JAVIERA GAJARDO" u="1"/>
        <s v="ORNELLA BALDUCCI MOULINIE" u="1"/>
        <s v="FELIPE PERÓ DOMEYKO" u="1"/>
        <s v="ORLANDO VILLALOBOS" u="1"/>
        <s v="MARIO OPORTUS" u="1"/>
        <s v="MAURICO ROGEL ROGEL" u="1"/>
        <s v="JUAN IGNACIO CARDONE PALACIOS" u="1"/>
        <s v="ERNESTO  DE LA FUENTE FUENZALIDA" u="1"/>
        <s v="ANDRE ALVAREZ" u="1"/>
        <s v="ISIDORA HIRMAS VALDERRAMA" u="1"/>
        <s v="MATIAS ALONSO ASCUI" u="1"/>
        <s v="VICTOR SZECOWKA LATRACH" u="1"/>
        <s v="JUAN PABLO SCHIAPPACASSE CANEPA" u="1"/>
        <s v="CRISTIAN CORNEJO CABEZAS" u="1"/>
        <s v="MATIAS ALAMOS CONCHA" u="1"/>
        <s v="JUAN PABLO MAYOL CALVO" u="1"/>
        <s v="JUAN GUILLERMO JIMENEZ ROJAS" u="1"/>
        <s v="TRINIDAD SANTA CRUZ MANRIQUEZ" u="1"/>
        <s v="BORJA MAYOL" u="1"/>
        <s v="FLORENCIA CARDONE ALMARZA" u="1"/>
        <s v="TRINIDAD MARINKOVIC CORTESE" u="1"/>
        <s v="LORENZO LUIS ASTE FERRARIO" u="1"/>
        <s v="MARTIN BUSCHMANN DE SANTOS" u="1"/>
        <s v="FRANCISCA SANTA CRUZ MANRIQUEZ" u="1"/>
        <s v="ARMANDO JOSE HARGOUS MIDDLETON" u="1"/>
        <s v="SOFIA LLORENS CLARK" u="1"/>
        <s v="PABLO LLOMPART GARCIA HUIDOBRO" u="1"/>
        <s v="AMELIA LARRAIN" u="1"/>
        <s v="ESTEBAN  GALDAMEZ" u="1"/>
        <s v="TOMAS GARRIDO RUZ" u="1"/>
      </sharedItems>
    </cacheField>
    <cacheField name="Puntos" numFmtId="0">
      <sharedItems containsString="0" containsBlank="1" containsNumber="1" minValue="0" maxValue="325"/>
    </cacheField>
    <cacheField name="pos carrera eq" numFmtId="0">
      <sharedItems containsString="0" containsBlank="1" containsNumber="1" containsInteger="1" minValue="1" maxValue="748"/>
    </cacheField>
    <cacheField name="suma" numFmtId="0">
      <sharedItems containsString="0" containsBlank="1" containsNumber="1" containsInteger="1" minValue="0" maxValue="1"/>
    </cacheField>
    <cacheField name="clas" numFmtId="0">
      <sharedItems containsBlank="1" count="3">
        <s v="Puntos por equipo"/>
        <s v="Puntos no considerados"/>
        <m/>
      </sharedItems>
    </cacheField>
    <cacheField name="pts eq" numFmtId="0">
      <sharedItems containsString="0" containsBlank="1" containsNumber="1" minValue="0" maxValue="325"/>
    </cacheField>
    <cacheField name="pts no eq" numFmtId="0">
      <sharedItems containsString="0" containsBlank="1" containsNumber="1" minValue="0" maxValue="166.183333333333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Matias Alamos" refreshedDate="43795.852916435186" createdVersion="5" refreshedVersion="5" minRefreshableVersion="3" recordCount="728">
  <cacheSource type="worksheet">
    <worksheetSource ref="A1:BJ2000" sheet="Base"/>
  </cacheSource>
  <cacheFields count="64">
    <cacheField name="Carrera" numFmtId="0">
      <sharedItems containsBlank="1" count="8">
        <s v="LLAYLLAY 19 I"/>
        <s v="LLAYLLAY 19 II"/>
        <s v="LLAYLLAY 19 III"/>
        <s v="EL CUADRO 19 I"/>
        <s v="EL CUADRO 19 II"/>
        <s v="LLAYLLAY 19 IV"/>
        <s v="LLAYLLAY 19 V"/>
        <m/>
      </sharedItems>
    </cacheField>
    <cacheField name="Cat" numFmtId="0">
      <sharedItems containsBlank="1" count="3">
        <s v="FEI"/>
        <s v="NAC"/>
        <m/>
      </sharedItems>
      <fieldGroup par="63"/>
    </cacheField>
    <cacheField name="D Rank" numFmtId="0">
      <sharedItems containsString="0" containsBlank="1" containsNumber="1" containsInteger="1" minValue="20" maxValue="160" count="7">
        <n v="120"/>
        <n v="80"/>
        <n v="60"/>
        <n v="40"/>
        <n v="20"/>
        <n v="160"/>
        <m/>
      </sharedItems>
    </cacheField>
    <cacheField name="D real" numFmtId="0">
      <sharedItems containsString="0" containsBlank="1" containsNumber="1" minValue="19.7" maxValue="160"/>
    </cacheField>
    <cacheField name="Edad" numFmtId="0">
      <sharedItems containsBlank="1"/>
    </cacheField>
    <cacheField name="ns1:Position" numFmtId="0">
      <sharedItems containsBlank="1"/>
    </cacheField>
    <cacheField name="ns1:PosStatus" numFmtId="0">
      <sharedItems containsBlank="1" count="3">
        <s v="R"/>
        <s v="FTQ"/>
        <m/>
      </sharedItems>
    </cacheField>
    <cacheField name="ns1:PosStatusComplement" numFmtId="0">
      <sharedItems containsBlank="1"/>
    </cacheField>
    <cacheField name="ns1:PosStatusComplementData" numFmtId="0">
      <sharedItems containsBlank="1"/>
    </cacheField>
    <cacheField name="ns1:CompetitorFEIID" numFmtId="0">
      <sharedItems containsBlank="1" containsMixedTypes="1" containsNumber="1" containsInteger="1" minValue="10118325" maxValue="10118325"/>
    </cacheField>
    <cacheField name="ns1:CompetitorFirstname" numFmtId="0">
      <sharedItems containsBlank="1"/>
    </cacheField>
    <cacheField name="ns1:CompetitorFamilyname" numFmtId="0">
      <sharedItems containsBlank="1"/>
    </cacheField>
    <cacheField name="ns1:HorseFEIID" numFmtId="0">
      <sharedItems containsBlank="1"/>
    </cacheField>
    <cacheField name="ns1:HorseCompleteName" numFmtId="0">
      <sharedItems containsBlank="1" count="371">
        <s v="SI QUILILCHE"/>
        <s v="ANCAR DASAM"/>
        <s v="MALBORO"/>
        <s v="ATILANA"/>
        <s v="AYHUN"/>
        <s v="CL LIDIA"/>
        <s v="F.U. CORSO"/>
        <s v="MONONA"/>
        <s v="CL LEYLANI"/>
        <s v="FUERZA BRUTA SA"/>
        <s v="TAABORA"/>
        <s v="GUSTAVO CERATI"/>
        <s v="Wolverine"/>
        <s v="S H CIRO"/>
        <s v="OBI WAN"/>
        <s v="ALTAMIRA PETRA"/>
        <s v="POZO BRUJO AMIR"/>
        <s v="URKO"/>
        <s v="DASHKA"/>
        <s v="HLS CHOCOLATE AMARGO"/>
        <s v="PERSEO"/>
        <s v="JG Cosaco"/>
        <s v="MORROS"/>
        <s v="PUKAWEL AVENTURERO"/>
        <s v="DS BUCEFALO"/>
        <s v="AMISTOSO"/>
        <s v="FADAR HADIN"/>
        <s v="AO TORUK"/>
        <s v="AL AZAN"/>
        <s v="SHAZAM"/>
        <s v="ZLATAN"/>
        <s v="CHAMPULLI ZAHIR"/>
        <s v="MC Tango"/>
        <s v="LA PERFECTA"/>
        <s v="MARQUEZ DP"/>
        <s v="BAHR"/>
        <s v="Sasha"/>
        <s v="RABIOSA"/>
        <s v="CL MISTERIOSA"/>
        <s v="CL LLANCA"/>
        <s v="DAFIR"/>
        <s v="LA CANDELARIA ALTHANI"/>
        <s v="AP ANGLO CAYO"/>
        <s v="RAYO"/>
        <s v="Lo Campo Presumida"/>
        <s v="TOBA ATACAMEÑO"/>
        <s v="DANY"/>
        <s v="DESPERADO"/>
        <s v="FZ KARLA "/>
        <s v="TOBA GRINGA"/>
        <s v="ZEUS"/>
        <s v="MARENGO ITATA"/>
        <s v="MC Bellaco"/>
        <s v="ALCAZAR CANELO"/>
        <s v="HP ADEL"/>
        <s v="SEMBLANZA"/>
        <s v="ALCAZAR MAGNOLIO"/>
        <s v="QUIJOTE"/>
        <s v="CARMELO"/>
        <s v="JG GRINGA"/>
        <s v="JINSHAH"/>
        <s v="ZAGAL"/>
        <s v="GALA"/>
        <s v="CORAJE"/>
        <s v="ARAMIS"/>
        <s v="MISIL"/>
        <s v="MUSTAFA"/>
        <s v="HF BARII"/>
        <s v="MISTELA"/>
        <s v="SIMBA"/>
        <s v="LB Zarpazo"/>
        <s v="ALBORADA HURACAN"/>
        <s v="SALAM"/>
        <s v="LOMA VERDE BALA"/>
        <s v="AMALIK"/>
        <s v="INDIO"/>
        <s v="SPRING"/>
        <s v="RB URRACA"/>
        <s v="HF CAIRO"/>
        <s v="DIABLO"/>
        <s v="HP Nasik"/>
        <s v="ESCONDIDA"/>
        <s v="CALAFQUEN"/>
        <s v="HF WAFIQ"/>
        <s v="HDM MAGNOLIA"/>
        <s v="KALUKA"/>
        <s v="ODALISCA"/>
        <s v="ANCAR SHAZAM"/>
        <s v="ROBLE"/>
        <s v="Copihue"/>
        <s v="KALUHA"/>
        <s v="COCO"/>
        <s v="LIBIYA"/>
        <s v="PS Siroco"/>
        <s v="HF BATAL"/>
        <s v="ANCAR PERSEO"/>
        <s v="LO CAMPO CHACOLI"/>
        <s v="HP FAREED"/>
        <s v="PANTANAL"/>
        <s v="TAQUILLERA"/>
        <s v="AYHINCO"/>
        <s v="HF BAUSAH"/>
        <s v="GARSIK"/>
        <s v="HURACAN"/>
        <s v="ZALEM"/>
        <s v="Sayen DV"/>
        <s v="HADI"/>
        <s v="ZINGARA"/>
        <s v="KALIMANTAN"/>
        <s v="SHARAV"/>
        <s v="ESPUMA"/>
        <s v="NAHLA"/>
        <s v="SULTAN AUGUSTO"/>
        <s v="DANZARINA"/>
        <s v="MAÑIO"/>
        <s v="ANCAR BAKUR"/>
        <s v="NOMADE"/>
        <s v="ATOMO"/>
        <s v="ANCAR ANAKIN"/>
        <s v="PERSEVERANCIA PLATINO"/>
        <s v="CANTINERO"/>
        <s v="CZ MAREK"/>
        <s v="AMAROK"/>
        <s v="PY SORPRESIVO"/>
        <s v="CARAJO"/>
        <s v="BONNYTHA"/>
        <s v="PERSEVERANCIA BLAZ"/>
        <s v="CL JACARTA"/>
        <s v="Z T MAGLOV"/>
        <s v="LEO"/>
        <s v="FUERZA BRUTA LB"/>
        <s v="CAMORRA"/>
        <s v="MAITE LUCY"/>
        <s v="SANTA CAROLINA ZAREYNA"/>
        <s v="FILIPA"/>
        <s v="QUETZAL"/>
        <s v="PUNTA DEL VIENTO AMALIK"/>
        <s v="LAUTANO"/>
        <s v="GARROCHA"/>
        <s v="GRAN MARQUEZ"/>
        <s v="ALIA"/>
        <s v="PENELOPE"/>
        <s v="LL JET BLACK"/>
        <s v="ALCAZAR SHABUK"/>
        <s v="PERSEVERANCIA PUPI"/>
        <s v="ALCAZAR LICENCIADA"/>
        <s v="POZO BRUJO BASHIRA"/>
        <s v="ALTAMIRA ABDULLAH"/>
        <s v="ANCAR FLOKI"/>
        <s v="AMAPOLA"/>
        <s v="SOLOPETE"/>
        <s v="PERSEVERANCIA PAN DE AZUCAR"/>
        <s v="ZORRITO"/>
        <s v="HLS FLOR DE CACHA"/>
        <s v="DOMINGA"/>
        <s v="AO PATRIARCA"/>
        <s v="SOFANOR"/>
        <s v="Abusimbel"/>
        <s v="TOBA SATANAS"/>
        <s v="ALCAZAR ATOMO"/>
        <s v="AS EMBRUJO"/>
        <s v="jinsha"/>
        <s v="ALCAZAR DILAILA"/>
        <s v="CZ SARAI"/>
        <s v="HADY"/>
        <s v="viuda negra"/>
        <s v="RAISA"/>
        <s v="BELLA"/>
        <s v="DOMINIQUE"/>
        <s v="SERCKIS"/>
        <s v="UMARA"/>
        <s v="MANSUR"/>
        <s v="ATENEA"/>
        <s v="SIROCCO "/>
        <s v="ANCAR FARUK"/>
        <s v="TATON"/>
        <s v="Belle"/>
        <s v="JEKE"/>
        <s v="TAN TAN "/>
        <s v="CHELLA "/>
        <s v="KHOLLY"/>
        <s v="AM FANRUSH"/>
        <s v="HP RAFIQ"/>
        <s v="HDM LA FAVORITA"/>
        <s v="TARTARA"/>
        <s v="PRINCIPE"/>
        <s v="FLOKI"/>
        <s v="CL MERLIN"/>
        <s v="SI PADME"/>
        <s v="BUEN AMIGO"/>
        <s v="GITAN"/>
        <s v="CAL MAR ROLON"/>
        <s v="KUFRA EL PANGUE"/>
        <s v="AL AMAN"/>
        <s v="MARENGO FABULOSA"/>
        <s v="PROFETA"/>
        <s v="ANCAR SHELBY"/>
        <s v="COSACO"/>
        <s v="COLIPI"/>
        <s v="BUCEFALO"/>
        <s v="HALUX"/>
        <s v="KIMAL"/>
        <s v="SUFFA"/>
        <s v="OMAN"/>
        <s v="NOBU"/>
        <s v="FUEGO DREAM"/>
        <s v="BANITA"/>
        <s v="PETRA"/>
        <s v="PESVERANCIA VUELTO"/>
        <s v="CL KATANA"/>
        <s v="AL RAMAL"/>
        <s v="AMEERA"/>
        <s v="HLS APOLO"/>
        <s v="EL PANGUE LIBIYA"/>
        <s v="FM JUBBAN"/>
        <s v="SI QUILANTO"/>
        <s v="VENIA BENDITA"/>
        <s v="Toba Antares"/>
        <s v="SI QU"/>
        <s v="POZO BRUJO RANCO"/>
        <s v="SIMSEK"/>
        <s v="CL CHIPANA"/>
        <s v="Champulli Ali"/>
        <s v="RANQUILCO FARUK"/>
        <s v="GLORIA"/>
        <s v="SHAWAN"/>
        <s v="SHAH"/>
        <s v="ALI BABA"/>
        <s v="HELENA"/>
        <s v="PINTA"/>
        <s v="HP ORASHAN"/>
        <s v="HC TIA HAYDE"/>
        <s v="LOMA VERDE BALFA"/>
        <s v="JOHANA"/>
        <s v="CL ANATOLIA"/>
        <s v="FALAX"/>
        <s v="Punta del viento Mushali"/>
        <s v="QUIN"/>
        <s v="MOLINA"/>
        <s v="PINTO"/>
        <s v="JOSHUA"/>
        <s v="CHISPEZA"/>
        <s v="EO SALMA"/>
        <s v="NIRE"/>
        <s v="PATAGONIA AMEERA"/>
        <s v="Cal Flaming Drahk"/>
        <s v="HLS Pampa 69"/>
        <s v="luna 1"/>
        <s v="baco"/>
        <s v="ALTAMIRA VENTARRON"/>
        <s v="ASWAD"/>
        <s v="CONDESA"/>
        <s v="Dianka"/>
        <s v="ALLHAMI"/>
        <s v="PERSEVERANCIA GARUA"/>
        <s v="MP LUNA"/>
        <s v="KHADAR"/>
        <s v="TOBA TAURO"/>
        <s v="Manolo"/>
        <s v="HF EVA"/>
        <s v="VALENTINO"/>
        <s v="HALILA"/>
        <s v="PDV SAKIRA"/>
        <s v="PUELO"/>
        <s v="AS LA OMA"/>
        <s v="LA CORREDORA WF MAFIQ"/>
        <s v="giro"/>
        <s v="AKIFA"/>
        <s v="BRISCA"/>
        <s v="MYRA"/>
        <s v="IMAHUE"/>
        <s v="ANCAR SHARIM"/>
        <s v="LP AL MALIKI"/>
        <s v="TARIK"/>
        <s v="PUNTA DEL VIENTO AL AMAN"/>
        <s v="FARAON"/>
        <s v="TALENTO"/>
        <s v="LOSTRI"/>
        <s v="SEEHLAH AL JAMAAL"/>
        <s v="SELKAN"/>
        <s v="ESPERANZA"/>
        <s v="EMIR"/>
        <s v="AMIRA"/>
        <s v="PALOMO"/>
        <s v="SILVER"/>
        <s v="SHORTNEY BUMER"/>
        <s v="MP Nahuel"/>
        <s v="TERRIBLE  CACHA"/>
        <s v="AURA"/>
        <s v="DASAM"/>
        <s v="SAKIRA"/>
        <s v="ALI"/>
        <s v="FIESTA"/>
        <s v="OLAF"/>
        <s v="ALCAZAR KALA"/>
        <s v="REPLICA"/>
        <s v="SAN FRANCISCO INDIO "/>
        <s v="DUENDE"/>
        <s v="SHARON"/>
        <s v="BAYO"/>
        <s v="AP DAKAR MAGNUM"/>
        <s v="ODIN"/>
        <s v="CENIX"/>
        <s v="CIROMAGNUM"/>
        <s v="SI PILILO"/>
        <s v="TOBA BARTOLA"/>
        <s v="Shaick Al Jaamal"/>
        <s v="SANTA SUSANA CERVECERO"/>
        <s v="JHONNY"/>
        <s v="BURACK"/>
        <s v="EPICO"/>
        <s v="TORNADO"/>
        <s v="SI CHAMBON"/>
        <s v="CL CORSARIO"/>
        <s v="MANDY CMB"/>
        <s v="ABDALLAH"/>
        <s v="AS VIOLA"/>
        <s v="HLE KHEERAWAK"/>
        <s v="SI QUILLEM"/>
        <s v="A. BABAH"/>
        <s v="SI QUEEN"/>
        <s v="PASCUAL"/>
        <s v="BANDOLERO AC "/>
        <s v="ALMAS DE CAMPEÓN"/>
        <s v="Toba Espiritu"/>
        <s v="RB USHIA"/>
        <s v="SIHAM"/>
        <s v="ANG Chella mhf"/>
        <s v="KAMAL"/>
        <s v="MUSKARI"/>
        <s v="TERRUNO"/>
        <s v="MALA CAÑA"/>
        <s v="ALCAZAR SARGENTO"/>
        <s v="PDV AL AMAN"/>
        <s v="KIO"/>
        <s v="TOBA BATALLA"/>
        <s v="KEVIR"/>
        <s v="KANO"/>
        <s v="KASSIL"/>
        <s v="SHEIKH"/>
        <s v="VEDRA"/>
        <s v="TOBA BERSIK"/>
        <s v="SM ZAFIR"/>
        <s v="ITAITI"/>
        <s v="TOBA BRENO"/>
        <s v="FACUNDO"/>
        <s v="BEHSIR"/>
        <s v="COCA"/>
        <s v="VISON"/>
        <s v="CANELO"/>
        <s v="PERSEVERANCIA PETETE"/>
        <s v="TERRIBLE CACHA"/>
        <s v="ML SAMIRA"/>
        <s v="PANDORA"/>
        <s v="JG RAYEN"/>
        <s v="WAKA WAKA"/>
        <s v="Esperanza Mailka"/>
        <s v="LOMA VERDE AL'FIR"/>
        <s v="CHAMPULLI AGUACERO"/>
        <s v="MAGNOLIA"/>
        <s v="Toba Bronco"/>
        <s v="Victoria"/>
        <s v="MY LORD"/>
        <s v="FOLCA"/>
        <s v="Toba Absenta"/>
        <s v="Toba Amapola"/>
        <s v="CASINO NIGHT"/>
        <s v="OLYMPUS"/>
        <s v="LO CAMPO LADY"/>
        <s v="Flika"/>
        <m/>
      </sharedItems>
    </cacheField>
    <cacheField name="ns1:Prize" numFmtId="0">
      <sharedItems containsNonDate="0" containsString="0" containsBlank="1"/>
    </cacheField>
    <cacheField name="ns1:PrizeCurrency" numFmtId="0">
      <sharedItems containsBlank="1"/>
    </cacheField>
    <cacheField name="ns1:IsWNominated" numFmtId="0">
      <sharedItems containsNonDate="0" containsString="0" containsBlank="1"/>
    </cacheField>
    <cacheField name="ns1:TeamNF" numFmtId="0">
      <sharedItems containsBlank="1"/>
    </cacheField>
    <cacheField name="ns1:CompetingFor" numFmtId="0">
      <sharedItems containsBlank="1"/>
    </cacheField>
    <cacheField name="ns1:VetFirstInspElimCode" numFmtId="0">
      <sharedItems containsBlank="1"/>
    </cacheField>
    <cacheField name="ns1:AvgSpeed1" numFmtId="0">
      <sharedItems containsBlank="1"/>
    </cacheField>
    <cacheField name="ns1:RideTime1" numFmtId="0">
      <sharedItems containsBlank="1"/>
    </cacheField>
    <cacheField name="ns1:VetGateElimCode1" numFmtId="0">
      <sharedItems containsBlank="1"/>
    </cacheField>
    <cacheField name="ns1:AvgSpeed2" numFmtId="0">
      <sharedItems containsBlank="1"/>
    </cacheField>
    <cacheField name="ns1:RideTime2" numFmtId="0">
      <sharedItems containsBlank="1"/>
    </cacheField>
    <cacheField name="ns1:VetGateElimCode2" numFmtId="0">
      <sharedItems containsBlank="1"/>
    </cacheField>
    <cacheField name="ns1:AvgSpeed3" numFmtId="0">
      <sharedItems containsBlank="1"/>
    </cacheField>
    <cacheField name="ns1:RideTime3" numFmtId="0">
      <sharedItems containsBlank="1"/>
    </cacheField>
    <cacheField name="ns1:VetGateElimCode3" numFmtId="0">
      <sharedItems containsBlank="1"/>
    </cacheField>
    <cacheField name="ns1:AvgSpeed4" numFmtId="0">
      <sharedItems containsBlank="1"/>
    </cacheField>
    <cacheField name="ns1:RideTime4" numFmtId="0">
      <sharedItems containsBlank="1"/>
    </cacheField>
    <cacheField name="ns1:VetGateElimCode4" numFmtId="0">
      <sharedItems containsBlank="1"/>
    </cacheField>
    <cacheField name="ns1:AvgSpeed5" numFmtId="0">
      <sharedItems containsBlank="1"/>
    </cacheField>
    <cacheField name="ns1:RideTime5" numFmtId="0">
      <sharedItems containsBlank="1"/>
    </cacheField>
    <cacheField name="ns1:VetGateElimCode5" numFmtId="0">
      <sharedItems containsBlank="1"/>
    </cacheField>
    <cacheField name="ns1:VetGateElimCode6" numFmtId="0">
      <sharedItems containsBlank="1"/>
    </cacheField>
    <cacheField name="ns1:AvgSpeed7" numFmtId="0">
      <sharedItems containsBlank="1"/>
    </cacheField>
    <cacheField name="ns1:RideTime7" numFmtId="0">
      <sharedItems containsBlank="1"/>
    </cacheField>
    <cacheField name="ns1:VetGateElimCode7" numFmtId="0">
      <sharedItems containsBlank="1"/>
    </cacheField>
    <cacheField name="ns1:AvgSpeed8" numFmtId="0">
      <sharedItems containsBlank="1"/>
    </cacheField>
    <cacheField name="ns1:RideTime8" numFmtId="0">
      <sharedItems containsBlank="1"/>
    </cacheField>
    <cacheField name="ns1:VetGateElimCode8" numFmtId="0">
      <sharedItems containsNonDate="0" containsString="0" containsBlank="1"/>
    </cacheField>
    <cacheField name="ns1:AvgSpeed9" numFmtId="0">
      <sharedItems containsNonDate="0" containsString="0" containsBlank="1"/>
    </cacheField>
    <cacheField name="ns1:RideTime9" numFmtId="0">
      <sharedItems containsNonDate="0" containsString="0" containsBlank="1"/>
    </cacheField>
    <cacheField name="ns1:VetGateElimCode9" numFmtId="0">
      <sharedItems containsNonDate="0" containsString="0" containsBlank="1"/>
    </cacheField>
    <cacheField name="ns1:AvgSpeed10" numFmtId="0">
      <sharedItems containsNonDate="0" containsString="0" containsBlank="1"/>
    </cacheField>
    <cacheField name="ns1:RideTime10" numFmtId="0">
      <sharedItems containsNonDate="0" containsString="0" containsBlank="1"/>
    </cacheField>
    <cacheField name="ns1:VetFinalInspElimCode" numFmtId="0">
      <sharedItems containsString="0" containsBlank="1" containsNumber="1" minValue="11.8" maxValue="19.68"/>
    </cacheField>
    <cacheField name="ns1:BestCondition" numFmtId="0">
      <sharedItems containsString="0" containsBlank="1" containsNumber="1" minValue="11.56" maxValue="20.11"/>
    </cacheField>
    <cacheField name="ns1:TotalAvgSpeed" numFmtId="0">
      <sharedItems containsString="0" containsBlank="1" containsNumber="1" minValue="9.08" maxValue="22.04"/>
    </cacheField>
    <cacheField name="ns1:TotalTime" numFmtId="0">
      <sharedItems containsString="0" containsBlank="1" containsNumber="1" containsInteger="1" minValue="3349" maxValue="41957"/>
    </cacheField>
    <cacheField name="Time Adj" numFmtId="0">
      <sharedItems containsBlank="1" containsMixedTypes="1" containsNumber="1" containsInteger="1" minValue="3914" maxValue="41957"/>
    </cacheField>
    <cacheField name="RANKING" numFmtId="0">
      <sharedItems containsBlank="1" count="19">
        <s v="120/160 AD"/>
        <s v="120/160 YR"/>
        <s v="80 AD"/>
        <s v="80 YR"/>
        <s v="60 AD"/>
        <s v="40 AD"/>
        <s v="40 YR"/>
        <s v="20 PR"/>
        <s v="60 YR"/>
        <m/>
        <s v="60 CU" u="1"/>
        <s v="20 AD" u="1"/>
        <s v="20 YR" u="1"/>
        <s v="120 YR" u="1"/>
        <s v="20 PP" u="1"/>
        <s v="120 AD" u="1"/>
        <s v="160 AD" u="1"/>
        <s v="79 AD" u="1"/>
        <s v="120/160" u="1"/>
      </sharedItems>
      <fieldGroup par="62"/>
    </cacheField>
    <cacheField name="POSICION " numFmtId="0">
      <sharedItems containsBlank="1" containsMixedTypes="1" containsNumber="1" containsInteger="1" minValue="1" maxValue="38"/>
    </cacheField>
    <cacheField name="tiempo carrera" numFmtId="0">
      <sharedItems containsBlank="1"/>
    </cacheField>
    <cacheField name="Bono" numFmtId="0">
      <sharedItems containsString="0" containsBlank="1" containsNumber="1" containsInteger="1" minValue="0" maxValue="200"/>
    </cacheField>
    <cacheField name="Dif 1o" numFmtId="164">
      <sharedItems containsBlank="1" containsMixedTypes="1" containsNumber="1" minValue="-166.56666666666666" maxValue="0"/>
    </cacheField>
    <cacheField name="PTS" numFmtId="165">
      <sharedItems containsString="0" containsBlank="1" containsNumber="1" minValue="0" maxValue="360"/>
    </cacheField>
    <cacheField name="JINETE" numFmtId="0">
      <sharedItems containsBlank="1" count="297">
        <s v="MARTIN GARCIA LAZO"/>
        <s v="PABLO LLOMPART"/>
        <s v="NICOLAS SCHMIDT GONZALEZ"/>
        <s v="FELIPE SAT YABER"/>
        <s v="TARA ANNE GREASLEY"/>
        <s v="MAXI WIMMER"/>
        <s v="CAROLINE MACKENZIE"/>
        <s v="DAVID RAMIREZ AGUILERA"/>
        <s v="NICOLE HAMMERSLEY FONK"/>
        <s v="ANDRE ALVAREZ"/>
        <s v="CLAUDIO CORNEJO CABEZAS"/>
        <s v="MARIIA SHABLOVSKA"/>
        <s v="DAVID RAMIREZ FUENTES"/>
        <s v="PAULA LLORENS CLARK"/>
        <s v="FRANCISCO  EGUIGUREN VALDÉS"/>
        <s v="BORJA MAYOL"/>
        <s v="CAMILA SANCHEZ"/>
        <s v="JESUS MAXIMILIANO CERPA VERA"/>
        <s v="TRINIDAD VALENZUELA FUENTES"/>
        <s v="PIA CERPA SABATER"/>
        <s v="VICENTE  LARRAIN ARJONA"/>
        <s v="CRISTOBAL LARRAIN ARJONA"/>
        <s v="VICENTE MAYOL LARRAIN"/>
        <s v="JOSE SPOERER VERGARA"/>
        <s v="VALENTINA MENDEZ"/>
        <s v="PABLO JOSE VALDES SALINAS"/>
        <s v="PEDRO TOMAS VARELA CERDA"/>
        <s v="MATIAS ALAMOS"/>
        <s v="ERNESTO DE LA FUENTE FUENZALIDA"/>
        <s v="DIEGO BULNES LABRA"/>
        <s v="FELIPE PERO DOMEYKO"/>
        <s v="ALFREDO SAT YABER"/>
        <s v="CATALINA ORTUZAR ORPHANOPOULOS"/>
        <s v="ORLANDO VILLALOBOS"/>
        <s v="CRISTOBAL BELTRAMIN"/>
        <s v="JAVIERA GAJARDO ARAOS"/>
        <s v="PEDRO DEL CAMPO SALINAS"/>
        <s v="MANUELA VALENZUELA VARGAS"/>
        <s v="INGRID  FONCK"/>
        <s v="VICENTE IRARRAZABAL"/>
        <s v="SERGIO  HURTADO "/>
        <s v="HARKEN JENSEN"/>
        <s v="MARIA PAZ VARGAS"/>
        <s v="RODOLFO FUENZALIDA SANHUEZA"/>
        <s v="MACARENA SUAZO CEPEDA"/>
        <s v="MARIA ROSA BARAHONA VARGAS"/>
        <s v="RENATO  CERDA BARROS"/>
        <s v="DIEGO FUENTES URRUTIA"/>
        <s v="CARLOS LETELIER SIVORI"/>
        <s v="FEDERICO SCHMIDT GONZALEZ"/>
        <s v="JAVIER MENDEZ YAÑEZ"/>
        <s v="MICAELA TORRES HORTA"/>
        <s v="WILLIAM GREASLEY MAKAI"/>
        <s v="FLORENCIA CATALINA CERPA VERA"/>
        <s v="FLORENCIA CARDONE ALMARZA"/>
        <s v="EMILIA PATTERSON"/>
        <s v="CONSUELO MARCHANT CARDENAS"/>
        <s v="TRINIDAD MARINKOVIC CORTESE"/>
        <s v="GABRIEL AGUSTIN ALMARA"/>
        <s v="VICTOR RIOS GARCIA HUIDOBRO"/>
        <s v="DOMINGO SPOERER VERGARA"/>
        <s v="FELIPE THOMSEN"/>
        <s v="OSCAR TAHAN"/>
        <s v="RICARDO THOMSEN"/>
        <s v="MATIAS ALONSO ASCUY"/>
        <s v="PAOLA ALEJANDRA GOIC CARCAMO"/>
        <s v="SANTIAGO UGARTE"/>
        <s v="SERGIO ULLOA C"/>
        <s v="PABLO VALDES RAMIREZ"/>
        <s v="DARIO CHAMORRO"/>
        <s v="LEON LARRAIN"/>
        <s v="LUIS SANTOS "/>
        <s v="JUAN RIOS"/>
        <s v="HERNANDO ARENAS"/>
        <s v="ANTON LOPEZ "/>
        <s v="DIEGO OYANEDEL"/>
        <s v="PILAR TORREALBA"/>
        <s v="SEBASTIAN IRRIBARRA CONA"/>
        <s v="JORGE ARTURO ESPARZA"/>
        <s v="FELIPE YCHPAS ESPINOZA"/>
        <s v="FRANCISCO TORO ESCOBAR"/>
        <s v="COLOMBA MATTE TYRER"/>
        <s v="JUAN DE DIOS LARRAIN CALVO"/>
        <s v="AMELIA  LARRAIN"/>
        <s v="HELENA CERPA PINOCHET"/>
        <s v="ESTEBAN OLIVARES OSORIO"/>
        <s v="ALEXIS  HENRIQUEZ RAMIREZ"/>
        <s v="FERNANDO DE PEÑA"/>
        <s v="GUILLERMO  TORO TASSARA"/>
        <s v="MARIA IGNACIA SAT YABER"/>
        <s v="ADRIANA PANTOJA CONTRERAA"/>
        <s v="JUAN GOMEZ"/>
        <s v="RENI  MULLER"/>
        <s v="MARIA CECILIA GODOY"/>
        <s v="SEBASTIAN SALINAS"/>
        <s v="JUAN ALVARO GONZALEZ ASBUN"/>
        <s v="JUAN FRANCISCO DEL CANTO"/>
        <s v="JORGE RUIZ-TAGLE"/>
        <s v="CLAUDIO SEPULVEDA EGAÑA"/>
        <s v="GUILLERMO BELTRAMI"/>
        <s v="BRYAN VALDEBENITO"/>
        <s v="JOSE ANDRES  POBLETE SALCEDO"/>
        <s v="JOSE ANTONIO  VICENTE OLIVARI"/>
        <s v="ANTONIA KIMBER VERGARA"/>
        <s v="MACARENA ZERBI"/>
        <s v="DANIEL OLIVARES"/>
        <s v="CARLA O´NELL"/>
        <s v="RAFAEL  CARRERE"/>
        <s v="CRISTIAN SANCHEZ"/>
        <s v="FRANCESCA GIOIA MANSILLA"/>
        <s v="JAIME BARRIENTOS RAMIREZ"/>
        <s v="FLORENCIA HIRMAS VALDERRAMA"/>
        <s v="JOSEFA AGUILERA"/>
        <s v="JOSE IGNACIO CORREA SERRA"/>
        <s v="MARIA RISHMAWI"/>
        <s v="JOSE  ELIAS  RISHMAWI"/>
        <s v="XIUYAN ZHANG"/>
        <s v="JIA HUILIN"/>
        <s v="SUI  BO "/>
        <s v="YUOUDONG HUANG"/>
        <s v="MARCELA  COTO NIELSEN"/>
        <s v="MARIA JOSE GAMEROS ALVAREZ TOSTADO"/>
        <s v="GUSTAVO A COSTA"/>
        <s v="RIKKE KIAER THYGESEN"/>
        <s v="FERNANDO MEDINA"/>
        <s v="HECTOR ALMEIDA AYALA"/>
        <s v="TERESA SANCHEZ"/>
        <s v="PABLO XAVIER VINTIMILLA"/>
        <s v="NATHALIE WEEMAELS"/>
        <s v="JOSE DANIEL ANDRADE PAREDES"/>
        <s v="MANUEL BULNES MUZARD"/>
        <s v="HE  YIXUAN "/>
        <s v="FERNANDA  VILLAR "/>
        <s v="CARLOS HUMERES SIGALA"/>
        <s v="KAREN GOMEZ"/>
        <s v="GRISELDA CONRAD"/>
        <s v="GABRIEL MORGUI"/>
        <s v="BELEN FIGUERAS"/>
        <s v="PAULINA BERRIEL"/>
        <s v="PAULINO RIOS MORAGA"/>
        <s v="JOSEFINA ROLT"/>
        <s v="PABLO FIGUEROA SILVA"/>
        <s v="AARON  AMESTICA OLEA"/>
        <s v="EDERSON FERNANDES DA COSTA"/>
        <s v="LAURA MORAS"/>
        <s v="EMA SANCHEZ"/>
        <s v="TRINIDAD MENDEZ"/>
        <s v="JOSEFINA CAPUTO"/>
        <s v="JOSEFINA BACHELET COTO"/>
        <s v="CARLOS  SILVA ESCOBAR"/>
        <s v="FRANCISCO VERGARA"/>
        <s v="RODRIGO MOREIRA"/>
        <s v="JOSE CAIO FRISONI VAS GUIMARAES"/>
        <s v="AYLIN GOMEZ"/>
        <s v="SOFIA GARCIA BONGOLL"/>
        <s v="BARBARA DOMONT"/>
        <s v="PABLO  LLOMPART GARCIA HUIDOBRO"/>
        <s v="MAXIMILIANO  CORREA ARIZTIA"/>
        <s v="FRANCISCO BOETSCH VICUÑA"/>
        <s v="FRANCISCA  SANTA CRUZ MANRIQUEZ"/>
        <s v="MARIA LUTZ CHAS"/>
        <s v="MAUD BREYNE"/>
        <s v="RICARDO BACHELET"/>
        <s v="GONZALO BULNES LLOMPAR"/>
        <s v="MAX BULNES LABRA"/>
        <s v="ANDRES GATICA JOLFRE"/>
        <s v="BENJAMIN SCHMIDT GONZALEZ"/>
        <s v="MATIAS LILLO"/>
        <s v="CONSTANZA REPOSI"/>
        <s v="MARTINA RODRIGUEZ"/>
        <s v="BETZABETH GOMEZ PEREZ"/>
        <s v="DONALD HARRIS"/>
        <s v="JOSEFINA MATURANA FELL"/>
        <s v="JUAN GUILLERMO JIMENEZ ROJAS"/>
        <s v="DAVID CASTAÑEDA LEMUS"/>
        <s v="ALVARO LLOMPART GRIMM"/>
        <s v="RAIMUNDO UNDURRAGA MUJICA"/>
        <s v="RENZO  ALVARADO BAHAMONDES"/>
        <s v="JOSE PEDRO VARELA ALFONSO"/>
        <s v="MAURICIO GONZALEZ"/>
        <s v="CRISTOBAL ROJAS"/>
        <s v="JORGE GELDRES"/>
        <s v="JORGE  BERCKEMEYER GOSCH"/>
        <s v="CARLOS SABBAGH PISANO"/>
        <s v="JUAN EDUARDO COX VIAL"/>
        <s v="CAMILA  HERRERA"/>
        <s v="JOSEFINA SANCHEZ LABBE"/>
        <s v="ESTEBAN  GALDAMES CASORZO"/>
        <s v="MARTIN BULNES LABRA"/>
        <s v="JAIME GUZMAN SILVA"/>
        <s v="NICOLAS JIMENEZ"/>
        <s v="ISIDORA CAÑAS"/>
        <s v="EMILIA  IZCUE MINGO"/>
        <s v="ROSARIO  SALINAS BARROS"/>
        <s v="JOSE FARRACH"/>
        <s v="VICTOR RIOS SALAS"/>
        <s v="PEDRO PABLO  GÓMEZ MARTÍNEZ"/>
        <s v="CAROLYN CHASE-DUNN"/>
        <s v="CATALINA LLORENS CLARK"/>
        <s v="EDUARDO BAEZA"/>
        <s v="JUAN PABLO PERO DOMEYKO"/>
        <s v="ANDRES VELASQUEZ"/>
        <s v="ORNELLA BALDUCCI MOULINIE"/>
        <s v="OSVALDO ARAYA URZUA"/>
        <s v="FERNANDA TORRES HORTA"/>
        <s v="JAVIERA  REINOSO RUDZAJS"/>
        <s v="CONSTANZA BERCKEMEYER"/>
        <s v="DAMIEN  DE LA PANOUSE"/>
        <s v="ESTEBAN DE LA FUENTE ERNST"/>
        <s v="SERGIO IVAN  ULLOA"/>
        <s v="ALEJANDRO VALDES CRUZ"/>
        <s v="FERNANDA HERRERA CRUZ"/>
        <s v="PABLO  VALDES RAMIREZ"/>
        <s v="STEFANO ROSSI"/>
        <s v="CAROLINA COX MUJICA "/>
        <s v="CLAUDIO JORQUERA AHUMADA"/>
        <s v="GERARDO ALAMOS "/>
        <s v="JOSE TOMAS QUEZADA"/>
        <s v="DIEGO  QUEZADA BASCUÑAN"/>
        <s v="TANJA WEBER"/>
        <s v="ISIDORA SANCHEZ LAMOLIATTE"/>
        <s v="KARIM VON MUHLENBROCK"/>
        <s v="TIKI LEA-PLAZA"/>
        <s v="INA LABBE"/>
        <s v="ALEJANDRA  CALDERON"/>
        <s v="FELICITAS  FIGUERAS"/>
        <s v="CARLA O'NELL"/>
        <s v="CRISTIAN CALONGE FREIRE"/>
        <s v="NICOLAS BULNES LABRA"/>
        <s v="JOSE MANUEL OLIVO HERNANDEZ"/>
        <s v="NICOLAS SILVA OVALLE"/>
        <s v="ARMANDO JOSE HARGOUS MIDDLETON"/>
        <s v="ISABEL BACHELET COTO"/>
        <s v="JOSÉ ELIAS RISHMAWI"/>
        <s v="RENI  MULLER KNOOP"/>
        <s v="ALFONSO GARCIA-HUIDOBRO"/>
        <s v="VALERIA WINKELMANN"/>
        <s v="CARLOS  SABBAGH PISANO"/>
        <s v="CARLOS ORTIZ"/>
        <s v="MIGUEL RUIZ-TAGLE"/>
        <s v="MAURICO ROGEL SILVA"/>
        <s v="CESAR MORABOWEN"/>
        <s v="LORETO HENRIQUEZ PEREZ"/>
        <s v="MACKAI GREASLEY"/>
        <s v="SELENE SANCHEZ"/>
        <s v="REBECA MEDINA MORE"/>
        <s v="LUIS ANDRES ARTIGAS ESPINOZA"/>
        <s v="VICTOR KEHR"/>
        <s v="ALVARO COX MUJICA"/>
        <s v="MONICA  PINTO LIMA GRAZIANO"/>
        <s v="GONZALO  GAJARDO PONCE"/>
        <s v="LUKAS BUCKEL OCQUETEAU"/>
        <s v="MEDARDO RAGA"/>
        <s v="MARISOL SUAREZ"/>
        <s v="JUAN IGNACIO CARDONE PALACIOS"/>
        <s v="CONSTANZA DUHALDE PLAZA"/>
        <s v="RAMIRO MANSILLA"/>
        <s v="PEDRO DIAZ DE VALDES"/>
        <s v="TRINIDAD SANTA CRUZ MANRIQUEZ"/>
        <s v="JUAN EDUARDO SPOERER DE LA SOTTA"/>
        <s v="ISIDORA HIRMAS VALDERRAMA"/>
        <s v="JOAQUIN LAGOS VELASCO"/>
        <s v="ANDRES MENDEZ"/>
        <s v="ALISON CASTILLO"/>
        <s v="RAFAELA CORTES"/>
        <s v="RENATA REINOSO"/>
        <s v="SERGIO  MERINO"/>
        <s v="INES  ALAMOS"/>
        <s v="JOSE ROJAS"/>
        <s v="PATRICIA SANCHEZ"/>
        <s v="AGUSTINA GONZALEZ"/>
        <s v="VALENTINA LETELIER"/>
        <s v="EMMA LETELIER"/>
        <s v="MAURICIO ROGEL SILVA"/>
        <s v="ERNESTO  DE LA FUENTE FUENZALIDA"/>
        <s v="DIEGO  OYANEDEL"/>
        <s v="JUAN  RIOS "/>
        <s v="ENRIQUE NEF VALDES"/>
        <s v="JUAN PABLO  THOMSEN"/>
        <s v="VICTOR SZECOWKA LATRACH"/>
        <s v="BRUNO CALTAGIRONE"/>
        <s v="JUAN PABLO CRISTI"/>
        <m/>
        <s v="PABLO  VALDES  SALINAS" u="1"/>
        <s v="CAMILA HERRERA CRUZ" u="1"/>
        <s v="DIEGO FUENTES" u="1"/>
        <s v="VICTOR IGNACIO KEHR HERRERA" u="1"/>
        <s v="CRISTOBAL JESUS ROJAS SANCHEZ" u="1"/>
        <s v="JOSE ELIAS RISHMAWI" u="1"/>
        <s v="FELIPE PERÓ DOMEYKO" u="1"/>
        <s v="MAURICO ROGEL ROGEL" u="1"/>
        <s v="ERNESTO  DE LA FUENTE FUENZALIDA" u="1"/>
        <s v="AMELIA LARRAIN A" u="1"/>
        <s v="INGRID FONK" u="1"/>
        <s v="LUIS TORO" u="1"/>
        <s v="ESTEBAN  GALDAMEZ" u="1"/>
        <s v="ANTONIA KIMBER" u="1"/>
      </sharedItems>
    </cacheField>
    <cacheField name="BINOMIO" numFmtId="0">
      <sharedItems containsBlank="1"/>
    </cacheField>
    <cacheField name="EQUIPO" numFmtId="0">
      <sharedItems containsBlank="1" count="19">
        <s v="EL MOLINO A"/>
        <s v="EL QUILLAY"/>
        <m/>
        <s v="RINCONADA A"/>
        <e v="#N/A"/>
        <s v="LA COMPAÑÍA"/>
        <s v="SANDEK 1"/>
        <s v="EL MOLINO B"/>
        <s v="KEHAILAN A"/>
        <s v="EL SENDERO"/>
        <s v="RINCONADA B"/>
        <s v="SANDEK 2"/>
        <s v="KEHAILAN B"/>
        <s v="TOBA ENDURANCE"/>
        <s v="LA COMPAÑÍA - HUINGAN" u="1"/>
        <s v="LA AURORA" u="1"/>
        <s v="ENDURO COLCHAGUA" u="1"/>
        <s v="SANDEK TEAM 1" u="1"/>
        <s v="EL SENDERO A" u="1"/>
      </sharedItems>
    </cacheField>
    <cacheField name="To 1ro" numFmtId="0">
      <sharedItems containsBlank="1"/>
    </cacheField>
    <cacheField name="RANKING2" numFmtId="0" databaseField="0">
      <fieldGroup base="52">
        <discretePr count="19">
          <x v="2"/>
          <x v="3"/>
          <x v="2"/>
          <x v="3"/>
          <x v="2"/>
          <x v="2"/>
          <x v="3"/>
          <x v="2"/>
          <x v="3"/>
          <x v="0"/>
          <x v="10"/>
          <x v="7"/>
          <x v="9"/>
          <x v="5"/>
          <x v="2"/>
          <x v="4"/>
          <x v="8"/>
          <x v="6"/>
          <x v="1"/>
        </discretePr>
        <groupItems count="11">
          <m/>
          <s v="120/160"/>
          <s v="Grupo1"/>
          <s v="Grupo2"/>
          <s v="120 AD"/>
          <s v="120 YR"/>
          <s v="79 AD"/>
          <s v="20 AD"/>
          <s v="160 AD"/>
          <s v="20 YR"/>
          <s v="60 CU"/>
        </groupItems>
      </fieldGroup>
    </cacheField>
    <cacheField name="Cat2" numFmtId="0" databaseField="0">
      <fieldGroup base="1">
        <discretePr count="3">
          <x v="1"/>
          <x v="1"/>
          <x v="0"/>
        </discretePr>
        <groupItems count="2">
          <m/>
          <s v="Grupo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Matias Alamos" refreshedDate="43795.853023495372" createdVersion="5" refreshedVersion="5" minRefreshableVersion="3" recordCount="497">
  <cacheSource type="worksheet">
    <worksheetSource ref="H3:P500" sheet="base rank equipos"/>
  </cacheSource>
  <cacheFields count="9">
    <cacheField name="Carrera" numFmtId="165">
      <sharedItems containsBlank="1" count="17">
        <s v="LLAYLLAY 19 I"/>
        <s v="LLAYLLAY 19 II"/>
        <s v="LLAYLLAY 19 III"/>
        <s v="EL CUADRO 19 I"/>
        <s v="EL CUADRO 19 II"/>
        <s v="LLAYLLAY 19 IV"/>
        <s v="LLAYLLAY 19 V"/>
        <m u="1"/>
        <s v="EL CUADRO II" u="1"/>
        <s v="LLAYLLAY III" u="1"/>
        <s v="BIO BIO" u="1"/>
        <s v="LLAYLLAY I" u="1"/>
        <s v="EL CUADRO I" u="1"/>
        <s v="EL CUADRO III" u="1"/>
        <s v="MATETIC" u="1"/>
        <s v="LLAYLLAY II" u="1"/>
        <s v="EL PANGUE" u="1"/>
      </sharedItems>
    </cacheField>
    <cacheField name="EQUIPO" numFmtId="165">
      <sharedItems containsBlank="1" count="23">
        <s v="EL MOLINO A"/>
        <s v="SANDEK 1"/>
        <s v="EL QUILLAY"/>
        <s v="RINCONADA A"/>
        <s v="KEHAILAN A"/>
        <s v="EL SENDERO"/>
        <s v="SANDEK 2"/>
        <s v="RINCONADA B"/>
        <s v="(en blanco)"/>
        <s v="LA COMPAÑÍA"/>
        <s v="EL MOLINO B"/>
        <s v="KEHAILAN B"/>
        <s v="TOBA ENDURANCE"/>
        <m u="1"/>
        <s v="LA COMPAÑÍA - HUINGAN" u="1"/>
        <s v="LA AURORA" u="1"/>
        <s v="ENDURO COLCHAGUA" u="1"/>
        <s v="SANDEK TEAM 1" u="1"/>
        <s v="SANDEK TEAM 2" u="1"/>
        <s v="PAMPA BLANCA A" u="1"/>
        <s v="EL SENDERO A" u="1"/>
        <s v="BIOBIO ENDURANCE TEAM" u="1"/>
        <s v="PAMPA BLANCA B" u="1"/>
      </sharedItems>
    </cacheField>
    <cacheField name="JINETE" numFmtId="165">
      <sharedItems/>
    </cacheField>
    <cacheField name="Puntos" numFmtId="165">
      <sharedItems containsSemiMixedTypes="0" containsString="0" containsNumber="1" minValue="0" maxValue="325"/>
    </cacheField>
    <cacheField name="pos carrera eq" numFmtId="165">
      <sharedItems containsSemiMixedTypes="0" containsString="0" containsNumber="1" containsInteger="1" minValue="1" maxValue="249"/>
    </cacheField>
    <cacheField name="suma" numFmtId="165">
      <sharedItems containsSemiMixedTypes="0" containsString="0" containsNumber="1" containsInteger="1" minValue="0" maxValue="1"/>
    </cacheField>
    <cacheField name="clas" numFmtId="165">
      <sharedItems containsBlank="1" count="3">
        <s v="Puntos por equipo"/>
        <s v="Puntos no considerados"/>
        <m u="1"/>
      </sharedItems>
    </cacheField>
    <cacheField name="pts eq" numFmtId="165">
      <sharedItems containsSemiMixedTypes="0" containsString="0" containsNumber="1" minValue="0" maxValue="325"/>
    </cacheField>
    <cacheField name="pts no eq" numFmtId="165">
      <sharedItems containsSemiMixedTypes="0" containsString="0" containsNumber="1" minValue="0" maxValue="166.183333333333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8">
  <r>
    <x v="0"/>
    <x v="0"/>
    <x v="0"/>
    <x v="0"/>
    <x v="0"/>
    <s v="1"/>
    <x v="0"/>
    <s v=""/>
    <s v=""/>
    <s v="10072682"/>
    <s v="MARTIN"/>
    <s v="GARCIA LAZO"/>
    <s v="106FS83"/>
    <x v="0"/>
    <m/>
    <s v=""/>
    <m/>
    <s v=""/>
    <s v="CHL"/>
    <s v=""/>
    <s v="17,45"/>
    <s v="8250"/>
    <m/>
    <s v="01:29"/>
    <s v="19,05"/>
    <s v="5671"/>
    <m/>
    <s v="01:44"/>
    <s v="18,56"/>
    <s v="5818"/>
    <m/>
    <s v="02:11"/>
    <s v="24,06"/>
    <s v="2992"/>
    <m/>
    <s v="11:00"/>
    <m/>
    <m/>
    <m/>
    <m/>
    <m/>
    <m/>
    <m/>
    <m/>
    <m/>
    <m/>
    <m/>
    <m/>
    <m/>
    <n v="19"/>
    <n v="22732"/>
    <n v="22732"/>
    <x v="0"/>
    <n v="3"/>
    <x v="0"/>
    <n v="190"/>
    <n v="-25.516666666666666"/>
    <n v="284.48333333333335"/>
    <x v="0"/>
    <x v="0"/>
    <s v="EL MOLINO A"/>
    <s v="05:53:21"/>
  </r>
  <r>
    <x v="0"/>
    <x v="0"/>
    <x v="0"/>
    <x v="0"/>
    <x v="0"/>
    <s v="2"/>
    <x v="0"/>
    <s v=""/>
    <s v=""/>
    <s v="10072686"/>
    <s v="PABLO"/>
    <s v="LLOMPART"/>
    <m/>
    <x v="1"/>
    <m/>
    <s v=""/>
    <m/>
    <s v=""/>
    <s v="CHL"/>
    <s v=""/>
    <s v="17,84"/>
    <s v="8072"/>
    <m/>
    <s v="02:42"/>
    <s v="20,2"/>
    <s v="5345"/>
    <m/>
    <s v="01:47"/>
    <s v="17,1"/>
    <s v="6317"/>
    <m/>
    <s v="11:50"/>
    <s v="23,99"/>
    <s v="3001"/>
    <m/>
    <s v="21:04"/>
    <m/>
    <m/>
    <m/>
    <m/>
    <m/>
    <m/>
    <m/>
    <m/>
    <m/>
    <m/>
    <m/>
    <m/>
    <m/>
    <n v="19"/>
    <n v="22735"/>
    <n v="22735"/>
    <x v="0"/>
    <n v="4"/>
    <x v="1"/>
    <n v="185"/>
    <n v="-25.566666666666666"/>
    <n v="279.43333333333334"/>
    <x v="1"/>
    <x v="1"/>
    <s v="EL QUILLAY"/>
    <s v="05:53:21"/>
  </r>
  <r>
    <x v="0"/>
    <x v="0"/>
    <x v="0"/>
    <x v="0"/>
    <x v="0"/>
    <s v="3"/>
    <x v="0"/>
    <s v=""/>
    <s v=""/>
    <s v="10036587"/>
    <s v="NICOLAS"/>
    <s v="SCHMIDT GONZALEZ"/>
    <s v="105EI51"/>
    <x v="2"/>
    <m/>
    <s v=""/>
    <m/>
    <s v=""/>
    <s v="CHL"/>
    <s v=""/>
    <s v="17,36"/>
    <s v="8295"/>
    <m/>
    <s v="02:17"/>
    <s v="19,16"/>
    <s v="5637"/>
    <m/>
    <s v="02:41"/>
    <s v="18,42"/>
    <s v="5863"/>
    <m/>
    <s v="03:09"/>
    <s v="23,78"/>
    <s v="3028"/>
    <m/>
    <s v="10:53"/>
    <m/>
    <m/>
    <m/>
    <m/>
    <m/>
    <m/>
    <m/>
    <m/>
    <m/>
    <m/>
    <m/>
    <m/>
    <m/>
    <n v="18.93"/>
    <n v="22824"/>
    <n v="22824"/>
    <x v="0"/>
    <n v="5"/>
    <x v="2"/>
    <n v="180"/>
    <n v="-27.05"/>
    <n v="272.95"/>
    <x v="2"/>
    <x v="2"/>
    <s v="TOBA ENDURANCE"/>
    <s v="05:53:21"/>
  </r>
  <r>
    <x v="0"/>
    <x v="0"/>
    <x v="0"/>
    <x v="0"/>
    <x v="0"/>
    <s v="4"/>
    <x v="0"/>
    <s v=""/>
    <s v=""/>
    <s v="10067266"/>
    <s v="FELIPE"/>
    <s v="SAT YABER"/>
    <s v="106GG85"/>
    <x v="3"/>
    <m/>
    <s v=""/>
    <m/>
    <s v=""/>
    <s v="CHL"/>
    <s v=""/>
    <s v="17,37"/>
    <s v="8288"/>
    <m/>
    <s v="04:53"/>
    <s v="19,01"/>
    <s v="5681"/>
    <m/>
    <s v="03:14"/>
    <s v="18,17"/>
    <s v="5943"/>
    <m/>
    <s v="05:08"/>
    <s v="19,51"/>
    <s v="3690"/>
    <m/>
    <s v="09:06"/>
    <m/>
    <m/>
    <m/>
    <m/>
    <m/>
    <m/>
    <m/>
    <m/>
    <m/>
    <m/>
    <m/>
    <m/>
    <m/>
    <n v="18.3"/>
    <n v="23601"/>
    <n v="23601"/>
    <x v="0"/>
    <n v="6"/>
    <x v="3"/>
    <n v="175"/>
    <n v="-40"/>
    <n v="255"/>
    <x v="3"/>
    <x v="3"/>
    <s v="RINCONADA A"/>
    <s v="05:53:21"/>
  </r>
  <r>
    <x v="0"/>
    <x v="0"/>
    <x v="0"/>
    <x v="0"/>
    <x v="0"/>
    <s v="5"/>
    <x v="0"/>
    <s v=""/>
    <s v=""/>
    <s v="10181514"/>
    <s v="TARA ANNE"/>
    <s v="GREASLEY"/>
    <s v="106FQ91"/>
    <x v="4"/>
    <m/>
    <s v=""/>
    <m/>
    <s v=""/>
    <s v="CHL"/>
    <s v=""/>
    <s v="17,77"/>
    <s v="8103"/>
    <m/>
    <s v="02:35"/>
    <s v="18,37"/>
    <s v="5879"/>
    <m/>
    <s v="02:53"/>
    <s v="18,22"/>
    <s v="5927"/>
    <m/>
    <s v="05:20"/>
    <s v="12,8"/>
    <s v="5627"/>
    <m/>
    <s v="02:31"/>
    <m/>
    <m/>
    <m/>
    <m/>
    <m/>
    <m/>
    <m/>
    <m/>
    <m/>
    <m/>
    <m/>
    <m/>
    <m/>
    <n v="16.920000000000002"/>
    <n v="25536"/>
    <n v="25536"/>
    <x v="0"/>
    <n v="8"/>
    <x v="4"/>
    <n v="165"/>
    <n v="-72.25"/>
    <n v="212.75"/>
    <x v="4"/>
    <x v="4"/>
    <e v="#N/A"/>
    <s v="05:53:21"/>
  </r>
  <r>
    <x v="0"/>
    <x v="0"/>
    <x v="0"/>
    <x v="0"/>
    <x v="0"/>
    <s v="6"/>
    <x v="0"/>
    <s v=""/>
    <s v=""/>
    <s v="10072514"/>
    <s v="MAXI"/>
    <s v="WIMMER"/>
    <s v="106FS73"/>
    <x v="5"/>
    <m/>
    <s v=""/>
    <m/>
    <s v=""/>
    <s v="CHL"/>
    <s v=""/>
    <s v="16,65"/>
    <s v="8650"/>
    <m/>
    <s v="04:49"/>
    <s v="17,28"/>
    <s v="6249"/>
    <m/>
    <s v="02:21"/>
    <s v="17,1"/>
    <s v="6317"/>
    <m/>
    <s v="03:07"/>
    <s v="15,45"/>
    <s v="4661"/>
    <m/>
    <s v="05:51"/>
    <m/>
    <m/>
    <m/>
    <m/>
    <m/>
    <m/>
    <m/>
    <m/>
    <m/>
    <m/>
    <m/>
    <m/>
    <m/>
    <n v="16.690000000000001"/>
    <n v="25877"/>
    <n v="25877"/>
    <x v="0"/>
    <n v="9"/>
    <x v="5"/>
    <n v="160"/>
    <n v="-77.933333333333337"/>
    <n v="202.06666666666666"/>
    <x v="5"/>
    <x v="5"/>
    <s v="EL MOLINO A"/>
    <s v="05:53:21"/>
  </r>
  <r>
    <x v="0"/>
    <x v="0"/>
    <x v="0"/>
    <x v="0"/>
    <x v="0"/>
    <s v="7"/>
    <x v="0"/>
    <s v=""/>
    <s v=""/>
    <s v="10131587"/>
    <s v="CAROLINE"/>
    <s v="MACKENZIE"/>
    <s v="104JS61"/>
    <x v="6"/>
    <m/>
    <s v=""/>
    <m/>
    <s v=""/>
    <s v="CHL"/>
    <s v=""/>
    <s v="15,97"/>
    <s v="9018"/>
    <m/>
    <s v="09:34"/>
    <s v="16,77"/>
    <s v="6441"/>
    <m/>
    <s v="05:01"/>
    <s v="14,1"/>
    <s v="7662"/>
    <m/>
    <s v="06:19"/>
    <s v="9,62"/>
    <s v="7481"/>
    <m/>
    <s v="04:23"/>
    <m/>
    <m/>
    <m/>
    <m/>
    <m/>
    <m/>
    <m/>
    <m/>
    <m/>
    <m/>
    <m/>
    <m/>
    <m/>
    <n v="14.12"/>
    <n v="30602"/>
    <n v="30602"/>
    <x v="0"/>
    <n v="12"/>
    <x v="6"/>
    <n v="145"/>
    <n v="-156.68333333333334"/>
    <n v="119.99999993"/>
    <x v="6"/>
    <x v="6"/>
    <s v="LA COMPAÑÍA"/>
    <s v="05:53:21"/>
  </r>
  <r>
    <x v="0"/>
    <x v="0"/>
    <x v="0"/>
    <x v="0"/>
    <x v="0"/>
    <s v="8"/>
    <x v="1"/>
    <s v=""/>
    <s v=""/>
    <s v="10048681"/>
    <s v="DAVID"/>
    <s v="RAMIREZ AGUILERA"/>
    <s v="105BD00"/>
    <x v="7"/>
    <m/>
    <s v=""/>
    <m/>
    <s v=""/>
    <s v="CHL"/>
    <s v=""/>
    <s v="16,34"/>
    <s v="8810"/>
    <m/>
    <s v="06:03"/>
    <s v="18,03"/>
    <s v="5991"/>
    <m/>
    <s v="04:12"/>
    <s v="14,95"/>
    <s v="7224"/>
    <s v="FTQ GA"/>
    <s v="06:36"/>
    <m/>
    <m/>
    <m/>
    <m/>
    <m/>
    <m/>
    <m/>
    <m/>
    <m/>
    <m/>
    <m/>
    <m/>
    <m/>
    <m/>
    <m/>
    <m/>
    <m/>
    <n v="16.350000000000001"/>
    <n v="22025"/>
    <s v="NA"/>
    <x v="0"/>
    <s v="NA"/>
    <x v="7"/>
    <n v="0"/>
    <e v="#VALUE!"/>
    <n v="0"/>
    <x v="7"/>
    <x v="7"/>
    <e v="#N/A"/>
    <s v="05:53:21"/>
  </r>
  <r>
    <x v="0"/>
    <x v="0"/>
    <x v="0"/>
    <x v="0"/>
    <x v="0"/>
    <s v="9"/>
    <x v="1"/>
    <s v=""/>
    <s v=""/>
    <s v="10100389"/>
    <s v="NICOLE"/>
    <s v="HAMMERSLEY FONK"/>
    <s v="106EP84"/>
    <x v="8"/>
    <m/>
    <s v=""/>
    <m/>
    <s v=""/>
    <s v="CHL"/>
    <s v=""/>
    <s v="16,63"/>
    <s v="8657"/>
    <m/>
    <s v="04:53"/>
    <s v="16,89"/>
    <s v="6396"/>
    <s v="FTQ GA"/>
    <s v="04:51"/>
    <m/>
    <m/>
    <m/>
    <m/>
    <m/>
    <m/>
    <m/>
    <m/>
    <m/>
    <m/>
    <m/>
    <m/>
    <m/>
    <m/>
    <m/>
    <m/>
    <m/>
    <m/>
    <m/>
    <m/>
    <m/>
    <n v="16.739999999999998"/>
    <n v="15053"/>
    <s v="NA"/>
    <x v="0"/>
    <s v="NA"/>
    <x v="7"/>
    <n v="0"/>
    <e v="#VALUE!"/>
    <n v="0"/>
    <x v="8"/>
    <x v="8"/>
    <s v="EL MOLINO A"/>
    <s v="05:53:21"/>
  </r>
  <r>
    <x v="0"/>
    <x v="0"/>
    <x v="0"/>
    <x v="0"/>
    <x v="0"/>
    <s v="10"/>
    <x v="1"/>
    <s v=""/>
    <s v=""/>
    <s v="10036495"/>
    <s v="ANDRE"/>
    <s v="ALVAREZ"/>
    <s v="106FS84"/>
    <x v="9"/>
    <m/>
    <s v=""/>
    <m/>
    <s v=""/>
    <s v="CHL"/>
    <s v=""/>
    <s v="16,78"/>
    <s v="8584"/>
    <m/>
    <s v="02:13"/>
    <s v="16,14"/>
    <s v="6691"/>
    <s v="FTQ GA"/>
    <s v="02:12"/>
    <m/>
    <m/>
    <m/>
    <m/>
    <m/>
    <m/>
    <m/>
    <m/>
    <m/>
    <m/>
    <m/>
    <m/>
    <m/>
    <m/>
    <m/>
    <m/>
    <m/>
    <m/>
    <m/>
    <m/>
    <m/>
    <n v="16.5"/>
    <n v="15275"/>
    <s v="NA"/>
    <x v="0"/>
    <s v="NA"/>
    <x v="7"/>
    <n v="0"/>
    <e v="#VALUE!"/>
    <n v="0"/>
    <x v="9"/>
    <x v="9"/>
    <e v="#N/A"/>
    <s v="05:53:21"/>
  </r>
  <r>
    <x v="0"/>
    <x v="0"/>
    <x v="0"/>
    <x v="0"/>
    <x v="0"/>
    <s v="11"/>
    <x v="1"/>
    <s v=""/>
    <s v=""/>
    <s v="10040068"/>
    <s v="CLAUDIO"/>
    <s v="CORNEJO CABEZAS"/>
    <s v="105ZX57"/>
    <x v="10"/>
    <m/>
    <s v=""/>
    <m/>
    <s v=""/>
    <s v="CHL"/>
    <s v=""/>
    <s v="17,68"/>
    <s v="8147"/>
    <s v="FTQ GA"/>
    <s v="03:11"/>
    <m/>
    <m/>
    <m/>
    <m/>
    <m/>
    <m/>
    <m/>
    <m/>
    <m/>
    <m/>
    <m/>
    <m/>
    <m/>
    <m/>
    <m/>
    <m/>
    <m/>
    <m/>
    <m/>
    <m/>
    <m/>
    <m/>
    <m/>
    <m/>
    <m/>
    <n v="17.68"/>
    <n v="8147"/>
    <s v="NA"/>
    <x v="0"/>
    <s v="NA"/>
    <x v="7"/>
    <n v="0"/>
    <e v="#VALUE!"/>
    <n v="0"/>
    <x v="10"/>
    <x v="10"/>
    <s v="RINCONADA A"/>
    <s v="05:53:21"/>
  </r>
  <r>
    <x v="0"/>
    <x v="0"/>
    <x v="0"/>
    <x v="0"/>
    <x v="0"/>
    <s v="12"/>
    <x v="1"/>
    <s v=""/>
    <s v=""/>
    <s v="10146487"/>
    <s v="MARIIA"/>
    <s v="SHABLOVSKA"/>
    <s v="105OK14"/>
    <x v="11"/>
    <m/>
    <s v=""/>
    <m/>
    <s v=""/>
    <s v="UKR"/>
    <s v=""/>
    <s v="14,5"/>
    <s v="9931"/>
    <s v="RET"/>
    <s v="07:46"/>
    <m/>
    <m/>
    <m/>
    <m/>
    <m/>
    <m/>
    <m/>
    <m/>
    <m/>
    <m/>
    <m/>
    <m/>
    <m/>
    <m/>
    <m/>
    <m/>
    <m/>
    <m/>
    <m/>
    <m/>
    <m/>
    <m/>
    <m/>
    <m/>
    <m/>
    <n v="14.5"/>
    <n v="9931"/>
    <s v="NA"/>
    <x v="0"/>
    <s v="NA"/>
    <x v="7"/>
    <n v="0"/>
    <e v="#VALUE!"/>
    <n v="0"/>
    <x v="11"/>
    <x v="11"/>
    <e v="#N/A"/>
    <s v="05:53:21"/>
  </r>
  <r>
    <x v="0"/>
    <x v="0"/>
    <x v="0"/>
    <x v="0"/>
    <x v="0"/>
    <s v="13"/>
    <x v="1"/>
    <s v=""/>
    <s v=""/>
    <s v="10018240"/>
    <s v="DAVID"/>
    <s v="RAMIREZ FUENTES"/>
    <s v="106DW18"/>
    <x v="12"/>
    <m/>
    <s v=""/>
    <m/>
    <s v=""/>
    <s v="CHL"/>
    <s v=""/>
    <s v="13,32"/>
    <s v="10810"/>
    <s v="FTQ OT+ME"/>
    <s v="22:27"/>
    <m/>
    <m/>
    <m/>
    <m/>
    <m/>
    <m/>
    <m/>
    <m/>
    <m/>
    <m/>
    <m/>
    <m/>
    <m/>
    <m/>
    <m/>
    <m/>
    <m/>
    <m/>
    <m/>
    <m/>
    <m/>
    <m/>
    <m/>
    <m/>
    <m/>
    <n v="13.32"/>
    <n v="10810"/>
    <s v="NA"/>
    <x v="0"/>
    <s v="NA"/>
    <x v="7"/>
    <n v="0"/>
    <e v="#VALUE!"/>
    <n v="0"/>
    <x v="12"/>
    <x v="12"/>
    <e v="#N/A"/>
    <s v="05:53:21"/>
  </r>
  <r>
    <x v="0"/>
    <x v="0"/>
    <x v="0"/>
    <x v="0"/>
    <x v="1"/>
    <s v="1"/>
    <x v="0"/>
    <s v=""/>
    <s v=""/>
    <s v="10086065"/>
    <s v="PAULA"/>
    <s v="LLORENS CLARK"/>
    <s v="104ZN21"/>
    <x v="13"/>
    <m/>
    <s v=""/>
    <m/>
    <s v=""/>
    <s v="CHL"/>
    <s v=""/>
    <s v="21,66"/>
    <s v="6649"/>
    <m/>
    <s v="03:11"/>
    <s v="21"/>
    <s v="5142"/>
    <m/>
    <s v="04:24"/>
    <s v="19,64"/>
    <s v="5499"/>
    <m/>
    <s v="06:26"/>
    <s v="18,41"/>
    <s v="3911"/>
    <m/>
    <s v="15:17"/>
    <m/>
    <m/>
    <m/>
    <m/>
    <m/>
    <m/>
    <m/>
    <m/>
    <m/>
    <m/>
    <m/>
    <m/>
    <m/>
    <n v="20.38"/>
    <n v="21201"/>
    <n v="21201"/>
    <x v="1"/>
    <n v="1"/>
    <x v="8"/>
    <n v="200"/>
    <n v="0"/>
    <n v="320"/>
    <x v="13"/>
    <x v="13"/>
    <s v="SANDEK 1"/>
    <s v="05:53:21"/>
  </r>
  <r>
    <x v="0"/>
    <x v="0"/>
    <x v="0"/>
    <x v="0"/>
    <x v="1"/>
    <s v="2"/>
    <x v="0"/>
    <s v=""/>
    <s v=""/>
    <s v="10105805"/>
    <s v="FRANCISCO "/>
    <s v="EGUIGUREN VALDÉS"/>
    <s v="105QS17"/>
    <x v="14"/>
    <m/>
    <s v=""/>
    <m/>
    <s v=""/>
    <s v="CHL"/>
    <s v=""/>
    <s v="19,71"/>
    <s v="7306"/>
    <m/>
    <s v="00:59"/>
    <s v="20,25"/>
    <s v="5332"/>
    <m/>
    <s v="01:00"/>
    <s v="19,31"/>
    <s v="5592"/>
    <m/>
    <s v="01:54"/>
    <s v="19,95"/>
    <s v="3609"/>
    <m/>
    <s v="05:43"/>
    <m/>
    <m/>
    <m/>
    <m/>
    <m/>
    <m/>
    <m/>
    <m/>
    <m/>
    <m/>
    <m/>
    <m/>
    <m/>
    <n v="19.78"/>
    <n v="21839"/>
    <n v="21839"/>
    <x v="1"/>
    <n v="2"/>
    <x v="9"/>
    <n v="195"/>
    <n v="-10.633333333333333"/>
    <n v="304.36666666666667"/>
    <x v="14"/>
    <x v="14"/>
    <s v="EL QUILLAY"/>
    <s v="05:53:21"/>
  </r>
  <r>
    <x v="0"/>
    <x v="0"/>
    <x v="0"/>
    <x v="0"/>
    <x v="1"/>
    <s v="3"/>
    <x v="0"/>
    <s v=""/>
    <s v=""/>
    <s v="10172596"/>
    <s v="BORJA"/>
    <s v="MAYOL"/>
    <m/>
    <x v="15"/>
    <m/>
    <s v=""/>
    <m/>
    <s v=""/>
    <s v="CHL"/>
    <s v=""/>
    <s v="19,9"/>
    <s v="7236"/>
    <m/>
    <s v="05:38"/>
    <s v="19,88"/>
    <s v="5432"/>
    <m/>
    <s v="04:46"/>
    <s v="18,2"/>
    <s v="5934"/>
    <m/>
    <s v="03:45"/>
    <s v="14,18"/>
    <s v="5077"/>
    <m/>
    <s v="05:51"/>
    <m/>
    <m/>
    <m/>
    <m/>
    <m/>
    <m/>
    <m/>
    <m/>
    <m/>
    <m/>
    <m/>
    <m/>
    <m/>
    <n v="18.239999999999998"/>
    <n v="23680"/>
    <n v="23680"/>
    <x v="1"/>
    <n v="7"/>
    <x v="10"/>
    <n v="170"/>
    <n v="-41.31666666666667"/>
    <n v="248.68333333333334"/>
    <x v="15"/>
    <x v="15"/>
    <e v="#N/A"/>
    <s v="05:53:21"/>
  </r>
  <r>
    <x v="0"/>
    <x v="0"/>
    <x v="0"/>
    <x v="0"/>
    <x v="1"/>
    <s v="4"/>
    <x v="0"/>
    <s v=""/>
    <s v=""/>
    <s v="10114231"/>
    <s v="CAMILA"/>
    <s v="SANCHEZ"/>
    <s v="106GR59"/>
    <x v="16"/>
    <m/>
    <s v=""/>
    <m/>
    <s v=""/>
    <s v="ARG"/>
    <s v=""/>
    <s v="21,01"/>
    <s v="6855"/>
    <m/>
    <s v="06:29"/>
    <s v="18,98"/>
    <s v="5691"/>
    <m/>
    <s v="08:43"/>
    <s v="12,69"/>
    <s v="8512"/>
    <m/>
    <s v="10:46"/>
    <s v="9,71"/>
    <s v="7419"/>
    <m/>
    <s v="07:29"/>
    <m/>
    <m/>
    <m/>
    <m/>
    <m/>
    <m/>
    <m/>
    <m/>
    <m/>
    <m/>
    <m/>
    <m/>
    <m/>
    <n v="15.17"/>
    <n v="28476"/>
    <n v="28476"/>
    <x v="1"/>
    <n v="10"/>
    <x v="11"/>
    <n v="155"/>
    <n v="-121.25"/>
    <n v="153.75"/>
    <x v="16"/>
    <x v="16"/>
    <e v="#N/A"/>
    <s v="05:53:21"/>
  </r>
  <r>
    <x v="0"/>
    <x v="0"/>
    <x v="0"/>
    <x v="0"/>
    <x v="1"/>
    <s v="5"/>
    <x v="0"/>
    <s v=""/>
    <s v=""/>
    <s v="10172600"/>
    <s v="JESUS Maximiliano"/>
    <s v="CERPA VERA"/>
    <s v="106CY77"/>
    <x v="17"/>
    <m/>
    <s v=""/>
    <m/>
    <s v=""/>
    <s v="CHL"/>
    <s v=""/>
    <s v="19,21"/>
    <s v="7495"/>
    <m/>
    <s v="04:19"/>
    <s v="18,66"/>
    <s v="5786"/>
    <m/>
    <s v="12:42"/>
    <s v="13,4"/>
    <s v="8061"/>
    <m/>
    <s v="08:37"/>
    <s v="8,36"/>
    <s v="8614"/>
    <m/>
    <s v="07:27"/>
    <m/>
    <m/>
    <m/>
    <m/>
    <m/>
    <m/>
    <m/>
    <m/>
    <m/>
    <m/>
    <m/>
    <m/>
    <m/>
    <n v="14.42"/>
    <n v="29956"/>
    <n v="29956"/>
    <x v="1"/>
    <n v="11"/>
    <x v="12"/>
    <n v="150"/>
    <n v="-145.91666666666666"/>
    <n v="124.08333333333334"/>
    <x v="17"/>
    <x v="17"/>
    <e v="#N/A"/>
    <s v="05:53:21"/>
  </r>
  <r>
    <x v="0"/>
    <x v="0"/>
    <x v="0"/>
    <x v="0"/>
    <x v="1"/>
    <s v="6"/>
    <x v="0"/>
    <s v=""/>
    <s v=""/>
    <s v="10181712"/>
    <s v="TRINIDAD"/>
    <s v="VALENZUELA FUENTES"/>
    <s v="106CY94"/>
    <x v="18"/>
    <m/>
    <s v=""/>
    <m/>
    <s v=""/>
    <s v="CHL"/>
    <s v=""/>
    <s v="20,18"/>
    <s v="7135"/>
    <m/>
    <s v="03:45"/>
    <s v="18,85"/>
    <s v="5730"/>
    <m/>
    <s v="05:15"/>
    <s v="13,35"/>
    <s v="8090"/>
    <m/>
    <s v="13:59"/>
    <s v="7,03"/>
    <s v="10240"/>
    <m/>
    <s v="08:55"/>
    <m/>
    <m/>
    <m/>
    <m/>
    <m/>
    <m/>
    <m/>
    <m/>
    <m/>
    <m/>
    <m/>
    <m/>
    <m/>
    <n v="13.85"/>
    <n v="31195"/>
    <n v="31195"/>
    <x v="1"/>
    <n v="13"/>
    <x v="13"/>
    <n v="140"/>
    <n v="-166.56666666666666"/>
    <n v="119.99999994"/>
    <x v="18"/>
    <x v="18"/>
    <e v="#N/A"/>
    <s v="05:53:21"/>
  </r>
  <r>
    <x v="0"/>
    <x v="0"/>
    <x v="0"/>
    <x v="0"/>
    <x v="1"/>
    <s v="7"/>
    <x v="1"/>
    <s v=""/>
    <s v=""/>
    <s v="10172599"/>
    <s v="PIA"/>
    <s v="CERPA SABATER"/>
    <s v="105SM79"/>
    <x v="19"/>
    <m/>
    <s v=""/>
    <m/>
    <s v=""/>
    <s v="CHL"/>
    <s v=""/>
    <s v="19,22"/>
    <s v="7491"/>
    <m/>
    <s v="04:25"/>
    <s v="17,16"/>
    <s v="6294"/>
    <s v="FTQ GA"/>
    <s v="13:19"/>
    <s v=""/>
    <s v=""/>
    <m/>
    <s v=""/>
    <m/>
    <m/>
    <m/>
    <m/>
    <m/>
    <m/>
    <m/>
    <m/>
    <m/>
    <m/>
    <m/>
    <m/>
    <m/>
    <m/>
    <m/>
    <m/>
    <m/>
    <n v="18.28"/>
    <n v="13786"/>
    <s v="NA"/>
    <x v="1"/>
    <s v="NA"/>
    <x v="7"/>
    <n v="0"/>
    <e v="#VALUE!"/>
    <n v="0"/>
    <x v="19"/>
    <x v="19"/>
    <e v="#N/A"/>
    <s v="05:53:21"/>
  </r>
  <r>
    <x v="0"/>
    <x v="0"/>
    <x v="0"/>
    <x v="0"/>
    <x v="1"/>
    <s v="8"/>
    <x v="1"/>
    <s v=""/>
    <s v=""/>
    <s v="10160530"/>
    <s v="VICENTE "/>
    <s v="LARRAIN ARJONA"/>
    <s v="105ZX18"/>
    <x v="20"/>
    <m/>
    <s v=""/>
    <m/>
    <s v=""/>
    <s v="CHL"/>
    <s v=""/>
    <s v="21,96"/>
    <s v="6556"/>
    <m/>
    <s v="01:28"/>
    <s v="21,28"/>
    <s v="5075"/>
    <m/>
    <s v="01:41"/>
    <s v="20,83"/>
    <s v="5184"/>
    <s v="FTQ GA"/>
    <s v="01:57"/>
    <m/>
    <m/>
    <m/>
    <m/>
    <m/>
    <m/>
    <m/>
    <m/>
    <m/>
    <m/>
    <m/>
    <m/>
    <m/>
    <m/>
    <m/>
    <m/>
    <m/>
    <n v="21.41"/>
    <n v="16815"/>
    <s v="NA"/>
    <x v="1"/>
    <s v="NA"/>
    <x v="7"/>
    <n v="0"/>
    <e v="#VALUE!"/>
    <n v="0"/>
    <x v="20"/>
    <x v="20"/>
    <s v="EL QUILLAY"/>
    <s v="05:53:21"/>
  </r>
  <r>
    <x v="0"/>
    <x v="0"/>
    <x v="0"/>
    <x v="0"/>
    <x v="1"/>
    <s v="9"/>
    <x v="1"/>
    <s v=""/>
    <s v=""/>
    <s v="10141895"/>
    <s v="CRISTOBAL"/>
    <s v="LARRAIN ARJONA"/>
    <s v="106BG26"/>
    <x v="21"/>
    <m/>
    <s v=""/>
    <m/>
    <s v=""/>
    <s v="CHL"/>
    <s v=""/>
    <s v="20,76"/>
    <s v="6936"/>
    <m/>
    <s v="07:44"/>
    <s v="19,89"/>
    <s v="5429"/>
    <m/>
    <s v="05:37"/>
    <s v="17,68"/>
    <s v="6108"/>
    <s v="FTQ GA"/>
    <s v="05:52"/>
    <m/>
    <m/>
    <m/>
    <m/>
    <m/>
    <m/>
    <m/>
    <m/>
    <m/>
    <m/>
    <m/>
    <m/>
    <m/>
    <m/>
    <m/>
    <m/>
    <m/>
    <n v="19.489999999999998"/>
    <n v="18472"/>
    <s v="NA"/>
    <x v="1"/>
    <s v="NA"/>
    <x v="7"/>
    <n v="0"/>
    <e v="#VALUE!"/>
    <n v="0"/>
    <x v="21"/>
    <x v="21"/>
    <s v="EL QUILLAY"/>
    <s v="05:53:21"/>
  </r>
  <r>
    <x v="0"/>
    <x v="0"/>
    <x v="0"/>
    <x v="0"/>
    <x v="1"/>
    <s v="10"/>
    <x v="1"/>
    <s v=""/>
    <s v=""/>
    <s v="10108052"/>
    <s v="VICENTE"/>
    <s v="MAYOL Larrain"/>
    <s v="105OM02"/>
    <x v="22"/>
    <m/>
    <s v=""/>
    <m/>
    <s v=""/>
    <s v="CHL"/>
    <s v=""/>
    <s v="20,39"/>
    <s v="7061"/>
    <m/>
    <s v="02:40"/>
    <s v="21,16"/>
    <s v="5105"/>
    <m/>
    <s v="02:32"/>
    <s v="16,98"/>
    <s v="6361"/>
    <s v="FTQ GA"/>
    <s v="02:26"/>
    <m/>
    <m/>
    <m/>
    <m/>
    <m/>
    <m/>
    <m/>
    <m/>
    <m/>
    <m/>
    <m/>
    <m/>
    <m/>
    <m/>
    <m/>
    <m/>
    <m/>
    <n v="19.43"/>
    <n v="18527"/>
    <s v="NA"/>
    <x v="1"/>
    <s v="NA"/>
    <x v="7"/>
    <n v="0"/>
    <e v="#VALUE!"/>
    <n v="0"/>
    <x v="22"/>
    <x v="22"/>
    <e v="#N/A"/>
    <s v="05:53:21"/>
  </r>
  <r>
    <x v="0"/>
    <x v="0"/>
    <x v="0"/>
    <x v="0"/>
    <x v="1"/>
    <s v="11"/>
    <x v="1"/>
    <s v=""/>
    <s v=""/>
    <s v="10176170"/>
    <s v="JOSE"/>
    <s v="SPOERER VERGARA"/>
    <s v="105TS62"/>
    <x v="23"/>
    <m/>
    <s v=""/>
    <m/>
    <s v=""/>
    <s v="CHL"/>
    <s v=""/>
    <s v="19,62"/>
    <s v="7338"/>
    <m/>
    <s v="01:25"/>
    <s v="19,99"/>
    <s v="5403"/>
    <s v="FTQ GA"/>
    <s v="03:08"/>
    <m/>
    <m/>
    <m/>
    <m/>
    <m/>
    <m/>
    <m/>
    <m/>
    <m/>
    <m/>
    <m/>
    <m/>
    <m/>
    <m/>
    <m/>
    <m/>
    <m/>
    <m/>
    <m/>
    <m/>
    <m/>
    <n v="19.78"/>
    <n v="12741"/>
    <s v="NA"/>
    <x v="1"/>
    <s v="NA"/>
    <x v="7"/>
    <n v="0"/>
    <e v="#VALUE!"/>
    <n v="0"/>
    <x v="23"/>
    <x v="23"/>
    <s v="LA COMPAÑÍA"/>
    <s v="05:53:21"/>
  </r>
  <r>
    <x v="0"/>
    <x v="0"/>
    <x v="0"/>
    <x v="0"/>
    <x v="1"/>
    <s v="12"/>
    <x v="1"/>
    <s v=""/>
    <s v=""/>
    <s v="10137383"/>
    <s v="VALENTINA"/>
    <s v="MENDEZ"/>
    <s v="106AH44"/>
    <x v="24"/>
    <m/>
    <s v=""/>
    <m/>
    <s v=""/>
    <s v="URU"/>
    <s v=""/>
    <s v="19,34"/>
    <s v="7448"/>
    <m/>
    <s v="03:44"/>
    <s v="18,48"/>
    <s v="5843"/>
    <s v="FTQ GA"/>
    <s v="12:26"/>
    <m/>
    <m/>
    <m/>
    <m/>
    <m/>
    <m/>
    <m/>
    <m/>
    <m/>
    <m/>
    <m/>
    <m/>
    <m/>
    <m/>
    <m/>
    <m/>
    <m/>
    <m/>
    <m/>
    <m/>
    <m/>
    <n v="18.96"/>
    <n v="13291"/>
    <s v="NA"/>
    <x v="1"/>
    <s v="NA"/>
    <x v="7"/>
    <n v="0"/>
    <e v="#VALUE!"/>
    <n v="0"/>
    <x v="24"/>
    <x v="24"/>
    <e v="#N/A"/>
    <s v="05:53:21"/>
  </r>
  <r>
    <x v="0"/>
    <x v="0"/>
    <x v="0"/>
    <x v="0"/>
    <x v="1"/>
    <s v="13"/>
    <x v="1"/>
    <s v=""/>
    <s v=""/>
    <s v="10105817"/>
    <s v="PABLO JOSE"/>
    <s v="VALDES SALINAS"/>
    <s v="106CE22"/>
    <x v="25"/>
    <m/>
    <s v=""/>
    <m/>
    <s v=""/>
    <s v="CHL"/>
    <s v=""/>
    <s v="19,42"/>
    <s v="7416"/>
    <s v="FTQ GA"/>
    <s v="02:14"/>
    <m/>
    <m/>
    <m/>
    <m/>
    <m/>
    <m/>
    <m/>
    <m/>
    <m/>
    <m/>
    <m/>
    <m/>
    <m/>
    <m/>
    <m/>
    <m/>
    <m/>
    <m/>
    <m/>
    <m/>
    <m/>
    <m/>
    <m/>
    <m/>
    <m/>
    <n v="19.420000000000002"/>
    <n v="7416"/>
    <s v="NA"/>
    <x v="1"/>
    <s v="NA"/>
    <x v="7"/>
    <n v="0"/>
    <e v="#VALUE!"/>
    <n v="0"/>
    <x v="25"/>
    <x v="25"/>
    <e v="#N/A"/>
    <s v="05:53:21"/>
  </r>
  <r>
    <x v="0"/>
    <x v="0"/>
    <x v="0"/>
    <x v="0"/>
    <x v="1"/>
    <s v="14"/>
    <x v="1"/>
    <s v=""/>
    <s v=""/>
    <s v="10107869"/>
    <s v="PEDRO Tomas"/>
    <s v="VARELA CERDA"/>
    <s v="106GG91"/>
    <x v="26"/>
    <m/>
    <s v=""/>
    <m/>
    <s v=""/>
    <s v="CHL"/>
    <s v=""/>
    <s v="19,15"/>
    <s v="7519"/>
    <s v="FTQ GA"/>
    <s v="04:58"/>
    <m/>
    <m/>
    <m/>
    <m/>
    <m/>
    <m/>
    <m/>
    <m/>
    <m/>
    <m/>
    <m/>
    <m/>
    <m/>
    <m/>
    <m/>
    <m/>
    <m/>
    <m/>
    <m/>
    <m/>
    <m/>
    <m/>
    <m/>
    <m/>
    <m/>
    <n v="19.149999999999999"/>
    <n v="7519"/>
    <s v="NA"/>
    <x v="1"/>
    <s v="NA"/>
    <x v="7"/>
    <n v="0"/>
    <e v="#VALUE!"/>
    <n v="0"/>
    <x v="26"/>
    <x v="26"/>
    <s v="EL MOLINO B"/>
    <s v="05:53:21"/>
  </r>
  <r>
    <x v="0"/>
    <x v="0"/>
    <x v="1"/>
    <x v="1"/>
    <x v="0"/>
    <s v="1"/>
    <x v="0"/>
    <s v=""/>
    <s v=""/>
    <n v="10118325"/>
    <s v="MATIAS"/>
    <s v="ALAMOS"/>
    <s v="106CV86"/>
    <x v="27"/>
    <m/>
    <s v=""/>
    <m/>
    <s v=""/>
    <s v="CHL"/>
    <s v=""/>
    <s v="19,8"/>
    <s v="5455"/>
    <m/>
    <s v="01:56"/>
    <s v="20,99"/>
    <s v="5146"/>
    <m/>
    <s v="02:31"/>
    <s v="22,69"/>
    <s v="3174"/>
    <m/>
    <s v="06:25"/>
    <m/>
    <m/>
    <m/>
    <m/>
    <m/>
    <m/>
    <m/>
    <m/>
    <m/>
    <m/>
    <m/>
    <m/>
    <m/>
    <m/>
    <m/>
    <m/>
    <m/>
    <n v="20.91"/>
    <n v="13774"/>
    <n v="13774"/>
    <x v="2"/>
    <n v="1"/>
    <x v="14"/>
    <n v="200"/>
    <n v="0"/>
    <n v="280"/>
    <x v="27"/>
    <x v="27"/>
    <s v="EL MOLINO A"/>
    <s v="03:49:34"/>
  </r>
  <r>
    <x v="0"/>
    <x v="0"/>
    <x v="1"/>
    <x v="1"/>
    <x v="0"/>
    <s v="2"/>
    <x v="0"/>
    <s v=""/>
    <s v=""/>
    <m/>
    <s v="ERNESTO"/>
    <s v="DE LA FUENTE FUENZALIDA"/>
    <s v="10149062"/>
    <x v="28"/>
    <m/>
    <s v=""/>
    <m/>
    <s v=""/>
    <s v="CHL"/>
    <s v=""/>
    <s v="19,24"/>
    <s v="5615"/>
    <m/>
    <s v="05:30"/>
    <s v="21,07"/>
    <s v="5125"/>
    <m/>
    <s v="05:25"/>
    <s v="23,22"/>
    <s v="3101"/>
    <m/>
    <s v="25:39"/>
    <m/>
    <m/>
    <m/>
    <m/>
    <m/>
    <m/>
    <m/>
    <m/>
    <m/>
    <m/>
    <m/>
    <m/>
    <m/>
    <m/>
    <m/>
    <m/>
    <m/>
    <n v="20.81"/>
    <n v="13841"/>
    <n v="13841"/>
    <x v="2"/>
    <n v="2"/>
    <x v="15"/>
    <n v="195"/>
    <n v="-1.1166666666666667"/>
    <n v="273.88333333333333"/>
    <x v="28"/>
    <x v="28"/>
    <s v="SANDEK 1"/>
    <s v="03:49:34"/>
  </r>
  <r>
    <x v="0"/>
    <x v="0"/>
    <x v="1"/>
    <x v="1"/>
    <x v="0"/>
    <s v="3"/>
    <x v="0"/>
    <s v=""/>
    <s v=""/>
    <s v="10174659"/>
    <s v="DIEGO"/>
    <s v="BULNES LABRA"/>
    <s v="106KU13"/>
    <x v="29"/>
    <m/>
    <s v=""/>
    <m/>
    <s v=""/>
    <s v="CHL"/>
    <s v=""/>
    <s v="19,28"/>
    <s v="5602"/>
    <m/>
    <s v="04:13"/>
    <s v="21,32"/>
    <s v="5066"/>
    <m/>
    <s v="04:08"/>
    <s v="22,65"/>
    <s v="3179"/>
    <m/>
    <s v="14:56"/>
    <m/>
    <m/>
    <m/>
    <m/>
    <m/>
    <m/>
    <m/>
    <m/>
    <m/>
    <m/>
    <m/>
    <m/>
    <m/>
    <m/>
    <m/>
    <m/>
    <m/>
    <n v="20.8"/>
    <n v="13846"/>
    <n v="13846"/>
    <x v="2"/>
    <n v="3"/>
    <x v="16"/>
    <n v="190"/>
    <n v="-1.2"/>
    <n v="268.8"/>
    <x v="29"/>
    <x v="29"/>
    <e v="#N/A"/>
    <s v="03:49:34"/>
  </r>
  <r>
    <x v="0"/>
    <x v="0"/>
    <x v="1"/>
    <x v="1"/>
    <x v="0"/>
    <s v="4"/>
    <x v="0"/>
    <s v=""/>
    <s v=""/>
    <s v="10080578"/>
    <s v="FELIPE"/>
    <s v="PERO DOMEYKO"/>
    <s v="106KS97"/>
    <x v="30"/>
    <m/>
    <s v=""/>
    <m/>
    <s v=""/>
    <s v="CHL"/>
    <s v=""/>
    <s v="17,09"/>
    <s v="6320"/>
    <m/>
    <s v="02:19"/>
    <s v="19,29"/>
    <s v="5598"/>
    <m/>
    <s v="01:03"/>
    <s v="19,15"/>
    <s v="3760"/>
    <m/>
    <s v="01:35"/>
    <m/>
    <m/>
    <m/>
    <m/>
    <m/>
    <m/>
    <m/>
    <m/>
    <m/>
    <m/>
    <m/>
    <m/>
    <m/>
    <m/>
    <m/>
    <m/>
    <m/>
    <n v="18.37"/>
    <n v="15678"/>
    <n v="15678"/>
    <x v="2"/>
    <n v="9"/>
    <x v="17"/>
    <n v="160"/>
    <n v="-31.733333333333334"/>
    <n v="208.26666666666665"/>
    <x v="30"/>
    <x v="30"/>
    <s v="KEHAILAN A"/>
    <s v="03:49:34"/>
  </r>
  <r>
    <x v="0"/>
    <x v="0"/>
    <x v="1"/>
    <x v="1"/>
    <x v="0"/>
    <s v="5"/>
    <x v="0"/>
    <s v=""/>
    <s v=""/>
    <s v="10032360"/>
    <s v="ALFREDO"/>
    <s v="SAT YABER"/>
    <s v="106KS88"/>
    <x v="31"/>
    <m/>
    <s v=""/>
    <m/>
    <s v=""/>
    <s v="CHL"/>
    <s v=""/>
    <s v="16,82"/>
    <s v="6422"/>
    <m/>
    <s v="02:39"/>
    <s v="19,44"/>
    <s v="5555"/>
    <m/>
    <s v="01:55"/>
    <s v="19,42"/>
    <s v="3707"/>
    <m/>
    <s v="04:32"/>
    <m/>
    <m/>
    <m/>
    <m/>
    <m/>
    <m/>
    <m/>
    <m/>
    <m/>
    <m/>
    <m/>
    <m/>
    <m/>
    <m/>
    <m/>
    <m/>
    <m/>
    <n v="18.36"/>
    <n v="15684"/>
    <n v="15684"/>
    <x v="2"/>
    <n v="10"/>
    <x v="18"/>
    <n v="155"/>
    <n v="-31.833333333333332"/>
    <n v="203.16666666666666"/>
    <x v="31"/>
    <x v="31"/>
    <s v="RINCONADA A"/>
    <s v="03:49:34"/>
  </r>
  <r>
    <x v="0"/>
    <x v="0"/>
    <x v="1"/>
    <x v="1"/>
    <x v="0"/>
    <s v="6"/>
    <x v="0"/>
    <s v=""/>
    <s v=""/>
    <s v="10085801"/>
    <s v="CATALINA"/>
    <s v="ORTUZAR ORPHANOPOULOS"/>
    <s v="106KN67"/>
    <x v="32"/>
    <m/>
    <s v=""/>
    <m/>
    <s v=""/>
    <s v="CHL"/>
    <s v=""/>
    <s v="17,87"/>
    <s v="6044"/>
    <m/>
    <s v="01:59"/>
    <s v="17,58"/>
    <s v="6143"/>
    <m/>
    <s v="02:23"/>
    <s v="17,85"/>
    <s v="4033"/>
    <m/>
    <s v="03:02"/>
    <m/>
    <m/>
    <m/>
    <m/>
    <m/>
    <m/>
    <m/>
    <m/>
    <m/>
    <m/>
    <m/>
    <m/>
    <m/>
    <m/>
    <m/>
    <m/>
    <m/>
    <n v="17.760000000000002"/>
    <n v="16220"/>
    <n v="16220"/>
    <x v="2"/>
    <n v="14"/>
    <x v="19"/>
    <n v="135"/>
    <n v="-40.766666666666666"/>
    <n v="174.23333333333335"/>
    <x v="32"/>
    <x v="32"/>
    <e v="#N/A"/>
    <s v="03:49:34"/>
  </r>
  <r>
    <x v="0"/>
    <x v="0"/>
    <x v="1"/>
    <x v="1"/>
    <x v="0"/>
    <s v="7"/>
    <x v="0"/>
    <s v=""/>
    <s v=""/>
    <s v="10139724"/>
    <s v="ORLANDO"/>
    <s v="VILLALOBOS"/>
    <s v="105AE68"/>
    <x v="33"/>
    <m/>
    <s v=""/>
    <m/>
    <s v=""/>
    <s v="CHL"/>
    <s v=""/>
    <s v="17,62"/>
    <s v="6129"/>
    <m/>
    <s v="03:26"/>
    <s v="17,46"/>
    <s v="6186"/>
    <m/>
    <s v="04:28"/>
    <s v="18,41"/>
    <s v="3911"/>
    <m/>
    <s v="06:07"/>
    <m/>
    <m/>
    <m/>
    <m/>
    <m/>
    <m/>
    <m/>
    <m/>
    <m/>
    <m/>
    <m/>
    <m/>
    <m/>
    <m/>
    <m/>
    <m/>
    <m/>
    <n v="17.75"/>
    <n v="16226"/>
    <n v="16226"/>
    <x v="2"/>
    <n v="15"/>
    <x v="20"/>
    <n v="130"/>
    <n v="-40.866666666666667"/>
    <n v="169.13333333333333"/>
    <x v="33"/>
    <x v="33"/>
    <e v="#N/A"/>
    <s v="03:49:34"/>
  </r>
  <r>
    <x v="0"/>
    <x v="0"/>
    <x v="1"/>
    <x v="1"/>
    <x v="0"/>
    <s v="8"/>
    <x v="0"/>
    <s v=""/>
    <s v=""/>
    <s v="10192285"/>
    <s v="CRISTOBAL"/>
    <s v="BELTRAMIN"/>
    <s v="104TU01"/>
    <x v="34"/>
    <m/>
    <s v=""/>
    <m/>
    <s v=""/>
    <s v="CHL"/>
    <s v=""/>
    <s v="16,99"/>
    <s v="6358"/>
    <m/>
    <s v="03:38"/>
    <s v="17,92"/>
    <s v="6028"/>
    <m/>
    <s v="03:31"/>
    <s v="18,37"/>
    <s v="3918"/>
    <m/>
    <s v="05:07"/>
    <m/>
    <m/>
    <m/>
    <m/>
    <m/>
    <m/>
    <m/>
    <m/>
    <m/>
    <m/>
    <m/>
    <m/>
    <m/>
    <m/>
    <m/>
    <m/>
    <m/>
    <n v="17.66"/>
    <n v="16305"/>
    <n v="16305"/>
    <x v="2"/>
    <n v="16"/>
    <x v="21"/>
    <n v="125"/>
    <n v="-42.18333333333333"/>
    <n v="162.81666666666666"/>
    <x v="34"/>
    <x v="34"/>
    <e v="#N/A"/>
    <s v="03:49:34"/>
  </r>
  <r>
    <x v="0"/>
    <x v="0"/>
    <x v="1"/>
    <x v="1"/>
    <x v="0"/>
    <s v="9"/>
    <x v="0"/>
    <s v=""/>
    <s v=""/>
    <s v="_x0009_10100231"/>
    <s v="JAVIERA"/>
    <s v="GAJARDO ARAOS"/>
    <s v="106DA38"/>
    <x v="35"/>
    <m/>
    <s v=""/>
    <m/>
    <s v=""/>
    <s v="CHL"/>
    <s v=""/>
    <s v="16,71"/>
    <s v="6465"/>
    <m/>
    <s v="03:35"/>
    <s v="18,22"/>
    <s v="5929"/>
    <m/>
    <s v="03:49"/>
    <s v="18,39"/>
    <s v="3916"/>
    <m/>
    <s v="03:54"/>
    <m/>
    <m/>
    <m/>
    <m/>
    <m/>
    <m/>
    <m/>
    <m/>
    <m/>
    <m/>
    <m/>
    <m/>
    <m/>
    <m/>
    <m/>
    <m/>
    <m/>
    <n v="17.66"/>
    <n v="16310"/>
    <n v="16310"/>
    <x v="2"/>
    <n v="17"/>
    <x v="22"/>
    <n v="120"/>
    <n v="-42.266666666666666"/>
    <n v="157.73333333333335"/>
    <x v="35"/>
    <x v="35"/>
    <e v="#N/A"/>
    <s v="03:49:34"/>
  </r>
  <r>
    <x v="0"/>
    <x v="0"/>
    <x v="1"/>
    <x v="1"/>
    <x v="0"/>
    <s v="10"/>
    <x v="0"/>
    <s v=""/>
    <s v=""/>
    <s v="10113980"/>
    <s v="PEDRO"/>
    <s v="DEL CAMPO SALINAS"/>
    <s v="104PH40"/>
    <x v="36"/>
    <m/>
    <s v=""/>
    <m/>
    <s v=""/>
    <s v="CHL"/>
    <s v=""/>
    <s v="17,57"/>
    <s v="6147"/>
    <m/>
    <s v="03:39"/>
    <s v="17,05"/>
    <s v="6334"/>
    <m/>
    <s v="04:58"/>
    <s v="17,28"/>
    <s v="4166"/>
    <m/>
    <s v="08:21"/>
    <m/>
    <m/>
    <m/>
    <m/>
    <m/>
    <m/>
    <m/>
    <m/>
    <m/>
    <m/>
    <m/>
    <m/>
    <m/>
    <m/>
    <m/>
    <m/>
    <m/>
    <n v="17.3"/>
    <n v="16648"/>
    <n v="16648"/>
    <x v="2"/>
    <n v="18"/>
    <x v="23"/>
    <n v="115"/>
    <n v="-47.9"/>
    <n v="147.1"/>
    <x v="36"/>
    <x v="36"/>
    <e v="#N/A"/>
    <s v="03:49:34"/>
  </r>
  <r>
    <x v="0"/>
    <x v="0"/>
    <x v="1"/>
    <x v="1"/>
    <x v="0"/>
    <s v="11"/>
    <x v="0"/>
    <s v=""/>
    <s v=""/>
    <s v="10040015"/>
    <s v="MANUELA"/>
    <s v="VALENZUELA VARGAS"/>
    <s v="104LA18"/>
    <x v="37"/>
    <m/>
    <s v=""/>
    <m/>
    <s v=""/>
    <s v="CHL"/>
    <s v=""/>
    <s v="16,96"/>
    <s v="6367"/>
    <m/>
    <s v="02:47"/>
    <s v="16,84"/>
    <s v="6414"/>
    <m/>
    <s v="03:01"/>
    <s v="17,87"/>
    <s v="4030"/>
    <m/>
    <s v="04:21"/>
    <m/>
    <m/>
    <m/>
    <m/>
    <m/>
    <m/>
    <m/>
    <m/>
    <m/>
    <m/>
    <m/>
    <m/>
    <m/>
    <m/>
    <m/>
    <m/>
    <m/>
    <n v="17.13"/>
    <n v="16811"/>
    <n v="16811"/>
    <x v="2"/>
    <n v="19"/>
    <x v="24"/>
    <n v="110"/>
    <n v="-50.616666666666667"/>
    <n v="139.38333333333333"/>
    <x v="37"/>
    <x v="37"/>
    <e v="#N/A"/>
    <s v="03:49:34"/>
  </r>
  <r>
    <x v="0"/>
    <x v="0"/>
    <x v="1"/>
    <x v="1"/>
    <x v="0"/>
    <s v="12"/>
    <x v="0"/>
    <s v=""/>
    <s v=""/>
    <s v="10183163"/>
    <s v="INGRID "/>
    <s v="FONCK"/>
    <s v="106GH97"/>
    <x v="38"/>
    <m/>
    <s v=""/>
    <m/>
    <s v=""/>
    <s v="CHL"/>
    <s v=""/>
    <s v="16,47"/>
    <s v="6558"/>
    <m/>
    <s v="05:28"/>
    <s v="16,95"/>
    <s v="6372"/>
    <m/>
    <s v="04:36"/>
    <s v="17,58"/>
    <s v="4095"/>
    <m/>
    <s v="10:21"/>
    <m/>
    <m/>
    <m/>
    <m/>
    <m/>
    <m/>
    <m/>
    <m/>
    <m/>
    <m/>
    <m/>
    <m/>
    <m/>
    <m/>
    <m/>
    <m/>
    <m/>
    <n v="16.920000000000002"/>
    <n v="17025"/>
    <n v="17025"/>
    <x v="2"/>
    <n v="22"/>
    <x v="25"/>
    <n v="95"/>
    <n v="-54.18333333333333"/>
    <n v="120.81666666666666"/>
    <x v="38"/>
    <x v="38"/>
    <s v="EL MOLINO A"/>
    <s v="03:49:34"/>
  </r>
  <r>
    <x v="0"/>
    <x v="0"/>
    <x v="1"/>
    <x v="1"/>
    <x v="0"/>
    <s v="13"/>
    <x v="0"/>
    <s v=""/>
    <s v=""/>
    <s v="10190037"/>
    <s v="VICENTE"/>
    <s v="IRARRAZABAL"/>
    <s v="106FS02"/>
    <x v="39"/>
    <m/>
    <s v=""/>
    <m/>
    <s v=""/>
    <s v="CHL"/>
    <s v=""/>
    <s v="16,39"/>
    <s v="6589"/>
    <m/>
    <s v="03:51"/>
    <s v="16,53"/>
    <s v="6535"/>
    <m/>
    <s v="07:56"/>
    <s v="18,44"/>
    <s v="3905"/>
    <m/>
    <s v="16:11"/>
    <m/>
    <m/>
    <m/>
    <m/>
    <m/>
    <m/>
    <m/>
    <m/>
    <m/>
    <m/>
    <m/>
    <m/>
    <m/>
    <m/>
    <m/>
    <m/>
    <m/>
    <n v="16.91"/>
    <n v="17029"/>
    <n v="17029"/>
    <x v="2"/>
    <n v="23"/>
    <x v="26"/>
    <n v="90"/>
    <n v="-54.25"/>
    <n v="115.75"/>
    <x v="39"/>
    <x v="39"/>
    <s v="EL MOLINO B"/>
    <s v="03:49:34"/>
  </r>
  <r>
    <x v="0"/>
    <x v="0"/>
    <x v="1"/>
    <x v="1"/>
    <x v="0"/>
    <s v="14"/>
    <x v="0"/>
    <s v=""/>
    <s v=""/>
    <s v="10106225"/>
    <s v="SERGIO "/>
    <s v="HURTADO "/>
    <s v="105DD53"/>
    <x v="40"/>
    <m/>
    <s v=""/>
    <m/>
    <s v=""/>
    <s v="CHL"/>
    <s v=""/>
    <s v="15,28"/>
    <s v="7070"/>
    <m/>
    <s v="11:23"/>
    <s v="17,74"/>
    <s v="6089"/>
    <m/>
    <s v="09:23"/>
    <s v="12,74"/>
    <s v="5650"/>
    <m/>
    <s v="08:11"/>
    <m/>
    <m/>
    <m/>
    <m/>
    <m/>
    <m/>
    <m/>
    <m/>
    <m/>
    <m/>
    <m/>
    <m/>
    <m/>
    <m/>
    <m/>
    <m/>
    <m/>
    <n v="15.31"/>
    <n v="18809"/>
    <n v="18809"/>
    <x v="2"/>
    <n v="30"/>
    <x v="27"/>
    <n v="55"/>
    <n v="-83.916666666666671"/>
    <n v="79.999999860000003"/>
    <x v="40"/>
    <x v="40"/>
    <e v="#N/A"/>
    <s v="03:49:34"/>
  </r>
  <r>
    <x v="0"/>
    <x v="0"/>
    <x v="1"/>
    <x v="1"/>
    <x v="0"/>
    <s v="15"/>
    <x v="0"/>
    <s v=""/>
    <s v=""/>
    <s v="10066794"/>
    <s v="HARKEN"/>
    <s v="JENSEN"/>
    <m/>
    <x v="41"/>
    <m/>
    <s v=""/>
    <m/>
    <s v=""/>
    <s v="CHL"/>
    <s v=""/>
    <s v="15,93"/>
    <s v="6779"/>
    <m/>
    <s v="02:56"/>
    <s v="17,23"/>
    <s v="6266"/>
    <m/>
    <s v="07:16"/>
    <s v="10,3"/>
    <s v="6989"/>
    <m/>
    <s v="04:15"/>
    <m/>
    <m/>
    <m/>
    <m/>
    <m/>
    <m/>
    <m/>
    <m/>
    <m/>
    <m/>
    <m/>
    <m/>
    <m/>
    <m/>
    <m/>
    <m/>
    <m/>
    <n v="14.38"/>
    <n v="20034"/>
    <n v="20034"/>
    <x v="2"/>
    <n v="33"/>
    <x v="28"/>
    <n v="40"/>
    <n v="-104.33333333333334"/>
    <n v="79.999999849999995"/>
    <x v="41"/>
    <x v="41"/>
    <s v="KEHAILAN A"/>
    <s v="03:49:34"/>
  </r>
  <r>
    <x v="0"/>
    <x v="0"/>
    <x v="1"/>
    <x v="1"/>
    <x v="0"/>
    <s v="16"/>
    <x v="1"/>
    <s v=""/>
    <s v=""/>
    <s v="10014233"/>
    <s v="MARIA PAZ"/>
    <s v="VARGAS"/>
    <s v="106KS86"/>
    <x v="42"/>
    <m/>
    <s v=""/>
    <m/>
    <s v=""/>
    <s v="CHL"/>
    <s v=""/>
    <s v="16,41"/>
    <s v="6580"/>
    <s v="RET"/>
    <s v="03:48"/>
    <m/>
    <m/>
    <m/>
    <m/>
    <m/>
    <m/>
    <m/>
    <m/>
    <m/>
    <m/>
    <m/>
    <m/>
    <m/>
    <m/>
    <m/>
    <m/>
    <m/>
    <m/>
    <m/>
    <m/>
    <m/>
    <m/>
    <m/>
    <m/>
    <m/>
    <n v="16.41"/>
    <n v="6580"/>
    <s v="NA"/>
    <x v="2"/>
    <s v="NA"/>
    <x v="7"/>
    <n v="0"/>
    <e v="#VALUE!"/>
    <n v="0"/>
    <x v="42"/>
    <x v="42"/>
    <e v="#N/A"/>
    <s v="03:49:34"/>
  </r>
  <r>
    <x v="0"/>
    <x v="0"/>
    <x v="1"/>
    <x v="1"/>
    <x v="0"/>
    <s v="17"/>
    <x v="1"/>
    <s v=""/>
    <s v=""/>
    <s v="10125754"/>
    <s v="RODOLFO"/>
    <s v="FUENZALIDA SANHUEZA"/>
    <s v="106DC62"/>
    <x v="43"/>
    <m/>
    <s v=""/>
    <m/>
    <s v=""/>
    <s v="CHL"/>
    <s v=""/>
    <s v="19,65"/>
    <s v="5497"/>
    <m/>
    <s v="03:26"/>
    <s v="20,8"/>
    <s v="5193"/>
    <m/>
    <s v="04:27"/>
    <s v="17,48"/>
    <s v="4119"/>
    <s v="RET"/>
    <s v="04:13"/>
    <m/>
    <m/>
    <m/>
    <m/>
    <m/>
    <m/>
    <m/>
    <m/>
    <m/>
    <m/>
    <m/>
    <m/>
    <m/>
    <m/>
    <m/>
    <m/>
    <m/>
    <n v="19.45"/>
    <n v="14810"/>
    <s v="NA"/>
    <x v="2"/>
    <s v="NA"/>
    <x v="7"/>
    <n v="0"/>
    <e v="#VALUE!"/>
    <n v="0"/>
    <x v="43"/>
    <x v="43"/>
    <s v="SANDEK 1"/>
    <s v="03:49:34"/>
  </r>
  <r>
    <x v="0"/>
    <x v="0"/>
    <x v="1"/>
    <x v="1"/>
    <x v="0"/>
    <s v="18"/>
    <x v="1"/>
    <s v=""/>
    <s v=""/>
    <s v="10102392"/>
    <s v="MACARENA"/>
    <s v="SUAZO CEPEDA"/>
    <s v="106KP46"/>
    <x v="44"/>
    <m/>
    <s v=""/>
    <m/>
    <s v=""/>
    <s v="CHL"/>
    <s v=""/>
    <s v="16,39"/>
    <s v="6588"/>
    <m/>
    <s v="03:32"/>
    <s v="16,5"/>
    <s v="6544"/>
    <m/>
    <s v="07:43"/>
    <s v="18,41"/>
    <s v="3911"/>
    <s v="FTQ GA"/>
    <s v="08:44"/>
    <m/>
    <m/>
    <m/>
    <m/>
    <m/>
    <m/>
    <m/>
    <m/>
    <m/>
    <m/>
    <m/>
    <m/>
    <m/>
    <m/>
    <m/>
    <m/>
    <m/>
    <n v="16.899999999999999"/>
    <n v="17044"/>
    <s v="NA"/>
    <x v="2"/>
    <s v="NA"/>
    <x v="7"/>
    <n v="0"/>
    <e v="#VALUE!"/>
    <n v="0"/>
    <x v="44"/>
    <x v="44"/>
    <s v="EL QUILLAY"/>
    <s v="03:49:34"/>
  </r>
  <r>
    <x v="0"/>
    <x v="0"/>
    <x v="1"/>
    <x v="1"/>
    <x v="0"/>
    <s v="19"/>
    <x v="1"/>
    <s v=""/>
    <s v=""/>
    <s v="10062880"/>
    <s v="MARIA ROSA"/>
    <s v="BARAHONA VARGAS"/>
    <s v="104AU49"/>
    <x v="45"/>
    <m/>
    <s v=""/>
    <m/>
    <s v=""/>
    <s v="CHL"/>
    <s v=""/>
    <s v="18,62"/>
    <s v="5801"/>
    <m/>
    <s v="07:47"/>
    <s v="18,55"/>
    <s v="5821"/>
    <s v="FTQ GA"/>
    <s v="14:04"/>
    <m/>
    <m/>
    <m/>
    <m/>
    <m/>
    <m/>
    <m/>
    <m/>
    <m/>
    <m/>
    <m/>
    <m/>
    <m/>
    <m/>
    <m/>
    <m/>
    <m/>
    <m/>
    <m/>
    <m/>
    <m/>
    <n v="18.579999999999998"/>
    <n v="11623"/>
    <s v="NA"/>
    <x v="2"/>
    <s v="NA"/>
    <x v="7"/>
    <n v="0"/>
    <e v="#VALUE!"/>
    <n v="0"/>
    <x v="45"/>
    <x v="45"/>
    <s v="TOBA ENDURANCE"/>
    <s v="03:49:34"/>
  </r>
  <r>
    <x v="0"/>
    <x v="0"/>
    <x v="1"/>
    <x v="1"/>
    <x v="0"/>
    <s v="20"/>
    <x v="1"/>
    <s v=""/>
    <s v=""/>
    <s v="_x0009_10116624"/>
    <s v="RENATO "/>
    <s v="CERDA BARROS"/>
    <s v="105UG28"/>
    <x v="46"/>
    <m/>
    <s v=""/>
    <m/>
    <s v=""/>
    <s v="CHL"/>
    <s v=""/>
    <s v="17,53"/>
    <s v="6161"/>
    <m/>
    <s v="05:50"/>
    <s v="17,86"/>
    <s v="6047"/>
    <s v="FTQ GA"/>
    <s v="04:26"/>
    <m/>
    <m/>
    <m/>
    <m/>
    <m/>
    <m/>
    <m/>
    <m/>
    <m/>
    <m/>
    <m/>
    <m/>
    <m/>
    <m/>
    <m/>
    <m/>
    <m/>
    <m/>
    <m/>
    <m/>
    <m/>
    <n v="17.690000000000001"/>
    <n v="12208"/>
    <s v="NA"/>
    <x v="2"/>
    <s v="NA"/>
    <x v="7"/>
    <n v="0"/>
    <e v="#VALUE!"/>
    <n v="0"/>
    <x v="46"/>
    <x v="46"/>
    <e v="#N/A"/>
    <s v="03:49:34"/>
  </r>
  <r>
    <x v="0"/>
    <x v="0"/>
    <x v="1"/>
    <x v="1"/>
    <x v="0"/>
    <s v="21"/>
    <x v="1"/>
    <s v=""/>
    <s v=""/>
    <m/>
    <s v="DIEGO"/>
    <s v="FUENTES URRUTIA"/>
    <s v="106KU10"/>
    <x v="47"/>
    <m/>
    <s v=""/>
    <m/>
    <s v=""/>
    <s v="CHL"/>
    <s v=""/>
    <s v="18,22"/>
    <s v="5928"/>
    <s v="FTQ GA"/>
    <s v="05:39"/>
    <m/>
    <m/>
    <m/>
    <m/>
    <m/>
    <m/>
    <m/>
    <m/>
    <m/>
    <m/>
    <m/>
    <m/>
    <m/>
    <m/>
    <m/>
    <m/>
    <m/>
    <m/>
    <m/>
    <m/>
    <m/>
    <m/>
    <m/>
    <m/>
    <m/>
    <n v="18.22"/>
    <n v="5928"/>
    <s v="NA"/>
    <x v="2"/>
    <s v="NA"/>
    <x v="7"/>
    <n v="0"/>
    <e v="#VALUE!"/>
    <n v="0"/>
    <x v="47"/>
    <x v="47"/>
    <e v="#N/A"/>
    <s v="03:49:34"/>
  </r>
  <r>
    <x v="0"/>
    <x v="0"/>
    <x v="1"/>
    <x v="1"/>
    <x v="0"/>
    <s v="22"/>
    <x v="1"/>
    <s v=""/>
    <s v=""/>
    <s v="10035755"/>
    <s v="CARLOS"/>
    <s v="LETELIER SIVORI"/>
    <s v="104RZ99"/>
    <x v="48"/>
    <m/>
    <s v=""/>
    <m/>
    <s v=""/>
    <s v="CHL"/>
    <s v=""/>
    <s v="16,37"/>
    <s v="6597"/>
    <s v="FTQ GA"/>
    <s v="04:01"/>
    <m/>
    <m/>
    <m/>
    <m/>
    <m/>
    <m/>
    <m/>
    <m/>
    <m/>
    <m/>
    <m/>
    <m/>
    <m/>
    <m/>
    <m/>
    <m/>
    <m/>
    <m/>
    <m/>
    <m/>
    <m/>
    <m/>
    <m/>
    <m/>
    <m/>
    <n v="16.37"/>
    <n v="6597"/>
    <s v="NA"/>
    <x v="2"/>
    <s v="NA"/>
    <x v="7"/>
    <n v="0"/>
    <e v="#VALUE!"/>
    <n v="0"/>
    <x v="48"/>
    <x v="48"/>
    <s v="EL MOLINO A"/>
    <s v="03:49:34"/>
  </r>
  <r>
    <x v="0"/>
    <x v="0"/>
    <x v="1"/>
    <x v="1"/>
    <x v="0"/>
    <s v="23"/>
    <x v="1"/>
    <s v=""/>
    <s v=""/>
    <s v="10102393"/>
    <s v="FEDERICO"/>
    <s v="SCHMIDT GONZALEZ"/>
    <s v="106KP70"/>
    <x v="49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x v="7"/>
    <n v="0"/>
    <e v="#VALUE!"/>
    <n v="0"/>
    <x v="49"/>
    <x v="49"/>
    <s v="TOBA ENDURANCE"/>
    <s v="03:49:34"/>
  </r>
  <r>
    <x v="0"/>
    <x v="0"/>
    <x v="1"/>
    <x v="1"/>
    <x v="0"/>
    <s v="24"/>
    <x v="1"/>
    <s v=""/>
    <s v=""/>
    <s v="10116737"/>
    <s v="JAVIER"/>
    <s v="MENDEZ YAÑEZ"/>
    <s v="1004SE31"/>
    <x v="50"/>
    <m/>
    <s v=""/>
    <m/>
    <s v=""/>
    <s v="CHL"/>
    <s v=""/>
    <s v="16,67"/>
    <s v="6478"/>
    <s v="RET"/>
    <s v=""/>
    <m/>
    <m/>
    <m/>
    <m/>
    <m/>
    <m/>
    <m/>
    <m/>
    <m/>
    <m/>
    <m/>
    <m/>
    <m/>
    <m/>
    <m/>
    <m/>
    <m/>
    <m/>
    <m/>
    <m/>
    <m/>
    <m/>
    <m/>
    <m/>
    <m/>
    <n v="16.670000000000002"/>
    <n v="6478"/>
    <s v="NA"/>
    <x v="2"/>
    <s v="NA"/>
    <x v="7"/>
    <n v="0"/>
    <e v="#VALUE!"/>
    <n v="0"/>
    <x v="50"/>
    <x v="50"/>
    <e v="#N/A"/>
    <s v="03:49:34"/>
  </r>
  <r>
    <x v="0"/>
    <x v="0"/>
    <x v="1"/>
    <x v="1"/>
    <x v="1"/>
    <s v="1"/>
    <x v="0"/>
    <s v=""/>
    <s v=""/>
    <s v="10094691"/>
    <s v="MICAELA"/>
    <s v="TORRES HORTA"/>
    <s v="105EI53"/>
    <x v="51"/>
    <m/>
    <s v=""/>
    <m/>
    <s v=""/>
    <s v="CHL"/>
    <s v=""/>
    <s v="19,97"/>
    <s v="5407"/>
    <m/>
    <s v="01:06"/>
    <s v="19,94"/>
    <s v="5416"/>
    <m/>
    <s v="01:36"/>
    <s v="19,72"/>
    <s v="3651"/>
    <m/>
    <s v="03:23"/>
    <m/>
    <m/>
    <m/>
    <m/>
    <m/>
    <m/>
    <m/>
    <m/>
    <m/>
    <m/>
    <m/>
    <m/>
    <m/>
    <m/>
    <m/>
    <m/>
    <m/>
    <n v="19.899999999999999"/>
    <n v="14474"/>
    <n v="14474"/>
    <x v="3"/>
    <n v="4"/>
    <x v="29"/>
    <n v="185"/>
    <n v="-11.666666666666666"/>
    <n v="253.33333333333334"/>
    <x v="51"/>
    <x v="51"/>
    <e v="#N/A"/>
    <s v="03:49:34"/>
  </r>
  <r>
    <x v="0"/>
    <x v="0"/>
    <x v="1"/>
    <x v="1"/>
    <x v="1"/>
    <s v="2"/>
    <x v="0"/>
    <s v=""/>
    <s v=""/>
    <s v="10181513"/>
    <s v="WILLIAM"/>
    <s v="GREASLEY MAKAI"/>
    <s v="106GH55"/>
    <x v="52"/>
    <m/>
    <s v=""/>
    <m/>
    <s v=""/>
    <s v="CAN"/>
    <s v=""/>
    <s v="19,12"/>
    <s v="5650"/>
    <m/>
    <s v="02:02"/>
    <s v="18,31"/>
    <s v="5898"/>
    <m/>
    <s v="04:13"/>
    <s v="17,1"/>
    <s v="4212"/>
    <m/>
    <s v="06:09"/>
    <m/>
    <m/>
    <m/>
    <m/>
    <m/>
    <m/>
    <m/>
    <m/>
    <m/>
    <m/>
    <m/>
    <m/>
    <m/>
    <m/>
    <m/>
    <m/>
    <m/>
    <n v="18.27"/>
    <n v="15760"/>
    <n v="15760"/>
    <x v="3"/>
    <n v="11"/>
    <x v="30"/>
    <n v="150"/>
    <n v="-33.1"/>
    <n v="196.9"/>
    <x v="52"/>
    <x v="52"/>
    <e v="#N/A"/>
    <s v="03:49:34"/>
  </r>
  <r>
    <x v="0"/>
    <x v="0"/>
    <x v="1"/>
    <x v="1"/>
    <x v="1"/>
    <s v="3"/>
    <x v="0"/>
    <s v=""/>
    <s v=""/>
    <s v="10192484"/>
    <s v="FLORENCIA CATALINA"/>
    <s v="CERPA VERA"/>
    <s v="104NR24"/>
    <x v="53"/>
    <m/>
    <s v=""/>
    <m/>
    <s v=""/>
    <s v="CHL"/>
    <s v=""/>
    <s v="18,76"/>
    <s v="5757"/>
    <m/>
    <s v="07:12"/>
    <s v="18,62"/>
    <s v="5800"/>
    <m/>
    <s v="04:10"/>
    <s v="17,11"/>
    <s v="4208"/>
    <m/>
    <s v="29:58"/>
    <m/>
    <m/>
    <m/>
    <m/>
    <m/>
    <m/>
    <m/>
    <m/>
    <m/>
    <m/>
    <m/>
    <m/>
    <m/>
    <m/>
    <m/>
    <m/>
    <m/>
    <n v="18.27"/>
    <n v="15765"/>
    <n v="15765"/>
    <x v="3"/>
    <n v="12"/>
    <x v="31"/>
    <n v="145"/>
    <n v="-33.18333333333333"/>
    <n v="191.81666666666666"/>
    <x v="53"/>
    <x v="53"/>
    <e v="#N/A"/>
    <s v="03:49:34"/>
  </r>
  <r>
    <x v="0"/>
    <x v="0"/>
    <x v="1"/>
    <x v="1"/>
    <x v="1"/>
    <s v="4"/>
    <x v="0"/>
    <s v=""/>
    <s v=""/>
    <s v="10172476"/>
    <s v="FLORENCIA"/>
    <s v="CARDONE ALMARZA"/>
    <s v="106BD75"/>
    <x v="54"/>
    <m/>
    <s v=""/>
    <m/>
    <s v=""/>
    <s v="CHL"/>
    <s v=""/>
    <s v="17,64"/>
    <s v="6121"/>
    <m/>
    <s v="04:11"/>
    <s v="17,99"/>
    <s v="6004"/>
    <m/>
    <s v="02:58"/>
    <s v="18,03"/>
    <s v="3993"/>
    <m/>
    <s v="03:36"/>
    <m/>
    <m/>
    <m/>
    <m/>
    <m/>
    <m/>
    <m/>
    <m/>
    <m/>
    <m/>
    <m/>
    <m/>
    <m/>
    <m/>
    <m/>
    <m/>
    <m/>
    <n v="17.87"/>
    <n v="16118"/>
    <n v="16118"/>
    <x v="3"/>
    <n v="13"/>
    <x v="32"/>
    <n v="140"/>
    <n v="-39.06666666666667"/>
    <n v="180.93333333333334"/>
    <x v="54"/>
    <x v="54"/>
    <e v="#N/A"/>
    <s v="03:49:34"/>
  </r>
  <r>
    <x v="0"/>
    <x v="0"/>
    <x v="1"/>
    <x v="1"/>
    <x v="1"/>
    <s v="5"/>
    <x v="0"/>
    <s v=""/>
    <s v=""/>
    <s v="10187939"/>
    <s v="EMILIA"/>
    <s v="PATTERSON"/>
    <s v="106KS93"/>
    <x v="55"/>
    <m/>
    <s v=""/>
    <m/>
    <s v=""/>
    <s v="CHL"/>
    <s v=""/>
    <s v="16,04"/>
    <s v="6732"/>
    <m/>
    <s v="03:28"/>
    <s v="18,65"/>
    <s v="5790"/>
    <m/>
    <s v="04:00"/>
    <s v="15,69"/>
    <s v="4590"/>
    <m/>
    <s v="08:56"/>
    <m/>
    <m/>
    <m/>
    <m/>
    <m/>
    <m/>
    <m/>
    <m/>
    <m/>
    <m/>
    <m/>
    <m/>
    <m/>
    <m/>
    <m/>
    <m/>
    <m/>
    <n v="16.829999999999998"/>
    <n v="17111"/>
    <n v="17111"/>
    <x v="3"/>
    <n v="25"/>
    <x v="33"/>
    <n v="80"/>
    <n v="-55.616666666666667"/>
    <n v="104.38333333333333"/>
    <x v="55"/>
    <x v="55"/>
    <s v="RINCONADA A"/>
    <s v="03:49:34"/>
  </r>
  <r>
    <x v="0"/>
    <x v="0"/>
    <x v="1"/>
    <x v="1"/>
    <x v="1"/>
    <s v="6"/>
    <x v="0"/>
    <s v=""/>
    <s v=""/>
    <s v="10155174"/>
    <s v="CONSUELO"/>
    <s v="MARCHANT CARDENAS"/>
    <s v="106CE28"/>
    <x v="56"/>
    <m/>
    <s v=""/>
    <m/>
    <s v=""/>
    <s v="CHL"/>
    <s v=""/>
    <s v="16,2"/>
    <s v="6666"/>
    <m/>
    <s v="02:32"/>
    <s v="16,5"/>
    <s v="6547"/>
    <m/>
    <s v="02:49"/>
    <s v="18,45"/>
    <s v="3903"/>
    <m/>
    <s v="11:45"/>
    <m/>
    <m/>
    <m/>
    <m/>
    <m/>
    <m/>
    <m/>
    <m/>
    <m/>
    <m/>
    <m/>
    <m/>
    <m/>
    <m/>
    <m/>
    <m/>
    <m/>
    <n v="16.829999999999998"/>
    <n v="17116"/>
    <n v="17116"/>
    <x v="3"/>
    <n v="26"/>
    <x v="34"/>
    <n v="75"/>
    <n v="-55.7"/>
    <n v="99.3"/>
    <x v="56"/>
    <x v="56"/>
    <e v="#N/A"/>
    <s v="03:49:34"/>
  </r>
  <r>
    <x v="0"/>
    <x v="0"/>
    <x v="1"/>
    <x v="1"/>
    <x v="1"/>
    <s v="7"/>
    <x v="0"/>
    <s v=""/>
    <s v=""/>
    <s v="10178025"/>
    <s v="TRINIDAD"/>
    <s v="MARINKOVIC CORTESE"/>
    <s v="106KP37"/>
    <x v="57"/>
    <m/>
    <s v=""/>
    <m/>
    <s v=""/>
    <s v="CHL"/>
    <s v=""/>
    <s v="16,16"/>
    <s v="6685"/>
    <m/>
    <s v="02:49"/>
    <s v="16,46"/>
    <s v="6563"/>
    <m/>
    <s v="03:20"/>
    <s v="18,53"/>
    <s v="3885"/>
    <m/>
    <s v="08:12"/>
    <m/>
    <m/>
    <m/>
    <m/>
    <m/>
    <m/>
    <m/>
    <m/>
    <m/>
    <m/>
    <m/>
    <m/>
    <m/>
    <m/>
    <m/>
    <m/>
    <m/>
    <n v="16.809999999999999"/>
    <n v="17133"/>
    <n v="17133"/>
    <x v="3"/>
    <n v="27"/>
    <x v="35"/>
    <n v="70"/>
    <n v="-55.983333333333334"/>
    <n v="94.016666666666666"/>
    <x v="57"/>
    <x v="57"/>
    <e v="#N/A"/>
    <s v="03:49:34"/>
  </r>
  <r>
    <x v="0"/>
    <x v="0"/>
    <x v="1"/>
    <x v="1"/>
    <x v="1"/>
    <s v="8"/>
    <x v="0"/>
    <s v=""/>
    <s v=""/>
    <s v="10169490"/>
    <s v="GABRIEL AGUSTIN"/>
    <s v="ALMARA"/>
    <s v="106KP40"/>
    <x v="58"/>
    <m/>
    <s v=""/>
    <m/>
    <s v=""/>
    <s v="CHL"/>
    <s v=""/>
    <s v="16,13"/>
    <s v="6696"/>
    <m/>
    <s v="02:55"/>
    <s v="16,55"/>
    <s v="6527"/>
    <m/>
    <s v="02:52"/>
    <s v="18,39"/>
    <s v="3915"/>
    <m/>
    <s v="08:22"/>
    <m/>
    <m/>
    <m/>
    <m/>
    <m/>
    <m/>
    <m/>
    <m/>
    <m/>
    <m/>
    <m/>
    <m/>
    <m/>
    <m/>
    <m/>
    <m/>
    <m/>
    <n v="16.8"/>
    <n v="17138"/>
    <n v="17138"/>
    <x v="3"/>
    <n v="28"/>
    <x v="36"/>
    <n v="65"/>
    <n v="-56.06666666666667"/>
    <n v="88.933333333333337"/>
    <x v="58"/>
    <x v="58"/>
    <e v="#N/A"/>
    <s v="03:49:34"/>
  </r>
  <r>
    <x v="0"/>
    <x v="0"/>
    <x v="1"/>
    <x v="1"/>
    <x v="1"/>
    <s v="9"/>
    <x v="1"/>
    <s v=""/>
    <s v=""/>
    <s v="10176286"/>
    <s v="VICTOR"/>
    <s v="RIOS GARCIA HUIDOBRO"/>
    <s v="106DA44"/>
    <x v="59"/>
    <m/>
    <s v=""/>
    <m/>
    <s v=""/>
    <s v="CHL"/>
    <s v=""/>
    <s v="17,97"/>
    <s v="6010"/>
    <m/>
    <s v="02:13"/>
    <s v="17,72"/>
    <s v="6095"/>
    <s v="FTQ GA"/>
    <s v="02:53"/>
    <m/>
    <m/>
    <m/>
    <m/>
    <m/>
    <m/>
    <m/>
    <m/>
    <m/>
    <m/>
    <m/>
    <m/>
    <m/>
    <m/>
    <m/>
    <m/>
    <m/>
    <m/>
    <m/>
    <m/>
    <m/>
    <n v="17.84"/>
    <n v="12105"/>
    <s v="NA"/>
    <x v="3"/>
    <s v="NA"/>
    <x v="7"/>
    <n v="0"/>
    <e v="#VALUE!"/>
    <n v="0"/>
    <x v="59"/>
    <x v="59"/>
    <e v="#N/A"/>
    <s v="03:49:34"/>
  </r>
  <r>
    <x v="0"/>
    <x v="0"/>
    <x v="1"/>
    <x v="1"/>
    <x v="1"/>
    <s v="10"/>
    <x v="1"/>
    <s v=""/>
    <s v=""/>
    <s v="10105728"/>
    <s v="DOMINGO"/>
    <s v="SPOERER VERGARA"/>
    <m/>
    <x v="60"/>
    <m/>
    <s v=""/>
    <m/>
    <s v=""/>
    <s v="CHL"/>
    <s v=""/>
    <s v="18,33"/>
    <s v="5893"/>
    <s v="FTQ GA"/>
    <s v="05:45"/>
    <m/>
    <m/>
    <m/>
    <m/>
    <m/>
    <m/>
    <m/>
    <m/>
    <m/>
    <m/>
    <m/>
    <m/>
    <m/>
    <m/>
    <m/>
    <m/>
    <m/>
    <m/>
    <m/>
    <m/>
    <m/>
    <m/>
    <m/>
    <m/>
    <m/>
    <n v="18.329999999999998"/>
    <n v="5893"/>
    <s v="NA"/>
    <x v="3"/>
    <s v="NA"/>
    <x v="7"/>
    <n v="0"/>
    <e v="#VALUE!"/>
    <n v="0"/>
    <x v="60"/>
    <x v="60"/>
    <s v="LA COMPAÑÍA"/>
    <s v="03:49:34"/>
  </r>
  <r>
    <x v="0"/>
    <x v="1"/>
    <x v="1"/>
    <x v="1"/>
    <x v="0"/>
    <s v="1"/>
    <x v="0"/>
    <s v=""/>
    <s v=""/>
    <m/>
    <s v="FELIPE"/>
    <s v="THOMSEN"/>
    <m/>
    <x v="61"/>
    <m/>
    <s v=""/>
    <m/>
    <s v=""/>
    <s v="CHL"/>
    <s v=""/>
    <s v="08:30:00"/>
    <s v="09:56:46"/>
    <s v="10:03:44"/>
    <s v="19,2"/>
    <s v="20,75"/>
    <s v="5624"/>
    <m/>
    <s v="10:43:44"/>
    <s v="12:03:27"/>
    <s v="12:12:37"/>
    <s v="20,25"/>
    <s v="22,58"/>
    <s v="5333"/>
    <m/>
    <s v="12:52:37"/>
    <s v="13:53:18"/>
    <s v="14:05:17"/>
    <s v="19,77"/>
    <s v="19,77"/>
    <s v="3642"/>
    <m/>
    <m/>
    <m/>
    <m/>
    <m/>
    <m/>
    <m/>
    <m/>
    <m/>
    <n v="19.73"/>
    <n v="14599"/>
    <n v="14599"/>
    <x v="2"/>
    <n v="5"/>
    <x v="37"/>
    <n v="180"/>
    <n v="-13.75"/>
    <n v="246.25"/>
    <x v="61"/>
    <x v="61"/>
    <e v="#N/A"/>
    <s v="03:49:34"/>
  </r>
  <r>
    <x v="0"/>
    <x v="1"/>
    <x v="1"/>
    <x v="1"/>
    <x v="0"/>
    <s v="2"/>
    <x v="0"/>
    <s v=""/>
    <s v=""/>
    <m/>
    <s v="OSCAR"/>
    <s v="TAHAN"/>
    <m/>
    <x v="62"/>
    <m/>
    <s v=""/>
    <m/>
    <s v=""/>
    <s v="CHL"/>
    <s v=""/>
    <s v="08:30:00"/>
    <s v="10:00:11"/>
    <s v="10:02:49"/>
    <s v="19,39"/>
    <s v="19,96"/>
    <s v="5569"/>
    <m/>
    <s v="10:42:49"/>
    <s v="12:10:22"/>
    <s v="12:13:54"/>
    <s v="19,76"/>
    <s v="20,56"/>
    <s v="5466"/>
    <m/>
    <s v="12:53:54"/>
    <s v="13:54:53"/>
    <s v="14:04:22"/>
    <s v="19,68"/>
    <s v="19,68"/>
    <s v="3659"/>
    <m/>
    <m/>
    <m/>
    <m/>
    <m/>
    <m/>
    <m/>
    <m/>
    <m/>
    <n v="19.600000000000001"/>
    <n v="14694"/>
    <n v="14694"/>
    <x v="2"/>
    <n v="6"/>
    <x v="38"/>
    <n v="175"/>
    <n v="-15.333333333333334"/>
    <n v="239.66666666666666"/>
    <x v="62"/>
    <x v="62"/>
    <e v="#N/A"/>
    <s v="03:49:34"/>
  </r>
  <r>
    <x v="0"/>
    <x v="1"/>
    <x v="1"/>
    <x v="1"/>
    <x v="0"/>
    <s v="3"/>
    <x v="0"/>
    <s v=""/>
    <s v=""/>
    <m/>
    <s v="RICARDO"/>
    <s v="THOMSEN"/>
    <m/>
    <x v="63"/>
    <m/>
    <s v=""/>
    <m/>
    <s v=""/>
    <s v="CHL"/>
    <s v=""/>
    <s v="08:30:00"/>
    <s v="09:58:34"/>
    <s v="10:06:28"/>
    <s v="18,66"/>
    <s v="20,32"/>
    <s v="5788"/>
    <m/>
    <s v="10:46:28"/>
    <s v="12:10:47"/>
    <s v="12:16:05"/>
    <s v="20,08"/>
    <s v="21,35"/>
    <s v="5377"/>
    <m/>
    <s v="12:56:05"/>
    <s v="14:03:32"/>
    <s v="14:08:22"/>
    <s v="17,79"/>
    <s v="17,79"/>
    <s v="4046"/>
    <m/>
    <m/>
    <m/>
    <m/>
    <m/>
    <m/>
    <m/>
    <m/>
    <m/>
    <n v="18.93"/>
    <n v="15212"/>
    <n v="15212"/>
    <x v="2"/>
    <n v="7"/>
    <x v="39"/>
    <n v="170"/>
    <n v="-23.966666666666665"/>
    <n v="226.03333333333333"/>
    <x v="63"/>
    <x v="63"/>
    <e v="#N/A"/>
    <s v="03:49:34"/>
  </r>
  <r>
    <x v="0"/>
    <x v="1"/>
    <x v="1"/>
    <x v="1"/>
    <x v="0"/>
    <s v="4"/>
    <x v="0"/>
    <s v=""/>
    <s v=""/>
    <m/>
    <s v="MATIAS"/>
    <s v="ALONSO ASCUY"/>
    <m/>
    <x v="64"/>
    <m/>
    <s v=""/>
    <m/>
    <s v=""/>
    <s v="CHL"/>
    <s v=""/>
    <s v="08:30:00"/>
    <s v="09:56:25"/>
    <s v="10:06:03"/>
    <s v="18,74"/>
    <s v="20,83"/>
    <s v="5763"/>
    <m/>
    <s v="10:46:03"/>
    <s v="12:09:49"/>
    <s v="12:21:31"/>
    <s v="18,85"/>
    <s v="21,49"/>
    <s v="5729"/>
    <m/>
    <s v="13:01:31"/>
    <s v="14:07:30"/>
    <s v="14:19:24"/>
    <s v="18,19"/>
    <s v="18,19"/>
    <s v="3959"/>
    <m/>
    <m/>
    <m/>
    <m/>
    <m/>
    <m/>
    <m/>
    <m/>
    <m/>
    <n v="18.64"/>
    <n v="15451"/>
    <n v="15451"/>
    <x v="2"/>
    <n v="8"/>
    <x v="40"/>
    <n v="165"/>
    <n v="-27.95"/>
    <n v="217.05"/>
    <x v="64"/>
    <x v="64"/>
    <s v="SANDEK 1"/>
    <s v="03:49:34"/>
  </r>
  <r>
    <x v="0"/>
    <x v="1"/>
    <x v="1"/>
    <x v="1"/>
    <x v="0"/>
    <s v="5"/>
    <x v="0"/>
    <s v=""/>
    <s v=""/>
    <s v="10136902"/>
    <s v="Paola Alejandra"/>
    <s v="GOIC Carcamo"/>
    <s v="106LU87"/>
    <x v="65"/>
    <m/>
    <s v=""/>
    <m/>
    <s v=""/>
    <s v="CHL"/>
    <s v=""/>
    <s v="08:30:00"/>
    <s v="09:58:06"/>
    <s v="10:01:05"/>
    <s v="19,76"/>
    <s v="20,43"/>
    <s v="5465"/>
    <m/>
    <s v="10:41:05"/>
    <s v="12:40:02"/>
    <s v="12:42:12"/>
    <s v="14,86"/>
    <s v="15,13"/>
    <s v="7267"/>
    <m/>
    <s v="13:22:12"/>
    <s v="14:31:44"/>
    <s v="14:36:53"/>
    <s v="17,26"/>
    <s v="17,26"/>
    <s v="4172"/>
    <m/>
    <m/>
    <m/>
    <m/>
    <m/>
    <m/>
    <m/>
    <m/>
    <m/>
    <n v="17.04"/>
    <n v="16905"/>
    <n v="16905"/>
    <x v="2"/>
    <n v="20"/>
    <x v="41"/>
    <n v="105"/>
    <n v="-52.18333333333333"/>
    <n v="132.81666666666666"/>
    <x v="65"/>
    <x v="65"/>
    <e v="#N/A"/>
    <s v="03:49:34"/>
  </r>
  <r>
    <x v="0"/>
    <x v="1"/>
    <x v="1"/>
    <x v="1"/>
    <x v="0"/>
    <s v="6"/>
    <x v="0"/>
    <s v=""/>
    <s v=""/>
    <s v="10036496"/>
    <s v="SANTIAGO"/>
    <s v="UGARTE"/>
    <s v="106EM09"/>
    <x v="66"/>
    <m/>
    <s v=""/>
    <m/>
    <s v=""/>
    <s v="CHL"/>
    <s v=""/>
    <s v="08:30:00"/>
    <s v="10:19:30"/>
    <s v="10:22:18"/>
    <s v="16,03"/>
    <s v="16,44"/>
    <s v="6738"/>
    <m/>
    <s v="11:02:18"/>
    <s v="12:41:13"/>
    <s v="12:45:06"/>
    <s v="17,51"/>
    <s v="18,2"/>
    <s v="6168"/>
    <m/>
    <s v="13:25:06"/>
    <s v="14:33:09"/>
    <s v="14:40:29"/>
    <s v="17,63"/>
    <s v="17,63"/>
    <s v="4083"/>
    <m/>
    <m/>
    <m/>
    <m/>
    <m/>
    <m/>
    <m/>
    <m/>
    <m/>
    <n v="16.95"/>
    <n v="16990"/>
    <n v="16990"/>
    <x v="2"/>
    <n v="21"/>
    <x v="42"/>
    <n v="100"/>
    <n v="-53.6"/>
    <n v="126.4"/>
    <x v="66"/>
    <x v="66"/>
    <e v="#N/A"/>
    <s v="03:49:34"/>
  </r>
  <r>
    <x v="0"/>
    <x v="1"/>
    <x v="1"/>
    <x v="1"/>
    <x v="0"/>
    <s v="7"/>
    <x v="0"/>
    <s v=""/>
    <s v=""/>
    <m/>
    <s v="SERGIO"/>
    <s v="ULLOA C"/>
    <m/>
    <x v="67"/>
    <m/>
    <s v=""/>
    <m/>
    <s v=""/>
    <s v="CHL"/>
    <s v=""/>
    <s v="08:30:00"/>
    <s v="10:18:54"/>
    <s v="10:21:13"/>
    <s v="16,18"/>
    <s v="16,53"/>
    <s v="6673"/>
    <m/>
    <s v="11:01:13"/>
    <s v="12:40:59"/>
    <s v="12:47:40"/>
    <s v="16,91"/>
    <s v="18,04"/>
    <s v="6387"/>
    <m/>
    <s v="13:27:40"/>
    <s v="14:33:52"/>
    <s v="14:42:37"/>
    <s v="18,13"/>
    <s v="18,13"/>
    <s v="3972"/>
    <m/>
    <m/>
    <m/>
    <m/>
    <m/>
    <m/>
    <m/>
    <m/>
    <m/>
    <n v="16.91"/>
    <n v="17033"/>
    <n v="17033"/>
    <x v="2"/>
    <n v="24"/>
    <x v="43"/>
    <n v="85"/>
    <n v="-54.31666666666667"/>
    <n v="110.68333333333334"/>
    <x v="67"/>
    <x v="67"/>
    <e v="#N/A"/>
    <s v="03:49:34"/>
  </r>
  <r>
    <x v="0"/>
    <x v="1"/>
    <x v="1"/>
    <x v="1"/>
    <x v="0"/>
    <s v="8"/>
    <x v="0"/>
    <s v=""/>
    <s v=""/>
    <m/>
    <s v="PABLO"/>
    <s v="VALDES RAMIREZ"/>
    <m/>
    <x v="68"/>
    <m/>
    <s v=""/>
    <m/>
    <s v=""/>
    <s v="CHL"/>
    <s v=""/>
    <s v="08:30:00"/>
    <s v="10:21:04"/>
    <s v="10:27:31"/>
    <s v="15,32"/>
    <s v="16,21"/>
    <s v="7051"/>
    <m/>
    <s v="11:07:31"/>
    <s v="12:50:28"/>
    <s v="12:54:20"/>
    <s v="16,85"/>
    <s v="17,48"/>
    <s v="6410"/>
    <m/>
    <s v="13:34:20"/>
    <s v="14:50:41"/>
    <s v="14:56:32"/>
    <s v="15,72"/>
    <s v="15,72"/>
    <s v="4581"/>
    <m/>
    <m/>
    <m/>
    <m/>
    <m/>
    <m/>
    <m/>
    <m/>
    <m/>
    <n v="15.96"/>
    <n v="18042"/>
    <n v="18042"/>
    <x v="2"/>
    <n v="29"/>
    <x v="44"/>
    <n v="60"/>
    <n v="-71.133333333333326"/>
    <n v="79.999999919999993"/>
    <x v="68"/>
    <x v="68"/>
    <e v="#N/A"/>
    <s v="03:49:34"/>
  </r>
  <r>
    <x v="0"/>
    <x v="1"/>
    <x v="1"/>
    <x v="1"/>
    <x v="0"/>
    <s v="9"/>
    <x v="0"/>
    <s v=""/>
    <s v=""/>
    <m/>
    <s v="DARIO"/>
    <s v="CHAMORRO"/>
    <m/>
    <x v="69"/>
    <m/>
    <s v=""/>
    <m/>
    <s v=""/>
    <s v="CHL"/>
    <s v=""/>
    <s v="08:30:00"/>
    <s v="10:27:51"/>
    <s v="10:32:41"/>
    <s v="14,67"/>
    <s v="15,27"/>
    <s v="7362"/>
    <m/>
    <s v="11:12:41"/>
    <s v="13:16:18"/>
    <s v="13:20:26"/>
    <s v="14,09"/>
    <s v="14,56"/>
    <s v="7665"/>
    <m/>
    <s v="14:00:26"/>
    <s v="15:23:04"/>
    <s v="15:29:34"/>
    <s v="14,52"/>
    <s v="14,52"/>
    <s v="4958"/>
    <m/>
    <m/>
    <m/>
    <m/>
    <m/>
    <m/>
    <m/>
    <m/>
    <m/>
    <n v="14.41"/>
    <n v="19984"/>
    <n v="19984"/>
    <x v="2"/>
    <n v="31"/>
    <x v="45"/>
    <n v="50"/>
    <n v="-103.5"/>
    <n v="79.99999991"/>
    <x v="69"/>
    <x v="69"/>
    <e v="#N/A"/>
    <s v="03:49:34"/>
  </r>
  <r>
    <x v="0"/>
    <x v="1"/>
    <x v="1"/>
    <x v="1"/>
    <x v="0"/>
    <s v="10"/>
    <x v="0"/>
    <s v=""/>
    <s v=""/>
    <m/>
    <s v="LEON"/>
    <s v="LARRAIN"/>
    <m/>
    <x v="70"/>
    <m/>
    <s v=""/>
    <m/>
    <s v=""/>
    <s v="CHL"/>
    <s v=""/>
    <s v="08:30:00"/>
    <s v="10:27:48"/>
    <s v="10:32:29"/>
    <s v="14,69"/>
    <s v="15,28"/>
    <s v="7350"/>
    <m/>
    <s v="11:12:29"/>
    <s v="13:16:10"/>
    <s v="13:21:46"/>
    <s v="13,92"/>
    <s v="14,55"/>
    <s v="7757"/>
    <m/>
    <s v="14:01:46"/>
    <s v="15:23:26"/>
    <s v="15:30:38"/>
    <s v="14,69"/>
    <s v="14,69"/>
    <s v="4900"/>
    <m/>
    <m/>
    <m/>
    <m/>
    <m/>
    <m/>
    <m/>
    <m/>
    <m/>
    <n v="14.4"/>
    <n v="20007"/>
    <n v="20007"/>
    <x v="2"/>
    <n v="32"/>
    <x v="46"/>
    <n v="45"/>
    <n v="-103.88333333333333"/>
    <n v="79.999999900000006"/>
    <x v="70"/>
    <x v="70"/>
    <e v="#N/A"/>
    <s v="03:49:34"/>
  </r>
  <r>
    <x v="0"/>
    <x v="1"/>
    <x v="1"/>
    <x v="1"/>
    <x v="0"/>
    <s v="11"/>
    <x v="0"/>
    <s v=""/>
    <s v=""/>
    <m/>
    <s v="LUIS"/>
    <s v="SANTOS "/>
    <m/>
    <x v="71"/>
    <m/>
    <s v=""/>
    <m/>
    <s v=""/>
    <s v="CHL"/>
    <s v=""/>
    <s v="08:30:00"/>
    <s v="10:32:01"/>
    <s v="10:35:51"/>
    <s v="14,3"/>
    <s v="14,75"/>
    <s v="7552"/>
    <m/>
    <s v="11:15:51"/>
    <s v="13:16:22"/>
    <s v="13:21:54"/>
    <s v="14,28"/>
    <s v="14,94"/>
    <s v="7563"/>
    <m/>
    <s v="14:01:54"/>
    <s v="15:24:12"/>
    <s v="15:30:12"/>
    <s v="14,58"/>
    <s v="14,58"/>
    <s v="4938"/>
    <m/>
    <m/>
    <m/>
    <m/>
    <m/>
    <m/>
    <m/>
    <m/>
    <m/>
    <n v="14.36"/>
    <n v="20053"/>
    <n v="20053"/>
    <x v="2"/>
    <n v="34"/>
    <x v="47"/>
    <n v="35"/>
    <n v="-104.65"/>
    <n v="79.999999889999998"/>
    <x v="71"/>
    <x v="71"/>
    <e v="#N/A"/>
    <s v="03:49:34"/>
  </r>
  <r>
    <x v="0"/>
    <x v="1"/>
    <x v="1"/>
    <x v="1"/>
    <x v="0"/>
    <s v="12"/>
    <x v="0"/>
    <s v=""/>
    <s v=""/>
    <m/>
    <s v="JUAN"/>
    <s v="RIOS"/>
    <m/>
    <x v="72"/>
    <m/>
    <s v=""/>
    <m/>
    <s v=""/>
    <s v="CHL"/>
    <s v=""/>
    <s v="08:30:00"/>
    <s v="10:31:58"/>
    <s v="10:34:20"/>
    <s v="14,48"/>
    <s v="14,76"/>
    <s v="7461"/>
    <m/>
    <s v="11:14:20"/>
    <s v="13:16:15"/>
    <s v="13:19:00"/>
    <s v="14,44"/>
    <s v="14,76"/>
    <s v="7480"/>
    <m/>
    <s v="13:59:00"/>
    <s v="15:25:05"/>
    <s v="15:28:22"/>
    <s v="13,94"/>
    <s v="13,94"/>
    <s v="5165"/>
    <m/>
    <m/>
    <m/>
    <m/>
    <m/>
    <m/>
    <m/>
    <m/>
    <m/>
    <n v="14.32"/>
    <n v="20106"/>
    <n v="20106"/>
    <x v="2"/>
    <n v="35"/>
    <x v="48"/>
    <n v="30"/>
    <n v="-105.53333333333333"/>
    <n v="79.999999880000004"/>
    <x v="72"/>
    <x v="72"/>
    <e v="#N/A"/>
    <s v="03:49:34"/>
  </r>
  <r>
    <x v="0"/>
    <x v="1"/>
    <x v="1"/>
    <x v="1"/>
    <x v="0"/>
    <s v="13"/>
    <x v="0"/>
    <s v=""/>
    <s v=""/>
    <m/>
    <s v="HERNANDO"/>
    <s v="ARENAS"/>
    <m/>
    <x v="73"/>
    <m/>
    <s v=""/>
    <m/>
    <s v=""/>
    <s v="CHL"/>
    <s v=""/>
    <s v="08:30:00"/>
    <s v="10:34:29"/>
    <s v="10:38:33"/>
    <s v="14"/>
    <s v="14,46"/>
    <s v="7714"/>
    <m/>
    <s v="11:18:33"/>
    <s v="13:15:32"/>
    <s v="13:19:53"/>
    <s v="14,84"/>
    <s v="15,39"/>
    <s v="7280"/>
    <m/>
    <s v="13:59:53"/>
    <s v="15:25:15"/>
    <s v="15:28:53"/>
    <s v="14,06"/>
    <s v="14,06"/>
    <s v="5122"/>
    <m/>
    <m/>
    <m/>
    <m/>
    <m/>
    <m/>
    <m/>
    <m/>
    <m/>
    <n v="14.32"/>
    <n v="20116"/>
    <n v="20116"/>
    <x v="2"/>
    <n v="36"/>
    <x v="49"/>
    <n v="25"/>
    <n v="-105.7"/>
    <n v="79.999999869999996"/>
    <x v="73"/>
    <x v="73"/>
    <e v="#N/A"/>
    <s v="03:49:34"/>
  </r>
  <r>
    <x v="0"/>
    <x v="1"/>
    <x v="1"/>
    <x v="1"/>
    <x v="0"/>
    <s v="14"/>
    <x v="1"/>
    <s v=""/>
    <s v=""/>
    <s v="10102377"/>
    <s v="ANTON"/>
    <s v="LOPEZ "/>
    <m/>
    <x v="74"/>
    <m/>
    <s v=""/>
    <m/>
    <s v=""/>
    <s v="CHL"/>
    <s v=""/>
    <s v="08:30:00"/>
    <s v="10:16:25"/>
    <s v="10:17:57"/>
    <s v="16,67"/>
    <s v="16,91"/>
    <s v="6478"/>
    <m/>
    <s v="10:56:25"/>
    <s v="12:39:52"/>
    <s v="12:42:02"/>
    <s v="17,04"/>
    <s v="17,4"/>
    <s v="6338"/>
    <s v="RET"/>
    <s v="13:22:02"/>
    <s v=""/>
    <s v=""/>
    <s v=""/>
    <s v=""/>
    <s v=""/>
    <m/>
    <m/>
    <m/>
    <m/>
    <m/>
    <m/>
    <m/>
    <m/>
    <m/>
    <n v="16.850000000000001"/>
    <n v="12816"/>
    <s v="NA"/>
    <x v="2"/>
    <s v="NA"/>
    <x v="7"/>
    <n v="0"/>
    <e v="#VALUE!"/>
    <n v="0"/>
    <x v="74"/>
    <x v="74"/>
    <s v="KEHAILAN A"/>
    <s v="03:49:34"/>
  </r>
  <r>
    <x v="0"/>
    <x v="1"/>
    <x v="1"/>
    <x v="1"/>
    <x v="0"/>
    <s v="15"/>
    <x v="1"/>
    <s v=""/>
    <s v=""/>
    <m/>
    <s v="DIEGO"/>
    <s v="OYANEDEL"/>
    <m/>
    <x v="75"/>
    <m/>
    <s v=""/>
    <m/>
    <s v=""/>
    <s v="CHL"/>
    <s v=""/>
    <s v="08:30:00"/>
    <s v="10:21:11"/>
    <s v="10:26:53"/>
    <s v="15,4"/>
    <s v="16,19"/>
    <s v="7014"/>
    <m/>
    <s v="11:06:53"/>
    <s v="12:56:15"/>
    <s v="12:59:38"/>
    <s v="15,96"/>
    <s v="16,46"/>
    <s v="6765"/>
    <s v="FTQ GA"/>
    <s v="13:39:38"/>
    <s v=""/>
    <s v=""/>
    <s v=""/>
    <s v=""/>
    <s v=""/>
    <m/>
    <m/>
    <m/>
    <m/>
    <m/>
    <m/>
    <m/>
    <m/>
    <m/>
    <n v="15.68"/>
    <n v="13779"/>
    <s v="NA"/>
    <x v="2"/>
    <s v="NA"/>
    <x v="7"/>
    <n v="0"/>
    <e v="#VALUE!"/>
    <n v="0"/>
    <x v="75"/>
    <x v="75"/>
    <s v="LA COMPAÑÍA"/>
    <s v="03:49:34"/>
  </r>
  <r>
    <x v="0"/>
    <x v="1"/>
    <x v="1"/>
    <x v="1"/>
    <x v="0"/>
    <s v="16"/>
    <x v="1"/>
    <s v=""/>
    <s v=""/>
    <m/>
    <s v="PILAR"/>
    <s v="TORREALBA"/>
    <m/>
    <x v="76"/>
    <m/>
    <s v=""/>
    <m/>
    <s v=""/>
    <s v="CHL"/>
    <s v=""/>
    <s v="08:30:00"/>
    <s v="10:13:38"/>
    <s v="10:21:53"/>
    <s v="16,09"/>
    <s v="17,37"/>
    <s v="6713"/>
    <m/>
    <s v="11:01:53"/>
    <s v="12:48:40"/>
    <s v="13:06:56"/>
    <s v="14,39"/>
    <s v="16,86"/>
    <s v="7503"/>
    <s v="FTQ GA"/>
    <s v="13:46:56"/>
    <s v=""/>
    <s v=""/>
    <s v=""/>
    <s v=""/>
    <s v=""/>
    <m/>
    <m/>
    <m/>
    <m/>
    <m/>
    <m/>
    <m/>
    <m/>
    <m/>
    <n v="15.19"/>
    <n v="14216"/>
    <s v="NA"/>
    <x v="2"/>
    <s v="NA"/>
    <x v="7"/>
    <n v="0"/>
    <e v="#VALUE!"/>
    <n v="0"/>
    <x v="76"/>
    <x v="76"/>
    <s v="EL SENDERO"/>
    <s v="03:49:34"/>
  </r>
  <r>
    <x v="0"/>
    <x v="1"/>
    <x v="1"/>
    <x v="1"/>
    <x v="0"/>
    <s v="17"/>
    <x v="1"/>
    <s v=""/>
    <s v=""/>
    <m/>
    <s v="SEBASTIAN"/>
    <s v="IRRIBARRA CONA"/>
    <m/>
    <x v="77"/>
    <m/>
    <s v=""/>
    <m/>
    <s v=""/>
    <s v="CHL"/>
    <s v=""/>
    <s v="08:30:00"/>
    <s v="10:31:08"/>
    <s v="10:34:32"/>
    <s v="14,45"/>
    <s v="14,86"/>
    <s v="7472"/>
    <m/>
    <s v="11:14:32"/>
    <s v="13:16:02"/>
    <s v="13:19:08"/>
    <s v="14,44"/>
    <s v="14,81"/>
    <s v="7477"/>
    <s v="FTQ GA"/>
    <s v="13:59:08"/>
    <s v=""/>
    <s v=""/>
    <s v=""/>
    <s v=""/>
    <s v=""/>
    <m/>
    <m/>
    <m/>
    <m/>
    <m/>
    <m/>
    <m/>
    <m/>
    <m/>
    <n v="14.45"/>
    <n v="14949"/>
    <s v="NA"/>
    <x v="2"/>
    <s v="NA"/>
    <x v="7"/>
    <n v="0"/>
    <e v="#VALUE!"/>
    <n v="0"/>
    <x v="77"/>
    <x v="77"/>
    <e v="#N/A"/>
    <s v="03:49:34"/>
  </r>
  <r>
    <x v="0"/>
    <x v="1"/>
    <x v="1"/>
    <x v="1"/>
    <x v="0"/>
    <s v="18"/>
    <x v="1"/>
    <s v=""/>
    <s v=""/>
    <m/>
    <s v="JORGE"/>
    <s v="ARTURO ESPARZA"/>
    <m/>
    <x v="78"/>
    <m/>
    <s v=""/>
    <m/>
    <s v=""/>
    <s v="CHL"/>
    <s v=""/>
    <s v="08:30:00"/>
    <s v="10:34:26"/>
    <s v="10:36:45"/>
    <s v="14,2"/>
    <s v="14,46"/>
    <s v="7606"/>
    <m/>
    <s v="11:16:45"/>
    <s v="13:15:09"/>
    <s v="13:29:46"/>
    <s v="13,53"/>
    <s v="15,2"/>
    <s v="7981"/>
    <s v="RET"/>
    <s v="14:09:46"/>
    <s v=""/>
    <s v=""/>
    <s v=""/>
    <s v=""/>
    <s v=""/>
    <m/>
    <m/>
    <m/>
    <m/>
    <m/>
    <m/>
    <m/>
    <m/>
    <m/>
    <n v="13.86"/>
    <n v="15587"/>
    <s v="NA"/>
    <x v="2"/>
    <s v="NA"/>
    <x v="7"/>
    <n v="0"/>
    <e v="#VALUE!"/>
    <n v="0"/>
    <x v="78"/>
    <x v="78"/>
    <e v="#N/A"/>
    <s v="03:49:34"/>
  </r>
  <r>
    <x v="0"/>
    <x v="1"/>
    <x v="1"/>
    <x v="1"/>
    <x v="0"/>
    <s v="19"/>
    <x v="1"/>
    <s v=""/>
    <s v=""/>
    <m/>
    <s v="FELIPE"/>
    <s v="YCHPAS ESPINOZA"/>
    <s v="105DD52"/>
    <x v="79"/>
    <m/>
    <s v=""/>
    <m/>
    <s v=""/>
    <s v="CHL"/>
    <s v=""/>
    <s v="08:30:00"/>
    <s v="10:22:39"/>
    <s v="10:28:12"/>
    <s v="15,23"/>
    <s v="15,98"/>
    <s v="7092"/>
    <m/>
    <s v="11:08:12"/>
    <s v="12:58:47"/>
    <s v="13:03:21"/>
    <s v="15,63"/>
    <s v="16,28"/>
    <s v="6909"/>
    <m/>
    <s v="13:43:21"/>
    <s v="16:52:02"/>
    <s v="16:56:58"/>
    <s v="6,36"/>
    <s v="6,36"/>
    <s v="11321"/>
    <s v="FTQ OT"/>
    <m/>
    <m/>
    <m/>
    <m/>
    <m/>
    <m/>
    <m/>
    <m/>
    <n v="11.37"/>
    <n v="25322"/>
    <s v="NA"/>
    <x v="2"/>
    <s v="NA"/>
    <x v="7"/>
    <n v="0"/>
    <e v="#VALUE!"/>
    <n v="0"/>
    <x v="79"/>
    <x v="79"/>
    <e v="#N/A"/>
    <s v="03:49:34"/>
  </r>
  <r>
    <x v="0"/>
    <x v="1"/>
    <x v="1"/>
    <x v="1"/>
    <x v="0"/>
    <s v="20"/>
    <x v="1"/>
    <s v=""/>
    <s v=""/>
    <s v="10138166"/>
    <s v="FRANCISCO"/>
    <s v="TORO ESCOBAR"/>
    <m/>
    <x v="80"/>
    <m/>
    <s v=""/>
    <m/>
    <s v=""/>
    <s v="CHL"/>
    <s v=""/>
    <s v="08:30:00"/>
    <s v="10:22:52"/>
    <s v="10:30:42"/>
    <s v="14,91"/>
    <s v="15,95"/>
    <s v="7242"/>
    <m/>
    <s v="11:10:42"/>
    <s v="13:39:49"/>
    <s v="13:46:25"/>
    <s v="11,56"/>
    <s v="12,07"/>
    <s v="9343"/>
    <m/>
    <s v="14:26:25"/>
    <s v="16:52:02"/>
    <s v="16:56:58"/>
    <s v="8,24"/>
    <s v="8,24"/>
    <s v="8737"/>
    <s v="FTQ OT"/>
    <m/>
    <m/>
    <m/>
    <m/>
    <m/>
    <m/>
    <m/>
    <m/>
    <n v="11.37"/>
    <n v="25322"/>
    <s v="NA"/>
    <x v="2"/>
    <s v="NA"/>
    <x v="7"/>
    <n v="0"/>
    <e v="#VALUE!"/>
    <n v="0"/>
    <x v="80"/>
    <x v="80"/>
    <e v="#N/A"/>
    <s v="03:49:34"/>
  </r>
  <r>
    <x v="0"/>
    <x v="1"/>
    <x v="1"/>
    <x v="1"/>
    <x v="1"/>
    <s v="1"/>
    <x v="0"/>
    <s v=""/>
    <s v=""/>
    <s v="10194676"/>
    <s v="COLOMBA"/>
    <s v="MATTE TYRER"/>
    <m/>
    <x v="81"/>
    <m/>
    <s v=""/>
    <m/>
    <s v=""/>
    <s v="CHL"/>
    <s v=""/>
    <s v="08:45:00"/>
    <s v="11:11:09"/>
    <s v="11:12:59"/>
    <s v="12,16"/>
    <s v="12,31"/>
    <s v="8879"/>
    <m/>
    <s v="11:52:59"/>
    <s v="14:07:51"/>
    <s v="14:10:09"/>
    <s v="13,12"/>
    <s v="13,35"/>
    <s v="8230"/>
    <m/>
    <s v="14:50:09"/>
    <s v="16:09:33"/>
    <s v="16:12:40"/>
    <s v="15,11"/>
    <s v="15,11"/>
    <s v="4764"/>
    <m/>
    <m/>
    <m/>
    <m/>
    <m/>
    <m/>
    <m/>
    <m/>
    <m/>
    <n v="13.17"/>
    <n v="21873"/>
    <n v="21873"/>
    <x v="3"/>
    <n v="37"/>
    <x v="50"/>
    <n v="20"/>
    <n v="-134.98333333333332"/>
    <n v="79.999999990000006"/>
    <x v="81"/>
    <x v="81"/>
    <s v="KEHAILAN A"/>
    <s v="03:49:34"/>
  </r>
  <r>
    <x v="0"/>
    <x v="1"/>
    <x v="1"/>
    <x v="1"/>
    <x v="1"/>
    <s v="2"/>
    <x v="0"/>
    <s v=""/>
    <s v=""/>
    <m/>
    <s v="JUAN DE DIOS"/>
    <s v="LARRAIN CALVO"/>
    <m/>
    <x v="82"/>
    <m/>
    <s v=""/>
    <m/>
    <s v=""/>
    <s v="CHL"/>
    <s v=""/>
    <s v="08:45:00"/>
    <s v="11:11:06"/>
    <s v="11:18:22"/>
    <s v="11,74"/>
    <s v="12,32"/>
    <s v="9202"/>
    <m/>
    <s v="11:58:22"/>
    <s v="14:08:05"/>
    <s v="14:11:08"/>
    <s v="13,56"/>
    <s v="13,88"/>
    <s v="7966"/>
    <m/>
    <s v="14:51:08"/>
    <s v="16:09:36"/>
    <s v="16:15:59"/>
    <s v="15,29"/>
    <s v="15,29"/>
    <s v="4708"/>
    <m/>
    <m/>
    <m/>
    <m/>
    <m/>
    <m/>
    <m/>
    <m/>
    <m/>
    <n v="13.16"/>
    <n v="21877"/>
    <n v="21877"/>
    <x v="3"/>
    <n v="38"/>
    <x v="51"/>
    <n v="15"/>
    <n v="-135.05000000000001"/>
    <n v="79.999999979999998"/>
    <x v="82"/>
    <x v="82"/>
    <e v="#N/A"/>
    <s v="03:49:34"/>
  </r>
  <r>
    <x v="0"/>
    <x v="1"/>
    <x v="1"/>
    <x v="1"/>
    <x v="1"/>
    <s v="3"/>
    <x v="1"/>
    <s v=""/>
    <s v=""/>
    <m/>
    <s v="AMELIA "/>
    <s v="LARRAIN"/>
    <m/>
    <x v="83"/>
    <m/>
    <s v=""/>
    <m/>
    <s v=""/>
    <s v="CHL"/>
    <s v=""/>
    <s v="08:45:00"/>
    <s v="10:18:49"/>
    <s v="10:22:44"/>
    <s v="18,42"/>
    <s v="19,18"/>
    <s v="5865"/>
    <s v="FTQ GA"/>
    <s v="11:02:44"/>
    <s v=""/>
    <s v=""/>
    <s v=""/>
    <s v=""/>
    <s v=""/>
    <m/>
    <m/>
    <m/>
    <m/>
    <m/>
    <m/>
    <m/>
    <m/>
    <m/>
    <m/>
    <m/>
    <m/>
    <m/>
    <m/>
    <m/>
    <m/>
    <n v="18.420000000000002"/>
    <n v="5865"/>
    <s v="NA"/>
    <x v="3"/>
    <s v="NA"/>
    <x v="7"/>
    <n v="0"/>
    <e v="#VALUE!"/>
    <n v="0"/>
    <x v="83"/>
    <x v="83"/>
    <s v="EL QUILLAY"/>
    <s v="03:49:34"/>
  </r>
  <r>
    <x v="0"/>
    <x v="1"/>
    <x v="1"/>
    <x v="1"/>
    <x v="1"/>
    <s v="4"/>
    <x v="1"/>
    <s v=""/>
    <s v=""/>
    <m/>
    <s v="HELENA"/>
    <s v="CERPA PINOCHET"/>
    <s v=""/>
    <x v="84"/>
    <m/>
    <s v=""/>
    <m/>
    <s v=""/>
    <s v="CHL"/>
    <s v=""/>
    <s v="08:45:00"/>
    <s v="10:13:52"/>
    <s v="10:28:35"/>
    <s v="17,37"/>
    <s v="20,25"/>
    <s v="6216"/>
    <s v="FTQ GA"/>
    <s v="11:08:35"/>
    <s v=""/>
    <s v=""/>
    <s v=""/>
    <s v=""/>
    <s v=""/>
    <m/>
    <m/>
    <m/>
    <m/>
    <m/>
    <m/>
    <m/>
    <m/>
    <m/>
    <m/>
    <m/>
    <m/>
    <m/>
    <m/>
    <m/>
    <m/>
    <n v="17.37"/>
    <n v="6216"/>
    <s v="NA"/>
    <x v="3"/>
    <s v="NA"/>
    <x v="7"/>
    <n v="0"/>
    <e v="#VALUE!"/>
    <n v="0"/>
    <x v="84"/>
    <x v="84"/>
    <e v="#N/A"/>
    <s v="03:49:34"/>
  </r>
  <r>
    <x v="0"/>
    <x v="1"/>
    <x v="2"/>
    <x v="2"/>
    <x v="0"/>
    <s v="1"/>
    <x v="0"/>
    <s v=""/>
    <s v=""/>
    <s v="10172798"/>
    <s v="ESTEBAN"/>
    <s v="OLIVARES OSORIO"/>
    <s v="106BH20"/>
    <x v="85"/>
    <m/>
    <s v=""/>
    <m/>
    <s v=""/>
    <s v="CHL"/>
    <s v=""/>
    <s v="11:00:00"/>
    <s v="12:16:41"/>
    <s v="12:20:30"/>
    <s v="14,91"/>
    <s v="15,65"/>
    <s v="4830"/>
    <m/>
    <s v="13:00:30"/>
    <s v="14:10:30"/>
    <s v="14:15:24"/>
    <s v="16,02"/>
    <s v="17,14"/>
    <s v="4494"/>
    <m/>
    <s v="14:55:24"/>
    <s v="15:43:47"/>
    <s v="15:51:30"/>
    <s v="21,39"/>
    <s v="24,8"/>
    <s v="3366"/>
    <m/>
    <m/>
    <m/>
    <m/>
    <m/>
    <m/>
    <m/>
    <m/>
    <m/>
    <n v="17.02"/>
    <n v="12691"/>
    <n v="12691"/>
    <x v="4"/>
    <n v="1"/>
    <x v="52"/>
    <n v="200"/>
    <n v="0"/>
    <n v="260"/>
    <x v="85"/>
    <x v="85"/>
    <e v="#N/A"/>
    <s v="03:31:31"/>
  </r>
  <r>
    <x v="0"/>
    <x v="1"/>
    <x v="2"/>
    <x v="2"/>
    <x v="0"/>
    <s v="2"/>
    <x v="0"/>
    <s v=""/>
    <s v=""/>
    <m/>
    <s v="ALEXIS "/>
    <s v="HENRIQUEZ RAMIREZ"/>
    <m/>
    <x v="86"/>
    <m/>
    <s v=""/>
    <m/>
    <s v=""/>
    <s v="CHL"/>
    <s v=""/>
    <s v="11:00:00"/>
    <s v="12:16:37"/>
    <s v="12:25:31"/>
    <s v="14,03"/>
    <s v="15,66"/>
    <s v="5132"/>
    <m/>
    <s v="13:05:31"/>
    <s v="14:12:05"/>
    <s v="14:17:41"/>
    <s v="16,63"/>
    <s v="18,03"/>
    <s v="4330"/>
    <m/>
    <s v="14:57:41"/>
    <s v="15:47:42"/>
    <s v="15:51:35"/>
    <s v="22,26"/>
    <s v="23,99"/>
    <s v="3234"/>
    <m/>
    <m/>
    <m/>
    <m/>
    <m/>
    <m/>
    <m/>
    <m/>
    <m/>
    <n v="17.010000000000002"/>
    <n v="12695"/>
    <n v="12695"/>
    <x v="4"/>
    <n v="2"/>
    <x v="53"/>
    <n v="195"/>
    <n v="-6.6666666666666666E-2"/>
    <n v="254.93333333333334"/>
    <x v="86"/>
    <x v="86"/>
    <e v="#N/A"/>
    <s v="03:31:31"/>
  </r>
  <r>
    <x v="0"/>
    <x v="1"/>
    <x v="2"/>
    <x v="2"/>
    <x v="0"/>
    <s v="3"/>
    <x v="0"/>
    <s v=""/>
    <s v=""/>
    <m/>
    <s v="FERNANDO"/>
    <s v="DE PEÑA"/>
    <m/>
    <x v="87"/>
    <m/>
    <s v=""/>
    <m/>
    <s v=""/>
    <s v="CHL"/>
    <s v=""/>
    <s v="11:00:00"/>
    <s v="12:16:44"/>
    <s v="12:21:11"/>
    <s v="14,78"/>
    <s v="15,64"/>
    <s v="4872"/>
    <m/>
    <s v="13:01:11"/>
    <s v="14:10:49"/>
    <s v="14:17:01"/>
    <s v="15,83"/>
    <s v="17,23"/>
    <s v="4549"/>
    <m/>
    <s v="14:57:01"/>
    <s v="15:48:44"/>
    <s v="15:57:18"/>
    <s v="19,91"/>
    <s v="23,2"/>
    <s v="3617"/>
    <m/>
    <m/>
    <m/>
    <m/>
    <m/>
    <m/>
    <m/>
    <m/>
    <m/>
    <n v="16.57"/>
    <n v="13038"/>
    <n v="13038"/>
    <x v="4"/>
    <n v="3"/>
    <x v="54"/>
    <n v="190"/>
    <n v="-5.7833333333333332"/>
    <n v="244.21666666666667"/>
    <x v="87"/>
    <x v="87"/>
    <e v="#N/A"/>
    <s v="03:31:31"/>
  </r>
  <r>
    <x v="0"/>
    <x v="1"/>
    <x v="3"/>
    <x v="3"/>
    <x v="0"/>
    <s v="1"/>
    <x v="0"/>
    <s v=""/>
    <s v=""/>
    <m/>
    <s v="GUILLERMO "/>
    <s v="TORO TASSARA"/>
    <m/>
    <x v="88"/>
    <m/>
    <s v=""/>
    <m/>
    <s v=""/>
    <s v="CHL"/>
    <s v=""/>
    <s v="12:30:00"/>
    <s v="13:15:27"/>
    <s v="13:21:04"/>
    <s v="23,49"/>
    <s v="26,4"/>
    <s v="3065"/>
    <m/>
    <s v="14:01:04"/>
    <s v="15:03:56"/>
    <s v="15:09:41"/>
    <s v="17,49"/>
    <s v="19,09"/>
    <s v="4117"/>
    <m/>
    <m/>
    <m/>
    <m/>
    <m/>
    <m/>
    <m/>
    <m/>
    <m/>
    <m/>
    <m/>
    <m/>
    <m/>
    <m/>
    <m/>
    <m/>
    <n v="20.05"/>
    <n v="7182"/>
    <n v="7182"/>
    <x v="5"/>
    <n v="1"/>
    <x v="55"/>
    <n v="200"/>
    <n v="0"/>
    <n v="240"/>
    <x v="88"/>
    <x v="88"/>
    <e v="#N/A"/>
    <s v="01:59:42"/>
  </r>
  <r>
    <x v="0"/>
    <x v="1"/>
    <x v="3"/>
    <x v="3"/>
    <x v="0"/>
    <s v="2"/>
    <x v="0"/>
    <s v=""/>
    <s v=""/>
    <s v="10150368"/>
    <s v="MARIA IGNACIA"/>
    <s v="SAT YABER"/>
    <s v="103hq92"/>
    <x v="89"/>
    <m/>
    <s v=""/>
    <m/>
    <s v=""/>
    <s v="CHL"/>
    <s v=""/>
    <s v="12:30:00"/>
    <s v="13:32:56"/>
    <s v="13:35:31"/>
    <s v="18,31"/>
    <s v="19,07"/>
    <s v="3932"/>
    <m/>
    <s v="14:15:31"/>
    <s v="15:12:10"/>
    <s v="15:16:11"/>
    <s v="19,78"/>
    <s v="21,19"/>
    <s v="3640"/>
    <m/>
    <m/>
    <m/>
    <m/>
    <m/>
    <m/>
    <m/>
    <m/>
    <m/>
    <m/>
    <m/>
    <m/>
    <m/>
    <m/>
    <m/>
    <m/>
    <n v="19.02"/>
    <n v="7572"/>
    <n v="7572"/>
    <x v="5"/>
    <n v="2"/>
    <x v="56"/>
    <n v="195"/>
    <n v="-6.5"/>
    <n v="228.5"/>
    <x v="89"/>
    <x v="89"/>
    <s v="RINCONADA B"/>
    <s v="01:59:42"/>
  </r>
  <r>
    <x v="0"/>
    <x v="1"/>
    <x v="3"/>
    <x v="3"/>
    <x v="0"/>
    <s v="3"/>
    <x v="0"/>
    <s v=""/>
    <s v=""/>
    <m/>
    <s v="ADRIANA"/>
    <s v="PANTOJA CONTRERAA"/>
    <m/>
    <x v="90"/>
    <m/>
    <s v=""/>
    <m/>
    <s v=""/>
    <s v="CHL"/>
    <s v=""/>
    <s v="12:30:00"/>
    <s v="13:31:23"/>
    <s v="13:36:00"/>
    <s v="18,18"/>
    <s v="19,54"/>
    <s v="3960"/>
    <m/>
    <s v="14:16:00"/>
    <s v="15:11:58"/>
    <s v="15:16:24"/>
    <s v="19,87"/>
    <s v="21,44"/>
    <s v="3624"/>
    <m/>
    <m/>
    <m/>
    <m/>
    <m/>
    <m/>
    <m/>
    <m/>
    <m/>
    <m/>
    <m/>
    <m/>
    <m/>
    <m/>
    <m/>
    <m/>
    <n v="18.989999999999998"/>
    <n v="7584"/>
    <n v="7584"/>
    <x v="5"/>
    <n v="3"/>
    <x v="57"/>
    <n v="190"/>
    <n v="-6.7"/>
    <n v="223.3"/>
    <x v="90"/>
    <x v="90"/>
    <s v="SANDEK 2"/>
    <s v="01:59:42"/>
  </r>
  <r>
    <x v="0"/>
    <x v="1"/>
    <x v="3"/>
    <x v="3"/>
    <x v="0"/>
    <s v="4"/>
    <x v="0"/>
    <s v=""/>
    <s v=""/>
    <m/>
    <s v="JUAN"/>
    <s v="GOMEZ"/>
    <m/>
    <x v="91"/>
    <m/>
    <s v=""/>
    <m/>
    <s v=""/>
    <s v="CHL"/>
    <s v=""/>
    <s v="12:30:00"/>
    <s v="13:31:20"/>
    <s v="13:38:25"/>
    <s v="17,54"/>
    <s v="19,56"/>
    <s v="4105"/>
    <m/>
    <s v="14:18:25"/>
    <s v="15:12:01"/>
    <s v="15:26:32"/>
    <s v="17,62"/>
    <s v="22,39"/>
    <s v="4087"/>
    <m/>
    <m/>
    <m/>
    <m/>
    <m/>
    <m/>
    <m/>
    <m/>
    <m/>
    <m/>
    <m/>
    <m/>
    <m/>
    <m/>
    <m/>
    <m/>
    <n v="17.579999999999998"/>
    <n v="8193"/>
    <n v="8193"/>
    <x v="5"/>
    <n v="4"/>
    <x v="58"/>
    <n v="185"/>
    <n v="-16.850000000000001"/>
    <n v="208.15"/>
    <x v="91"/>
    <x v="91"/>
    <s v="SANDEK 2"/>
    <s v="01:59:42"/>
  </r>
  <r>
    <x v="0"/>
    <x v="1"/>
    <x v="3"/>
    <x v="3"/>
    <x v="0"/>
    <s v="5"/>
    <x v="0"/>
    <s v=""/>
    <s v=""/>
    <s v="10036576"/>
    <s v="RENI "/>
    <s v="MULLER"/>
    <m/>
    <x v="92"/>
    <m/>
    <s v=""/>
    <m/>
    <s v=""/>
    <s v="CHL"/>
    <s v=""/>
    <s v="12:30:00"/>
    <s v="13:53:13"/>
    <s v="13:57:03"/>
    <s v="13,78"/>
    <s v="14,42"/>
    <s v="5224"/>
    <m/>
    <s v="14:37:03"/>
    <s v="15:40:54"/>
    <s v="15:46:02"/>
    <s v="17,4"/>
    <s v="18,8"/>
    <s v="4138"/>
    <m/>
    <m/>
    <m/>
    <m/>
    <m/>
    <m/>
    <m/>
    <m/>
    <m/>
    <m/>
    <m/>
    <m/>
    <m/>
    <m/>
    <m/>
    <m/>
    <n v="15.38"/>
    <n v="9362"/>
    <n v="9362"/>
    <x v="5"/>
    <n v="5"/>
    <x v="59"/>
    <n v="180"/>
    <n v="-36.333333333333336"/>
    <n v="183.66666666666666"/>
    <x v="92"/>
    <x v="92"/>
    <s v="KEHAILAN A"/>
    <s v="01:59:42"/>
  </r>
  <r>
    <x v="0"/>
    <x v="1"/>
    <x v="3"/>
    <x v="3"/>
    <x v="0"/>
    <s v="6"/>
    <x v="0"/>
    <s v=""/>
    <s v=""/>
    <s v="10138024"/>
    <s v="MARIA CECILIA"/>
    <s v="GODOY"/>
    <m/>
    <x v="93"/>
    <m/>
    <s v=""/>
    <m/>
    <s v=""/>
    <s v="CHL"/>
    <s v=""/>
    <s v="12:30:00"/>
    <s v="13:45:48"/>
    <s v="13:49:28"/>
    <s v="15,1"/>
    <s v="15,83"/>
    <s v="4769"/>
    <m/>
    <s v="14:29:28"/>
    <s v="15:46:59"/>
    <s v="15:51:55"/>
    <s v="14,55"/>
    <s v="15,48"/>
    <s v="4947"/>
    <m/>
    <m/>
    <m/>
    <m/>
    <m/>
    <m/>
    <m/>
    <m/>
    <m/>
    <m/>
    <m/>
    <m/>
    <m/>
    <m/>
    <m/>
    <m/>
    <n v="14.82"/>
    <n v="9715"/>
    <n v="9715"/>
    <x v="5"/>
    <n v="6"/>
    <x v="60"/>
    <n v="175"/>
    <n v="-42.216666666666669"/>
    <n v="172.78333333333333"/>
    <x v="93"/>
    <x v="93"/>
    <s v="EL SENDERO"/>
    <s v="01:59:42"/>
  </r>
  <r>
    <x v="0"/>
    <x v="1"/>
    <x v="3"/>
    <x v="3"/>
    <x v="0"/>
    <s v="7"/>
    <x v="0"/>
    <s v=""/>
    <s v=""/>
    <s v="10046993"/>
    <s v="SEBASTIAN"/>
    <s v="SALINAS"/>
    <s v="106LU89"/>
    <x v="94"/>
    <m/>
    <s v=""/>
    <m/>
    <s v=""/>
    <s v="CHL"/>
    <s v=""/>
    <s v="12:30:00"/>
    <s v="13:43:29"/>
    <s v="13:54:49"/>
    <s v="14,15"/>
    <s v="16,33"/>
    <s v="5090"/>
    <m/>
    <s v="14:34:49"/>
    <s v="15:44:08"/>
    <s v="15:52:12"/>
    <s v="15,51"/>
    <s v="17,31"/>
    <s v="4642"/>
    <m/>
    <m/>
    <m/>
    <m/>
    <m/>
    <m/>
    <m/>
    <m/>
    <m/>
    <m/>
    <m/>
    <m/>
    <m/>
    <m/>
    <m/>
    <m/>
    <n v="14.8"/>
    <n v="9732"/>
    <n v="9732"/>
    <x v="5"/>
    <n v="7"/>
    <x v="61"/>
    <n v="170"/>
    <n v="-42.5"/>
    <n v="167.5"/>
    <x v="94"/>
    <x v="94"/>
    <e v="#N/A"/>
    <s v="01:59:42"/>
  </r>
  <r>
    <x v="0"/>
    <x v="1"/>
    <x v="3"/>
    <x v="3"/>
    <x v="0"/>
    <s v="8"/>
    <x v="0"/>
    <s v=""/>
    <s v=""/>
    <m/>
    <s v="JUAN ALVARO"/>
    <s v="GONZALEZ ASBUN"/>
    <s v="104YO94"/>
    <x v="95"/>
    <m/>
    <s v=""/>
    <m/>
    <s v=""/>
    <s v="CHL"/>
    <s v=""/>
    <s v="12:30:00"/>
    <s v="13:45:53"/>
    <s v="13:53:11"/>
    <s v="14,42"/>
    <s v="15,81"/>
    <s v="4992"/>
    <m/>
    <s v="14:33:11"/>
    <s v="15:47:02"/>
    <s v="15:53:13"/>
    <s v="14,99"/>
    <s v="16,25"/>
    <s v="4802"/>
    <m/>
    <m/>
    <m/>
    <m/>
    <m/>
    <m/>
    <m/>
    <m/>
    <m/>
    <m/>
    <m/>
    <m/>
    <m/>
    <m/>
    <m/>
    <m/>
    <n v="14.7"/>
    <n v="9794"/>
    <n v="9794"/>
    <x v="5"/>
    <n v="8"/>
    <x v="62"/>
    <n v="165"/>
    <n v="-43.533333333333331"/>
    <n v="161.46666666666667"/>
    <x v="95"/>
    <x v="95"/>
    <s v="EL SENDERO"/>
    <s v="01:59:42"/>
  </r>
  <r>
    <x v="0"/>
    <x v="1"/>
    <x v="3"/>
    <x v="3"/>
    <x v="0"/>
    <s v="9"/>
    <x v="0"/>
    <s v=""/>
    <s v=""/>
    <s v="10018246"/>
    <s v="JUAN FRANCISCO"/>
    <s v="DEL CANTO"/>
    <m/>
    <x v="96"/>
    <m/>
    <s v=""/>
    <m/>
    <s v=""/>
    <s v="CHL"/>
    <s v=""/>
    <s v="12:30:00"/>
    <s v="13:43:41"/>
    <s v="13:48:02"/>
    <s v="15,38"/>
    <s v="16,28"/>
    <s v="4683"/>
    <m/>
    <s v="14:28:02"/>
    <s v=""/>
    <s v="15:54:32"/>
    <s v="13,87"/>
    <s v=""/>
    <s v="5189"/>
    <m/>
    <m/>
    <m/>
    <m/>
    <m/>
    <m/>
    <m/>
    <m/>
    <m/>
    <m/>
    <m/>
    <m/>
    <m/>
    <m/>
    <m/>
    <m/>
    <n v="15.38"/>
    <n v="9872"/>
    <n v="9872"/>
    <x v="5"/>
    <n v="9"/>
    <x v="63"/>
    <n v="160"/>
    <n v="-44.833333333333336"/>
    <n v="155.16666666666666"/>
    <x v="96"/>
    <x v="96"/>
    <e v="#N/A"/>
    <s v="01:59:42"/>
  </r>
  <r>
    <x v="0"/>
    <x v="1"/>
    <x v="3"/>
    <x v="3"/>
    <x v="0"/>
    <s v="10"/>
    <x v="0"/>
    <s v=""/>
    <s v=""/>
    <m/>
    <s v="JORGE"/>
    <s v="RUIZ-TAGLE"/>
    <m/>
    <x v="97"/>
    <m/>
    <s v=""/>
    <m/>
    <s v=""/>
    <s v="CHL"/>
    <s v=""/>
    <s v="12:30:00"/>
    <s v="13:52:28"/>
    <s v="13:56:07"/>
    <s v="13,93"/>
    <s v="14,55"/>
    <s v="5167"/>
    <m/>
    <s v="14:36:07"/>
    <s v="15:51:23"/>
    <s v="15:56:05"/>
    <s v="15"/>
    <s v="15,94"/>
    <s v="4798"/>
    <m/>
    <m/>
    <m/>
    <m/>
    <m/>
    <m/>
    <m/>
    <m/>
    <m/>
    <m/>
    <m/>
    <m/>
    <m/>
    <m/>
    <m/>
    <m/>
    <n v="14.45"/>
    <n v="9966"/>
    <n v="9966"/>
    <x v="5"/>
    <n v="10"/>
    <x v="64"/>
    <n v="155"/>
    <n v="-46.4"/>
    <n v="148.6"/>
    <x v="97"/>
    <x v="97"/>
    <e v="#N/A"/>
    <s v="01:59:42"/>
  </r>
  <r>
    <x v="0"/>
    <x v="1"/>
    <x v="3"/>
    <x v="3"/>
    <x v="0"/>
    <s v="11"/>
    <x v="0"/>
    <s v=""/>
    <s v=""/>
    <m/>
    <s v="CLAUDIO"/>
    <s v="SEPULVEDA EGAÑA"/>
    <m/>
    <x v="98"/>
    <m/>
    <s v=""/>
    <m/>
    <s v=""/>
    <s v="CHL"/>
    <s v=""/>
    <s v="12:30:00"/>
    <s v="14:05:34"/>
    <s v="14:11:18"/>
    <s v="11,85"/>
    <s v="12,56"/>
    <s v="6078"/>
    <m/>
    <s v="14:51:18"/>
    <s v="15:46:55"/>
    <s v="15:56:13"/>
    <s v="18,49"/>
    <s v="21,58"/>
    <s v="3895"/>
    <m/>
    <m/>
    <m/>
    <m/>
    <m/>
    <m/>
    <m/>
    <m/>
    <m/>
    <m/>
    <m/>
    <m/>
    <m/>
    <m/>
    <m/>
    <m/>
    <n v="14.44"/>
    <n v="9973"/>
    <n v="9973"/>
    <x v="5"/>
    <n v="11"/>
    <x v="65"/>
    <n v="150"/>
    <n v="-46.516666666666666"/>
    <n v="143.48333333333335"/>
    <x v="98"/>
    <x v="98"/>
    <e v="#N/A"/>
    <s v="01:59:42"/>
  </r>
  <r>
    <x v="0"/>
    <x v="1"/>
    <x v="3"/>
    <x v="3"/>
    <x v="0"/>
    <s v="12"/>
    <x v="0"/>
    <s v=""/>
    <s v=""/>
    <m/>
    <s v="GUILLERMO"/>
    <s v="BELTRAMI"/>
    <m/>
    <x v="99"/>
    <m/>
    <s v=""/>
    <m/>
    <s v=""/>
    <s v="CHL"/>
    <s v=""/>
    <s v="12:30:00"/>
    <s v="13:49:23"/>
    <s v="13:55:16"/>
    <s v="14,07"/>
    <s v="15,11"/>
    <s v="5116"/>
    <m/>
    <s v="14:35:16"/>
    <s v="15:52:27"/>
    <s v="15:57:11"/>
    <s v="14,65"/>
    <s v="15,55"/>
    <s v="4915"/>
    <m/>
    <m/>
    <m/>
    <m/>
    <m/>
    <m/>
    <m/>
    <m/>
    <m/>
    <m/>
    <m/>
    <m/>
    <m/>
    <m/>
    <m/>
    <m/>
    <n v="14.36"/>
    <n v="10031"/>
    <n v="10031"/>
    <x v="5"/>
    <n v="12"/>
    <x v="66"/>
    <n v="145"/>
    <n v="-47.483333333333334"/>
    <n v="137.51666666666665"/>
    <x v="99"/>
    <x v="99"/>
    <e v="#N/A"/>
    <s v="01:59:42"/>
  </r>
  <r>
    <x v="0"/>
    <x v="1"/>
    <x v="3"/>
    <x v="3"/>
    <x v="0"/>
    <s v="13"/>
    <x v="0"/>
    <s v=""/>
    <s v=""/>
    <s v="10116530"/>
    <s v="BRYAN"/>
    <s v="VALDEBENITO"/>
    <m/>
    <x v="100"/>
    <m/>
    <s v=""/>
    <m/>
    <s v=""/>
    <s v="CHL"/>
    <s v=""/>
    <s v="12:30:00"/>
    <s v="13:49:28"/>
    <s v="13:53:48"/>
    <s v="14,32"/>
    <s v="15,1"/>
    <s v="5028"/>
    <m/>
    <s v="14:33:48"/>
    <s v="15:53:47"/>
    <s v="15:57:26"/>
    <s v="14,35"/>
    <s v="15"/>
    <s v="5018"/>
    <m/>
    <m/>
    <m/>
    <m/>
    <m/>
    <m/>
    <m/>
    <m/>
    <m/>
    <m/>
    <m/>
    <m/>
    <m/>
    <m/>
    <m/>
    <m/>
    <n v="14.33"/>
    <n v="10046"/>
    <n v="10046"/>
    <x v="5"/>
    <n v="13"/>
    <x v="67"/>
    <n v="140"/>
    <n v="-47.733333333333334"/>
    <n v="132.26666666666665"/>
    <x v="100"/>
    <x v="100"/>
    <e v="#N/A"/>
    <s v="01:59:42"/>
  </r>
  <r>
    <x v="0"/>
    <x v="1"/>
    <x v="3"/>
    <x v="3"/>
    <x v="0"/>
    <s v="14"/>
    <x v="0"/>
    <s v=""/>
    <s v=""/>
    <s v="10113898"/>
    <s v="JOSE ANDRES "/>
    <s v="POBLETE SALCEDO"/>
    <m/>
    <x v="101"/>
    <m/>
    <s v=""/>
    <m/>
    <s v=""/>
    <s v="CHL"/>
    <s v=""/>
    <s v="12:30:00"/>
    <s v="13:43:45"/>
    <s v="13:54:45"/>
    <s v="14,16"/>
    <s v="16,27"/>
    <s v="5086"/>
    <m/>
    <s v="14:34:45"/>
    <s v="15:51:56"/>
    <s v="15:59:00"/>
    <s v="14,24"/>
    <s v="15,55"/>
    <s v="5055"/>
    <m/>
    <m/>
    <m/>
    <m/>
    <m/>
    <m/>
    <m/>
    <m/>
    <m/>
    <m/>
    <m/>
    <m/>
    <m/>
    <m/>
    <m/>
    <m/>
    <n v="14.2"/>
    <n v="10141"/>
    <n v="10141"/>
    <x v="5"/>
    <n v="14"/>
    <x v="68"/>
    <n v="135"/>
    <n v="-49.31666666666667"/>
    <n v="125.68333333333334"/>
    <x v="101"/>
    <x v="101"/>
    <s v="EL SENDERO"/>
    <s v="01:59:42"/>
  </r>
  <r>
    <x v="0"/>
    <x v="1"/>
    <x v="3"/>
    <x v="3"/>
    <x v="0"/>
    <s v="15"/>
    <x v="0"/>
    <s v=""/>
    <s v=""/>
    <s v="10067052"/>
    <s v="JOSE ANTONIO "/>
    <s v="VICENTE OLIVARI"/>
    <m/>
    <x v="102"/>
    <m/>
    <s v=""/>
    <m/>
    <s v=""/>
    <s v="CHL"/>
    <s v=""/>
    <s v="12:30:00"/>
    <s v="13:52:23"/>
    <s v="13:55:13"/>
    <s v="14,08"/>
    <s v="14,57"/>
    <s v="5113"/>
    <m/>
    <s v="14:35:13"/>
    <s v="15:50:34"/>
    <s v="15:59:26"/>
    <s v="14,25"/>
    <s v="15,92"/>
    <s v="5054"/>
    <m/>
    <m/>
    <m/>
    <m/>
    <m/>
    <m/>
    <m/>
    <m/>
    <m/>
    <m/>
    <m/>
    <m/>
    <m/>
    <m/>
    <m/>
    <m/>
    <n v="14.16"/>
    <n v="10167"/>
    <n v="10167"/>
    <x v="5"/>
    <n v="15"/>
    <x v="69"/>
    <n v="130"/>
    <n v="-49.75"/>
    <n v="120.25"/>
    <x v="102"/>
    <x v="102"/>
    <e v="#N/A"/>
    <s v="01:59:42"/>
  </r>
  <r>
    <x v="0"/>
    <x v="1"/>
    <x v="3"/>
    <x v="3"/>
    <x v="0"/>
    <s v="16"/>
    <x v="0"/>
    <s v=""/>
    <s v=""/>
    <m/>
    <s v="ANTONIA"/>
    <s v="KIMBER VERGARA"/>
    <m/>
    <x v="103"/>
    <m/>
    <s v=""/>
    <m/>
    <s v=""/>
    <s v="CHL"/>
    <s v=""/>
    <s v="12:30:00"/>
    <s v="13:47:16"/>
    <s v="13:52:33"/>
    <s v="14,54"/>
    <s v="15,53"/>
    <s v="4953"/>
    <m/>
    <s v="14:32:33"/>
    <s v="15:54:45"/>
    <s v="16:00:09"/>
    <s v="13,7"/>
    <s v="14,6"/>
    <s v="5256"/>
    <m/>
    <m/>
    <m/>
    <m/>
    <m/>
    <m/>
    <m/>
    <m/>
    <m/>
    <m/>
    <m/>
    <m/>
    <m/>
    <m/>
    <m/>
    <m/>
    <n v="14.1"/>
    <n v="10209"/>
    <n v="10209"/>
    <x v="5"/>
    <n v="16"/>
    <x v="70"/>
    <n v="125"/>
    <n v="-50.45"/>
    <n v="114.55"/>
    <x v="103"/>
    <x v="103"/>
    <e v="#N/A"/>
    <s v="01:59:42"/>
  </r>
  <r>
    <x v="0"/>
    <x v="1"/>
    <x v="3"/>
    <x v="3"/>
    <x v="0"/>
    <s v="17"/>
    <x v="0"/>
    <s v=""/>
    <s v=""/>
    <m/>
    <s v="MACARENA"/>
    <s v="ZERBI"/>
    <m/>
    <x v="104"/>
    <m/>
    <s v=""/>
    <m/>
    <s v=""/>
    <s v="CHL"/>
    <s v=""/>
    <s v="12:30:00"/>
    <s v="13:46:12"/>
    <s v="13:51:37"/>
    <s v="14,7"/>
    <s v="15,75"/>
    <s v="4897"/>
    <m/>
    <s v="14:31:37"/>
    <s v="15:52:14"/>
    <s v="16:04:02"/>
    <s v="12,98"/>
    <s v="14,88"/>
    <s v="5545"/>
    <m/>
    <m/>
    <m/>
    <m/>
    <m/>
    <m/>
    <m/>
    <m/>
    <m/>
    <m/>
    <m/>
    <m/>
    <m/>
    <m/>
    <m/>
    <m/>
    <n v="13.79"/>
    <n v="10442"/>
    <n v="10442"/>
    <x v="5"/>
    <n v="17"/>
    <x v="71"/>
    <n v="120"/>
    <n v="-54.333333333333336"/>
    <n v="105.66666666666666"/>
    <x v="104"/>
    <x v="104"/>
    <e v="#N/A"/>
    <s v="01:59:42"/>
  </r>
  <r>
    <x v="0"/>
    <x v="1"/>
    <x v="3"/>
    <x v="3"/>
    <x v="0"/>
    <s v="18"/>
    <x v="0"/>
    <s v=""/>
    <s v=""/>
    <s v="10017622"/>
    <s v="DANIEL"/>
    <s v="OLIVARES"/>
    <m/>
    <x v="105"/>
    <m/>
    <s v=""/>
    <m/>
    <s v=""/>
    <s v="CHL"/>
    <s v=""/>
    <s v="12:30:00"/>
    <s v="13:54:10"/>
    <s v="13:59:09"/>
    <s v="13,46"/>
    <s v="14,26"/>
    <s v="5349"/>
    <m/>
    <s v="14:39:09"/>
    <s v="16:07:22"/>
    <s v="16:12:57"/>
    <s v="12,79"/>
    <s v="13,6"/>
    <s v="5628"/>
    <m/>
    <m/>
    <m/>
    <m/>
    <m/>
    <m/>
    <m/>
    <m/>
    <m/>
    <m/>
    <m/>
    <m/>
    <m/>
    <m/>
    <m/>
    <m/>
    <n v="13.12"/>
    <n v="10977"/>
    <n v="10977"/>
    <x v="5"/>
    <n v="19"/>
    <x v="72"/>
    <n v="110"/>
    <n v="-63.25"/>
    <n v="86.75"/>
    <x v="105"/>
    <x v="105"/>
    <e v="#N/A"/>
    <s v="01:59:42"/>
  </r>
  <r>
    <x v="0"/>
    <x v="1"/>
    <x v="3"/>
    <x v="3"/>
    <x v="0"/>
    <s v="19"/>
    <x v="0"/>
    <s v=""/>
    <s v=""/>
    <s v="10078206"/>
    <s v="CARLA"/>
    <s v="O´NELL"/>
    <m/>
    <x v="106"/>
    <m/>
    <s v=""/>
    <m/>
    <s v=""/>
    <s v="CHL"/>
    <s v=""/>
    <s v="12:30:00"/>
    <s v="13:46:08"/>
    <s v="13:52:31"/>
    <s v="14,54"/>
    <s v="15,76"/>
    <s v="4952"/>
    <m/>
    <s v="14:32:31"/>
    <s v="16:08:25"/>
    <s v="16:13:44"/>
    <s v="11,86"/>
    <s v="12,51"/>
    <s v="6073"/>
    <m/>
    <m/>
    <m/>
    <m/>
    <m/>
    <m/>
    <m/>
    <m/>
    <m/>
    <m/>
    <m/>
    <m/>
    <m/>
    <m/>
    <m/>
    <m/>
    <n v="13.06"/>
    <n v="11024"/>
    <n v="11024"/>
    <x v="5"/>
    <n v="21"/>
    <x v="73"/>
    <n v="100"/>
    <n v="-64.033333333333331"/>
    <n v="75.966666666666669"/>
    <x v="106"/>
    <x v="106"/>
    <s v="RINCONADA A"/>
    <s v="01:59:42"/>
  </r>
  <r>
    <x v="0"/>
    <x v="1"/>
    <x v="3"/>
    <x v="3"/>
    <x v="0"/>
    <s v="20"/>
    <x v="0"/>
    <s v=""/>
    <s v=""/>
    <m/>
    <s v="RAFAEL "/>
    <s v="CARRERE"/>
    <m/>
    <x v="107"/>
    <m/>
    <s v=""/>
    <m/>
    <s v=""/>
    <s v="CHL"/>
    <s v=""/>
    <s v="12:30:00"/>
    <s v="13:46:06"/>
    <s v="13:56:44"/>
    <s v="13,83"/>
    <s v="15,77"/>
    <s v="5205"/>
    <m/>
    <s v="14:36:44"/>
    <s v="16:08:23"/>
    <s v="16:13:51"/>
    <s v="12,36"/>
    <s v="13,09"/>
    <s v="5827"/>
    <m/>
    <m/>
    <m/>
    <m/>
    <m/>
    <m/>
    <m/>
    <m/>
    <m/>
    <m/>
    <m/>
    <m/>
    <m/>
    <m/>
    <m/>
    <m/>
    <n v="13.05"/>
    <n v="11032"/>
    <n v="11032"/>
    <x v="5"/>
    <n v="22"/>
    <x v="74"/>
    <n v="95"/>
    <n v="-64.166666666666671"/>
    <n v="70.833333333333329"/>
    <x v="107"/>
    <x v="107"/>
    <s v="RINCONADA B"/>
    <s v="01:59:42"/>
  </r>
  <r>
    <x v="0"/>
    <x v="1"/>
    <x v="3"/>
    <x v="3"/>
    <x v="0"/>
    <s v="21"/>
    <x v="0"/>
    <s v=""/>
    <s v=""/>
    <m/>
    <s v="CRISTIAN"/>
    <s v="SANCHEZ"/>
    <m/>
    <x v="108"/>
    <m/>
    <s v=""/>
    <m/>
    <s v=""/>
    <s v="CHL"/>
    <s v=""/>
    <s v="12:30:00"/>
    <s v="13:52:48"/>
    <s v="14:08:15"/>
    <s v="12,21"/>
    <s v="14,49"/>
    <s v="5895"/>
    <m/>
    <s v="14:48:15"/>
    <s v="16:04:57"/>
    <s v="16:16:54"/>
    <s v="13,54"/>
    <s v="15,65"/>
    <s v="5319"/>
    <m/>
    <m/>
    <m/>
    <m/>
    <m/>
    <m/>
    <m/>
    <m/>
    <m/>
    <m/>
    <m/>
    <m/>
    <m/>
    <m/>
    <m/>
    <m/>
    <n v="12.84"/>
    <n v="11214"/>
    <n v="11214"/>
    <x v="5"/>
    <n v="23"/>
    <x v="75"/>
    <n v="90"/>
    <n v="-67.2"/>
    <n v="62.8"/>
    <x v="108"/>
    <x v="108"/>
    <s v="KEHAILAN B"/>
    <s v="01:59:42"/>
  </r>
  <r>
    <x v="0"/>
    <x v="1"/>
    <x v="3"/>
    <x v="3"/>
    <x v="0"/>
    <s v="22"/>
    <x v="1"/>
    <s v=""/>
    <s v=""/>
    <s v="10097227"/>
    <s v="FRANCESCA"/>
    <s v="GIOIA MANSILLA"/>
    <m/>
    <x v="109"/>
    <m/>
    <s v=""/>
    <m/>
    <s v=""/>
    <s v="CHL"/>
    <s v=""/>
    <s v="12:30:00"/>
    <s v="13:46:28"/>
    <s v="13:55:36"/>
    <s v="14,02"/>
    <s v="15,69"/>
    <s v="5137"/>
    <s v="RET"/>
    <s v="14:35:36"/>
    <s v=""/>
    <s v=""/>
    <s v=""/>
    <s v=""/>
    <s v=""/>
    <m/>
    <m/>
    <m/>
    <m/>
    <m/>
    <m/>
    <m/>
    <m/>
    <m/>
    <m/>
    <m/>
    <m/>
    <m/>
    <m/>
    <m/>
    <m/>
    <n v="14.02"/>
    <n v="5137"/>
    <s v="NA"/>
    <x v="5"/>
    <s v="NA"/>
    <x v="7"/>
    <n v="0"/>
    <e v="#VALUE!"/>
    <n v="0"/>
    <x v="109"/>
    <x v="109"/>
    <s v="RINCONADA A"/>
    <s v="01:59:42"/>
  </r>
  <r>
    <x v="0"/>
    <x v="1"/>
    <x v="3"/>
    <x v="3"/>
    <x v="0"/>
    <s v="23"/>
    <x v="1"/>
    <s v=""/>
    <s v=""/>
    <m/>
    <s v="JAIME"/>
    <s v="BARRIENTOS RAMIREZ"/>
    <m/>
    <x v="110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x v="7"/>
    <n v="0"/>
    <e v="#VALUE!"/>
    <n v="0"/>
    <x v="110"/>
    <x v="110"/>
    <e v="#N/A"/>
    <s v="01:59:42"/>
  </r>
  <r>
    <x v="0"/>
    <x v="1"/>
    <x v="3"/>
    <x v="3"/>
    <x v="1"/>
    <s v="1"/>
    <x v="0"/>
    <s v=""/>
    <s v=""/>
    <m/>
    <s v="FLORENCIA"/>
    <s v="HIRMAS VALDERRAMA"/>
    <m/>
    <x v="111"/>
    <m/>
    <s v=""/>
    <m/>
    <s v=""/>
    <s v="CHL"/>
    <s v=""/>
    <s v="12:45:00"/>
    <s v="14:15:17"/>
    <s v="14:19:49"/>
    <s v="12,66"/>
    <s v="13,29"/>
    <s v="5689"/>
    <m/>
    <s v="14:59:49"/>
    <s v="16:23:34"/>
    <s v="16:27:53"/>
    <s v="13,63"/>
    <s v="14,33"/>
    <s v="5284"/>
    <m/>
    <m/>
    <m/>
    <m/>
    <m/>
    <m/>
    <m/>
    <m/>
    <m/>
    <m/>
    <m/>
    <m/>
    <m/>
    <m/>
    <m/>
    <m/>
    <n v="13.12"/>
    <n v="10973"/>
    <n v="10973"/>
    <x v="6"/>
    <n v="18"/>
    <x v="76"/>
    <n v="115"/>
    <n v="-63.18333333333333"/>
    <n v="91.816666666666663"/>
    <x v="111"/>
    <x v="111"/>
    <e v="#N/A"/>
    <s v="01:59:42"/>
  </r>
  <r>
    <x v="0"/>
    <x v="1"/>
    <x v="3"/>
    <x v="3"/>
    <x v="1"/>
    <s v="2"/>
    <x v="0"/>
    <s v=""/>
    <s v=""/>
    <m/>
    <s v="JOSEFA"/>
    <s v="AGUILERA"/>
    <m/>
    <x v="112"/>
    <m/>
    <s v=""/>
    <m/>
    <s v=""/>
    <s v="CHL"/>
    <s v=""/>
    <s v="12:45:00"/>
    <s v="14:15:13"/>
    <s v="14:20:28"/>
    <s v="12,57"/>
    <s v="13,3"/>
    <s v="5729"/>
    <m/>
    <s v="15:00:28"/>
    <s v="16:23:28"/>
    <s v="16:27:58"/>
    <s v="13,71"/>
    <s v="14,46"/>
    <s v="5250"/>
    <m/>
    <m/>
    <m/>
    <m/>
    <m/>
    <m/>
    <m/>
    <m/>
    <m/>
    <m/>
    <m/>
    <m/>
    <m/>
    <m/>
    <m/>
    <m/>
    <n v="13.12"/>
    <n v="10979"/>
    <n v="10979"/>
    <x v="6"/>
    <n v="20"/>
    <x v="77"/>
    <n v="105"/>
    <n v="-63.283333333333331"/>
    <n v="81.716666666666669"/>
    <x v="112"/>
    <x v="112"/>
    <s v="RINCONADA B"/>
    <s v="01:59:42"/>
  </r>
  <r>
    <x v="0"/>
    <x v="1"/>
    <x v="3"/>
    <x v="3"/>
    <x v="1"/>
    <s v="3"/>
    <x v="1"/>
    <s v=""/>
    <s v=""/>
    <m/>
    <s v="JOSE IGNACIO"/>
    <s v="CORREA SERRA"/>
    <m/>
    <x v="113"/>
    <m/>
    <s v=""/>
    <m/>
    <s v=""/>
    <s v="CHL"/>
    <s v=""/>
    <s v="12:45:00"/>
    <s v="14:10:12"/>
    <s v="14:12:20"/>
    <s v="13,74"/>
    <s v="14,08"/>
    <s v="5240"/>
    <m/>
    <s v="14:52:20"/>
    <s v="16:35:06"/>
    <s v="16:39:05"/>
    <s v="11,24"/>
    <s v="11,68"/>
    <s v="6405"/>
    <s v="FTQ GA"/>
    <m/>
    <m/>
    <m/>
    <m/>
    <m/>
    <m/>
    <m/>
    <m/>
    <m/>
    <m/>
    <m/>
    <m/>
    <m/>
    <m/>
    <m/>
    <n v="12.37"/>
    <n v="11645"/>
    <s v="NA"/>
    <x v="6"/>
    <s v="NA"/>
    <x v="7"/>
    <n v="0"/>
    <e v="#VALUE!"/>
    <n v="0"/>
    <x v="113"/>
    <x v="113"/>
    <e v="#N/A"/>
    <s v="01:59:42"/>
  </r>
  <r>
    <x v="0"/>
    <x v="1"/>
    <x v="4"/>
    <x v="4"/>
    <x v="2"/>
    <s v="1"/>
    <x v="0"/>
    <s v=""/>
    <s v=""/>
    <m/>
    <s v="MARIA"/>
    <s v="RISHMAWI"/>
    <m/>
    <x v="114"/>
    <m/>
    <s v=""/>
    <m/>
    <s v=""/>
    <s v="CHL"/>
    <s v=""/>
    <s v="13:00:00"/>
    <s v="14:25:16"/>
    <s v="14:29:17"/>
    <s v="13,44"/>
    <s v="14,07"/>
    <s v="5358"/>
    <m/>
    <m/>
    <m/>
    <m/>
    <m/>
    <m/>
    <m/>
    <m/>
    <m/>
    <m/>
    <m/>
    <m/>
    <m/>
    <m/>
    <m/>
    <m/>
    <m/>
    <m/>
    <m/>
    <m/>
    <m/>
    <m/>
    <m/>
    <n v="13.44"/>
    <n v="5358"/>
    <n v="5358"/>
    <x v="7"/>
    <n v="1"/>
    <x v="78"/>
    <n v="200"/>
    <n v="0"/>
    <n v="220"/>
    <x v="114"/>
    <x v="114"/>
    <e v="#N/A"/>
    <s v="01:29:18"/>
  </r>
  <r>
    <x v="0"/>
    <x v="1"/>
    <x v="4"/>
    <x v="4"/>
    <x v="2"/>
    <s v="2"/>
    <x v="0"/>
    <s v=""/>
    <s v=""/>
    <m/>
    <s v="JOSE  ELIAS "/>
    <s v="RISHMAWI"/>
    <m/>
    <x v="115"/>
    <m/>
    <s v=""/>
    <m/>
    <s v=""/>
    <s v="CHL"/>
    <s v=""/>
    <s v="13:00:00"/>
    <s v="14:25:20"/>
    <s v="14:34:12"/>
    <s v="12,74"/>
    <s v="14,06"/>
    <s v="5652"/>
    <m/>
    <m/>
    <m/>
    <m/>
    <m/>
    <m/>
    <m/>
    <m/>
    <m/>
    <m/>
    <m/>
    <m/>
    <m/>
    <m/>
    <m/>
    <m/>
    <m/>
    <m/>
    <m/>
    <m/>
    <m/>
    <m/>
    <m/>
    <n v="12.74"/>
    <n v="5652"/>
    <n v="5652"/>
    <x v="7"/>
    <n v="2"/>
    <x v="79"/>
    <n v="195"/>
    <n v="-4.9000000000000004"/>
    <n v="210.1"/>
    <x v="115"/>
    <x v="115"/>
    <s v="EL QUILLAY"/>
    <s v="01:29:18"/>
  </r>
  <r>
    <x v="1"/>
    <x v="0"/>
    <x v="5"/>
    <x v="5"/>
    <x v="0"/>
    <s v="1"/>
    <x v="0"/>
    <s v=""/>
    <s v=""/>
    <s v="10158353"/>
    <s v="XIUYAN"/>
    <s v="ZHANG"/>
    <s v="105OS49"/>
    <x v="116"/>
    <m/>
    <s v=""/>
    <m/>
    <s v=""/>
    <s v="CHN"/>
    <s v=""/>
    <s v="14,42"/>
    <s v="9488"/>
    <m/>
    <s v="02:40"/>
    <s v="12,53"/>
    <s v="10919"/>
    <m/>
    <s v="07:28"/>
    <s v="14,13"/>
    <s v="8914"/>
    <m/>
    <s v="12:01"/>
    <s v="11,05"/>
    <s v="9120"/>
    <m/>
    <s v="19:37"/>
    <s v="21,5"/>
    <s v="3516"/>
    <m/>
    <s v="24:07"/>
    <m/>
    <m/>
    <m/>
    <m/>
    <m/>
    <m/>
    <m/>
    <m/>
    <m/>
    <n v="13.73"/>
    <n v="41957"/>
    <n v="41957"/>
    <x v="0"/>
    <n v="1"/>
    <x v="80"/>
    <n v="200"/>
    <n v="0"/>
    <n v="360"/>
    <x v="116"/>
    <x v="116"/>
    <e v="#N/A"/>
    <s v="11:39:17"/>
  </r>
  <r>
    <x v="1"/>
    <x v="0"/>
    <x v="5"/>
    <x v="5"/>
    <x v="0"/>
    <s v="2"/>
    <x v="1"/>
    <s v=""/>
    <s v=""/>
    <s v="10073052"/>
    <s v="JIA"/>
    <s v="HUILIN"/>
    <s v="105TP69"/>
    <x v="117"/>
    <m/>
    <s v=""/>
    <m/>
    <s v=""/>
    <s v="CHN"/>
    <s v=""/>
    <s v="14,55"/>
    <s v="9402"/>
    <m/>
    <s v="01:47"/>
    <s v="12,86"/>
    <s v="10640"/>
    <m/>
    <s v="04:11"/>
    <s v="17,3"/>
    <s v="7283"/>
    <m/>
    <s v="06:36"/>
    <s v="12,46"/>
    <s v="8091"/>
    <s v="FTQ ME"/>
    <s v="18:41"/>
    <m/>
    <m/>
    <m/>
    <m/>
    <m/>
    <m/>
    <m/>
    <m/>
    <m/>
    <m/>
    <m/>
    <m/>
    <m/>
    <n v="14.13"/>
    <n v="35416"/>
    <s v="NA"/>
    <x v="0"/>
    <s v="NA"/>
    <x v="7"/>
    <n v="0"/>
    <e v="#VALUE!"/>
    <n v="0"/>
    <x v="117"/>
    <x v="117"/>
    <e v="#N/A"/>
    <s v="11:39:17"/>
  </r>
  <r>
    <x v="1"/>
    <x v="0"/>
    <x v="5"/>
    <x v="5"/>
    <x v="0"/>
    <s v="3"/>
    <x v="1"/>
    <s v=""/>
    <s v=""/>
    <s v="10098998"/>
    <s v="SUI "/>
    <s v="BO "/>
    <s v="104VE08"/>
    <x v="118"/>
    <m/>
    <s v=""/>
    <m/>
    <s v=""/>
    <s v="CHN"/>
    <s v=""/>
    <s v="14,25"/>
    <s v="9603"/>
    <m/>
    <s v="04:43"/>
    <s v="12,91"/>
    <s v="10593"/>
    <m/>
    <s v="03:56"/>
    <s v="14,51"/>
    <s v="8684"/>
    <m/>
    <s v="05:07"/>
    <s v=""/>
    <s v=""/>
    <s v="FTQ ME"/>
    <s v=""/>
    <m/>
    <m/>
    <m/>
    <m/>
    <m/>
    <m/>
    <m/>
    <m/>
    <m/>
    <m/>
    <m/>
    <m/>
    <m/>
    <n v="13.84"/>
    <n v="28880"/>
    <s v="NA"/>
    <x v="0"/>
    <s v="NA"/>
    <x v="7"/>
    <n v="0"/>
    <e v="#VALUE!"/>
    <n v="0"/>
    <x v="118"/>
    <x v="118"/>
    <e v="#N/A"/>
    <s v="11:39:17"/>
  </r>
  <r>
    <x v="1"/>
    <x v="0"/>
    <x v="5"/>
    <x v="5"/>
    <x v="0"/>
    <s v="4"/>
    <x v="1"/>
    <s v=""/>
    <s v=""/>
    <s v="10146487"/>
    <s v="MARIIA"/>
    <s v="SHABLOVSKA"/>
    <s v="105RA03"/>
    <x v="119"/>
    <m/>
    <s v=""/>
    <m/>
    <s v=""/>
    <s v="UKR"/>
    <s v=""/>
    <s v="14,36"/>
    <s v="9528"/>
    <m/>
    <s v="04:22"/>
    <s v="12,75"/>
    <s v="10732"/>
    <m/>
    <s v="07:38"/>
    <s v="10,97"/>
    <s v="11487"/>
    <s v="RET"/>
    <s v="04:56"/>
    <m/>
    <m/>
    <m/>
    <m/>
    <m/>
    <m/>
    <m/>
    <m/>
    <m/>
    <m/>
    <m/>
    <m/>
    <m/>
    <m/>
    <m/>
    <m/>
    <m/>
    <n v="12.59"/>
    <n v="31747"/>
    <s v="NA"/>
    <x v="0"/>
    <s v="NA"/>
    <x v="7"/>
    <n v="0"/>
    <e v="#VALUE!"/>
    <n v="0"/>
    <x v="11"/>
    <x v="119"/>
    <e v="#N/A"/>
    <s v="11:39:17"/>
  </r>
  <r>
    <x v="1"/>
    <x v="0"/>
    <x v="5"/>
    <x v="5"/>
    <x v="0"/>
    <s v="5"/>
    <x v="1"/>
    <s v=""/>
    <s v=""/>
    <s v="10159103"/>
    <s v="YUOUDONG"/>
    <s v="HUANG"/>
    <s v="105LA85"/>
    <x v="120"/>
    <m/>
    <s v=""/>
    <m/>
    <s v=""/>
    <s v="CHN"/>
    <s v=""/>
    <s v="14,3"/>
    <s v="9566"/>
    <s v="FTQ GA"/>
    <s v="04:28"/>
    <m/>
    <m/>
    <m/>
    <m/>
    <m/>
    <m/>
    <m/>
    <m/>
    <m/>
    <m/>
    <m/>
    <m/>
    <m/>
    <m/>
    <m/>
    <m/>
    <m/>
    <m/>
    <m/>
    <m/>
    <m/>
    <m/>
    <m/>
    <m/>
    <m/>
    <n v="14.3"/>
    <n v="9566"/>
    <s v="NA"/>
    <x v="0"/>
    <s v="NA"/>
    <x v="7"/>
    <n v="0"/>
    <e v="#VALUE!"/>
    <n v="0"/>
    <x v="119"/>
    <x v="120"/>
    <e v="#N/A"/>
    <s v="11:39:17"/>
  </r>
  <r>
    <x v="1"/>
    <x v="0"/>
    <x v="0"/>
    <x v="6"/>
    <x v="0"/>
    <s v="1"/>
    <x v="0"/>
    <s v=""/>
    <s v=""/>
    <s v="10067047"/>
    <s v="MARCELA "/>
    <s v="COTO NIELSEN"/>
    <s v="106DC50"/>
    <x v="121"/>
    <m/>
    <s v=""/>
    <m/>
    <s v=""/>
    <s v="CHL"/>
    <s v=""/>
    <s v="17,91"/>
    <s v="7638"/>
    <m/>
    <s v="05:43"/>
    <s v="17,97"/>
    <s v="7013"/>
    <m/>
    <s v="08:11"/>
    <s v="15,57"/>
    <s v="6474"/>
    <m/>
    <s v="05:56"/>
    <s v="12,27"/>
    <s v="6160"/>
    <m/>
    <s v="10:57"/>
    <m/>
    <m/>
    <m/>
    <m/>
    <m/>
    <m/>
    <m/>
    <m/>
    <m/>
    <m/>
    <m/>
    <m/>
    <m/>
    <n v="16.100000000000001"/>
    <n v="27285"/>
    <n v="27285"/>
    <x v="0"/>
    <n v="2"/>
    <x v="81"/>
    <n v="195"/>
    <n v="-52.85"/>
    <n v="264.14999999999998"/>
    <x v="120"/>
    <x v="121"/>
    <e v="#N/A"/>
    <s v="06:41:54"/>
  </r>
  <r>
    <x v="1"/>
    <x v="0"/>
    <x v="0"/>
    <x v="6"/>
    <x v="0"/>
    <s v="2"/>
    <x v="0"/>
    <s v=""/>
    <s v=""/>
    <s v="10104191"/>
    <s v="MARIA JOSE"/>
    <s v="GAMEROS ALVAREZ TOSTADO"/>
    <s v="105UD93"/>
    <x v="122"/>
    <m/>
    <s v=""/>
    <m/>
    <s v=""/>
    <s v="CHL"/>
    <s v=""/>
    <s v="16,9"/>
    <s v="8093"/>
    <m/>
    <s v="03:29"/>
    <s v="17,26"/>
    <s v="7299"/>
    <m/>
    <s v="05:38"/>
    <s v="13,82"/>
    <s v="7294"/>
    <m/>
    <s v="06:26"/>
    <s v="16,43"/>
    <s v="4602"/>
    <m/>
    <s v="09:52"/>
    <m/>
    <m/>
    <m/>
    <m/>
    <m/>
    <m/>
    <m/>
    <m/>
    <m/>
    <m/>
    <m/>
    <m/>
    <m/>
    <n v="16.09"/>
    <n v="27289"/>
    <n v="27289"/>
    <x v="0"/>
    <n v="3"/>
    <x v="82"/>
    <n v="190"/>
    <n v="-52.916666666666664"/>
    <n v="259.08333333333331"/>
    <x v="121"/>
    <x v="122"/>
    <e v="#N/A"/>
    <s v="06:41:54"/>
  </r>
  <r>
    <x v="1"/>
    <x v="0"/>
    <x v="0"/>
    <x v="6"/>
    <x v="0"/>
    <s v="3"/>
    <x v="0"/>
    <s v=""/>
    <s v=""/>
    <s v="10077473"/>
    <s v="GUSTAVO A"/>
    <s v="COSTA"/>
    <s v="106FR87"/>
    <x v="123"/>
    <m/>
    <s v=""/>
    <m/>
    <s v=""/>
    <s v="ARG"/>
    <s v=""/>
    <s v="17,02"/>
    <s v="8039"/>
    <m/>
    <s v="03:55"/>
    <s v="16,64"/>
    <s v="7574"/>
    <m/>
    <s v="09:24"/>
    <s v="13,68"/>
    <s v="7370"/>
    <m/>
    <s v="11:25"/>
    <s v="13,6"/>
    <s v="5560"/>
    <m/>
    <s v="07:00"/>
    <m/>
    <m/>
    <m/>
    <m/>
    <m/>
    <m/>
    <m/>
    <m/>
    <m/>
    <m/>
    <m/>
    <m/>
    <m/>
    <n v="15.39"/>
    <n v="28543"/>
    <n v="28543"/>
    <x v="0"/>
    <n v="4"/>
    <x v="83"/>
    <n v="185"/>
    <n v="-73.816666666666663"/>
    <n v="233.18333333333334"/>
    <x v="122"/>
    <x v="123"/>
    <e v="#N/A"/>
    <s v="06:41:54"/>
  </r>
  <r>
    <x v="1"/>
    <x v="0"/>
    <x v="0"/>
    <x v="6"/>
    <x v="0"/>
    <s v="4"/>
    <x v="0"/>
    <s v=""/>
    <s v=""/>
    <s v="10137332"/>
    <s v="RIKKE KIAER"/>
    <s v="THYGESEN"/>
    <s v="106CU91"/>
    <x v="124"/>
    <m/>
    <s v=""/>
    <m/>
    <s v=""/>
    <s v="DNK"/>
    <s v=""/>
    <s v="17,99"/>
    <s v="7605"/>
    <m/>
    <s v="03:12"/>
    <s v="16,55"/>
    <s v="7613"/>
    <m/>
    <s v="02:47"/>
    <s v="13,27"/>
    <s v="7594"/>
    <m/>
    <s v="03:45"/>
    <s v="10,65"/>
    <s v="7098"/>
    <m/>
    <s v="03:48"/>
    <m/>
    <m/>
    <m/>
    <m/>
    <m/>
    <m/>
    <m/>
    <m/>
    <m/>
    <m/>
    <m/>
    <m/>
    <m/>
    <n v="14.68"/>
    <n v="29910"/>
    <n v="29910"/>
    <x v="0"/>
    <n v="5"/>
    <x v="84"/>
    <n v="180"/>
    <n v="-96.6"/>
    <n v="205.4"/>
    <x v="123"/>
    <x v="124"/>
    <e v="#N/A"/>
    <s v="06:41:54"/>
  </r>
  <r>
    <x v="1"/>
    <x v="0"/>
    <x v="0"/>
    <x v="6"/>
    <x v="0"/>
    <s v="5"/>
    <x v="0"/>
    <s v=""/>
    <s v=""/>
    <s v="10067213"/>
    <s v="FERNANDO"/>
    <s v="MEDINA"/>
    <s v="105VV80"/>
    <x v="125"/>
    <m/>
    <s v=""/>
    <m/>
    <s v=""/>
    <s v="ECU"/>
    <s v=""/>
    <s v="17,97"/>
    <s v="7614"/>
    <m/>
    <s v="03:24"/>
    <s v="16,58"/>
    <s v="7600"/>
    <m/>
    <s v="02:49"/>
    <s v="13,27"/>
    <s v="7596"/>
    <m/>
    <s v="03:38"/>
    <s v="10,64"/>
    <s v="7104"/>
    <m/>
    <s v="05:21"/>
    <m/>
    <m/>
    <m/>
    <m/>
    <m/>
    <m/>
    <m/>
    <m/>
    <m/>
    <m/>
    <m/>
    <m/>
    <m/>
    <n v="14.68"/>
    <n v="29915"/>
    <n v="29915"/>
    <x v="0"/>
    <n v="6"/>
    <x v="85"/>
    <n v="175"/>
    <n v="-96.683333333333337"/>
    <n v="200.31666666666666"/>
    <x v="124"/>
    <x v="125"/>
    <e v="#N/A"/>
    <s v="06:41:54"/>
  </r>
  <r>
    <x v="1"/>
    <x v="0"/>
    <x v="0"/>
    <x v="6"/>
    <x v="0"/>
    <s v="6"/>
    <x v="0"/>
    <s v=""/>
    <s v=""/>
    <s v="10048681"/>
    <s v="DAVID"/>
    <s v="RAMIREZ AGUILERA"/>
    <s v="104RY05"/>
    <x v="126"/>
    <m/>
    <s v=""/>
    <m/>
    <s v=""/>
    <s v="CHL"/>
    <s v=""/>
    <s v="16,93"/>
    <s v="8080"/>
    <m/>
    <s v="12:23"/>
    <s v="18,29"/>
    <s v="6891"/>
    <m/>
    <s v="10:19"/>
    <s v="12,35"/>
    <s v="8165"/>
    <m/>
    <s v="06:25"/>
    <s v="9,33"/>
    <s v="8101"/>
    <m/>
    <s v="11:01"/>
    <m/>
    <m/>
    <m/>
    <m/>
    <m/>
    <m/>
    <m/>
    <m/>
    <m/>
    <m/>
    <m/>
    <m/>
    <m/>
    <n v="14.06"/>
    <n v="31236"/>
    <n v="31236"/>
    <x v="0"/>
    <n v="8"/>
    <x v="86"/>
    <n v="165"/>
    <n v="-118.7"/>
    <n v="168.3"/>
    <x v="7"/>
    <x v="126"/>
    <e v="#N/A"/>
    <s v="06:41:54"/>
  </r>
  <r>
    <x v="1"/>
    <x v="0"/>
    <x v="0"/>
    <x v="6"/>
    <x v="0"/>
    <s v="7"/>
    <x v="0"/>
    <s v=""/>
    <s v=""/>
    <s v="10085864"/>
    <s v="HECTOR"/>
    <s v="ALMEIDA AYALA"/>
    <s v="105KB52"/>
    <x v="127"/>
    <m/>
    <s v=""/>
    <m/>
    <s v=""/>
    <s v="ECU"/>
    <s v=""/>
    <s v="15,83"/>
    <s v="8644"/>
    <m/>
    <s v="17:08"/>
    <s v="16,71"/>
    <s v="7538"/>
    <m/>
    <s v="02:46"/>
    <s v="12,67"/>
    <s v="7957"/>
    <m/>
    <s v="02:40"/>
    <s v="9,74"/>
    <s v="7759"/>
    <m/>
    <s v="27:21"/>
    <m/>
    <m/>
    <m/>
    <m/>
    <m/>
    <m/>
    <m/>
    <m/>
    <m/>
    <m/>
    <m/>
    <m/>
    <m/>
    <n v="13.77"/>
    <n v="31898"/>
    <n v="31898"/>
    <x v="0"/>
    <n v="9"/>
    <x v="87"/>
    <n v="160"/>
    <n v="-129.73333333333332"/>
    <n v="152.26666666666668"/>
    <x v="125"/>
    <x v="127"/>
    <e v="#N/A"/>
    <s v="06:41:54"/>
  </r>
  <r>
    <x v="1"/>
    <x v="0"/>
    <x v="0"/>
    <x v="6"/>
    <x v="0"/>
    <s v="8"/>
    <x v="1"/>
    <s v=""/>
    <s v=""/>
    <s v="10094966"/>
    <s v="TERESA"/>
    <s v="SANCHEZ"/>
    <s v="105KU57"/>
    <x v="128"/>
    <m/>
    <s v=""/>
    <m/>
    <s v=""/>
    <s v="URU"/>
    <s v=""/>
    <s v="19,24"/>
    <s v="7109"/>
    <m/>
    <s v="01:58"/>
    <s v="20,85"/>
    <s v="6044"/>
    <m/>
    <s v="02:19"/>
    <s v="19,07"/>
    <s v="5287"/>
    <m/>
    <s v="06:31"/>
    <s v="18,06"/>
    <s v="4185"/>
    <s v="FTQ GA"/>
    <s v="06:04"/>
    <m/>
    <m/>
    <m/>
    <m/>
    <m/>
    <m/>
    <m/>
    <m/>
    <m/>
    <m/>
    <m/>
    <m/>
    <m/>
    <n v="19.41"/>
    <n v="22625"/>
    <s v="NA"/>
    <x v="0"/>
    <s v="NA"/>
    <x v="7"/>
    <n v="0"/>
    <e v="#VALUE!"/>
    <n v="0"/>
    <x v="126"/>
    <x v="128"/>
    <e v="#N/A"/>
    <s v="06:41:54"/>
  </r>
  <r>
    <x v="1"/>
    <x v="0"/>
    <x v="0"/>
    <x v="6"/>
    <x v="0"/>
    <s v="9"/>
    <x v="1"/>
    <s v=""/>
    <s v=""/>
    <s v="10125754"/>
    <s v="RODOLFO"/>
    <s v="FUENZALIDA SANHUEZA"/>
    <s v="106FQ80"/>
    <x v="129"/>
    <m/>
    <s v=""/>
    <m/>
    <s v=""/>
    <s v="CHL"/>
    <s v=""/>
    <s v="18,9"/>
    <s v="7238"/>
    <m/>
    <s v="06:23"/>
    <s v="19,9"/>
    <s v="6332"/>
    <m/>
    <s v="09:09"/>
    <s v="16,39"/>
    <s v="6152"/>
    <m/>
    <s v="18:14"/>
    <s v="18,69"/>
    <s v="4045"/>
    <s v="FTQ GA"/>
    <s v="24:30"/>
    <m/>
    <m/>
    <m/>
    <m/>
    <m/>
    <m/>
    <m/>
    <m/>
    <m/>
    <m/>
    <m/>
    <m/>
    <m/>
    <n v="18.48"/>
    <n v="23766"/>
    <s v="NA"/>
    <x v="0"/>
    <s v="NA"/>
    <x v="7"/>
    <n v="0"/>
    <e v="#VALUE!"/>
    <n v="0"/>
    <x v="43"/>
    <x v="129"/>
    <s v="SANDEK 1"/>
    <s v="06:41:54"/>
  </r>
  <r>
    <x v="1"/>
    <x v="0"/>
    <x v="0"/>
    <x v="6"/>
    <x v="0"/>
    <s v="10"/>
    <x v="1"/>
    <s v=""/>
    <s v=""/>
    <s v="10108279"/>
    <s v="PABLO XAVIER"/>
    <s v="VINTIMILLA"/>
    <s v="106ER57"/>
    <x v="130"/>
    <m/>
    <s v=""/>
    <m/>
    <s v=""/>
    <s v="ECU"/>
    <s v=""/>
    <s v="18,83"/>
    <s v="7266"/>
    <m/>
    <s v="04:32"/>
    <s v="19,6"/>
    <s v="6428"/>
    <m/>
    <s v="06:16"/>
    <s v="16,18"/>
    <s v="6229"/>
    <m/>
    <s v="04:34"/>
    <s v="16,49"/>
    <s v="4586"/>
    <s v="FTQ GA"/>
    <s v="12:58"/>
    <m/>
    <m/>
    <m/>
    <m/>
    <m/>
    <m/>
    <m/>
    <m/>
    <m/>
    <m/>
    <m/>
    <m/>
    <m/>
    <n v="17.920000000000002"/>
    <n v="24509"/>
    <s v="NA"/>
    <x v="0"/>
    <s v="NA"/>
    <x v="7"/>
    <n v="0"/>
    <e v="#VALUE!"/>
    <n v="0"/>
    <x v="127"/>
    <x v="130"/>
    <e v="#N/A"/>
    <s v="06:41:54"/>
  </r>
  <r>
    <x v="1"/>
    <x v="0"/>
    <x v="0"/>
    <x v="6"/>
    <x v="0"/>
    <s v="11"/>
    <x v="1"/>
    <s v=""/>
    <s v=""/>
    <s v="10072682"/>
    <s v="MARTIN"/>
    <s v="GARCIA LAZO"/>
    <s v="105DC01"/>
    <x v="131"/>
    <m/>
    <s v=""/>
    <m/>
    <s v=""/>
    <s v="CHL"/>
    <s v=""/>
    <s v="18,46"/>
    <s v="7411"/>
    <m/>
    <s v="02:01"/>
    <s v="20,82"/>
    <s v="6051"/>
    <m/>
    <s v="02:35"/>
    <s v="18,59"/>
    <s v="5422"/>
    <s v="FTQ GA"/>
    <s v="09:10"/>
    <m/>
    <m/>
    <m/>
    <m/>
    <m/>
    <m/>
    <m/>
    <m/>
    <m/>
    <m/>
    <m/>
    <m/>
    <m/>
    <m/>
    <m/>
    <m/>
    <m/>
    <n v="19.25"/>
    <n v="18884"/>
    <s v="NA"/>
    <x v="0"/>
    <s v="NA"/>
    <x v="7"/>
    <n v="0"/>
    <e v="#VALUE!"/>
    <n v="0"/>
    <x v="0"/>
    <x v="131"/>
    <s v="EL MOLINO A"/>
    <s v="06:41:54"/>
  </r>
  <r>
    <x v="1"/>
    <x v="0"/>
    <x v="0"/>
    <x v="6"/>
    <x v="0"/>
    <s v="12"/>
    <x v="1"/>
    <s v=""/>
    <s v=""/>
    <s v="10131133"/>
    <s v="ERNESTO"/>
    <s v="DE LA FUENTE FUENZALIDA"/>
    <s v="106GU68"/>
    <x v="132"/>
    <m/>
    <s v=""/>
    <m/>
    <s v=""/>
    <s v="CHL"/>
    <s v=""/>
    <s v="19,05"/>
    <s v="7181"/>
    <m/>
    <s v="05:28"/>
    <s v="18,76"/>
    <s v="6717"/>
    <m/>
    <s v="14:42"/>
    <s v="16,16"/>
    <s v="6237"/>
    <s v="RET"/>
    <s v="09:15"/>
    <m/>
    <m/>
    <m/>
    <m/>
    <m/>
    <m/>
    <m/>
    <m/>
    <m/>
    <m/>
    <m/>
    <m/>
    <m/>
    <m/>
    <m/>
    <m/>
    <m/>
    <n v="18.059999999999999"/>
    <n v="20135"/>
    <s v="NA"/>
    <x v="0"/>
    <s v="NA"/>
    <x v="7"/>
    <n v="0"/>
    <e v="#VALUE!"/>
    <n v="0"/>
    <x v="28"/>
    <x v="132"/>
    <s v="SANDEK 1"/>
    <s v="06:41:54"/>
  </r>
  <r>
    <x v="1"/>
    <x v="0"/>
    <x v="0"/>
    <x v="6"/>
    <x v="0"/>
    <s v="13"/>
    <x v="1"/>
    <s v=""/>
    <s v=""/>
    <s v="10181514"/>
    <s v="TARA ANNE"/>
    <s v="GREASLEY"/>
    <s v="106KN67"/>
    <x v="32"/>
    <m/>
    <s v=""/>
    <m/>
    <s v=""/>
    <s v="CHL"/>
    <s v=""/>
    <s v="18,92"/>
    <s v="7231"/>
    <m/>
    <s v="04:02"/>
    <s v="18,18"/>
    <s v="6932"/>
    <m/>
    <s v="03:43"/>
    <s v="14,79"/>
    <s v="6818"/>
    <s v="FTQ GA"/>
    <s v="03:28"/>
    <m/>
    <m/>
    <m/>
    <m/>
    <m/>
    <m/>
    <m/>
    <m/>
    <m/>
    <m/>
    <m/>
    <m/>
    <m/>
    <m/>
    <m/>
    <m/>
    <m/>
    <n v="17.329999999999998"/>
    <n v="20980"/>
    <s v="NA"/>
    <x v="0"/>
    <s v="NA"/>
    <x v="7"/>
    <n v="0"/>
    <e v="#VALUE!"/>
    <n v="0"/>
    <x v="4"/>
    <x v="133"/>
    <e v="#N/A"/>
    <s v="06:41:54"/>
  </r>
  <r>
    <x v="1"/>
    <x v="0"/>
    <x v="0"/>
    <x v="6"/>
    <x v="0"/>
    <s v="14"/>
    <x v="1"/>
    <s v=""/>
    <s v=""/>
    <s v="10067665"/>
    <s v="NATHALIE"/>
    <s v="WEEMAELS"/>
    <s v="105ON47"/>
    <x v="133"/>
    <m/>
    <s v=""/>
    <m/>
    <s v=""/>
    <s v="ECU"/>
    <s v=""/>
    <s v="17,03"/>
    <s v="8034"/>
    <m/>
    <s v="03:18"/>
    <s v="17,37"/>
    <s v="7252"/>
    <m/>
    <s v="03:49"/>
    <s v="14,17"/>
    <s v="7114"/>
    <s v="FTQ GA"/>
    <s v="02:46"/>
    <m/>
    <m/>
    <m/>
    <m/>
    <m/>
    <m/>
    <m/>
    <m/>
    <m/>
    <m/>
    <m/>
    <m/>
    <m/>
    <m/>
    <m/>
    <m/>
    <m/>
    <n v="16.23"/>
    <n v="22400"/>
    <s v="NA"/>
    <x v="0"/>
    <s v="NA"/>
    <x v="7"/>
    <n v="0"/>
    <e v="#VALUE!"/>
    <n v="0"/>
    <x v="128"/>
    <x v="134"/>
    <e v="#N/A"/>
    <s v="06:41:54"/>
  </r>
  <r>
    <x v="1"/>
    <x v="0"/>
    <x v="0"/>
    <x v="6"/>
    <x v="0"/>
    <s v="15"/>
    <x v="1"/>
    <s v=""/>
    <s v=""/>
    <s v="10108277"/>
    <s v="JOSE DANIEL"/>
    <s v="ANDRADE PAREDES"/>
    <s v="105IM26"/>
    <x v="134"/>
    <m/>
    <s v=""/>
    <m/>
    <s v=""/>
    <s v="ECU"/>
    <s v=""/>
    <s v="17,46"/>
    <s v="7837"/>
    <m/>
    <s v="08:55"/>
    <s v="20,11"/>
    <s v="6267"/>
    <m/>
    <s v="02:59"/>
    <s v="9,59"/>
    <s v="10513"/>
    <s v="FTQ GA+ME"/>
    <s v="06:55"/>
    <m/>
    <m/>
    <m/>
    <m/>
    <m/>
    <m/>
    <m/>
    <m/>
    <m/>
    <m/>
    <m/>
    <m/>
    <m/>
    <m/>
    <m/>
    <m/>
    <m/>
    <n v="14.77"/>
    <n v="24617"/>
    <s v="NA"/>
    <x v="0"/>
    <s v="NA"/>
    <x v="7"/>
    <n v="0"/>
    <e v="#VALUE!"/>
    <n v="0"/>
    <x v="129"/>
    <x v="135"/>
    <e v="#N/A"/>
    <s v="06:41:54"/>
  </r>
  <r>
    <x v="1"/>
    <x v="0"/>
    <x v="0"/>
    <x v="6"/>
    <x v="0"/>
    <s v="16"/>
    <x v="1"/>
    <s v=""/>
    <s v=""/>
    <s v="10036590"/>
    <s v="MANUEL"/>
    <s v="BULNES MUZARD"/>
    <s v="106KU13"/>
    <x v="29"/>
    <m/>
    <s v=""/>
    <m/>
    <s v=""/>
    <s v="CHL"/>
    <s v=""/>
    <s v="16,22"/>
    <s v="8436"/>
    <m/>
    <s v="06:40"/>
    <s v="14,69"/>
    <s v="8577"/>
    <m/>
    <s v="14:53"/>
    <s v="11,45"/>
    <s v="8802"/>
    <s v="FTQ ME"/>
    <s v="19:36"/>
    <m/>
    <m/>
    <m/>
    <m/>
    <m/>
    <m/>
    <m/>
    <m/>
    <m/>
    <m/>
    <m/>
    <m/>
    <m/>
    <m/>
    <m/>
    <m/>
    <m/>
    <n v="14.08"/>
    <n v="25815"/>
    <s v="NA"/>
    <x v="0"/>
    <s v="NA"/>
    <x v="7"/>
    <n v="0"/>
    <e v="#VALUE!"/>
    <n v="0"/>
    <x v="130"/>
    <x v="136"/>
    <e v="#N/A"/>
    <s v="06:41:54"/>
  </r>
  <r>
    <x v="1"/>
    <x v="0"/>
    <x v="0"/>
    <x v="6"/>
    <x v="0"/>
    <s v="17"/>
    <x v="1"/>
    <s v=""/>
    <s v=""/>
    <s v="10114666"/>
    <s v="HE "/>
    <s v="YIXUAN "/>
    <s v="105ZU46"/>
    <x v="135"/>
    <m/>
    <s v=""/>
    <m/>
    <s v=""/>
    <s v="CHN"/>
    <s v=""/>
    <s v="14,12"/>
    <s v="9687"/>
    <m/>
    <s v="03:26"/>
    <s v="13,23"/>
    <s v="9523"/>
    <m/>
    <s v="02:25"/>
    <s v="13,18"/>
    <s v="7649"/>
    <s v="FTQ GA"/>
    <s v="04:57"/>
    <m/>
    <m/>
    <m/>
    <m/>
    <m/>
    <m/>
    <m/>
    <m/>
    <m/>
    <m/>
    <m/>
    <m/>
    <m/>
    <m/>
    <m/>
    <m/>
    <m/>
    <n v="13.54"/>
    <n v="26859"/>
    <s v="NA"/>
    <x v="0"/>
    <s v="NA"/>
    <x v="7"/>
    <n v="0"/>
    <e v="#VALUE!"/>
    <n v="0"/>
    <x v="131"/>
    <x v="137"/>
    <e v="#N/A"/>
    <s v="06:41:54"/>
  </r>
  <r>
    <x v="1"/>
    <x v="0"/>
    <x v="0"/>
    <x v="6"/>
    <x v="0"/>
    <s v="18"/>
    <x v="1"/>
    <s v=""/>
    <s v=""/>
    <s v="10102377"/>
    <s v="ANTON"/>
    <s v="LOPEZ "/>
    <s v="105PS84"/>
    <x v="136"/>
    <m/>
    <s v=""/>
    <m/>
    <s v=""/>
    <s v="CHL"/>
    <s v=""/>
    <s v="18,96"/>
    <s v="7217"/>
    <m/>
    <s v="02:51"/>
    <s v="20,44"/>
    <s v="6164"/>
    <s v="FTQ GA"/>
    <s v="03:15"/>
    <m/>
    <m/>
    <m/>
    <m/>
    <m/>
    <m/>
    <m/>
    <m/>
    <m/>
    <m/>
    <m/>
    <m/>
    <m/>
    <m/>
    <m/>
    <m/>
    <m/>
    <m/>
    <m/>
    <m/>
    <m/>
    <n v="19.64"/>
    <n v="13381"/>
    <s v="NA"/>
    <x v="0"/>
    <s v="NA"/>
    <x v="7"/>
    <n v="0"/>
    <e v="#VALUE!"/>
    <n v="0"/>
    <x v="74"/>
    <x v="138"/>
    <s v="KEHAILAN A"/>
    <s v="06:41:54"/>
  </r>
  <r>
    <x v="1"/>
    <x v="0"/>
    <x v="0"/>
    <x v="6"/>
    <x v="0"/>
    <s v="19"/>
    <x v="1"/>
    <s v=""/>
    <s v=""/>
    <s v="10018246"/>
    <s v="JUAN FRANCISCO"/>
    <s v="DEL CANTO"/>
    <s v="104TU00"/>
    <x v="137"/>
    <m/>
    <s v=""/>
    <m/>
    <s v=""/>
    <s v="CHL"/>
    <s v=""/>
    <s v="19,07"/>
    <s v="7174"/>
    <m/>
    <s v="02:10"/>
    <s v="19,38"/>
    <s v="6500"/>
    <s v="RET"/>
    <s v="06:02"/>
    <m/>
    <m/>
    <m/>
    <m/>
    <m/>
    <m/>
    <m/>
    <m/>
    <m/>
    <m/>
    <m/>
    <m/>
    <m/>
    <m/>
    <m/>
    <m/>
    <m/>
    <m/>
    <m/>
    <m/>
    <m/>
    <n v="19.22"/>
    <n v="13674"/>
    <s v="NA"/>
    <x v="0"/>
    <s v="NA"/>
    <x v="7"/>
    <n v="0"/>
    <e v="#VALUE!"/>
    <n v="0"/>
    <x v="96"/>
    <x v="139"/>
    <e v="#N/A"/>
    <s v="06:41:54"/>
  </r>
  <r>
    <x v="1"/>
    <x v="0"/>
    <x v="0"/>
    <x v="6"/>
    <x v="0"/>
    <s v="20"/>
    <x v="1"/>
    <s v=""/>
    <s v=""/>
    <s v="10062746"/>
    <s v="FERNANDA "/>
    <s v="VILLAR "/>
    <s v="106GH97"/>
    <x v="38"/>
    <m/>
    <s v=""/>
    <m/>
    <s v=""/>
    <s v="URU"/>
    <s v=""/>
    <s v="17,49"/>
    <s v="7821"/>
    <m/>
    <s v="07:02"/>
    <s v="17,84"/>
    <s v="7061"/>
    <s v="RET"/>
    <s v="12:05"/>
    <m/>
    <m/>
    <m/>
    <m/>
    <m/>
    <m/>
    <m/>
    <m/>
    <m/>
    <m/>
    <m/>
    <m/>
    <m/>
    <m/>
    <m/>
    <m/>
    <m/>
    <m/>
    <m/>
    <m/>
    <m/>
    <n v="17.66"/>
    <n v="14882"/>
    <s v="NA"/>
    <x v="0"/>
    <s v="NA"/>
    <x v="7"/>
    <n v="0"/>
    <e v="#VALUE!"/>
    <n v="0"/>
    <x v="132"/>
    <x v="140"/>
    <e v="#N/A"/>
    <s v="06:41:54"/>
  </r>
  <r>
    <x v="1"/>
    <x v="0"/>
    <x v="0"/>
    <x v="6"/>
    <x v="0"/>
    <s v="21"/>
    <x v="1"/>
    <s v=""/>
    <s v=""/>
    <s v="10079378"/>
    <s v="CARLOS"/>
    <s v="HUMERES SIGALA"/>
    <s v="106FS86"/>
    <x v="138"/>
    <m/>
    <s v=""/>
    <m/>
    <s v=""/>
    <s v="CHL"/>
    <s v=""/>
    <s v="16,45"/>
    <s v="8316"/>
    <m/>
    <s v="07:06"/>
    <s v="18,18"/>
    <s v="6931"/>
    <s v="FTQ GA"/>
    <s v="03:03"/>
    <m/>
    <m/>
    <m/>
    <m/>
    <m/>
    <m/>
    <m/>
    <m/>
    <m/>
    <m/>
    <m/>
    <m/>
    <m/>
    <m/>
    <m/>
    <m/>
    <m/>
    <m/>
    <m/>
    <m/>
    <m/>
    <n v="17.239999999999998"/>
    <n v="15247"/>
    <s v="NA"/>
    <x v="0"/>
    <s v="NA"/>
    <x v="7"/>
    <n v="0"/>
    <e v="#VALUE!"/>
    <n v="0"/>
    <x v="133"/>
    <x v="141"/>
    <s v="EL SENDERO"/>
    <s v="06:41:54"/>
  </r>
  <r>
    <x v="1"/>
    <x v="0"/>
    <x v="0"/>
    <x v="6"/>
    <x v="0"/>
    <s v="22"/>
    <x v="1"/>
    <s v=""/>
    <s v=""/>
    <s v="10040015"/>
    <s v="MANUELA"/>
    <s v="VALENZUELA VARGAS"/>
    <s v="104LA18"/>
    <x v="37"/>
    <m/>
    <s v=""/>
    <m/>
    <s v=""/>
    <s v="CHL"/>
    <s v=""/>
    <s v="17,06"/>
    <s v="8020"/>
    <m/>
    <s v="03:07"/>
    <s v="17,24"/>
    <s v="7309"/>
    <s v="RET"/>
    <s v="04:48"/>
    <m/>
    <m/>
    <m/>
    <m/>
    <m/>
    <m/>
    <m/>
    <m/>
    <m/>
    <m/>
    <m/>
    <m/>
    <m/>
    <m/>
    <m/>
    <m/>
    <m/>
    <m/>
    <m/>
    <m/>
    <m/>
    <n v="17.14"/>
    <n v="15329"/>
    <s v="NA"/>
    <x v="0"/>
    <s v="NA"/>
    <x v="7"/>
    <n v="0"/>
    <e v="#VALUE!"/>
    <n v="0"/>
    <x v="37"/>
    <x v="37"/>
    <e v="#N/A"/>
    <s v="06:41:54"/>
  </r>
  <r>
    <x v="1"/>
    <x v="0"/>
    <x v="0"/>
    <x v="6"/>
    <x v="0"/>
    <s v="23"/>
    <x v="1"/>
    <s v=""/>
    <s v=""/>
    <s v="10100389"/>
    <s v="NICOLE"/>
    <s v="HAMMERSLEY FONK"/>
    <s v="104MS92"/>
    <x v="139"/>
    <m/>
    <s v=""/>
    <m/>
    <s v=""/>
    <s v="CHL"/>
    <s v=""/>
    <s v="15,27"/>
    <s v="8959"/>
    <m/>
    <s v="04:20"/>
    <s v="13,23"/>
    <s v="9527"/>
    <s v="RET"/>
    <s v="06:54"/>
    <m/>
    <m/>
    <m/>
    <m/>
    <m/>
    <m/>
    <m/>
    <m/>
    <m/>
    <m/>
    <m/>
    <m/>
    <m/>
    <m/>
    <m/>
    <m/>
    <m/>
    <m/>
    <m/>
    <m/>
    <m/>
    <n v="14.22"/>
    <n v="18486"/>
    <s v="NA"/>
    <x v="0"/>
    <s v="NA"/>
    <x v="7"/>
    <n v="0"/>
    <e v="#VALUE!"/>
    <n v="0"/>
    <x v="8"/>
    <x v="142"/>
    <s v="EL MOLINO A"/>
    <s v="06:41:54"/>
  </r>
  <r>
    <x v="1"/>
    <x v="0"/>
    <x v="0"/>
    <x v="6"/>
    <x v="0"/>
    <s v="24"/>
    <x v="1"/>
    <s v=""/>
    <s v=""/>
    <s v="10110393"/>
    <s v="KAREN"/>
    <s v="GOMEZ"/>
    <s v="106GG87"/>
    <x v="140"/>
    <m/>
    <s v=""/>
    <m/>
    <s v=""/>
    <s v="ARG"/>
    <s v=""/>
    <s v="18,02"/>
    <s v="7590"/>
    <s v="DSQ"/>
    <s v="03:10"/>
    <m/>
    <m/>
    <m/>
    <m/>
    <m/>
    <m/>
    <m/>
    <m/>
    <m/>
    <m/>
    <m/>
    <m/>
    <m/>
    <m/>
    <m/>
    <m/>
    <m/>
    <m/>
    <m/>
    <m/>
    <m/>
    <m/>
    <m/>
    <m/>
    <m/>
    <n v="18.02"/>
    <n v="7590"/>
    <s v="NA"/>
    <x v="0"/>
    <s v="NA"/>
    <x v="7"/>
    <n v="0"/>
    <e v="#VALUE!"/>
    <n v="0"/>
    <x v="134"/>
    <x v="143"/>
    <e v="#N/A"/>
    <s v="06:41:54"/>
  </r>
  <r>
    <x v="1"/>
    <x v="0"/>
    <x v="0"/>
    <x v="6"/>
    <x v="0"/>
    <s v="25"/>
    <x v="1"/>
    <s v=""/>
    <s v=""/>
    <s v="10072514"/>
    <s v="MAXI"/>
    <s v="WIMMER"/>
    <s v="106FS73"/>
    <x v="5"/>
    <m/>
    <s v=""/>
    <m/>
    <s v=""/>
    <s v="CHL"/>
    <s v=""/>
    <s v="14,98"/>
    <s v="9131"/>
    <s v="FTQ GA"/>
    <s v="07:09"/>
    <m/>
    <m/>
    <m/>
    <m/>
    <m/>
    <m/>
    <m/>
    <m/>
    <m/>
    <m/>
    <m/>
    <m/>
    <m/>
    <m/>
    <m/>
    <m/>
    <m/>
    <m/>
    <m/>
    <m/>
    <m/>
    <m/>
    <m/>
    <m/>
    <m/>
    <n v="14.98"/>
    <n v="9131"/>
    <s v="NA"/>
    <x v="0"/>
    <s v="NA"/>
    <x v="7"/>
    <n v="0"/>
    <e v="#VALUE!"/>
    <n v="0"/>
    <x v="5"/>
    <x v="5"/>
    <s v="EL MOLINO A"/>
    <s v="06:41:54"/>
  </r>
  <r>
    <x v="1"/>
    <x v="0"/>
    <x v="0"/>
    <x v="6"/>
    <x v="0"/>
    <s v="26"/>
    <x v="1"/>
    <s v=""/>
    <s v=""/>
    <s v="10039535"/>
    <s v="GRISELDA"/>
    <s v="CONRAD"/>
    <s v="106CY76"/>
    <x v="141"/>
    <m/>
    <s v=""/>
    <m/>
    <s v=""/>
    <s v="ARG"/>
    <s v=""/>
    <s v="13,95"/>
    <s v="9808"/>
    <s v="FTQ GA"/>
    <s v="05:30"/>
    <m/>
    <m/>
    <m/>
    <m/>
    <m/>
    <m/>
    <m/>
    <m/>
    <m/>
    <m/>
    <m/>
    <m/>
    <m/>
    <m/>
    <m/>
    <m/>
    <m/>
    <m/>
    <m/>
    <m/>
    <m/>
    <m/>
    <m/>
    <m/>
    <m/>
    <n v="13.95"/>
    <n v="9808"/>
    <s v="NA"/>
    <x v="0"/>
    <s v="NA"/>
    <x v="7"/>
    <n v="0"/>
    <e v="#VALUE!"/>
    <n v="0"/>
    <x v="135"/>
    <x v="144"/>
    <e v="#N/A"/>
    <s v="06:41:54"/>
  </r>
  <r>
    <x v="1"/>
    <x v="0"/>
    <x v="0"/>
    <x v="6"/>
    <x v="0"/>
    <s v="27"/>
    <x v="1"/>
    <s v=""/>
    <s v=""/>
    <s v="10070811"/>
    <s v="GABRIEL"/>
    <s v="MORGUI"/>
    <s v="105SM79"/>
    <x v="19"/>
    <m/>
    <s v=""/>
    <m/>
    <s v=""/>
    <s v="ARG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x v="7"/>
    <n v="0"/>
    <e v="#VALUE!"/>
    <n v="0"/>
    <x v="136"/>
    <x v="145"/>
    <e v="#N/A"/>
    <s v="06:41:54"/>
  </r>
  <r>
    <x v="1"/>
    <x v="0"/>
    <x v="0"/>
    <x v="6"/>
    <x v="1"/>
    <s v="1"/>
    <x v="0"/>
    <s v=""/>
    <s v=""/>
    <s v="10107869"/>
    <s v="PEDRO Tomas"/>
    <s v="VARELA CERDA"/>
    <s v="104WK00"/>
    <x v="142"/>
    <m/>
    <s v=""/>
    <m/>
    <s v=""/>
    <s v="CHL"/>
    <s v=""/>
    <s v="18,72"/>
    <s v="7307"/>
    <m/>
    <s v="02:45"/>
    <s v="18,57"/>
    <s v="6784"/>
    <m/>
    <s v="05:14"/>
    <s v="16,06"/>
    <s v="6277"/>
    <m/>
    <s v="05:58"/>
    <s v="20,19"/>
    <s v="3745"/>
    <m/>
    <s v="26:30"/>
    <m/>
    <m/>
    <m/>
    <m/>
    <m/>
    <m/>
    <m/>
    <m/>
    <m/>
    <m/>
    <m/>
    <m/>
    <m/>
    <n v="18.21"/>
    <n v="24114"/>
    <n v="24114"/>
    <x v="1"/>
    <n v="1"/>
    <x v="88"/>
    <n v="200"/>
    <n v="0"/>
    <n v="322"/>
    <x v="26"/>
    <x v="146"/>
    <s v="EL MOLINO B"/>
    <s v="06:41:54"/>
  </r>
  <r>
    <x v="1"/>
    <x v="0"/>
    <x v="0"/>
    <x v="6"/>
    <x v="1"/>
    <s v="2"/>
    <x v="0"/>
    <s v=""/>
    <s v=""/>
    <s v="10153725"/>
    <s v="BELEN"/>
    <s v="FIGUERAS"/>
    <s v="106FT77"/>
    <x v="143"/>
    <m/>
    <s v=""/>
    <m/>
    <s v=""/>
    <s v="ARG"/>
    <s v=""/>
    <s v="15,14"/>
    <s v="9033"/>
    <m/>
    <s v="02:16"/>
    <s v="13,52"/>
    <s v="9317"/>
    <m/>
    <s v="03:07"/>
    <s v="13,27"/>
    <s v="7599"/>
    <m/>
    <s v="04:09"/>
    <s v="17,2"/>
    <s v="4395"/>
    <m/>
    <s v="04:57"/>
    <m/>
    <m/>
    <m/>
    <m/>
    <m/>
    <m/>
    <m/>
    <m/>
    <m/>
    <m/>
    <m/>
    <m/>
    <m/>
    <n v="14.47"/>
    <n v="30343"/>
    <n v="30343"/>
    <x v="1"/>
    <n v="7"/>
    <x v="89"/>
    <n v="170"/>
    <n v="-103.81666666666666"/>
    <n v="188.18333333333334"/>
    <x v="137"/>
    <x v="147"/>
    <e v="#N/A"/>
    <s v="06:41:54"/>
  </r>
  <r>
    <x v="1"/>
    <x v="0"/>
    <x v="0"/>
    <x v="6"/>
    <x v="1"/>
    <s v="3"/>
    <x v="1"/>
    <s v=""/>
    <s v=""/>
    <s v="10181712"/>
    <s v="TRINIDAD"/>
    <s v="VALENZUELA FUENTES"/>
    <s v="105AG56"/>
    <x v="144"/>
    <m/>
    <s v=""/>
    <m/>
    <s v=""/>
    <s v="CHL"/>
    <s v=""/>
    <s v="18,89"/>
    <s v="7240"/>
    <m/>
    <s v="02:31"/>
    <s v="19,64"/>
    <s v="6415"/>
    <m/>
    <s v="03:22"/>
    <s v="18,11"/>
    <s v="5567"/>
    <m/>
    <s v="04:53"/>
    <s v="16,21"/>
    <s v="4665"/>
    <s v="FTQ GA"/>
    <s v="27:36"/>
    <m/>
    <m/>
    <m/>
    <m/>
    <m/>
    <m/>
    <m/>
    <m/>
    <m/>
    <m/>
    <m/>
    <m/>
    <m/>
    <n v="18.39"/>
    <n v="23887"/>
    <s v="NA"/>
    <x v="1"/>
    <s v="NA"/>
    <x v="7"/>
    <n v="0"/>
    <e v="#VALUE!"/>
    <n v="0"/>
    <x v="18"/>
    <x v="148"/>
    <e v="#N/A"/>
    <s v="06:41:54"/>
  </r>
  <r>
    <x v="1"/>
    <x v="0"/>
    <x v="0"/>
    <x v="6"/>
    <x v="1"/>
    <s v="4"/>
    <x v="1"/>
    <s v=""/>
    <s v=""/>
    <s v="10178025"/>
    <s v="TRINIDAD"/>
    <s v="MARINKOVIC CORTESE"/>
    <s v="106CY75"/>
    <x v="145"/>
    <m/>
    <s v=""/>
    <m/>
    <s v=""/>
    <s v="CHL"/>
    <s v=""/>
    <s v="15,1"/>
    <s v="9059"/>
    <m/>
    <s v="02:45"/>
    <s v="13,58"/>
    <s v="9280"/>
    <m/>
    <s v="02:59"/>
    <s v="12,73"/>
    <s v="7917"/>
    <m/>
    <s v="09:12"/>
    <s v="14,98"/>
    <s v="5047"/>
    <s v="FTQ ME"/>
    <s v="27:55"/>
    <m/>
    <m/>
    <m/>
    <m/>
    <m/>
    <m/>
    <m/>
    <m/>
    <m/>
    <m/>
    <m/>
    <m/>
    <m/>
    <n v="14.03"/>
    <n v="31302"/>
    <s v="NA"/>
    <x v="1"/>
    <s v="NA"/>
    <x v="7"/>
    <n v="0"/>
    <e v="#VALUE!"/>
    <n v="0"/>
    <x v="57"/>
    <x v="149"/>
    <e v="#N/A"/>
    <s v="06:41:54"/>
  </r>
  <r>
    <x v="1"/>
    <x v="0"/>
    <x v="0"/>
    <x v="6"/>
    <x v="1"/>
    <s v="5"/>
    <x v="1"/>
    <s v=""/>
    <s v=""/>
    <s v="10114231"/>
    <s v="CAMILA"/>
    <s v="SANCHEZ"/>
    <s v="105VW74"/>
    <x v="146"/>
    <m/>
    <s v=""/>
    <m/>
    <s v=""/>
    <s v="ARG"/>
    <s v=""/>
    <s v="18,89"/>
    <s v="7244"/>
    <m/>
    <s v="01:54"/>
    <s v="19,9"/>
    <s v="6333"/>
    <m/>
    <s v="01:59"/>
    <s v="19,35"/>
    <s v="5210"/>
    <s v="FTQ GA"/>
    <s v="01:51"/>
    <m/>
    <m/>
    <m/>
    <m/>
    <m/>
    <m/>
    <m/>
    <m/>
    <m/>
    <m/>
    <m/>
    <m/>
    <m/>
    <m/>
    <m/>
    <m/>
    <m/>
    <n v="19.350000000000001"/>
    <n v="18787"/>
    <s v="NA"/>
    <x v="1"/>
    <s v="NA"/>
    <x v="7"/>
    <n v="0"/>
    <e v="#VALUE!"/>
    <n v="0"/>
    <x v="16"/>
    <x v="150"/>
    <e v="#N/A"/>
    <s v="06:41:54"/>
  </r>
  <r>
    <x v="1"/>
    <x v="0"/>
    <x v="0"/>
    <x v="6"/>
    <x v="1"/>
    <s v="6"/>
    <x v="1"/>
    <s v=""/>
    <s v=""/>
    <s v="10155174"/>
    <s v="CONSUELO"/>
    <s v="MARCHANT CARDENAS"/>
    <s v="104TU01"/>
    <x v="34"/>
    <m/>
    <s v=""/>
    <m/>
    <s v=""/>
    <s v="CHL"/>
    <s v=""/>
    <s v="18,86"/>
    <s v="7252"/>
    <m/>
    <s v="00:01"/>
    <s v="19,95"/>
    <s v="6317"/>
    <m/>
    <s v="01:58"/>
    <s v="18,3"/>
    <s v="5508"/>
    <s v="FTQ GA"/>
    <s v="02:30"/>
    <m/>
    <m/>
    <m/>
    <m/>
    <m/>
    <m/>
    <m/>
    <m/>
    <m/>
    <m/>
    <m/>
    <m/>
    <m/>
    <m/>
    <m/>
    <m/>
    <m/>
    <n v="19.059999999999999"/>
    <n v="19077"/>
    <s v="NA"/>
    <x v="1"/>
    <s v="NA"/>
    <x v="7"/>
    <n v="0"/>
    <e v="#VALUE!"/>
    <n v="0"/>
    <x v="56"/>
    <x v="151"/>
    <e v="#N/A"/>
    <s v="06:41:54"/>
  </r>
  <r>
    <x v="1"/>
    <x v="0"/>
    <x v="0"/>
    <x v="6"/>
    <x v="1"/>
    <s v="7"/>
    <x v="1"/>
    <s v=""/>
    <s v=""/>
    <s v="10172600"/>
    <s v="JESUS Maximiliano"/>
    <s v="CERPA VERA"/>
    <s v="106CY77"/>
    <x v="17"/>
    <m/>
    <s v=""/>
    <m/>
    <s v=""/>
    <s v="CHL"/>
    <s v=""/>
    <s v="18,31"/>
    <s v="7471"/>
    <m/>
    <s v="06:15"/>
    <s v="21,29"/>
    <s v="5919"/>
    <m/>
    <s v="06:00"/>
    <s v="14,13"/>
    <s v="7134"/>
    <s v="FTQ GA"/>
    <s v="07:21"/>
    <m/>
    <m/>
    <m/>
    <m/>
    <m/>
    <m/>
    <m/>
    <m/>
    <m/>
    <m/>
    <m/>
    <m/>
    <m/>
    <m/>
    <m/>
    <m/>
    <m/>
    <n v="17.72"/>
    <n v="20524"/>
    <s v="NA"/>
    <x v="1"/>
    <s v="NA"/>
    <x v="7"/>
    <n v="0"/>
    <e v="#VALUE!"/>
    <n v="0"/>
    <x v="17"/>
    <x v="17"/>
    <e v="#N/A"/>
    <s v="06:41:54"/>
  </r>
  <r>
    <x v="1"/>
    <x v="0"/>
    <x v="0"/>
    <x v="6"/>
    <x v="1"/>
    <s v="8"/>
    <x v="1"/>
    <s v=""/>
    <s v=""/>
    <s v="10108052"/>
    <s v="VICENTE"/>
    <s v="MAYOL Larrain"/>
    <s v="105FA97"/>
    <x v="147"/>
    <m/>
    <s v=""/>
    <m/>
    <s v=""/>
    <s v="CHL"/>
    <s v=""/>
    <s v="18,29"/>
    <s v="7481"/>
    <m/>
    <s v="05:42"/>
    <s v="19,08"/>
    <s v="6604"/>
    <m/>
    <s v="05:15"/>
    <s v="15,09"/>
    <s v="6680"/>
    <s v="FTQ GA"/>
    <s v="12:31"/>
    <m/>
    <m/>
    <m/>
    <m/>
    <m/>
    <m/>
    <m/>
    <m/>
    <m/>
    <m/>
    <m/>
    <m/>
    <m/>
    <m/>
    <m/>
    <m/>
    <m/>
    <n v="17.510000000000002"/>
    <n v="20765"/>
    <s v="NA"/>
    <x v="1"/>
    <s v="NA"/>
    <x v="7"/>
    <n v="0"/>
    <e v="#VALUE!"/>
    <n v="0"/>
    <x v="22"/>
    <x v="152"/>
    <e v="#N/A"/>
    <s v="06:41:54"/>
  </r>
  <r>
    <x v="1"/>
    <x v="0"/>
    <x v="0"/>
    <x v="6"/>
    <x v="1"/>
    <s v="9"/>
    <x v="1"/>
    <s v=""/>
    <s v=""/>
    <s v="10172476"/>
    <s v="FLORENCIA"/>
    <s v="CARDONE ALMARZA"/>
    <s v="106BD75"/>
    <x v="54"/>
    <m/>
    <s v=""/>
    <m/>
    <s v=""/>
    <s v="CHL"/>
    <s v=""/>
    <s v="18,5"/>
    <s v="7393"/>
    <m/>
    <s v="04:13"/>
    <s v="18,73"/>
    <s v="6727"/>
    <m/>
    <s v="05:36"/>
    <s v="14,95"/>
    <s v="6741"/>
    <s v="FTQ GA"/>
    <s v="14:03"/>
    <m/>
    <m/>
    <m/>
    <m/>
    <m/>
    <m/>
    <m/>
    <m/>
    <m/>
    <m/>
    <m/>
    <m/>
    <m/>
    <m/>
    <m/>
    <m/>
    <m/>
    <n v="17.43"/>
    <n v="20861"/>
    <s v="NA"/>
    <x v="1"/>
    <s v="NA"/>
    <x v="7"/>
    <n v="0"/>
    <e v="#VALUE!"/>
    <n v="0"/>
    <x v="54"/>
    <x v="54"/>
    <e v="#N/A"/>
    <s v="06:41:54"/>
  </r>
  <r>
    <x v="1"/>
    <x v="0"/>
    <x v="0"/>
    <x v="6"/>
    <x v="1"/>
    <s v="10"/>
    <x v="1"/>
    <s v=""/>
    <s v=""/>
    <s v="10141895"/>
    <s v="CRISTOBAL"/>
    <s v="LARRAIN ARJONA"/>
    <s v="105ZX50"/>
    <x v="148"/>
    <m/>
    <s v=""/>
    <m/>
    <s v=""/>
    <s v="CHL"/>
    <s v=""/>
    <s v="17,14"/>
    <s v="7983"/>
    <m/>
    <s v="13:15"/>
    <s v="18,36"/>
    <s v="6863"/>
    <m/>
    <s v="17:26"/>
    <s v="11,72"/>
    <s v="8601"/>
    <s v="FTQ GA+ME TR"/>
    <s v="22:53"/>
    <m/>
    <m/>
    <m/>
    <m/>
    <m/>
    <m/>
    <m/>
    <m/>
    <m/>
    <m/>
    <m/>
    <m/>
    <m/>
    <m/>
    <m/>
    <m/>
    <m/>
    <n v="15.51"/>
    <n v="23447"/>
    <s v="NA"/>
    <x v="1"/>
    <s v="NA"/>
    <x v="7"/>
    <n v="0"/>
    <e v="#VALUE!"/>
    <n v="0"/>
    <x v="21"/>
    <x v="153"/>
    <s v="EL QUILLAY"/>
    <s v="06:41:54"/>
  </r>
  <r>
    <x v="1"/>
    <x v="0"/>
    <x v="0"/>
    <x v="6"/>
    <x v="1"/>
    <s v="11"/>
    <x v="1"/>
    <s v=""/>
    <s v=""/>
    <s v="10176170"/>
    <s v="JOSE"/>
    <s v="SPOERER VERGARA"/>
    <s v="106KP40"/>
    <x v="58"/>
    <m/>
    <s v=""/>
    <m/>
    <s v=""/>
    <s v="CHL"/>
    <s v=""/>
    <s v="14,93"/>
    <s v="9160"/>
    <m/>
    <s v="04:21"/>
    <s v="13,52"/>
    <s v="9320"/>
    <m/>
    <s v="05:06"/>
    <s v="13,28"/>
    <s v="7589"/>
    <s v="FTQ GA"/>
    <s v="06:01"/>
    <m/>
    <m/>
    <m/>
    <m/>
    <m/>
    <m/>
    <m/>
    <m/>
    <m/>
    <m/>
    <m/>
    <m/>
    <m/>
    <m/>
    <m/>
    <m/>
    <m/>
    <n v="13.95"/>
    <n v="26070"/>
    <s v="NA"/>
    <x v="1"/>
    <s v="NA"/>
    <x v="7"/>
    <n v="0"/>
    <e v="#VALUE!"/>
    <n v="0"/>
    <x v="23"/>
    <x v="154"/>
    <s v="LA COMPAÑÍA"/>
    <s v="06:41:54"/>
  </r>
  <r>
    <x v="1"/>
    <x v="0"/>
    <x v="0"/>
    <x v="6"/>
    <x v="1"/>
    <s v="12"/>
    <x v="1"/>
    <s v=""/>
    <s v=""/>
    <s v="10105817"/>
    <s v="PABLO JOSE"/>
    <s v="VALDES SALINAS"/>
    <s v="104NL15"/>
    <x v="149"/>
    <m/>
    <s v=""/>
    <m/>
    <s v=""/>
    <s v="CHL"/>
    <s v=""/>
    <s v="18,27"/>
    <s v="7489"/>
    <m/>
    <s v="04:56"/>
    <s v="19,96"/>
    <s v="6312"/>
    <s v="FTQ GA"/>
    <s v="05:33"/>
    <m/>
    <m/>
    <m/>
    <m/>
    <m/>
    <m/>
    <m/>
    <m/>
    <m/>
    <m/>
    <m/>
    <m/>
    <m/>
    <m/>
    <m/>
    <m/>
    <m/>
    <m/>
    <m/>
    <m/>
    <m/>
    <n v="19.04"/>
    <n v="13801"/>
    <s v="NA"/>
    <x v="1"/>
    <s v="NA"/>
    <x v="7"/>
    <n v="0"/>
    <e v="#VALUE!"/>
    <n v="0"/>
    <x v="25"/>
    <x v="155"/>
    <e v="#N/A"/>
    <s v="06:41:54"/>
  </r>
  <r>
    <x v="1"/>
    <x v="0"/>
    <x v="0"/>
    <x v="6"/>
    <x v="1"/>
    <s v="13"/>
    <x v="1"/>
    <s v=""/>
    <s v=""/>
    <s v="10181513"/>
    <s v="WILLIAM"/>
    <s v="GREASLEY MAKAI"/>
    <s v="106GH55"/>
    <x v="52"/>
    <m/>
    <s v=""/>
    <m/>
    <s v=""/>
    <s v="CAN"/>
    <s v=""/>
    <s v="18,56"/>
    <s v="7371"/>
    <m/>
    <s v="04:13"/>
    <s v="18,9"/>
    <s v="6668"/>
    <s v="FTQ GA"/>
    <s v="04:17"/>
    <m/>
    <m/>
    <m/>
    <m/>
    <m/>
    <m/>
    <m/>
    <m/>
    <m/>
    <m/>
    <m/>
    <m/>
    <m/>
    <m/>
    <m/>
    <m/>
    <m/>
    <m/>
    <m/>
    <m/>
    <m/>
    <n v="18.72"/>
    <n v="14039"/>
    <s v="NA"/>
    <x v="1"/>
    <s v="NA"/>
    <x v="7"/>
    <n v="0"/>
    <e v="#VALUE!"/>
    <n v="0"/>
    <x v="52"/>
    <x v="52"/>
    <e v="#N/A"/>
    <s v="06:41:54"/>
  </r>
  <r>
    <x v="1"/>
    <x v="0"/>
    <x v="0"/>
    <x v="6"/>
    <x v="1"/>
    <s v="14"/>
    <x v="1"/>
    <s v=""/>
    <s v=""/>
    <s v="10187939"/>
    <s v="EMILIA"/>
    <s v="PATTERSON"/>
    <s v="105ZX57"/>
    <x v="10"/>
    <m/>
    <s v=""/>
    <m/>
    <s v=""/>
    <s v="CHL"/>
    <s v=""/>
    <s v="17,3"/>
    <s v="7907"/>
    <m/>
    <s v="01:14"/>
    <s v="17,96"/>
    <s v="7015"/>
    <s v="FTQ ME"/>
    <s v="07:55"/>
    <m/>
    <m/>
    <m/>
    <m/>
    <m/>
    <m/>
    <m/>
    <m/>
    <m/>
    <m/>
    <m/>
    <m/>
    <m/>
    <m/>
    <m/>
    <m/>
    <m/>
    <m/>
    <m/>
    <m/>
    <m/>
    <n v="17.61"/>
    <n v="14922"/>
    <s v="NA"/>
    <x v="1"/>
    <s v="NA"/>
    <x v="7"/>
    <n v="0"/>
    <e v="#VALUE!"/>
    <n v="0"/>
    <x v="55"/>
    <x v="156"/>
    <s v="RINCONADA A"/>
    <s v="06:41:54"/>
  </r>
  <r>
    <x v="1"/>
    <x v="0"/>
    <x v="0"/>
    <x v="6"/>
    <x v="1"/>
    <s v="15"/>
    <x v="1"/>
    <s v=""/>
    <s v=""/>
    <s v="10160530"/>
    <s v="VICENTE "/>
    <s v="LARRAIN ARJONA"/>
    <s v="105IK40"/>
    <x v="150"/>
    <m/>
    <s v=""/>
    <m/>
    <s v=""/>
    <s v="CHL"/>
    <s v=""/>
    <s v="17,9"/>
    <s v="7641"/>
    <m/>
    <s v="07:50"/>
    <s v="17,11"/>
    <s v="7362"/>
    <s v="FTQ ME"/>
    <s v="20:07"/>
    <m/>
    <m/>
    <m/>
    <m/>
    <m/>
    <m/>
    <m/>
    <m/>
    <m/>
    <m/>
    <m/>
    <m/>
    <m/>
    <m/>
    <m/>
    <m/>
    <m/>
    <m/>
    <m/>
    <m/>
    <m/>
    <n v="17.52"/>
    <n v="15003"/>
    <s v="NA"/>
    <x v="1"/>
    <s v="NA"/>
    <x v="7"/>
    <n v="0"/>
    <e v="#VALUE!"/>
    <n v="0"/>
    <x v="20"/>
    <x v="157"/>
    <s v="EL QUILLAY"/>
    <s v="06:41:54"/>
  </r>
  <r>
    <x v="1"/>
    <x v="0"/>
    <x v="0"/>
    <x v="6"/>
    <x v="1"/>
    <s v="16"/>
    <x v="1"/>
    <s v=""/>
    <s v=""/>
    <s v="10086065"/>
    <s v="PAULA"/>
    <s v="LLORENS CLARK"/>
    <s v="104YP08"/>
    <x v="151"/>
    <m/>
    <s v=""/>
    <m/>
    <s v=""/>
    <s v="CHL"/>
    <s v=""/>
    <s v="19,03"/>
    <s v="7188"/>
    <s v="FTQ GA"/>
    <s v="01:37"/>
    <m/>
    <m/>
    <m/>
    <m/>
    <m/>
    <m/>
    <m/>
    <m/>
    <m/>
    <m/>
    <m/>
    <m/>
    <m/>
    <m/>
    <m/>
    <m/>
    <m/>
    <m/>
    <m/>
    <m/>
    <m/>
    <m/>
    <m/>
    <m/>
    <m/>
    <n v="19.03"/>
    <n v="7188"/>
    <s v="NA"/>
    <x v="1"/>
    <s v="NA"/>
    <x v="7"/>
    <n v="0"/>
    <e v="#VALUE!"/>
    <n v="0"/>
    <x v="13"/>
    <x v="158"/>
    <s v="SANDEK 1"/>
    <s v="06:41:54"/>
  </r>
  <r>
    <x v="1"/>
    <x v="0"/>
    <x v="0"/>
    <x v="6"/>
    <x v="1"/>
    <s v="17"/>
    <x v="1"/>
    <s v=""/>
    <s v=""/>
    <s v="10115927"/>
    <s v="PAULINA"/>
    <s v="BERRIEL"/>
    <s v="105EI53"/>
    <x v="51"/>
    <m/>
    <s v=""/>
    <m/>
    <s v=""/>
    <s v="URU"/>
    <s v=""/>
    <s v="18,98"/>
    <s v="7207"/>
    <s v="FTQ GA"/>
    <s v="01:27"/>
    <m/>
    <m/>
    <m/>
    <m/>
    <m/>
    <m/>
    <m/>
    <m/>
    <m/>
    <m/>
    <m/>
    <m/>
    <m/>
    <m/>
    <m/>
    <m/>
    <m/>
    <m/>
    <m/>
    <m/>
    <m/>
    <m/>
    <m/>
    <m/>
    <m/>
    <n v="18.98"/>
    <n v="7207"/>
    <s v="NA"/>
    <x v="1"/>
    <s v="NA"/>
    <x v="7"/>
    <n v="0"/>
    <e v="#VALUE!"/>
    <n v="0"/>
    <x v="138"/>
    <x v="159"/>
    <e v="#N/A"/>
    <s v="06:41:54"/>
  </r>
  <r>
    <x v="1"/>
    <x v="0"/>
    <x v="0"/>
    <x v="6"/>
    <x v="1"/>
    <s v="18"/>
    <x v="1"/>
    <s v=""/>
    <s v=""/>
    <s v="10116626"/>
    <s v="PAULINO"/>
    <s v="RIOS MORAGA"/>
    <s v="106BG27"/>
    <x v="152"/>
    <m/>
    <s v=""/>
    <m/>
    <s v=""/>
    <s v="CHL"/>
    <s v=""/>
    <s v="17,99"/>
    <s v="7605"/>
    <s v="FTQ GA"/>
    <s v="07:18"/>
    <m/>
    <m/>
    <m/>
    <m/>
    <m/>
    <m/>
    <m/>
    <m/>
    <m/>
    <m/>
    <m/>
    <m/>
    <m/>
    <m/>
    <m/>
    <m/>
    <m/>
    <m/>
    <m/>
    <m/>
    <m/>
    <m/>
    <m/>
    <m/>
    <m/>
    <n v="17.989999999999998"/>
    <n v="7605"/>
    <s v="NA"/>
    <x v="1"/>
    <s v="NA"/>
    <x v="7"/>
    <n v="0"/>
    <e v="#VALUE!"/>
    <n v="0"/>
    <x v="139"/>
    <x v="160"/>
    <e v="#N/A"/>
    <s v="06:41:54"/>
  </r>
  <r>
    <x v="1"/>
    <x v="0"/>
    <x v="0"/>
    <x v="6"/>
    <x v="1"/>
    <s v="19"/>
    <x v="1"/>
    <s v=""/>
    <s v=""/>
    <s v="10192484"/>
    <s v="FLORENCIA CATALINA"/>
    <s v="CERPA VERA"/>
    <s v="105UH26"/>
    <x v="153"/>
    <m/>
    <s v=""/>
    <m/>
    <s v=""/>
    <s v="CHL"/>
    <s v=""/>
    <s v="16,61"/>
    <s v="8237"/>
    <s v="FTQ GA"/>
    <s v="18:44"/>
    <m/>
    <m/>
    <m/>
    <m/>
    <m/>
    <m/>
    <m/>
    <m/>
    <m/>
    <m/>
    <m/>
    <m/>
    <m/>
    <m/>
    <m/>
    <m/>
    <m/>
    <m/>
    <m/>
    <m/>
    <m/>
    <m/>
    <m/>
    <m/>
    <m/>
    <n v="16.61"/>
    <n v="8237"/>
    <s v="NA"/>
    <x v="1"/>
    <s v="NA"/>
    <x v="7"/>
    <n v="0"/>
    <e v="#VALUE!"/>
    <n v="0"/>
    <x v="53"/>
    <x v="161"/>
    <e v="#N/A"/>
    <s v="06:41:54"/>
  </r>
  <r>
    <x v="1"/>
    <x v="0"/>
    <x v="0"/>
    <x v="6"/>
    <x v="1"/>
    <s v="20"/>
    <x v="1"/>
    <s v=""/>
    <s v=""/>
    <s v="10172599"/>
    <s v="PIA"/>
    <s v="CERPA SABATER"/>
    <s v="104NR24"/>
    <x v="53"/>
    <m/>
    <s v=""/>
    <m/>
    <s v=""/>
    <s v="CHL"/>
    <s v=""/>
    <s v="16,79"/>
    <s v="8149"/>
    <s v="FTQ GA"/>
    <s v=""/>
    <m/>
    <m/>
    <m/>
    <m/>
    <m/>
    <m/>
    <m/>
    <m/>
    <m/>
    <m/>
    <m/>
    <m/>
    <m/>
    <m/>
    <m/>
    <m/>
    <m/>
    <m/>
    <m/>
    <m/>
    <m/>
    <m/>
    <m/>
    <m/>
    <m/>
    <n v="16.79"/>
    <n v="8149"/>
    <s v="NA"/>
    <x v="1"/>
    <s v="NA"/>
    <x v="7"/>
    <n v="0"/>
    <e v="#VALUE!"/>
    <n v="0"/>
    <x v="19"/>
    <x v="162"/>
    <e v="#N/A"/>
    <s v="06:41:54"/>
  </r>
  <r>
    <x v="1"/>
    <x v="0"/>
    <x v="0"/>
    <x v="6"/>
    <x v="1"/>
    <s v="21"/>
    <x v="1"/>
    <s v=""/>
    <s v=""/>
    <s v="10094691"/>
    <s v="MICAELA"/>
    <s v="TORRES HORTA"/>
    <s v="105EL04"/>
    <x v="154"/>
    <m/>
    <s v=""/>
    <m/>
    <s v=""/>
    <s v="CHL"/>
    <s v=""/>
    <s v=""/>
    <s v=""/>
    <s v="FTQ GA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1"/>
    <s v="NA"/>
    <x v="7"/>
    <n v="0"/>
    <e v="#VALUE!"/>
    <n v="0"/>
    <x v="51"/>
    <x v="163"/>
    <e v="#N/A"/>
    <s v="06:41:54"/>
  </r>
  <r>
    <x v="1"/>
    <x v="0"/>
    <x v="0"/>
    <x v="6"/>
    <x v="1"/>
    <s v="22"/>
    <x v="1"/>
    <s v=""/>
    <s v=""/>
    <s v="10083644"/>
    <s v="JOSEFINA"/>
    <s v="ROLT"/>
    <s v="106FS02"/>
    <x v="39"/>
    <m/>
    <s v=""/>
    <m/>
    <s v=""/>
    <s v="ARG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1"/>
    <s v="NA"/>
    <x v="7"/>
    <n v="0"/>
    <e v="#VALUE!"/>
    <n v="0"/>
    <x v="140"/>
    <x v="164"/>
    <e v="#N/A"/>
    <s v="06:41:54"/>
  </r>
  <r>
    <x v="1"/>
    <x v="0"/>
    <x v="1"/>
    <x v="7"/>
    <x v="0"/>
    <s v="1"/>
    <x v="0"/>
    <s v=""/>
    <s v=""/>
    <s v="10118325"/>
    <s v="MATIAS"/>
    <s v="ALAMOS"/>
    <s v="106FJ84"/>
    <x v="155"/>
    <m/>
    <s v=""/>
    <m/>
    <s v=""/>
    <s v="CHL"/>
    <s v=""/>
    <s v="18,41"/>
    <s v="6843"/>
    <m/>
    <s v="03:31"/>
    <s v="16,54"/>
    <s v="6095"/>
    <m/>
    <s v="09:48"/>
    <s v="19,89"/>
    <s v="3801"/>
    <m/>
    <s v="09:40"/>
    <m/>
    <m/>
    <m/>
    <m/>
    <m/>
    <m/>
    <m/>
    <m/>
    <m/>
    <m/>
    <m/>
    <m/>
    <m/>
    <m/>
    <m/>
    <m/>
    <m/>
    <n v="18.07"/>
    <n v="16738"/>
    <n v="16738"/>
    <x v="2"/>
    <n v="3"/>
    <x v="90"/>
    <n v="190"/>
    <n v="-24.05"/>
    <n v="249.95"/>
    <x v="27"/>
    <x v="165"/>
    <s v="EL MOLINO A"/>
    <s v="04:14:55"/>
  </r>
  <r>
    <x v="1"/>
    <x v="0"/>
    <x v="1"/>
    <x v="7"/>
    <x v="0"/>
    <s v="2"/>
    <x v="0"/>
    <s v=""/>
    <s v=""/>
    <s v="10078206"/>
    <s v="CARLA"/>
    <s v="O´NELL"/>
    <s v="105OM22"/>
    <x v="156"/>
    <m/>
    <s v=""/>
    <m/>
    <s v=""/>
    <s v="CHL"/>
    <s v=""/>
    <s v="18,64"/>
    <s v="6759"/>
    <m/>
    <s v="02:01"/>
    <s v="17,34"/>
    <s v="5813"/>
    <m/>
    <s v="03:24"/>
    <s v="18,13"/>
    <s v="4169"/>
    <m/>
    <s v="16:20"/>
    <m/>
    <m/>
    <m/>
    <m/>
    <m/>
    <m/>
    <m/>
    <m/>
    <m/>
    <m/>
    <m/>
    <m/>
    <m/>
    <m/>
    <m/>
    <m/>
    <m/>
    <n v="18.059999999999999"/>
    <n v="16741"/>
    <n v="16741"/>
    <x v="2"/>
    <n v="4"/>
    <x v="91"/>
    <n v="185"/>
    <n v="-24.1"/>
    <n v="244.9"/>
    <x v="106"/>
    <x v="166"/>
    <s v="RINCONADA A"/>
    <s v="04:14:55"/>
  </r>
  <r>
    <x v="1"/>
    <x v="0"/>
    <x v="1"/>
    <x v="7"/>
    <x v="0"/>
    <s v="3"/>
    <x v="0"/>
    <s v=""/>
    <s v=""/>
    <s v="10046993"/>
    <s v="SEBASTIAN"/>
    <s v="SALINAS"/>
    <s v="106LU89"/>
    <x v="94"/>
    <m/>
    <s v=""/>
    <m/>
    <s v=""/>
    <s v="CHL"/>
    <s v=""/>
    <s v="17,24"/>
    <s v="7307"/>
    <m/>
    <s v="06:01"/>
    <s v="15,59"/>
    <s v="6467"/>
    <m/>
    <s v="10:46"/>
    <s v="17,7"/>
    <s v="4271"/>
    <m/>
    <s v="11:01"/>
    <m/>
    <m/>
    <m/>
    <m/>
    <m/>
    <m/>
    <m/>
    <m/>
    <m/>
    <m/>
    <m/>
    <m/>
    <m/>
    <m/>
    <m/>
    <m/>
    <m/>
    <n v="16.760000000000002"/>
    <n v="18045"/>
    <n v="18045"/>
    <x v="2"/>
    <n v="8"/>
    <x v="92"/>
    <n v="165"/>
    <n v="-45.833333333333336"/>
    <n v="203.16666666666666"/>
    <x v="94"/>
    <x v="94"/>
    <e v="#N/A"/>
    <s v="04:14:55"/>
  </r>
  <r>
    <x v="1"/>
    <x v="0"/>
    <x v="1"/>
    <x v="7"/>
    <x v="0"/>
    <s v="4"/>
    <x v="0"/>
    <s v=""/>
    <s v=""/>
    <s v="10131587"/>
    <s v="CAROLINE"/>
    <s v="MACKENZIE"/>
    <s v="106LX01"/>
    <x v="157"/>
    <m/>
    <s v=""/>
    <m/>
    <s v=""/>
    <s v="CHL"/>
    <s v=""/>
    <s v="15,2"/>
    <s v="8290"/>
    <m/>
    <s v="07:39"/>
    <s v="14,12"/>
    <s v="7140"/>
    <m/>
    <s v="07:14"/>
    <s v="15,55"/>
    <s v="4860"/>
    <m/>
    <s v="07:12"/>
    <m/>
    <m/>
    <m/>
    <m/>
    <m/>
    <m/>
    <m/>
    <m/>
    <m/>
    <m/>
    <m/>
    <m/>
    <m/>
    <m/>
    <m/>
    <m/>
    <m/>
    <n v="14.9"/>
    <n v="20290"/>
    <n v="20290"/>
    <x v="2"/>
    <n v="16"/>
    <x v="93"/>
    <n v="125"/>
    <n v="-83.25"/>
    <n v="125.75"/>
    <x v="6"/>
    <x v="167"/>
    <s v="LA COMPAÑÍA"/>
    <s v="04:14:55"/>
  </r>
  <r>
    <x v="1"/>
    <x v="0"/>
    <x v="1"/>
    <x v="7"/>
    <x v="0"/>
    <s v="5"/>
    <x v="1"/>
    <s v=""/>
    <s v=""/>
    <s v="10040004"/>
    <s v="PABLO"/>
    <s v="FIGUEROA SILVA"/>
    <s v="106KP68"/>
    <x v="158"/>
    <m/>
    <s v=""/>
    <m/>
    <s v=""/>
    <s v="CHL"/>
    <s v=""/>
    <s v="17,77"/>
    <s v="7091"/>
    <m/>
    <s v="08:20"/>
    <s v="16,19"/>
    <s v="6225"/>
    <m/>
    <s v="14:38"/>
    <s v="13,92"/>
    <s v="5431"/>
    <s v="FTQ ME TR"/>
    <s v="27:08"/>
    <m/>
    <m/>
    <m/>
    <m/>
    <m/>
    <m/>
    <m/>
    <m/>
    <m/>
    <m/>
    <m/>
    <m/>
    <m/>
    <m/>
    <m/>
    <m/>
    <m/>
    <n v="16.13"/>
    <n v="18748"/>
    <s v="NA"/>
    <x v="2"/>
    <s v="NA"/>
    <x v="7"/>
    <n v="0"/>
    <e v="#VALUE!"/>
    <n v="0"/>
    <x v="141"/>
    <x v="168"/>
    <s v="TOBA ENDURANCE"/>
    <s v="04:14:55"/>
  </r>
  <r>
    <x v="1"/>
    <x v="0"/>
    <x v="1"/>
    <x v="7"/>
    <x v="0"/>
    <s v="6"/>
    <x v="1"/>
    <s v=""/>
    <s v=""/>
    <s v="10179621"/>
    <s v="AARON "/>
    <s v="AMESTICA OLEA"/>
    <s v="106EP97"/>
    <x v="159"/>
    <m/>
    <s v=""/>
    <m/>
    <s v=""/>
    <s v="CHL"/>
    <s v=""/>
    <s v="18"/>
    <s v="7000"/>
    <m/>
    <s v="04:24"/>
    <s v="17,54"/>
    <s v="5746"/>
    <s v="FTQ GA"/>
    <s v="06:05"/>
    <m/>
    <m/>
    <m/>
    <m/>
    <m/>
    <m/>
    <m/>
    <m/>
    <m/>
    <m/>
    <m/>
    <m/>
    <m/>
    <m/>
    <m/>
    <m/>
    <m/>
    <m/>
    <m/>
    <m/>
    <m/>
    <n v="17.79"/>
    <n v="12746"/>
    <s v="NA"/>
    <x v="2"/>
    <s v="NA"/>
    <x v="7"/>
    <n v="0"/>
    <e v="#VALUE!"/>
    <n v="0"/>
    <x v="142"/>
    <x v="169"/>
    <e v="#N/A"/>
    <s v="04:14:55"/>
  </r>
  <r>
    <x v="1"/>
    <x v="0"/>
    <x v="1"/>
    <x v="7"/>
    <x v="0"/>
    <s v="7"/>
    <x v="1"/>
    <s v=""/>
    <s v=""/>
    <s v="10062874"/>
    <s v="EDERSON"/>
    <s v="FERNANDES DA COSTA"/>
    <s v="106LO99"/>
    <x v="160"/>
    <m/>
    <s v=""/>
    <m/>
    <s v=""/>
    <s v="BRA"/>
    <s v=""/>
    <s v="15,28"/>
    <s v="8245"/>
    <m/>
    <s v="02:32"/>
    <s v="14,57"/>
    <s v="6920"/>
    <s v="FTQ GA"/>
    <s v="03:01"/>
    <m/>
    <m/>
    <m/>
    <m/>
    <m/>
    <m/>
    <m/>
    <m/>
    <m/>
    <m/>
    <m/>
    <m/>
    <m/>
    <m/>
    <m/>
    <m/>
    <m/>
    <m/>
    <m/>
    <m/>
    <m/>
    <n v="14.96"/>
    <n v="15165"/>
    <s v="NA"/>
    <x v="2"/>
    <s v="NA"/>
    <x v="7"/>
    <n v="0"/>
    <e v="#VALUE!"/>
    <n v="0"/>
    <x v="143"/>
    <x v="170"/>
    <e v="#N/A"/>
    <s v="04:14:55"/>
  </r>
  <r>
    <x v="1"/>
    <x v="0"/>
    <x v="1"/>
    <x v="7"/>
    <x v="0"/>
    <s v="8"/>
    <x v="1"/>
    <s v=""/>
    <s v=""/>
    <s v="10097521"/>
    <s v="LAURA"/>
    <s v="MORAS"/>
    <s v="106KU22"/>
    <x v="161"/>
    <m/>
    <s v=""/>
    <m/>
    <s v=""/>
    <s v="URU"/>
    <s v=""/>
    <s v="15,14"/>
    <s v="8321"/>
    <s v="FTQ GA"/>
    <s v="08:16"/>
    <m/>
    <m/>
    <m/>
    <m/>
    <m/>
    <m/>
    <m/>
    <m/>
    <m/>
    <m/>
    <m/>
    <m/>
    <m/>
    <m/>
    <m/>
    <m/>
    <m/>
    <m/>
    <m/>
    <m/>
    <m/>
    <m/>
    <m/>
    <m/>
    <m/>
    <n v="15.14"/>
    <n v="8321"/>
    <s v="NA"/>
    <x v="2"/>
    <s v="NA"/>
    <x v="7"/>
    <n v="0"/>
    <e v="#VALUE!"/>
    <n v="0"/>
    <x v="144"/>
    <x v="171"/>
    <e v="#N/A"/>
    <s v="04:14:55"/>
  </r>
  <r>
    <x v="1"/>
    <x v="0"/>
    <x v="1"/>
    <x v="7"/>
    <x v="1"/>
    <s v="1"/>
    <x v="0"/>
    <s v=""/>
    <s v=""/>
    <s v="10194676"/>
    <s v="COLOMBA"/>
    <s v="MATTE TYRER"/>
    <s v="106LU87"/>
    <x v="65"/>
    <m/>
    <s v=""/>
    <m/>
    <s v=""/>
    <s v="CHL"/>
    <s v=""/>
    <s v="18,32"/>
    <s v="6877"/>
    <m/>
    <s v="02:45"/>
    <s v="17,15"/>
    <s v="5879"/>
    <m/>
    <s v="06:51"/>
    <s v="16,75"/>
    <s v="4513"/>
    <m/>
    <s v="11:38"/>
    <m/>
    <m/>
    <m/>
    <m/>
    <m/>
    <m/>
    <m/>
    <m/>
    <m/>
    <m/>
    <m/>
    <m/>
    <m/>
    <m/>
    <m/>
    <m/>
    <m/>
    <n v="17.510000000000002"/>
    <n v="17268"/>
    <n v="17268"/>
    <x v="3"/>
    <n v="5"/>
    <x v="94"/>
    <n v="180"/>
    <n v="-32.883333333333333"/>
    <n v="231.11666666666667"/>
    <x v="81"/>
    <x v="172"/>
    <s v="KEHAILAN A"/>
    <s v="04:14:55"/>
  </r>
  <r>
    <x v="1"/>
    <x v="0"/>
    <x v="1"/>
    <x v="7"/>
    <x v="1"/>
    <s v="2"/>
    <x v="0"/>
    <s v=""/>
    <s v=""/>
    <s v="10147207"/>
    <s v="EMA"/>
    <s v="SANCHEZ"/>
    <s v="106KP70"/>
    <x v="49"/>
    <m/>
    <s v=""/>
    <m/>
    <s v=""/>
    <s v="URU"/>
    <s v=""/>
    <s v="17,04"/>
    <s v="7394"/>
    <m/>
    <s v="02:10"/>
    <s v="16,43"/>
    <s v="6134"/>
    <m/>
    <s v="02:00"/>
    <s v="18,04"/>
    <s v="4190"/>
    <m/>
    <s v="04:49"/>
    <m/>
    <m/>
    <m/>
    <m/>
    <m/>
    <m/>
    <m/>
    <m/>
    <m/>
    <m/>
    <m/>
    <m/>
    <m/>
    <m/>
    <m/>
    <m/>
    <m/>
    <n v="17.07"/>
    <n v="17718"/>
    <n v="17718"/>
    <x v="3"/>
    <n v="6"/>
    <x v="95"/>
    <n v="175"/>
    <n v="-40.383333333333333"/>
    <n v="218.61666666666667"/>
    <x v="145"/>
    <x v="173"/>
    <e v="#N/A"/>
    <s v="04:14:55"/>
  </r>
  <r>
    <x v="1"/>
    <x v="0"/>
    <x v="1"/>
    <x v="7"/>
    <x v="1"/>
    <s v="3"/>
    <x v="0"/>
    <s v=""/>
    <s v=""/>
    <s v="10105419"/>
    <s v="TRINIDAD"/>
    <s v="MENDEZ"/>
    <s v="106BD63"/>
    <x v="162"/>
    <m/>
    <s v=""/>
    <m/>
    <s v=""/>
    <s v="ARG"/>
    <s v=""/>
    <s v="17,07"/>
    <s v="7380"/>
    <m/>
    <s v="01:58"/>
    <s v="16,02"/>
    <s v="6293"/>
    <m/>
    <s v="04:28"/>
    <s v="18,68"/>
    <s v="4048"/>
    <m/>
    <s v="04:56"/>
    <m/>
    <m/>
    <m/>
    <m/>
    <m/>
    <m/>
    <m/>
    <m/>
    <m/>
    <m/>
    <m/>
    <m/>
    <m/>
    <m/>
    <m/>
    <m/>
    <m/>
    <n v="17.059999999999999"/>
    <n v="17721"/>
    <n v="17721"/>
    <x v="3"/>
    <n v="7"/>
    <x v="96"/>
    <n v="170"/>
    <n v="-40.43333333333333"/>
    <n v="213.56666666666666"/>
    <x v="146"/>
    <x v="174"/>
    <e v="#N/A"/>
    <s v="04:14:55"/>
  </r>
  <r>
    <x v="1"/>
    <x v="0"/>
    <x v="1"/>
    <x v="7"/>
    <x v="1"/>
    <s v="4"/>
    <x v="1"/>
    <s v=""/>
    <s v=""/>
    <s v="10168197"/>
    <s v="JOSEFINA"/>
    <s v="CAPUTO"/>
    <s v="106GG91"/>
    <x v="26"/>
    <m/>
    <s v=""/>
    <m/>
    <s v=""/>
    <s v="ARG"/>
    <s v=""/>
    <s v="16,65"/>
    <s v="7568"/>
    <m/>
    <s v="12:46"/>
    <s v="14,41"/>
    <s v="6994"/>
    <s v="FTQ GA"/>
    <s v="08:29"/>
    <m/>
    <m/>
    <m/>
    <m/>
    <m/>
    <m/>
    <m/>
    <m/>
    <m/>
    <m/>
    <m/>
    <m/>
    <m/>
    <m/>
    <m/>
    <m/>
    <m/>
    <m/>
    <m/>
    <m/>
    <m/>
    <n v="15.57"/>
    <n v="14562"/>
    <s v="NA"/>
    <x v="3"/>
    <s v="NA"/>
    <x v="7"/>
    <n v="0"/>
    <e v="#VALUE!"/>
    <n v="0"/>
    <x v="147"/>
    <x v="175"/>
    <e v="#N/A"/>
    <s v="04:14:55"/>
  </r>
  <r>
    <x v="1"/>
    <x v="0"/>
    <x v="1"/>
    <x v="7"/>
    <x v="1"/>
    <s v="5"/>
    <x v="1"/>
    <s v=""/>
    <s v=""/>
    <s v="10182689"/>
    <s v="JOSEFINA"/>
    <s v="BACHELET COTO"/>
    <s v="106LT37"/>
    <x v="163"/>
    <m/>
    <s v=""/>
    <m/>
    <s v=""/>
    <s v="CHL"/>
    <s v=""/>
    <s v="17,68"/>
    <s v="7125"/>
    <s v="FTQ GA"/>
    <s v="06:50"/>
    <m/>
    <m/>
    <m/>
    <m/>
    <m/>
    <m/>
    <m/>
    <m/>
    <m/>
    <m/>
    <m/>
    <m/>
    <m/>
    <m/>
    <m/>
    <m/>
    <m/>
    <m/>
    <m/>
    <m/>
    <m/>
    <m/>
    <m/>
    <m/>
    <m/>
    <n v="17.68"/>
    <n v="7125"/>
    <s v="NA"/>
    <x v="3"/>
    <s v="NA"/>
    <x v="7"/>
    <n v="0"/>
    <e v="#VALUE!"/>
    <n v="0"/>
    <x v="148"/>
    <x v="176"/>
    <e v="#N/A"/>
    <s v="04:14:55"/>
  </r>
  <r>
    <x v="1"/>
    <x v="1"/>
    <x v="1"/>
    <x v="7"/>
    <x v="0"/>
    <s v="1"/>
    <x v="0"/>
    <s v=""/>
    <s v=""/>
    <m/>
    <s v="RICARDO"/>
    <s v="THOMSEN"/>
    <m/>
    <x v="61"/>
    <m/>
    <s v=""/>
    <m/>
    <s v=""/>
    <s v="CHL"/>
    <s v=""/>
    <s v="09:30:00"/>
    <s v="11:02:09"/>
    <s v="11:11:57"/>
    <s v="20,6"/>
    <s v="22,79"/>
    <s v="6118"/>
    <m/>
    <s v="11:51:57"/>
    <s v="13:05:24"/>
    <s v="13:15:41"/>
    <s v="20,07"/>
    <s v="22,88"/>
    <s v="5023"/>
    <m/>
    <s v="13:55:41"/>
    <s v="15:04:54"/>
    <s v="15:11:05"/>
    <s v="18,2"/>
    <s v="18,2"/>
    <s v="4154"/>
    <m/>
    <m/>
    <m/>
    <m/>
    <m/>
    <m/>
    <m/>
    <m/>
    <n v="19.77"/>
    <n v="19.77"/>
    <n v="15295"/>
    <n v="15295"/>
    <x v="2"/>
    <n v="1"/>
    <x v="97"/>
    <n v="200"/>
    <n v="0"/>
    <n v="284"/>
    <x v="63"/>
    <x v="177"/>
    <e v="#N/A"/>
    <s v="04:14:55"/>
  </r>
  <r>
    <x v="1"/>
    <x v="1"/>
    <x v="1"/>
    <x v="7"/>
    <x v="0"/>
    <s v="2"/>
    <x v="0"/>
    <s v=""/>
    <s v=""/>
    <s v="10118391"/>
    <s v="CARLOS "/>
    <s v="SILVA ESCOBAR"/>
    <s v="104WZ17"/>
    <x v="164"/>
    <m/>
    <s v=""/>
    <m/>
    <s v=""/>
    <s v="CHL"/>
    <s v=""/>
    <s v="09:30:00"/>
    <s v="11:06:20"/>
    <s v="11:12:06"/>
    <s v="20,57"/>
    <s v="21,8"/>
    <s v="6126"/>
    <m/>
    <s v="11:52:06"/>
    <s v="13:11:52"/>
    <s v="13:25:53"/>
    <s v="17,91"/>
    <s v="21,06"/>
    <s v="5628"/>
    <m/>
    <s v="14:05:53"/>
    <s v="15:28:10"/>
    <s v="15:57:52"/>
    <s v="15,31"/>
    <s v="15,31"/>
    <s v="4936"/>
    <m/>
    <m/>
    <m/>
    <m/>
    <m/>
    <m/>
    <m/>
    <m/>
    <n v="18.12"/>
    <n v="18.12"/>
    <n v="16690"/>
    <n v="16690"/>
    <x v="2"/>
    <n v="2"/>
    <x v="98"/>
    <n v="195"/>
    <n v="-23.25"/>
    <n v="255.75"/>
    <x v="149"/>
    <x v="178"/>
    <e v="#N/A"/>
    <s v="04:14:55"/>
  </r>
  <r>
    <x v="1"/>
    <x v="1"/>
    <x v="1"/>
    <x v="7"/>
    <x v="0"/>
    <s v="3"/>
    <x v="0"/>
    <s v=""/>
    <s v=""/>
    <m/>
    <s v="FRANCISCO"/>
    <s v="VERGARA"/>
    <m/>
    <x v="165"/>
    <m/>
    <s v=""/>
    <m/>
    <s v=""/>
    <s v="CHL"/>
    <s v=""/>
    <s v="09:30:00"/>
    <s v="11:22:01"/>
    <s v="11:26:43"/>
    <s v="17,99"/>
    <s v="18,74"/>
    <s v="7004"/>
    <m/>
    <s v="12:06:43"/>
    <s v="13:39:41"/>
    <s v="13:58:31"/>
    <s v="15,03"/>
    <s v="18,07"/>
    <s v="6708"/>
    <m/>
    <s v="14:38:31"/>
    <s v="15:52:52"/>
    <s v="16:15:12"/>
    <s v="16,94"/>
    <s v="16,94"/>
    <s v="4461"/>
    <m/>
    <m/>
    <m/>
    <m/>
    <m/>
    <m/>
    <m/>
    <m/>
    <n v="16.64"/>
    <n v="16.64"/>
    <n v="18173"/>
    <n v="18173"/>
    <x v="2"/>
    <n v="9"/>
    <x v="99"/>
    <n v="160"/>
    <n v="-47.966666666666669"/>
    <n v="196.03333333333333"/>
    <x v="150"/>
    <x v="179"/>
    <e v="#N/A"/>
    <s v="04:14:55"/>
  </r>
  <r>
    <x v="1"/>
    <x v="1"/>
    <x v="1"/>
    <x v="7"/>
    <x v="0"/>
    <s v="4"/>
    <x v="0"/>
    <s v=""/>
    <s v=""/>
    <s v="10192285"/>
    <s v="CRISTOBAL"/>
    <s v="BELTRAMIN"/>
    <m/>
    <x v="99"/>
    <m/>
    <s v=""/>
    <m/>
    <s v=""/>
    <s v="CHL"/>
    <s v=""/>
    <s v="09:30:00"/>
    <s v="11:41:27"/>
    <s v="11:44:17"/>
    <s v="15,64"/>
    <s v="15,98"/>
    <s v="8058"/>
    <m/>
    <s v="12:24:17"/>
    <s v="14:11:22"/>
    <s v="14:14:31"/>
    <s v="15,24"/>
    <s v="15,69"/>
    <s v="6613"/>
    <m/>
    <s v="14:54:31"/>
    <s v="16:11:50"/>
    <s v="16:16:37"/>
    <s v="16,3"/>
    <s v="16,3"/>
    <s v="4639"/>
    <m/>
    <m/>
    <m/>
    <m/>
    <m/>
    <m/>
    <m/>
    <m/>
    <n v="15.66"/>
    <n v="15.66"/>
    <n v="19310"/>
    <n v="19310"/>
    <x v="2"/>
    <n v="10"/>
    <x v="100"/>
    <n v="155"/>
    <n v="-66.916666666666671"/>
    <n v="172.08333333333331"/>
    <x v="34"/>
    <x v="180"/>
    <e v="#N/A"/>
    <s v="04:14:55"/>
  </r>
  <r>
    <x v="1"/>
    <x v="1"/>
    <x v="1"/>
    <x v="7"/>
    <x v="0"/>
    <s v="5"/>
    <x v="0"/>
    <s v=""/>
    <s v=""/>
    <m/>
    <s v="RODRIGO"/>
    <s v="MOREIRA"/>
    <m/>
    <x v="166"/>
    <m/>
    <s v=""/>
    <m/>
    <s v=""/>
    <s v="CHL"/>
    <s v=""/>
    <s v="09:30:00"/>
    <s v="11:44:45"/>
    <s v="11:46:57"/>
    <s v="15,33"/>
    <s v="15,58"/>
    <s v="8218"/>
    <m/>
    <s v="12:26:57"/>
    <s v="14:19:18"/>
    <s v="14:24:25"/>
    <s v="14,3"/>
    <s v="14,96"/>
    <s v="7047"/>
    <m/>
    <s v="15:04:25"/>
    <s v="16:19:11"/>
    <s v="16:27:13"/>
    <s v="16,85"/>
    <s v="16,85"/>
    <s v="4487"/>
    <m/>
    <m/>
    <m/>
    <m/>
    <m/>
    <m/>
    <m/>
    <m/>
    <n v="15.31"/>
    <n v="15.31"/>
    <n v="19752"/>
    <n v="19752"/>
    <x v="2"/>
    <n v="11"/>
    <x v="101"/>
    <n v="150"/>
    <n v="-74.283333333333331"/>
    <n v="159.71666666666667"/>
    <x v="151"/>
    <x v="181"/>
    <e v="#N/A"/>
    <s v="04:14:55"/>
  </r>
  <r>
    <x v="1"/>
    <x v="1"/>
    <x v="1"/>
    <x v="7"/>
    <x v="0"/>
    <s v="6"/>
    <x v="0"/>
    <s v=""/>
    <s v=""/>
    <m/>
    <s v="JOSE CAIO"/>
    <s v="FRISONI VAS GUIMARAES"/>
    <m/>
    <x v="167"/>
    <m/>
    <s v=""/>
    <m/>
    <s v=""/>
    <s v="BRA"/>
    <s v=""/>
    <s v="09:30:00"/>
    <s v="11:44:41"/>
    <s v="11:47:05"/>
    <s v="15,32"/>
    <s v="15,59"/>
    <s v="8225"/>
    <m/>
    <s v="12:27:05"/>
    <s v="14:19:46"/>
    <s v="14:22:37"/>
    <s v="14,54"/>
    <s v="14,91"/>
    <s v="6933"/>
    <m/>
    <s v="15:02:37"/>
    <s v="16:19:15"/>
    <s v="16:25:42"/>
    <s v="16,44"/>
    <s v="16,44"/>
    <s v="4598"/>
    <m/>
    <m/>
    <m/>
    <m/>
    <m/>
    <m/>
    <m/>
    <m/>
    <n v="15.31"/>
    <n v="15.31"/>
    <n v="19756"/>
    <n v="19756"/>
    <x v="2"/>
    <n v="12"/>
    <x v="102"/>
    <n v="145"/>
    <n v="-74.349999999999994"/>
    <n v="154.65"/>
    <x v="152"/>
    <x v="182"/>
    <e v="#N/A"/>
    <s v="04:14:55"/>
  </r>
  <r>
    <x v="1"/>
    <x v="1"/>
    <x v="1"/>
    <x v="7"/>
    <x v="0"/>
    <s v="7"/>
    <x v="0"/>
    <s v=""/>
    <s v=""/>
    <m/>
    <s v="LEON"/>
    <s v="LARRAIN"/>
    <m/>
    <x v="70"/>
    <m/>
    <s v=""/>
    <m/>
    <s v=""/>
    <s v="CHL"/>
    <s v=""/>
    <s v="09:30:00"/>
    <s v="11:42:42"/>
    <s v="11:45:09"/>
    <s v="15,54"/>
    <s v="15,82"/>
    <s v="8110"/>
    <m/>
    <s v="12:25:09"/>
    <s v="14:12:24"/>
    <s v="14:16:59"/>
    <s v="15,02"/>
    <s v="15,66"/>
    <s v="6710"/>
    <m/>
    <s v="14:56:59"/>
    <s v="16:19:29"/>
    <s v="16:25:27"/>
    <s v="15,27"/>
    <s v="15,27"/>
    <s v="4951"/>
    <m/>
    <m/>
    <m/>
    <m/>
    <m/>
    <m/>
    <m/>
    <m/>
    <n v="15.3"/>
    <n v="15.3"/>
    <n v="19770"/>
    <n v="19770"/>
    <x v="2"/>
    <n v="13"/>
    <x v="103"/>
    <n v="140"/>
    <n v="-74.583333333333329"/>
    <n v="149.41666666666669"/>
    <x v="70"/>
    <x v="70"/>
    <e v="#N/A"/>
    <s v="04:14:55"/>
  </r>
  <r>
    <x v="1"/>
    <x v="1"/>
    <x v="1"/>
    <x v="7"/>
    <x v="0"/>
    <s v="8"/>
    <x v="0"/>
    <s v=""/>
    <s v=""/>
    <s v="10067186"/>
    <s v="AYLIN"/>
    <s v="GOMEZ"/>
    <m/>
    <x v="168"/>
    <m/>
    <s v=""/>
    <m/>
    <s v=""/>
    <s v="CHL"/>
    <s v=""/>
    <s v="09:30:00"/>
    <s v="11:44:48"/>
    <s v="11:47:16"/>
    <s v="15,3"/>
    <s v="15,58"/>
    <s v="8236"/>
    <m/>
    <s v="12:27:16"/>
    <s v="14:18:20"/>
    <s v="14:20:17"/>
    <s v="14,86"/>
    <s v="15,12"/>
    <s v="6782"/>
    <m/>
    <s v="15:00:17"/>
    <s v="16:19:33"/>
    <s v="16:40:28"/>
    <s v="15,9"/>
    <s v="15,9"/>
    <s v="4756"/>
    <m/>
    <m/>
    <m/>
    <m/>
    <m/>
    <m/>
    <m/>
    <m/>
    <n v="15.29"/>
    <n v="15.29"/>
    <n v="19774"/>
    <n v="19774"/>
    <x v="2"/>
    <n v="14"/>
    <x v="104"/>
    <n v="135"/>
    <n v="-74.650000000000006"/>
    <n v="144.35"/>
    <x v="153"/>
    <x v="183"/>
    <e v="#N/A"/>
    <s v="04:14:55"/>
  </r>
  <r>
    <x v="1"/>
    <x v="1"/>
    <x v="1"/>
    <x v="7"/>
    <x v="0"/>
    <s v="9"/>
    <x v="0"/>
    <s v=""/>
    <s v=""/>
    <s v="10040068"/>
    <s v="CLAUDIO"/>
    <s v="CORNEJO CABEZAS"/>
    <m/>
    <x v="169"/>
    <m/>
    <s v=""/>
    <m/>
    <s v=""/>
    <s v="CHL"/>
    <s v=""/>
    <s v="09:30:00"/>
    <s v="11:49:52"/>
    <s v="11:53:25"/>
    <s v="14,64"/>
    <s v="15,01"/>
    <s v="8605"/>
    <m/>
    <s v="12:33:25"/>
    <s v="14:19:09"/>
    <s v="14:22:59"/>
    <s v="15,33"/>
    <s v="15,89"/>
    <s v="6575"/>
    <m/>
    <s v="15:02:59"/>
    <s v="16:21:59"/>
    <s v="16:35:40"/>
    <s v="15,95"/>
    <s v="15,95"/>
    <s v="4740"/>
    <m/>
    <m/>
    <m/>
    <m/>
    <m/>
    <m/>
    <m/>
    <m/>
    <n v="15.18"/>
    <n v="15.18"/>
    <n v="19919"/>
    <n v="19919"/>
    <x v="2"/>
    <n v="15"/>
    <x v="105"/>
    <n v="130"/>
    <n v="-77.066666666666663"/>
    <n v="136.93333333333334"/>
    <x v="10"/>
    <x v="184"/>
    <s v="RINCONADA A"/>
    <s v="04:14:55"/>
  </r>
  <r>
    <x v="1"/>
    <x v="1"/>
    <x v="1"/>
    <x v="7"/>
    <x v="0"/>
    <s v="10"/>
    <x v="0"/>
    <s v=""/>
    <s v=""/>
    <m/>
    <s v="OSCAR"/>
    <s v="TAHAN"/>
    <m/>
    <x v="170"/>
    <m/>
    <s v=""/>
    <m/>
    <s v=""/>
    <s v="CHL"/>
    <s v=""/>
    <s v="09:30:00"/>
    <s v="11:45:05"/>
    <s v="11:47:55"/>
    <s v="15,23"/>
    <s v="15,55"/>
    <s v="8276"/>
    <m/>
    <s v="12:27:55"/>
    <s v="14:19:20"/>
    <s v="14:26:56"/>
    <s v="14,11"/>
    <s v="15,08"/>
    <s v="7141"/>
    <m/>
    <s v="15:06:56"/>
    <s v="16:29:17"/>
    <s v="16:35:00"/>
    <s v="15,3"/>
    <s v="15,3"/>
    <s v="4940"/>
    <m/>
    <m/>
    <m/>
    <m/>
    <m/>
    <m/>
    <m/>
    <m/>
    <n v="14.85"/>
    <n v="14.85"/>
    <n v="20357"/>
    <n v="20357"/>
    <x v="2"/>
    <n v="17"/>
    <x v="106"/>
    <n v="120"/>
    <n v="-84.366666666666674"/>
    <n v="119.63333333333333"/>
    <x v="62"/>
    <x v="185"/>
    <e v="#N/A"/>
    <s v="04:14:55"/>
  </r>
  <r>
    <x v="1"/>
    <x v="1"/>
    <x v="1"/>
    <x v="7"/>
    <x v="0"/>
    <s v="11"/>
    <x v="0"/>
    <s v=""/>
    <s v=""/>
    <m/>
    <s v="SOFIA"/>
    <s v="GARCIA BONGOLL"/>
    <m/>
    <x v="171"/>
    <m/>
    <s v=""/>
    <m/>
    <s v=""/>
    <s v="CHL"/>
    <s v=""/>
    <s v="09:30:00"/>
    <s v="11:40:31"/>
    <s v="11:46:52"/>
    <s v="15,34"/>
    <s v="16,09"/>
    <s v="8213"/>
    <m/>
    <s v="12:26:52"/>
    <s v="14:19:49"/>
    <s v="14:26:34"/>
    <s v="14,04"/>
    <s v="14,88"/>
    <s v="7182"/>
    <m/>
    <s v="15:06:34"/>
    <s v="16:29:20"/>
    <s v="16:35:35"/>
    <s v="15,23"/>
    <s v="15,23"/>
    <s v="4965"/>
    <m/>
    <m/>
    <m/>
    <m/>
    <m/>
    <m/>
    <m/>
    <m/>
    <n v="14.85"/>
    <n v="14.85"/>
    <n v="20360"/>
    <n v="20360"/>
    <x v="2"/>
    <n v="18"/>
    <x v="107"/>
    <n v="115"/>
    <n v="-84.416666666666671"/>
    <n v="114.58333333333333"/>
    <x v="154"/>
    <x v="186"/>
    <e v="#N/A"/>
    <s v="04:14:55"/>
  </r>
  <r>
    <x v="1"/>
    <x v="1"/>
    <x v="1"/>
    <x v="7"/>
    <x v="0"/>
    <s v="12"/>
    <x v="0"/>
    <s v=""/>
    <s v=""/>
    <s v="10116530"/>
    <s v="BRYAN"/>
    <s v="VALDEBENITO"/>
    <m/>
    <x v="172"/>
    <m/>
    <s v=""/>
    <m/>
    <s v=""/>
    <s v="CHL"/>
    <s v=""/>
    <s v="09:30:00"/>
    <s v="11:44:58"/>
    <s v="11:48:49"/>
    <s v="15,13"/>
    <s v="15,56"/>
    <s v="8330"/>
    <m/>
    <s v="12:28:49"/>
    <s v="14:28:01"/>
    <s v="14:34:58"/>
    <s v="13,32"/>
    <s v="14,1"/>
    <s v="7568"/>
    <m/>
    <s v="15:14:58"/>
    <s v="17:00:02"/>
    <s v="17:04:48"/>
    <s v="11,99"/>
    <s v="11,99"/>
    <s v="6304"/>
    <m/>
    <m/>
    <m/>
    <m/>
    <m/>
    <m/>
    <m/>
    <m/>
    <n v="13.62"/>
    <n v="13.62"/>
    <n v="22203"/>
    <n v="22203"/>
    <x v="2"/>
    <n v="21"/>
    <x v="108"/>
    <n v="100"/>
    <n v="-115.13333333333333"/>
    <n v="83.999999880000004"/>
    <x v="100"/>
    <x v="187"/>
    <e v="#N/A"/>
    <s v="04:14:55"/>
  </r>
  <r>
    <x v="1"/>
    <x v="1"/>
    <x v="1"/>
    <x v="7"/>
    <x v="0"/>
    <s v="13"/>
    <x v="0"/>
    <s v=""/>
    <s v=""/>
    <m/>
    <s v="BARBARA"/>
    <s v="DOMONT"/>
    <s v=""/>
    <x v="173"/>
    <m/>
    <s v=""/>
    <m/>
    <s v=""/>
    <s v="CHL"/>
    <s v=""/>
    <s v="09:30:00"/>
    <s v="11:45:01"/>
    <s v="11:49:58"/>
    <s v="15"/>
    <s v="15,55"/>
    <s v="8398"/>
    <m/>
    <s v="12:29:58"/>
    <s v="14:28:04"/>
    <s v="14:34:52"/>
    <s v="13,45"/>
    <s v="14,23"/>
    <s v="7494"/>
    <m/>
    <s v="15:14:52"/>
    <s v="17:00:07"/>
    <s v="17:04:44"/>
    <s v="11,97"/>
    <s v="11,97"/>
    <s v="6316"/>
    <m/>
    <m/>
    <m/>
    <m/>
    <m/>
    <m/>
    <m/>
    <m/>
    <n v="13.62"/>
    <n v="13.62"/>
    <n v="22208"/>
    <n v="22208"/>
    <x v="2"/>
    <n v="22"/>
    <x v="109"/>
    <n v="95"/>
    <n v="-115.21666666666667"/>
    <n v="83.999999869999996"/>
    <x v="155"/>
    <x v="188"/>
    <e v="#N/A"/>
    <s v="04:14:55"/>
  </r>
  <r>
    <x v="1"/>
    <x v="1"/>
    <x v="1"/>
    <x v="7"/>
    <x v="0"/>
    <s v="14"/>
    <x v="1"/>
    <s v=""/>
    <s v=""/>
    <s v="10172798"/>
    <s v="ESTEBAN"/>
    <s v="OLIVARES OSORIO"/>
    <s v="106BH20"/>
    <x v="85"/>
    <m/>
    <s v=""/>
    <m/>
    <s v=""/>
    <s v="CHL"/>
    <s v=""/>
    <s v="09:30:00"/>
    <s v="11:20:22"/>
    <s v="11:27:59"/>
    <s v="17,8"/>
    <s v="19,03"/>
    <s v="7080"/>
    <m/>
    <s v="12:07:59"/>
    <s v="13:38:18"/>
    <s v="13:55:42"/>
    <s v="15,6"/>
    <s v="18,6"/>
    <s v="6463"/>
    <m/>
    <s v="14:35:42"/>
    <s v="15:48:37"/>
    <s v="16:00:01"/>
    <s v="17,28"/>
    <s v="17,28"/>
    <s v="4375"/>
    <s v="FTQ GA"/>
    <m/>
    <m/>
    <m/>
    <m/>
    <m/>
    <m/>
    <m/>
    <n v="16.88"/>
    <n v="16.88"/>
    <n v="17918"/>
    <s v="NA"/>
    <x v="2"/>
    <s v="NA"/>
    <x v="7"/>
    <n v="0"/>
    <e v="#VALUE!"/>
    <n v="0"/>
    <x v="85"/>
    <x v="85"/>
    <e v="#N/A"/>
    <s v="04:14:55"/>
  </r>
  <r>
    <x v="1"/>
    <x v="1"/>
    <x v="1"/>
    <x v="7"/>
    <x v="0"/>
    <s v="15"/>
    <x v="1"/>
    <s v=""/>
    <s v=""/>
    <m/>
    <s v="PABLO "/>
    <s v="LLOMPART GARCIA HUIDOBRO"/>
    <m/>
    <x v="174"/>
    <m/>
    <s v=""/>
    <m/>
    <s v=""/>
    <s v="CHL"/>
    <s v=""/>
    <s v="09:30:00"/>
    <s v="11:44:57"/>
    <s v="11:51:33"/>
    <s v="14,83"/>
    <s v="15,56"/>
    <s v="8494"/>
    <m/>
    <s v="12:31:33"/>
    <s v="14:19:24"/>
    <s v="14:29:08"/>
    <s v="14,29"/>
    <s v="15,58"/>
    <s v="7054"/>
    <m/>
    <s v="15:09:08"/>
    <s v="16:33:57"/>
    <s v="16:42:15"/>
    <s v="14,86"/>
    <s v="14,86"/>
    <s v="5089"/>
    <s v="FTQ GA"/>
    <m/>
    <m/>
    <m/>
    <m/>
    <m/>
    <m/>
    <m/>
    <n v="14.65"/>
    <n v="14.65"/>
    <n v="20637"/>
    <s v="NA"/>
    <x v="2"/>
    <s v="NA"/>
    <x v="7"/>
    <n v="0"/>
    <e v="#VALUE!"/>
    <n v="0"/>
    <x v="156"/>
    <x v="189"/>
    <e v="#N/A"/>
    <s v="04:14:55"/>
  </r>
  <r>
    <x v="1"/>
    <x v="1"/>
    <x v="1"/>
    <x v="7"/>
    <x v="0"/>
    <s v="16"/>
    <x v="1"/>
    <s v=""/>
    <s v=""/>
    <m/>
    <s v="SERGIO"/>
    <s v="ULLOA C"/>
    <m/>
    <x v="67"/>
    <m/>
    <s v=""/>
    <m/>
    <s v=""/>
    <s v="CHL"/>
    <s v=""/>
    <s v="09:30:00"/>
    <s v="11:21:59"/>
    <s v="11:30:20"/>
    <s v="17,45"/>
    <s v="18,75"/>
    <s v="7221"/>
    <m/>
    <s v="12:10:20"/>
    <s v="13:48:58"/>
    <s v="14:08:00"/>
    <s v="14,28"/>
    <s v="17,04"/>
    <s v="7059"/>
    <m/>
    <s v="14:48:00"/>
    <s v=""/>
    <s v=""/>
    <s v=""/>
    <s v=""/>
    <s v=""/>
    <s v="RET"/>
    <m/>
    <m/>
    <m/>
    <m/>
    <m/>
    <m/>
    <m/>
    <n v="15.88"/>
    <n v="15.88"/>
    <n v="14280"/>
    <s v="NA"/>
    <x v="2"/>
    <s v="NA"/>
    <x v="7"/>
    <n v="0"/>
    <e v="#VALUE!"/>
    <n v="0"/>
    <x v="67"/>
    <x v="67"/>
    <e v="#N/A"/>
    <s v="04:14:55"/>
  </r>
  <r>
    <x v="1"/>
    <x v="1"/>
    <x v="1"/>
    <x v="7"/>
    <x v="0"/>
    <s v="17"/>
    <x v="1"/>
    <s v=""/>
    <s v=""/>
    <m/>
    <s v="MAXIMILIANO "/>
    <s v="CORREA ARIZTIA"/>
    <m/>
    <x v="175"/>
    <m/>
    <s v=""/>
    <m/>
    <s v=""/>
    <s v="CHL"/>
    <s v=""/>
    <s v="09:30:00"/>
    <s v="11:05:30"/>
    <s v="11:11:51"/>
    <s v="20,62"/>
    <s v="21,99"/>
    <s v="6112"/>
    <m/>
    <s v="11:51:51"/>
    <s v="13:05:34"/>
    <s v="13:25:26"/>
    <s v="17,95"/>
    <s v="22,79"/>
    <s v="5615"/>
    <s v="FTQ ME"/>
    <m/>
    <m/>
    <m/>
    <m/>
    <m/>
    <m/>
    <m/>
    <m/>
    <m/>
    <m/>
    <m/>
    <m/>
    <m/>
    <m/>
    <n v="19.34"/>
    <n v="19.34"/>
    <n v="11726"/>
    <s v="NA"/>
    <x v="2"/>
    <s v="NA"/>
    <x v="7"/>
    <n v="0"/>
    <e v="#VALUE!"/>
    <n v="0"/>
    <x v="157"/>
    <x v="190"/>
    <e v="#N/A"/>
    <s v="04:14:55"/>
  </r>
  <r>
    <x v="1"/>
    <x v="1"/>
    <x v="1"/>
    <x v="7"/>
    <x v="0"/>
    <s v="18"/>
    <x v="1"/>
    <s v=""/>
    <s v=""/>
    <s v="10066737"/>
    <s v="FRANCISCO"/>
    <s v="BOETSCH VICUÑA"/>
    <m/>
    <x v="176"/>
    <m/>
    <s v=""/>
    <m/>
    <s v=""/>
    <s v="CHL"/>
    <s v=""/>
    <s v="09:30:00"/>
    <s v="11:06:24"/>
    <s v="11:15:57"/>
    <s v="19,82"/>
    <s v="21,78"/>
    <s v="6357"/>
    <m/>
    <s v="11:55:57"/>
    <s v="13:37:26"/>
    <s v="13:52:05"/>
    <s v="14,46"/>
    <s v="16,55"/>
    <s v="6969"/>
    <s v="FTQ ME"/>
    <m/>
    <m/>
    <m/>
    <m/>
    <m/>
    <m/>
    <m/>
    <m/>
    <m/>
    <m/>
    <m/>
    <m/>
    <m/>
    <m/>
    <n v="17.02"/>
    <n v="17.02"/>
    <n v="13326"/>
    <s v="NA"/>
    <x v="2"/>
    <s v="NA"/>
    <x v="7"/>
    <n v="0"/>
    <e v="#VALUE!"/>
    <n v="0"/>
    <x v="158"/>
    <x v="191"/>
    <e v="#N/A"/>
    <s v="04:14:55"/>
  </r>
  <r>
    <x v="1"/>
    <x v="1"/>
    <x v="1"/>
    <x v="7"/>
    <x v="0"/>
    <s v="19"/>
    <x v="1"/>
    <s v=""/>
    <s v=""/>
    <m/>
    <s v="FRANCISCA "/>
    <s v="SANTA CRUZ MANRIQUEZ"/>
    <m/>
    <x v="177"/>
    <m/>
    <s v=""/>
    <m/>
    <s v=""/>
    <s v="CHL"/>
    <s v=""/>
    <s v="09:30:00"/>
    <s v="11:05:32"/>
    <s v="11:25:27"/>
    <s v="18,19"/>
    <s v="21,98"/>
    <s v="6927"/>
    <m/>
    <s v="12:05:27"/>
    <s v="13:36:58"/>
    <s v="13:53:59"/>
    <s v="15,48"/>
    <s v="18,35"/>
    <s v="6512"/>
    <s v="FTQ ME"/>
    <m/>
    <m/>
    <m/>
    <m/>
    <m/>
    <m/>
    <m/>
    <m/>
    <m/>
    <m/>
    <m/>
    <m/>
    <m/>
    <m/>
    <n v="16.88"/>
    <n v="16.88"/>
    <n v="13439"/>
    <s v="NA"/>
    <x v="2"/>
    <s v="NA"/>
    <x v="7"/>
    <n v="0"/>
    <e v="#VALUE!"/>
    <n v="0"/>
    <x v="159"/>
    <x v="192"/>
    <s v="SANDEK 1"/>
    <s v="04:14:55"/>
  </r>
  <r>
    <x v="1"/>
    <x v="1"/>
    <x v="1"/>
    <x v="7"/>
    <x v="0"/>
    <s v="20"/>
    <x v="1"/>
    <s v=""/>
    <s v=""/>
    <s v="_x0009_10100231"/>
    <s v="JAVIERA"/>
    <s v="GAJARDO ARAOS"/>
    <s v="104BR77"/>
    <x v="178"/>
    <m/>
    <s v=""/>
    <m/>
    <s v=""/>
    <s v="CHL"/>
    <s v=""/>
    <s v="09:30:00"/>
    <s v="11:21:56"/>
    <s v="11:26:34"/>
    <s v="18,01"/>
    <s v="18,76"/>
    <s v="6995"/>
    <m/>
    <s v="12:06:34"/>
    <s v="14:03:58"/>
    <s v="14:12:48"/>
    <s v="13,31"/>
    <s v="14,31"/>
    <s v="7574"/>
    <s v="RET"/>
    <m/>
    <m/>
    <m/>
    <m/>
    <m/>
    <m/>
    <m/>
    <m/>
    <m/>
    <m/>
    <m/>
    <m/>
    <m/>
    <m/>
    <n v="15.57"/>
    <n v="15.57"/>
    <n v="14569"/>
    <s v="NA"/>
    <x v="2"/>
    <s v="NA"/>
    <x v="7"/>
    <n v="0"/>
    <e v="#VALUE!"/>
    <n v="0"/>
    <x v="35"/>
    <x v="193"/>
    <e v="#N/A"/>
    <s v="04:14:55"/>
  </r>
  <r>
    <x v="1"/>
    <x v="1"/>
    <x v="1"/>
    <x v="7"/>
    <x v="0"/>
    <s v="21"/>
    <x v="1"/>
    <s v=""/>
    <s v=""/>
    <m/>
    <s v="MARIA"/>
    <s v="LUTZ CHAS"/>
    <m/>
    <x v="179"/>
    <m/>
    <s v=""/>
    <m/>
    <s v=""/>
    <s v="CHL"/>
    <s v=""/>
    <s v="09:30:00"/>
    <s v="12:15:21"/>
    <s v="12:22:43"/>
    <s v="12,16"/>
    <s v="12,7"/>
    <s v="10363"/>
    <m/>
    <s v="13:02:43"/>
    <s v="15:28:12"/>
    <s v="15:37:00"/>
    <s v="10,89"/>
    <s v="11,55"/>
    <s v="9257"/>
    <s v="FTQ GA"/>
    <m/>
    <m/>
    <m/>
    <m/>
    <m/>
    <m/>
    <m/>
    <m/>
    <m/>
    <m/>
    <m/>
    <m/>
    <m/>
    <m/>
    <n v="11.56"/>
    <n v="11.56"/>
    <n v="19620"/>
    <s v="NA"/>
    <x v="2"/>
    <s v="NA"/>
    <x v="7"/>
    <n v="0"/>
    <e v="#VALUE!"/>
    <n v="0"/>
    <x v="160"/>
    <x v="194"/>
    <e v="#N/A"/>
    <s v="04:14:55"/>
  </r>
  <r>
    <x v="1"/>
    <x v="1"/>
    <x v="1"/>
    <x v="7"/>
    <x v="0"/>
    <s v="22"/>
    <x v="1"/>
    <s v=""/>
    <s v=""/>
    <m/>
    <s v="MAUD"/>
    <s v="BREYNE"/>
    <m/>
    <x v="180"/>
    <m/>
    <s v=""/>
    <m/>
    <s v=""/>
    <s v="CHL"/>
    <s v=""/>
    <s v="09:30:00"/>
    <s v="12:15:24"/>
    <s v="12:21:15"/>
    <s v="12,26"/>
    <s v="12,7"/>
    <s v="10276"/>
    <m/>
    <s v="13:01:15"/>
    <s v="14:46:05"/>
    <s v=""/>
    <s v=""/>
    <s v="16,03"/>
    <s v=""/>
    <s v="FTQ ME"/>
    <m/>
    <m/>
    <m/>
    <m/>
    <m/>
    <m/>
    <m/>
    <m/>
    <m/>
    <m/>
    <m/>
    <m/>
    <m/>
    <m/>
    <n v="12.26"/>
    <m/>
    <n v="10276"/>
    <s v="NA"/>
    <x v="2"/>
    <s v="NA"/>
    <x v="7"/>
    <n v="0"/>
    <e v="#VALUE!"/>
    <n v="0"/>
    <x v="161"/>
    <x v="195"/>
    <e v="#N/A"/>
    <s v="04:14:55"/>
  </r>
  <r>
    <x v="1"/>
    <x v="1"/>
    <x v="1"/>
    <x v="7"/>
    <x v="0"/>
    <s v="23"/>
    <x v="1"/>
    <s v=""/>
    <s v=""/>
    <m/>
    <s v="RICARDO"/>
    <s v="BACHELET"/>
    <m/>
    <x v="181"/>
    <m/>
    <s v=""/>
    <m/>
    <s v=""/>
    <s v="CHL"/>
    <s v=""/>
    <s v="09:30:00"/>
    <s v="11:05:40"/>
    <s v="11:25:50"/>
    <s v="18,13"/>
    <s v="21,95"/>
    <s v="6950"/>
    <s v="DSQ ME"/>
    <m/>
    <m/>
    <m/>
    <m/>
    <m/>
    <m/>
    <m/>
    <m/>
    <m/>
    <m/>
    <m/>
    <m/>
    <m/>
    <m/>
    <m/>
    <m/>
    <m/>
    <m/>
    <m/>
    <m/>
    <m/>
    <n v="18.13"/>
    <n v="18.13"/>
    <n v="6950"/>
    <s v="NA"/>
    <x v="2"/>
    <s v="NA"/>
    <x v="7"/>
    <n v="0"/>
    <e v="#VALUE!"/>
    <n v="0"/>
    <x v="162"/>
    <x v="196"/>
    <e v="#N/A"/>
    <s v="04:14:55"/>
  </r>
  <r>
    <x v="1"/>
    <x v="1"/>
    <x v="1"/>
    <x v="7"/>
    <x v="0"/>
    <s v="24"/>
    <x v="1"/>
    <s v=""/>
    <s v=""/>
    <s v="10018244"/>
    <s v="GONZALO"/>
    <s v="BULNES LLOMPAR"/>
    <m/>
    <x v="182"/>
    <m/>
    <s v=""/>
    <m/>
    <s v=""/>
    <s v="CHL"/>
    <s v=""/>
    <s v="09:30:00"/>
    <s v="11:44:54"/>
    <s v="11:48:46"/>
    <s v="15,13"/>
    <s v="15,57"/>
    <s v="8326"/>
    <s v="FTQ GA"/>
    <m/>
    <m/>
    <m/>
    <m/>
    <m/>
    <m/>
    <m/>
    <m/>
    <m/>
    <m/>
    <m/>
    <m/>
    <m/>
    <m/>
    <m/>
    <m/>
    <m/>
    <m/>
    <m/>
    <m/>
    <m/>
    <n v="15.13"/>
    <n v="15.13"/>
    <n v="8326"/>
    <s v="NA"/>
    <x v="2"/>
    <s v="NA"/>
    <x v="7"/>
    <n v="0"/>
    <e v="#VALUE!"/>
    <n v="0"/>
    <x v="163"/>
    <x v="197"/>
    <e v="#N/A"/>
    <s v="04:14:55"/>
  </r>
  <r>
    <x v="1"/>
    <x v="1"/>
    <x v="1"/>
    <x v="7"/>
    <x v="0"/>
    <s v="25"/>
    <x v="1"/>
    <s v=""/>
    <s v=""/>
    <m/>
    <s v="LUIS"/>
    <s v="SANTOS "/>
    <m/>
    <x v="69"/>
    <m/>
    <s v=""/>
    <m/>
    <s v=""/>
    <s v="CHL"/>
    <s v=""/>
    <s v="09:30:00"/>
    <s v="11:59:52"/>
    <s v="12:06:55"/>
    <s v="13,38"/>
    <s v="14,01"/>
    <s v="9415"/>
    <s v="FTQ GA"/>
    <m/>
    <m/>
    <m/>
    <m/>
    <m/>
    <m/>
    <m/>
    <m/>
    <m/>
    <m/>
    <m/>
    <m/>
    <m/>
    <m/>
    <m/>
    <m/>
    <m/>
    <m/>
    <m/>
    <m/>
    <m/>
    <n v="13.38"/>
    <n v="13.38"/>
    <n v="9415"/>
    <s v="NA"/>
    <x v="2"/>
    <s v="NA"/>
    <x v="7"/>
    <n v="0"/>
    <e v="#VALUE!"/>
    <n v="0"/>
    <x v="71"/>
    <x v="198"/>
    <e v="#N/A"/>
    <s v="04:14:55"/>
  </r>
  <r>
    <x v="1"/>
    <x v="1"/>
    <x v="1"/>
    <x v="7"/>
    <x v="1"/>
    <s v="1"/>
    <x v="0"/>
    <s v=""/>
    <s v=""/>
    <m/>
    <s v="HELENA"/>
    <s v="CERPA PINOCHET"/>
    <s v=""/>
    <x v="183"/>
    <m/>
    <s v=""/>
    <m/>
    <s v=""/>
    <s v="CHL"/>
    <s v=""/>
    <s v="09:45:00"/>
    <s v="11:35:08"/>
    <s v="11:44:24"/>
    <s v="17,59"/>
    <s v="19,07"/>
    <s v="7164"/>
    <m/>
    <s v="12:24:24"/>
    <s v="14:12:33"/>
    <s v="14:23:12"/>
    <s v="14,14"/>
    <s v="15,53"/>
    <s v="7128"/>
    <m/>
    <s v="15:03:12"/>
    <s v="16:47:29"/>
    <s v="16:56:27"/>
    <s v="12,08"/>
    <s v="12,08"/>
    <s v="6257"/>
    <m/>
    <m/>
    <m/>
    <m/>
    <m/>
    <m/>
    <m/>
    <m/>
    <n v="14.72"/>
    <n v="14.72"/>
    <n v="20550"/>
    <n v="20550"/>
    <x v="3"/>
    <n v="19"/>
    <x v="110"/>
    <n v="110"/>
    <n v="-87.583333333333329"/>
    <n v="106.41666666666667"/>
    <x v="84"/>
    <x v="199"/>
    <e v="#N/A"/>
    <s v="04:14:55"/>
  </r>
  <r>
    <x v="1"/>
    <x v="1"/>
    <x v="1"/>
    <x v="7"/>
    <x v="1"/>
    <s v="2"/>
    <x v="0"/>
    <s v=""/>
    <s v=""/>
    <m/>
    <s v="DIEGO"/>
    <s v="OYANEDEL"/>
    <m/>
    <x v="75"/>
    <m/>
    <s v=""/>
    <m/>
    <s v=""/>
    <s v="CHL"/>
    <s v=""/>
    <s v="09:45:00"/>
    <s v="12:02:44"/>
    <s v="12:12:45"/>
    <s v="14,21"/>
    <s v="15,25"/>
    <s v="8865"/>
    <m/>
    <s v="12:52:45"/>
    <s v="14:49:11"/>
    <s v="14:54:51"/>
    <s v="13,76"/>
    <s v="14,43"/>
    <s v="7326"/>
    <m/>
    <s v="15:34:51"/>
    <s v="17:05:47"/>
    <s v="17:17:23"/>
    <s v="13,85"/>
    <s v="13,85"/>
    <s v="5457"/>
    <m/>
    <m/>
    <m/>
    <m/>
    <m/>
    <m/>
    <m/>
    <m/>
    <n v="13.97"/>
    <n v="13.97"/>
    <n v="21648"/>
    <n v="21648"/>
    <x v="3"/>
    <n v="20"/>
    <x v="111"/>
    <n v="105"/>
    <n v="-105.88333333333333"/>
    <n v="83.999999979999998"/>
    <x v="75"/>
    <x v="75"/>
    <s v="LA COMPAÑÍA"/>
    <s v="04:14:55"/>
  </r>
  <r>
    <x v="1"/>
    <x v="1"/>
    <x v="1"/>
    <x v="7"/>
    <x v="1"/>
    <s v="3"/>
    <x v="1"/>
    <s v=""/>
    <s v=""/>
    <s v="10172596"/>
    <s v="BORJA"/>
    <s v="MAYOL"/>
    <m/>
    <x v="184"/>
    <m/>
    <s v=""/>
    <m/>
    <s v=""/>
    <s v="CHL"/>
    <s v=""/>
    <s v="09:45:00"/>
    <s v="11:46:05"/>
    <s v="11:51:25"/>
    <s v="16,61"/>
    <s v="17,34"/>
    <s v="7586"/>
    <m/>
    <s v="12:31:25"/>
    <s v="14:26:05"/>
    <s v="14:32:30"/>
    <s v="13,87"/>
    <s v="14,65"/>
    <s v="7265"/>
    <s v="FTQ GA"/>
    <m/>
    <m/>
    <m/>
    <m/>
    <m/>
    <m/>
    <m/>
    <m/>
    <m/>
    <m/>
    <m/>
    <m/>
    <m/>
    <m/>
    <n v="15.27"/>
    <n v="15.27"/>
    <n v="14851"/>
    <s v="NA"/>
    <x v="3"/>
    <s v="NA"/>
    <x v="7"/>
    <n v="0"/>
    <e v="#VALUE!"/>
    <n v="0"/>
    <x v="15"/>
    <x v="200"/>
    <e v="#N/A"/>
    <s v="04:14:55"/>
  </r>
  <r>
    <x v="1"/>
    <x v="1"/>
    <x v="1"/>
    <x v="7"/>
    <x v="1"/>
    <s v="4"/>
    <x v="1"/>
    <s v=""/>
    <s v=""/>
    <m/>
    <s v="AMELIA "/>
    <s v="LARRAIN"/>
    <s v="105OM12"/>
    <x v="185"/>
    <m/>
    <s v=""/>
    <m/>
    <s v=""/>
    <s v="CHL"/>
    <s v=""/>
    <s v="09:45:00"/>
    <s v="11:37:00"/>
    <s v="11:45:31"/>
    <s v="17,42"/>
    <s v="18,75"/>
    <s v="7232"/>
    <s v="FTQ ME"/>
    <m/>
    <m/>
    <m/>
    <m/>
    <m/>
    <m/>
    <m/>
    <m/>
    <m/>
    <m/>
    <m/>
    <m/>
    <m/>
    <m/>
    <m/>
    <m/>
    <m/>
    <m/>
    <m/>
    <m/>
    <m/>
    <n v="17.420000000000002"/>
    <n v="17.420000000000002"/>
    <n v="7232"/>
    <s v="NA"/>
    <x v="3"/>
    <s v="NA"/>
    <x v="7"/>
    <n v="0"/>
    <e v="#VALUE!"/>
    <n v="0"/>
    <x v="83"/>
    <x v="201"/>
    <s v="EL QUILLAY"/>
    <s v="04:14:55"/>
  </r>
  <r>
    <x v="1"/>
    <x v="1"/>
    <x v="1"/>
    <x v="7"/>
    <x v="1"/>
    <s v="5"/>
    <x v="1"/>
    <s v=""/>
    <s v=""/>
    <m/>
    <s v="MAX"/>
    <s v="BULNES LABRA"/>
    <m/>
    <x v="186"/>
    <m/>
    <s v=""/>
    <m/>
    <s v=""/>
    <s v="CHL"/>
    <s v=""/>
    <s v="09:45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3"/>
    <s v="NA"/>
    <x v="7"/>
    <n v="0"/>
    <e v="#VALUE!"/>
    <n v="0"/>
    <x v="164"/>
    <x v="202"/>
    <e v="#N/A"/>
    <s v="04:14:55"/>
  </r>
  <r>
    <x v="1"/>
    <x v="1"/>
    <x v="2"/>
    <x v="8"/>
    <x v="0"/>
    <s v="1"/>
    <x v="0"/>
    <s v=""/>
    <s v=""/>
    <m/>
    <s v="ANDRES"/>
    <s v="GATICA JOLFRE"/>
    <m/>
    <x v="187"/>
    <m/>
    <s v=""/>
    <m/>
    <s v=""/>
    <s v="CHL"/>
    <s v=""/>
    <s v="11:00:00"/>
    <s v="13:10:11"/>
    <s v="13:15:52"/>
    <s v="15,46"/>
    <s v="16,13"/>
    <s v="8152"/>
    <m/>
    <s v="13:55:52"/>
    <s v="15:38:21"/>
    <s v="15:44:26"/>
    <s v="15,47"/>
    <s v="16,39"/>
    <s v="6514"/>
    <m/>
    <m/>
    <m/>
    <m/>
    <m/>
    <m/>
    <m/>
    <m/>
    <m/>
    <m/>
    <m/>
    <m/>
    <m/>
    <m/>
    <m/>
    <n v="15.46"/>
    <n v="15.46"/>
    <n v="14666"/>
    <n v="14666"/>
    <x v="4"/>
    <n v="1"/>
    <x v="112"/>
    <n v="200"/>
    <n v="0"/>
    <n v="263"/>
    <x v="165"/>
    <x v="203"/>
    <s v="EL MOLINO B"/>
    <s v="04:04:26"/>
  </r>
  <r>
    <x v="1"/>
    <x v="1"/>
    <x v="2"/>
    <x v="8"/>
    <x v="0"/>
    <s v="2"/>
    <x v="0"/>
    <s v=""/>
    <s v=""/>
    <s v="10102392"/>
    <s v="MACARENA"/>
    <s v="SUAZO CEPEDA"/>
    <s v="106DX26"/>
    <x v="188"/>
    <m/>
    <s v=""/>
    <m/>
    <s v=""/>
    <s v="CHL"/>
    <s v=""/>
    <s v="11:00:00"/>
    <s v="13:11:09"/>
    <s v="13:14:43"/>
    <s v="15,59"/>
    <s v="16,01"/>
    <s v="8084"/>
    <m/>
    <s v="13:54:43"/>
    <s v="15:44:01"/>
    <s v="15:48:36"/>
    <s v="14,75"/>
    <s v="15,37"/>
    <s v="6832"/>
    <m/>
    <m/>
    <m/>
    <m/>
    <m/>
    <m/>
    <m/>
    <m/>
    <m/>
    <m/>
    <m/>
    <m/>
    <m/>
    <m/>
    <m/>
    <n v="15.21"/>
    <n v="15.21"/>
    <n v="14916"/>
    <n v="14916"/>
    <x v="4"/>
    <n v="2"/>
    <x v="113"/>
    <n v="195"/>
    <n v="-4.166666666666667"/>
    <n v="253.83333333333334"/>
    <x v="44"/>
    <x v="204"/>
    <s v="EL QUILLAY"/>
    <s v="04:04:26"/>
  </r>
  <r>
    <x v="1"/>
    <x v="1"/>
    <x v="2"/>
    <x v="8"/>
    <x v="0"/>
    <s v="3"/>
    <x v="0"/>
    <s v=""/>
    <s v=""/>
    <m/>
    <s v="FERNANDO"/>
    <s v="DE PEÑA"/>
    <m/>
    <x v="87"/>
    <m/>
    <s v=""/>
    <m/>
    <s v=""/>
    <s v="CHL"/>
    <s v=""/>
    <s v="11:00:00"/>
    <s v="13:12:09"/>
    <s v="13:17:45"/>
    <s v="15,24"/>
    <s v="15,89"/>
    <s v="8266"/>
    <m/>
    <s v="13:57:45"/>
    <s v="15:44:14"/>
    <s v="15:52:08"/>
    <s v="14,69"/>
    <s v="15,78"/>
    <s v="6863"/>
    <m/>
    <m/>
    <m/>
    <m/>
    <m/>
    <m/>
    <m/>
    <m/>
    <m/>
    <m/>
    <m/>
    <m/>
    <m/>
    <m/>
    <m/>
    <n v="14.99"/>
    <n v="14.99"/>
    <n v="15129"/>
    <n v="15129"/>
    <x v="4"/>
    <n v="3"/>
    <x v="114"/>
    <n v="190"/>
    <n v="-7.7166666666666668"/>
    <n v="245.28333333333333"/>
    <x v="87"/>
    <x v="87"/>
    <e v="#N/A"/>
    <s v="04:04:26"/>
  </r>
  <r>
    <x v="1"/>
    <x v="1"/>
    <x v="2"/>
    <x v="8"/>
    <x v="0"/>
    <s v="4"/>
    <x v="0"/>
    <s v=""/>
    <s v=""/>
    <m/>
    <s v="JOSE  ELIAS "/>
    <s v="RISHMAWI"/>
    <m/>
    <x v="114"/>
    <m/>
    <s v=""/>
    <m/>
    <s v=""/>
    <s v="CHL"/>
    <s v=""/>
    <s v="11:00:00"/>
    <s v="13:11:07"/>
    <s v="13:23:52"/>
    <s v="14,6"/>
    <s v="16,02"/>
    <s v="8633"/>
    <m/>
    <s v="14:03:52"/>
    <s v="16:01:55"/>
    <s v="16:19:01"/>
    <s v="12,43"/>
    <s v="14,23"/>
    <s v="8109"/>
    <m/>
    <m/>
    <m/>
    <m/>
    <m/>
    <m/>
    <m/>
    <m/>
    <m/>
    <m/>
    <m/>
    <m/>
    <m/>
    <m/>
    <m/>
    <n v="13.55"/>
    <n v="13.55"/>
    <n v="16741"/>
    <n v="16741"/>
    <x v="4"/>
    <n v="4"/>
    <x v="91"/>
    <n v="185"/>
    <n v="-34.583333333333336"/>
    <n v="213.41666666666666"/>
    <x v="115"/>
    <x v="205"/>
    <s v="EL QUILLAY"/>
    <s v="04:04:26"/>
  </r>
  <r>
    <x v="1"/>
    <x v="1"/>
    <x v="3"/>
    <x v="9"/>
    <x v="0"/>
    <s v="1"/>
    <x v="0"/>
    <s v=""/>
    <s v=""/>
    <s v="10150368"/>
    <s v="MARIA IGNACIA"/>
    <s v="SAT YABER"/>
    <s v="103hq92"/>
    <x v="89"/>
    <m/>
    <s v=""/>
    <m/>
    <s v=""/>
    <s v="CHL"/>
    <s v=""/>
    <s v="12:30:00"/>
    <s v="13:49:08"/>
    <s v="13:53:15"/>
    <s v="20,18"/>
    <s v="21,23"/>
    <s v="4995"/>
    <m/>
    <s v="14:23:15"/>
    <s v="15:29:04"/>
    <s v="15:36:30"/>
    <s v="17,2"/>
    <s v="19,14"/>
    <s v="4395"/>
    <m/>
    <m/>
    <m/>
    <m/>
    <m/>
    <m/>
    <m/>
    <m/>
    <m/>
    <m/>
    <m/>
    <m/>
    <m/>
    <m/>
    <m/>
    <n v="18.78"/>
    <n v="18.78"/>
    <n v="9391"/>
    <n v="9391"/>
    <x v="5"/>
    <n v="1"/>
    <x v="115"/>
    <n v="200"/>
    <n v="0"/>
    <n v="249"/>
    <x v="89"/>
    <x v="89"/>
    <s v="RINCONADA B"/>
    <s v="02:36:31"/>
  </r>
  <r>
    <x v="1"/>
    <x v="1"/>
    <x v="3"/>
    <x v="9"/>
    <x v="0"/>
    <s v="2"/>
    <x v="0"/>
    <s v=""/>
    <s v=""/>
    <s v="10067052"/>
    <s v="JOSE ANTONIO "/>
    <s v="VICENTE OLIVARI"/>
    <m/>
    <x v="189"/>
    <m/>
    <s v=""/>
    <m/>
    <s v=""/>
    <s v="CHL"/>
    <s v=""/>
    <s v="12:30:00"/>
    <s v="13:50:17"/>
    <s v="14:00:14"/>
    <s v="18,62"/>
    <s v="20,93"/>
    <s v="5415"/>
    <m/>
    <s v="14:30:14"/>
    <s v="15:30:15"/>
    <s v="15:39:26"/>
    <s v="18,21"/>
    <s v="21"/>
    <s v="4151"/>
    <m/>
    <m/>
    <m/>
    <m/>
    <m/>
    <m/>
    <m/>
    <m/>
    <m/>
    <m/>
    <m/>
    <m/>
    <m/>
    <m/>
    <m/>
    <n v="18.440000000000001"/>
    <n v="18.440000000000001"/>
    <n v="9566"/>
    <n v="9566"/>
    <x v="5"/>
    <n v="2"/>
    <x v="116"/>
    <n v="195"/>
    <n v="-2.9166666666666665"/>
    <n v="241.08333333333334"/>
    <x v="102"/>
    <x v="206"/>
    <e v="#N/A"/>
    <s v="02:36:31"/>
  </r>
  <r>
    <x v="1"/>
    <x v="1"/>
    <x v="3"/>
    <x v="9"/>
    <x v="0"/>
    <s v="3"/>
    <x v="0"/>
    <s v=""/>
    <s v=""/>
    <m/>
    <s v="CLAUDIO"/>
    <s v="SEPULVEDA EGAÑA"/>
    <m/>
    <x v="98"/>
    <m/>
    <s v=""/>
    <m/>
    <s v=""/>
    <s v="CHL"/>
    <s v=""/>
    <s v="12:30:00"/>
    <s v="13:49:18"/>
    <s v="14:01:25"/>
    <s v="18,38"/>
    <s v="21,18"/>
    <s v="5486"/>
    <m/>
    <s v="14:31:25"/>
    <s v="15:31:27"/>
    <s v="15:46:03"/>
    <s v="16,88"/>
    <s v="20,99"/>
    <s v="4478"/>
    <m/>
    <m/>
    <m/>
    <m/>
    <m/>
    <m/>
    <m/>
    <m/>
    <m/>
    <m/>
    <m/>
    <m/>
    <m/>
    <m/>
    <m/>
    <n v="17.71"/>
    <n v="17.71"/>
    <n v="9963"/>
    <n v="9963"/>
    <x v="5"/>
    <n v="3"/>
    <x v="117"/>
    <n v="190"/>
    <n v="-9.5333333333333332"/>
    <n v="229.46666666666667"/>
    <x v="98"/>
    <x v="98"/>
    <e v="#N/A"/>
    <s v="02:36:31"/>
  </r>
  <r>
    <x v="1"/>
    <x v="1"/>
    <x v="3"/>
    <x v="9"/>
    <x v="0"/>
    <s v="4"/>
    <x v="0"/>
    <s v=""/>
    <s v=""/>
    <m/>
    <s v="GUILLERMO "/>
    <s v="TORO TASSARA"/>
    <m/>
    <x v="88"/>
    <m/>
    <s v=""/>
    <m/>
    <s v=""/>
    <s v="CHL"/>
    <s v=""/>
    <s v="12:30:00"/>
    <s v="13:47:44"/>
    <s v="14:07:07"/>
    <s v="17,3"/>
    <s v="21,61"/>
    <s v="5827"/>
    <m/>
    <s v="14:37:07"/>
    <s v="15:30:57"/>
    <s v="15:46:11"/>
    <s v="18,24"/>
    <s v="23,41"/>
    <s v="4145"/>
    <m/>
    <m/>
    <m/>
    <m/>
    <m/>
    <m/>
    <m/>
    <m/>
    <m/>
    <m/>
    <m/>
    <m/>
    <m/>
    <m/>
    <m/>
    <n v="17.690000000000001"/>
    <n v="17.690000000000001"/>
    <n v="9972"/>
    <n v="9972"/>
    <x v="5"/>
    <n v="4"/>
    <x v="118"/>
    <n v="185"/>
    <n v="-9.6833333333333336"/>
    <n v="224.31666666666666"/>
    <x v="88"/>
    <x v="88"/>
    <e v="#N/A"/>
    <s v="02:36:31"/>
  </r>
  <r>
    <x v="1"/>
    <x v="1"/>
    <x v="3"/>
    <x v="9"/>
    <x v="0"/>
    <s v="5"/>
    <x v="0"/>
    <s v=""/>
    <s v=""/>
    <s v="10138024"/>
    <s v="MARIA CECILIA"/>
    <s v="GODOY"/>
    <m/>
    <x v="190"/>
    <m/>
    <s v=""/>
    <m/>
    <s v=""/>
    <s v="CHL"/>
    <s v=""/>
    <s v="12:30:00"/>
    <s v="14:11:33"/>
    <s v="14:15:42"/>
    <s v="15,89"/>
    <s v="16,54"/>
    <s v="6342"/>
    <m/>
    <s v="14:45:42"/>
    <s v="16:01:12"/>
    <s v="16:13:53"/>
    <s v="14,29"/>
    <s v="16,69"/>
    <s v="5291"/>
    <m/>
    <m/>
    <m/>
    <m/>
    <m/>
    <m/>
    <m/>
    <m/>
    <m/>
    <m/>
    <m/>
    <m/>
    <m/>
    <m/>
    <m/>
    <n v="15.16"/>
    <n v="15.16"/>
    <n v="11633"/>
    <n v="11633"/>
    <x v="5"/>
    <n v="5"/>
    <x v="119"/>
    <n v="180"/>
    <n v="-37.366666666666667"/>
    <n v="191.63333333333333"/>
    <x v="93"/>
    <x v="207"/>
    <s v="EL SENDERO"/>
    <s v="02:36:31"/>
  </r>
  <r>
    <x v="1"/>
    <x v="1"/>
    <x v="3"/>
    <x v="9"/>
    <x v="0"/>
    <s v="6"/>
    <x v="0"/>
    <s v=""/>
    <s v=""/>
    <s v="10020972"/>
    <s v="BENJAMIN"/>
    <s v="SCHMIDT GONZALEZ"/>
    <m/>
    <x v="191"/>
    <m/>
    <s v=""/>
    <m/>
    <s v=""/>
    <s v="CHL"/>
    <s v=""/>
    <s v="12:30:00"/>
    <s v="14:19:03"/>
    <s v="14:24:05"/>
    <s v="14,72"/>
    <s v="15,41"/>
    <s v="6846"/>
    <m/>
    <s v="14:54:05"/>
    <s v="16:13:08"/>
    <s v="16:20:17"/>
    <s v="14,62"/>
    <s v="15,94"/>
    <s v="5172"/>
    <m/>
    <m/>
    <m/>
    <m/>
    <m/>
    <m/>
    <m/>
    <m/>
    <m/>
    <m/>
    <m/>
    <m/>
    <m/>
    <m/>
    <m/>
    <n v="14.68"/>
    <n v="14.68"/>
    <n v="12017"/>
    <n v="12017"/>
    <x v="5"/>
    <n v="6"/>
    <x v="120"/>
    <n v="175"/>
    <n v="-43.766666666666666"/>
    <n v="180.23333333333335"/>
    <x v="166"/>
    <x v="208"/>
    <s v="TOBA ENDURANCE"/>
    <s v="02:36:31"/>
  </r>
  <r>
    <x v="1"/>
    <x v="1"/>
    <x v="3"/>
    <x v="9"/>
    <x v="0"/>
    <s v="7"/>
    <x v="0"/>
    <s v=""/>
    <s v=""/>
    <m/>
    <s v="RAFAEL "/>
    <s v="CARRERE"/>
    <m/>
    <x v="107"/>
    <m/>
    <s v=""/>
    <m/>
    <s v=""/>
    <s v="CHL"/>
    <s v=""/>
    <s v="12:30:00"/>
    <s v="14:17:54"/>
    <s v="14:21:53"/>
    <s v="15,02"/>
    <s v="15,57"/>
    <s v="6713"/>
    <m/>
    <s v="14:51:53"/>
    <s v="16:20:44"/>
    <s v="16:24:10"/>
    <s v="13,65"/>
    <s v="14,18"/>
    <s v="5538"/>
    <m/>
    <m/>
    <m/>
    <m/>
    <m/>
    <m/>
    <m/>
    <m/>
    <m/>
    <m/>
    <m/>
    <m/>
    <m/>
    <m/>
    <m/>
    <n v="14.4"/>
    <n v="14.4"/>
    <n v="12251"/>
    <n v="12251"/>
    <x v="5"/>
    <n v="7"/>
    <x v="121"/>
    <n v="170"/>
    <n v="-47.666666666666664"/>
    <n v="171.33333333333334"/>
    <x v="107"/>
    <x v="107"/>
    <s v="RINCONADA B"/>
    <s v="02:36:31"/>
  </r>
  <r>
    <x v="1"/>
    <x v="1"/>
    <x v="3"/>
    <x v="9"/>
    <x v="0"/>
    <s v="8"/>
    <x v="0"/>
    <s v=""/>
    <s v=""/>
    <s v="10032360"/>
    <s v="ALFREDO"/>
    <s v="SAT YABER"/>
    <m/>
    <x v="103"/>
    <m/>
    <s v=""/>
    <m/>
    <s v=""/>
    <s v="CHL"/>
    <s v=""/>
    <s v="12:30:00"/>
    <s v="14:17:46"/>
    <s v="14:25:40"/>
    <s v="14,52"/>
    <s v="15,59"/>
    <s v="6940"/>
    <m/>
    <s v="14:55:40"/>
    <s v="16:20:47"/>
    <s v="16:27:19"/>
    <s v="13,75"/>
    <s v="14,8"/>
    <s v="5499"/>
    <m/>
    <m/>
    <m/>
    <m/>
    <m/>
    <m/>
    <m/>
    <m/>
    <m/>
    <m/>
    <m/>
    <m/>
    <m/>
    <m/>
    <m/>
    <n v="14.18"/>
    <n v="14.18"/>
    <n v="12440"/>
    <n v="12440"/>
    <x v="5"/>
    <n v="8"/>
    <x v="122"/>
    <n v="165"/>
    <n v="-50.81666666666667"/>
    <n v="163.18333333333334"/>
    <x v="31"/>
    <x v="209"/>
    <s v="RINCONADA A"/>
    <s v="02:36:31"/>
  </r>
  <r>
    <x v="1"/>
    <x v="1"/>
    <x v="3"/>
    <x v="9"/>
    <x v="0"/>
    <s v="9"/>
    <x v="0"/>
    <s v=""/>
    <s v=""/>
    <s v="10036576"/>
    <s v="RENI "/>
    <s v="MULLER"/>
    <m/>
    <x v="192"/>
    <m/>
    <s v=""/>
    <m/>
    <s v=""/>
    <s v="CHL"/>
    <s v=""/>
    <s v="12:30:00"/>
    <s v="14:27:21"/>
    <s v="14:34:48"/>
    <s v="13,46"/>
    <s v="14,32"/>
    <s v="7488"/>
    <m/>
    <s v="15:04:48"/>
    <s v="16:23:10"/>
    <s v="16:29:59"/>
    <s v="14,79"/>
    <s v="16,08"/>
    <s v="5111"/>
    <m/>
    <m/>
    <m/>
    <m/>
    <m/>
    <m/>
    <m/>
    <m/>
    <m/>
    <m/>
    <m/>
    <m/>
    <m/>
    <m/>
    <m/>
    <n v="14"/>
    <n v="14"/>
    <n v="12600"/>
    <n v="12600"/>
    <x v="5"/>
    <n v="9"/>
    <x v="123"/>
    <n v="160"/>
    <n v="-53.483333333333334"/>
    <n v="155.51666666666665"/>
    <x v="92"/>
    <x v="210"/>
    <s v="KEHAILAN A"/>
    <s v="02:36:31"/>
  </r>
  <r>
    <x v="1"/>
    <x v="1"/>
    <x v="3"/>
    <x v="9"/>
    <x v="0"/>
    <s v="10"/>
    <x v="0"/>
    <s v=""/>
    <s v=""/>
    <m/>
    <s v="MATIAS"/>
    <s v="LILLO"/>
    <m/>
    <x v="193"/>
    <m/>
    <s v=""/>
    <m/>
    <s v=""/>
    <s v="CHL"/>
    <s v=""/>
    <s v="12:30:00"/>
    <s v="14:28:07"/>
    <s v="14:33:37"/>
    <s v="13,59"/>
    <s v="14,22"/>
    <s v="7417"/>
    <m/>
    <s v="15:03:37"/>
    <s v="16:24:27"/>
    <s v="16:30:18"/>
    <s v="14,53"/>
    <s v="15,59"/>
    <s v="5201"/>
    <m/>
    <m/>
    <m/>
    <m/>
    <m/>
    <m/>
    <m/>
    <m/>
    <m/>
    <m/>
    <m/>
    <m/>
    <m/>
    <m/>
    <m/>
    <n v="13.98"/>
    <n v="13.98"/>
    <n v="12618"/>
    <n v="12618"/>
    <x v="5"/>
    <n v="10"/>
    <x v="124"/>
    <n v="155"/>
    <n v="-53.783333333333331"/>
    <n v="150.21666666666667"/>
    <x v="167"/>
    <x v="211"/>
    <s v="KEHAILAN A"/>
    <s v="02:36:31"/>
  </r>
  <r>
    <x v="1"/>
    <x v="1"/>
    <x v="3"/>
    <x v="9"/>
    <x v="0"/>
    <s v="11"/>
    <x v="0"/>
    <s v=""/>
    <s v=""/>
    <m/>
    <s v="CONSTANZA"/>
    <s v="REPOSI"/>
    <m/>
    <x v="194"/>
    <m/>
    <s v=""/>
    <m/>
    <s v=""/>
    <s v="CHL"/>
    <s v=""/>
    <s v="12:30:00"/>
    <s v="14:27:32"/>
    <s v="14:34:01"/>
    <s v="13,55"/>
    <s v="14,29"/>
    <s v="7441"/>
    <m/>
    <s v="15:04:01"/>
    <s v="16:24:25"/>
    <s v="16:32:02"/>
    <s v="14,32"/>
    <s v="15,67"/>
    <s v="5281"/>
    <m/>
    <m/>
    <m/>
    <m/>
    <m/>
    <m/>
    <m/>
    <m/>
    <m/>
    <m/>
    <m/>
    <m/>
    <m/>
    <m/>
    <m/>
    <n v="13.87"/>
    <n v="13.87"/>
    <n v="12722"/>
    <n v="12722"/>
    <x v="5"/>
    <n v="11"/>
    <x v="125"/>
    <n v="150"/>
    <n v="-55.516666666666666"/>
    <n v="143.48333333333335"/>
    <x v="168"/>
    <x v="212"/>
    <e v="#N/A"/>
    <s v="02:36:31"/>
  </r>
  <r>
    <x v="1"/>
    <x v="1"/>
    <x v="3"/>
    <x v="9"/>
    <x v="0"/>
    <s v="12"/>
    <x v="0"/>
    <s v=""/>
    <s v=""/>
    <s v="10067266"/>
    <s v="FELIPE"/>
    <s v="SAT YABER"/>
    <m/>
    <x v="195"/>
    <m/>
    <s v=""/>
    <m/>
    <s v=""/>
    <s v="CHL"/>
    <s v=""/>
    <s v="12:30:00"/>
    <s v="14:18:59"/>
    <s v="14:31:45"/>
    <s v="13,8"/>
    <s v="15,41"/>
    <s v="7306"/>
    <m/>
    <s v="15:01:45"/>
    <s v="16:29:39"/>
    <s v="16:37:45"/>
    <s v="13,13"/>
    <s v="14,34"/>
    <s v="5760"/>
    <m/>
    <m/>
    <m/>
    <m/>
    <m/>
    <m/>
    <m/>
    <m/>
    <m/>
    <m/>
    <m/>
    <m/>
    <m/>
    <m/>
    <m/>
    <n v="13.5"/>
    <n v="13.5"/>
    <n v="13066"/>
    <n v="13066"/>
    <x v="5"/>
    <n v="13"/>
    <x v="126"/>
    <n v="140"/>
    <n v="-61.25"/>
    <n v="127.75"/>
    <x v="3"/>
    <x v="213"/>
    <s v="RINCONADA A"/>
    <s v="02:36:31"/>
  </r>
  <r>
    <x v="1"/>
    <x v="1"/>
    <x v="3"/>
    <x v="9"/>
    <x v="0"/>
    <s v="13"/>
    <x v="1"/>
    <s v=""/>
    <s v=""/>
    <m/>
    <s v="JORGE"/>
    <s v="RUIZ-TAGLE"/>
    <m/>
    <x v="196"/>
    <m/>
    <s v=""/>
    <m/>
    <s v=""/>
    <s v="CHL"/>
    <s v=""/>
    <s v="12:30:00"/>
    <s v="14:19:05"/>
    <s v="14:37:25"/>
    <s v="13,18"/>
    <s v="15,4"/>
    <s v="7645"/>
    <m/>
    <s v="15:07:25"/>
    <s v="16:49:33"/>
    <s v="16:58:36"/>
    <s v="11,33"/>
    <s v="12,34"/>
    <s v="6671"/>
    <s v="FTQ GA"/>
    <m/>
    <m/>
    <m/>
    <m/>
    <m/>
    <m/>
    <m/>
    <m/>
    <m/>
    <m/>
    <m/>
    <m/>
    <m/>
    <m/>
    <n v="12.32"/>
    <n v="12.32"/>
    <n v="14316"/>
    <s v="NA"/>
    <x v="5"/>
    <s v="NA"/>
    <x v="7"/>
    <n v="0"/>
    <e v="#VALUE!"/>
    <n v="0"/>
    <x v="97"/>
    <x v="214"/>
    <e v="#N/A"/>
    <s v="02:36:31"/>
  </r>
  <r>
    <x v="1"/>
    <x v="1"/>
    <x v="3"/>
    <x v="9"/>
    <x v="0"/>
    <s v="14"/>
    <x v="1"/>
    <s v=""/>
    <s v=""/>
    <m/>
    <s v="JAIME"/>
    <s v="BARRIENTOS RAMIREZ"/>
    <m/>
    <x v="197"/>
    <m/>
    <s v=""/>
    <m/>
    <s v=""/>
    <s v="CHL"/>
    <s v=""/>
    <s v="12:30:00"/>
    <s v="14:35:02"/>
    <s v="14:49:35"/>
    <s v="12,04"/>
    <s v="13,44"/>
    <s v="8375"/>
    <m/>
    <s v="15:19:35"/>
    <s v=""/>
    <s v=""/>
    <s v=""/>
    <s v=""/>
    <s v=""/>
    <s v="RET"/>
    <m/>
    <m/>
    <m/>
    <m/>
    <m/>
    <m/>
    <m/>
    <m/>
    <m/>
    <m/>
    <m/>
    <m/>
    <m/>
    <m/>
    <n v="12.04"/>
    <n v="12.04"/>
    <n v="8375"/>
    <s v="NA"/>
    <x v="5"/>
    <s v="NA"/>
    <x v="7"/>
    <n v="0"/>
    <e v="#VALUE!"/>
    <n v="0"/>
    <x v="110"/>
    <x v="215"/>
    <e v="#N/A"/>
    <s v="02:36:31"/>
  </r>
  <r>
    <x v="1"/>
    <x v="1"/>
    <x v="3"/>
    <x v="9"/>
    <x v="1"/>
    <s v="1"/>
    <x v="0"/>
    <s v=""/>
    <s v=""/>
    <m/>
    <s v="JOSEFA"/>
    <s v="AGUILERA"/>
    <m/>
    <x v="112"/>
    <m/>
    <s v=""/>
    <m/>
    <s v=""/>
    <s v="CHL"/>
    <s v=""/>
    <s v="12:45:00"/>
    <s v="14:41:20"/>
    <s v="14:46:33"/>
    <s v="13,82"/>
    <s v="14,44"/>
    <s v="7294"/>
    <m/>
    <s v="15:16:33"/>
    <s v="16:38:40"/>
    <s v="16:47:22"/>
    <s v="13,88"/>
    <s v="15,34"/>
    <s v="5449"/>
    <m/>
    <m/>
    <m/>
    <m/>
    <m/>
    <m/>
    <m/>
    <m/>
    <m/>
    <m/>
    <m/>
    <m/>
    <m/>
    <m/>
    <m/>
    <n v="13.84"/>
    <n v="13.84"/>
    <n v="12742"/>
    <n v="12742"/>
    <x v="6"/>
    <n v="12"/>
    <x v="127"/>
    <n v="145"/>
    <n v="-55.85"/>
    <n v="138.15"/>
    <x v="112"/>
    <x v="112"/>
    <s v="RINCONADA B"/>
    <s v="02:36:31"/>
  </r>
  <r>
    <x v="1"/>
    <x v="1"/>
    <x v="3"/>
    <x v="9"/>
    <x v="1"/>
    <s v="2"/>
    <x v="0"/>
    <s v=""/>
    <s v=""/>
    <m/>
    <s v="MARTINA"/>
    <s v="RODRIGUEZ"/>
    <m/>
    <x v="198"/>
    <m/>
    <s v=""/>
    <m/>
    <s v=""/>
    <s v="CHL"/>
    <s v=""/>
    <s v="12:45:00"/>
    <s v="14:46:42"/>
    <s v="14:55:49"/>
    <s v="12,84"/>
    <s v="13,8"/>
    <s v="7850"/>
    <m/>
    <s v="15:25:49"/>
    <s v="17:01:45"/>
    <s v="17:09:08"/>
    <s v="12,2"/>
    <s v="13,14"/>
    <s v="6199"/>
    <m/>
    <m/>
    <m/>
    <m/>
    <m/>
    <m/>
    <m/>
    <m/>
    <m/>
    <m/>
    <m/>
    <m/>
    <m/>
    <m/>
    <m/>
    <n v="12.56"/>
    <n v="12.56"/>
    <n v="14049"/>
    <n v="14049"/>
    <x v="6"/>
    <n v="14"/>
    <x v="128"/>
    <n v="135"/>
    <n v="-77.633333333333326"/>
    <n v="106.36666666666667"/>
    <x v="169"/>
    <x v="216"/>
    <e v="#N/A"/>
    <s v="02:36:31"/>
  </r>
  <r>
    <x v="1"/>
    <x v="1"/>
    <x v="3"/>
    <x v="9"/>
    <x v="1"/>
    <s v="3"/>
    <x v="0"/>
    <s v=""/>
    <s v=""/>
    <m/>
    <s v="BETZABETH"/>
    <s v="GOMEZ PEREZ"/>
    <m/>
    <x v="199"/>
    <m/>
    <s v=""/>
    <m/>
    <s v=""/>
    <s v="CHL"/>
    <s v=""/>
    <s v="12:45:00"/>
    <s v="14:48:14"/>
    <s v="15:01:12"/>
    <s v="12,33"/>
    <s v="13,63"/>
    <s v="8172"/>
    <m/>
    <s v="15:31:12"/>
    <s v="17:05:45"/>
    <s v="17:21:56"/>
    <s v="11,38"/>
    <s v="13,33"/>
    <s v="6645"/>
    <m/>
    <m/>
    <m/>
    <m/>
    <m/>
    <m/>
    <m/>
    <m/>
    <m/>
    <m/>
    <m/>
    <m/>
    <m/>
    <m/>
    <m/>
    <n v="11.91"/>
    <n v="11.91"/>
    <n v="14817"/>
    <n v="14817"/>
    <x v="6"/>
    <n v="15"/>
    <x v="129"/>
    <n v="130"/>
    <n v="-90.433333333333337"/>
    <n v="88.566666666666663"/>
    <x v="170"/>
    <x v="217"/>
    <e v="#N/A"/>
    <s v="02:36:31"/>
  </r>
  <r>
    <x v="1"/>
    <x v="1"/>
    <x v="4"/>
    <x v="10"/>
    <x v="2"/>
    <s v="1"/>
    <x v="0"/>
    <s v=""/>
    <s v=""/>
    <m/>
    <s v="MARIA"/>
    <s v="RISHMAWI"/>
    <m/>
    <x v="115"/>
    <m/>
    <s v=""/>
    <m/>
    <s v=""/>
    <s v="CHL"/>
    <s v=""/>
    <s v="13:30:00"/>
    <s v="14:59:05"/>
    <s v="15:03:23"/>
    <s v="13,49"/>
    <s v="14,14"/>
    <s v="5603"/>
    <m/>
    <m/>
    <m/>
    <m/>
    <m/>
    <m/>
    <m/>
    <m/>
    <m/>
    <m/>
    <m/>
    <m/>
    <m/>
    <m/>
    <m/>
    <m/>
    <m/>
    <m/>
    <m/>
    <m/>
    <m/>
    <m/>
    <n v="13.49"/>
    <n v="13.49"/>
    <n v="5603"/>
    <n v="5603"/>
    <x v="7"/>
    <n v="1"/>
    <x v="130"/>
    <n v="200"/>
    <n v="0"/>
    <n v="221"/>
    <x v="114"/>
    <x v="218"/>
    <e v="#N/A"/>
    <s v="01:33:23"/>
  </r>
  <r>
    <x v="1"/>
    <x v="1"/>
    <x v="4"/>
    <x v="10"/>
    <x v="2"/>
    <s v="2"/>
    <x v="0"/>
    <s v=""/>
    <s v=""/>
    <m/>
    <s v="DONALD"/>
    <s v="HARRIS"/>
    <m/>
    <x v="200"/>
    <m/>
    <s v=""/>
    <m/>
    <s v=""/>
    <s v="CHL"/>
    <s v=""/>
    <s v="13:30:00"/>
    <s v="14:59:07"/>
    <s v="15:09:09"/>
    <s v="12,71"/>
    <s v="14,14"/>
    <s v="5949"/>
    <m/>
    <m/>
    <m/>
    <m/>
    <m/>
    <m/>
    <m/>
    <m/>
    <m/>
    <m/>
    <m/>
    <m/>
    <m/>
    <m/>
    <m/>
    <m/>
    <m/>
    <m/>
    <m/>
    <m/>
    <m/>
    <m/>
    <n v="12.71"/>
    <n v="12.71"/>
    <n v="5949"/>
    <n v="5949"/>
    <x v="7"/>
    <n v="2"/>
    <x v="131"/>
    <n v="195"/>
    <n v="-5.7666666666666666"/>
    <n v="210.23333333333332"/>
    <x v="171"/>
    <x v="219"/>
    <e v="#N/A"/>
    <s v="01:33:23"/>
  </r>
  <r>
    <x v="1"/>
    <x v="1"/>
    <x v="4"/>
    <x v="10"/>
    <x v="2"/>
    <s v="3"/>
    <x v="1"/>
    <s v=""/>
    <s v=""/>
    <m/>
    <s v="PILAR"/>
    <s v="TORREALBA"/>
    <m/>
    <x v="201"/>
    <m/>
    <s v=""/>
    <m/>
    <s v=""/>
    <s v="CHL"/>
    <s v=""/>
    <s v="13:30:00"/>
    <s v=""/>
    <s v=""/>
    <s v=""/>
    <s v=""/>
    <s v=""/>
    <s v="FTQ GA"/>
    <m/>
    <m/>
    <m/>
    <m/>
    <m/>
    <m/>
    <m/>
    <m/>
    <m/>
    <m/>
    <m/>
    <m/>
    <m/>
    <m/>
    <m/>
    <m/>
    <m/>
    <m/>
    <m/>
    <m/>
    <m/>
    <m/>
    <m/>
    <m/>
    <s v="NA"/>
    <x v="7"/>
    <s v="NA"/>
    <x v="7"/>
    <n v="0"/>
    <e v="#VALUE!"/>
    <n v="0"/>
    <x v="76"/>
    <x v="220"/>
    <s v="EL SENDERO"/>
    <s v="01:33:23"/>
  </r>
  <r>
    <x v="2"/>
    <x v="0"/>
    <x v="0"/>
    <x v="11"/>
    <x v="0"/>
    <s v="1"/>
    <x v="0"/>
    <s v=""/>
    <s v=""/>
    <s v="10092659"/>
    <s v="JOSEFINA"/>
    <s v="MATURANA FELL"/>
    <s v="105KJ14"/>
    <x v="202"/>
    <m/>
    <s v=""/>
    <m/>
    <s v=""/>
    <s v="CHL"/>
    <s v=""/>
    <s v="18,64"/>
    <s v="6761"/>
    <m/>
    <s v="01:33"/>
    <s v="18,01"/>
    <s v="5597"/>
    <m/>
    <s v="01:54"/>
    <s v="17,92"/>
    <s v="4218"/>
    <m/>
    <s v="02:20"/>
    <s v="18,38"/>
    <s v="3917"/>
    <m/>
    <s v="03:59"/>
    <s v="23,11"/>
    <s v="3271"/>
    <m/>
    <s v="08:47"/>
    <m/>
    <m/>
    <m/>
    <m/>
    <m/>
    <m/>
    <m/>
    <m/>
    <n v="18.940000000000001"/>
    <n v="18.940000000000001"/>
    <n v="23764"/>
    <n v="23764"/>
    <x v="0"/>
    <n v="1"/>
    <x v="132"/>
    <n v="200"/>
    <n v="0"/>
    <n v="325"/>
    <x v="172"/>
    <x v="221"/>
    <s v="TOBA ENDURANCE"/>
    <s v="06:36:04"/>
  </r>
  <r>
    <x v="2"/>
    <x v="0"/>
    <x v="0"/>
    <x v="11"/>
    <x v="0"/>
    <s v="2"/>
    <x v="0"/>
    <s v=""/>
    <s v=""/>
    <s v="10040015"/>
    <s v="MANUELA"/>
    <s v="VALENZUELA VARGAS"/>
    <s v="105ON88"/>
    <x v="203"/>
    <m/>
    <s v=""/>
    <m/>
    <s v=""/>
    <s v="CHL"/>
    <s v=""/>
    <s v="18,22"/>
    <s v="6916"/>
    <m/>
    <s v="01:42"/>
    <s v="18,5"/>
    <s v="5448"/>
    <m/>
    <s v="01:30"/>
    <s v="17,78"/>
    <s v="4251"/>
    <m/>
    <s v="03:03"/>
    <s v="18,79"/>
    <s v="3832"/>
    <m/>
    <s v="03:00"/>
    <s v="22,78"/>
    <s v="3319"/>
    <m/>
    <s v="09:15"/>
    <m/>
    <m/>
    <m/>
    <m/>
    <m/>
    <m/>
    <m/>
    <m/>
    <n v="18.93"/>
    <n v="18.93"/>
    <n v="23767"/>
    <n v="23767"/>
    <x v="0"/>
    <n v="2"/>
    <x v="133"/>
    <n v="195"/>
    <n v="-0.05"/>
    <n v="319.95"/>
    <x v="37"/>
    <x v="222"/>
    <e v="#N/A"/>
    <s v="06:36:04"/>
  </r>
  <r>
    <x v="2"/>
    <x v="0"/>
    <x v="0"/>
    <x v="11"/>
    <x v="0"/>
    <s v="3"/>
    <x v="0"/>
    <s v=""/>
    <s v=""/>
    <s v="10067266"/>
    <s v="FELIPE"/>
    <s v="SAT YABER"/>
    <s v="106GG85"/>
    <x v="3"/>
    <m/>
    <s v=""/>
    <m/>
    <s v=""/>
    <s v="CHL"/>
    <s v=""/>
    <s v="18,22"/>
    <s v="6914"/>
    <m/>
    <s v="01:46"/>
    <s v="18,3"/>
    <s v="5509"/>
    <m/>
    <s v="02:35"/>
    <s v="18,06"/>
    <s v="4186"/>
    <m/>
    <s v="02:49"/>
    <s v="18,77"/>
    <s v="3835"/>
    <m/>
    <s v="03:04"/>
    <s v="22,73"/>
    <s v="3326"/>
    <m/>
    <s v="11:25"/>
    <m/>
    <m/>
    <m/>
    <m/>
    <m/>
    <m/>
    <m/>
    <m/>
    <n v="18.93"/>
    <n v="18.93"/>
    <n v="23770"/>
    <n v="23770"/>
    <x v="0"/>
    <n v="3"/>
    <x v="134"/>
    <n v="190"/>
    <n v="-0.1"/>
    <n v="314.89999999999998"/>
    <x v="3"/>
    <x v="3"/>
    <s v="RINCONADA A"/>
    <s v="06:36:04"/>
  </r>
  <r>
    <x v="2"/>
    <x v="0"/>
    <x v="0"/>
    <x v="11"/>
    <x v="0"/>
    <s v="4"/>
    <x v="0"/>
    <s v=""/>
    <s v=""/>
    <s v="10018246"/>
    <s v="JUAN FRANCISCO"/>
    <s v="DEL CANTO"/>
    <s v="105PO26"/>
    <x v="204"/>
    <m/>
    <s v=""/>
    <m/>
    <s v=""/>
    <s v="CHL"/>
    <s v=""/>
    <s v="18,25"/>
    <s v="6906"/>
    <m/>
    <s v="01:28"/>
    <s v="18,39"/>
    <s v="5480"/>
    <m/>
    <s v="01:48"/>
    <s v="18,3"/>
    <s v="4130"/>
    <m/>
    <s v="01:43"/>
    <s v="19,53"/>
    <s v="3686"/>
    <m/>
    <s v="02:53"/>
    <s v="16,27"/>
    <s v="4646"/>
    <m/>
    <s v="02:54"/>
    <m/>
    <m/>
    <m/>
    <m/>
    <m/>
    <m/>
    <m/>
    <m/>
    <n v="18.11"/>
    <n v="18.11"/>
    <n v="24848"/>
    <n v="24848"/>
    <x v="0"/>
    <n v="4"/>
    <x v="135"/>
    <n v="185"/>
    <n v="-18.066666666666666"/>
    <n v="291.93333333333334"/>
    <x v="96"/>
    <x v="223"/>
    <e v="#N/A"/>
    <s v="06:36:04"/>
  </r>
  <r>
    <x v="2"/>
    <x v="0"/>
    <x v="0"/>
    <x v="11"/>
    <x v="0"/>
    <s v="5"/>
    <x v="0"/>
    <s v=""/>
    <s v=""/>
    <s v="10080578"/>
    <s v="FELIPE"/>
    <s v="PERO DOMEYKO"/>
    <s v="106GG87"/>
    <x v="140"/>
    <m/>
    <s v=""/>
    <m/>
    <s v=""/>
    <s v="CHL"/>
    <s v=""/>
    <s v="17,14"/>
    <s v="7351"/>
    <m/>
    <s v="01:30"/>
    <s v="17,58"/>
    <s v="5732"/>
    <m/>
    <s v="02:03"/>
    <s v="19,27"/>
    <s v="3922"/>
    <m/>
    <s v="01:48"/>
    <s v="14,91"/>
    <s v="4828"/>
    <m/>
    <s v="02:55"/>
    <s v="18,06"/>
    <s v="4187"/>
    <m/>
    <s v="06:17"/>
    <m/>
    <m/>
    <m/>
    <m/>
    <m/>
    <m/>
    <m/>
    <m/>
    <n v="17.29"/>
    <n v="17.29"/>
    <n v="26020"/>
    <n v="26020"/>
    <x v="0"/>
    <n v="6"/>
    <x v="136"/>
    <n v="175"/>
    <n v="-37.6"/>
    <n v="262.39999999999998"/>
    <x v="30"/>
    <x v="224"/>
    <s v="KEHAILAN A"/>
    <s v="06:36:04"/>
  </r>
  <r>
    <x v="2"/>
    <x v="0"/>
    <x v="0"/>
    <x v="11"/>
    <x v="0"/>
    <s v="6"/>
    <x v="0"/>
    <s v=""/>
    <s v=""/>
    <s v="10072686"/>
    <s v="PABLO"/>
    <s v="LLOMPART"/>
    <s v="105LI28"/>
    <x v="1"/>
    <m/>
    <s v=""/>
    <m/>
    <s v=""/>
    <s v="CHL"/>
    <s v=""/>
    <s v="17,81"/>
    <s v="7074"/>
    <m/>
    <s v="03:48"/>
    <s v="16,59"/>
    <s v="6076"/>
    <m/>
    <s v="02:44"/>
    <s v="18,21"/>
    <s v="4151"/>
    <m/>
    <s v="04:31"/>
    <s v="15,04"/>
    <s v="4788"/>
    <m/>
    <s v="06:10"/>
    <s v="18,96"/>
    <s v="3986"/>
    <m/>
    <s v="14:34"/>
    <m/>
    <m/>
    <m/>
    <m/>
    <m/>
    <m/>
    <m/>
    <m/>
    <n v="17.260000000000002"/>
    <n v="17.260000000000002"/>
    <n v="26075"/>
    <n v="26075"/>
    <x v="0"/>
    <n v="7"/>
    <x v="137"/>
    <n v="170"/>
    <n v="-38.516666666666666"/>
    <n v="256.48333333333335"/>
    <x v="1"/>
    <x v="1"/>
    <s v="EL QUILLAY"/>
    <s v="06:36:04"/>
  </r>
  <r>
    <x v="2"/>
    <x v="0"/>
    <x v="0"/>
    <x v="11"/>
    <x v="0"/>
    <s v="7"/>
    <x v="0"/>
    <s v=""/>
    <s v=""/>
    <s v="10067047"/>
    <s v="MARCELA "/>
    <s v="COTO NIELSEN"/>
    <s v="104ZC34"/>
    <x v="205"/>
    <m/>
    <s v=""/>
    <m/>
    <s v=""/>
    <s v="CHL"/>
    <s v=""/>
    <s v="16,86"/>
    <s v="7473"/>
    <m/>
    <s v="04:06"/>
    <s v="17,72"/>
    <s v="5688"/>
    <m/>
    <s v="03:52"/>
    <s v="18,48"/>
    <s v="4092"/>
    <m/>
    <s v="05:43"/>
    <s v="12,45"/>
    <s v="5782"/>
    <m/>
    <s v="03:14"/>
    <s v="15,24"/>
    <s v="4960"/>
    <m/>
    <s v="06:23"/>
    <m/>
    <m/>
    <m/>
    <m/>
    <m/>
    <m/>
    <m/>
    <m/>
    <n v="16.07"/>
    <n v="16.07"/>
    <n v="27994"/>
    <n v="27994"/>
    <x v="0"/>
    <n v="10"/>
    <x v="138"/>
    <n v="155"/>
    <n v="-70.5"/>
    <n v="209.5"/>
    <x v="120"/>
    <x v="225"/>
    <e v="#N/A"/>
    <s v="06:36:04"/>
  </r>
  <r>
    <x v="2"/>
    <x v="0"/>
    <x v="0"/>
    <x v="11"/>
    <x v="0"/>
    <s v="8"/>
    <x v="0"/>
    <s v=""/>
    <s v=""/>
    <s v="10116699"/>
    <s v="JUAN GUILLERMO"/>
    <s v="JIMENEZ ROJAS"/>
    <s v="106LU87"/>
    <x v="65"/>
    <m/>
    <s v=""/>
    <m/>
    <s v=""/>
    <s v="CHL"/>
    <s v=""/>
    <s v="14,6"/>
    <s v="8629"/>
    <m/>
    <s v="01:27"/>
    <s v="14,54"/>
    <s v="6931"/>
    <m/>
    <s v="02:06"/>
    <s v="15,07"/>
    <s v="5016"/>
    <m/>
    <s v="04:12"/>
    <s v="14,22"/>
    <s v="5064"/>
    <m/>
    <s v="04:11"/>
    <s v="16,67"/>
    <s v="4536"/>
    <m/>
    <s v="07:20"/>
    <m/>
    <m/>
    <m/>
    <m/>
    <m/>
    <m/>
    <m/>
    <m/>
    <n v="14.91"/>
    <n v="14.91"/>
    <n v="30177"/>
    <n v="30177"/>
    <x v="0"/>
    <n v="13"/>
    <x v="139"/>
    <n v="140"/>
    <n v="-106.88333333333333"/>
    <n v="158.11666666666667"/>
    <x v="173"/>
    <x v="226"/>
    <e v="#N/A"/>
    <s v="06:36:04"/>
  </r>
  <r>
    <x v="2"/>
    <x v="0"/>
    <x v="0"/>
    <x v="11"/>
    <x v="0"/>
    <s v="9"/>
    <x v="0"/>
    <s v=""/>
    <s v=""/>
    <s v="10181514"/>
    <s v="TARA ANNE"/>
    <s v="GREASLEY"/>
    <s v="106FQ91"/>
    <x v="4"/>
    <m/>
    <s v=""/>
    <m/>
    <s v=""/>
    <s v="CHL"/>
    <s v=""/>
    <s v="15,7"/>
    <s v="8028"/>
    <m/>
    <s v="02:05"/>
    <s v="14,02"/>
    <s v="7189"/>
    <m/>
    <s v="02:34"/>
    <s v="14,61"/>
    <s v="5174"/>
    <m/>
    <s v="02:36"/>
    <s v="11,02"/>
    <s v="6534"/>
    <m/>
    <s v="03:22"/>
    <s v="15,32"/>
    <s v="4934"/>
    <m/>
    <s v="06:45"/>
    <m/>
    <m/>
    <m/>
    <m/>
    <m/>
    <m/>
    <m/>
    <m/>
    <n v="14.12"/>
    <n v="14.12"/>
    <n v="31859"/>
    <n v="31859"/>
    <x v="0"/>
    <n v="14"/>
    <x v="140"/>
    <n v="135"/>
    <n v="-134.91666666666666"/>
    <n v="125.08333333333334"/>
    <x v="4"/>
    <x v="4"/>
    <e v="#N/A"/>
    <s v="06:36:04"/>
  </r>
  <r>
    <x v="2"/>
    <x v="0"/>
    <x v="0"/>
    <x v="11"/>
    <x v="0"/>
    <s v="10"/>
    <x v="1"/>
    <s v=""/>
    <s v=""/>
    <s v="10149434"/>
    <s v="DAVID"/>
    <s v="CASTAÑEDA LEMUS"/>
    <s v="106CY75"/>
    <x v="145"/>
    <m/>
    <s v=""/>
    <m/>
    <s v=""/>
    <s v="GTM"/>
    <s v=""/>
    <s v="15,73"/>
    <s v="8011"/>
    <m/>
    <s v="01:45"/>
    <s v="14,09"/>
    <s v="7157"/>
    <m/>
    <s v="01:47"/>
    <s v="14,98"/>
    <s v="5045"/>
    <s v="FTQ GA"/>
    <s v="03:21"/>
    <m/>
    <m/>
    <m/>
    <m/>
    <m/>
    <m/>
    <m/>
    <m/>
    <m/>
    <m/>
    <m/>
    <m/>
    <m/>
    <m/>
    <m/>
    <m/>
    <n v="14.96"/>
    <n v="14.96"/>
    <n v="20213"/>
    <s v="NA"/>
    <x v="0"/>
    <s v="NA"/>
    <x v="7"/>
    <n v="0"/>
    <e v="#VALUE!"/>
    <n v="0"/>
    <x v="174"/>
    <x v="227"/>
    <e v="#N/A"/>
    <s v="06:36:04"/>
  </r>
  <r>
    <x v="2"/>
    <x v="0"/>
    <x v="0"/>
    <x v="11"/>
    <x v="0"/>
    <s v="11"/>
    <x v="1"/>
    <s v=""/>
    <s v=""/>
    <s v="10072682"/>
    <s v="MARTIN"/>
    <s v="GARCIA LAZO"/>
    <s v="106FS83"/>
    <x v="0"/>
    <m/>
    <s v=""/>
    <m/>
    <s v=""/>
    <s v="CHL"/>
    <s v=""/>
    <s v="17,12"/>
    <s v="7360"/>
    <m/>
    <s v="01:35"/>
    <s v="17,65"/>
    <s v="5711"/>
    <s v="FTQ GA"/>
    <s v="01:48"/>
    <m/>
    <m/>
    <m/>
    <m/>
    <m/>
    <m/>
    <m/>
    <m/>
    <m/>
    <m/>
    <m/>
    <m/>
    <m/>
    <m/>
    <m/>
    <m/>
    <m/>
    <m/>
    <m/>
    <m/>
    <n v="17.350000000000001"/>
    <n v="17.350000000000001"/>
    <n v="13071"/>
    <s v="NA"/>
    <x v="0"/>
    <s v="NA"/>
    <x v="7"/>
    <n v="0"/>
    <e v="#VALUE!"/>
    <n v="0"/>
    <x v="0"/>
    <x v="0"/>
    <s v="EL MOLINO A"/>
    <s v="06:36:04"/>
  </r>
  <r>
    <x v="2"/>
    <x v="0"/>
    <x v="0"/>
    <x v="11"/>
    <x v="1"/>
    <s v="1"/>
    <x v="0"/>
    <s v=""/>
    <s v=""/>
    <s v="10094691"/>
    <s v="MICAELA"/>
    <s v="TORRES HORTA"/>
    <s v="105EL04"/>
    <x v="154"/>
    <m/>
    <s v=""/>
    <m/>
    <s v=""/>
    <s v="CHL"/>
    <s v=""/>
    <s v="16,39"/>
    <s v="7687"/>
    <m/>
    <s v="00:57"/>
    <s v="18,09"/>
    <s v="5573"/>
    <m/>
    <s v="01:10"/>
    <s v="18,73"/>
    <s v="4035"/>
    <m/>
    <s v="01:35"/>
    <s v="16,43"/>
    <s v="4383"/>
    <m/>
    <s v="01:28"/>
    <s v="20,88"/>
    <s v="3620"/>
    <m/>
    <s v="06:09"/>
    <m/>
    <m/>
    <m/>
    <m/>
    <m/>
    <m/>
    <m/>
    <m/>
    <n v="17.79"/>
    <n v="17.79"/>
    <n v="25299"/>
    <n v="25299"/>
    <x v="1"/>
    <n v="5"/>
    <x v="141"/>
    <n v="180"/>
    <n v="-25.583333333333332"/>
    <n v="279.41666666666669"/>
    <x v="51"/>
    <x v="163"/>
    <e v="#N/A"/>
    <s v="06:36:04"/>
  </r>
  <r>
    <x v="2"/>
    <x v="0"/>
    <x v="0"/>
    <x v="11"/>
    <x v="1"/>
    <s v="2"/>
    <x v="0"/>
    <s v=""/>
    <s v=""/>
    <s v="10176170"/>
    <s v="JOSE"/>
    <s v="SPOERER VERGARA"/>
    <s v="105TS62"/>
    <x v="23"/>
    <m/>
    <s v=""/>
    <m/>
    <s v=""/>
    <s v="CHL"/>
    <s v=""/>
    <s v="15,95"/>
    <s v="7900"/>
    <m/>
    <s v="01:25"/>
    <s v="16,26"/>
    <s v="6199"/>
    <m/>
    <s v="01:33"/>
    <s v="17,92"/>
    <s v="4219"/>
    <m/>
    <s v="01:44"/>
    <s v="15,01"/>
    <s v="4797"/>
    <m/>
    <s v="02:41"/>
    <s v="21,66"/>
    <s v="3490"/>
    <m/>
    <s v="12:28"/>
    <m/>
    <m/>
    <m/>
    <m/>
    <m/>
    <m/>
    <m/>
    <m/>
    <n v="16.91"/>
    <n v="16.91"/>
    <n v="26605"/>
    <n v="26605"/>
    <x v="1"/>
    <n v="8"/>
    <x v="142"/>
    <n v="165"/>
    <n v="-47.35"/>
    <n v="242.65"/>
    <x v="23"/>
    <x v="23"/>
    <s v="LA COMPAÑÍA"/>
    <s v="06:36:04"/>
  </r>
  <r>
    <x v="2"/>
    <x v="0"/>
    <x v="0"/>
    <x v="11"/>
    <x v="1"/>
    <s v="3"/>
    <x v="0"/>
    <s v=""/>
    <s v=""/>
    <s v="10172600"/>
    <s v="JESUS Maximiliano"/>
    <s v="CERPA VERA"/>
    <s v="105SM79"/>
    <x v="19"/>
    <m/>
    <s v=""/>
    <m/>
    <s v=""/>
    <s v="CHL"/>
    <s v=""/>
    <s v="15,79"/>
    <s v="7982"/>
    <m/>
    <s v="02:53"/>
    <s v="17,27"/>
    <s v="5835"/>
    <m/>
    <s v="02:40"/>
    <s v="17,92"/>
    <s v="4219"/>
    <m/>
    <s v="02:01"/>
    <s v="15,2"/>
    <s v="4735"/>
    <m/>
    <s v="02:23"/>
    <s v="19,7"/>
    <s v="3837"/>
    <m/>
    <s v="16:34"/>
    <m/>
    <m/>
    <m/>
    <m/>
    <m/>
    <m/>
    <m/>
    <m/>
    <n v="16.91"/>
    <n v="16.91"/>
    <n v="26609"/>
    <n v="26609"/>
    <x v="1"/>
    <n v="9"/>
    <x v="143"/>
    <n v="160"/>
    <n v="-47.416666666666664"/>
    <n v="237.58333333333334"/>
    <x v="17"/>
    <x v="228"/>
    <e v="#N/A"/>
    <s v="06:36:04"/>
  </r>
  <r>
    <x v="2"/>
    <x v="0"/>
    <x v="0"/>
    <x v="11"/>
    <x v="1"/>
    <s v="4"/>
    <x v="0"/>
    <s v=""/>
    <s v=""/>
    <s v="10105805"/>
    <s v="FRANCISCO "/>
    <s v="EGUIGUREN VALDÉS"/>
    <s v="106ER59"/>
    <x v="206"/>
    <m/>
    <s v=""/>
    <m/>
    <s v=""/>
    <s v="CHL"/>
    <s v=""/>
    <s v="15,5"/>
    <s v="8131"/>
    <m/>
    <s v="01:57"/>
    <s v="15,7"/>
    <s v="6422"/>
    <m/>
    <s v="03:38"/>
    <s v="16,52"/>
    <s v="4575"/>
    <m/>
    <s v="03:02"/>
    <s v="13,95"/>
    <s v="5160"/>
    <m/>
    <s v="03:37"/>
    <s v="15,82"/>
    <s v="4779"/>
    <m/>
    <s v="06:41"/>
    <m/>
    <m/>
    <m/>
    <m/>
    <m/>
    <m/>
    <m/>
    <m/>
    <n v="15.48"/>
    <n v="15.48"/>
    <n v="29066"/>
    <n v="29066"/>
    <x v="1"/>
    <n v="11"/>
    <x v="144"/>
    <n v="150"/>
    <n v="-88.366666666666674"/>
    <n v="186.63333333333333"/>
    <x v="14"/>
    <x v="229"/>
    <s v="EL QUILLAY"/>
    <s v="06:36:04"/>
  </r>
  <r>
    <x v="2"/>
    <x v="0"/>
    <x v="0"/>
    <x v="11"/>
    <x v="1"/>
    <s v="5"/>
    <x v="0"/>
    <s v=""/>
    <s v=""/>
    <s v="10141895"/>
    <s v="CRISTOBAL"/>
    <s v="LARRAIN ARJONA"/>
    <s v="106DX26"/>
    <x v="188"/>
    <m/>
    <s v=""/>
    <m/>
    <s v=""/>
    <s v="CHL"/>
    <s v=""/>
    <s v="15,51"/>
    <s v="8122"/>
    <m/>
    <s v="01:44"/>
    <s v="15,9"/>
    <s v="6340"/>
    <m/>
    <s v="02:05"/>
    <s v="16,27"/>
    <s v="4647"/>
    <m/>
    <s v="02:41"/>
    <s v="14,16"/>
    <s v="5084"/>
    <m/>
    <s v="01:59"/>
    <s v="15,5"/>
    <s v="4877"/>
    <m/>
    <s v="03:45"/>
    <m/>
    <m/>
    <m/>
    <m/>
    <m/>
    <m/>
    <m/>
    <m/>
    <n v="15.48"/>
    <n v="15.48"/>
    <n v="29069"/>
    <n v="29069"/>
    <x v="1"/>
    <n v="12"/>
    <x v="145"/>
    <n v="145"/>
    <n v="-88.416666666666671"/>
    <n v="181.58333333333331"/>
    <x v="21"/>
    <x v="230"/>
    <s v="EL QUILLAY"/>
    <s v="06:36:04"/>
  </r>
  <r>
    <x v="2"/>
    <x v="0"/>
    <x v="0"/>
    <x v="11"/>
    <x v="1"/>
    <s v="6"/>
    <x v="1"/>
    <s v=""/>
    <s v=""/>
    <s v="10160530"/>
    <s v="VICENTE "/>
    <s v="LARRAIN ARJONA"/>
    <s v="105IK40"/>
    <x v="150"/>
    <m/>
    <s v=""/>
    <m/>
    <s v=""/>
    <s v="CHL"/>
    <s v=""/>
    <s v="15,91"/>
    <s v="7919"/>
    <m/>
    <s v="04:30"/>
    <s v="17,17"/>
    <s v="5869"/>
    <m/>
    <s v="05:02"/>
    <s v="17,48"/>
    <s v="4325"/>
    <m/>
    <s v="05:30"/>
    <s v="14,7"/>
    <s v="4898"/>
    <s v="FTQ ME"/>
    <s v="06:21"/>
    <m/>
    <m/>
    <m/>
    <m/>
    <m/>
    <m/>
    <m/>
    <m/>
    <m/>
    <m/>
    <m/>
    <m/>
    <n v="16.27"/>
    <n v="16.27"/>
    <n v="23011"/>
    <s v="NA"/>
    <x v="1"/>
    <s v="NA"/>
    <x v="7"/>
    <n v="0"/>
    <e v="#VALUE!"/>
    <n v="0"/>
    <x v="20"/>
    <x v="157"/>
    <s v="EL QUILLAY"/>
    <s v="06:36:04"/>
  </r>
  <r>
    <x v="2"/>
    <x v="0"/>
    <x v="0"/>
    <x v="11"/>
    <x v="1"/>
    <s v="7"/>
    <x v="1"/>
    <s v=""/>
    <s v=""/>
    <s v="10172596"/>
    <s v="BORJA"/>
    <s v="MAYOL"/>
    <s v="105GW80"/>
    <x v="207"/>
    <m/>
    <s v=""/>
    <m/>
    <s v=""/>
    <s v="CHL"/>
    <s v=""/>
    <s v="16,13"/>
    <s v="7812"/>
    <m/>
    <s v="02:46"/>
    <s v="17,41"/>
    <s v="5789"/>
    <m/>
    <s v="02:06"/>
    <s v="17,57"/>
    <s v="4303"/>
    <m/>
    <s v="02:13"/>
    <s v="14,05"/>
    <s v="5125"/>
    <s v="FTQ GA"/>
    <s v="03:08"/>
    <m/>
    <m/>
    <m/>
    <m/>
    <m/>
    <m/>
    <m/>
    <m/>
    <m/>
    <m/>
    <m/>
    <m/>
    <n v="16.260000000000002"/>
    <n v="16.260000000000002"/>
    <n v="23029"/>
    <s v="NA"/>
    <x v="1"/>
    <s v="NA"/>
    <x v="7"/>
    <n v="0"/>
    <e v="#VALUE!"/>
    <n v="0"/>
    <x v="15"/>
    <x v="231"/>
    <e v="#N/A"/>
    <s v="06:36:04"/>
  </r>
  <r>
    <x v="2"/>
    <x v="0"/>
    <x v="0"/>
    <x v="11"/>
    <x v="1"/>
    <s v="8"/>
    <x v="1"/>
    <s v=""/>
    <s v=""/>
    <s v="10108052"/>
    <s v="VICENTE"/>
    <s v="MAYOL Larrain"/>
    <s v="104RX98"/>
    <x v="208"/>
    <m/>
    <s v=""/>
    <m/>
    <s v=""/>
    <s v="CHL"/>
    <s v=""/>
    <s v="15,71"/>
    <s v="8020"/>
    <m/>
    <s v="06:28"/>
    <s v="16,17"/>
    <s v="6234"/>
    <m/>
    <s v="04:11"/>
    <s v="18,06"/>
    <s v="4186"/>
    <s v="FTQ GA"/>
    <s v="03:48"/>
    <m/>
    <m/>
    <m/>
    <m/>
    <m/>
    <m/>
    <m/>
    <m/>
    <m/>
    <m/>
    <m/>
    <m/>
    <m/>
    <m/>
    <m/>
    <m/>
    <n v="16.399999999999999"/>
    <n v="16.399999999999999"/>
    <n v="18440"/>
    <s v="NA"/>
    <x v="1"/>
    <s v="NA"/>
    <x v="7"/>
    <n v="0"/>
    <e v="#VALUE!"/>
    <n v="0"/>
    <x v="22"/>
    <x v="232"/>
    <e v="#N/A"/>
    <s v="06:36:04"/>
  </r>
  <r>
    <x v="2"/>
    <x v="0"/>
    <x v="0"/>
    <x v="11"/>
    <x v="1"/>
    <s v="9"/>
    <x v="1"/>
    <s v=""/>
    <s v=""/>
    <s v="10192484"/>
    <s v="FLORENCIA CATALINA"/>
    <s v="CERPA VERA"/>
    <s v="106BG27"/>
    <x v="152"/>
    <m/>
    <s v=""/>
    <m/>
    <s v=""/>
    <s v="CHL"/>
    <s v=""/>
    <s v="15,54"/>
    <s v="8107"/>
    <m/>
    <s v="04:54"/>
    <s v="16,16"/>
    <s v="6239"/>
    <m/>
    <s v="06:06"/>
    <s v="14,89"/>
    <s v="5077"/>
    <s v="FTQ ME"/>
    <s v="05:23"/>
    <m/>
    <m/>
    <m/>
    <m/>
    <m/>
    <m/>
    <m/>
    <m/>
    <m/>
    <m/>
    <m/>
    <m/>
    <m/>
    <m/>
    <m/>
    <m/>
    <n v="15.57"/>
    <n v="15.57"/>
    <n v="19424"/>
    <s v="NA"/>
    <x v="1"/>
    <s v="NA"/>
    <x v="7"/>
    <n v="0"/>
    <e v="#VALUE!"/>
    <n v="0"/>
    <x v="53"/>
    <x v="233"/>
    <e v="#N/A"/>
    <s v="06:36:04"/>
  </r>
  <r>
    <x v="2"/>
    <x v="0"/>
    <x v="0"/>
    <x v="11"/>
    <x v="1"/>
    <s v="10"/>
    <x v="1"/>
    <s v=""/>
    <s v=""/>
    <s v="10116626"/>
    <s v="PAULINO"/>
    <s v="RIOS MORAGA"/>
    <s v="106CY76"/>
    <x v="141"/>
    <m/>
    <s v=""/>
    <m/>
    <s v=""/>
    <s v="CHL"/>
    <s v=""/>
    <s v="15,32"/>
    <s v="8226"/>
    <s v="FTQ GA"/>
    <s v="07:59"/>
    <m/>
    <m/>
    <m/>
    <m/>
    <m/>
    <m/>
    <m/>
    <m/>
    <m/>
    <m/>
    <m/>
    <m/>
    <m/>
    <m/>
    <m/>
    <m/>
    <m/>
    <m/>
    <m/>
    <m/>
    <m/>
    <m/>
    <m/>
    <m/>
    <n v="15.32"/>
    <n v="15.32"/>
    <n v="8226"/>
    <s v="NA"/>
    <x v="1"/>
    <s v="NA"/>
    <x v="7"/>
    <n v="0"/>
    <e v="#VALUE!"/>
    <n v="0"/>
    <x v="139"/>
    <x v="234"/>
    <e v="#N/A"/>
    <s v="06:36:04"/>
  </r>
  <r>
    <x v="2"/>
    <x v="0"/>
    <x v="0"/>
    <x v="11"/>
    <x v="1"/>
    <s v="11"/>
    <x v="1"/>
    <s v=""/>
    <s v=""/>
    <s v="10172476"/>
    <s v="FLORENCIA"/>
    <s v="CARDONE ALMARZA"/>
    <s v="104TU02"/>
    <x v="165"/>
    <m/>
    <s v=""/>
    <m/>
    <s v=""/>
    <s v="CHL"/>
    <s v=""/>
    <s v="14,48"/>
    <s v="8702"/>
    <s v="FTQ GA+ME"/>
    <s v="17:40"/>
    <m/>
    <m/>
    <m/>
    <m/>
    <m/>
    <m/>
    <m/>
    <m/>
    <m/>
    <m/>
    <m/>
    <m/>
    <m/>
    <m/>
    <m/>
    <m/>
    <m/>
    <m/>
    <m/>
    <m/>
    <m/>
    <m/>
    <m/>
    <m/>
    <n v="14.48"/>
    <n v="14.48"/>
    <n v="8702"/>
    <s v="NA"/>
    <x v="1"/>
    <s v="NA"/>
    <x v="7"/>
    <n v="0"/>
    <e v="#VALUE!"/>
    <n v="0"/>
    <x v="54"/>
    <x v="235"/>
    <e v="#N/A"/>
    <s v="06:36:04"/>
  </r>
  <r>
    <x v="2"/>
    <x v="0"/>
    <x v="1"/>
    <x v="7"/>
    <x v="0"/>
    <s v="1"/>
    <x v="0"/>
    <s v=""/>
    <s v=""/>
    <n v="10118325"/>
    <s v="MATIAS"/>
    <s v="ALAMOS"/>
    <s v="105UU64"/>
    <x v="209"/>
    <m/>
    <s v=""/>
    <m/>
    <s v=""/>
    <s v="CHL"/>
    <s v=""/>
    <s v="19,92"/>
    <s v="6324"/>
    <m/>
    <s v="02:19"/>
    <s v="19,9"/>
    <s v="5065"/>
    <m/>
    <s v="02:58"/>
    <s v="20,38"/>
    <s v="3709"/>
    <m/>
    <s v="05:51"/>
    <m/>
    <m/>
    <m/>
    <m/>
    <m/>
    <m/>
    <m/>
    <m/>
    <m/>
    <m/>
    <m/>
    <m/>
    <m/>
    <m/>
    <m/>
    <m/>
    <n v="20.03"/>
    <n v="20.03"/>
    <n v="15098"/>
    <n v="15098"/>
    <x v="2"/>
    <n v="2"/>
    <x v="146"/>
    <n v="195"/>
    <n v="-0.98333333333333328"/>
    <n v="278.01666666666665"/>
    <x v="27"/>
    <x v="236"/>
    <s v="EL MOLINO A"/>
    <s v="04:10:39"/>
  </r>
  <r>
    <x v="2"/>
    <x v="0"/>
    <x v="1"/>
    <x v="7"/>
    <x v="0"/>
    <s v="2"/>
    <x v="0"/>
    <s v=""/>
    <s v=""/>
    <s v="10131587"/>
    <s v="CAROLINE"/>
    <s v="MACKENZIE"/>
    <s v="106LX01"/>
    <x v="157"/>
    <m/>
    <s v=""/>
    <m/>
    <s v=""/>
    <s v="CHL"/>
    <s v=""/>
    <s v="19,67"/>
    <s v="6405"/>
    <m/>
    <s v="04:28"/>
    <s v="19,76"/>
    <s v="5102"/>
    <m/>
    <s v="05:42"/>
    <s v="19,37"/>
    <s v="3902"/>
    <m/>
    <s v="08:29"/>
    <m/>
    <m/>
    <m/>
    <m/>
    <m/>
    <m/>
    <m/>
    <m/>
    <m/>
    <m/>
    <m/>
    <m/>
    <m/>
    <m/>
    <m/>
    <m/>
    <n v="19.62"/>
    <n v="19.62"/>
    <n v="15410"/>
    <n v="15410"/>
    <x v="2"/>
    <n v="3"/>
    <x v="147"/>
    <n v="190"/>
    <n v="-6.1833333333333336"/>
    <n v="267.81666666666666"/>
    <x v="6"/>
    <x v="167"/>
    <s v="LA COMPAÑÍA"/>
    <s v="04:10:39"/>
  </r>
  <r>
    <x v="2"/>
    <x v="0"/>
    <x v="1"/>
    <x v="7"/>
    <x v="0"/>
    <s v="3"/>
    <x v="0"/>
    <s v=""/>
    <s v=""/>
    <s v="10172358"/>
    <s v="FELIPE"/>
    <s v="YCHPAS ESPINOZA"/>
    <s v="106CE20"/>
    <x v="210"/>
    <m/>
    <s v=""/>
    <m/>
    <s v=""/>
    <s v="PER"/>
    <s v=""/>
    <s v="19,11"/>
    <s v="6593"/>
    <m/>
    <s v="04:14"/>
    <s v="17,97"/>
    <s v="5610"/>
    <m/>
    <s v="12:42"/>
    <s v="22,87"/>
    <s v="3306"/>
    <m/>
    <s v="08:54"/>
    <m/>
    <m/>
    <m/>
    <m/>
    <m/>
    <m/>
    <m/>
    <m/>
    <m/>
    <m/>
    <m/>
    <m/>
    <m/>
    <m/>
    <m/>
    <m/>
    <n v="19.5"/>
    <n v="19.5"/>
    <n v="15510"/>
    <n v="15510"/>
    <x v="2"/>
    <n v="4"/>
    <x v="148"/>
    <n v="185"/>
    <n v="-7.85"/>
    <n v="261.14999999999998"/>
    <x v="79"/>
    <x v="237"/>
    <e v="#N/A"/>
    <s v="04:10:39"/>
  </r>
  <r>
    <x v="2"/>
    <x v="0"/>
    <x v="1"/>
    <x v="7"/>
    <x v="0"/>
    <s v="4"/>
    <x v="0"/>
    <s v=""/>
    <s v=""/>
    <s v="10036496"/>
    <s v="SANTIAGO"/>
    <s v="UGARTE"/>
    <s v="106EM09"/>
    <x v="66"/>
    <m/>
    <s v=""/>
    <m/>
    <s v=""/>
    <s v="CHL"/>
    <s v=""/>
    <s v="19,57"/>
    <s v="6439"/>
    <m/>
    <s v="01:39"/>
    <s v="18,92"/>
    <s v="5328"/>
    <m/>
    <s v="05:27"/>
    <s v="20,02"/>
    <s v="3776"/>
    <m/>
    <s v="11:16"/>
    <m/>
    <m/>
    <m/>
    <m/>
    <m/>
    <m/>
    <m/>
    <m/>
    <m/>
    <m/>
    <m/>
    <m/>
    <m/>
    <m/>
    <m/>
    <m/>
    <n v="19.46"/>
    <n v="19.46"/>
    <n v="15543"/>
    <n v="15543"/>
    <x v="2"/>
    <n v="5"/>
    <x v="149"/>
    <n v="180"/>
    <n v="-8.4"/>
    <n v="255.6"/>
    <x v="66"/>
    <x v="66"/>
    <e v="#N/A"/>
    <s v="04:10:39"/>
  </r>
  <r>
    <x v="2"/>
    <x v="0"/>
    <x v="1"/>
    <x v="7"/>
    <x v="0"/>
    <s v="5"/>
    <x v="0"/>
    <s v=""/>
    <s v=""/>
    <s v="10196480"/>
    <s v="HERNANDO"/>
    <s v="ARENAS"/>
    <s v="106MX63"/>
    <x v="73"/>
    <m/>
    <s v=""/>
    <m/>
    <s v=""/>
    <s v="CHL"/>
    <s v=""/>
    <s v="18,83"/>
    <s v="6693"/>
    <m/>
    <s v="02:42"/>
    <s v="18,06"/>
    <s v="5580"/>
    <m/>
    <s v="02:25"/>
    <s v="18,47"/>
    <s v="4094"/>
    <m/>
    <s v="03:52"/>
    <m/>
    <m/>
    <m/>
    <m/>
    <m/>
    <m/>
    <m/>
    <m/>
    <m/>
    <m/>
    <m/>
    <m/>
    <m/>
    <m/>
    <m/>
    <m/>
    <n v="18.48"/>
    <n v="18.48"/>
    <n v="16367"/>
    <n v="16367"/>
    <x v="2"/>
    <n v="7"/>
    <x v="150"/>
    <n v="170"/>
    <n v="-22.133333333333333"/>
    <n v="231.86666666666667"/>
    <x v="73"/>
    <x v="73"/>
    <e v="#N/A"/>
    <s v="04:10:39"/>
  </r>
  <r>
    <x v="2"/>
    <x v="0"/>
    <x v="1"/>
    <x v="7"/>
    <x v="0"/>
    <s v="6"/>
    <x v="0"/>
    <s v=""/>
    <s v=""/>
    <s v="10106225"/>
    <s v="SERGIO "/>
    <s v="HURTADO "/>
    <s v="105DD53"/>
    <x v="40"/>
    <m/>
    <s v=""/>
    <m/>
    <s v=""/>
    <s v="CHL"/>
    <s v=""/>
    <s v="19,81"/>
    <s v="6361"/>
    <m/>
    <s v="05:31"/>
    <s v="16,72"/>
    <s v="6028"/>
    <m/>
    <s v="19:36"/>
    <s v="11,73"/>
    <s v="6448"/>
    <m/>
    <s v="09:06"/>
    <m/>
    <m/>
    <m/>
    <m/>
    <m/>
    <m/>
    <m/>
    <m/>
    <m/>
    <m/>
    <m/>
    <m/>
    <m/>
    <m/>
    <m/>
    <m/>
    <n v="16.05"/>
    <n v="16.05"/>
    <n v="18837"/>
    <n v="18837"/>
    <x v="2"/>
    <n v="13"/>
    <x v="151"/>
    <n v="140"/>
    <n v="-63.3"/>
    <n v="160.69999999999999"/>
    <x v="40"/>
    <x v="40"/>
    <e v="#N/A"/>
    <s v="04:10:39"/>
  </r>
  <r>
    <x v="2"/>
    <x v="0"/>
    <x v="1"/>
    <x v="7"/>
    <x v="0"/>
    <s v="7"/>
    <x v="0"/>
    <s v=""/>
    <s v=""/>
    <s v="10166002"/>
    <s v="ANTONIA"/>
    <s v="KIMBER VERGARA"/>
    <s v="106IQ87"/>
    <x v="211"/>
    <m/>
    <s v=""/>
    <m/>
    <s v=""/>
    <s v="CHL"/>
    <s v=""/>
    <s v="14,9"/>
    <s v="8454"/>
    <m/>
    <s v="04:20"/>
    <s v="14,28"/>
    <s v="7057"/>
    <m/>
    <s v="03:38"/>
    <s v="16,88"/>
    <s v="4478"/>
    <m/>
    <s v="05:36"/>
    <m/>
    <m/>
    <m/>
    <m/>
    <m/>
    <m/>
    <m/>
    <m/>
    <m/>
    <m/>
    <m/>
    <m/>
    <m/>
    <m/>
    <m/>
    <m/>
    <n v="15.13"/>
    <n v="15.13"/>
    <n v="19988"/>
    <n v="19988"/>
    <x v="2"/>
    <n v="19"/>
    <x v="152"/>
    <n v="110"/>
    <n v="-82.483333333333334"/>
    <n v="111.51666666666667"/>
    <x v="103"/>
    <x v="238"/>
    <e v="#N/A"/>
    <s v="04:10:39"/>
  </r>
  <r>
    <x v="2"/>
    <x v="0"/>
    <x v="1"/>
    <x v="7"/>
    <x v="0"/>
    <s v="8"/>
    <x v="0"/>
    <s v=""/>
    <s v=""/>
    <s v="10182932"/>
    <s v="DIEGO"/>
    <s v="FUENTES URRUTIA"/>
    <s v="106KU10"/>
    <x v="47"/>
    <m/>
    <s v=""/>
    <m/>
    <s v=""/>
    <s v="CHL"/>
    <s v=""/>
    <s v="15,57"/>
    <s v="8090"/>
    <m/>
    <s v="03:14"/>
    <s v="14,82"/>
    <s v="6803"/>
    <m/>
    <s v="15:28"/>
    <s v="12,98"/>
    <s v="5823"/>
    <m/>
    <s v="29:41"/>
    <m/>
    <m/>
    <m/>
    <m/>
    <m/>
    <m/>
    <m/>
    <m/>
    <m/>
    <m/>
    <m/>
    <m/>
    <m/>
    <m/>
    <m/>
    <m/>
    <n v="14.6"/>
    <n v="14.6"/>
    <n v="20716"/>
    <n v="20716"/>
    <x v="2"/>
    <n v="22"/>
    <x v="153"/>
    <n v="95"/>
    <n v="-94.616666666666674"/>
    <n v="84.383333333333326"/>
    <x v="47"/>
    <x v="47"/>
    <e v="#N/A"/>
    <s v="04:10:39"/>
  </r>
  <r>
    <x v="2"/>
    <x v="0"/>
    <x v="1"/>
    <x v="7"/>
    <x v="0"/>
    <s v="9"/>
    <x v="0"/>
    <s v=""/>
    <s v=""/>
    <s v="10045218"/>
    <s v="ALVARO"/>
    <s v="LLOMPART GRIMM"/>
    <s v="106MX56"/>
    <x v="212"/>
    <m/>
    <s v=""/>
    <m/>
    <s v=""/>
    <s v="CHL"/>
    <s v=""/>
    <s v="13"/>
    <s v="9691"/>
    <m/>
    <s v="02:55"/>
    <s v="14,68"/>
    <s v="6868"/>
    <m/>
    <s v="05:28"/>
    <s v="16,28"/>
    <s v="4643"/>
    <m/>
    <s v="05:48"/>
    <m/>
    <m/>
    <m/>
    <m/>
    <m/>
    <m/>
    <m/>
    <m/>
    <m/>
    <m/>
    <m/>
    <m/>
    <m/>
    <m/>
    <m/>
    <m/>
    <n v="14.26"/>
    <n v="14.26"/>
    <n v="21203"/>
    <n v="21203"/>
    <x v="2"/>
    <n v="23"/>
    <x v="154"/>
    <n v="90"/>
    <n v="-102.73333333333333"/>
    <n v="83.99999991"/>
    <x v="175"/>
    <x v="239"/>
    <e v="#N/A"/>
    <s v="04:10:39"/>
  </r>
  <r>
    <x v="2"/>
    <x v="0"/>
    <x v="1"/>
    <x v="7"/>
    <x v="0"/>
    <s v="10"/>
    <x v="1"/>
    <s v=""/>
    <s v=""/>
    <s v="10138166"/>
    <s v="FRANCISCO"/>
    <s v="TORO ESCOBAR"/>
    <s v="106MW85"/>
    <x v="80"/>
    <m/>
    <s v=""/>
    <m/>
    <s v=""/>
    <s v="CHL"/>
    <s v=""/>
    <s v="19,77"/>
    <s v="6372"/>
    <m/>
    <s v="08:03"/>
    <s v="14,29"/>
    <s v="7055"/>
    <m/>
    <s v="06:29"/>
    <s v="7,62"/>
    <s v="9922"/>
    <s v="DSQ"/>
    <s v="07:06"/>
    <m/>
    <m/>
    <m/>
    <m/>
    <m/>
    <m/>
    <m/>
    <m/>
    <m/>
    <m/>
    <m/>
    <m/>
    <m/>
    <m/>
    <m/>
    <m/>
    <n v="12.95"/>
    <n v="12.95"/>
    <n v="23349"/>
    <s v="NA"/>
    <x v="2"/>
    <s v="NA"/>
    <x v="7"/>
    <n v="0"/>
    <e v="#VALUE!"/>
    <n v="0"/>
    <x v="80"/>
    <x v="80"/>
    <e v="#N/A"/>
    <s v="04:10:39"/>
  </r>
  <r>
    <x v="2"/>
    <x v="0"/>
    <x v="1"/>
    <x v="7"/>
    <x v="0"/>
    <s v="11"/>
    <x v="1"/>
    <s v=""/>
    <s v=""/>
    <s v="10063169"/>
    <s v="RAIMUNDO"/>
    <s v="UNDURRAGA MUJICA"/>
    <s v="106MX53"/>
    <x v="213"/>
    <m/>
    <s v=""/>
    <m/>
    <s v=""/>
    <s v="CHL"/>
    <s v=""/>
    <s v="19,41"/>
    <s v="6490"/>
    <m/>
    <s v="02:45"/>
    <s v="19,77"/>
    <s v="5099"/>
    <s v="FTQ GA"/>
    <s v="02:33"/>
    <m/>
    <m/>
    <m/>
    <m/>
    <m/>
    <m/>
    <m/>
    <m/>
    <m/>
    <m/>
    <m/>
    <m/>
    <m/>
    <m/>
    <m/>
    <m/>
    <m/>
    <m/>
    <m/>
    <m/>
    <n v="19.57"/>
    <n v="19.57"/>
    <n v="11589"/>
    <s v="NA"/>
    <x v="2"/>
    <s v="NA"/>
    <x v="7"/>
    <n v="0"/>
    <e v="#VALUE!"/>
    <n v="0"/>
    <x v="176"/>
    <x v="240"/>
    <e v="#N/A"/>
    <s v="04:10:39"/>
  </r>
  <r>
    <x v="2"/>
    <x v="0"/>
    <x v="1"/>
    <x v="7"/>
    <x v="0"/>
    <s v="12"/>
    <x v="1"/>
    <s v=""/>
    <s v=""/>
    <s v="10192285"/>
    <s v="CRISTOBAL"/>
    <s v="BELTRAMIN"/>
    <s v="106MR33"/>
    <x v="214"/>
    <m/>
    <s v=""/>
    <m/>
    <s v=""/>
    <s v="CHL"/>
    <s v=""/>
    <s v="18,54"/>
    <s v="6797"/>
    <s v="FTQ GA"/>
    <s v="04:14"/>
    <m/>
    <m/>
    <m/>
    <m/>
    <m/>
    <m/>
    <m/>
    <m/>
    <m/>
    <m/>
    <m/>
    <m/>
    <m/>
    <m/>
    <m/>
    <m/>
    <m/>
    <m/>
    <m/>
    <m/>
    <m/>
    <m/>
    <m/>
    <m/>
    <n v="18.54"/>
    <n v="18.54"/>
    <n v="6797"/>
    <s v="NA"/>
    <x v="2"/>
    <s v="NA"/>
    <x v="7"/>
    <n v="0"/>
    <e v="#VALUE!"/>
    <n v="0"/>
    <x v="34"/>
    <x v="241"/>
    <e v="#N/A"/>
    <s v="04:10:39"/>
  </r>
  <r>
    <x v="2"/>
    <x v="0"/>
    <x v="1"/>
    <x v="7"/>
    <x v="0"/>
    <s v="13"/>
    <x v="1"/>
    <s v=""/>
    <s v=""/>
    <s v="10113980"/>
    <s v="PEDRO"/>
    <s v="DEL CAMPO SALINAS"/>
    <s v="105DD52"/>
    <x v="79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x v="7"/>
    <n v="0"/>
    <e v="#VALUE!"/>
    <n v="0"/>
    <x v="36"/>
    <x v="242"/>
    <e v="#N/A"/>
    <s v="04:10:39"/>
  </r>
  <r>
    <x v="2"/>
    <x v="0"/>
    <x v="1"/>
    <x v="7"/>
    <x v="1"/>
    <s v="1"/>
    <x v="0"/>
    <s v=""/>
    <s v=""/>
    <s v="10181513"/>
    <s v="WILLIAM"/>
    <s v="GREASLEY MAKAI"/>
    <s v="1004SE31"/>
    <x v="50"/>
    <m/>
    <s v=""/>
    <m/>
    <s v=""/>
    <s v="CAN"/>
    <s v=""/>
    <s v="20,39"/>
    <s v="6181"/>
    <m/>
    <s v="02:21"/>
    <s v="19,4"/>
    <s v="5197"/>
    <m/>
    <s v="02:13"/>
    <s v="20,65"/>
    <s v="3662"/>
    <m/>
    <s v="03:32"/>
    <m/>
    <m/>
    <m/>
    <m/>
    <m/>
    <m/>
    <m/>
    <m/>
    <m/>
    <m/>
    <m/>
    <m/>
    <m/>
    <m/>
    <m/>
    <m/>
    <n v="20.11"/>
    <n v="20.11"/>
    <n v="15039"/>
    <n v="15039"/>
    <x v="3"/>
    <n v="1"/>
    <x v="155"/>
    <n v="200"/>
    <n v="0"/>
    <n v="284"/>
    <x v="52"/>
    <x v="243"/>
    <e v="#N/A"/>
    <s v="04:10:39"/>
  </r>
  <r>
    <x v="2"/>
    <x v="0"/>
    <x v="1"/>
    <x v="7"/>
    <x v="1"/>
    <s v="2"/>
    <x v="0"/>
    <s v=""/>
    <s v=""/>
    <s v="10196522"/>
    <s v="JOSE IGNACIO"/>
    <s v="CORREA SERRA"/>
    <s v="106MX54"/>
    <x v="113"/>
    <m/>
    <s v=""/>
    <m/>
    <s v=""/>
    <s v="CHL"/>
    <s v=""/>
    <s v="20,1"/>
    <s v="6269"/>
    <m/>
    <s v="03:46"/>
    <s v="18,79"/>
    <s v="5366"/>
    <m/>
    <s v="06:33"/>
    <s v="18"/>
    <s v="4200"/>
    <m/>
    <s v="08:16"/>
    <m/>
    <m/>
    <m/>
    <m/>
    <m/>
    <m/>
    <m/>
    <m/>
    <m/>
    <m/>
    <m/>
    <m/>
    <m/>
    <m/>
    <m/>
    <m/>
    <n v="19.100000000000001"/>
    <n v="19.100000000000001"/>
    <n v="15835"/>
    <n v="15835"/>
    <x v="3"/>
    <n v="6"/>
    <x v="156"/>
    <n v="175"/>
    <n v="-13.266666666666667"/>
    <n v="245.73333333333332"/>
    <x v="113"/>
    <x v="113"/>
    <e v="#N/A"/>
    <s v="04:10:39"/>
  </r>
  <r>
    <x v="2"/>
    <x v="0"/>
    <x v="1"/>
    <x v="7"/>
    <x v="1"/>
    <s v="3"/>
    <x v="0"/>
    <s v=""/>
    <s v=""/>
    <s v="10107869"/>
    <s v="PEDRO Tomas"/>
    <s v="VARELA CERDA"/>
    <s v="106GG06"/>
    <x v="215"/>
    <m/>
    <s v=""/>
    <m/>
    <s v=""/>
    <s v="CHL"/>
    <s v=""/>
    <s v="17,27"/>
    <s v="7298"/>
    <m/>
    <s v="03:13"/>
    <s v="16,54"/>
    <s v="6094"/>
    <m/>
    <s v="06:11"/>
    <s v="19"/>
    <s v="3979"/>
    <m/>
    <s v="06:00"/>
    <m/>
    <m/>
    <m/>
    <m/>
    <m/>
    <m/>
    <m/>
    <m/>
    <m/>
    <m/>
    <m/>
    <m/>
    <m/>
    <m/>
    <m/>
    <m/>
    <n v="17.41"/>
    <n v="17.41"/>
    <n v="17370"/>
    <n v="17370"/>
    <x v="3"/>
    <n v="9"/>
    <x v="157"/>
    <n v="160"/>
    <n v="-38.85"/>
    <n v="205.15"/>
    <x v="26"/>
    <x v="244"/>
    <s v="EL MOLINO B"/>
    <s v="04:10:39"/>
  </r>
  <r>
    <x v="2"/>
    <x v="0"/>
    <x v="1"/>
    <x v="7"/>
    <x v="1"/>
    <s v="4"/>
    <x v="1"/>
    <s v=""/>
    <s v=""/>
    <s v="10176286"/>
    <s v="VICTOR"/>
    <s v="RIOS GARCIA HUIDOBRO"/>
    <s v="106DA44"/>
    <x v="59"/>
    <m/>
    <s v=""/>
    <m/>
    <s v=""/>
    <s v="CHL"/>
    <s v=""/>
    <s v="17,52"/>
    <s v="7191"/>
    <m/>
    <s v="01:56"/>
    <s v="16,93"/>
    <s v="5952"/>
    <s v="FTQ GA"/>
    <s v="02:26"/>
    <m/>
    <m/>
    <m/>
    <m/>
    <m/>
    <m/>
    <m/>
    <m/>
    <m/>
    <m/>
    <m/>
    <m/>
    <m/>
    <m/>
    <m/>
    <m/>
    <m/>
    <m/>
    <m/>
    <m/>
    <n v="17.260000000000002"/>
    <n v="17.260000000000002"/>
    <n v="13143"/>
    <s v="NA"/>
    <x v="3"/>
    <s v="NA"/>
    <x v="7"/>
    <n v="0"/>
    <e v="#VALUE!"/>
    <n v="0"/>
    <x v="59"/>
    <x v="59"/>
    <e v="#N/A"/>
    <s v="04:10:39"/>
  </r>
  <r>
    <x v="2"/>
    <x v="0"/>
    <x v="1"/>
    <x v="7"/>
    <x v="1"/>
    <s v="5"/>
    <x v="1"/>
    <s v=""/>
    <s v=""/>
    <s v="10155174"/>
    <s v="CONSUELO"/>
    <s v="MARCHANT CARDENAS"/>
    <s v="106MW69"/>
    <x v="216"/>
    <m/>
    <s v=""/>
    <m/>
    <s v=""/>
    <s v="CHL"/>
    <s v=""/>
    <s v="18,13"/>
    <s v="6952"/>
    <s v="FTQ GA"/>
    <s v="05:52"/>
    <m/>
    <m/>
    <m/>
    <m/>
    <m/>
    <m/>
    <m/>
    <m/>
    <m/>
    <m/>
    <m/>
    <m/>
    <m/>
    <m/>
    <m/>
    <m/>
    <m/>
    <m/>
    <m/>
    <m/>
    <m/>
    <m/>
    <m/>
    <m/>
    <n v="18.13"/>
    <n v="18.13"/>
    <n v="6952"/>
    <s v="NA"/>
    <x v="3"/>
    <s v="NA"/>
    <x v="7"/>
    <n v="0"/>
    <e v="#VALUE!"/>
    <n v="0"/>
    <x v="56"/>
    <x v="245"/>
    <e v="#N/A"/>
    <s v="04:10:39"/>
  </r>
  <r>
    <x v="2"/>
    <x v="1"/>
    <x v="1"/>
    <x v="7"/>
    <x v="0"/>
    <s v="1"/>
    <x v="0"/>
    <s v=""/>
    <s v=""/>
    <m/>
    <s v="OSCAR"/>
    <s v="TAHAN"/>
    <m/>
    <x v="62"/>
    <m/>
    <s v=""/>
    <m/>
    <s v=""/>
    <s v="CHL"/>
    <s v=""/>
    <s v="09:02:00"/>
    <s v="10:46:41"/>
    <s v="10:49:11"/>
    <s v="19,59"/>
    <s v="20,06"/>
    <s v="6431"/>
    <m/>
    <s v="11:29:11"/>
    <s v="12:58:38"/>
    <s v="13:01:02"/>
    <s v="18,29"/>
    <s v="18,78"/>
    <s v="5511"/>
    <m/>
    <s v="13:41:02"/>
    <s v="14:59:50"/>
    <s v="15:05:34"/>
    <s v="15,99"/>
    <s v="15,99"/>
    <s v="4729"/>
    <m/>
    <m/>
    <m/>
    <m/>
    <m/>
    <m/>
    <m/>
    <n v="18.14"/>
    <n v="18.14"/>
    <n v="18.14"/>
    <n v="16671"/>
    <n v="16671"/>
    <x v="2"/>
    <n v="8"/>
    <x v="158"/>
    <n v="165"/>
    <n v="-27.2"/>
    <n v="221.8"/>
    <x v="62"/>
    <x v="62"/>
    <e v="#N/A"/>
    <s v="04:10:39"/>
  </r>
  <r>
    <x v="2"/>
    <x v="1"/>
    <x v="1"/>
    <x v="7"/>
    <x v="0"/>
    <s v="2"/>
    <x v="0"/>
    <s v=""/>
    <s v=""/>
    <s v="10067052"/>
    <s v="JOSE ANTONIO "/>
    <s v="VICENTE OLIVARI"/>
    <m/>
    <x v="189"/>
    <m/>
    <s v=""/>
    <m/>
    <s v=""/>
    <s v="CHL"/>
    <s v=""/>
    <s v="09:02:00"/>
    <s v="11:00:56"/>
    <s v="11:03:30"/>
    <s v="17,28"/>
    <s v="17,65"/>
    <s v="7290"/>
    <m/>
    <s v="11:43:30"/>
    <s v="13:27:05"/>
    <s v="13:35:12"/>
    <s v="15,04"/>
    <s v="16,22"/>
    <s v="6702"/>
    <m/>
    <s v="14:15:12"/>
    <s v="15:35:10"/>
    <s v="15:37:47"/>
    <s v="15,76"/>
    <s v="15,76"/>
    <s v="4798"/>
    <m/>
    <m/>
    <m/>
    <m/>
    <m/>
    <m/>
    <m/>
    <n v="16.09"/>
    <n v="16.09"/>
    <n v="16.09"/>
    <n v="18791"/>
    <n v="18791"/>
    <x v="2"/>
    <n v="10"/>
    <x v="159"/>
    <n v="155"/>
    <n v="-62.533333333333331"/>
    <n v="176.46666666666667"/>
    <x v="102"/>
    <x v="206"/>
    <e v="#N/A"/>
    <s v="04:10:39"/>
  </r>
  <r>
    <x v="2"/>
    <x v="1"/>
    <x v="1"/>
    <x v="7"/>
    <x v="0"/>
    <s v="3"/>
    <x v="0"/>
    <s v=""/>
    <s v=""/>
    <m/>
    <s v="RENZO "/>
    <s v="ALVARADO BAHAMONDES"/>
    <m/>
    <x v="217"/>
    <m/>
    <s v=""/>
    <m/>
    <s v=""/>
    <s v="CHL"/>
    <s v=""/>
    <s v="09:02:00"/>
    <s v="11:05:10"/>
    <s v="11:08:31"/>
    <s v="16,6"/>
    <s v="17,05"/>
    <s v="7591"/>
    <m/>
    <s v="11:48:31"/>
    <s v="13:29:23"/>
    <s v="13:35:56"/>
    <s v="15,64"/>
    <s v="16,66"/>
    <s v="6445"/>
    <m/>
    <s v="14:15:56"/>
    <s v="15:35:12"/>
    <s v="15:57:58"/>
    <s v="15,89"/>
    <s v="15,89"/>
    <s v="4757"/>
    <m/>
    <m/>
    <m/>
    <m/>
    <m/>
    <m/>
    <m/>
    <n v="16.09"/>
    <n v="16.09"/>
    <n v="16.09"/>
    <n v="18793"/>
    <n v="18793"/>
    <x v="2"/>
    <n v="11"/>
    <x v="160"/>
    <n v="150"/>
    <n v="-62.566666666666663"/>
    <n v="171.43333333333334"/>
    <x v="177"/>
    <x v="246"/>
    <s v="TOBA ENDURANCE"/>
    <s v="04:10:39"/>
  </r>
  <r>
    <x v="2"/>
    <x v="1"/>
    <x v="1"/>
    <x v="7"/>
    <x v="0"/>
    <s v="4"/>
    <x v="0"/>
    <s v=""/>
    <s v=""/>
    <s v="10139724"/>
    <s v="ORLANDO"/>
    <s v="VILLALOBOS"/>
    <m/>
    <x v="72"/>
    <m/>
    <s v=""/>
    <m/>
    <s v=""/>
    <s v="CHL"/>
    <s v=""/>
    <s v="09:02:00"/>
    <s v="11:12:05"/>
    <s v="11:14:37"/>
    <s v="15,83"/>
    <s v="16,14"/>
    <s v="7958"/>
    <m/>
    <s v="11:54:37"/>
    <s v="13:40:57"/>
    <s v="13:43:19"/>
    <s v="15,46"/>
    <s v="15,8"/>
    <s v="6522"/>
    <m/>
    <s v="14:23:19"/>
    <s v="15:42:07"/>
    <s v="15:45:30"/>
    <s v="15,99"/>
    <s v="15,99"/>
    <s v="4728"/>
    <m/>
    <m/>
    <m/>
    <m/>
    <m/>
    <m/>
    <m/>
    <n v="15.74"/>
    <n v="15.74"/>
    <n v="15.74"/>
    <n v="19208"/>
    <n v="19208"/>
    <x v="2"/>
    <n v="14"/>
    <x v="161"/>
    <n v="135"/>
    <n v="-69.483333333333334"/>
    <n v="149.51666666666665"/>
    <x v="33"/>
    <x v="247"/>
    <e v="#N/A"/>
    <s v="04:10:39"/>
  </r>
  <r>
    <x v="2"/>
    <x v="1"/>
    <x v="1"/>
    <x v="7"/>
    <x v="0"/>
    <s v="5"/>
    <x v="0"/>
    <s v=""/>
    <s v=""/>
    <m/>
    <s v="ALEXIS "/>
    <s v="HENRIQUEZ RAMIREZ"/>
    <m/>
    <x v="86"/>
    <m/>
    <s v=""/>
    <m/>
    <s v=""/>
    <s v="CHL"/>
    <s v=""/>
    <s v="09:02:00"/>
    <s v="11:12:02"/>
    <s v="11:16:32"/>
    <s v="15,61"/>
    <s v="16,15"/>
    <s v="8072"/>
    <m/>
    <s v="11:56:32"/>
    <s v="13:41:01"/>
    <s v="13:42:50"/>
    <s v="15,8"/>
    <s v="16,08"/>
    <s v="6378"/>
    <m/>
    <s v="14:22:50"/>
    <s v="15:47:36"/>
    <s v="15:55:03"/>
    <s v="14,86"/>
    <s v="14,86"/>
    <s v="5086"/>
    <m/>
    <m/>
    <m/>
    <m/>
    <m/>
    <m/>
    <m/>
    <n v="15.48"/>
    <n v="15.48"/>
    <n v="15.48"/>
    <n v="19537"/>
    <n v="19537"/>
    <x v="2"/>
    <n v="15"/>
    <x v="162"/>
    <n v="130"/>
    <n v="-74.966666666666669"/>
    <n v="139.03333333333333"/>
    <x v="86"/>
    <x v="86"/>
    <e v="#N/A"/>
    <s v="04:10:39"/>
  </r>
  <r>
    <x v="2"/>
    <x v="1"/>
    <x v="1"/>
    <x v="7"/>
    <x v="0"/>
    <s v="6"/>
    <x v="0"/>
    <s v=""/>
    <s v=""/>
    <s v="_x0009_10116624"/>
    <s v="RENATO "/>
    <s v="CERDA BARROS"/>
    <m/>
    <x v="100"/>
    <m/>
    <s v=""/>
    <m/>
    <s v=""/>
    <s v="CHL"/>
    <s v=""/>
    <s v="09:02:00"/>
    <s v="11:04:38"/>
    <s v="11:09:49"/>
    <s v="16,43"/>
    <s v="17,12"/>
    <s v="7669"/>
    <m/>
    <s v="11:49:49"/>
    <s v="13:34:47"/>
    <s v="13:40:07"/>
    <s v="15,23"/>
    <s v="16"/>
    <s v="6618"/>
    <m/>
    <s v="14:20:07"/>
    <s v="15:53:34"/>
    <s v="15:57:40"/>
    <s v="13,48"/>
    <s v="13,48"/>
    <s v="5607"/>
    <m/>
    <m/>
    <m/>
    <m/>
    <m/>
    <m/>
    <m/>
    <n v="15.2"/>
    <n v="15.2"/>
    <n v="15.2"/>
    <n v="19894"/>
    <n v="19894"/>
    <x v="2"/>
    <n v="18"/>
    <x v="163"/>
    <n v="115"/>
    <n v="-80.916666666666671"/>
    <n v="118.08333333333333"/>
    <x v="46"/>
    <x v="248"/>
    <e v="#N/A"/>
    <s v="04:10:39"/>
  </r>
  <r>
    <x v="2"/>
    <x v="1"/>
    <x v="1"/>
    <x v="7"/>
    <x v="0"/>
    <s v="7"/>
    <x v="0"/>
    <s v=""/>
    <s v=""/>
    <s v="10138423"/>
    <s v="JOSE PEDRO"/>
    <s v="VARELA ALFONSO"/>
    <m/>
    <x v="218"/>
    <m/>
    <s v=""/>
    <m/>
    <s v=""/>
    <s v="CHL"/>
    <s v=""/>
    <s v="09:02:00"/>
    <s v="11:19:08"/>
    <s v="11:22:05"/>
    <s v="14,99"/>
    <s v="15,31"/>
    <s v="8406"/>
    <m/>
    <s v="12:02:05"/>
    <s v="13:55:27"/>
    <s v="13:57:56"/>
    <s v="14,5"/>
    <s v="14,82"/>
    <s v="6951"/>
    <m/>
    <s v="14:37:56"/>
    <s v="15:57:36"/>
    <s v="16:02:53"/>
    <s v="15,82"/>
    <s v="15,82"/>
    <s v="4780"/>
    <m/>
    <m/>
    <m/>
    <m/>
    <m/>
    <m/>
    <m/>
    <n v="15.02"/>
    <n v="15.02"/>
    <n v="15.02"/>
    <n v="20137"/>
    <n v="20137"/>
    <x v="2"/>
    <n v="20"/>
    <x v="164"/>
    <n v="105"/>
    <n v="-84.966666666666669"/>
    <n v="104.03333333333333"/>
    <x v="178"/>
    <x v="249"/>
    <s v="EL MOLINO B"/>
    <s v="04:10:39"/>
  </r>
  <r>
    <x v="2"/>
    <x v="1"/>
    <x v="1"/>
    <x v="7"/>
    <x v="0"/>
    <s v="8"/>
    <x v="0"/>
    <s v=""/>
    <s v=""/>
    <m/>
    <s v="SEBASTIAN"/>
    <s v="IRRIBARRA CONA"/>
    <m/>
    <x v="77"/>
    <m/>
    <s v=""/>
    <m/>
    <s v=""/>
    <s v="CHL"/>
    <s v=""/>
    <s v="09:02:00"/>
    <s v="11:11:15"/>
    <s v="11:14:30"/>
    <s v="15,85"/>
    <s v="16,25"/>
    <s v="7951"/>
    <m/>
    <s v="11:54:30"/>
    <s v="13:40:41"/>
    <s v="13:43:39"/>
    <s v="15,39"/>
    <s v="15,82"/>
    <s v="6549"/>
    <m/>
    <s v="14:23:39"/>
    <s v="16:00:06"/>
    <s v="16:03:22"/>
    <s v="13,06"/>
    <s v="13,06"/>
    <s v="5787"/>
    <m/>
    <m/>
    <m/>
    <m/>
    <m/>
    <m/>
    <m/>
    <n v="14.91"/>
    <n v="14.91"/>
    <n v="14.91"/>
    <n v="20287"/>
    <n v="20287"/>
    <x v="2"/>
    <n v="21"/>
    <x v="165"/>
    <n v="100"/>
    <n v="-87.466666666666669"/>
    <n v="96.533333333333331"/>
    <x v="77"/>
    <x v="77"/>
    <e v="#N/A"/>
    <s v="04:10:39"/>
  </r>
  <r>
    <x v="2"/>
    <x v="1"/>
    <x v="1"/>
    <x v="7"/>
    <x v="0"/>
    <s v="9"/>
    <x v="1"/>
    <s v=""/>
    <s v=""/>
    <s v="10078544"/>
    <s v="MAURICIO"/>
    <s v="GONZALEZ"/>
    <m/>
    <x v="219"/>
    <m/>
    <s v=""/>
    <m/>
    <s v=""/>
    <s v="CHL"/>
    <s v=""/>
    <s v="09:02:00"/>
    <s v="11:18:35"/>
    <s v="11:21:00"/>
    <s v="15,11"/>
    <s v="15,37"/>
    <s v="8340"/>
    <m/>
    <s v="12:01:00"/>
    <s v="13:56:58"/>
    <s v="13:58:58"/>
    <s v="14,24"/>
    <s v="14,49"/>
    <s v="7078"/>
    <m/>
    <s v="14:38:58"/>
    <s v="15:55:05"/>
    <s v="16:00:03"/>
    <s v="16,55"/>
    <s v="16,55"/>
    <s v="4568"/>
    <s v="FTQ GA"/>
    <m/>
    <m/>
    <m/>
    <m/>
    <m/>
    <m/>
    <n v="15.13"/>
    <n v="15.13"/>
    <n v="15.13"/>
    <n v="19986"/>
    <s v="NA"/>
    <x v="2"/>
    <s v="NA"/>
    <x v="7"/>
    <n v="0"/>
    <e v="#VALUE!"/>
    <n v="0"/>
    <x v="179"/>
    <x v="250"/>
    <e v="#N/A"/>
    <s v="04:10:39"/>
  </r>
  <r>
    <x v="2"/>
    <x v="1"/>
    <x v="1"/>
    <x v="7"/>
    <x v="0"/>
    <s v="10"/>
    <x v="1"/>
    <s v=""/>
    <s v=""/>
    <m/>
    <s v="BETZABETH"/>
    <s v="GOMEZ PEREZ"/>
    <m/>
    <x v="199"/>
    <m/>
    <s v=""/>
    <m/>
    <s v=""/>
    <s v="CHL"/>
    <s v=""/>
    <s v="09:02:00"/>
    <s v="11:42:50"/>
    <s v="11:46:42"/>
    <s v="12,75"/>
    <s v="13,06"/>
    <s v="9883"/>
    <m/>
    <s v="12:26:42"/>
    <s v="14:28:54"/>
    <s v="14:34:29"/>
    <s v="13,15"/>
    <s v="13,75"/>
    <s v="7667"/>
    <s v="FTQ GA"/>
    <m/>
    <m/>
    <m/>
    <m/>
    <m/>
    <m/>
    <m/>
    <m/>
    <m/>
    <m/>
    <m/>
    <m/>
    <m/>
    <n v="12.92"/>
    <n v="12.92"/>
    <n v="12.92"/>
    <n v="17550"/>
    <s v="NA"/>
    <x v="2"/>
    <s v="NA"/>
    <x v="7"/>
    <n v="0"/>
    <e v="#VALUE!"/>
    <n v="0"/>
    <x v="170"/>
    <x v="217"/>
    <e v="#N/A"/>
    <s v="04:10:39"/>
  </r>
  <r>
    <x v="2"/>
    <x v="1"/>
    <x v="1"/>
    <x v="7"/>
    <x v="0"/>
    <s v="11"/>
    <x v="1"/>
    <s v=""/>
    <s v=""/>
    <m/>
    <s v="RICARDO"/>
    <s v="THOMSEN"/>
    <m/>
    <x v="61"/>
    <m/>
    <s v=""/>
    <m/>
    <s v=""/>
    <s v="CHL"/>
    <s v=""/>
    <s v="09:02:00"/>
    <s v="10:43:36"/>
    <s v="10:48:42"/>
    <s v="19,68"/>
    <s v="20,67"/>
    <s v="6402"/>
    <s v="FTQ GA"/>
    <m/>
    <m/>
    <m/>
    <m/>
    <m/>
    <m/>
    <m/>
    <m/>
    <m/>
    <m/>
    <m/>
    <m/>
    <m/>
    <m/>
    <m/>
    <m/>
    <m/>
    <m/>
    <m/>
    <m/>
    <n v="19.68"/>
    <n v="19.68"/>
    <n v="19.68"/>
    <n v="6402"/>
    <s v="NA"/>
    <x v="2"/>
    <s v="NA"/>
    <x v="7"/>
    <n v="0"/>
    <e v="#VALUE!"/>
    <n v="0"/>
    <x v="63"/>
    <x v="177"/>
    <e v="#N/A"/>
    <s v="04:10:39"/>
  </r>
  <r>
    <x v="2"/>
    <x v="1"/>
    <x v="1"/>
    <x v="7"/>
    <x v="0"/>
    <s v="12"/>
    <x v="1"/>
    <s v=""/>
    <s v=""/>
    <s v="10040068"/>
    <s v="CLAUDIO"/>
    <s v="CORNEJO CABEZAS"/>
    <m/>
    <x v="220"/>
    <m/>
    <s v=""/>
    <m/>
    <s v=""/>
    <s v="CHL"/>
    <s v=""/>
    <s v="09:02:00"/>
    <s v="11:00:54"/>
    <s v="11:04:26"/>
    <s v="17,15"/>
    <s v="17,66"/>
    <s v="7346"/>
    <s v="FTQ GA"/>
    <m/>
    <m/>
    <m/>
    <m/>
    <m/>
    <m/>
    <m/>
    <m/>
    <m/>
    <m/>
    <m/>
    <m/>
    <m/>
    <m/>
    <m/>
    <m/>
    <m/>
    <m/>
    <m/>
    <m/>
    <n v="17.149999999999999"/>
    <n v="17.149999999999999"/>
    <n v="17.149999999999999"/>
    <n v="7346"/>
    <s v="NA"/>
    <x v="2"/>
    <s v="NA"/>
    <x v="7"/>
    <n v="0"/>
    <e v="#VALUE!"/>
    <n v="0"/>
    <x v="10"/>
    <x v="251"/>
    <s v="RINCONADA A"/>
    <s v="04:10:39"/>
  </r>
  <r>
    <x v="2"/>
    <x v="1"/>
    <x v="1"/>
    <x v="7"/>
    <x v="1"/>
    <s v="1"/>
    <x v="0"/>
    <s v=""/>
    <s v=""/>
    <m/>
    <s v="HELENA"/>
    <s v="CERPA PINOCHET"/>
    <s v=""/>
    <x v="84"/>
    <m/>
    <s v=""/>
    <m/>
    <s v=""/>
    <s v="CHL"/>
    <s v=""/>
    <s v="09:16:00"/>
    <s v="11:26:30"/>
    <s v="11:31:41"/>
    <s v="15,48"/>
    <s v="16,09"/>
    <s v="8141"/>
    <m/>
    <s v="12:11:41"/>
    <s v="13:56:39"/>
    <s v="14:00:20"/>
    <s v="15,46"/>
    <s v="16"/>
    <s v="6520"/>
    <m/>
    <s v="14:40:20"/>
    <s v="15:49:52"/>
    <s v="16:01:23"/>
    <s v="18,12"/>
    <s v="18,12"/>
    <s v="4172"/>
    <m/>
    <m/>
    <m/>
    <m/>
    <m/>
    <m/>
    <m/>
    <n v="16.059999999999999"/>
    <n v="16.059999999999999"/>
    <n v="16.059999999999999"/>
    <n v="18833"/>
    <n v="18833"/>
    <x v="3"/>
    <n v="12"/>
    <x v="166"/>
    <n v="145"/>
    <n v="-63.233333333333334"/>
    <n v="165.76666666666665"/>
    <x v="84"/>
    <x v="84"/>
    <e v="#N/A"/>
    <s v="04:10:39"/>
  </r>
  <r>
    <x v="2"/>
    <x v="1"/>
    <x v="1"/>
    <x v="7"/>
    <x v="1"/>
    <s v="2"/>
    <x v="0"/>
    <s v=""/>
    <s v=""/>
    <m/>
    <s v="DIEGO"/>
    <s v="OYANEDEL"/>
    <m/>
    <x v="171"/>
    <m/>
    <s v=""/>
    <m/>
    <s v=""/>
    <s v="CHL"/>
    <s v=""/>
    <s v="09:16:00"/>
    <s v="11:35:00"/>
    <s v="11:36:55"/>
    <s v="14,9"/>
    <s v="15,11"/>
    <s v="8455"/>
    <m/>
    <s v="12:16:55"/>
    <s v="14:10:57"/>
    <s v="14:14:28"/>
    <s v="14,29"/>
    <s v="14,73"/>
    <s v="7053"/>
    <m/>
    <s v="14:54:28"/>
    <s v="16:06:29"/>
    <s v="16:11:52"/>
    <s v="17,5"/>
    <s v="17,5"/>
    <s v="4321"/>
    <m/>
    <m/>
    <m/>
    <m/>
    <m/>
    <m/>
    <m/>
    <n v="15.25"/>
    <n v="15.25"/>
    <n v="15.25"/>
    <n v="19829"/>
    <n v="19829"/>
    <x v="3"/>
    <n v="16"/>
    <x v="167"/>
    <n v="125"/>
    <n v="-79.833333333333329"/>
    <n v="129.16666666666669"/>
    <x v="75"/>
    <x v="252"/>
    <s v="LA COMPAÑÍA"/>
    <s v="04:10:39"/>
  </r>
  <r>
    <x v="2"/>
    <x v="1"/>
    <x v="1"/>
    <x v="7"/>
    <x v="1"/>
    <s v="3"/>
    <x v="0"/>
    <s v=""/>
    <s v=""/>
    <m/>
    <s v="MAX"/>
    <s v="BULNES LABRA"/>
    <m/>
    <x v="186"/>
    <m/>
    <s v=""/>
    <m/>
    <s v=""/>
    <s v="CHL"/>
    <s v=""/>
    <s v="09:16:00"/>
    <s v="11:42:41"/>
    <s v="11:46:20"/>
    <s v="13,97"/>
    <s v="14,32"/>
    <s v="9020"/>
    <m/>
    <s v="12:26:20"/>
    <s v="14:27:23"/>
    <s v="14:29:57"/>
    <s v="13,59"/>
    <s v="13,88"/>
    <s v="7417"/>
    <m/>
    <s v="15:09:57"/>
    <s v="16:07:18"/>
    <s v="16:15:00"/>
    <s v="21,97"/>
    <s v="21,97"/>
    <s v="3441"/>
    <m/>
    <m/>
    <m/>
    <m/>
    <m/>
    <m/>
    <m/>
    <n v="15.21"/>
    <n v="15.21"/>
    <n v="15.21"/>
    <n v="19878"/>
    <n v="19878"/>
    <x v="3"/>
    <n v="17"/>
    <x v="168"/>
    <n v="120"/>
    <n v="-80.650000000000006"/>
    <n v="123.35"/>
    <x v="164"/>
    <x v="202"/>
    <e v="#N/A"/>
    <s v="04:10:39"/>
  </r>
  <r>
    <x v="2"/>
    <x v="1"/>
    <x v="1"/>
    <x v="7"/>
    <x v="1"/>
    <s v="4"/>
    <x v="1"/>
    <s v=""/>
    <s v=""/>
    <m/>
    <s v="MAUD"/>
    <s v="BREYNE"/>
    <m/>
    <x v="180"/>
    <m/>
    <s v=""/>
    <m/>
    <s v=""/>
    <s v="CHL"/>
    <s v=""/>
    <s v="09:16:00"/>
    <s v="11:26:32"/>
    <s v="11:28:21"/>
    <s v="15,87"/>
    <s v="16,09"/>
    <s v="7941"/>
    <m/>
    <s v="12:08:21"/>
    <s v="13:56:42"/>
    <s v="14:00:03"/>
    <s v="15,04"/>
    <s v="15,5"/>
    <s v="6703"/>
    <s v="FTQ GA"/>
    <m/>
    <m/>
    <m/>
    <m/>
    <m/>
    <m/>
    <m/>
    <m/>
    <m/>
    <m/>
    <m/>
    <m/>
    <m/>
    <n v="15.49"/>
    <n v="15.49"/>
    <n v="15.49"/>
    <n v="14644"/>
    <s v="NA"/>
    <x v="3"/>
    <s v="NA"/>
    <x v="7"/>
    <n v="0"/>
    <e v="#VALUE!"/>
    <n v="0"/>
    <x v="161"/>
    <x v="195"/>
    <e v="#N/A"/>
    <s v="04:10:39"/>
  </r>
  <r>
    <x v="2"/>
    <x v="1"/>
    <x v="2"/>
    <x v="8"/>
    <x v="0"/>
    <s v="1"/>
    <x v="0"/>
    <s v=""/>
    <s v=""/>
    <m/>
    <s v="ANDRES"/>
    <s v="GATICA JOLFRE"/>
    <m/>
    <x v="221"/>
    <m/>
    <s v=""/>
    <m/>
    <s v=""/>
    <s v="CHL"/>
    <s v=""/>
    <s v="11:00:00"/>
    <s v="13:00:21"/>
    <s v="13:10:55"/>
    <s v="16,04"/>
    <s v="17,45"/>
    <s v="7856"/>
    <m/>
    <s v="13:50:55"/>
    <s v="15:40:42"/>
    <s v="15:44:38"/>
    <s v="14,77"/>
    <s v="15,3"/>
    <s v="6823"/>
    <m/>
    <m/>
    <m/>
    <m/>
    <m/>
    <m/>
    <m/>
    <m/>
    <m/>
    <m/>
    <m/>
    <m/>
    <m/>
    <m/>
    <n v="15.45"/>
    <n v="15.45"/>
    <n v="15.45"/>
    <n v="14679"/>
    <n v="14679"/>
    <x v="4"/>
    <n v="1"/>
    <x v="169"/>
    <n v="200"/>
    <n v="0"/>
    <n v="263"/>
    <x v="165"/>
    <x v="253"/>
    <s v="EL MOLINO B"/>
    <s v="04:04:39"/>
  </r>
  <r>
    <x v="2"/>
    <x v="1"/>
    <x v="2"/>
    <x v="8"/>
    <x v="0"/>
    <s v="2"/>
    <x v="0"/>
    <s v=""/>
    <s v=""/>
    <m/>
    <s v="JOSE  ELIAS "/>
    <s v="RISHMAWI"/>
    <m/>
    <x v="115"/>
    <m/>
    <s v=""/>
    <m/>
    <s v=""/>
    <s v="CHL"/>
    <s v=""/>
    <s v="11:00:00"/>
    <s v="13:04:56"/>
    <s v="13:11:16"/>
    <s v="16"/>
    <s v="16,81"/>
    <s v="7876"/>
    <m/>
    <s v="13:51:16"/>
    <s v="15:40:40"/>
    <s v="15:45:17"/>
    <s v="14,73"/>
    <s v="15,35"/>
    <s v="6841"/>
    <m/>
    <m/>
    <m/>
    <m/>
    <m/>
    <m/>
    <m/>
    <m/>
    <m/>
    <m/>
    <m/>
    <m/>
    <m/>
    <m/>
    <n v="15.41"/>
    <n v="15.41"/>
    <n v="15.41"/>
    <n v="14717"/>
    <n v="14717"/>
    <x v="4"/>
    <n v="2"/>
    <x v="170"/>
    <n v="195"/>
    <n v="-0.6333333333333333"/>
    <n v="257.36666666666667"/>
    <x v="115"/>
    <x v="115"/>
    <s v="EL QUILLAY"/>
    <s v="04:04:39"/>
  </r>
  <r>
    <x v="2"/>
    <x v="1"/>
    <x v="2"/>
    <x v="8"/>
    <x v="0"/>
    <s v="3"/>
    <x v="1"/>
    <s v=""/>
    <s v=""/>
    <m/>
    <s v="RAFAEL "/>
    <s v="CARRERE"/>
    <m/>
    <x v="107"/>
    <m/>
    <s v=""/>
    <m/>
    <s v=""/>
    <s v="CHL"/>
    <s v=""/>
    <s v="11:00:00"/>
    <s v="13:12:08"/>
    <s v="13:17:18"/>
    <s v="15,29"/>
    <s v="15,89"/>
    <s v="8238"/>
    <m/>
    <s v="13:57:18"/>
    <s v="15:15:21"/>
    <s v="15:18:38"/>
    <s v="20,65"/>
    <s v="21,52"/>
    <s v="4880"/>
    <s v="FTQ GA"/>
    <m/>
    <m/>
    <m/>
    <m/>
    <m/>
    <m/>
    <m/>
    <m/>
    <m/>
    <m/>
    <m/>
    <m/>
    <m/>
    <n v="17.29"/>
    <n v="17.29"/>
    <n v="17.29"/>
    <n v="13119"/>
    <s v="NA"/>
    <x v="4"/>
    <s v="NA"/>
    <x v="7"/>
    <n v="0"/>
    <e v="#VALUE!"/>
    <n v="0"/>
    <x v="107"/>
    <x v="107"/>
    <s v="RINCONADA B"/>
    <s v="04:04:39"/>
  </r>
  <r>
    <x v="2"/>
    <x v="1"/>
    <x v="2"/>
    <x v="8"/>
    <x v="1"/>
    <s v="1"/>
    <x v="0"/>
    <s v=""/>
    <s v=""/>
    <s v="10187939"/>
    <s v="EMILIA"/>
    <s v="PATTERSON"/>
    <m/>
    <x v="222"/>
    <m/>
    <s v=""/>
    <m/>
    <s v=""/>
    <s v="CHL"/>
    <s v=""/>
    <s v="11:00:00"/>
    <s v="13:12:26"/>
    <s v="13:15:36"/>
    <s v="15,49"/>
    <s v="15,86"/>
    <s v="8137"/>
    <m/>
    <s v="13:55:36"/>
    <s v="15:44:14"/>
    <s v="15:50:33"/>
    <s v="14,61"/>
    <s v="15,47"/>
    <s v="6897"/>
    <m/>
    <m/>
    <m/>
    <m/>
    <m/>
    <m/>
    <m/>
    <m/>
    <m/>
    <m/>
    <m/>
    <m/>
    <m/>
    <m/>
    <n v="15.09"/>
    <n v="15.09"/>
    <n v="15.09"/>
    <n v="15034"/>
    <n v="15034"/>
    <x v="8"/>
    <n v="3"/>
    <x v="171"/>
    <n v="190"/>
    <n v="-5.916666666666667"/>
    <n v="247.08333333333334"/>
    <x v="55"/>
    <x v="254"/>
    <s v="RINCONADA A"/>
    <s v="04:04:39"/>
  </r>
  <r>
    <x v="2"/>
    <x v="1"/>
    <x v="2"/>
    <x v="8"/>
    <x v="1"/>
    <s v="2"/>
    <x v="0"/>
    <s v=""/>
    <s v=""/>
    <m/>
    <s v="CRISTOBAL"/>
    <s v="ROJAS"/>
    <m/>
    <x v="223"/>
    <m/>
    <s v=""/>
    <m/>
    <s v=""/>
    <s v="CHL"/>
    <s v=""/>
    <s v="11:00:00"/>
    <s v="13:12:18"/>
    <s v="13:14:53"/>
    <s v="15,57"/>
    <s v="15,87"/>
    <s v="8093"/>
    <m/>
    <s v="13:54:53"/>
    <s v="15:44:12"/>
    <s v="15:51:16"/>
    <s v="14,43"/>
    <s v="15,37"/>
    <s v="6984"/>
    <m/>
    <m/>
    <m/>
    <m/>
    <m/>
    <m/>
    <m/>
    <m/>
    <m/>
    <m/>
    <m/>
    <m/>
    <m/>
    <m/>
    <n v="15.04"/>
    <n v="15.04"/>
    <n v="15.04"/>
    <n v="15077"/>
    <n v="15077"/>
    <x v="8"/>
    <n v="4"/>
    <x v="172"/>
    <n v="185"/>
    <n v="-6.6333333333333329"/>
    <n v="241.36666666666667"/>
    <x v="180"/>
    <x v="255"/>
    <e v="#N/A"/>
    <s v="04:04:39"/>
  </r>
  <r>
    <x v="2"/>
    <x v="1"/>
    <x v="2"/>
    <x v="8"/>
    <x v="1"/>
    <s v="3"/>
    <x v="1"/>
    <s v=""/>
    <s v=""/>
    <m/>
    <s v="JOSEFA"/>
    <s v="AGUILERA"/>
    <m/>
    <x v="112"/>
    <m/>
    <s v=""/>
    <m/>
    <s v=""/>
    <s v="CHL"/>
    <s v=""/>
    <s v="11:00:00"/>
    <s v="13:12:03"/>
    <s v="13:17:36"/>
    <s v="15,26"/>
    <s v="15,9"/>
    <s v="8257"/>
    <m/>
    <s v="13:57:36"/>
    <s v="15:44:06"/>
    <s v="15:57:50"/>
    <s v="13,97"/>
    <s v="15,78"/>
    <s v="7214"/>
    <s v="FTQ GA"/>
    <m/>
    <m/>
    <m/>
    <m/>
    <m/>
    <m/>
    <m/>
    <m/>
    <m/>
    <m/>
    <m/>
    <m/>
    <m/>
    <n v="14.66"/>
    <n v="14.66"/>
    <n v="14.66"/>
    <n v="15471"/>
    <s v="NA"/>
    <x v="8"/>
    <s v="NA"/>
    <x v="7"/>
    <n v="0"/>
    <e v="#VALUE!"/>
    <n v="0"/>
    <x v="112"/>
    <x v="112"/>
    <s v="RINCONADA B"/>
    <s v="04:04:39"/>
  </r>
  <r>
    <x v="2"/>
    <x v="1"/>
    <x v="3"/>
    <x v="12"/>
    <x v="0"/>
    <s v="1"/>
    <x v="0"/>
    <s v=""/>
    <s v=""/>
    <s v="10150368"/>
    <s v="MARIA IGNACIA"/>
    <s v="SAT YABER"/>
    <s v="103hq92"/>
    <x v="89"/>
    <m/>
    <s v=""/>
    <m/>
    <s v=""/>
    <s v="CHL"/>
    <s v=""/>
    <s v="12:30:00"/>
    <s v="13:27:12"/>
    <s v="13:32:37"/>
    <s v="20,12"/>
    <s v="22,02"/>
    <s v="3757"/>
    <m/>
    <s v="14:02:37"/>
    <s v="15:02:11"/>
    <s v="15:06:43"/>
    <s v="18,72"/>
    <s v="20,14"/>
    <s v="3846"/>
    <m/>
    <m/>
    <m/>
    <m/>
    <m/>
    <m/>
    <m/>
    <m/>
    <m/>
    <m/>
    <m/>
    <m/>
    <m/>
    <m/>
    <n v="19.41"/>
    <n v="19.41"/>
    <n v="19.41"/>
    <n v="7603"/>
    <n v="7603"/>
    <x v="5"/>
    <n v="1"/>
    <x v="173"/>
    <n v="200"/>
    <n v="0"/>
    <n v="241"/>
    <x v="89"/>
    <x v="89"/>
    <s v="RINCONADA B"/>
    <s v="02:06:43"/>
  </r>
  <r>
    <x v="2"/>
    <x v="1"/>
    <x v="3"/>
    <x v="12"/>
    <x v="0"/>
    <s v="2"/>
    <x v="0"/>
    <s v=""/>
    <s v=""/>
    <m/>
    <s v="JORGE"/>
    <s v="GELDRES"/>
    <m/>
    <x v="224"/>
    <m/>
    <s v=""/>
    <m/>
    <s v=""/>
    <s v="CHL"/>
    <s v=""/>
    <s v="12:30:00"/>
    <s v="13:33:02"/>
    <s v="13:39:36"/>
    <s v="18,1"/>
    <s v="19,98"/>
    <s v="4176"/>
    <m/>
    <s v="14:09:36"/>
    <s v="15:09:17"/>
    <s v="15:18:04"/>
    <s v="17,53"/>
    <s v="20,1"/>
    <s v="4108"/>
    <m/>
    <m/>
    <m/>
    <m/>
    <m/>
    <m/>
    <m/>
    <m/>
    <m/>
    <m/>
    <m/>
    <m/>
    <m/>
    <m/>
    <n v="17.82"/>
    <n v="17.82"/>
    <n v="17.82"/>
    <n v="8284"/>
    <n v="8284"/>
    <x v="5"/>
    <n v="2"/>
    <x v="174"/>
    <n v="195"/>
    <n v="-11.35"/>
    <n v="224.65"/>
    <x v="181"/>
    <x v="256"/>
    <e v="#N/A"/>
    <s v="02:06:43"/>
  </r>
  <r>
    <x v="2"/>
    <x v="1"/>
    <x v="3"/>
    <x v="12"/>
    <x v="0"/>
    <s v="3"/>
    <x v="0"/>
    <s v=""/>
    <s v=""/>
    <m/>
    <s v="JORGE "/>
    <s v="BERCKEMEYER GOSCH"/>
    <m/>
    <x v="225"/>
    <m/>
    <s v=""/>
    <m/>
    <s v=""/>
    <s v="CHL"/>
    <s v=""/>
    <s v="12:30:00"/>
    <s v="13:27:22"/>
    <s v="13:36:36"/>
    <s v="18,92"/>
    <s v="21,96"/>
    <s v="3996"/>
    <m/>
    <s v="14:06:36"/>
    <s v="15:13:55"/>
    <s v="15:19:06"/>
    <s v="16,55"/>
    <s v="17,83"/>
    <s v="4350"/>
    <m/>
    <m/>
    <m/>
    <m/>
    <m/>
    <m/>
    <m/>
    <m/>
    <m/>
    <m/>
    <m/>
    <m/>
    <m/>
    <m/>
    <n v="17.68"/>
    <n v="17.68"/>
    <n v="17.68"/>
    <n v="8346"/>
    <n v="8346"/>
    <x v="5"/>
    <n v="3"/>
    <x v="175"/>
    <n v="190"/>
    <n v="-12.383333333333333"/>
    <n v="218.61666666666667"/>
    <x v="182"/>
    <x v="257"/>
    <e v="#N/A"/>
    <s v="02:06:43"/>
  </r>
  <r>
    <x v="2"/>
    <x v="1"/>
    <x v="3"/>
    <x v="12"/>
    <x v="0"/>
    <s v="4"/>
    <x v="0"/>
    <s v=""/>
    <s v=""/>
    <m/>
    <s v="CARLOS"/>
    <s v="SABBAGH PISANO"/>
    <m/>
    <x v="226"/>
    <m/>
    <s v=""/>
    <m/>
    <s v=""/>
    <s v="CHL"/>
    <s v=""/>
    <s v="12:30:00"/>
    <s v="13:36:31"/>
    <s v="13:44:57"/>
    <s v="16,81"/>
    <s v="18,94"/>
    <s v="4497"/>
    <m/>
    <s v="14:14:57"/>
    <s v="15:30:45"/>
    <s v="15:38:59"/>
    <s v="14,28"/>
    <s v="15,83"/>
    <s v="5042"/>
    <m/>
    <m/>
    <m/>
    <m/>
    <m/>
    <m/>
    <m/>
    <m/>
    <m/>
    <m/>
    <m/>
    <m/>
    <m/>
    <m/>
    <n v="15.47"/>
    <n v="15.47"/>
    <n v="15.47"/>
    <n v="9539"/>
    <n v="9539"/>
    <x v="5"/>
    <n v="4"/>
    <x v="176"/>
    <n v="185"/>
    <n v="-32.266666666666666"/>
    <n v="193.73333333333335"/>
    <x v="183"/>
    <x v="258"/>
    <e v="#N/A"/>
    <s v="02:06:43"/>
  </r>
  <r>
    <x v="2"/>
    <x v="1"/>
    <x v="3"/>
    <x v="12"/>
    <x v="0"/>
    <s v="5"/>
    <x v="0"/>
    <s v=""/>
    <s v=""/>
    <m/>
    <s v="MATIAS"/>
    <s v="LILLO"/>
    <m/>
    <x v="227"/>
    <m/>
    <s v=""/>
    <m/>
    <s v=""/>
    <s v="CHL"/>
    <s v=""/>
    <s v="12:30:00"/>
    <s v="13:43:31"/>
    <s v="13:51:23"/>
    <s v="15,48"/>
    <s v="17,14"/>
    <s v="4884"/>
    <m/>
    <s v="14:21:23"/>
    <s v="15:29:35"/>
    <s v="15:39:03"/>
    <s v="15,45"/>
    <s v="17,6"/>
    <s v="4660"/>
    <m/>
    <m/>
    <m/>
    <m/>
    <m/>
    <m/>
    <m/>
    <m/>
    <m/>
    <m/>
    <m/>
    <m/>
    <m/>
    <m/>
    <n v="15.47"/>
    <n v="15.47"/>
    <n v="15.47"/>
    <n v="9544"/>
    <n v="9544"/>
    <x v="5"/>
    <n v="5"/>
    <x v="177"/>
    <n v="180"/>
    <n v="-32.35"/>
    <n v="188.65"/>
    <x v="167"/>
    <x v="259"/>
    <s v="KEHAILAN A"/>
    <s v="02:06:43"/>
  </r>
  <r>
    <x v="2"/>
    <x v="1"/>
    <x v="3"/>
    <x v="12"/>
    <x v="0"/>
    <s v="6"/>
    <x v="0"/>
    <s v=""/>
    <s v=""/>
    <s v="10039977"/>
    <s v="JUAN EDUARDO"/>
    <s v="COX VIAL"/>
    <m/>
    <x v="228"/>
    <m/>
    <s v=""/>
    <m/>
    <s v=""/>
    <s v="CHL"/>
    <s v=""/>
    <s v="12:30:00"/>
    <s v="13:58:37"/>
    <s v="14:06:10"/>
    <s v="13,1"/>
    <s v="14,22"/>
    <s v="5770"/>
    <m/>
    <s v="14:36:10"/>
    <s v="15:27:38"/>
    <s v="15:40:10"/>
    <s v="18,75"/>
    <s v="23,31"/>
    <s v="3841"/>
    <m/>
    <m/>
    <m/>
    <m/>
    <m/>
    <m/>
    <m/>
    <m/>
    <m/>
    <m/>
    <m/>
    <m/>
    <m/>
    <m/>
    <n v="15.36"/>
    <n v="15.36"/>
    <n v="15.36"/>
    <n v="9611"/>
    <n v="9611"/>
    <x v="5"/>
    <n v="6"/>
    <x v="178"/>
    <n v="175"/>
    <n v="-33.466666666666669"/>
    <n v="182.53333333333333"/>
    <x v="184"/>
    <x v="260"/>
    <e v="#N/A"/>
    <s v="02:06:43"/>
  </r>
  <r>
    <x v="2"/>
    <x v="1"/>
    <x v="3"/>
    <x v="12"/>
    <x v="0"/>
    <s v="7"/>
    <x v="0"/>
    <s v=""/>
    <s v=""/>
    <s v="10138024"/>
    <s v="MARIA CECILIA"/>
    <s v="GODOY"/>
    <m/>
    <x v="93"/>
    <m/>
    <s v=""/>
    <m/>
    <s v=""/>
    <s v="CHL"/>
    <s v=""/>
    <s v="12:30:00"/>
    <s v="13:51:23"/>
    <s v="13:54:25"/>
    <s v="14,92"/>
    <s v="15,48"/>
    <s v="5066"/>
    <m/>
    <s v="14:24:25"/>
    <s v="15:42:10"/>
    <s v="15:47:42"/>
    <s v="14,41"/>
    <s v="15,44"/>
    <s v="4997"/>
    <m/>
    <m/>
    <m/>
    <m/>
    <m/>
    <m/>
    <m/>
    <m/>
    <m/>
    <m/>
    <m/>
    <m/>
    <m/>
    <m/>
    <n v="14.67"/>
    <n v="14.67"/>
    <n v="14.67"/>
    <n v="10063"/>
    <n v="10063"/>
    <x v="5"/>
    <n v="7"/>
    <x v="179"/>
    <n v="170"/>
    <n v="-41"/>
    <n v="170"/>
    <x v="93"/>
    <x v="93"/>
    <s v="EL SENDERO"/>
    <s v="02:06:43"/>
  </r>
  <r>
    <x v="2"/>
    <x v="1"/>
    <x v="3"/>
    <x v="12"/>
    <x v="0"/>
    <s v="8"/>
    <x v="0"/>
    <s v=""/>
    <s v=""/>
    <s v="10068034"/>
    <s v="CAMILA "/>
    <s v="HERRERA"/>
    <m/>
    <x v="229"/>
    <m/>
    <s v=""/>
    <m/>
    <s v=""/>
    <s v="CHL"/>
    <s v=""/>
    <s v="12:30:00"/>
    <s v="13:57:24"/>
    <s v="14:00:44"/>
    <s v="13,89"/>
    <s v="14,42"/>
    <s v="5444"/>
    <m/>
    <s v="14:30:44"/>
    <s v="15:59:30"/>
    <s v="16:03:25"/>
    <s v="12,95"/>
    <s v="13,52"/>
    <s v="5561"/>
    <m/>
    <m/>
    <m/>
    <m/>
    <m/>
    <m/>
    <m/>
    <m/>
    <m/>
    <m/>
    <m/>
    <m/>
    <m/>
    <m/>
    <n v="13.41"/>
    <n v="13.41"/>
    <n v="13.41"/>
    <n v="11005"/>
    <n v="11005"/>
    <x v="5"/>
    <n v="9"/>
    <x v="180"/>
    <n v="160"/>
    <n v="-56.7"/>
    <n v="144.30000000000001"/>
    <x v="185"/>
    <x v="261"/>
    <e v="#N/A"/>
    <s v="02:06:43"/>
  </r>
  <r>
    <x v="2"/>
    <x v="1"/>
    <x v="3"/>
    <x v="12"/>
    <x v="0"/>
    <s v="9"/>
    <x v="0"/>
    <s v=""/>
    <s v=""/>
    <s v="10032360"/>
    <s v="ALFREDO"/>
    <s v="SAT YABER"/>
    <m/>
    <x v="195"/>
    <m/>
    <s v=""/>
    <m/>
    <s v=""/>
    <s v="CHL"/>
    <s v=""/>
    <s v="12:30:00"/>
    <s v="13:57:13"/>
    <s v="14:00:51"/>
    <s v="13,87"/>
    <s v="14,45"/>
    <s v="5452"/>
    <m/>
    <s v="14:30:51"/>
    <s v="15:59:40"/>
    <s v="16:05:24"/>
    <s v="12,69"/>
    <s v="13,51"/>
    <s v="5673"/>
    <m/>
    <m/>
    <m/>
    <m/>
    <m/>
    <m/>
    <m/>
    <m/>
    <m/>
    <m/>
    <m/>
    <m/>
    <m/>
    <m/>
    <n v="13.27"/>
    <n v="13.27"/>
    <n v="13.27"/>
    <n v="11124"/>
    <n v="11124"/>
    <x v="5"/>
    <n v="10"/>
    <x v="181"/>
    <n v="155"/>
    <n v="-58.68333333333333"/>
    <n v="137.31666666666666"/>
    <x v="31"/>
    <x v="262"/>
    <s v="RINCONADA A"/>
    <s v="02:06:43"/>
  </r>
  <r>
    <x v="2"/>
    <x v="1"/>
    <x v="3"/>
    <x v="12"/>
    <x v="0"/>
    <s v="10"/>
    <x v="0"/>
    <s v=""/>
    <s v=""/>
    <s v="10078206"/>
    <s v="CARLA"/>
    <s v="O´NELL"/>
    <m/>
    <x v="106"/>
    <m/>
    <s v=""/>
    <m/>
    <s v=""/>
    <s v="CHL"/>
    <s v=""/>
    <s v="12:30:00"/>
    <s v="13:57:15"/>
    <s v="14:02:17"/>
    <s v="13,65"/>
    <s v="14,44"/>
    <s v="5537"/>
    <m/>
    <s v="14:32:17"/>
    <s v="15:59:45"/>
    <s v="16:06:32"/>
    <s v="12,73"/>
    <s v="13,72"/>
    <s v="5656"/>
    <m/>
    <m/>
    <m/>
    <m/>
    <m/>
    <m/>
    <m/>
    <m/>
    <m/>
    <m/>
    <m/>
    <m/>
    <m/>
    <m/>
    <n v="13.19"/>
    <n v="13.19"/>
    <n v="13.19"/>
    <n v="11193"/>
    <n v="11193"/>
    <x v="5"/>
    <n v="11"/>
    <x v="182"/>
    <n v="150"/>
    <n v="-59.833333333333336"/>
    <n v="131.16666666666666"/>
    <x v="106"/>
    <x v="106"/>
    <s v="RINCONADA A"/>
    <s v="02:06:43"/>
  </r>
  <r>
    <x v="2"/>
    <x v="1"/>
    <x v="3"/>
    <x v="12"/>
    <x v="0"/>
    <s v="11"/>
    <x v="0"/>
    <s v=""/>
    <s v=""/>
    <m/>
    <s v="FRANCISCO"/>
    <s v="VERGARA"/>
    <m/>
    <x v="230"/>
    <m/>
    <s v=""/>
    <m/>
    <s v=""/>
    <s v="CHL"/>
    <s v=""/>
    <s v="12:30:00"/>
    <s v="13:57:26"/>
    <s v="14:06:16"/>
    <s v="13,09"/>
    <s v="14,41"/>
    <s v="5776"/>
    <m/>
    <s v="14:36:16"/>
    <s v="16:05:13"/>
    <s v="16:13:42"/>
    <s v="12,32"/>
    <s v="13,49"/>
    <s v="5846"/>
    <m/>
    <m/>
    <m/>
    <m/>
    <m/>
    <m/>
    <m/>
    <m/>
    <m/>
    <m/>
    <m/>
    <m/>
    <m/>
    <m/>
    <n v="12.7"/>
    <n v="12.7"/>
    <n v="12.7"/>
    <n v="11622"/>
    <n v="11622"/>
    <x v="5"/>
    <n v="12"/>
    <x v="183"/>
    <n v="145"/>
    <n v="-66.983333333333334"/>
    <n v="119.01666666666667"/>
    <x v="150"/>
    <x v="263"/>
    <e v="#N/A"/>
    <s v="02:06:43"/>
  </r>
  <r>
    <x v="2"/>
    <x v="1"/>
    <x v="3"/>
    <x v="12"/>
    <x v="0"/>
    <s v="12"/>
    <x v="0"/>
    <s v=""/>
    <s v=""/>
    <s v="10102392"/>
    <s v="MACARENA"/>
    <s v="SUAZO CEPEDA"/>
    <m/>
    <x v="231"/>
    <m/>
    <s v=""/>
    <m/>
    <s v=""/>
    <s v="CHL"/>
    <s v=""/>
    <s v="12:30:00"/>
    <s v="14:20:45"/>
    <s v="14:23:41"/>
    <s v="11,08"/>
    <s v="11,38"/>
    <s v="6822"/>
    <m/>
    <s v="14:53:41"/>
    <s v="16:23:10"/>
    <s v="16:28:31"/>
    <s v="12,65"/>
    <s v="13,41"/>
    <s v="5690"/>
    <m/>
    <m/>
    <m/>
    <m/>
    <m/>
    <m/>
    <m/>
    <m/>
    <m/>
    <m/>
    <m/>
    <m/>
    <m/>
    <m/>
    <n v="11.8"/>
    <n v="11.8"/>
    <n v="11.8"/>
    <n v="12511"/>
    <n v="12511"/>
    <x v="5"/>
    <n v="15"/>
    <x v="184"/>
    <n v="130"/>
    <n v="-81.8"/>
    <n v="89.2"/>
    <x v="44"/>
    <x v="264"/>
    <s v="EL QUILLAY"/>
    <s v="02:06:43"/>
  </r>
  <r>
    <x v="2"/>
    <x v="1"/>
    <x v="3"/>
    <x v="12"/>
    <x v="0"/>
    <s v="13"/>
    <x v="1"/>
    <s v=""/>
    <s v=""/>
    <m/>
    <s v="GUILLERMO "/>
    <s v="TORO TASSARA"/>
    <m/>
    <x v="88"/>
    <m/>
    <s v=""/>
    <m/>
    <s v=""/>
    <s v="CHL"/>
    <s v=""/>
    <s v="12:30:00"/>
    <s v="13:26:40"/>
    <s v="13:33:08"/>
    <s v="19,95"/>
    <s v="22,23"/>
    <s v="3789"/>
    <m/>
    <s v="14:03:08"/>
    <s v="15:02:05"/>
    <s v="15:08:54"/>
    <s v="18,25"/>
    <s v="20,36"/>
    <s v="3945"/>
    <s v="FTQ GA"/>
    <m/>
    <m/>
    <m/>
    <m/>
    <m/>
    <m/>
    <m/>
    <m/>
    <m/>
    <m/>
    <m/>
    <m/>
    <m/>
    <n v="19.079999999999998"/>
    <n v="19.079999999999998"/>
    <n v="19.079999999999998"/>
    <n v="7734"/>
    <s v="NA"/>
    <x v="5"/>
    <s v="NA"/>
    <x v="7"/>
    <n v="0"/>
    <e v="#VALUE!"/>
    <n v="0"/>
    <x v="88"/>
    <x v="88"/>
    <e v="#N/A"/>
    <s v="02:06:43"/>
  </r>
  <r>
    <x v="2"/>
    <x v="1"/>
    <x v="3"/>
    <x v="12"/>
    <x v="0"/>
    <s v="14"/>
    <x v="1"/>
    <s v=""/>
    <s v=""/>
    <m/>
    <s v="JUAN ALVARO"/>
    <s v="GONZALEZ ASBUN"/>
    <s v="105ZX18"/>
    <x v="20"/>
    <m/>
    <s v=""/>
    <m/>
    <s v=""/>
    <s v="CHL"/>
    <s v=""/>
    <s v="12:30:00"/>
    <s v="13:51:27"/>
    <s v="13:59:43"/>
    <s v="14,04"/>
    <s v="15,47"/>
    <s v="5383"/>
    <m/>
    <s v="14:29:43"/>
    <s v="15:45:11"/>
    <s v="15:53:51"/>
    <s v="14,26"/>
    <s v="15,9"/>
    <s v="5048"/>
    <s v="FTQ GA"/>
    <m/>
    <m/>
    <m/>
    <m/>
    <m/>
    <m/>
    <m/>
    <m/>
    <m/>
    <m/>
    <m/>
    <m/>
    <m/>
    <n v="14.15"/>
    <n v="14.15"/>
    <n v="14.15"/>
    <n v="10431"/>
    <s v="NA"/>
    <x v="5"/>
    <s v="NA"/>
    <x v="7"/>
    <n v="0"/>
    <e v="#VALUE!"/>
    <n v="0"/>
    <x v="95"/>
    <x v="265"/>
    <s v="EL SENDERO"/>
    <s v="02:06:43"/>
  </r>
  <r>
    <x v="2"/>
    <x v="1"/>
    <x v="3"/>
    <x v="12"/>
    <x v="0"/>
    <s v="15"/>
    <x v="1"/>
    <s v=""/>
    <s v=""/>
    <m/>
    <s v="JOSEFINA"/>
    <s v="SANCHEZ LABBE"/>
    <m/>
    <x v="232"/>
    <m/>
    <s v=""/>
    <m/>
    <s v=""/>
    <s v="CHL"/>
    <s v=""/>
    <s v="12:30:00"/>
    <s v="13:57:31"/>
    <s v="14:02:26"/>
    <s v="13,63"/>
    <s v="14,4"/>
    <s v="5547"/>
    <m/>
    <s v="14:32:26"/>
    <s v="15:59:51"/>
    <s v="16:06:53"/>
    <s v="12,71"/>
    <s v="13,73"/>
    <s v="5667"/>
    <s v="FTQ GA"/>
    <m/>
    <m/>
    <m/>
    <m/>
    <m/>
    <m/>
    <m/>
    <m/>
    <m/>
    <m/>
    <m/>
    <m/>
    <m/>
    <n v="13.16"/>
    <n v="13.16"/>
    <n v="13.16"/>
    <n v="11213"/>
    <s v="NA"/>
    <x v="5"/>
    <s v="NA"/>
    <x v="7"/>
    <n v="0"/>
    <e v="#VALUE!"/>
    <n v="0"/>
    <x v="186"/>
    <x v="266"/>
    <e v="#N/A"/>
    <s v="02:06:43"/>
  </r>
  <r>
    <x v="2"/>
    <x v="1"/>
    <x v="3"/>
    <x v="12"/>
    <x v="0"/>
    <s v="16"/>
    <x v="1"/>
    <s v=""/>
    <s v=""/>
    <m/>
    <s v="ESTEBAN "/>
    <s v="GALDAMES CASORZO"/>
    <m/>
    <x v="201"/>
    <m/>
    <s v=""/>
    <m/>
    <s v=""/>
    <s v="CHL"/>
    <s v=""/>
    <s v="12:30:00"/>
    <s v="13:32:44"/>
    <s v="13:34:46"/>
    <s v="19,45"/>
    <s v="20,08"/>
    <s v="3886"/>
    <s v="FTQ GA"/>
    <m/>
    <m/>
    <m/>
    <m/>
    <m/>
    <m/>
    <m/>
    <m/>
    <m/>
    <m/>
    <m/>
    <m/>
    <m/>
    <m/>
    <m/>
    <m/>
    <m/>
    <m/>
    <m/>
    <m/>
    <n v="19.45"/>
    <n v="19.45"/>
    <n v="19.45"/>
    <n v="3886"/>
    <s v="NA"/>
    <x v="5"/>
    <s v="NA"/>
    <x v="7"/>
    <n v="0"/>
    <e v="#VALUE!"/>
    <n v="0"/>
    <x v="187"/>
    <x v="267"/>
    <e v="#N/A"/>
    <s v="02:06:43"/>
  </r>
  <r>
    <x v="2"/>
    <x v="1"/>
    <x v="3"/>
    <x v="12"/>
    <x v="0"/>
    <s v="17"/>
    <x v="1"/>
    <s v=""/>
    <s v=""/>
    <s v="10109604"/>
    <s v="MARTIN"/>
    <s v="BULNES Labra"/>
    <m/>
    <x v="233"/>
    <m/>
    <s v=""/>
    <m/>
    <s v=""/>
    <s v="CHL"/>
    <s v=""/>
    <s v="12:30:00"/>
    <s v="13:41:07"/>
    <s v="13:45:33"/>
    <s v="16,67"/>
    <s v="17,71"/>
    <s v="4534"/>
    <s v="FTQ GA"/>
    <m/>
    <m/>
    <m/>
    <m/>
    <m/>
    <m/>
    <m/>
    <m/>
    <m/>
    <m/>
    <m/>
    <m/>
    <m/>
    <m/>
    <m/>
    <m/>
    <m/>
    <m/>
    <m/>
    <m/>
    <n v="16.670000000000002"/>
    <n v="16.670000000000002"/>
    <n v="16.670000000000002"/>
    <n v="4534"/>
    <s v="NA"/>
    <x v="5"/>
    <s v="NA"/>
    <x v="7"/>
    <n v="0"/>
    <e v="#VALUE!"/>
    <n v="0"/>
    <x v="188"/>
    <x v="268"/>
    <e v="#N/A"/>
    <s v="02:06:43"/>
  </r>
  <r>
    <x v="2"/>
    <x v="1"/>
    <x v="3"/>
    <x v="12"/>
    <x v="0"/>
    <s v="18"/>
    <x v="1"/>
    <s v=""/>
    <s v=""/>
    <s v="10151823"/>
    <s v="JAIME"/>
    <s v="GUZMAN SILVA"/>
    <m/>
    <x v="234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x v="7"/>
    <n v="0"/>
    <e v="#VALUE!"/>
    <n v="0"/>
    <x v="189"/>
    <x v="269"/>
    <e v="#N/A"/>
    <s v="02:06:43"/>
  </r>
  <r>
    <x v="2"/>
    <x v="1"/>
    <x v="3"/>
    <x v="12"/>
    <x v="0"/>
    <s v="19"/>
    <x v="1"/>
    <s v=""/>
    <s v=""/>
    <s v="10018453"/>
    <s v="RENI "/>
    <s v="MULLER"/>
    <m/>
    <x v="192"/>
    <m/>
    <s v=""/>
    <m/>
    <s v=""/>
    <s v="CHL"/>
    <s v=""/>
    <s v="12:30:00"/>
    <s v=""/>
    <s v=""/>
    <s v=""/>
    <s v=""/>
    <s v=""/>
    <s v="FTQ GA"/>
    <m/>
    <m/>
    <m/>
    <m/>
    <m/>
    <m/>
    <m/>
    <m/>
    <m/>
    <m/>
    <m/>
    <m/>
    <m/>
    <m/>
    <m/>
    <m/>
    <m/>
    <m/>
    <m/>
    <m/>
    <m/>
    <m/>
    <m/>
    <m/>
    <s v="NA"/>
    <x v="5"/>
    <s v="NA"/>
    <x v="7"/>
    <n v="0"/>
    <e v="#VALUE!"/>
    <n v="0"/>
    <x v="92"/>
    <x v="210"/>
    <s v="KEHAILAN A"/>
    <s v="02:06:43"/>
  </r>
  <r>
    <x v="2"/>
    <x v="1"/>
    <x v="3"/>
    <x v="12"/>
    <x v="1"/>
    <s v="1"/>
    <x v="0"/>
    <s v=""/>
    <s v=""/>
    <m/>
    <s v="NICOLAS"/>
    <s v="JIMENEZ"/>
    <m/>
    <x v="235"/>
    <m/>
    <s v=""/>
    <m/>
    <s v=""/>
    <s v="CHL"/>
    <s v=""/>
    <s v="12:45:00"/>
    <s v="14:04:40"/>
    <s v="14:16:13"/>
    <s v="13,81"/>
    <s v="15,81"/>
    <s v="5473"/>
    <m/>
    <s v="14:46:13"/>
    <s v="16:02:03"/>
    <s v="16:13:18"/>
    <s v="13,78"/>
    <s v="15,82"/>
    <s v="5225"/>
    <m/>
    <m/>
    <m/>
    <m/>
    <m/>
    <m/>
    <m/>
    <m/>
    <m/>
    <m/>
    <m/>
    <m/>
    <m/>
    <m/>
    <n v="13.8"/>
    <n v="13.8"/>
    <n v="13.8"/>
    <n v="10698"/>
    <n v="10698"/>
    <x v="6"/>
    <n v="8"/>
    <x v="185"/>
    <n v="165"/>
    <n v="-51.583333333333336"/>
    <n v="154.41666666666666"/>
    <x v="190"/>
    <x v="270"/>
    <e v="#N/A"/>
    <s v="02:06:43"/>
  </r>
  <r>
    <x v="2"/>
    <x v="1"/>
    <x v="3"/>
    <x v="12"/>
    <x v="1"/>
    <s v="2"/>
    <x v="0"/>
    <s v=""/>
    <s v=""/>
    <m/>
    <s v="AMELIA "/>
    <s v="LARRAIN"/>
    <m/>
    <x v="236"/>
    <m/>
    <s v=""/>
    <m/>
    <s v=""/>
    <s v="CHL"/>
    <s v=""/>
    <s v="12:45:00"/>
    <s v="14:20:41"/>
    <s v="14:23:57"/>
    <s v="12,73"/>
    <s v="13,17"/>
    <s v="5937"/>
    <m/>
    <s v="14:53:57"/>
    <s v="16:23:01"/>
    <s v="16:29:13"/>
    <s v="12,6"/>
    <s v="13,47"/>
    <s v="5716"/>
    <m/>
    <m/>
    <m/>
    <m/>
    <m/>
    <m/>
    <m/>
    <m/>
    <m/>
    <m/>
    <m/>
    <m/>
    <m/>
    <m/>
    <n v="12.67"/>
    <n v="12.67"/>
    <n v="12.67"/>
    <n v="11653"/>
    <n v="11653"/>
    <x v="6"/>
    <n v="13"/>
    <x v="186"/>
    <n v="140"/>
    <n v="-67.5"/>
    <n v="113.5"/>
    <x v="83"/>
    <x v="271"/>
    <s v="EL QUILLAY"/>
    <s v="02:06:43"/>
  </r>
  <r>
    <x v="2"/>
    <x v="1"/>
    <x v="3"/>
    <x v="12"/>
    <x v="1"/>
    <s v="3"/>
    <x v="0"/>
    <s v=""/>
    <s v=""/>
    <m/>
    <s v="ISIDORA"/>
    <s v="CAÑAS"/>
    <m/>
    <x v="174"/>
    <m/>
    <s v=""/>
    <m/>
    <s v=""/>
    <s v="CHL"/>
    <s v=""/>
    <s v="12:45:00"/>
    <s v="14:20:48"/>
    <s v="14:24:42"/>
    <s v="12,64"/>
    <s v="13,15"/>
    <s v="5982"/>
    <m/>
    <s v="14:54:42"/>
    <s v="16:23:05"/>
    <s v="16:31:25"/>
    <s v="12,41"/>
    <s v="13,58"/>
    <s v="5803"/>
    <m/>
    <m/>
    <m/>
    <m/>
    <m/>
    <m/>
    <m/>
    <m/>
    <m/>
    <m/>
    <m/>
    <m/>
    <m/>
    <m/>
    <n v="12.52"/>
    <n v="12.52"/>
    <n v="12.52"/>
    <n v="11786"/>
    <n v="11786"/>
    <x v="6"/>
    <n v="14"/>
    <x v="187"/>
    <n v="135"/>
    <n v="-69.716666666666669"/>
    <n v="106.28333333333333"/>
    <x v="191"/>
    <x v="272"/>
    <e v="#N/A"/>
    <s v="02:06:43"/>
  </r>
  <r>
    <x v="2"/>
    <x v="1"/>
    <x v="3"/>
    <x v="12"/>
    <x v="1"/>
    <s v="4"/>
    <x v="1"/>
    <s v=""/>
    <s v=""/>
    <s v="10169490"/>
    <s v="GABRIEL AGUSTIN"/>
    <s v="ALMARA"/>
    <m/>
    <x v="237"/>
    <m/>
    <s v=""/>
    <m/>
    <s v=""/>
    <s v="CHL"/>
    <s v=""/>
    <s v="12:45:00"/>
    <s v="14:04:44"/>
    <s v="14:12:59"/>
    <s v="14,32"/>
    <s v="15,8"/>
    <s v="5280"/>
    <m/>
    <s v="14:42:59"/>
    <s v="16:02:05"/>
    <s v="16:13:15"/>
    <s v="13,29"/>
    <s v="15,17"/>
    <s v="5416"/>
    <s v="FTQ GA"/>
    <m/>
    <m/>
    <m/>
    <m/>
    <m/>
    <m/>
    <m/>
    <m/>
    <m/>
    <m/>
    <m/>
    <m/>
    <m/>
    <n v="13.8"/>
    <n v="13.8"/>
    <n v="13.8"/>
    <n v="10696"/>
    <s v="NA"/>
    <x v="6"/>
    <s v="NA"/>
    <x v="7"/>
    <n v="0"/>
    <e v="#VALUE!"/>
    <n v="0"/>
    <x v="58"/>
    <x v="273"/>
    <e v="#N/A"/>
    <s v="02:06:43"/>
  </r>
  <r>
    <x v="2"/>
    <x v="1"/>
    <x v="4"/>
    <x v="4"/>
    <x v="2"/>
    <s v="1"/>
    <x v="0"/>
    <s v=""/>
    <s v=""/>
    <m/>
    <s v="EMILIA "/>
    <s v="IZCUE MINGO"/>
    <m/>
    <x v="238"/>
    <m/>
    <s v=""/>
    <m/>
    <s v=""/>
    <s v="CHL"/>
    <s v=""/>
    <s v="13:30:00"/>
    <s v="14:29:04"/>
    <s v="14:35:14"/>
    <s v="18,39"/>
    <s v="20,32"/>
    <s v="3914"/>
    <m/>
    <m/>
    <m/>
    <m/>
    <m/>
    <m/>
    <m/>
    <m/>
    <m/>
    <m/>
    <m/>
    <m/>
    <m/>
    <m/>
    <m/>
    <m/>
    <m/>
    <m/>
    <m/>
    <m/>
    <m/>
    <n v="18.39"/>
    <n v="18.39"/>
    <n v="18.39"/>
    <n v="3914"/>
    <n v="3914"/>
    <x v="7"/>
    <n v="1"/>
    <x v="188"/>
    <n v="200"/>
    <n v="0"/>
    <n v="220"/>
    <x v="192"/>
    <x v="274"/>
    <e v="#N/A"/>
    <s v="01:05:14"/>
  </r>
  <r>
    <x v="2"/>
    <x v="1"/>
    <x v="4"/>
    <x v="4"/>
    <x v="2"/>
    <s v="2"/>
    <x v="0"/>
    <s v=""/>
    <s v=""/>
    <m/>
    <s v="MARIA"/>
    <s v="RISHMAWI"/>
    <m/>
    <x v="114"/>
    <m/>
    <s v=""/>
    <m/>
    <s v=""/>
    <s v="CHL"/>
    <s v=""/>
    <s v="13:30:00"/>
    <s v="14:29:01"/>
    <s v="14:38:13"/>
    <s v="17,59"/>
    <s v="20,33"/>
    <s v="4094"/>
    <m/>
    <m/>
    <m/>
    <m/>
    <m/>
    <m/>
    <m/>
    <m/>
    <m/>
    <m/>
    <m/>
    <m/>
    <m/>
    <m/>
    <m/>
    <m/>
    <m/>
    <m/>
    <m/>
    <m/>
    <m/>
    <n v="17.59"/>
    <n v="17.59"/>
    <n v="17.59"/>
    <n v="4094"/>
    <n v="4094"/>
    <x v="7"/>
    <n v="2"/>
    <x v="189"/>
    <n v="195"/>
    <n v="-3"/>
    <n v="212"/>
    <x v="114"/>
    <x v="114"/>
    <e v="#N/A"/>
    <s v="01:05:14"/>
  </r>
  <r>
    <x v="2"/>
    <x v="1"/>
    <x v="4"/>
    <x v="4"/>
    <x v="2"/>
    <s v="3"/>
    <x v="0"/>
    <s v=""/>
    <s v=""/>
    <m/>
    <s v="ROSARIO "/>
    <s v="SALINAS BARROS"/>
    <m/>
    <x v="239"/>
    <m/>
    <s v=""/>
    <m/>
    <s v=""/>
    <s v="CHL"/>
    <s v=""/>
    <s v="13:30:00"/>
    <s v="14:29:06"/>
    <s v="14:41:34"/>
    <s v="16,76"/>
    <s v="20,3"/>
    <s v="4295"/>
    <m/>
    <m/>
    <m/>
    <m/>
    <m/>
    <m/>
    <m/>
    <m/>
    <m/>
    <m/>
    <m/>
    <m/>
    <m/>
    <m/>
    <m/>
    <m/>
    <m/>
    <m/>
    <m/>
    <m/>
    <m/>
    <n v="16.760000000000002"/>
    <n v="16.760000000000002"/>
    <n v="16.760000000000002"/>
    <n v="4295"/>
    <n v="4295"/>
    <x v="7"/>
    <n v="3"/>
    <x v="190"/>
    <n v="190"/>
    <n v="-6.35"/>
    <n v="203.65"/>
    <x v="193"/>
    <x v="275"/>
    <e v="#N/A"/>
    <s v="01:05:14"/>
  </r>
  <r>
    <x v="2"/>
    <x v="1"/>
    <x v="4"/>
    <x v="4"/>
    <x v="2"/>
    <s v="4"/>
    <x v="1"/>
    <s v=""/>
    <s v=""/>
    <m/>
    <s v="JOSE"/>
    <s v="FARRACH"/>
    <m/>
    <x v="240"/>
    <m/>
    <s v=""/>
    <m/>
    <s v=""/>
    <s v="CHL"/>
    <s v=""/>
    <s v="13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x v="7"/>
    <n v="0"/>
    <e v="#VALUE!"/>
    <n v="0"/>
    <x v="194"/>
    <x v="276"/>
    <s v="EL MOLINO A"/>
    <s v="01:05:14"/>
  </r>
  <r>
    <x v="3"/>
    <x v="0"/>
    <x v="0"/>
    <x v="13"/>
    <x v="0"/>
    <s v="1"/>
    <x v="0"/>
    <s v=""/>
    <s v=""/>
    <s v="10032360"/>
    <s v="ALFREDO"/>
    <s v="SAT YABER"/>
    <s v="106KS88"/>
    <x v="31"/>
    <m/>
    <s v=""/>
    <m/>
    <s v=""/>
    <s v="CHL"/>
    <s v=""/>
    <s v="16,72"/>
    <s v="6568"/>
    <m/>
    <s v="01:44"/>
    <s v="20,41"/>
    <s v="3669"/>
    <m/>
    <s v="01:37"/>
    <s v="19,32"/>
    <s v="5684"/>
    <m/>
    <s v="02:09"/>
    <s v="19,83"/>
    <s v="3777"/>
    <m/>
    <s v="05:25"/>
    <s v="26,62"/>
    <s v="2813"/>
    <m/>
    <s v="16:44"/>
    <m/>
    <m/>
    <m/>
    <m/>
    <m/>
    <m/>
    <m/>
    <m/>
    <m/>
    <n v="19.73"/>
    <n v="22512"/>
    <n v="22512"/>
    <x v="0"/>
    <n v="2"/>
    <x v="191"/>
    <n v="195"/>
    <n v="-3.5666666666666664"/>
    <n v="314.83333333333331"/>
    <x v="31"/>
    <x v="31"/>
    <s v="RINCONADA A"/>
    <s v="06:11:38"/>
  </r>
  <r>
    <x v="3"/>
    <x v="0"/>
    <x v="0"/>
    <x v="13"/>
    <x v="0"/>
    <s v="2"/>
    <x v="0"/>
    <s v=""/>
    <s v=""/>
    <s v="10063169"/>
    <s v="RAIMUNDO"/>
    <s v="UNDURRAGA MUJICA"/>
    <s v="105PS84"/>
    <x v="136"/>
    <m/>
    <s v=""/>
    <m/>
    <s v=""/>
    <s v="CHL"/>
    <s v=""/>
    <s v="16,82"/>
    <s v="6526"/>
    <m/>
    <s v="01:36"/>
    <s v="20,73"/>
    <s v="3611"/>
    <m/>
    <s v="01:18"/>
    <s v="18,34"/>
    <s v="5986"/>
    <m/>
    <s v="05:28"/>
    <s v="20,49"/>
    <s v="3655"/>
    <m/>
    <s v="02:57"/>
    <s v="27,26"/>
    <s v="2747"/>
    <m/>
    <s v="07:26"/>
    <m/>
    <m/>
    <m/>
    <m/>
    <m/>
    <m/>
    <m/>
    <m/>
    <m/>
    <n v="19.72"/>
    <n v="22526"/>
    <n v="22526"/>
    <x v="0"/>
    <n v="3"/>
    <x v="192"/>
    <n v="190"/>
    <n v="-3.8"/>
    <n v="309.59999999999997"/>
    <x v="176"/>
    <x v="277"/>
    <e v="#N/A"/>
    <s v="06:11:38"/>
  </r>
  <r>
    <x v="3"/>
    <x v="0"/>
    <x v="0"/>
    <x v="13"/>
    <x v="0"/>
    <s v="3"/>
    <x v="0"/>
    <s v=""/>
    <s v=""/>
    <s v="10048648"/>
    <s v="VICTOR"/>
    <s v="RIOS SALAS"/>
    <s v="105QS15"/>
    <x v="241"/>
    <m/>
    <s v=""/>
    <m/>
    <s v=""/>
    <s v="CHL"/>
    <s v=""/>
    <s v="16,71"/>
    <s v="6571"/>
    <m/>
    <s v="03:16"/>
    <s v="20,11"/>
    <s v="3724"/>
    <m/>
    <s v="02:12"/>
    <s v="19,83"/>
    <s v="5538"/>
    <m/>
    <s v="01:52"/>
    <s v="20,32"/>
    <s v="3686"/>
    <m/>
    <s v="04:03"/>
    <s v="24,8"/>
    <s v="3020"/>
    <m/>
    <s v="17:40"/>
    <m/>
    <m/>
    <m/>
    <m/>
    <m/>
    <m/>
    <m/>
    <m/>
    <m/>
    <n v="19.71"/>
    <n v="22538"/>
    <n v="22538"/>
    <x v="0"/>
    <n v="4"/>
    <x v="193"/>
    <n v="185"/>
    <n v="-4"/>
    <n v="304.39999999999998"/>
    <x v="195"/>
    <x v="278"/>
    <e v="#N/A"/>
    <s v="06:11:38"/>
  </r>
  <r>
    <x v="3"/>
    <x v="0"/>
    <x v="0"/>
    <x v="13"/>
    <x v="0"/>
    <s v="4"/>
    <x v="0"/>
    <s v=""/>
    <s v=""/>
    <s v="10072514"/>
    <s v="MAXI"/>
    <s v="WIMMER"/>
    <s v="104WW60"/>
    <x v="242"/>
    <m/>
    <s v=""/>
    <m/>
    <s v=""/>
    <s v="CHL"/>
    <s v=""/>
    <s v="16,17"/>
    <s v="6789"/>
    <m/>
    <s v="01:53"/>
    <s v="20,52"/>
    <s v="3649"/>
    <m/>
    <s v="01:58"/>
    <s v="19,07"/>
    <s v="5757"/>
    <m/>
    <s v="01:36"/>
    <s v="21,06"/>
    <s v="3556"/>
    <m/>
    <s v="02:32"/>
    <s v="24,96"/>
    <s v="2999"/>
    <m/>
    <s v="09:03"/>
    <m/>
    <m/>
    <m/>
    <m/>
    <m/>
    <m/>
    <m/>
    <m/>
    <m/>
    <n v="19.53"/>
    <n v="22750"/>
    <n v="22750"/>
    <x v="0"/>
    <n v="7"/>
    <x v="194"/>
    <n v="170"/>
    <n v="-7.5333333333333332"/>
    <n v="285.86666666666662"/>
    <x v="5"/>
    <x v="279"/>
    <s v="EL MOLINO A"/>
    <s v="06:11:38"/>
  </r>
  <r>
    <x v="3"/>
    <x v="0"/>
    <x v="0"/>
    <x v="13"/>
    <x v="0"/>
    <s v="5"/>
    <x v="0"/>
    <s v=""/>
    <s v=""/>
    <s v="10118325"/>
    <s v="MATIAS"/>
    <s v="ALAMOS"/>
    <s v="106CV86"/>
    <x v="27"/>
    <m/>
    <s v=""/>
    <m/>
    <s v=""/>
    <s v="CHL"/>
    <s v=""/>
    <s v="16,04"/>
    <s v="6844"/>
    <m/>
    <s v="01:48"/>
    <s v="19,94"/>
    <s v="3755"/>
    <m/>
    <s v="02:29"/>
    <s v="17,14"/>
    <s v="6408"/>
    <m/>
    <s v="04:50"/>
    <s v="17,97"/>
    <s v="4166"/>
    <m/>
    <s v="03:20"/>
    <s v="19,54"/>
    <s v="3832"/>
    <m/>
    <s v="09:03"/>
    <m/>
    <m/>
    <m/>
    <m/>
    <m/>
    <m/>
    <m/>
    <m/>
    <m/>
    <n v="17.77"/>
    <n v="25005"/>
    <n v="25005"/>
    <x v="0"/>
    <n v="8"/>
    <x v="195"/>
    <n v="165"/>
    <n v="-45.116666666666667"/>
    <n v="243.2833333333333"/>
    <x v="27"/>
    <x v="27"/>
    <s v="EL MOLINO A"/>
    <s v="06:11:38"/>
  </r>
  <r>
    <x v="3"/>
    <x v="0"/>
    <x v="0"/>
    <x v="13"/>
    <x v="0"/>
    <s v="6"/>
    <x v="0"/>
    <s v=""/>
    <s v=""/>
    <s v="10067047"/>
    <s v="MARCELA "/>
    <s v="COTO NIELSEN"/>
    <s v="106DC50"/>
    <x v="121"/>
    <m/>
    <s v=""/>
    <m/>
    <s v=""/>
    <s v="CHL"/>
    <s v=""/>
    <s v="15,48"/>
    <s v="7091"/>
    <m/>
    <s v="06:38"/>
    <s v="21,88"/>
    <s v="3422"/>
    <m/>
    <s v="04:25"/>
    <s v="17,75"/>
    <s v="6185"/>
    <m/>
    <s v="05:07"/>
    <s v="19,4"/>
    <s v="3859"/>
    <m/>
    <s v="09:18"/>
    <s v="16,72"/>
    <s v="4479"/>
    <m/>
    <s v="10:40"/>
    <m/>
    <m/>
    <m/>
    <m/>
    <m/>
    <m/>
    <m/>
    <m/>
    <m/>
    <n v="17.739999999999998"/>
    <n v="25036"/>
    <n v="25036"/>
    <x v="0"/>
    <n v="9"/>
    <x v="196"/>
    <n v="160"/>
    <n v="-45.633333333333333"/>
    <n v="237.76666666666665"/>
    <x v="120"/>
    <x v="121"/>
    <e v="#N/A"/>
    <s v="06:11:38"/>
  </r>
  <r>
    <x v="3"/>
    <x v="0"/>
    <x v="0"/>
    <x v="13"/>
    <x v="0"/>
    <s v="7"/>
    <x v="0"/>
    <s v=""/>
    <s v=""/>
    <s v="10067266"/>
    <s v="FELIPE"/>
    <s v="SAT YABER"/>
    <s v="105OS49"/>
    <x v="116"/>
    <m/>
    <s v=""/>
    <m/>
    <s v=""/>
    <s v="CHL"/>
    <s v=""/>
    <s v="15,76"/>
    <s v="6967"/>
    <m/>
    <s v="07:14"/>
    <s v="19,09"/>
    <s v="3922"/>
    <m/>
    <s v="07:52"/>
    <s v="18,56"/>
    <s v="5915"/>
    <m/>
    <s v="11:18"/>
    <s v="17,56"/>
    <s v="4264"/>
    <m/>
    <s v="17:57"/>
    <s v="16,3"/>
    <s v="4593"/>
    <m/>
    <s v="28:34"/>
    <m/>
    <m/>
    <m/>
    <m/>
    <m/>
    <m/>
    <m/>
    <m/>
    <m/>
    <n v="17.309999999999999"/>
    <n v="25661"/>
    <n v="25661"/>
    <x v="0"/>
    <n v="10"/>
    <x v="197"/>
    <n v="155"/>
    <n v="-56.05"/>
    <n v="222.34999999999997"/>
    <x v="3"/>
    <x v="280"/>
    <s v="RINCONADA A"/>
    <s v="06:11:38"/>
  </r>
  <r>
    <x v="3"/>
    <x v="0"/>
    <x v="0"/>
    <x v="13"/>
    <x v="0"/>
    <s v="8"/>
    <x v="0"/>
    <s v=""/>
    <s v=""/>
    <s v="10030149"/>
    <s v="PEDRO PABLO "/>
    <s v="GÓMEZ MARTÍNEZ"/>
    <s v="106ER57"/>
    <x v="130"/>
    <m/>
    <s v=""/>
    <m/>
    <s v=""/>
    <s v="CHL"/>
    <s v=""/>
    <s v="14,36"/>
    <s v="7646"/>
    <m/>
    <s v="02:30"/>
    <s v="20,63"/>
    <s v="3630"/>
    <m/>
    <s v="01:55"/>
    <s v="17,01"/>
    <s v="6455"/>
    <m/>
    <s v="02:47"/>
    <s v="17,35"/>
    <s v="4316"/>
    <m/>
    <s v="06:19"/>
    <s v="18,75"/>
    <s v="3994"/>
    <m/>
    <s v="04:57"/>
    <m/>
    <m/>
    <m/>
    <m/>
    <m/>
    <m/>
    <m/>
    <m/>
    <m/>
    <n v="17.059999999999999"/>
    <n v="26040"/>
    <n v="26040"/>
    <x v="0"/>
    <n v="11"/>
    <x v="198"/>
    <n v="150"/>
    <n v="-62.366666666666667"/>
    <n v="211.0333333333333"/>
    <x v="196"/>
    <x v="281"/>
    <e v="#N/A"/>
    <s v="06:11:38"/>
  </r>
  <r>
    <x v="3"/>
    <x v="0"/>
    <x v="0"/>
    <x v="13"/>
    <x v="0"/>
    <s v="9"/>
    <x v="0"/>
    <s v=""/>
    <s v=""/>
    <m/>
    <s v="CAROLYN"/>
    <s v="CHASE-DUNN"/>
    <s v="105ON80"/>
    <x v="243"/>
    <m/>
    <s v=""/>
    <m/>
    <s v=""/>
    <s v="CHL"/>
    <s v=""/>
    <s v="15,52"/>
    <s v="7073"/>
    <m/>
    <s v="01:43"/>
    <s v="18,65"/>
    <s v="4015"/>
    <m/>
    <s v="02:30"/>
    <s v="15,71"/>
    <s v="6991"/>
    <m/>
    <s v="02:48"/>
    <s v="16,94"/>
    <s v="4420"/>
    <m/>
    <s v="03:18"/>
    <s v="18,49"/>
    <s v="4049"/>
    <m/>
    <s v="08:29"/>
    <m/>
    <m/>
    <m/>
    <m/>
    <m/>
    <m/>
    <m/>
    <m/>
    <m/>
    <n v="16.73"/>
    <n v="26547"/>
    <n v="26547"/>
    <x v="0"/>
    <n v="12"/>
    <x v="199"/>
    <n v="145"/>
    <n v="-70.816666666666663"/>
    <n v="197.58333333333331"/>
    <x v="197"/>
    <x v="282"/>
    <e v="#N/A"/>
    <s v="06:11:38"/>
  </r>
  <r>
    <x v="3"/>
    <x v="0"/>
    <x v="0"/>
    <x v="13"/>
    <x v="0"/>
    <s v="10"/>
    <x v="0"/>
    <s v=""/>
    <s v=""/>
    <s v="10040015"/>
    <s v="MANUELA"/>
    <s v="VALENZUELA VARGAS"/>
    <s v="104LA18"/>
    <x v="37"/>
    <m/>
    <s v=""/>
    <m/>
    <s v=""/>
    <s v="CHL"/>
    <s v=""/>
    <s v="15,49"/>
    <s v="7088"/>
    <m/>
    <s v="01:56"/>
    <s v="18,77"/>
    <s v="3989"/>
    <m/>
    <s v="02:17"/>
    <s v="15,78"/>
    <s v="6958"/>
    <m/>
    <s v="02:00"/>
    <s v="16,76"/>
    <s v="4467"/>
    <m/>
    <s v="03:18"/>
    <s v="18,49"/>
    <s v="4049"/>
    <m/>
    <s v="05:02"/>
    <m/>
    <m/>
    <m/>
    <m/>
    <m/>
    <m/>
    <m/>
    <m/>
    <m/>
    <n v="16.73"/>
    <n v="26552"/>
    <n v="26552"/>
    <x v="0"/>
    <n v="13"/>
    <x v="200"/>
    <n v="140"/>
    <n v="-70.900000000000006"/>
    <n v="192.49999999999997"/>
    <x v="37"/>
    <x v="37"/>
    <e v="#N/A"/>
    <s v="06:11:38"/>
  </r>
  <r>
    <x v="3"/>
    <x v="0"/>
    <x v="0"/>
    <x v="13"/>
    <x v="0"/>
    <s v="11"/>
    <x v="0"/>
    <s v=""/>
    <s v=""/>
    <s v="10166002"/>
    <s v="ANTONIA"/>
    <s v="KIMBER VERGARA"/>
    <m/>
    <x v="244"/>
    <m/>
    <s v=""/>
    <m/>
    <s v=""/>
    <s v="CHL"/>
    <s v=""/>
    <s v="14,93"/>
    <s v="7354"/>
    <m/>
    <s v="01:29"/>
    <s v="20,26"/>
    <s v="3696"/>
    <m/>
    <s v="02:13"/>
    <s v="14,94"/>
    <s v="7348"/>
    <m/>
    <s v="07:46"/>
    <s v="14,84"/>
    <s v="5045"/>
    <m/>
    <s v="07:21"/>
    <s v="16,41"/>
    <s v="4562"/>
    <m/>
    <s v="06:00"/>
    <m/>
    <m/>
    <m/>
    <m/>
    <m/>
    <m/>
    <m/>
    <m/>
    <m/>
    <n v="15.86"/>
    <n v="28005"/>
    <n v="28005"/>
    <x v="0"/>
    <n v="15"/>
    <x v="201"/>
    <n v="130"/>
    <n v="-95.116666666666674"/>
    <n v="158.28333333333333"/>
    <x v="103"/>
    <x v="283"/>
    <e v="#N/A"/>
    <s v="06:11:38"/>
  </r>
  <r>
    <x v="3"/>
    <x v="0"/>
    <x v="0"/>
    <x v="13"/>
    <x v="0"/>
    <s v="12"/>
    <x v="0"/>
    <s v=""/>
    <s v=""/>
    <s v="10131587"/>
    <s v="CAROLINE"/>
    <s v="MACKENZIE"/>
    <s v="104JS61"/>
    <x v="6"/>
    <m/>
    <s v=""/>
    <m/>
    <s v=""/>
    <s v="CHL"/>
    <s v=""/>
    <s v="14,58"/>
    <s v="7532"/>
    <m/>
    <s v="04:33"/>
    <s v="19,1"/>
    <s v="3920"/>
    <m/>
    <s v="04:55"/>
    <s v="14,59"/>
    <s v="7524"/>
    <m/>
    <s v="06:21"/>
    <s v="16,02"/>
    <s v="4675"/>
    <m/>
    <s v="05:46"/>
    <s v="15,82"/>
    <s v="4734"/>
    <m/>
    <s v="07:40"/>
    <m/>
    <m/>
    <m/>
    <m/>
    <m/>
    <m/>
    <m/>
    <m/>
    <m/>
    <n v="15.65"/>
    <n v="28385"/>
    <n v="28385"/>
    <x v="0"/>
    <n v="16"/>
    <x v="202"/>
    <n v="125"/>
    <n v="-101.45"/>
    <n v="146.94999999999999"/>
    <x v="6"/>
    <x v="6"/>
    <s v="LA COMPAÑÍA"/>
    <s v="06:11:38"/>
  </r>
  <r>
    <x v="3"/>
    <x v="0"/>
    <x v="0"/>
    <x v="13"/>
    <x v="0"/>
    <s v="13"/>
    <x v="0"/>
    <s v=""/>
    <s v=""/>
    <s v="10045218"/>
    <s v="ALVARO"/>
    <s v="LLOMPART GRIMM"/>
    <s v="106MX56"/>
    <x v="212"/>
    <m/>
    <s v=""/>
    <m/>
    <s v=""/>
    <s v="CHL"/>
    <s v=""/>
    <s v="14,52"/>
    <s v="7561"/>
    <m/>
    <s v="04:40"/>
    <s v="18,81"/>
    <s v="3982"/>
    <m/>
    <s v="05:59"/>
    <s v="14,27"/>
    <s v="7693"/>
    <m/>
    <s v="08:53"/>
    <s v="14,69"/>
    <s v="5098"/>
    <m/>
    <s v="12:37"/>
    <s v="18,46"/>
    <s v="4057"/>
    <m/>
    <s v="12:42"/>
    <m/>
    <m/>
    <m/>
    <m/>
    <m/>
    <m/>
    <m/>
    <m/>
    <m/>
    <n v="15.65"/>
    <n v="28390"/>
    <n v="28390"/>
    <x v="0"/>
    <n v="17"/>
    <x v="203"/>
    <n v="120"/>
    <n v="-101.53333333333333"/>
    <n v="141.86666666666667"/>
    <x v="175"/>
    <x v="239"/>
    <e v="#N/A"/>
    <s v="06:11:38"/>
  </r>
  <r>
    <x v="3"/>
    <x v="0"/>
    <x v="0"/>
    <x v="13"/>
    <x v="0"/>
    <s v="14"/>
    <x v="0"/>
    <s v=""/>
    <s v=""/>
    <s v="10181514"/>
    <s v="TARA ANNE"/>
    <s v="GREASLEY"/>
    <s v="106KN67"/>
    <x v="32"/>
    <m/>
    <s v=""/>
    <m/>
    <s v=""/>
    <s v="CHL"/>
    <s v=""/>
    <s v="12,54"/>
    <s v="8755"/>
    <m/>
    <s v="02:44"/>
    <s v="14,76"/>
    <s v="5072"/>
    <m/>
    <s v="03:07"/>
    <s v="14,54"/>
    <s v="7551"/>
    <m/>
    <s v="02:03"/>
    <s v="17,31"/>
    <s v="4327"/>
    <m/>
    <s v="02:40"/>
    <s v="17,48"/>
    <s v="4284"/>
    <m/>
    <s v="04:18"/>
    <m/>
    <m/>
    <m/>
    <m/>
    <m/>
    <m/>
    <m/>
    <m/>
    <m/>
    <n v="14.81"/>
    <n v="29989"/>
    <n v="29989"/>
    <x v="0"/>
    <n v="18"/>
    <x v="204"/>
    <n v="115"/>
    <n v="-128.18333333333334"/>
    <n v="123.39999986000001"/>
    <x v="4"/>
    <x v="133"/>
    <e v="#N/A"/>
    <s v="06:11:38"/>
  </r>
  <r>
    <x v="3"/>
    <x v="0"/>
    <x v="0"/>
    <x v="13"/>
    <x v="0"/>
    <s v="15"/>
    <x v="1"/>
    <s v=""/>
    <s v=""/>
    <s v="10085864"/>
    <s v="HECTOR"/>
    <s v="ALMEIDA AYALA"/>
    <s v="105KB52"/>
    <x v="127"/>
    <m/>
    <s v=""/>
    <m/>
    <s v=""/>
    <s v="ECU"/>
    <s v=""/>
    <s v="16,15"/>
    <s v="6799"/>
    <m/>
    <s v="02:52"/>
    <s v="14,31"/>
    <s v="5232"/>
    <m/>
    <s v="03:12"/>
    <s v="15,38"/>
    <s v="7137"/>
    <m/>
    <s v="02:42"/>
    <s v="16,32"/>
    <s v="4589"/>
    <m/>
    <s v="02:20"/>
    <s v="16,4"/>
    <s v="4565"/>
    <s v="FTQ GA"/>
    <s v="05:21"/>
    <m/>
    <m/>
    <m/>
    <m/>
    <m/>
    <m/>
    <m/>
    <m/>
    <m/>
    <n v="15.69"/>
    <n v="28321"/>
    <s v="NA"/>
    <x v="0"/>
    <s v="NA"/>
    <x v="7"/>
    <n v="0"/>
    <e v="#VALUE!"/>
    <n v="0"/>
    <x v="125"/>
    <x v="127"/>
    <e v="#N/A"/>
    <s v="06:11:38"/>
  </r>
  <r>
    <x v="3"/>
    <x v="0"/>
    <x v="0"/>
    <x v="13"/>
    <x v="0"/>
    <s v="16"/>
    <x v="1"/>
    <s v=""/>
    <s v=""/>
    <s v="10072682"/>
    <s v="MARTIN"/>
    <s v="GARCIA LAZO"/>
    <s v="104VY59"/>
    <x v="245"/>
    <m/>
    <s v=""/>
    <m/>
    <s v=""/>
    <s v="CHL"/>
    <s v=""/>
    <s v="16,3"/>
    <s v="6736"/>
    <m/>
    <s v="01:20"/>
    <s v="20,48"/>
    <s v="3656"/>
    <m/>
    <s v="01:16"/>
    <s v="18,97"/>
    <s v="5790"/>
    <m/>
    <s v="01:26"/>
    <s v="21,26"/>
    <s v="3522"/>
    <s v="FTQ GA"/>
    <s v="01:47"/>
    <m/>
    <m/>
    <m/>
    <m/>
    <m/>
    <m/>
    <m/>
    <m/>
    <m/>
    <m/>
    <m/>
    <m/>
    <m/>
    <n v="18.75"/>
    <n v="19703"/>
    <s v="NA"/>
    <x v="0"/>
    <s v="NA"/>
    <x v="7"/>
    <n v="0"/>
    <e v="#VALUE!"/>
    <n v="0"/>
    <x v="0"/>
    <x v="284"/>
    <s v="EL MOLINO A"/>
    <s v="06:11:38"/>
  </r>
  <r>
    <x v="3"/>
    <x v="0"/>
    <x v="0"/>
    <x v="13"/>
    <x v="0"/>
    <s v="17"/>
    <x v="1"/>
    <s v=""/>
    <s v=""/>
    <s v="10036495"/>
    <s v="ANDRE"/>
    <s v="ALVAREZ"/>
    <s v="105WL48"/>
    <x v="246"/>
    <m/>
    <s v=""/>
    <m/>
    <s v=""/>
    <s v="CHL"/>
    <s v=""/>
    <s v="14,79"/>
    <s v="7424"/>
    <m/>
    <s v="02:41"/>
    <s v="20,78"/>
    <s v="3603"/>
    <m/>
    <s v="02:00"/>
    <s v="17,68"/>
    <s v="6209"/>
    <m/>
    <s v="04:28"/>
    <s v="19,06"/>
    <s v="3929"/>
    <s v="FTQ GA"/>
    <s v="03:14"/>
    <m/>
    <m/>
    <m/>
    <m/>
    <m/>
    <m/>
    <m/>
    <m/>
    <m/>
    <m/>
    <m/>
    <m/>
    <m/>
    <n v="17.45"/>
    <n v="21165"/>
    <s v="NA"/>
    <x v="0"/>
    <s v="NA"/>
    <x v="7"/>
    <n v="0"/>
    <e v="#VALUE!"/>
    <n v="0"/>
    <x v="9"/>
    <x v="285"/>
    <e v="#N/A"/>
    <s v="06:11:38"/>
  </r>
  <r>
    <x v="3"/>
    <x v="0"/>
    <x v="0"/>
    <x v="13"/>
    <x v="0"/>
    <s v="18"/>
    <x v="1"/>
    <s v=""/>
    <s v=""/>
    <s v="10192285"/>
    <s v="CRISTOBAL"/>
    <s v="BELTRAMIN"/>
    <s v="105LA85"/>
    <x v="120"/>
    <m/>
    <s v=""/>
    <m/>
    <s v=""/>
    <s v="CHL"/>
    <s v=""/>
    <s v="16,56"/>
    <s v="6629"/>
    <m/>
    <s v="04:12"/>
    <s v="18,67"/>
    <s v="4011"/>
    <m/>
    <s v="05:13"/>
    <s v="16,33"/>
    <s v="6724"/>
    <m/>
    <s v="06:18"/>
    <s v="15,81"/>
    <s v="4736"/>
    <s v="FTQ GA"/>
    <s v="06:55"/>
    <m/>
    <m/>
    <m/>
    <m/>
    <m/>
    <m/>
    <m/>
    <m/>
    <m/>
    <m/>
    <m/>
    <m/>
    <m/>
    <n v="16.71"/>
    <n v="22100"/>
    <s v="NA"/>
    <x v="0"/>
    <s v="NA"/>
    <x v="7"/>
    <n v="0"/>
    <e v="#VALUE!"/>
    <n v="0"/>
    <x v="34"/>
    <x v="286"/>
    <e v="#N/A"/>
    <s v="06:11:38"/>
  </r>
  <r>
    <x v="3"/>
    <x v="0"/>
    <x v="0"/>
    <x v="13"/>
    <x v="0"/>
    <s v="19"/>
    <x v="1"/>
    <s v=""/>
    <s v=""/>
    <s v="10046993"/>
    <s v="SEBASTIAN"/>
    <s v="SALINAS"/>
    <s v="106LU89"/>
    <x v="94"/>
    <m/>
    <s v=""/>
    <m/>
    <s v=""/>
    <s v="CHL"/>
    <s v=""/>
    <s v="15,04"/>
    <s v="7302"/>
    <m/>
    <s v="02:03"/>
    <s v="19,46"/>
    <s v="3849"/>
    <m/>
    <s v="03:43"/>
    <s v="16,67"/>
    <s v="6587"/>
    <m/>
    <s v="06:28"/>
    <s v="16,74"/>
    <s v="4473"/>
    <s v="FTQ GA"/>
    <s v="05:21"/>
    <m/>
    <m/>
    <m/>
    <m/>
    <m/>
    <m/>
    <m/>
    <m/>
    <m/>
    <m/>
    <m/>
    <m/>
    <m/>
    <n v="16.63"/>
    <n v="22211"/>
    <s v="NA"/>
    <x v="0"/>
    <s v="NA"/>
    <x v="7"/>
    <n v="0"/>
    <e v="#VALUE!"/>
    <n v="0"/>
    <x v="94"/>
    <x v="94"/>
    <e v="#N/A"/>
    <s v="06:11:38"/>
  </r>
  <r>
    <x v="3"/>
    <x v="0"/>
    <x v="0"/>
    <x v="13"/>
    <x v="0"/>
    <s v="20"/>
    <x v="1"/>
    <s v=""/>
    <s v=""/>
    <s v="10070382"/>
    <s v="CATALINA"/>
    <s v="LLORENS CLARK"/>
    <m/>
    <x v="247"/>
    <m/>
    <s v=""/>
    <m/>
    <s v=""/>
    <s v="CHL"/>
    <s v=""/>
    <s v="16,21"/>
    <s v="6775"/>
    <m/>
    <s v="01:45"/>
    <s v="19,55"/>
    <s v="3830"/>
    <s v="RET"/>
    <s v="04:43"/>
    <m/>
    <m/>
    <m/>
    <m/>
    <m/>
    <m/>
    <m/>
    <m/>
    <m/>
    <m/>
    <m/>
    <m/>
    <m/>
    <m/>
    <m/>
    <m/>
    <m/>
    <m/>
    <m/>
    <m/>
    <m/>
    <n v="17.41"/>
    <n v="10606"/>
    <s v="NA"/>
    <x v="0"/>
    <s v="NA"/>
    <x v="7"/>
    <n v="0"/>
    <e v="#VALUE!"/>
    <n v="0"/>
    <x v="198"/>
    <x v="287"/>
    <s v="SANDEK 1"/>
    <s v="06:11:38"/>
  </r>
  <r>
    <x v="3"/>
    <x v="0"/>
    <x v="0"/>
    <x v="13"/>
    <x v="1"/>
    <s v="1"/>
    <x v="0"/>
    <s v=""/>
    <s v=""/>
    <s v="10094691"/>
    <s v="MICAELA"/>
    <s v="TORRES HORTA"/>
    <s v="105EI53"/>
    <x v="51"/>
    <m/>
    <s v=""/>
    <m/>
    <s v=""/>
    <s v="CHL"/>
    <s v=""/>
    <s v="17,09"/>
    <s v="6424"/>
    <m/>
    <s v="01:17"/>
    <s v="20,81"/>
    <s v="3597"/>
    <m/>
    <s v="01:11"/>
    <s v="18,81"/>
    <s v="5839"/>
    <m/>
    <s v="02:16"/>
    <s v="19,69"/>
    <s v="3804"/>
    <m/>
    <s v="01:56"/>
    <s v="28,43"/>
    <s v="2634"/>
    <m/>
    <s v="25:35"/>
    <m/>
    <m/>
    <m/>
    <m/>
    <m/>
    <m/>
    <m/>
    <m/>
    <m/>
    <n v="19.920000000000002"/>
    <n v="22298"/>
    <n v="22298"/>
    <x v="1"/>
    <n v="1"/>
    <x v="205"/>
    <n v="200"/>
    <n v="0"/>
    <n v="323.39999999999998"/>
    <x v="51"/>
    <x v="51"/>
    <e v="#N/A"/>
    <s v="06:11:38"/>
  </r>
  <r>
    <x v="3"/>
    <x v="0"/>
    <x v="0"/>
    <x v="13"/>
    <x v="1"/>
    <s v="2"/>
    <x v="0"/>
    <s v=""/>
    <s v=""/>
    <s v="10141895"/>
    <s v="CRISTOBAL"/>
    <s v="LARRAIN ARJONA"/>
    <s v="106DX26"/>
    <x v="188"/>
    <m/>
    <s v=""/>
    <m/>
    <s v=""/>
    <s v="CHL"/>
    <s v=""/>
    <s v="17,02"/>
    <s v="6451"/>
    <m/>
    <s v="01:19"/>
    <s v="20,88"/>
    <s v="3586"/>
    <m/>
    <s v="01:13"/>
    <s v="18,79"/>
    <s v="5845"/>
    <m/>
    <s v="02:34"/>
    <s v="18,85"/>
    <s v="3972"/>
    <m/>
    <s v="04:58"/>
    <s v="27,27"/>
    <s v="2746"/>
    <m/>
    <s v="08:31"/>
    <m/>
    <m/>
    <m/>
    <m/>
    <m/>
    <m/>
    <m/>
    <m/>
    <m/>
    <n v="19.66"/>
    <n v="22599"/>
    <n v="22599"/>
    <x v="1"/>
    <n v="5"/>
    <x v="206"/>
    <n v="180"/>
    <n v="-5.0166666666666666"/>
    <n v="298.38333333333333"/>
    <x v="21"/>
    <x v="230"/>
    <s v="EL QUILLAY"/>
    <s v="06:11:38"/>
  </r>
  <r>
    <x v="3"/>
    <x v="0"/>
    <x v="0"/>
    <x v="13"/>
    <x v="1"/>
    <s v="3"/>
    <x v="0"/>
    <s v=""/>
    <s v=""/>
    <s v="10107869"/>
    <s v="PEDRO Tomas"/>
    <s v="VARELA CERDA"/>
    <s v="105KL97"/>
    <x v="248"/>
    <m/>
    <s v=""/>
    <m/>
    <s v=""/>
    <s v="CHL"/>
    <s v=""/>
    <s v="17,11"/>
    <s v="6419"/>
    <m/>
    <s v="01:08"/>
    <s v="20,61"/>
    <s v="3633"/>
    <m/>
    <s v="01:26"/>
    <s v="18,94"/>
    <s v="5798"/>
    <m/>
    <s v="02:11"/>
    <s v="18,69"/>
    <s v="4006"/>
    <m/>
    <s v="05:04"/>
    <s v="27,11"/>
    <s v="2763"/>
    <m/>
    <s v="17:07"/>
    <m/>
    <m/>
    <m/>
    <m/>
    <m/>
    <m/>
    <m/>
    <m/>
    <m/>
    <n v="19.64"/>
    <n v="22618"/>
    <n v="22618"/>
    <x v="1"/>
    <n v="6"/>
    <x v="207"/>
    <n v="175"/>
    <n v="-5.333333333333333"/>
    <n v="293.06666666666666"/>
    <x v="26"/>
    <x v="288"/>
    <s v="EL MOLINO B"/>
    <s v="06:11:38"/>
  </r>
  <r>
    <x v="3"/>
    <x v="0"/>
    <x v="0"/>
    <x v="13"/>
    <x v="1"/>
    <s v="4"/>
    <x v="0"/>
    <s v=""/>
    <s v=""/>
    <s v="10187939"/>
    <s v="EMILIA"/>
    <s v="PATTERSON"/>
    <s v="106KS93"/>
    <x v="55"/>
    <m/>
    <s v=""/>
    <m/>
    <s v=""/>
    <s v="CHL"/>
    <s v=""/>
    <s v="15,3"/>
    <s v="7175"/>
    <m/>
    <s v="02:22"/>
    <s v="18,79"/>
    <s v="3984"/>
    <m/>
    <s v="02:10"/>
    <s v="16,76"/>
    <s v="6552"/>
    <m/>
    <s v="05:05"/>
    <s v="16,37"/>
    <s v="4574"/>
    <m/>
    <s v="03:03"/>
    <s v="15,23"/>
    <s v="4916"/>
    <m/>
    <s v="02:03"/>
    <m/>
    <m/>
    <m/>
    <m/>
    <m/>
    <m/>
    <m/>
    <m/>
    <m/>
    <n v="16.329999999999998"/>
    <n v="27201"/>
    <n v="27201"/>
    <x v="1"/>
    <n v="14"/>
    <x v="208"/>
    <n v="135"/>
    <n v="-81.716666666666669"/>
    <n v="176.68333333333331"/>
    <x v="55"/>
    <x v="55"/>
    <s v="RINCONADA A"/>
    <s v="06:11:38"/>
  </r>
  <r>
    <x v="3"/>
    <x v="0"/>
    <x v="0"/>
    <x v="13"/>
    <x v="1"/>
    <s v="5"/>
    <x v="0"/>
    <s v=""/>
    <s v=""/>
    <s v="10181513"/>
    <s v="WILLIAM"/>
    <s v="GREASLEY MAKAI"/>
    <s v="106GH55"/>
    <x v="52"/>
    <m/>
    <s v=""/>
    <m/>
    <s v=""/>
    <s v="CAN"/>
    <s v=""/>
    <s v="14,52"/>
    <s v="7562"/>
    <m/>
    <s v="01:50"/>
    <s v="14,4"/>
    <s v="5198"/>
    <m/>
    <s v="03:56"/>
    <s v="14,36"/>
    <s v="7647"/>
    <m/>
    <s v="05:44"/>
    <s v="14,87"/>
    <s v="5036"/>
    <m/>
    <s v="04:52"/>
    <s v="16,27"/>
    <s v="4603"/>
    <m/>
    <s v="08:05"/>
    <m/>
    <m/>
    <m/>
    <m/>
    <m/>
    <m/>
    <m/>
    <m/>
    <m/>
    <n v="14.79"/>
    <n v="30046"/>
    <n v="30046"/>
    <x v="1"/>
    <n v="19"/>
    <x v="209"/>
    <n v="110"/>
    <n v="-129.13333333333333"/>
    <n v="123.39999995000001"/>
    <x v="52"/>
    <x v="52"/>
    <e v="#N/A"/>
    <s v="06:11:38"/>
  </r>
  <r>
    <x v="3"/>
    <x v="0"/>
    <x v="0"/>
    <x v="13"/>
    <x v="1"/>
    <s v="6"/>
    <x v="1"/>
    <s v=""/>
    <s v=""/>
    <s v="10172596"/>
    <s v="BORJA"/>
    <s v="MAYOL"/>
    <s v="104JN25"/>
    <x v="249"/>
    <m/>
    <s v=""/>
    <m/>
    <s v=""/>
    <s v="CHL"/>
    <s v=""/>
    <s v="17,08"/>
    <s v="6430"/>
    <m/>
    <s v="01:42"/>
    <s v="20,61"/>
    <s v="3633"/>
    <m/>
    <s v="01:49"/>
    <s v="18,85"/>
    <s v="5825"/>
    <m/>
    <s v="03:06"/>
    <s v="19,06"/>
    <s v="3929"/>
    <m/>
    <s v="04:18"/>
    <s v="26,96"/>
    <s v="2778"/>
    <s v="FTQ GA"/>
    <s v="24:49"/>
    <m/>
    <m/>
    <m/>
    <m/>
    <m/>
    <m/>
    <m/>
    <m/>
    <m/>
    <n v="19.66"/>
    <n v="22594"/>
    <s v="NA"/>
    <x v="1"/>
    <s v="NA"/>
    <x v="7"/>
    <n v="0"/>
    <e v="#VALUE!"/>
    <n v="0"/>
    <x v="15"/>
    <x v="289"/>
    <e v="#N/A"/>
    <s v="06:11:38"/>
  </r>
  <r>
    <x v="3"/>
    <x v="0"/>
    <x v="0"/>
    <x v="13"/>
    <x v="1"/>
    <s v="7"/>
    <x v="1"/>
    <s v=""/>
    <s v=""/>
    <s v="10108052"/>
    <s v="VICENTE"/>
    <s v="MAYOL Larrain"/>
    <m/>
    <x v="250"/>
    <m/>
    <s v=""/>
    <m/>
    <s v=""/>
    <s v="CHL"/>
    <s v=""/>
    <s v="15,58"/>
    <s v="7049"/>
    <m/>
    <s v="02:09"/>
    <s v="17,86"/>
    <s v="4192"/>
    <m/>
    <s v="02:01"/>
    <s v="14,58"/>
    <s v="7528"/>
    <m/>
    <s v="04:04"/>
    <s v="14,4"/>
    <s v="5201"/>
    <s v="FTQ GA"/>
    <s v="07:09"/>
    <m/>
    <m/>
    <m/>
    <m/>
    <m/>
    <m/>
    <m/>
    <m/>
    <m/>
    <m/>
    <m/>
    <m/>
    <m/>
    <n v="15.41"/>
    <n v="23971"/>
    <s v="NA"/>
    <x v="1"/>
    <s v="NA"/>
    <x v="7"/>
    <n v="0"/>
    <e v="#VALUE!"/>
    <n v="0"/>
    <x v="22"/>
    <x v="290"/>
    <e v="#N/A"/>
    <s v="06:11:38"/>
  </r>
  <r>
    <x v="3"/>
    <x v="0"/>
    <x v="0"/>
    <x v="13"/>
    <x v="1"/>
    <s v="8"/>
    <x v="1"/>
    <s v=""/>
    <s v=""/>
    <s v="10172476"/>
    <s v="FLORENCIA"/>
    <s v="CARDONE ALMARZA"/>
    <m/>
    <x v="251"/>
    <m/>
    <s v=""/>
    <m/>
    <s v=""/>
    <s v="CHL"/>
    <s v=""/>
    <s v="15,07"/>
    <s v="7286"/>
    <m/>
    <s v="06:04"/>
    <s v="17,75"/>
    <s v="4219"/>
    <m/>
    <s v="06:20"/>
    <s v="12,85"/>
    <s v="8544"/>
    <s v="DSQ ME"/>
    <s v="24:31"/>
    <m/>
    <m/>
    <m/>
    <m/>
    <m/>
    <m/>
    <m/>
    <m/>
    <m/>
    <m/>
    <m/>
    <m/>
    <m/>
    <m/>
    <m/>
    <m/>
    <m/>
    <n v="14.69"/>
    <n v="20049"/>
    <s v="NA"/>
    <x v="1"/>
    <s v="NA"/>
    <x v="7"/>
    <n v="0"/>
    <e v="#VALUE!"/>
    <n v="0"/>
    <x v="54"/>
    <x v="291"/>
    <e v="#N/A"/>
    <s v="06:11:38"/>
  </r>
  <r>
    <x v="3"/>
    <x v="0"/>
    <x v="0"/>
    <x v="13"/>
    <x v="1"/>
    <s v="9"/>
    <x v="1"/>
    <s v=""/>
    <s v=""/>
    <s v="10194676"/>
    <s v="COLOMBA"/>
    <s v="MATTE TYRER"/>
    <s v="106LU87"/>
    <x v="65"/>
    <m/>
    <s v=""/>
    <m/>
    <s v=""/>
    <s v="CHL"/>
    <s v=""/>
    <s v="17,06"/>
    <s v="6434"/>
    <m/>
    <s v="01:35"/>
    <s v="20,82"/>
    <s v="3596"/>
    <s v="FTQ GA"/>
    <s v="01:27"/>
    <m/>
    <m/>
    <m/>
    <m/>
    <m/>
    <m/>
    <m/>
    <m/>
    <m/>
    <m/>
    <m/>
    <m/>
    <m/>
    <m/>
    <m/>
    <m/>
    <m/>
    <m/>
    <m/>
    <m/>
    <m/>
    <n v="18.41"/>
    <n v="10031"/>
    <s v="NA"/>
    <x v="1"/>
    <s v="NA"/>
    <x v="7"/>
    <n v="0"/>
    <e v="#VALUE!"/>
    <n v="0"/>
    <x v="81"/>
    <x v="172"/>
    <s v="KEHAILAN A"/>
    <s v="06:11:38"/>
  </r>
  <r>
    <x v="3"/>
    <x v="0"/>
    <x v="0"/>
    <x v="13"/>
    <x v="1"/>
    <s v="10"/>
    <x v="1"/>
    <s v=""/>
    <s v=""/>
    <s v="10172600"/>
    <s v="JESUS Maximiliano"/>
    <s v="CERPA VERA"/>
    <s v="106CY77"/>
    <x v="17"/>
    <m/>
    <s v=""/>
    <m/>
    <s v=""/>
    <s v="CHL"/>
    <s v=""/>
    <s v="16,28"/>
    <s v="6743"/>
    <m/>
    <s v="06:40"/>
    <s v="17,61"/>
    <s v="4253"/>
    <s v="FTQ GA"/>
    <s v="05:44"/>
    <m/>
    <m/>
    <m/>
    <m/>
    <m/>
    <m/>
    <m/>
    <m/>
    <m/>
    <m/>
    <m/>
    <m/>
    <m/>
    <m/>
    <m/>
    <m/>
    <m/>
    <m/>
    <m/>
    <m/>
    <m/>
    <n v="16.8"/>
    <n v="10996"/>
    <s v="NA"/>
    <x v="1"/>
    <s v="NA"/>
    <x v="7"/>
    <n v="0"/>
    <e v="#VALUE!"/>
    <n v="0"/>
    <x v="17"/>
    <x v="17"/>
    <e v="#N/A"/>
    <s v="06:11:38"/>
  </r>
  <r>
    <x v="3"/>
    <x v="0"/>
    <x v="0"/>
    <x v="13"/>
    <x v="1"/>
    <s v="11"/>
    <x v="1"/>
    <s v=""/>
    <s v=""/>
    <s v="10105805"/>
    <s v="FRANCISCO "/>
    <s v="EGUIGUREN VALDÉS"/>
    <s v="105QS17"/>
    <x v="14"/>
    <m/>
    <s v=""/>
    <m/>
    <s v=""/>
    <s v="CHL"/>
    <s v=""/>
    <s v="16,91"/>
    <s v="6492"/>
    <s v="RET"/>
    <s v="02:04"/>
    <m/>
    <m/>
    <m/>
    <m/>
    <m/>
    <m/>
    <m/>
    <m/>
    <m/>
    <m/>
    <m/>
    <m/>
    <m/>
    <m/>
    <m/>
    <m/>
    <m/>
    <m/>
    <m/>
    <m/>
    <m/>
    <m/>
    <m/>
    <m/>
    <m/>
    <n v="16.91"/>
    <n v="6492"/>
    <s v="NA"/>
    <x v="1"/>
    <s v="NA"/>
    <x v="7"/>
    <n v="0"/>
    <e v="#VALUE!"/>
    <n v="0"/>
    <x v="14"/>
    <x v="14"/>
    <s v="EL QUILLAY"/>
    <s v="06:11:38"/>
  </r>
  <r>
    <x v="3"/>
    <x v="0"/>
    <x v="1"/>
    <x v="14"/>
    <x v="0"/>
    <s v="1"/>
    <x v="0"/>
    <s v=""/>
    <s v=""/>
    <m/>
    <s v="EDUARDO"/>
    <s v="BAEZA"/>
    <s v="106LO99"/>
    <x v="160"/>
    <m/>
    <s v=""/>
    <m/>
    <s v=""/>
    <s v="CHL"/>
    <s v=""/>
    <s v="20,79"/>
    <s v="5281"/>
    <m/>
    <s v="03:29"/>
    <s v="22,02"/>
    <s v="4986"/>
    <m/>
    <s v="04:10"/>
    <s v="23,28"/>
    <s v="3216"/>
    <m/>
    <s v="06:39"/>
    <m/>
    <m/>
    <m/>
    <m/>
    <m/>
    <m/>
    <m/>
    <m/>
    <m/>
    <m/>
    <m/>
    <m/>
    <m/>
    <m/>
    <m/>
    <m/>
    <m/>
    <n v="21.84"/>
    <n v="13484"/>
    <n v="13484"/>
    <x v="2"/>
    <n v="1"/>
    <x v="210"/>
    <n v="200"/>
    <n v="0"/>
    <n v="281.8"/>
    <x v="199"/>
    <x v="292"/>
    <e v="#N/A"/>
    <s v="03:44:44"/>
  </r>
  <r>
    <x v="3"/>
    <x v="0"/>
    <x v="1"/>
    <x v="14"/>
    <x v="0"/>
    <s v="2"/>
    <x v="0"/>
    <s v=""/>
    <s v=""/>
    <s v="10131133"/>
    <s v="ERNESTO"/>
    <s v="DE LA FUENTE FUENZALIDA"/>
    <s v="10149062"/>
    <x v="28"/>
    <m/>
    <s v=""/>
    <m/>
    <s v=""/>
    <s v="CHL"/>
    <s v=""/>
    <s v="21,19"/>
    <s v="5181"/>
    <m/>
    <s v="02:55"/>
    <s v="20,64"/>
    <s v="5319"/>
    <m/>
    <s v="08:11"/>
    <s v="22,85"/>
    <s v="3277"/>
    <m/>
    <s v="11:52"/>
    <m/>
    <m/>
    <m/>
    <m/>
    <m/>
    <m/>
    <m/>
    <m/>
    <m/>
    <m/>
    <m/>
    <m/>
    <m/>
    <m/>
    <m/>
    <m/>
    <m/>
    <n v="21.37"/>
    <n v="13778"/>
    <n v="13778"/>
    <x v="2"/>
    <n v="2"/>
    <x v="211"/>
    <n v="195"/>
    <n v="-4.9000000000000004"/>
    <n v="271.90000000000003"/>
    <x v="28"/>
    <x v="28"/>
    <s v="SANDEK 1"/>
    <s v="03:44:44"/>
  </r>
  <r>
    <x v="3"/>
    <x v="0"/>
    <x v="1"/>
    <x v="14"/>
    <x v="0"/>
    <s v="3"/>
    <x v="0"/>
    <s v=""/>
    <s v=""/>
    <s v="10048681"/>
    <s v="DAVID"/>
    <s v="RAMIREZ AGUILERA"/>
    <m/>
    <x v="252"/>
    <m/>
    <s v=""/>
    <m/>
    <s v=""/>
    <s v="CHL"/>
    <s v=""/>
    <s v="20,43"/>
    <s v="5375"/>
    <m/>
    <s v="03:46"/>
    <s v="20,86"/>
    <s v="5264"/>
    <m/>
    <s v="10:06"/>
    <s v="21,15"/>
    <s v="3541"/>
    <m/>
    <s v="27:55"/>
    <m/>
    <m/>
    <m/>
    <m/>
    <m/>
    <m/>
    <m/>
    <m/>
    <m/>
    <m/>
    <m/>
    <m/>
    <m/>
    <m/>
    <m/>
    <m/>
    <m/>
    <n v="20.77"/>
    <n v="14180"/>
    <n v="14180"/>
    <x v="2"/>
    <n v="3"/>
    <x v="212"/>
    <n v="190"/>
    <n v="-11.6"/>
    <n v="260.2"/>
    <x v="7"/>
    <x v="293"/>
    <e v="#N/A"/>
    <s v="03:44:44"/>
  </r>
  <r>
    <x v="3"/>
    <x v="0"/>
    <x v="1"/>
    <x v="14"/>
    <x v="0"/>
    <s v="4"/>
    <x v="0"/>
    <s v=""/>
    <s v=""/>
    <s v="10066794"/>
    <s v="HARKEN"/>
    <s v="JENSEN"/>
    <m/>
    <x v="253"/>
    <m/>
    <s v=""/>
    <m/>
    <s v=""/>
    <s v="CHL"/>
    <s v=""/>
    <s v="19,09"/>
    <s v="5752"/>
    <m/>
    <s v="05:46"/>
    <s v="17,96"/>
    <s v="6114"/>
    <m/>
    <s v="09:30"/>
    <s v="18,06"/>
    <s v="4146"/>
    <m/>
    <s v="05:13"/>
    <m/>
    <m/>
    <m/>
    <m/>
    <m/>
    <m/>
    <m/>
    <m/>
    <m/>
    <m/>
    <m/>
    <m/>
    <m/>
    <m/>
    <m/>
    <m/>
    <m/>
    <n v="18.39"/>
    <n v="16013"/>
    <n v="16013"/>
    <x v="2"/>
    <n v="5"/>
    <x v="213"/>
    <n v="180"/>
    <n v="-42.15"/>
    <n v="219.65"/>
    <x v="41"/>
    <x v="294"/>
    <s v="KEHAILAN A"/>
    <s v="03:44:44"/>
  </r>
  <r>
    <x v="3"/>
    <x v="0"/>
    <x v="1"/>
    <x v="14"/>
    <x v="0"/>
    <s v="5"/>
    <x v="0"/>
    <s v=""/>
    <s v=""/>
    <s v="10183163"/>
    <s v="INGRID "/>
    <s v="FONCK"/>
    <s v="106GH97"/>
    <x v="38"/>
    <m/>
    <s v=""/>
    <m/>
    <s v=""/>
    <s v="CHL"/>
    <s v=""/>
    <s v="17,11"/>
    <s v="6418"/>
    <m/>
    <s v="06:03"/>
    <s v="17,1"/>
    <s v="6421"/>
    <m/>
    <s v="05:32"/>
    <s v="22,12"/>
    <s v="3386"/>
    <m/>
    <s v="08:38"/>
    <m/>
    <m/>
    <m/>
    <m/>
    <m/>
    <m/>
    <m/>
    <m/>
    <m/>
    <m/>
    <m/>
    <m/>
    <m/>
    <m/>
    <m/>
    <m/>
    <m/>
    <n v="18.149999999999999"/>
    <n v="16224"/>
    <n v="16224"/>
    <x v="2"/>
    <n v="6"/>
    <x v="214"/>
    <n v="175"/>
    <n v="-45.666666666666664"/>
    <n v="211.13333333333335"/>
    <x v="38"/>
    <x v="38"/>
    <s v="EL MOLINO A"/>
    <s v="03:44:44"/>
  </r>
  <r>
    <x v="3"/>
    <x v="0"/>
    <x v="1"/>
    <x v="14"/>
    <x v="0"/>
    <s v="6"/>
    <x v="0"/>
    <s v=""/>
    <s v=""/>
    <s v="10118853"/>
    <s v="JUAN PABLO"/>
    <s v="PERO DOMEYKO"/>
    <m/>
    <x v="254"/>
    <m/>
    <s v=""/>
    <m/>
    <s v=""/>
    <s v="CHL"/>
    <s v=""/>
    <s v="18,29"/>
    <s v="6002"/>
    <m/>
    <s v="02:06"/>
    <s v="17,28"/>
    <s v="6354"/>
    <m/>
    <s v="10:38"/>
    <s v="18,42"/>
    <s v="4065"/>
    <m/>
    <s v="12:42"/>
    <m/>
    <m/>
    <m/>
    <m/>
    <m/>
    <m/>
    <m/>
    <m/>
    <m/>
    <m/>
    <m/>
    <m/>
    <m/>
    <m/>
    <m/>
    <m/>
    <m/>
    <n v="17.93"/>
    <n v="16421"/>
    <n v="16421"/>
    <x v="2"/>
    <n v="7"/>
    <x v="215"/>
    <n v="170"/>
    <n v="-48.95"/>
    <n v="202.85000000000002"/>
    <x v="200"/>
    <x v="295"/>
    <e v="#N/A"/>
    <s v="03:44:44"/>
  </r>
  <r>
    <x v="3"/>
    <x v="0"/>
    <x v="1"/>
    <x v="14"/>
    <x v="0"/>
    <s v="7"/>
    <x v="0"/>
    <s v=""/>
    <s v=""/>
    <s v="10154327"/>
    <s v="ANDRES"/>
    <s v="VELASQUEZ"/>
    <m/>
    <x v="81"/>
    <m/>
    <s v=""/>
    <m/>
    <s v=""/>
    <s v="CHL"/>
    <s v=""/>
    <s v="15,53"/>
    <s v="7070"/>
    <m/>
    <s v="02:09"/>
    <s v="14,7"/>
    <s v="7472"/>
    <m/>
    <s v="05:55"/>
    <s v="18,52"/>
    <s v="4043"/>
    <m/>
    <s v="10:02"/>
    <m/>
    <m/>
    <m/>
    <m/>
    <m/>
    <m/>
    <m/>
    <m/>
    <m/>
    <m/>
    <m/>
    <m/>
    <m/>
    <m/>
    <m/>
    <m/>
    <m/>
    <n v="15.85"/>
    <n v="18585"/>
    <n v="18585"/>
    <x v="2"/>
    <n v="8"/>
    <x v="216"/>
    <n v="165"/>
    <n v="-85.016666666666666"/>
    <n v="161.78333333333336"/>
    <x v="201"/>
    <x v="296"/>
    <e v="#N/A"/>
    <s v="03:44:44"/>
  </r>
  <r>
    <x v="3"/>
    <x v="0"/>
    <x v="1"/>
    <x v="14"/>
    <x v="0"/>
    <s v="8"/>
    <x v="1"/>
    <s v=""/>
    <s v=""/>
    <s v="10039977"/>
    <s v="JUAN EDUARDO"/>
    <s v="COX VIAL"/>
    <s v="105PS88"/>
    <x v="255"/>
    <m/>
    <s v=""/>
    <m/>
    <s v=""/>
    <s v="CHL"/>
    <s v=""/>
    <s v="18,99"/>
    <s v="5781"/>
    <m/>
    <s v="01:58"/>
    <s v="16,71"/>
    <s v="6572"/>
    <m/>
    <s v="05:10"/>
    <s v="39,09"/>
    <s v="1916"/>
    <s v="RET"/>
    <s v="08:01"/>
    <m/>
    <m/>
    <m/>
    <m/>
    <m/>
    <m/>
    <m/>
    <m/>
    <m/>
    <m/>
    <m/>
    <m/>
    <m/>
    <m/>
    <m/>
    <m/>
    <m/>
    <n v="20.64"/>
    <n v="14269"/>
    <s v="NA"/>
    <x v="2"/>
    <s v="NA"/>
    <x v="7"/>
    <n v="0"/>
    <e v="#VALUE!"/>
    <n v="0"/>
    <x v="184"/>
    <x v="297"/>
    <e v="#N/A"/>
    <s v="03:44:44"/>
  </r>
  <r>
    <x v="3"/>
    <x v="0"/>
    <x v="1"/>
    <x v="14"/>
    <x v="0"/>
    <s v="9"/>
    <x v="1"/>
    <s v=""/>
    <s v=""/>
    <s v="10125754"/>
    <s v="RODOLFO"/>
    <s v="FUENZALIDA SANHUEZA"/>
    <s v="106DC62"/>
    <x v="43"/>
    <m/>
    <s v=""/>
    <m/>
    <s v=""/>
    <s v="CHL"/>
    <s v=""/>
    <s v="20,94"/>
    <s v="5244"/>
    <m/>
    <s v="03:54"/>
    <s v="19,67"/>
    <s v="5581"/>
    <s v="FTQ GA"/>
    <s v="08:19"/>
    <m/>
    <m/>
    <m/>
    <m/>
    <m/>
    <m/>
    <m/>
    <m/>
    <m/>
    <m/>
    <m/>
    <m/>
    <m/>
    <m/>
    <m/>
    <m/>
    <m/>
    <m/>
    <m/>
    <m/>
    <m/>
    <n v="20.29"/>
    <n v="10825"/>
    <s v="NA"/>
    <x v="2"/>
    <s v="NA"/>
    <x v="7"/>
    <n v="0"/>
    <e v="#VALUE!"/>
    <n v="0"/>
    <x v="43"/>
    <x v="43"/>
    <s v="SANDEK 1"/>
    <s v="03:44:44"/>
  </r>
  <r>
    <x v="3"/>
    <x v="0"/>
    <x v="1"/>
    <x v="14"/>
    <x v="0"/>
    <s v="10"/>
    <x v="1"/>
    <s v=""/>
    <s v=""/>
    <s v="10167970"/>
    <s v="ORNELLA"/>
    <s v="BALDUCCI MOULINIE"/>
    <s v="106MX54"/>
    <x v="113"/>
    <m/>
    <s v=""/>
    <m/>
    <s v=""/>
    <s v="CHL"/>
    <s v=""/>
    <s v="20,46"/>
    <s v="5367"/>
    <m/>
    <s v="05:59"/>
    <s v="19,99"/>
    <s v="5494"/>
    <s v="FTQ GA"/>
    <s v="13:46"/>
    <m/>
    <m/>
    <m/>
    <m/>
    <m/>
    <m/>
    <m/>
    <m/>
    <m/>
    <m/>
    <m/>
    <m/>
    <m/>
    <m/>
    <m/>
    <m/>
    <m/>
    <m/>
    <m/>
    <m/>
    <m/>
    <n v="20.22"/>
    <n v="10861"/>
    <s v="NA"/>
    <x v="2"/>
    <s v="NA"/>
    <x v="7"/>
    <n v="0"/>
    <e v="#VALUE!"/>
    <n v="0"/>
    <x v="202"/>
    <x v="298"/>
    <e v="#N/A"/>
    <s v="03:44:44"/>
  </r>
  <r>
    <x v="3"/>
    <x v="0"/>
    <x v="1"/>
    <x v="14"/>
    <x v="0"/>
    <s v="11"/>
    <x v="1"/>
    <s v=""/>
    <s v=""/>
    <s v="10080578"/>
    <s v="FELIPE"/>
    <s v="PERO DOMEYKO"/>
    <s v="106MX53"/>
    <x v="213"/>
    <m/>
    <s v=""/>
    <m/>
    <s v=""/>
    <s v="CHL"/>
    <s v=""/>
    <s v="19,91"/>
    <s v="5515"/>
    <m/>
    <s v="01:40"/>
    <s v="20,45"/>
    <s v="5368"/>
    <s v="FTQ GA"/>
    <s v="02:39"/>
    <m/>
    <m/>
    <m/>
    <m/>
    <m/>
    <m/>
    <m/>
    <m/>
    <m/>
    <m/>
    <m/>
    <m/>
    <m/>
    <m/>
    <m/>
    <m/>
    <m/>
    <m/>
    <m/>
    <m/>
    <m/>
    <n v="20.18"/>
    <n v="10883"/>
    <s v="NA"/>
    <x v="2"/>
    <s v="NA"/>
    <x v="7"/>
    <n v="0"/>
    <e v="#VALUE!"/>
    <n v="0"/>
    <x v="30"/>
    <x v="299"/>
    <s v="KEHAILAN A"/>
    <s v="03:44:44"/>
  </r>
  <r>
    <x v="3"/>
    <x v="0"/>
    <x v="1"/>
    <x v="14"/>
    <x v="0"/>
    <s v="12"/>
    <x v="1"/>
    <s v=""/>
    <s v=""/>
    <s v="10182932"/>
    <s v="DIEGO"/>
    <s v="FUENTES URRUTIA"/>
    <s v="106KU10"/>
    <x v="47"/>
    <m/>
    <s v=""/>
    <m/>
    <s v=""/>
    <s v="CHL"/>
    <s v=""/>
    <s v="21,18"/>
    <s v="5185"/>
    <m/>
    <s v="02:19"/>
    <s v="18,54"/>
    <s v="5923"/>
    <s v="FTQ ME"/>
    <s v="18:16"/>
    <m/>
    <m/>
    <m/>
    <m/>
    <m/>
    <m/>
    <m/>
    <m/>
    <m/>
    <m/>
    <m/>
    <m/>
    <m/>
    <m/>
    <m/>
    <m/>
    <m/>
    <m/>
    <m/>
    <m/>
    <m/>
    <n v="19.77"/>
    <n v="11108"/>
    <s v="NA"/>
    <x v="2"/>
    <s v="NA"/>
    <x v="7"/>
    <n v="0"/>
    <e v="#VALUE!"/>
    <n v="0"/>
    <x v="47"/>
    <x v="47"/>
    <e v="#N/A"/>
    <s v="03:44:44"/>
  </r>
  <r>
    <x v="3"/>
    <x v="0"/>
    <x v="1"/>
    <x v="14"/>
    <x v="0"/>
    <s v="13"/>
    <x v="1"/>
    <s v=""/>
    <s v=""/>
    <s v="10139724"/>
    <s v="ORLANDO"/>
    <s v="VILLALOBOS"/>
    <s v="105AE68"/>
    <x v="33"/>
    <m/>
    <s v=""/>
    <m/>
    <s v=""/>
    <s v="CHL"/>
    <s v=""/>
    <s v="19,9"/>
    <s v="5519"/>
    <s v="RET"/>
    <s v="04:15"/>
    <m/>
    <m/>
    <m/>
    <m/>
    <m/>
    <m/>
    <m/>
    <m/>
    <m/>
    <m/>
    <m/>
    <m/>
    <m/>
    <m/>
    <m/>
    <m/>
    <m/>
    <m/>
    <m/>
    <m/>
    <m/>
    <m/>
    <m/>
    <m/>
    <m/>
    <n v="19.899999999999999"/>
    <n v="5519"/>
    <s v="NA"/>
    <x v="2"/>
    <s v="NA"/>
    <x v="7"/>
    <n v="0"/>
    <e v="#VALUE!"/>
    <n v="0"/>
    <x v="33"/>
    <x v="33"/>
    <e v="#N/A"/>
    <s v="03:44:44"/>
  </r>
  <r>
    <x v="3"/>
    <x v="0"/>
    <x v="1"/>
    <x v="14"/>
    <x v="0"/>
    <s v="14"/>
    <x v="1"/>
    <s v=""/>
    <s v=""/>
    <s v="10176275"/>
    <s v="OSVALDO"/>
    <s v="ARAYA URZUA"/>
    <s v="106KU13"/>
    <x v="29"/>
    <m/>
    <s v=""/>
    <m/>
    <s v=""/>
    <s v="CHL"/>
    <s v=""/>
    <s v="19,49"/>
    <s v="5634"/>
    <s v="FTQ GA"/>
    <s v="06:11"/>
    <m/>
    <m/>
    <m/>
    <m/>
    <m/>
    <m/>
    <m/>
    <m/>
    <m/>
    <m/>
    <m/>
    <m/>
    <m/>
    <m/>
    <m/>
    <m/>
    <m/>
    <m/>
    <m/>
    <m/>
    <m/>
    <m/>
    <m/>
    <m/>
    <m/>
    <n v="19.489999999999998"/>
    <n v="5634"/>
    <s v="NA"/>
    <x v="2"/>
    <s v="NA"/>
    <x v="7"/>
    <n v="0"/>
    <e v="#VALUE!"/>
    <n v="0"/>
    <x v="203"/>
    <x v="300"/>
    <e v="#N/A"/>
    <s v="03:44:44"/>
  </r>
  <r>
    <x v="3"/>
    <x v="0"/>
    <x v="1"/>
    <x v="14"/>
    <x v="1"/>
    <s v="1"/>
    <x v="0"/>
    <s v=""/>
    <s v=""/>
    <s v="10178025"/>
    <s v="TRINIDAD"/>
    <s v="MARINKOVIC CORTESE"/>
    <m/>
    <x v="106"/>
    <m/>
    <s v=""/>
    <m/>
    <s v=""/>
    <s v="CHL"/>
    <s v=""/>
    <s v="14,32"/>
    <s v="7668"/>
    <m/>
    <s v="02:00"/>
    <s v="14,78"/>
    <s v="7429"/>
    <m/>
    <s v="02:34"/>
    <s v="19,68"/>
    <s v="3806"/>
    <m/>
    <s v="08:31"/>
    <m/>
    <m/>
    <m/>
    <m/>
    <m/>
    <m/>
    <m/>
    <m/>
    <m/>
    <m/>
    <m/>
    <m/>
    <m/>
    <m/>
    <m/>
    <m/>
    <m/>
    <n v="15.58"/>
    <n v="18903"/>
    <n v="18903"/>
    <x v="3"/>
    <n v="9"/>
    <x v="217"/>
    <n v="160"/>
    <n v="-90.316666666666663"/>
    <n v="151.48333333333335"/>
    <x v="57"/>
    <x v="301"/>
    <e v="#N/A"/>
    <s v="03:44:44"/>
  </r>
  <r>
    <x v="3"/>
    <x v="0"/>
    <x v="1"/>
    <x v="14"/>
    <x v="1"/>
    <s v="2"/>
    <x v="0"/>
    <s v=""/>
    <s v=""/>
    <s v="10155174"/>
    <s v="CONSUELO"/>
    <s v="MARCHANT CARDENAS"/>
    <m/>
    <x v="235"/>
    <m/>
    <s v=""/>
    <m/>
    <s v=""/>
    <s v="CHL"/>
    <s v=""/>
    <s v="14,21"/>
    <s v="7730"/>
    <m/>
    <s v="03:05"/>
    <s v="14,92"/>
    <s v="7359"/>
    <m/>
    <s v="02:31"/>
    <s v="19,62"/>
    <s v="3816"/>
    <m/>
    <s v="10:09"/>
    <m/>
    <m/>
    <m/>
    <m/>
    <m/>
    <m/>
    <m/>
    <m/>
    <m/>
    <m/>
    <m/>
    <m/>
    <m/>
    <m/>
    <m/>
    <m/>
    <m/>
    <n v="15.58"/>
    <n v="18905"/>
    <n v="18905"/>
    <x v="3"/>
    <n v="10"/>
    <x v="218"/>
    <n v="155"/>
    <n v="-90.35"/>
    <n v="146.45000000000002"/>
    <x v="56"/>
    <x v="302"/>
    <e v="#N/A"/>
    <s v="03:44:44"/>
  </r>
  <r>
    <x v="3"/>
    <x v="0"/>
    <x v="1"/>
    <x v="14"/>
    <x v="1"/>
    <s v="3"/>
    <x v="0"/>
    <s v=""/>
    <s v=""/>
    <s v="10116626"/>
    <s v="PAULINO"/>
    <s v="RIOS MORAGA"/>
    <m/>
    <x v="256"/>
    <m/>
    <s v=""/>
    <m/>
    <s v=""/>
    <s v="CHL"/>
    <s v=""/>
    <s v="12,21"/>
    <s v="8991"/>
    <m/>
    <s v="05:59"/>
    <s v="15,45"/>
    <s v="7108"/>
    <m/>
    <s v="09:23"/>
    <s v="18,22"/>
    <s v="4110"/>
    <m/>
    <s v="16:22"/>
    <m/>
    <m/>
    <m/>
    <m/>
    <m/>
    <m/>
    <m/>
    <m/>
    <m/>
    <m/>
    <m/>
    <m/>
    <m/>
    <m/>
    <m/>
    <m/>
    <m/>
    <n v="14.57"/>
    <n v="20209"/>
    <n v="20209"/>
    <x v="3"/>
    <n v="17"/>
    <x v="219"/>
    <n v="120"/>
    <n v="-112.08333333333334"/>
    <n v="89.716666666666669"/>
    <x v="139"/>
    <x v="303"/>
    <e v="#N/A"/>
    <s v="03:44:44"/>
  </r>
  <r>
    <x v="3"/>
    <x v="0"/>
    <x v="1"/>
    <x v="14"/>
    <x v="1"/>
    <s v="4"/>
    <x v="0"/>
    <s v=""/>
    <s v=""/>
    <s v="10176170"/>
    <s v="JOSE"/>
    <s v="SPOERER VERGARA"/>
    <m/>
    <x v="171"/>
    <m/>
    <s v=""/>
    <m/>
    <s v=""/>
    <s v="CHL"/>
    <s v=""/>
    <s v="12,57"/>
    <s v="8735"/>
    <m/>
    <s v="01:34"/>
    <s v="14,05"/>
    <s v="7818"/>
    <m/>
    <s v="02:15"/>
    <s v="15,63"/>
    <s v="4791"/>
    <m/>
    <s v="02:47"/>
    <m/>
    <m/>
    <m/>
    <m/>
    <m/>
    <m/>
    <m/>
    <m/>
    <m/>
    <m/>
    <m/>
    <m/>
    <m/>
    <m/>
    <m/>
    <m/>
    <m/>
    <n v="13.8"/>
    <n v="21343"/>
    <n v="21343"/>
    <x v="3"/>
    <n v="18"/>
    <x v="220"/>
    <n v="115"/>
    <n v="-130.98333333333332"/>
    <n v="81.799999959999994"/>
    <x v="23"/>
    <x v="304"/>
    <s v="LA COMPAÑÍA"/>
    <s v="03:44:44"/>
  </r>
  <r>
    <x v="3"/>
    <x v="1"/>
    <x v="1"/>
    <x v="14"/>
    <x v="0"/>
    <s v="1"/>
    <x v="0"/>
    <s v=""/>
    <s v=""/>
    <s v="10100389"/>
    <s v="NICOLE"/>
    <s v="HAMMERSLEY FONK"/>
    <s v="104MS92"/>
    <x v="139"/>
    <m/>
    <s v=""/>
    <m/>
    <s v=""/>
    <s v="CHL"/>
    <s v=""/>
    <s v="09:00:00"/>
    <s v="10:41:01"/>
    <s v="10:45:33"/>
    <s v="17,34"/>
    <s v="18,11"/>
    <s v="6333"/>
    <m/>
    <s v="11:25:33"/>
    <s v="12:50:37"/>
    <s v="12:55:07"/>
    <s v="20,43"/>
    <s v="21,51"/>
    <s v="5374"/>
    <m/>
    <s v="13:35:07"/>
    <s v="14:19:00"/>
    <s v="14:27:59"/>
    <s v="28,44"/>
    <s v="28,44"/>
    <s v="2633"/>
    <m/>
    <m/>
    <m/>
    <m/>
    <m/>
    <m/>
    <m/>
    <m/>
    <m/>
    <n v="20.54"/>
    <n v="14340"/>
    <n v="14340"/>
    <x v="2"/>
    <n v="4"/>
    <x v="221"/>
    <n v="185"/>
    <n v="-14.266666666666667"/>
    <n v="252.53333333333333"/>
    <x v="8"/>
    <x v="142"/>
    <s v="EL MOLINO A"/>
    <s v="03:44:44"/>
  </r>
  <r>
    <x v="3"/>
    <x v="1"/>
    <x v="1"/>
    <x v="14"/>
    <x v="0"/>
    <s v="2"/>
    <x v="0"/>
    <s v=""/>
    <s v=""/>
    <s v="10014233"/>
    <s v="MARIA PAZ"/>
    <s v="VARGAS"/>
    <m/>
    <x v="198"/>
    <m/>
    <s v=""/>
    <m/>
    <s v=""/>
    <s v="CHL"/>
    <s v=""/>
    <s v="09:00:00"/>
    <s v="10:56:05"/>
    <s v="10:59:00"/>
    <s v="15,38"/>
    <s v="15,76"/>
    <s v="7140"/>
    <m/>
    <s v="11:39:00"/>
    <s v="13:43:24"/>
    <s v="13:45:59"/>
    <s v="14,41"/>
    <s v="14,71"/>
    <s v="7619"/>
    <m/>
    <s v="14:25:59"/>
    <s v="15:46:08"/>
    <s v="15:51:26"/>
    <s v="15,57"/>
    <s v="15,57"/>
    <s v="4808"/>
    <m/>
    <m/>
    <m/>
    <m/>
    <m/>
    <m/>
    <m/>
    <m/>
    <m/>
    <n v="15.05"/>
    <n v="19568"/>
    <n v="19568"/>
    <x v="2"/>
    <n v="12"/>
    <x v="222"/>
    <n v="145"/>
    <n v="-101.4"/>
    <n v="125.4"/>
    <x v="42"/>
    <x v="305"/>
    <e v="#N/A"/>
    <s v="03:44:44"/>
  </r>
  <r>
    <x v="3"/>
    <x v="1"/>
    <x v="1"/>
    <x v="14"/>
    <x v="0"/>
    <s v="3"/>
    <x v="0"/>
    <s v=""/>
    <s v=""/>
    <m/>
    <s v="RENZO "/>
    <s v="ALVARADO BAHAMONDES"/>
    <m/>
    <x v="257"/>
    <m/>
    <s v=""/>
    <m/>
    <s v=""/>
    <s v="CHL"/>
    <s v=""/>
    <s v="09:00:00"/>
    <s v="10:56:07"/>
    <s v="11:01:49"/>
    <s v="15,02"/>
    <s v="15,76"/>
    <s v="7309"/>
    <m/>
    <s v="11:41:49"/>
    <s v="13:43:33"/>
    <s v="13:48:42"/>
    <s v="14,42"/>
    <s v="15,03"/>
    <s v="7613"/>
    <m/>
    <s v="14:28:42"/>
    <s v="15:46:10"/>
    <s v="15:52:39"/>
    <s v="16,11"/>
    <s v="16,11"/>
    <s v="4648"/>
    <m/>
    <m/>
    <m/>
    <m/>
    <m/>
    <m/>
    <m/>
    <m/>
    <m/>
    <n v="15.05"/>
    <n v="19571"/>
    <n v="19571"/>
    <x v="2"/>
    <n v="13"/>
    <x v="223"/>
    <n v="140"/>
    <n v="-101.45"/>
    <n v="120.35000000000001"/>
    <x v="177"/>
    <x v="306"/>
    <s v="TOBA ENDURANCE"/>
    <s v="03:44:44"/>
  </r>
  <r>
    <x v="3"/>
    <x v="1"/>
    <x v="1"/>
    <x v="14"/>
    <x v="0"/>
    <s v="4"/>
    <x v="1"/>
    <s v=""/>
    <s v=""/>
    <m/>
    <s v="RICARDO"/>
    <s v="THOMSEN"/>
    <m/>
    <x v="224"/>
    <m/>
    <s v=""/>
    <m/>
    <s v=""/>
    <s v="CHL"/>
    <s v=""/>
    <s v="09:00:00"/>
    <s v="10:23:09"/>
    <s v="10:29:38"/>
    <s v="20,41"/>
    <s v="22,01"/>
    <s v="5379"/>
    <m/>
    <s v="11:09:38"/>
    <s v="12:27:09"/>
    <s v="12:37:26"/>
    <s v="20,84"/>
    <s v="23,61"/>
    <s v="5268"/>
    <s v="FTQ GA"/>
    <m/>
    <m/>
    <m/>
    <m/>
    <m/>
    <m/>
    <m/>
    <m/>
    <m/>
    <m/>
    <m/>
    <m/>
    <m/>
    <m/>
    <m/>
    <n v="20.63"/>
    <n v="10647"/>
    <s v="NA"/>
    <x v="2"/>
    <s v="NA"/>
    <x v="7"/>
    <n v="0"/>
    <e v="#VALUE!"/>
    <n v="0"/>
    <x v="63"/>
    <x v="307"/>
    <e v="#N/A"/>
    <s v="03:44:44"/>
  </r>
  <r>
    <x v="3"/>
    <x v="1"/>
    <x v="1"/>
    <x v="14"/>
    <x v="0"/>
    <s v="5"/>
    <x v="1"/>
    <s v=""/>
    <s v=""/>
    <m/>
    <s v="MATIAS"/>
    <s v="ALONSO ASCUY"/>
    <m/>
    <x v="64"/>
    <m/>
    <s v=""/>
    <m/>
    <s v=""/>
    <s v="CHL"/>
    <s v=""/>
    <s v="09:00:00"/>
    <s v="10:22:24"/>
    <s v="10:36:30"/>
    <s v="18,96"/>
    <s v="22,21"/>
    <s v="5790"/>
    <m/>
    <s v="11:16:30"/>
    <s v="12:48:18"/>
    <s v="12:59:14"/>
    <s v="17,81"/>
    <s v="19,94"/>
    <s v="6164"/>
    <s v="FTQ GA"/>
    <m/>
    <m/>
    <m/>
    <m/>
    <m/>
    <m/>
    <m/>
    <m/>
    <m/>
    <m/>
    <m/>
    <m/>
    <m/>
    <m/>
    <m/>
    <n v="18.37"/>
    <n v="11955"/>
    <s v="NA"/>
    <x v="2"/>
    <s v="NA"/>
    <x v="7"/>
    <n v="0"/>
    <e v="#VALUE!"/>
    <n v="0"/>
    <x v="64"/>
    <x v="64"/>
    <s v="SANDEK 1"/>
    <s v="03:44:44"/>
  </r>
  <r>
    <x v="3"/>
    <x v="1"/>
    <x v="1"/>
    <x v="14"/>
    <x v="0"/>
    <s v="6"/>
    <x v="1"/>
    <s v=""/>
    <s v=""/>
    <m/>
    <s v="PABLO "/>
    <s v="LLOMPART GARCIA HUIDOBRO"/>
    <s v="105ZX50"/>
    <x v="148"/>
    <m/>
    <s v=""/>
    <m/>
    <s v=""/>
    <s v="CHL"/>
    <s v=""/>
    <s v="09:00:00"/>
    <s v="11:34:51"/>
    <s v="11:37:05"/>
    <s v="11,65"/>
    <s v="11,82"/>
    <s v="9426"/>
    <s v="FTQ GA"/>
    <m/>
    <m/>
    <m/>
    <m/>
    <m/>
    <m/>
    <m/>
    <m/>
    <m/>
    <m/>
    <m/>
    <m/>
    <m/>
    <m/>
    <m/>
    <m/>
    <m/>
    <m/>
    <m/>
    <m/>
    <m/>
    <m/>
    <n v="11.65"/>
    <n v="9426"/>
    <s v="NA"/>
    <x v="2"/>
    <s v="NA"/>
    <x v="7"/>
    <n v="0"/>
    <e v="#VALUE!"/>
    <n v="0"/>
    <x v="156"/>
    <x v="308"/>
    <e v="#N/A"/>
    <s v="03:44:44"/>
  </r>
  <r>
    <x v="3"/>
    <x v="1"/>
    <x v="1"/>
    <x v="14"/>
    <x v="1"/>
    <s v="1"/>
    <x v="0"/>
    <s v=""/>
    <s v=""/>
    <m/>
    <s v="MAX"/>
    <s v="BULNES LABRA"/>
    <m/>
    <x v="258"/>
    <m/>
    <s v=""/>
    <m/>
    <s v=""/>
    <s v="CHL"/>
    <s v=""/>
    <s v="09:15:00"/>
    <s v="11:28:18"/>
    <s v="11:30:52"/>
    <s v="13,47"/>
    <s v="13,73"/>
    <s v="8153"/>
    <m/>
    <s v="12:10:52"/>
    <s v="14:03:45"/>
    <s v="14:10:02"/>
    <s v="15,36"/>
    <s v="16,21"/>
    <s v="7150"/>
    <m/>
    <s v="14:50:02"/>
    <s v="15:56:56"/>
    <s v="16:08:37"/>
    <s v="18,65"/>
    <s v="18,65"/>
    <s v="4014"/>
    <m/>
    <m/>
    <m/>
    <m/>
    <m/>
    <m/>
    <m/>
    <m/>
    <m/>
    <n v="15.24"/>
    <n v="19317"/>
    <n v="19317"/>
    <x v="3"/>
    <n v="11"/>
    <x v="224"/>
    <n v="150"/>
    <n v="-97.216666666666669"/>
    <n v="134.58333333333334"/>
    <x v="164"/>
    <x v="309"/>
    <e v="#N/A"/>
    <s v="03:44:44"/>
  </r>
  <r>
    <x v="3"/>
    <x v="1"/>
    <x v="1"/>
    <x v="14"/>
    <x v="1"/>
    <s v="2"/>
    <x v="0"/>
    <s v=""/>
    <s v=""/>
    <s v=""/>
    <s v="AMELIA "/>
    <s v="LARRAIN"/>
    <m/>
    <x v="236"/>
    <m/>
    <s v=""/>
    <m/>
    <s v=""/>
    <s v="CHL"/>
    <s v=""/>
    <s v="09:15:00"/>
    <s v="11:34:53"/>
    <s v="11:37:19"/>
    <s v="12,86"/>
    <s v="13,08"/>
    <s v="8539"/>
    <m/>
    <s v="12:17:19"/>
    <s v="14:30:57"/>
    <s v="14:33:24"/>
    <s v="13,45"/>
    <s v="13,69"/>
    <s v="8165"/>
    <m/>
    <s v="15:13:24"/>
    <s v="16:07:24"/>
    <s v="16:13:20"/>
    <s v="23,11"/>
    <s v="23,11"/>
    <s v="3240"/>
    <m/>
    <m/>
    <m/>
    <m/>
    <m/>
    <m/>
    <m/>
    <m/>
    <m/>
    <n v="14.76"/>
    <n v="19945"/>
    <n v="19945"/>
    <x v="3"/>
    <n v="14"/>
    <x v="225"/>
    <n v="135"/>
    <n v="-107.68333333333334"/>
    <n v="109.11666666666667"/>
    <x v="83"/>
    <x v="271"/>
    <s v="EL QUILLAY"/>
    <s v="03:44:44"/>
  </r>
  <r>
    <x v="3"/>
    <x v="1"/>
    <x v="1"/>
    <x v="14"/>
    <x v="1"/>
    <s v="3"/>
    <x v="0"/>
    <s v=""/>
    <s v=""/>
    <s v="10160530"/>
    <s v="VICENTE "/>
    <s v="LARRAIN ARJONA"/>
    <m/>
    <x v="259"/>
    <m/>
    <s v=""/>
    <m/>
    <s v=""/>
    <s v="CHL"/>
    <s v=""/>
    <s v="09:15:00"/>
    <s v="11:34:57"/>
    <s v="11:37:15"/>
    <s v="12,86"/>
    <s v="13,07"/>
    <s v="8535"/>
    <m/>
    <s v="12:17:15"/>
    <s v="14:30:55"/>
    <s v="14:33:21"/>
    <s v="13,45"/>
    <s v="13,69"/>
    <s v="8166"/>
    <m/>
    <s v="15:13:21"/>
    <s v="16:07:26"/>
    <s v="16:24:48"/>
    <s v="23,08"/>
    <s v="23,08"/>
    <s v="3245"/>
    <m/>
    <m/>
    <m/>
    <m/>
    <m/>
    <m/>
    <m/>
    <m/>
    <m/>
    <n v="14.76"/>
    <n v="19947"/>
    <n v="19947"/>
    <x v="3"/>
    <n v="15"/>
    <x v="226"/>
    <n v="130"/>
    <n v="-107.71666666666667"/>
    <n v="104.08333333333334"/>
    <x v="20"/>
    <x v="310"/>
    <s v="EL QUILLAY"/>
    <s v="03:44:44"/>
  </r>
  <r>
    <x v="3"/>
    <x v="1"/>
    <x v="1"/>
    <x v="14"/>
    <x v="1"/>
    <s v="4"/>
    <x v="0"/>
    <s v=""/>
    <s v=""/>
    <m/>
    <s v="HELENA"/>
    <s v="CERPA PINOCHET"/>
    <s v="106GH99"/>
    <x v="260"/>
    <m/>
    <s v=""/>
    <m/>
    <s v=""/>
    <s v="CHL"/>
    <s v=""/>
    <s v="09:15:00"/>
    <s v="11:28:20"/>
    <s v="11:31:48"/>
    <s v="13,38"/>
    <s v="13,72"/>
    <s v="8208"/>
    <m/>
    <s v="12:11:48"/>
    <s v="14:14:00"/>
    <s v="14:24:35"/>
    <s v="13,78"/>
    <s v="14,97"/>
    <s v="7967"/>
    <m/>
    <s v="15:04:35"/>
    <s v="16:10:16"/>
    <s v="16:39:35"/>
    <s v="19"/>
    <s v="19"/>
    <s v="3941"/>
    <m/>
    <m/>
    <m/>
    <m/>
    <m/>
    <m/>
    <m/>
    <m/>
    <m/>
    <n v="14.64"/>
    <n v="20117"/>
    <n v="20117"/>
    <x v="3"/>
    <n v="16"/>
    <x v="227"/>
    <n v="125"/>
    <n v="-110.55"/>
    <n v="96.250000000000014"/>
    <x v="84"/>
    <x v="311"/>
    <e v="#N/A"/>
    <s v="03:44:44"/>
  </r>
  <r>
    <x v="3"/>
    <x v="1"/>
    <x v="1"/>
    <x v="14"/>
    <x v="1"/>
    <s v="5"/>
    <x v="1"/>
    <s v=""/>
    <s v=""/>
    <m/>
    <s v="ISIDORA"/>
    <s v="CAÑAS"/>
    <m/>
    <x v="174"/>
    <m/>
    <s v=""/>
    <m/>
    <s v=""/>
    <s v="CHL"/>
    <s v=""/>
    <s v="09:15:00"/>
    <s v="11:34:43"/>
    <s v="11:38:03"/>
    <s v="12,79"/>
    <s v="13,1"/>
    <s v="8583"/>
    <m/>
    <s v="12:18:03"/>
    <s v="14:30:52"/>
    <s v="14:35:14"/>
    <s v="13,34"/>
    <s v="13,78"/>
    <s v="8231"/>
    <s v="FTQ GA"/>
    <m/>
    <m/>
    <m/>
    <m/>
    <m/>
    <m/>
    <m/>
    <m/>
    <m/>
    <m/>
    <m/>
    <m/>
    <m/>
    <m/>
    <m/>
    <n v="13.06"/>
    <n v="16814"/>
    <s v="NA"/>
    <x v="3"/>
    <s v="NA"/>
    <x v="7"/>
    <n v="0"/>
    <e v="#VALUE!"/>
    <n v="0"/>
    <x v="191"/>
    <x v="272"/>
    <e v="#N/A"/>
    <s v="03:44:44"/>
  </r>
  <r>
    <x v="3"/>
    <x v="1"/>
    <x v="2"/>
    <x v="15"/>
    <x v="1"/>
    <s v="1"/>
    <x v="0"/>
    <s v=""/>
    <s v=""/>
    <m/>
    <s v="FERNANDA"/>
    <s v="TORRES HORTA"/>
    <s v="104MJ47"/>
    <x v="261"/>
    <m/>
    <s v=""/>
    <m/>
    <s v=""/>
    <s v="CHL"/>
    <s v=""/>
    <s v="11:00:00"/>
    <s v="12:37:38"/>
    <s v="12:42:40"/>
    <s v="17,82"/>
    <s v="18,74"/>
    <s v="6160"/>
    <m/>
    <s v="13:22:40"/>
    <s v="15:18:16"/>
    <s v="15:23:26"/>
    <s v="15,15"/>
    <s v="15,83"/>
    <s v="7246"/>
    <m/>
    <m/>
    <m/>
    <m/>
    <m/>
    <m/>
    <m/>
    <m/>
    <m/>
    <m/>
    <m/>
    <m/>
    <m/>
    <m/>
    <m/>
    <m/>
    <n v="16.38"/>
    <n v="13407"/>
    <n v="13407"/>
    <x v="8"/>
    <n v="1"/>
    <x v="228"/>
    <n v="200"/>
    <n v="0"/>
    <n v="261"/>
    <x v="204"/>
    <x v="312"/>
    <e v="#N/A"/>
    <s v="03:43:27"/>
  </r>
  <r>
    <x v="3"/>
    <x v="1"/>
    <x v="2"/>
    <x v="15"/>
    <x v="0"/>
    <s v="2"/>
    <x v="0"/>
    <s v=""/>
    <s v=""/>
    <m/>
    <s v="ANDRES"/>
    <s v="GATICA JOLFRE"/>
    <m/>
    <x v="187"/>
    <m/>
    <s v=""/>
    <m/>
    <s v=""/>
    <s v="CHL"/>
    <s v=""/>
    <s v="11:00:00"/>
    <s v="12:37:40"/>
    <s v="12:41:37"/>
    <s v="18,01"/>
    <s v="18,73"/>
    <s v="6098"/>
    <m/>
    <s v="13:21:37"/>
    <s v="15:18:26"/>
    <s v="15:23:35"/>
    <s v="15"/>
    <s v="15,67"/>
    <s v="7318"/>
    <m/>
    <m/>
    <m/>
    <m/>
    <m/>
    <m/>
    <m/>
    <m/>
    <m/>
    <m/>
    <m/>
    <m/>
    <m/>
    <m/>
    <m/>
    <m/>
    <n v="16.37"/>
    <n v="13415"/>
    <n v="13415"/>
    <x v="4"/>
    <n v="2"/>
    <x v="229"/>
    <n v="195"/>
    <n v="-0.13333333333333333"/>
    <n v="255.86666666666667"/>
    <x v="165"/>
    <x v="203"/>
    <s v="EL MOLINO B"/>
    <s v="03:43:27"/>
  </r>
  <r>
    <x v="3"/>
    <x v="1"/>
    <x v="2"/>
    <x v="15"/>
    <x v="0"/>
    <s v="3"/>
    <x v="0"/>
    <s v=""/>
    <s v=""/>
    <m/>
    <s v="MATIAS"/>
    <s v="LILLO"/>
    <m/>
    <x v="227"/>
    <m/>
    <s v=""/>
    <m/>
    <s v=""/>
    <s v="CHL"/>
    <s v=""/>
    <s v="11:00:00"/>
    <s v="12:27:02"/>
    <s v="12:39:22"/>
    <s v="18,41"/>
    <s v="21,03"/>
    <s v="5963"/>
    <m/>
    <s v="13:19:22"/>
    <s v="15:16:00"/>
    <s v="15:26:46"/>
    <s v="14,36"/>
    <s v="15,69"/>
    <s v="7644"/>
    <m/>
    <m/>
    <m/>
    <m/>
    <m/>
    <m/>
    <m/>
    <m/>
    <m/>
    <m/>
    <m/>
    <m/>
    <m/>
    <m/>
    <m/>
    <m/>
    <n v="16.14"/>
    <n v="13607"/>
    <n v="13607"/>
    <x v="4"/>
    <n v="3"/>
    <x v="230"/>
    <n v="190"/>
    <n v="-3.3333333333333335"/>
    <n v="247.66666666666666"/>
    <x v="167"/>
    <x v="259"/>
    <s v="KEHAILAN A"/>
    <s v="03:43:27"/>
  </r>
  <r>
    <x v="3"/>
    <x v="1"/>
    <x v="2"/>
    <x v="15"/>
    <x v="0"/>
    <s v="4"/>
    <x v="0"/>
    <s v=""/>
    <s v=""/>
    <m/>
    <s v="FERNANDO"/>
    <s v="DE PEÑA"/>
    <m/>
    <x v="87"/>
    <m/>
    <s v=""/>
    <m/>
    <s v=""/>
    <s v="CHL"/>
    <s v=""/>
    <s v="11:00:00"/>
    <s v="12:34:46"/>
    <s v="12:39:26"/>
    <s v="18,4"/>
    <s v="19,31"/>
    <s v="5967"/>
    <m/>
    <s v="13:19:26"/>
    <s v="15:20:10"/>
    <s v="15:26:56"/>
    <s v="14,35"/>
    <s v="15,16"/>
    <s v="7649"/>
    <m/>
    <m/>
    <m/>
    <m/>
    <m/>
    <m/>
    <m/>
    <m/>
    <m/>
    <m/>
    <m/>
    <m/>
    <m/>
    <m/>
    <m/>
    <m/>
    <n v="16.13"/>
    <n v="13616"/>
    <n v="13616"/>
    <x v="4"/>
    <n v="4"/>
    <x v="231"/>
    <n v="185"/>
    <n v="-3.4833333333333334"/>
    <n v="242.51666666666668"/>
    <x v="87"/>
    <x v="87"/>
    <e v="#N/A"/>
    <s v="03:43:27"/>
  </r>
  <r>
    <x v="3"/>
    <x v="1"/>
    <x v="2"/>
    <x v="15"/>
    <x v="0"/>
    <s v="5"/>
    <x v="1"/>
    <s v=""/>
    <s v=""/>
    <s v="10066737"/>
    <s v="FRANCISCO"/>
    <s v="BOETSCH VICUÑA"/>
    <m/>
    <x v="176"/>
    <m/>
    <s v=""/>
    <m/>
    <s v=""/>
    <s v="CHL"/>
    <s v=""/>
    <s v="11:00:00"/>
    <s v="12:33:07"/>
    <s v="12:51:31"/>
    <s v="16,41"/>
    <s v="19,65"/>
    <s v="6691"/>
    <s v="FTQ ME"/>
    <m/>
    <m/>
    <m/>
    <m/>
    <m/>
    <m/>
    <m/>
    <m/>
    <m/>
    <m/>
    <m/>
    <m/>
    <m/>
    <m/>
    <m/>
    <m/>
    <m/>
    <m/>
    <m/>
    <m/>
    <m/>
    <m/>
    <n v="16.41"/>
    <n v="6691"/>
    <s v="NA"/>
    <x v="4"/>
    <s v="NA"/>
    <x v="7"/>
    <n v="0"/>
    <e v="#VALUE!"/>
    <n v="0"/>
    <x v="158"/>
    <x v="191"/>
    <e v="#N/A"/>
    <s v="03:43:27"/>
  </r>
  <r>
    <x v="3"/>
    <x v="1"/>
    <x v="2"/>
    <x v="15"/>
    <x v="0"/>
    <s v="6"/>
    <x v="1"/>
    <s v=""/>
    <s v=""/>
    <m/>
    <s v="JOSE  ELIAS "/>
    <s v="RISHMAWI"/>
    <m/>
    <x v="115"/>
    <m/>
    <s v=""/>
    <m/>
    <s v=""/>
    <s v="CHL"/>
    <s v=""/>
    <s v="11:00:00"/>
    <s v="12:27:03"/>
    <s v="12:56:14"/>
    <s v="15,74"/>
    <s v="21,02"/>
    <s v="6975"/>
    <s v="DSQ ME"/>
    <m/>
    <m/>
    <m/>
    <m/>
    <m/>
    <m/>
    <m/>
    <m/>
    <m/>
    <m/>
    <m/>
    <m/>
    <m/>
    <m/>
    <m/>
    <m/>
    <m/>
    <m/>
    <m/>
    <m/>
    <m/>
    <m/>
    <n v="15.74"/>
    <n v="6975"/>
    <s v="NA"/>
    <x v="4"/>
    <s v="NA"/>
    <x v="7"/>
    <n v="0"/>
    <e v="#VALUE!"/>
    <n v="0"/>
    <x v="115"/>
    <x v="115"/>
    <s v="EL QUILLAY"/>
    <s v="03:43:27"/>
  </r>
  <r>
    <x v="3"/>
    <x v="1"/>
    <x v="3"/>
    <x v="12"/>
    <x v="0"/>
    <s v="1"/>
    <x v="0"/>
    <s v=""/>
    <s v=""/>
    <m/>
    <s v="JORGE"/>
    <s v="GELDRES"/>
    <m/>
    <x v="63"/>
    <m/>
    <s v=""/>
    <m/>
    <s v=""/>
    <s v="CHL"/>
    <s v=""/>
    <s v="12:30:00"/>
    <s v="13:20:06"/>
    <s v="13:26:52"/>
    <s v="21,63"/>
    <s v="24,54"/>
    <s v="3412"/>
    <m/>
    <s v="13:56:52"/>
    <s v="14:49:58"/>
    <s v="14:58:28"/>
    <s v="19,97"/>
    <s v="23,16"/>
    <s v="3696"/>
    <m/>
    <m/>
    <m/>
    <m/>
    <m/>
    <m/>
    <m/>
    <m/>
    <m/>
    <m/>
    <m/>
    <m/>
    <m/>
    <m/>
    <m/>
    <m/>
    <n v="20.76"/>
    <n v="7109"/>
    <n v="7109"/>
    <x v="5"/>
    <n v="1"/>
    <x v="232"/>
    <n v="200"/>
    <n v="0"/>
    <n v="241"/>
    <x v="181"/>
    <x v="313"/>
    <e v="#N/A"/>
    <s v="01:58:29"/>
  </r>
  <r>
    <x v="3"/>
    <x v="1"/>
    <x v="3"/>
    <x v="12"/>
    <x v="0"/>
    <s v="2"/>
    <x v="0"/>
    <s v=""/>
    <s v=""/>
    <s v="10068034"/>
    <s v="CAMILA "/>
    <s v="HERRERA"/>
    <m/>
    <x v="262"/>
    <m/>
    <s v=""/>
    <m/>
    <s v=""/>
    <s v="CHL"/>
    <s v=""/>
    <s v="12:30:00"/>
    <s v="13:27:14"/>
    <s v="13:29:14"/>
    <s v="20,76"/>
    <s v="21,49"/>
    <s v="3554"/>
    <m/>
    <s v="13:59:14"/>
    <s v="14:55:15"/>
    <s v="14:58:49"/>
    <s v="20,64"/>
    <s v="21,95"/>
    <s v="3576"/>
    <m/>
    <m/>
    <m/>
    <m/>
    <m/>
    <m/>
    <m/>
    <m/>
    <m/>
    <m/>
    <m/>
    <m/>
    <m/>
    <m/>
    <m/>
    <m/>
    <n v="20.7"/>
    <n v="7130"/>
    <n v="7130"/>
    <x v="5"/>
    <n v="2"/>
    <x v="233"/>
    <n v="195"/>
    <n v="-0.35"/>
    <n v="235.65"/>
    <x v="185"/>
    <x v="314"/>
    <e v="#N/A"/>
    <s v="01:58:29"/>
  </r>
  <r>
    <x v="3"/>
    <x v="1"/>
    <x v="3"/>
    <x v="12"/>
    <x v="0"/>
    <s v="3"/>
    <x v="0"/>
    <s v=""/>
    <s v=""/>
    <m/>
    <s v="SEBASTIAN"/>
    <s v="IRRIBARRA CONA"/>
    <m/>
    <x v="77"/>
    <m/>
    <s v=""/>
    <m/>
    <s v=""/>
    <s v="CHL"/>
    <s v=""/>
    <s v="12:30:00"/>
    <s v="13:28:08"/>
    <s v="13:32:37"/>
    <s v="19,64"/>
    <s v="21,16"/>
    <s v="3758"/>
    <m/>
    <s v="14:02:37"/>
    <s v="14:55:09"/>
    <s v="15:03:20"/>
    <s v="20,26"/>
    <s v="23,42"/>
    <s v="3643"/>
    <m/>
    <m/>
    <m/>
    <m/>
    <m/>
    <m/>
    <m/>
    <m/>
    <m/>
    <m/>
    <m/>
    <m/>
    <m/>
    <m/>
    <m/>
    <m/>
    <n v="19.940000000000001"/>
    <n v="7401"/>
    <n v="7401"/>
    <x v="5"/>
    <n v="3"/>
    <x v="234"/>
    <n v="190"/>
    <n v="-4.8666666666666671"/>
    <n v="226.13333333333333"/>
    <x v="77"/>
    <x v="77"/>
    <e v="#N/A"/>
    <s v="01:58:29"/>
  </r>
  <r>
    <x v="3"/>
    <x v="1"/>
    <x v="3"/>
    <x v="12"/>
    <x v="0"/>
    <s v="4"/>
    <x v="0"/>
    <s v=""/>
    <s v=""/>
    <s v="10036587"/>
    <s v="NICOLAS"/>
    <s v="SCHMIDT GONZALEZ"/>
    <s v="105EI51"/>
    <x v="2"/>
    <m/>
    <s v=""/>
    <m/>
    <s v=""/>
    <s v="CHL"/>
    <s v=""/>
    <s v="12:30:00"/>
    <s v="13:19:41"/>
    <s v="13:29:38"/>
    <s v="20,62"/>
    <s v="24,75"/>
    <s v="3578"/>
    <m/>
    <s v="13:59:38"/>
    <s v="14:55:27"/>
    <s v="15:03:23"/>
    <s v="19,29"/>
    <s v="22,03"/>
    <s v="3825"/>
    <m/>
    <m/>
    <m/>
    <m/>
    <m/>
    <m/>
    <m/>
    <m/>
    <m/>
    <m/>
    <m/>
    <m/>
    <m/>
    <m/>
    <m/>
    <m/>
    <n v="19.940000000000001"/>
    <n v="7403"/>
    <n v="7403"/>
    <x v="5"/>
    <n v="4"/>
    <x v="235"/>
    <n v="185"/>
    <n v="-4.9000000000000004"/>
    <n v="221.1"/>
    <x v="2"/>
    <x v="2"/>
    <s v="TOBA ENDURANCE"/>
    <s v="01:58:29"/>
  </r>
  <r>
    <x v="3"/>
    <x v="1"/>
    <x v="3"/>
    <x v="12"/>
    <x v="0"/>
    <s v="5"/>
    <x v="0"/>
    <s v=""/>
    <s v=""/>
    <m/>
    <s v="JAVIERA "/>
    <s v="REINOSO RUDZAJS"/>
    <s v="104XO27"/>
    <x v="263"/>
    <m/>
    <s v=""/>
    <m/>
    <s v=""/>
    <s v="CHL"/>
    <s v=""/>
    <s v="12:30:00"/>
    <s v="13:25:32"/>
    <s v="13:34:06"/>
    <s v="19,19"/>
    <s v="22,15"/>
    <s v="3846"/>
    <m/>
    <s v="14:04:06"/>
    <s v="14:55:01"/>
    <s v="15:05:56"/>
    <s v="19,89"/>
    <s v="24,15"/>
    <s v="3711"/>
    <m/>
    <m/>
    <m/>
    <m/>
    <m/>
    <m/>
    <m/>
    <m/>
    <m/>
    <m/>
    <m/>
    <m/>
    <m/>
    <m/>
    <m/>
    <m/>
    <n v="19.53"/>
    <n v="7557"/>
    <n v="7557"/>
    <x v="5"/>
    <n v="5"/>
    <x v="236"/>
    <n v="180"/>
    <n v="-7.4666666666666668"/>
    <n v="213.53333333333333"/>
    <x v="205"/>
    <x v="315"/>
    <e v="#N/A"/>
    <s v="01:58:29"/>
  </r>
  <r>
    <x v="3"/>
    <x v="1"/>
    <x v="3"/>
    <x v="12"/>
    <x v="0"/>
    <s v="6"/>
    <x v="0"/>
    <s v=""/>
    <s v=""/>
    <m/>
    <s v="CONSTANZA"/>
    <s v="BERCKEMEYER"/>
    <m/>
    <x v="264"/>
    <m/>
    <s v=""/>
    <m/>
    <s v=""/>
    <s v="CHL"/>
    <s v=""/>
    <s v="12:30:00"/>
    <s v="13:22:27"/>
    <s v="13:33:41"/>
    <s v="19,31"/>
    <s v="23,44"/>
    <s v="3821"/>
    <m/>
    <s v="14:03:41"/>
    <s v="14:58:29"/>
    <s v="15:06:41"/>
    <s v="19,52"/>
    <s v="22,44"/>
    <s v="3780"/>
    <m/>
    <m/>
    <m/>
    <m/>
    <m/>
    <m/>
    <m/>
    <m/>
    <m/>
    <m/>
    <m/>
    <m/>
    <m/>
    <m/>
    <m/>
    <m/>
    <n v="19.420000000000002"/>
    <n v="7601"/>
    <n v="7601"/>
    <x v="5"/>
    <n v="6"/>
    <x v="237"/>
    <n v="175"/>
    <n v="-8.1999999999999993"/>
    <n v="207.8"/>
    <x v="206"/>
    <x v="316"/>
    <e v="#N/A"/>
    <s v="01:58:29"/>
  </r>
  <r>
    <x v="3"/>
    <x v="1"/>
    <x v="3"/>
    <x v="12"/>
    <x v="0"/>
    <s v="7"/>
    <x v="0"/>
    <s v=""/>
    <s v=""/>
    <m/>
    <s v="JORGE "/>
    <s v="BERCKEMEYER GOSCH"/>
    <m/>
    <x v="225"/>
    <m/>
    <s v=""/>
    <m/>
    <s v=""/>
    <s v="CHL"/>
    <s v=""/>
    <s v="12:30:00"/>
    <s v="13:22:29"/>
    <s v="13:33:06"/>
    <s v="19,49"/>
    <s v="23,43"/>
    <s v="3787"/>
    <m/>
    <s v="14:03:06"/>
    <s v="14:58:26"/>
    <s v="15:10:33"/>
    <s v="18,24"/>
    <s v="22,23"/>
    <s v="4046"/>
    <m/>
    <m/>
    <m/>
    <m/>
    <m/>
    <m/>
    <m/>
    <m/>
    <m/>
    <m/>
    <m/>
    <m/>
    <m/>
    <m/>
    <m/>
    <m/>
    <n v="18.84"/>
    <n v="7833"/>
    <n v="7833"/>
    <x v="5"/>
    <n v="7"/>
    <x v="238"/>
    <n v="170"/>
    <n v="-12.066666666666666"/>
    <n v="198.93333333333334"/>
    <x v="182"/>
    <x v="257"/>
    <e v="#N/A"/>
    <s v="01:58:29"/>
  </r>
  <r>
    <x v="3"/>
    <x v="1"/>
    <x v="3"/>
    <x v="12"/>
    <x v="0"/>
    <s v="8"/>
    <x v="0"/>
    <s v=""/>
    <s v=""/>
    <m/>
    <s v="MARIA"/>
    <s v="RISHMAWI"/>
    <m/>
    <x v="265"/>
    <m/>
    <s v=""/>
    <m/>
    <s v=""/>
    <s v="CHL"/>
    <s v=""/>
    <s v="12:30:00"/>
    <s v="13:25:39"/>
    <s v="13:34:08"/>
    <s v="19,17"/>
    <s v="22,1"/>
    <s v="3849"/>
    <m/>
    <s v="14:04:08"/>
    <s v="14:54:54"/>
    <s v="15:10:49"/>
    <s v="18,45"/>
    <s v="24,23"/>
    <s v="4001"/>
    <m/>
    <m/>
    <m/>
    <m/>
    <m/>
    <m/>
    <m/>
    <m/>
    <m/>
    <m/>
    <m/>
    <m/>
    <m/>
    <m/>
    <m/>
    <m/>
    <n v="18.8"/>
    <n v="7849"/>
    <n v="7849"/>
    <x v="5"/>
    <n v="8"/>
    <x v="239"/>
    <n v="165"/>
    <n v="-12.333333333333334"/>
    <n v="193.66666666666666"/>
    <x v="114"/>
    <x v="317"/>
    <e v="#N/A"/>
    <s v="01:58:29"/>
  </r>
  <r>
    <x v="3"/>
    <x v="1"/>
    <x v="3"/>
    <x v="12"/>
    <x v="0"/>
    <s v="9"/>
    <x v="0"/>
    <s v=""/>
    <s v=""/>
    <m/>
    <s v="DAMIEN "/>
    <s v="DE LA PANOUSE"/>
    <m/>
    <x v="266"/>
    <m/>
    <s v=""/>
    <m/>
    <s v=""/>
    <s v="CHL"/>
    <s v=""/>
    <s v="12:30:00"/>
    <s v="13:38:33"/>
    <s v="13:45:47"/>
    <s v="16,23"/>
    <s v="17,94"/>
    <s v="4548"/>
    <m/>
    <s v="14:15:47"/>
    <s v="15:14:32"/>
    <s v="15:21:30"/>
    <s v="18,72"/>
    <s v="20,93"/>
    <s v="3942"/>
    <m/>
    <m/>
    <m/>
    <m/>
    <m/>
    <m/>
    <m/>
    <m/>
    <m/>
    <m/>
    <m/>
    <m/>
    <m/>
    <m/>
    <m/>
    <m/>
    <n v="17.39"/>
    <n v="8490"/>
    <n v="8490"/>
    <x v="5"/>
    <n v="9"/>
    <x v="240"/>
    <n v="160"/>
    <n v="-23.016666666666666"/>
    <n v="177.98333333333335"/>
    <x v="207"/>
    <x v="318"/>
    <e v="#N/A"/>
    <s v="01:58:29"/>
  </r>
  <r>
    <x v="3"/>
    <x v="1"/>
    <x v="3"/>
    <x v="12"/>
    <x v="0"/>
    <s v="10"/>
    <x v="0"/>
    <s v=""/>
    <s v=""/>
    <s v="10138024"/>
    <s v="MARIA CECILIA"/>
    <s v="GODOY"/>
    <m/>
    <x v="190"/>
    <m/>
    <s v=""/>
    <m/>
    <s v=""/>
    <s v="CHL"/>
    <s v=""/>
    <s v="12:30:00"/>
    <s v="13:35:40"/>
    <s v="13:40:36"/>
    <s v="17,42"/>
    <s v="18,73"/>
    <s v="4237"/>
    <m/>
    <s v="14:10:36"/>
    <s v="15:19:27"/>
    <s v="15:22:12"/>
    <s v="17,18"/>
    <s v="17,87"/>
    <s v="4296"/>
    <m/>
    <m/>
    <m/>
    <m/>
    <m/>
    <m/>
    <m/>
    <m/>
    <m/>
    <m/>
    <m/>
    <m/>
    <m/>
    <m/>
    <m/>
    <m/>
    <n v="17.3"/>
    <n v="8533"/>
    <n v="8533"/>
    <x v="5"/>
    <n v="10"/>
    <x v="241"/>
    <n v="155"/>
    <n v="-23.733333333333334"/>
    <n v="172.26666666666665"/>
    <x v="93"/>
    <x v="207"/>
    <s v="EL SENDERO"/>
    <s v="01:58:29"/>
  </r>
  <r>
    <x v="3"/>
    <x v="1"/>
    <x v="3"/>
    <x v="12"/>
    <x v="0"/>
    <s v="11"/>
    <x v="0"/>
    <s v=""/>
    <s v=""/>
    <m/>
    <s v="ESTEBAN"/>
    <s v="DE LA FUENTE ERNST"/>
    <m/>
    <x v="267"/>
    <m/>
    <s v=""/>
    <m/>
    <s v=""/>
    <s v="CHL"/>
    <s v=""/>
    <s v="12:30:00"/>
    <s v="13:28:10"/>
    <s v="13:40:40"/>
    <s v="17,4"/>
    <s v="21,14"/>
    <s v="4240"/>
    <m/>
    <s v="14:10:40"/>
    <s v="15:14:00"/>
    <s v="15:24:04"/>
    <s v="16,76"/>
    <s v="19,42"/>
    <s v="4404"/>
    <m/>
    <m/>
    <m/>
    <m/>
    <m/>
    <m/>
    <m/>
    <m/>
    <m/>
    <m/>
    <m/>
    <m/>
    <m/>
    <m/>
    <m/>
    <m/>
    <n v="17.07"/>
    <n v="8644"/>
    <n v="8644"/>
    <x v="5"/>
    <n v="11"/>
    <x v="242"/>
    <n v="150"/>
    <n v="-25.583333333333332"/>
    <n v="165.41666666666666"/>
    <x v="208"/>
    <x v="319"/>
    <e v="#N/A"/>
    <s v="01:58:29"/>
  </r>
  <r>
    <x v="3"/>
    <x v="1"/>
    <x v="3"/>
    <x v="12"/>
    <x v="0"/>
    <s v="12"/>
    <x v="0"/>
    <s v=""/>
    <s v=""/>
    <m/>
    <s v="SERGIO IVAN "/>
    <s v="ULLOA"/>
    <m/>
    <x v="268"/>
    <m/>
    <s v=""/>
    <m/>
    <s v=""/>
    <s v="CHL"/>
    <s v=""/>
    <s v="12:30:00"/>
    <s v="13:31:57"/>
    <s v="13:43:13"/>
    <s v="16,8"/>
    <s v="19,85"/>
    <s v="4394"/>
    <m/>
    <s v="14:13:13"/>
    <s v="15:14:26"/>
    <s v="15:28:32"/>
    <s v="16,33"/>
    <s v="20,09"/>
    <s v="4519"/>
    <m/>
    <m/>
    <m/>
    <m/>
    <m/>
    <m/>
    <m/>
    <m/>
    <m/>
    <m/>
    <m/>
    <m/>
    <m/>
    <m/>
    <m/>
    <m/>
    <n v="16.559999999999999"/>
    <n v="8913"/>
    <n v="8913"/>
    <x v="5"/>
    <n v="12"/>
    <x v="243"/>
    <n v="145"/>
    <n v="-30.066666666666666"/>
    <n v="155.93333333333334"/>
    <x v="209"/>
    <x v="320"/>
    <e v="#N/A"/>
    <s v="01:58:29"/>
  </r>
  <r>
    <x v="3"/>
    <x v="1"/>
    <x v="3"/>
    <x v="12"/>
    <x v="0"/>
    <s v="13"/>
    <x v="0"/>
    <s v=""/>
    <s v=""/>
    <s v="10113898"/>
    <s v="JOSE ANDRES "/>
    <s v="POBLETE SALCEDO"/>
    <m/>
    <x v="101"/>
    <m/>
    <s v=""/>
    <m/>
    <s v=""/>
    <s v="CHL"/>
    <s v=""/>
    <s v="12:30:00"/>
    <s v="13:45:53"/>
    <s v="13:49:27"/>
    <s v="15,48"/>
    <s v="16,21"/>
    <s v="4767"/>
    <m/>
    <s v="14:19:27"/>
    <s v="15:29:27"/>
    <s v="15:33:24"/>
    <s v="16,63"/>
    <s v="17,57"/>
    <s v="4437"/>
    <m/>
    <m/>
    <m/>
    <m/>
    <m/>
    <m/>
    <m/>
    <m/>
    <m/>
    <m/>
    <m/>
    <m/>
    <m/>
    <m/>
    <m/>
    <m/>
    <n v="16.04"/>
    <n v="9205"/>
    <n v="9205"/>
    <x v="5"/>
    <n v="13"/>
    <x v="244"/>
    <n v="140"/>
    <n v="-34.93333333333333"/>
    <n v="146.06666666666666"/>
    <x v="101"/>
    <x v="101"/>
    <s v="EL SENDERO"/>
    <s v="01:58:29"/>
  </r>
  <r>
    <x v="3"/>
    <x v="1"/>
    <x v="3"/>
    <x v="12"/>
    <x v="0"/>
    <s v="14"/>
    <x v="0"/>
    <s v=""/>
    <s v=""/>
    <m/>
    <s v="ALEJANDRO"/>
    <s v="VALDES CRUZ"/>
    <m/>
    <x v="269"/>
    <m/>
    <s v=""/>
    <m/>
    <s v=""/>
    <s v="CHL"/>
    <s v=""/>
    <s v="12:30:00"/>
    <s v="13:43:59"/>
    <s v="13:49:02"/>
    <s v="15,56"/>
    <s v="16,62"/>
    <s v="4743"/>
    <m/>
    <s v="14:19:02"/>
    <s v="15:34:25"/>
    <s v="15:39:33"/>
    <s v="15,28"/>
    <s v="16,32"/>
    <s v="4831"/>
    <m/>
    <m/>
    <m/>
    <m/>
    <m/>
    <m/>
    <m/>
    <m/>
    <m/>
    <m/>
    <m/>
    <m/>
    <m/>
    <m/>
    <m/>
    <m/>
    <n v="15.42"/>
    <n v="9574"/>
    <n v="9574"/>
    <x v="5"/>
    <n v="14"/>
    <x v="245"/>
    <n v="135"/>
    <n v="-41.083333333333336"/>
    <n v="134.91666666666666"/>
    <x v="210"/>
    <x v="321"/>
    <e v="#N/A"/>
    <s v="01:58:29"/>
  </r>
  <r>
    <x v="3"/>
    <x v="1"/>
    <x v="3"/>
    <x v="12"/>
    <x v="0"/>
    <s v="15"/>
    <x v="0"/>
    <s v=""/>
    <s v=""/>
    <s v="10067188"/>
    <s v="FERNANDA"/>
    <s v="HERRERA CRUZ"/>
    <m/>
    <x v="270"/>
    <m/>
    <s v=""/>
    <m/>
    <s v=""/>
    <s v="CHL"/>
    <s v=""/>
    <s v="12:30:00"/>
    <s v="13:41:46"/>
    <s v="13:48:40"/>
    <s v="15,63"/>
    <s v="17,14"/>
    <s v="4720"/>
    <m/>
    <s v="14:18:40"/>
    <s v="15:37:22"/>
    <s v="15:41:43"/>
    <s v="14,81"/>
    <s v="15,63"/>
    <s v="4983"/>
    <m/>
    <m/>
    <m/>
    <m/>
    <m/>
    <m/>
    <m/>
    <m/>
    <m/>
    <m/>
    <m/>
    <m/>
    <m/>
    <m/>
    <m/>
    <m/>
    <n v="15.21"/>
    <n v="9703"/>
    <n v="9703"/>
    <x v="5"/>
    <n v="15"/>
    <x v="246"/>
    <n v="130"/>
    <n v="-43.233333333333334"/>
    <n v="127.76666666666667"/>
    <x v="211"/>
    <x v="322"/>
    <e v="#N/A"/>
    <s v="01:58:29"/>
  </r>
  <r>
    <x v="3"/>
    <x v="1"/>
    <x v="3"/>
    <x v="12"/>
    <x v="0"/>
    <s v="16"/>
    <x v="0"/>
    <s v=""/>
    <s v=""/>
    <m/>
    <s v="JORGE"/>
    <s v="RUIZ-TAGLE"/>
    <m/>
    <x v="271"/>
    <m/>
    <s v=""/>
    <m/>
    <s v=""/>
    <s v="CHL"/>
    <s v=""/>
    <s v="12:30:00"/>
    <s v="13:53:08"/>
    <s v="13:58:06"/>
    <s v="13,96"/>
    <s v="14,79"/>
    <s v="5286"/>
    <m/>
    <s v="14:28:06"/>
    <s v="15:41:52"/>
    <s v="15:46:05"/>
    <s v="15,77"/>
    <s v="16,67"/>
    <s v="4679"/>
    <m/>
    <m/>
    <m/>
    <m/>
    <m/>
    <m/>
    <m/>
    <m/>
    <m/>
    <m/>
    <m/>
    <m/>
    <m/>
    <m/>
    <m/>
    <m/>
    <n v="14.81"/>
    <n v="9965"/>
    <n v="9965"/>
    <x v="5"/>
    <n v="16"/>
    <x v="247"/>
    <n v="125"/>
    <n v="-47.6"/>
    <n v="118.4"/>
    <x v="97"/>
    <x v="323"/>
    <e v="#N/A"/>
    <s v="01:58:29"/>
  </r>
  <r>
    <x v="3"/>
    <x v="1"/>
    <x v="3"/>
    <x v="12"/>
    <x v="0"/>
    <s v="17"/>
    <x v="0"/>
    <s v=""/>
    <s v=""/>
    <m/>
    <s v="RICARDO"/>
    <s v="BACHELET"/>
    <m/>
    <x v="272"/>
    <m/>
    <s v=""/>
    <m/>
    <s v=""/>
    <s v="CHL"/>
    <s v=""/>
    <s v="12:30:00"/>
    <s v="13:47:24"/>
    <s v="13:53:29"/>
    <s v="14,73"/>
    <s v="15,89"/>
    <s v="5009"/>
    <m/>
    <s v="14:23:29"/>
    <s v="15:41:34"/>
    <s v="15:50:51"/>
    <s v="14,08"/>
    <s v="15,75"/>
    <s v="5242"/>
    <m/>
    <m/>
    <m/>
    <m/>
    <m/>
    <m/>
    <m/>
    <m/>
    <m/>
    <m/>
    <m/>
    <m/>
    <m/>
    <m/>
    <m/>
    <m/>
    <n v="14.4"/>
    <n v="10252"/>
    <n v="10252"/>
    <x v="5"/>
    <n v="18"/>
    <x v="248"/>
    <n v="115"/>
    <n v="-52.383333333333333"/>
    <n v="103.61666666666667"/>
    <x v="162"/>
    <x v="324"/>
    <e v="#N/A"/>
    <s v="01:58:29"/>
  </r>
  <r>
    <x v="3"/>
    <x v="1"/>
    <x v="3"/>
    <x v="12"/>
    <x v="0"/>
    <s v="18"/>
    <x v="0"/>
    <s v=""/>
    <s v=""/>
    <m/>
    <s v="ALEXIS "/>
    <s v="HENRIQUEZ RAMIREZ"/>
    <m/>
    <x v="86"/>
    <m/>
    <s v=""/>
    <m/>
    <s v=""/>
    <s v="CHL"/>
    <s v=""/>
    <s v="12:30:00"/>
    <s v="13:51:47"/>
    <s v="13:54:13"/>
    <s v="14,6"/>
    <s v="15,04"/>
    <s v="5054"/>
    <m/>
    <s v="14:24:13"/>
    <s v="15:49:21"/>
    <s v="15:55:21"/>
    <s v="13,5"/>
    <s v="14,45"/>
    <s v="5468"/>
    <m/>
    <m/>
    <m/>
    <m/>
    <m/>
    <m/>
    <m/>
    <m/>
    <m/>
    <m/>
    <m/>
    <m/>
    <m/>
    <m/>
    <m/>
    <m/>
    <n v="14.03"/>
    <n v="10522"/>
    <n v="10522"/>
    <x v="5"/>
    <n v="19"/>
    <x v="249"/>
    <n v="110"/>
    <n v="-56.883333333333333"/>
    <n v="94.116666666666674"/>
    <x v="86"/>
    <x v="86"/>
    <e v="#N/A"/>
    <s v="01:58:29"/>
  </r>
  <r>
    <x v="3"/>
    <x v="1"/>
    <x v="3"/>
    <x v="12"/>
    <x v="0"/>
    <s v="19"/>
    <x v="0"/>
    <s v=""/>
    <s v=""/>
    <m/>
    <s v="PABLO "/>
    <s v="VALDES RAMIREZ"/>
    <m/>
    <x v="232"/>
    <m/>
    <s v=""/>
    <m/>
    <s v=""/>
    <s v="CHL"/>
    <s v=""/>
    <s v="12:30:00"/>
    <s v="13:51:53"/>
    <s v="13:54:50"/>
    <s v="14,5"/>
    <s v="15,02"/>
    <s v="5090"/>
    <m/>
    <s v="14:24:50"/>
    <s v="15:49:26"/>
    <s v="15:56:11"/>
    <s v="13,46"/>
    <s v="14,54"/>
    <s v="5481"/>
    <m/>
    <m/>
    <m/>
    <m/>
    <m/>
    <m/>
    <m/>
    <m/>
    <m/>
    <m/>
    <m/>
    <m/>
    <m/>
    <m/>
    <m/>
    <m/>
    <n v="13.96"/>
    <n v="10571"/>
    <n v="10571"/>
    <x v="5"/>
    <n v="20"/>
    <x v="250"/>
    <n v="105"/>
    <n v="-57.7"/>
    <n v="88.3"/>
    <x v="212"/>
    <x v="325"/>
    <e v="#N/A"/>
    <s v="01:58:29"/>
  </r>
  <r>
    <x v="3"/>
    <x v="1"/>
    <x v="3"/>
    <x v="12"/>
    <x v="0"/>
    <s v="20"/>
    <x v="0"/>
    <s v=""/>
    <s v=""/>
    <m/>
    <s v="STEFANO"/>
    <s v="ROSSI"/>
    <m/>
    <x v="273"/>
    <m/>
    <s v=""/>
    <m/>
    <s v=""/>
    <s v="CHL"/>
    <s v=""/>
    <s v="12:30:00"/>
    <s v="13:41:48"/>
    <s v="13:56:36"/>
    <s v="14,2"/>
    <s v="17,13"/>
    <s v="5197"/>
    <m/>
    <s v="14:26:36"/>
    <s v="15:49:58"/>
    <s v="16:02:30"/>
    <s v="12,83"/>
    <s v="14,76"/>
    <s v="5754"/>
    <m/>
    <m/>
    <m/>
    <m/>
    <m/>
    <m/>
    <m/>
    <m/>
    <m/>
    <m/>
    <m/>
    <m/>
    <m/>
    <m/>
    <m/>
    <m/>
    <n v="13.48"/>
    <n v="10951"/>
    <n v="10951"/>
    <x v="5"/>
    <n v="21"/>
    <x v="251"/>
    <n v="100"/>
    <n v="-64.033333333333331"/>
    <n v="76.966666666666669"/>
    <x v="213"/>
    <x v="326"/>
    <e v="#N/A"/>
    <s v="01:58:29"/>
  </r>
  <r>
    <x v="3"/>
    <x v="1"/>
    <x v="3"/>
    <x v="12"/>
    <x v="0"/>
    <s v="21"/>
    <x v="0"/>
    <s v=""/>
    <s v=""/>
    <m/>
    <s v="CAROLINA"/>
    <s v="COX MUJICA "/>
    <m/>
    <x v="228"/>
    <m/>
    <s v=""/>
    <m/>
    <s v=""/>
    <s v="CHL"/>
    <s v=""/>
    <s v="12:30:00"/>
    <s v="13:54:57"/>
    <s v="13:58:18"/>
    <s v="13,93"/>
    <s v="14,48"/>
    <s v="5299"/>
    <m/>
    <s v="14:28:18"/>
    <s v="15:58:38"/>
    <s v="16:03:37"/>
    <s v="12,91"/>
    <s v="13,62"/>
    <s v="5719"/>
    <m/>
    <m/>
    <m/>
    <m/>
    <m/>
    <m/>
    <m/>
    <m/>
    <m/>
    <m/>
    <m/>
    <m/>
    <m/>
    <m/>
    <m/>
    <m/>
    <n v="13.4"/>
    <n v="11017"/>
    <n v="11017"/>
    <x v="5"/>
    <n v="23"/>
    <x v="252"/>
    <n v="90"/>
    <n v="-65.13333333333334"/>
    <n v="65.86666666666666"/>
    <x v="214"/>
    <x v="327"/>
    <e v="#N/A"/>
    <s v="01:58:29"/>
  </r>
  <r>
    <x v="3"/>
    <x v="1"/>
    <x v="3"/>
    <x v="12"/>
    <x v="0"/>
    <s v="22"/>
    <x v="0"/>
    <s v=""/>
    <s v=""/>
    <m/>
    <s v="CRISTIAN"/>
    <s v="SANCHEZ"/>
    <m/>
    <x v="274"/>
    <m/>
    <s v=""/>
    <m/>
    <s v=""/>
    <s v="CHL"/>
    <s v=""/>
    <s v="12:30:00"/>
    <s v="14:01:31"/>
    <s v="14:05:34"/>
    <s v="12,87"/>
    <s v="13,44"/>
    <s v="5735"/>
    <m/>
    <s v="14:35:34"/>
    <s v="16:04:37"/>
    <s v="16:07:45"/>
    <s v="13,34"/>
    <s v="13,81"/>
    <s v="5531"/>
    <m/>
    <m/>
    <m/>
    <m/>
    <m/>
    <m/>
    <m/>
    <m/>
    <m/>
    <m/>
    <m/>
    <m/>
    <m/>
    <m/>
    <m/>
    <m/>
    <n v="13.1"/>
    <n v="11265"/>
    <n v="11265"/>
    <x v="5"/>
    <n v="24"/>
    <x v="253"/>
    <n v="85"/>
    <n v="-69.266666666666666"/>
    <n v="56.733333333333334"/>
    <x v="108"/>
    <x v="328"/>
    <s v="KEHAILAN B"/>
    <s v="01:58:29"/>
  </r>
  <r>
    <x v="3"/>
    <x v="1"/>
    <x v="3"/>
    <x v="12"/>
    <x v="0"/>
    <s v="23"/>
    <x v="0"/>
    <s v=""/>
    <s v=""/>
    <m/>
    <s v="JAIME"/>
    <s v="BARRIENTOS RAMIREZ"/>
    <m/>
    <x v="197"/>
    <m/>
    <s v=""/>
    <m/>
    <s v=""/>
    <s v="CHL"/>
    <s v=""/>
    <s v="12:30:00"/>
    <s v="13:55:29"/>
    <s v="14:02:31"/>
    <s v="13,29"/>
    <s v="14,39"/>
    <s v="5552"/>
    <m/>
    <s v="14:32:31"/>
    <s v="16:04:07"/>
    <s v="16:11:45"/>
    <s v="12,4"/>
    <s v="13,43"/>
    <s v="5954"/>
    <m/>
    <m/>
    <m/>
    <m/>
    <m/>
    <m/>
    <m/>
    <m/>
    <m/>
    <m/>
    <m/>
    <m/>
    <m/>
    <m/>
    <m/>
    <m/>
    <n v="12.83"/>
    <n v="11506"/>
    <n v="11506"/>
    <x v="5"/>
    <n v="25"/>
    <x v="254"/>
    <n v="80"/>
    <n v="-73.283333333333331"/>
    <n v="47.716666666666669"/>
    <x v="110"/>
    <x v="215"/>
    <e v="#N/A"/>
    <s v="01:58:29"/>
  </r>
  <r>
    <x v="3"/>
    <x v="1"/>
    <x v="3"/>
    <x v="12"/>
    <x v="0"/>
    <s v="24"/>
    <x v="0"/>
    <s v=""/>
    <s v=""/>
    <m/>
    <s v="CLAUDIO"/>
    <s v="JORQUERA AHUMADA"/>
    <m/>
    <x v="275"/>
    <m/>
    <s v=""/>
    <m/>
    <s v=""/>
    <s v="CHL"/>
    <s v=""/>
    <s v="12:30:00"/>
    <s v="13:55:38"/>
    <s v="13:59:22"/>
    <s v="13,76"/>
    <s v="14,36"/>
    <s v="5362"/>
    <m/>
    <s v="14:29:22"/>
    <s v="16:03:55"/>
    <s v="16:13:06"/>
    <s v="11,86"/>
    <s v="13,01"/>
    <s v="6224"/>
    <m/>
    <m/>
    <m/>
    <m/>
    <m/>
    <m/>
    <m/>
    <m/>
    <m/>
    <m/>
    <m/>
    <m/>
    <m/>
    <m/>
    <m/>
    <m/>
    <n v="12.74"/>
    <n v="11586"/>
    <n v="11586"/>
    <x v="5"/>
    <n v="26"/>
    <x v="255"/>
    <n v="75"/>
    <n v="-74.616666666666674"/>
    <n v="41.383333333333326"/>
    <x v="215"/>
    <x v="329"/>
    <e v="#N/A"/>
    <s v="01:58:29"/>
  </r>
  <r>
    <x v="3"/>
    <x v="1"/>
    <x v="3"/>
    <x v="12"/>
    <x v="0"/>
    <s v="25"/>
    <x v="0"/>
    <s v=""/>
    <s v=""/>
    <m/>
    <s v="GERARDO"/>
    <s v="ALAMOS "/>
    <m/>
    <x v="276"/>
    <m/>
    <s v=""/>
    <m/>
    <s v=""/>
    <s v="CHL"/>
    <s v=""/>
    <s v="12:30:00"/>
    <s v="13:38:28"/>
    <s v="13:56:48"/>
    <s v="14,17"/>
    <s v="17,96"/>
    <s v="5208"/>
    <m/>
    <s v="14:26:48"/>
    <s v="16:02:21"/>
    <s v="16:21:04"/>
    <s v="10,76"/>
    <s v="12,87"/>
    <s v="6856"/>
    <m/>
    <m/>
    <m/>
    <m/>
    <m/>
    <m/>
    <m/>
    <m/>
    <m/>
    <m/>
    <m/>
    <m/>
    <m/>
    <m/>
    <m/>
    <m/>
    <n v="12.23"/>
    <n v="12064"/>
    <n v="12064"/>
    <x v="5"/>
    <n v="27"/>
    <x v="256"/>
    <n v="70"/>
    <n v="-82.583333333333329"/>
    <n v="40.999999750000001"/>
    <x v="216"/>
    <x v="330"/>
    <e v="#N/A"/>
    <s v="01:58:29"/>
  </r>
  <r>
    <x v="3"/>
    <x v="1"/>
    <x v="3"/>
    <x v="12"/>
    <x v="0"/>
    <s v="26"/>
    <x v="1"/>
    <s v=""/>
    <s v=""/>
    <m/>
    <s v="JOSE TOMAS"/>
    <s v="QUEZADA"/>
    <m/>
    <x v="277"/>
    <m/>
    <s v=""/>
    <m/>
    <s v=""/>
    <s v="CHL"/>
    <s v=""/>
    <s v="12:30:00"/>
    <s v="13:26:53"/>
    <s v="13:45:25"/>
    <s v="16,31"/>
    <s v="21,62"/>
    <s v="4525"/>
    <m/>
    <s v="14:15:25"/>
    <s v="15:16:06"/>
    <s v="15:44:28"/>
    <s v="13,81"/>
    <s v="20,27"/>
    <s v="5344"/>
    <s v="FTQ GA"/>
    <m/>
    <m/>
    <m/>
    <m/>
    <m/>
    <m/>
    <m/>
    <m/>
    <m/>
    <m/>
    <m/>
    <m/>
    <m/>
    <m/>
    <m/>
    <n v="14.96"/>
    <n v="9869"/>
    <s v="NA"/>
    <x v="5"/>
    <s v="NA"/>
    <x v="7"/>
    <n v="0"/>
    <e v="#VALUE!"/>
    <n v="0"/>
    <x v="217"/>
    <x v="331"/>
    <e v="#N/A"/>
    <s v="01:58:29"/>
  </r>
  <r>
    <x v="3"/>
    <x v="1"/>
    <x v="3"/>
    <x v="12"/>
    <x v="0"/>
    <s v="27"/>
    <x v="1"/>
    <s v=""/>
    <s v=""/>
    <m/>
    <s v="ESTEBAN "/>
    <s v="GALDAMES CASORZO"/>
    <m/>
    <x v="201"/>
    <m/>
    <s v=""/>
    <m/>
    <s v=""/>
    <s v="CHL"/>
    <s v=""/>
    <s v="12:30:00"/>
    <s v="13:35:42"/>
    <s v="13:42:59"/>
    <s v="16,85"/>
    <s v="18,72"/>
    <s v="4380"/>
    <m/>
    <s v="14:12:59"/>
    <s v=""/>
    <s v=""/>
    <s v=""/>
    <s v=""/>
    <s v=""/>
    <s v="FTQ ME"/>
    <m/>
    <m/>
    <m/>
    <m/>
    <m/>
    <m/>
    <m/>
    <m/>
    <m/>
    <m/>
    <m/>
    <m/>
    <m/>
    <m/>
    <m/>
    <n v="16.850000000000001"/>
    <n v="4380"/>
    <s v="NA"/>
    <x v="5"/>
    <s v="NA"/>
    <x v="7"/>
    <n v="0"/>
    <e v="#VALUE!"/>
    <n v="0"/>
    <x v="187"/>
    <x v="267"/>
    <e v="#N/A"/>
    <s v="01:58:29"/>
  </r>
  <r>
    <x v="3"/>
    <x v="1"/>
    <x v="3"/>
    <x v="12"/>
    <x v="0"/>
    <s v="28"/>
    <x v="1"/>
    <s v=""/>
    <s v=""/>
    <s v="10018453"/>
    <s v="RENI "/>
    <s v="MULLER"/>
    <m/>
    <x v="192"/>
    <m/>
    <s v=""/>
    <m/>
    <s v=""/>
    <s v="CHL"/>
    <s v=""/>
    <s v="12:30:00"/>
    <s v="13:58:47"/>
    <s v="14:12:38"/>
    <s v="11,98"/>
    <s v="13,85"/>
    <s v="6159"/>
    <m/>
    <s v="14:42:38"/>
    <s v=""/>
    <s v=""/>
    <s v=""/>
    <s v=""/>
    <s v=""/>
    <s v="RET"/>
    <m/>
    <m/>
    <m/>
    <m/>
    <m/>
    <m/>
    <m/>
    <m/>
    <m/>
    <m/>
    <m/>
    <m/>
    <m/>
    <m/>
    <m/>
    <n v="11.98"/>
    <n v="6159"/>
    <s v="NA"/>
    <x v="5"/>
    <s v="NA"/>
    <x v="7"/>
    <n v="0"/>
    <e v="#VALUE!"/>
    <n v="0"/>
    <x v="92"/>
    <x v="210"/>
    <s v="KEHAILAN A"/>
    <s v="01:58:29"/>
  </r>
  <r>
    <x v="3"/>
    <x v="1"/>
    <x v="3"/>
    <x v="12"/>
    <x v="0"/>
    <s v="29"/>
    <x v="1"/>
    <s v=""/>
    <s v=""/>
    <m/>
    <s v="GUILLERMO "/>
    <s v="TORO TASSARA"/>
    <m/>
    <x v="88"/>
    <m/>
    <s v=""/>
    <m/>
    <s v=""/>
    <s v="CHL"/>
    <s v=""/>
    <s v="12:30:00"/>
    <s v="13:19:48"/>
    <s v="13:36:42"/>
    <s v="18,44"/>
    <s v="24,69"/>
    <s v="4003"/>
    <m/>
    <s v="14:06:42"/>
    <s v=""/>
    <s v=""/>
    <s v=""/>
    <s v=""/>
    <s v=""/>
    <s v="FTQ ME"/>
    <m/>
    <m/>
    <m/>
    <m/>
    <m/>
    <m/>
    <m/>
    <m/>
    <m/>
    <m/>
    <m/>
    <m/>
    <m/>
    <m/>
    <m/>
    <n v="18.440000000000001"/>
    <n v="4003"/>
    <s v="NA"/>
    <x v="5"/>
    <s v="NA"/>
    <x v="7"/>
    <n v="0"/>
    <e v="#VALUE!"/>
    <n v="0"/>
    <x v="88"/>
    <x v="88"/>
    <e v="#N/A"/>
    <s v="01:58:29"/>
  </r>
  <r>
    <x v="3"/>
    <x v="1"/>
    <x v="3"/>
    <x v="12"/>
    <x v="0"/>
    <s v="30"/>
    <x v="1"/>
    <s v=""/>
    <s v=""/>
    <m/>
    <s v="JOSEFA"/>
    <s v="AGUILERA"/>
    <m/>
    <x v="278"/>
    <m/>
    <s v=""/>
    <m/>
    <s v=""/>
    <s v="CHL"/>
    <s v=""/>
    <s v="12:30:00"/>
    <s v="13:25:24"/>
    <s v="13:25:48"/>
    <s v="22,04"/>
    <s v="22,2"/>
    <s v="3349"/>
    <s v="FTQ ME"/>
    <m/>
    <m/>
    <m/>
    <m/>
    <m/>
    <m/>
    <m/>
    <m/>
    <m/>
    <m/>
    <m/>
    <m/>
    <m/>
    <m/>
    <m/>
    <m/>
    <m/>
    <m/>
    <m/>
    <m/>
    <m/>
    <m/>
    <n v="22.04"/>
    <n v="3349"/>
    <s v="NA"/>
    <x v="5"/>
    <s v="NA"/>
    <x v="7"/>
    <n v="0"/>
    <e v="#VALUE!"/>
    <n v="0"/>
    <x v="112"/>
    <x v="332"/>
    <s v="RINCONADA B"/>
    <s v="01:58:29"/>
  </r>
  <r>
    <x v="3"/>
    <x v="1"/>
    <x v="3"/>
    <x v="12"/>
    <x v="0"/>
    <s v="31"/>
    <x v="1"/>
    <s v=""/>
    <s v=""/>
    <m/>
    <s v="DIEGO "/>
    <s v="QUEZADA BASCUÑAN"/>
    <m/>
    <x v="279"/>
    <m/>
    <s v=""/>
    <m/>
    <s v=""/>
    <s v="CHL"/>
    <s v=""/>
    <s v="12:30:00"/>
    <s v="13:27:09"/>
    <s v="13:46:24"/>
    <s v="16,1"/>
    <s v="21,52"/>
    <s v="4584"/>
    <s v="FTQ ME"/>
    <m/>
    <m/>
    <m/>
    <m/>
    <m/>
    <m/>
    <m/>
    <m/>
    <m/>
    <m/>
    <m/>
    <m/>
    <m/>
    <m/>
    <m/>
    <m/>
    <m/>
    <m/>
    <m/>
    <m/>
    <m/>
    <m/>
    <n v="16.100000000000001"/>
    <n v="4584"/>
    <s v="NA"/>
    <x v="5"/>
    <s v="NA"/>
    <x v="7"/>
    <n v="0"/>
    <e v="#VALUE!"/>
    <n v="0"/>
    <x v="218"/>
    <x v="333"/>
    <e v="#N/A"/>
    <s v="01:58:29"/>
  </r>
  <r>
    <x v="3"/>
    <x v="1"/>
    <x v="3"/>
    <x v="12"/>
    <x v="0"/>
    <s v="32"/>
    <x v="1"/>
    <s v=""/>
    <s v=""/>
    <s v="10097227"/>
    <s v="FRANCESCA"/>
    <s v="GIOIA MANSILLA"/>
    <m/>
    <x v="109"/>
    <m/>
    <s v=""/>
    <m/>
    <s v=""/>
    <s v="CHL"/>
    <s v=""/>
    <s v="12:30:00"/>
    <s v="13:55:27"/>
    <s v="14:00:02"/>
    <s v="13,66"/>
    <s v="14,39"/>
    <s v="5402"/>
    <s v="FTQ GA"/>
    <m/>
    <m/>
    <m/>
    <m/>
    <m/>
    <m/>
    <m/>
    <m/>
    <m/>
    <m/>
    <m/>
    <m/>
    <m/>
    <m/>
    <m/>
    <m/>
    <m/>
    <m/>
    <m/>
    <m/>
    <m/>
    <m/>
    <n v="13.66"/>
    <n v="5402"/>
    <s v="NA"/>
    <x v="5"/>
    <s v="NA"/>
    <x v="7"/>
    <n v="0"/>
    <e v="#VALUE!"/>
    <n v="0"/>
    <x v="109"/>
    <x v="109"/>
    <s v="RINCONADA A"/>
    <s v="01:58:29"/>
  </r>
  <r>
    <x v="3"/>
    <x v="1"/>
    <x v="3"/>
    <x v="12"/>
    <x v="0"/>
    <s v="33"/>
    <x v="1"/>
    <s v=""/>
    <s v=""/>
    <m/>
    <s v="CLAUDIO"/>
    <s v="SEPULVEDA EGAÑA"/>
    <m/>
    <x v="98"/>
    <m/>
    <s v=""/>
    <m/>
    <s v=""/>
    <s v="CHL"/>
    <s v=""/>
    <s v="12:30:00"/>
    <s v="14:20:28"/>
    <s v="14:24:22"/>
    <s v="10,75"/>
    <s v="11,13"/>
    <s v="6863"/>
    <s v="RET"/>
    <m/>
    <m/>
    <m/>
    <m/>
    <m/>
    <m/>
    <m/>
    <m/>
    <m/>
    <m/>
    <m/>
    <m/>
    <m/>
    <m/>
    <m/>
    <m/>
    <m/>
    <m/>
    <m/>
    <m/>
    <m/>
    <m/>
    <n v="10.75"/>
    <n v="6863"/>
    <s v="NA"/>
    <x v="5"/>
    <s v="NA"/>
    <x v="7"/>
    <n v="0"/>
    <e v="#VALUE!"/>
    <n v="0"/>
    <x v="98"/>
    <x v="98"/>
    <e v="#N/A"/>
    <s v="01:58:29"/>
  </r>
  <r>
    <x v="3"/>
    <x v="1"/>
    <x v="3"/>
    <x v="12"/>
    <x v="0"/>
    <s v="34"/>
    <x v="1"/>
    <s v=""/>
    <s v=""/>
    <m/>
    <s v="TANJA"/>
    <s v="WEBER"/>
    <m/>
    <x v="280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x v="7"/>
    <n v="0"/>
    <e v="#VALUE!"/>
    <n v="0"/>
    <x v="219"/>
    <x v="334"/>
    <e v="#N/A"/>
    <s v="01:58:29"/>
  </r>
  <r>
    <x v="3"/>
    <x v="1"/>
    <x v="3"/>
    <x v="12"/>
    <x v="0"/>
    <s v="35"/>
    <x v="1"/>
    <s v=""/>
    <s v=""/>
    <m/>
    <s v="ADRIANA"/>
    <s v="PANTOJA CONTRERAA"/>
    <m/>
    <x v="90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x v="7"/>
    <n v="0"/>
    <e v="#VALUE!"/>
    <n v="0"/>
    <x v="90"/>
    <x v="90"/>
    <s v="SANDEK 2"/>
    <s v="01:58:29"/>
  </r>
  <r>
    <x v="3"/>
    <x v="1"/>
    <x v="3"/>
    <x v="12"/>
    <x v="1"/>
    <s v="1"/>
    <x v="0"/>
    <s v=""/>
    <s v=""/>
    <m/>
    <s v="FLORENCIA"/>
    <s v="HIRMAS VALDERRAMA"/>
    <m/>
    <x v="111"/>
    <m/>
    <s v=""/>
    <m/>
    <s v=""/>
    <s v="CHL"/>
    <s v=""/>
    <s v="12:35:00"/>
    <s v="13:55:08"/>
    <s v="13:57:35"/>
    <s v="14,89"/>
    <s v="15,35"/>
    <s v="4955"/>
    <m/>
    <s v="14:27:35"/>
    <s v="15:46:21"/>
    <s v="15:53:30"/>
    <s v="14,32"/>
    <s v="15,61"/>
    <s v="5155"/>
    <m/>
    <m/>
    <m/>
    <m/>
    <m/>
    <m/>
    <m/>
    <m/>
    <m/>
    <m/>
    <m/>
    <m/>
    <m/>
    <m/>
    <m/>
    <m/>
    <n v="14.6"/>
    <n v="10110"/>
    <n v="10110"/>
    <x v="6"/>
    <n v="17"/>
    <x v="257"/>
    <n v="120"/>
    <n v="-50.016666666666666"/>
    <n v="110.98333333333333"/>
    <x v="111"/>
    <x v="111"/>
    <e v="#N/A"/>
    <s v="01:58:29"/>
  </r>
  <r>
    <x v="3"/>
    <x v="1"/>
    <x v="3"/>
    <x v="12"/>
    <x v="1"/>
    <s v="2"/>
    <x v="0"/>
    <s v=""/>
    <s v=""/>
    <m/>
    <s v="ISIDORA"/>
    <s v="SANCHEZ LAMOLIATTE"/>
    <m/>
    <x v="108"/>
    <m/>
    <s v=""/>
    <m/>
    <s v=""/>
    <s v="CHL"/>
    <s v=""/>
    <s v="12:35:00"/>
    <s v="14:01:34"/>
    <s v="14:06:01"/>
    <s v="13,51"/>
    <s v="14,21"/>
    <s v="5462"/>
    <m/>
    <s v="14:36:01"/>
    <s v="16:04:33"/>
    <s v="16:08:10"/>
    <s v="13,35"/>
    <s v="13,89"/>
    <s v="5529"/>
    <m/>
    <m/>
    <m/>
    <m/>
    <m/>
    <m/>
    <m/>
    <m/>
    <m/>
    <m/>
    <m/>
    <m/>
    <m/>
    <m/>
    <m/>
    <m/>
    <n v="13.43"/>
    <n v="10991"/>
    <n v="10991"/>
    <x v="6"/>
    <n v="22"/>
    <x v="258"/>
    <n v="95"/>
    <n v="-64.7"/>
    <n v="71.3"/>
    <x v="220"/>
    <x v="335"/>
    <e v="#N/A"/>
    <s v="01:58:29"/>
  </r>
  <r>
    <x v="3"/>
    <x v="1"/>
    <x v="4"/>
    <x v="16"/>
    <x v="2"/>
    <s v="1"/>
    <x v="0"/>
    <s v=""/>
    <s v=""/>
    <m/>
    <s v="KARIM"/>
    <s v="VON MUHLENBROCK"/>
    <s v="104TD18"/>
    <x v="281"/>
    <m/>
    <s v=""/>
    <m/>
    <s v=""/>
    <s v="CHL"/>
    <s v=""/>
    <s v="13:30:00"/>
    <s v="14:35:52"/>
    <s v="14:44:06"/>
    <s v="16,6"/>
    <s v="18,67"/>
    <s v="4447"/>
    <m/>
    <m/>
    <m/>
    <m/>
    <m/>
    <m/>
    <m/>
    <m/>
    <m/>
    <m/>
    <m/>
    <m/>
    <m/>
    <m/>
    <m/>
    <m/>
    <m/>
    <m/>
    <m/>
    <m/>
    <m/>
    <m/>
    <m/>
    <n v="16.600000000000001"/>
    <n v="4447"/>
    <n v="4447"/>
    <x v="7"/>
    <n v="1"/>
    <x v="259"/>
    <n v="200"/>
    <n v="0"/>
    <n v="220.5"/>
    <x v="221"/>
    <x v="336"/>
    <e v="#N/A"/>
    <s v="01:14:07"/>
  </r>
  <r>
    <x v="3"/>
    <x v="1"/>
    <x v="4"/>
    <x v="16"/>
    <x v="2"/>
    <s v="2"/>
    <x v="0"/>
    <s v=""/>
    <s v=""/>
    <m/>
    <s v="TIKI"/>
    <s v="LEA-PLAZA"/>
    <m/>
    <x v="282"/>
    <m/>
    <s v=""/>
    <m/>
    <s v=""/>
    <s v="CHL"/>
    <s v=""/>
    <s v="13:30:00"/>
    <s v="14:50:07"/>
    <s v="14:52:38"/>
    <s v="14,88"/>
    <s v="15,35"/>
    <s v="4958"/>
    <m/>
    <m/>
    <m/>
    <m/>
    <m/>
    <m/>
    <m/>
    <m/>
    <m/>
    <m/>
    <m/>
    <m/>
    <m/>
    <m/>
    <m/>
    <m/>
    <m/>
    <m/>
    <m/>
    <m/>
    <m/>
    <m/>
    <m/>
    <n v="14.88"/>
    <n v="4958"/>
    <n v="4958"/>
    <x v="7"/>
    <n v="2"/>
    <x v="260"/>
    <n v="195"/>
    <n v="-8.5166666666666675"/>
    <n v="206.98333333333332"/>
    <x v="222"/>
    <x v="337"/>
    <e v="#N/A"/>
    <s v="01:14:07"/>
  </r>
  <r>
    <x v="3"/>
    <x v="1"/>
    <x v="4"/>
    <x v="16"/>
    <x v="2"/>
    <s v="3"/>
    <x v="0"/>
    <s v=""/>
    <s v=""/>
    <m/>
    <s v="INA"/>
    <s v="LABBE"/>
    <m/>
    <x v="283"/>
    <m/>
    <s v=""/>
    <m/>
    <s v=""/>
    <s v="CHL"/>
    <s v=""/>
    <s v="13:30:00"/>
    <s v="14:50:11"/>
    <s v="14:59:59"/>
    <s v="13,67"/>
    <s v="15,34"/>
    <s v="5400"/>
    <m/>
    <m/>
    <m/>
    <m/>
    <m/>
    <m/>
    <m/>
    <m/>
    <m/>
    <m/>
    <m/>
    <m/>
    <m/>
    <m/>
    <m/>
    <m/>
    <m/>
    <m/>
    <m/>
    <m/>
    <m/>
    <m/>
    <m/>
    <n v="13.67"/>
    <n v="5400"/>
    <n v="5400"/>
    <x v="7"/>
    <n v="3"/>
    <x v="261"/>
    <n v="190"/>
    <n v="-15.883333333333333"/>
    <n v="194.61666666666667"/>
    <x v="223"/>
    <x v="338"/>
    <e v="#N/A"/>
    <s v="01:14:07"/>
  </r>
  <r>
    <x v="3"/>
    <x v="1"/>
    <x v="4"/>
    <x v="16"/>
    <x v="2"/>
    <s v="4"/>
    <x v="1"/>
    <s v=""/>
    <s v=""/>
    <m/>
    <s v="ALEJANDRA "/>
    <s v="CALDERON"/>
    <m/>
    <x v="284"/>
    <m/>
    <s v=""/>
    <m/>
    <s v=""/>
    <s v="CHL"/>
    <s v=""/>
    <s v="13:30:00"/>
    <s v="14:40:15"/>
    <s v="14:44:41"/>
    <s v="16,47"/>
    <s v="17,51"/>
    <s v="4481"/>
    <s v="FTQ GA"/>
    <m/>
    <m/>
    <m/>
    <m/>
    <m/>
    <m/>
    <m/>
    <m/>
    <m/>
    <m/>
    <m/>
    <m/>
    <m/>
    <m/>
    <m/>
    <m/>
    <m/>
    <m/>
    <m/>
    <m/>
    <m/>
    <m/>
    <n v="16.47"/>
    <n v="4481"/>
    <s v="NA"/>
    <x v="7"/>
    <s v="NA"/>
    <x v="7"/>
    <n v="0"/>
    <e v="#VALUE!"/>
    <n v="0"/>
    <x v="224"/>
    <x v="339"/>
    <e v="#N/A"/>
    <s v="01:14:07"/>
  </r>
  <r>
    <x v="4"/>
    <x v="0"/>
    <x v="0"/>
    <x v="0"/>
    <x v="0"/>
    <s v="1"/>
    <x v="0"/>
    <s v=""/>
    <s v=""/>
    <s v="10072682"/>
    <s v="MARTIN"/>
    <s v="GARCIA LAZO"/>
    <s v="104VY59"/>
    <x v="245"/>
    <m/>
    <s v=""/>
    <m/>
    <s v=""/>
    <s v="CHL"/>
    <s v=""/>
    <s v="19,09"/>
    <s v="7487"/>
    <m/>
    <s v="01:13"/>
    <s v="19,54"/>
    <s v="5563"/>
    <m/>
    <s v="01:10"/>
    <s v="19,86"/>
    <s v="5473"/>
    <m/>
    <s v="02:05"/>
    <s v="23,76"/>
    <s v="3015"/>
    <m/>
    <s v="08:50"/>
    <m/>
    <m/>
    <m/>
    <m/>
    <m/>
    <m/>
    <m/>
    <m/>
    <m/>
    <m/>
    <m/>
    <m/>
    <m/>
    <n v="20.059999999999999"/>
    <n v="21538"/>
    <n v="21538"/>
    <x v="0"/>
    <n v="2"/>
    <x v="262"/>
    <n v="195"/>
    <n v="-15.05"/>
    <n v="299.95"/>
    <x v="0"/>
    <x v="284"/>
    <s v="EL MOLINO A"/>
    <s v="05:43:55"/>
  </r>
  <r>
    <x v="4"/>
    <x v="0"/>
    <x v="0"/>
    <x v="0"/>
    <x v="0"/>
    <s v="2"/>
    <x v="0"/>
    <s v=""/>
    <s v=""/>
    <s v="10067047"/>
    <s v="MARCELA "/>
    <s v="COTO NIELSEN"/>
    <s v="106FR87"/>
    <x v="123"/>
    <m/>
    <s v=""/>
    <m/>
    <s v=""/>
    <s v="CHL"/>
    <s v=""/>
    <s v="18,61"/>
    <s v="7679"/>
    <m/>
    <s v="04:15"/>
    <s v="19,38"/>
    <s v="5609"/>
    <m/>
    <s v="02:19"/>
    <s v="20,07"/>
    <s v="5417"/>
    <m/>
    <s v="05:18"/>
    <s v="20,88"/>
    <s v="3431"/>
    <m/>
    <s v="09:34"/>
    <m/>
    <m/>
    <m/>
    <m/>
    <m/>
    <m/>
    <m/>
    <m/>
    <m/>
    <m/>
    <m/>
    <m/>
    <m/>
    <n v="19.52"/>
    <n v="22136"/>
    <n v="22136"/>
    <x v="0"/>
    <n v="3"/>
    <x v="263"/>
    <n v="190"/>
    <n v="-25.016666666666666"/>
    <n v="284.98333333333335"/>
    <x v="120"/>
    <x v="340"/>
    <e v="#N/A"/>
    <s v="05:43:55"/>
  </r>
  <r>
    <x v="4"/>
    <x v="0"/>
    <x v="0"/>
    <x v="0"/>
    <x v="0"/>
    <s v="3"/>
    <x v="0"/>
    <s v=""/>
    <s v=""/>
    <m/>
    <s v="EDUARDO"/>
    <s v="BAEZA"/>
    <s v="106CC47"/>
    <x v="285"/>
    <m/>
    <s v=""/>
    <m/>
    <s v=""/>
    <s v="CHL"/>
    <s v=""/>
    <s v="18,85"/>
    <s v="7580"/>
    <m/>
    <s v="02:43"/>
    <s v="20,12"/>
    <s v="5404"/>
    <m/>
    <s v="01:30"/>
    <s v="17,93"/>
    <s v="6064"/>
    <m/>
    <s v="13:37"/>
    <s v="22,5"/>
    <s v="3183"/>
    <m/>
    <s v="14:18"/>
    <m/>
    <m/>
    <m/>
    <m/>
    <m/>
    <m/>
    <m/>
    <m/>
    <m/>
    <m/>
    <m/>
    <m/>
    <m/>
    <n v="19.43"/>
    <n v="22232"/>
    <n v="22232"/>
    <x v="0"/>
    <n v="4"/>
    <x v="264"/>
    <n v="185"/>
    <n v="-26.616666666666667"/>
    <n v="278.38333333333333"/>
    <x v="199"/>
    <x v="341"/>
    <e v="#N/A"/>
    <s v="05:43:55"/>
  </r>
  <r>
    <x v="4"/>
    <x v="0"/>
    <x v="0"/>
    <x v="0"/>
    <x v="0"/>
    <s v="4"/>
    <x v="0"/>
    <s v=""/>
    <s v=""/>
    <s v="10072514"/>
    <s v="MAXI"/>
    <s v="WIMMER"/>
    <s v="104WW60"/>
    <x v="242"/>
    <m/>
    <s v=""/>
    <m/>
    <s v=""/>
    <s v="CHL"/>
    <s v=""/>
    <s v="19,03"/>
    <s v="7512"/>
    <m/>
    <s v="01:30"/>
    <s v="19,29"/>
    <s v="5636"/>
    <m/>
    <s v="01:25"/>
    <s v="18,35"/>
    <s v="5924"/>
    <m/>
    <s v="09:53"/>
    <s v="22,32"/>
    <s v="3209"/>
    <m/>
    <s v="15:08"/>
    <m/>
    <m/>
    <m/>
    <m/>
    <m/>
    <m/>
    <m/>
    <m/>
    <m/>
    <m/>
    <m/>
    <m/>
    <m/>
    <n v="19.39"/>
    <n v="22280"/>
    <n v="22280"/>
    <x v="0"/>
    <n v="5"/>
    <x v="265"/>
    <n v="180"/>
    <n v="-27.416666666666668"/>
    <n v="272.58333333333331"/>
    <x v="5"/>
    <x v="279"/>
    <s v="EL MOLINO A"/>
    <s v="05:43:55"/>
  </r>
  <r>
    <x v="4"/>
    <x v="0"/>
    <x v="0"/>
    <x v="0"/>
    <x v="0"/>
    <s v="5"/>
    <x v="0"/>
    <s v=""/>
    <s v=""/>
    <s v="10080578"/>
    <s v="FELIPE"/>
    <s v="PERO DOMEYKO"/>
    <s v="106GG87"/>
    <x v="140"/>
    <m/>
    <s v=""/>
    <m/>
    <s v=""/>
    <s v="CHL"/>
    <s v=""/>
    <s v="18,83"/>
    <s v="7589"/>
    <m/>
    <s v="01:42"/>
    <s v="19,18"/>
    <s v="5667"/>
    <m/>
    <s v="01:04"/>
    <s v="18,75"/>
    <s v="5799"/>
    <m/>
    <s v="02:23"/>
    <s v="20,73"/>
    <s v="3455"/>
    <m/>
    <s v="06:48"/>
    <m/>
    <m/>
    <m/>
    <m/>
    <m/>
    <m/>
    <m/>
    <m/>
    <m/>
    <m/>
    <m/>
    <m/>
    <m/>
    <n v="19.190000000000001"/>
    <n v="22511"/>
    <n v="22511"/>
    <x v="0"/>
    <n v="6"/>
    <x v="266"/>
    <n v="175"/>
    <n v="-31.266666666666666"/>
    <n v="263.73333333333335"/>
    <x v="30"/>
    <x v="224"/>
    <s v="KEHAILAN A"/>
    <s v="05:43:55"/>
  </r>
  <r>
    <x v="4"/>
    <x v="0"/>
    <x v="0"/>
    <x v="0"/>
    <x v="0"/>
    <s v="6"/>
    <x v="0"/>
    <s v=""/>
    <s v=""/>
    <s v="10192285"/>
    <s v="CRISTOBAL"/>
    <s v="BELTRAMIN"/>
    <s v="105TP69"/>
    <x v="117"/>
    <m/>
    <s v=""/>
    <m/>
    <s v=""/>
    <s v="CHL"/>
    <s v=""/>
    <s v="18,67"/>
    <s v="7655"/>
    <m/>
    <s v="02:53"/>
    <s v="19,55"/>
    <s v="5561"/>
    <m/>
    <s v="05:19"/>
    <s v="17,85"/>
    <s v="6090"/>
    <m/>
    <s v="06:28"/>
    <s v="16,66"/>
    <s v="4300"/>
    <m/>
    <s v="08:14"/>
    <m/>
    <m/>
    <m/>
    <m/>
    <m/>
    <m/>
    <m/>
    <m/>
    <m/>
    <m/>
    <m/>
    <m/>
    <m/>
    <n v="18.3"/>
    <n v="23605"/>
    <n v="23605"/>
    <x v="0"/>
    <n v="10"/>
    <x v="267"/>
    <n v="155"/>
    <n v="-49.5"/>
    <n v="225.5"/>
    <x v="34"/>
    <x v="342"/>
    <e v="#N/A"/>
    <s v="05:43:55"/>
  </r>
  <r>
    <x v="4"/>
    <x v="0"/>
    <x v="0"/>
    <x v="0"/>
    <x v="0"/>
    <s v="7"/>
    <x v="0"/>
    <s v=""/>
    <s v=""/>
    <s v="10118325"/>
    <s v="MATIAS"/>
    <s v="ALAMOS"/>
    <s v="106FJ84"/>
    <x v="155"/>
    <m/>
    <s v=""/>
    <m/>
    <s v=""/>
    <s v="CHL"/>
    <s v=""/>
    <s v="18,6"/>
    <s v="7684"/>
    <m/>
    <s v="03:14"/>
    <s v="18,52"/>
    <s v="5871"/>
    <m/>
    <s v="05:58"/>
    <s v="15,71"/>
    <s v="6920"/>
    <m/>
    <s v="05:47"/>
    <s v="18,99"/>
    <s v="3772"/>
    <m/>
    <s v="06:17"/>
    <m/>
    <m/>
    <m/>
    <m/>
    <m/>
    <m/>
    <m/>
    <m/>
    <m/>
    <m/>
    <m/>
    <m/>
    <m/>
    <n v="17.82"/>
    <n v="24248"/>
    <n v="24248"/>
    <x v="0"/>
    <n v="13"/>
    <x v="268"/>
    <n v="140"/>
    <n v="-60.216666666666669"/>
    <n v="199.78333333333333"/>
    <x v="27"/>
    <x v="165"/>
    <s v="EL MOLINO A"/>
    <s v="05:43:55"/>
  </r>
  <r>
    <x v="4"/>
    <x v="0"/>
    <x v="0"/>
    <x v="0"/>
    <x v="0"/>
    <s v="8"/>
    <x v="0"/>
    <s v=""/>
    <s v=""/>
    <s v="10063169"/>
    <s v="RAIMUNDO"/>
    <s v="UNDURRAGA MUJICA"/>
    <s v="106KS97"/>
    <x v="30"/>
    <m/>
    <s v=""/>
    <m/>
    <s v=""/>
    <s v="CHL"/>
    <s v=""/>
    <s v="18,88"/>
    <s v="7571"/>
    <m/>
    <s v="01:17"/>
    <s v="18,86"/>
    <s v="5764"/>
    <m/>
    <s v="01:32"/>
    <s v="15,27"/>
    <s v="7122"/>
    <m/>
    <s v="01:37"/>
    <s v="18,88"/>
    <s v="3795"/>
    <m/>
    <s v="03:39"/>
    <m/>
    <m/>
    <m/>
    <m/>
    <m/>
    <m/>
    <m/>
    <m/>
    <m/>
    <m/>
    <m/>
    <m/>
    <m/>
    <n v="17.809999999999999"/>
    <n v="24251"/>
    <n v="24251"/>
    <x v="0"/>
    <n v="14"/>
    <x v="269"/>
    <n v="135"/>
    <n v="-60.266666666666666"/>
    <n v="194.73333333333335"/>
    <x v="176"/>
    <x v="343"/>
    <e v="#N/A"/>
    <s v="05:43:55"/>
  </r>
  <r>
    <x v="4"/>
    <x v="0"/>
    <x v="0"/>
    <x v="0"/>
    <x v="0"/>
    <s v="9"/>
    <x v="0"/>
    <s v=""/>
    <s v=""/>
    <m/>
    <s v="OSCAR"/>
    <s v="TAHAN"/>
    <s v="105QW35"/>
    <x v="286"/>
    <m/>
    <s v=""/>
    <m/>
    <s v=""/>
    <s v="CHL"/>
    <s v=""/>
    <s v="18,9"/>
    <s v="7561"/>
    <m/>
    <s v="02:09"/>
    <s v="19,4"/>
    <s v="5604"/>
    <m/>
    <s v="04:01"/>
    <s v="16,49"/>
    <s v="6592"/>
    <m/>
    <s v="13:06"/>
    <s v="14,21"/>
    <s v="5041"/>
    <m/>
    <s v="11:48"/>
    <m/>
    <m/>
    <m/>
    <m/>
    <m/>
    <m/>
    <m/>
    <m/>
    <m/>
    <m/>
    <m/>
    <m/>
    <m/>
    <n v="17.420000000000002"/>
    <n v="24798"/>
    <n v="24798"/>
    <x v="0"/>
    <n v="15"/>
    <x v="270"/>
    <n v="130"/>
    <n v="-69.383333333333326"/>
    <n v="180.61666666666667"/>
    <x v="62"/>
    <x v="344"/>
    <e v="#N/A"/>
    <s v="05:43:55"/>
  </r>
  <r>
    <x v="4"/>
    <x v="0"/>
    <x v="0"/>
    <x v="0"/>
    <x v="0"/>
    <s v="10"/>
    <x v="0"/>
    <s v=""/>
    <s v=""/>
    <s v="10100389"/>
    <s v="NICOLE"/>
    <s v="HAMMERSLEY FONK"/>
    <s v="104MS92"/>
    <x v="139"/>
    <m/>
    <s v=""/>
    <m/>
    <s v=""/>
    <s v="CHL"/>
    <s v=""/>
    <s v="17,89"/>
    <s v="7991"/>
    <m/>
    <s v="01:32"/>
    <s v="15,97"/>
    <s v="6808"/>
    <m/>
    <s v="03:03"/>
    <s v="16,74"/>
    <s v="6494"/>
    <m/>
    <s v="09:36"/>
    <s v="17,6"/>
    <s v="4071"/>
    <m/>
    <s v="05:25"/>
    <m/>
    <m/>
    <m/>
    <m/>
    <m/>
    <m/>
    <m/>
    <m/>
    <m/>
    <m/>
    <m/>
    <m/>
    <m/>
    <n v="17.03"/>
    <n v="25364"/>
    <n v="25364"/>
    <x v="0"/>
    <n v="16"/>
    <x v="271"/>
    <n v="125"/>
    <n v="-78.816666666666663"/>
    <n v="166.18333333333334"/>
    <x v="8"/>
    <x v="142"/>
    <s v="EL MOLINO A"/>
    <s v="05:43:55"/>
  </r>
  <r>
    <x v="4"/>
    <x v="0"/>
    <x v="0"/>
    <x v="0"/>
    <x v="0"/>
    <s v="11"/>
    <x v="0"/>
    <s v=""/>
    <s v=""/>
    <s v="10108279"/>
    <s v="PABLO XAVIER"/>
    <s v="VINTIMILLA"/>
    <s v="106ER57"/>
    <x v="130"/>
    <m/>
    <s v=""/>
    <m/>
    <s v=""/>
    <s v="ECU"/>
    <s v=""/>
    <s v="17,84"/>
    <s v="8013"/>
    <m/>
    <s v="01:29"/>
    <s v="16,26"/>
    <s v="6684"/>
    <m/>
    <s v="01:18"/>
    <s v="16,24"/>
    <s v="6694"/>
    <m/>
    <s v="11:16"/>
    <s v="17,05"/>
    <s v="4202"/>
    <m/>
    <s v="04:14"/>
    <m/>
    <m/>
    <m/>
    <m/>
    <m/>
    <m/>
    <m/>
    <m/>
    <m/>
    <m/>
    <m/>
    <m/>
    <m/>
    <n v="16.88"/>
    <n v="25593"/>
    <n v="25593"/>
    <x v="0"/>
    <n v="17"/>
    <x v="272"/>
    <n v="120"/>
    <n v="-82.633333333333326"/>
    <n v="157.36666666666667"/>
    <x v="127"/>
    <x v="130"/>
    <e v="#N/A"/>
    <s v="05:43:55"/>
  </r>
  <r>
    <x v="4"/>
    <x v="0"/>
    <x v="0"/>
    <x v="0"/>
    <x v="0"/>
    <s v="12"/>
    <x v="0"/>
    <s v=""/>
    <s v=""/>
    <s v="10166002"/>
    <s v="ANTONIA"/>
    <s v="KIMBER VERGARA"/>
    <s v="105XZ85"/>
    <x v="287"/>
    <m/>
    <s v=""/>
    <m/>
    <s v=""/>
    <s v="CHL"/>
    <s v=""/>
    <s v="16,6"/>
    <s v="8608"/>
    <m/>
    <s v="01:38"/>
    <s v="16,71"/>
    <s v="6507"/>
    <m/>
    <s v="03:26"/>
    <s v="16,49"/>
    <s v="6593"/>
    <m/>
    <s v="03:49"/>
    <s v="17,86"/>
    <s v="4012"/>
    <m/>
    <s v="07:24"/>
    <m/>
    <m/>
    <m/>
    <m/>
    <m/>
    <m/>
    <m/>
    <m/>
    <m/>
    <m/>
    <m/>
    <m/>
    <m/>
    <n v="16.8"/>
    <n v="25720"/>
    <n v="25720"/>
    <x v="0"/>
    <n v="18"/>
    <x v="273"/>
    <n v="115"/>
    <n v="-84.75"/>
    <n v="150.25"/>
    <x v="103"/>
    <x v="345"/>
    <e v="#N/A"/>
    <s v="05:43:55"/>
  </r>
  <r>
    <x v="4"/>
    <x v="0"/>
    <x v="0"/>
    <x v="0"/>
    <x v="0"/>
    <s v="13"/>
    <x v="0"/>
    <s v=""/>
    <s v=""/>
    <s v="10118853"/>
    <s v="JUAN PABLO"/>
    <s v="PERO DOMEYKO"/>
    <m/>
    <x v="254"/>
    <m/>
    <s v=""/>
    <m/>
    <s v=""/>
    <s v="CHL"/>
    <s v=""/>
    <s v="16,83"/>
    <s v="8491"/>
    <m/>
    <s v="06:51"/>
    <s v="16,72"/>
    <s v="6502"/>
    <m/>
    <s v="05:37"/>
    <s v="16,46"/>
    <s v="6603"/>
    <m/>
    <s v="04:47"/>
    <s v="17,32"/>
    <s v="4137"/>
    <m/>
    <s v="10:42"/>
    <m/>
    <m/>
    <m/>
    <m/>
    <m/>
    <m/>
    <m/>
    <m/>
    <m/>
    <m/>
    <m/>
    <m/>
    <m/>
    <n v="16.79"/>
    <n v="25733"/>
    <n v="25733"/>
    <x v="0"/>
    <n v="19"/>
    <x v="274"/>
    <n v="110"/>
    <n v="-84.966666666666669"/>
    <n v="145.03333333333333"/>
    <x v="200"/>
    <x v="295"/>
    <e v="#N/A"/>
    <s v="05:43:55"/>
  </r>
  <r>
    <x v="4"/>
    <x v="0"/>
    <x v="0"/>
    <x v="0"/>
    <x v="0"/>
    <s v="14"/>
    <x v="0"/>
    <s v=""/>
    <s v=""/>
    <s v="10036496"/>
    <s v="SANTIAGO"/>
    <s v="UGARTE"/>
    <s v="106EM09"/>
    <x v="66"/>
    <m/>
    <s v=""/>
    <m/>
    <s v=""/>
    <s v="CHL"/>
    <s v=""/>
    <s v="17,36"/>
    <s v="8234"/>
    <m/>
    <s v="02:30"/>
    <s v="16,38"/>
    <s v="6636"/>
    <m/>
    <s v="03:23"/>
    <s v="16,06"/>
    <s v="6771"/>
    <m/>
    <s v="05:36"/>
    <s v="16,1"/>
    <s v="4450"/>
    <m/>
    <s v="07:43"/>
    <m/>
    <m/>
    <m/>
    <m/>
    <m/>
    <m/>
    <m/>
    <m/>
    <m/>
    <m/>
    <m/>
    <m/>
    <m/>
    <n v="16.559999999999999"/>
    <n v="26091"/>
    <n v="26091"/>
    <x v="0"/>
    <n v="20"/>
    <x v="275"/>
    <n v="105"/>
    <n v="-90.933333333333337"/>
    <n v="134.06666666666666"/>
    <x v="66"/>
    <x v="66"/>
    <e v="#N/A"/>
    <s v="05:43:55"/>
  </r>
  <r>
    <x v="4"/>
    <x v="0"/>
    <x v="0"/>
    <x v="0"/>
    <x v="0"/>
    <s v="15"/>
    <x v="0"/>
    <s v=""/>
    <s v=""/>
    <s v="10036495"/>
    <s v="ANDRE"/>
    <s v="ALVAREZ"/>
    <s v="106EP97"/>
    <x v="159"/>
    <m/>
    <s v=""/>
    <m/>
    <s v=""/>
    <s v="CHL"/>
    <s v=""/>
    <s v="18,75"/>
    <s v="7621"/>
    <m/>
    <s v="03:08"/>
    <s v="18,53"/>
    <s v="5866"/>
    <m/>
    <s v="04:03"/>
    <s v="14,89"/>
    <s v="7304"/>
    <m/>
    <s v="08:33"/>
    <s v="12,44"/>
    <s v="5761"/>
    <m/>
    <s v="18:52"/>
    <m/>
    <m/>
    <m/>
    <m/>
    <m/>
    <m/>
    <m/>
    <m/>
    <m/>
    <m/>
    <m/>
    <m/>
    <m/>
    <n v="16.27"/>
    <n v="26552"/>
    <n v="26552"/>
    <x v="0"/>
    <n v="21"/>
    <x v="200"/>
    <n v="100"/>
    <n v="-98.616666666666674"/>
    <n v="121.38333333333333"/>
    <x v="9"/>
    <x v="346"/>
    <e v="#N/A"/>
    <s v="05:43:55"/>
  </r>
  <r>
    <x v="4"/>
    <x v="0"/>
    <x v="0"/>
    <x v="0"/>
    <x v="0"/>
    <s v="16"/>
    <x v="0"/>
    <s v=""/>
    <s v=""/>
    <s v="10079378"/>
    <s v="CARLOS"/>
    <s v="HUMERES SIGALA"/>
    <s v="106FS86"/>
    <x v="138"/>
    <m/>
    <s v=""/>
    <m/>
    <s v=""/>
    <s v="CHL"/>
    <s v=""/>
    <s v="16,49"/>
    <s v="8665"/>
    <m/>
    <s v="02:38"/>
    <s v="17,36"/>
    <s v="6264"/>
    <m/>
    <s v="02:35"/>
    <s v="15,26"/>
    <s v="7122"/>
    <m/>
    <s v="04:42"/>
    <s v="14,62"/>
    <s v="4901"/>
    <m/>
    <s v="05:26"/>
    <m/>
    <m/>
    <m/>
    <m/>
    <m/>
    <m/>
    <m/>
    <m/>
    <m/>
    <m/>
    <m/>
    <m/>
    <m/>
    <n v="16.03"/>
    <n v="26952"/>
    <n v="26952"/>
    <x v="0"/>
    <n v="22"/>
    <x v="276"/>
    <n v="95"/>
    <n v="-105.28333333333333"/>
    <n v="119.99999984"/>
    <x v="133"/>
    <x v="141"/>
    <s v="EL SENDERO"/>
    <s v="05:43:55"/>
  </r>
  <r>
    <x v="4"/>
    <x v="0"/>
    <x v="0"/>
    <x v="0"/>
    <x v="0"/>
    <s v="17"/>
    <x v="1"/>
    <s v=""/>
    <s v=""/>
    <s v="10018246"/>
    <s v="JUAN FRANCISCO"/>
    <s v="DEL CANTO"/>
    <s v="105PO26"/>
    <x v="204"/>
    <m/>
    <s v=""/>
    <m/>
    <s v=""/>
    <s v="CHL"/>
    <s v=""/>
    <s v="19"/>
    <s v="7523"/>
    <m/>
    <s v="01:28"/>
    <s v="19,6"/>
    <s v="5546"/>
    <m/>
    <s v="01:24"/>
    <s v="19,76"/>
    <s v="5503"/>
    <s v="FTQ GA"/>
    <s v="02:38"/>
    <m/>
    <m/>
    <m/>
    <m/>
    <m/>
    <m/>
    <m/>
    <m/>
    <m/>
    <m/>
    <m/>
    <m/>
    <m/>
    <m/>
    <m/>
    <m/>
    <m/>
    <n v="19.399999999999999"/>
    <n v="18572"/>
    <s v="NA"/>
    <x v="0"/>
    <s v="NA"/>
    <x v="7"/>
    <n v="0"/>
    <e v="#VALUE!"/>
    <n v="0"/>
    <x v="96"/>
    <x v="223"/>
    <e v="#N/A"/>
    <s v="05:43:55"/>
  </r>
  <r>
    <x v="4"/>
    <x v="0"/>
    <x v="0"/>
    <x v="0"/>
    <x v="0"/>
    <s v="18"/>
    <x v="1"/>
    <s v=""/>
    <s v=""/>
    <s v="10067266"/>
    <s v="FELIPE"/>
    <s v="SAT YABER"/>
    <s v="104SA64"/>
    <x v="288"/>
    <m/>
    <s v=""/>
    <m/>
    <s v=""/>
    <s v="CHL"/>
    <s v=""/>
    <s v="18,73"/>
    <s v="7629"/>
    <m/>
    <s v="03:29"/>
    <s v="19,88"/>
    <s v="5470"/>
    <m/>
    <s v="01:36"/>
    <s v="19,68"/>
    <s v="5524"/>
    <s v="FTQ GA"/>
    <s v="03:37"/>
    <m/>
    <m/>
    <m/>
    <m/>
    <m/>
    <m/>
    <m/>
    <m/>
    <m/>
    <m/>
    <m/>
    <m/>
    <m/>
    <m/>
    <m/>
    <m/>
    <m/>
    <n v="19.350000000000001"/>
    <n v="18623"/>
    <s v="NA"/>
    <x v="0"/>
    <s v="NA"/>
    <x v="7"/>
    <n v="0"/>
    <e v="#VALUE!"/>
    <n v="0"/>
    <x v="3"/>
    <x v="347"/>
    <s v="RINCONADA A"/>
    <s v="05:43:55"/>
  </r>
  <r>
    <x v="4"/>
    <x v="0"/>
    <x v="0"/>
    <x v="0"/>
    <x v="0"/>
    <s v="19"/>
    <x v="1"/>
    <s v=""/>
    <s v=""/>
    <s v="10181514"/>
    <s v="TARA ANNE"/>
    <s v="GREASLEY"/>
    <s v="106FQ91"/>
    <x v="4"/>
    <m/>
    <s v=""/>
    <m/>
    <s v=""/>
    <s v="CHL"/>
    <s v=""/>
    <s v="16,55"/>
    <s v="8635"/>
    <m/>
    <s v="02:33"/>
    <s v="16,98"/>
    <s v="6404"/>
    <m/>
    <s v="02:14"/>
    <s v="16,32"/>
    <s v="6661"/>
    <s v="FTQ GA"/>
    <s v="03:44"/>
    <m/>
    <m/>
    <m/>
    <m/>
    <m/>
    <m/>
    <m/>
    <m/>
    <m/>
    <m/>
    <m/>
    <m/>
    <m/>
    <m/>
    <m/>
    <m/>
    <m/>
    <n v="16.61"/>
    <n v="21700"/>
    <s v="NA"/>
    <x v="0"/>
    <s v="NA"/>
    <x v="7"/>
    <n v="0"/>
    <e v="#VALUE!"/>
    <n v="0"/>
    <x v="4"/>
    <x v="4"/>
    <e v="#N/A"/>
    <s v="05:43:55"/>
  </r>
  <r>
    <x v="4"/>
    <x v="0"/>
    <x v="0"/>
    <x v="0"/>
    <x v="0"/>
    <s v="20"/>
    <x v="1"/>
    <s v=""/>
    <s v=""/>
    <s v="10182932"/>
    <s v="DIEGO"/>
    <s v="FUENTES URRUTIA"/>
    <s v="106BG27"/>
    <x v="152"/>
    <m/>
    <s v=""/>
    <m/>
    <s v=""/>
    <s v="CHL"/>
    <s v=""/>
    <s v="18,16"/>
    <s v="7870"/>
    <m/>
    <s v="01:36"/>
    <s v="18,18"/>
    <s v="5980"/>
    <m/>
    <s v="05:03"/>
    <s v="12,77"/>
    <s v="8511"/>
    <s v="FTQ ME"/>
    <s v="18:35"/>
    <m/>
    <m/>
    <m/>
    <m/>
    <m/>
    <m/>
    <m/>
    <m/>
    <m/>
    <m/>
    <m/>
    <m/>
    <m/>
    <m/>
    <m/>
    <m/>
    <m/>
    <n v="16.12"/>
    <n v="22362"/>
    <s v="NA"/>
    <x v="0"/>
    <s v="NA"/>
    <x v="7"/>
    <n v="0"/>
    <e v="#VALUE!"/>
    <n v="0"/>
    <x v="47"/>
    <x v="348"/>
    <e v="#N/A"/>
    <s v="05:43:55"/>
  </r>
  <r>
    <x v="4"/>
    <x v="0"/>
    <x v="0"/>
    <x v="0"/>
    <x v="0"/>
    <s v="21"/>
    <x v="1"/>
    <s v=""/>
    <s v=""/>
    <s v="10174659"/>
    <s v="DIEGO"/>
    <s v="BULNES LABRA"/>
    <s v="106KU13"/>
    <x v="29"/>
    <m/>
    <s v=""/>
    <m/>
    <s v=""/>
    <s v="CHL"/>
    <s v=""/>
    <s v="18,3"/>
    <s v="7811"/>
    <s v="FTQ GA"/>
    <s v="06:39"/>
    <m/>
    <m/>
    <m/>
    <m/>
    <m/>
    <m/>
    <m/>
    <m/>
    <m/>
    <m/>
    <m/>
    <m/>
    <m/>
    <m/>
    <m/>
    <m/>
    <m/>
    <m/>
    <m/>
    <m/>
    <m/>
    <m/>
    <m/>
    <m/>
    <m/>
    <n v="18.3"/>
    <n v="7811"/>
    <s v="NA"/>
    <x v="0"/>
    <s v="NA"/>
    <x v="7"/>
    <n v="0"/>
    <e v="#VALUE!"/>
    <n v="0"/>
    <x v="29"/>
    <x v="29"/>
    <e v="#N/A"/>
    <s v="05:43:55"/>
  </r>
  <r>
    <x v="4"/>
    <x v="0"/>
    <x v="0"/>
    <x v="0"/>
    <x v="0"/>
    <s v="22"/>
    <x v="1"/>
    <s v=""/>
    <s v=""/>
    <s v="10072686"/>
    <s v="PABLO"/>
    <s v="LLOMPART"/>
    <s v="105LI28"/>
    <x v="289"/>
    <m/>
    <s v=""/>
    <m/>
    <s v=""/>
    <s v="CHL"/>
    <s v=""/>
    <s v="17,13"/>
    <s v="8342"/>
    <s v="RET"/>
    <s v="12:52"/>
    <m/>
    <m/>
    <m/>
    <m/>
    <m/>
    <m/>
    <m/>
    <m/>
    <m/>
    <m/>
    <m/>
    <m/>
    <m/>
    <m/>
    <m/>
    <m/>
    <m/>
    <m/>
    <m/>
    <m/>
    <m/>
    <m/>
    <m/>
    <m/>
    <m/>
    <n v="17.13"/>
    <n v="8342"/>
    <s v="NA"/>
    <x v="0"/>
    <s v="NA"/>
    <x v="7"/>
    <n v="0"/>
    <e v="#VALUE!"/>
    <n v="0"/>
    <x v="1"/>
    <x v="349"/>
    <s v="EL QUILLAY"/>
    <s v="05:43:55"/>
  </r>
  <r>
    <x v="4"/>
    <x v="0"/>
    <x v="0"/>
    <x v="0"/>
    <x v="1"/>
    <s v="1"/>
    <x v="0"/>
    <s v=""/>
    <s v=""/>
    <s v="10094691"/>
    <s v="MICAELA"/>
    <s v="TORRES HORTA"/>
    <s v="104MJ47"/>
    <x v="261"/>
    <m/>
    <s v=""/>
    <m/>
    <s v=""/>
    <s v="CHL"/>
    <s v=""/>
    <s v="21,23"/>
    <s v="6733"/>
    <m/>
    <s v="01:16"/>
    <s v="20,42"/>
    <s v="5323"/>
    <m/>
    <s v="01:18"/>
    <s v="19,62"/>
    <s v="5541"/>
    <m/>
    <s v="04:30"/>
    <s v="23,58"/>
    <s v="3038"/>
    <m/>
    <s v="09:42"/>
    <m/>
    <m/>
    <m/>
    <m/>
    <m/>
    <m/>
    <m/>
    <m/>
    <m/>
    <m/>
    <m/>
    <m/>
    <m/>
    <n v="20.94"/>
    <n v="20635"/>
    <n v="20635"/>
    <x v="1"/>
    <n v="1"/>
    <x v="277"/>
    <n v="200"/>
    <n v="0"/>
    <n v="320"/>
    <x v="51"/>
    <x v="350"/>
    <e v="#N/A"/>
    <s v="05:43:55"/>
  </r>
  <r>
    <x v="4"/>
    <x v="0"/>
    <x v="0"/>
    <x v="0"/>
    <x v="1"/>
    <s v="2"/>
    <x v="0"/>
    <s v=""/>
    <s v=""/>
    <s v="10114231"/>
    <s v="CAMILA"/>
    <s v="SANCHEZ"/>
    <s v="105VW74"/>
    <x v="146"/>
    <m/>
    <s v=""/>
    <m/>
    <s v=""/>
    <s v="ARG"/>
    <s v=""/>
    <s v="17,81"/>
    <s v="8023"/>
    <m/>
    <s v="01:28"/>
    <s v="18,77"/>
    <s v="5793"/>
    <m/>
    <s v="01:03"/>
    <s v="17,11"/>
    <s v="6354"/>
    <m/>
    <s v="01:26"/>
    <s v="25,99"/>
    <s v="2757"/>
    <m/>
    <s v="11:33"/>
    <m/>
    <m/>
    <m/>
    <m/>
    <m/>
    <m/>
    <m/>
    <m/>
    <m/>
    <m/>
    <m/>
    <m/>
    <m/>
    <n v="18.84"/>
    <n v="22926"/>
    <n v="22926"/>
    <x v="1"/>
    <n v="7"/>
    <x v="278"/>
    <n v="170"/>
    <n v="-38.18333333333333"/>
    <n v="251.81666666666666"/>
    <x v="16"/>
    <x v="150"/>
    <e v="#N/A"/>
    <s v="05:43:55"/>
  </r>
  <r>
    <x v="4"/>
    <x v="0"/>
    <x v="0"/>
    <x v="0"/>
    <x v="1"/>
    <s v="3"/>
    <x v="0"/>
    <s v=""/>
    <s v=""/>
    <s v="10141895"/>
    <s v="CRISTOBAL"/>
    <s v="LARRAIN ARJONA"/>
    <s v="105ZX50"/>
    <x v="148"/>
    <m/>
    <s v=""/>
    <m/>
    <s v=""/>
    <s v="CHL"/>
    <s v=""/>
    <s v="20,95"/>
    <s v="6823"/>
    <m/>
    <s v="02:29"/>
    <s v="18,84"/>
    <s v="5769"/>
    <m/>
    <s v="07:59"/>
    <s v="14,69"/>
    <s v="7402"/>
    <m/>
    <s v="08:47"/>
    <s v="24,42"/>
    <s v="2934"/>
    <m/>
    <s v="27:38"/>
    <m/>
    <m/>
    <m/>
    <m/>
    <m/>
    <m/>
    <m/>
    <m/>
    <m/>
    <m/>
    <m/>
    <m/>
    <m/>
    <n v="18.84"/>
    <n v="22928"/>
    <n v="22928"/>
    <x v="1"/>
    <n v="8"/>
    <x v="279"/>
    <n v="165"/>
    <n v="-38.216666666666669"/>
    <n v="246.78333333333333"/>
    <x v="21"/>
    <x v="153"/>
    <s v="EL QUILLAY"/>
    <s v="05:43:55"/>
  </r>
  <r>
    <x v="4"/>
    <x v="0"/>
    <x v="0"/>
    <x v="0"/>
    <x v="1"/>
    <s v="4"/>
    <x v="0"/>
    <s v=""/>
    <s v=""/>
    <s v="106FT77"/>
    <s v="FELICITAS "/>
    <s v="FIGUERAS"/>
    <s v="106FT77"/>
    <x v="143"/>
    <m/>
    <s v=""/>
    <m/>
    <s v=""/>
    <s v="ARG"/>
    <s v=""/>
    <s v="17,85"/>
    <s v="8007"/>
    <m/>
    <s v="01:09"/>
    <s v="18,34"/>
    <s v="5928"/>
    <m/>
    <s v="02:50"/>
    <s v="17,04"/>
    <s v="6381"/>
    <m/>
    <s v="08:12"/>
    <s v="24,06"/>
    <s v="2978"/>
    <m/>
    <s v="16:08"/>
    <m/>
    <m/>
    <m/>
    <m/>
    <m/>
    <m/>
    <m/>
    <m/>
    <m/>
    <m/>
    <m/>
    <m/>
    <m/>
    <n v="18.55"/>
    <n v="23294"/>
    <n v="23294"/>
    <x v="1"/>
    <n v="9"/>
    <x v="280"/>
    <n v="160"/>
    <n v="-44.31666666666667"/>
    <n v="235.68333333333334"/>
    <x v="225"/>
    <x v="351"/>
    <e v="#N/A"/>
    <s v="05:43:55"/>
  </r>
  <r>
    <x v="4"/>
    <x v="0"/>
    <x v="0"/>
    <x v="0"/>
    <x v="1"/>
    <s v="5"/>
    <x v="0"/>
    <s v=""/>
    <s v=""/>
    <s v="10105805"/>
    <s v="FRANCISCO "/>
    <s v="EGUIGUREN VALDÉS"/>
    <s v="106ER59"/>
    <x v="206"/>
    <m/>
    <s v=""/>
    <m/>
    <s v=""/>
    <s v="CHL"/>
    <s v=""/>
    <s v="17,69"/>
    <s v="8077"/>
    <m/>
    <s v="01:58"/>
    <s v="18,39"/>
    <s v="5911"/>
    <m/>
    <s v="03:12"/>
    <s v="16,9"/>
    <s v="6435"/>
    <m/>
    <s v="09:53"/>
    <s v="21,21"/>
    <s v="3378"/>
    <m/>
    <s v="07:58"/>
    <m/>
    <m/>
    <m/>
    <m/>
    <m/>
    <m/>
    <m/>
    <m/>
    <m/>
    <m/>
    <m/>
    <m/>
    <m/>
    <n v="18.149999999999999"/>
    <n v="23801"/>
    <n v="23801"/>
    <x v="1"/>
    <n v="11"/>
    <x v="281"/>
    <n v="150"/>
    <n v="-52.766666666666666"/>
    <n v="217.23333333333335"/>
    <x v="14"/>
    <x v="229"/>
    <s v="EL QUILLAY"/>
    <s v="05:43:55"/>
  </r>
  <r>
    <x v="4"/>
    <x v="0"/>
    <x v="0"/>
    <x v="0"/>
    <x v="1"/>
    <s v="6"/>
    <x v="0"/>
    <s v=""/>
    <s v=""/>
    <s v="10105817"/>
    <s v="PABLO JOSE"/>
    <s v="VALDES SALINAS"/>
    <s v="106CE22"/>
    <x v="25"/>
    <m/>
    <s v=""/>
    <m/>
    <s v=""/>
    <s v="CHL"/>
    <s v=""/>
    <s v="17,65"/>
    <s v="8098"/>
    <m/>
    <s v="02:16"/>
    <s v="18,23"/>
    <s v="5963"/>
    <m/>
    <s v="04:32"/>
    <s v="17,14"/>
    <s v="6343"/>
    <m/>
    <s v="09:43"/>
    <s v="21,08"/>
    <s v="3399"/>
    <m/>
    <s v="09:41"/>
    <m/>
    <m/>
    <m/>
    <m/>
    <m/>
    <m/>
    <m/>
    <m/>
    <m/>
    <m/>
    <m/>
    <m/>
    <m/>
    <n v="18.149999999999999"/>
    <n v="23803"/>
    <n v="23803"/>
    <x v="1"/>
    <n v="12"/>
    <x v="282"/>
    <n v="145"/>
    <n v="-52.8"/>
    <n v="212.2"/>
    <x v="25"/>
    <x v="25"/>
    <e v="#N/A"/>
    <s v="05:43:55"/>
  </r>
  <r>
    <x v="4"/>
    <x v="0"/>
    <x v="0"/>
    <x v="0"/>
    <x v="1"/>
    <s v="7"/>
    <x v="0"/>
    <s v=""/>
    <s v=""/>
    <s v="10181513"/>
    <s v="WILLIAM"/>
    <s v="GREASLEY MAKAI"/>
    <s v="106GH55"/>
    <x v="52"/>
    <m/>
    <s v=""/>
    <m/>
    <s v=""/>
    <s v="CAN"/>
    <s v=""/>
    <s v="14,03"/>
    <s v="10185"/>
    <m/>
    <s v="03:11"/>
    <s v="14,15"/>
    <s v="7684"/>
    <m/>
    <s v="03:03"/>
    <s v="13,71"/>
    <s v="7930"/>
    <m/>
    <s v="02:23"/>
    <s v="17,98"/>
    <s v="3984"/>
    <m/>
    <s v="05:47"/>
    <m/>
    <m/>
    <m/>
    <m/>
    <m/>
    <m/>
    <m/>
    <m/>
    <m/>
    <m/>
    <m/>
    <m/>
    <m/>
    <n v="14.5"/>
    <n v="29783"/>
    <n v="29783"/>
    <x v="1"/>
    <n v="23"/>
    <x v="283"/>
    <n v="90"/>
    <n v="-152.46666666666667"/>
    <n v="119.99999993"/>
    <x v="52"/>
    <x v="52"/>
    <e v="#N/A"/>
    <s v="05:43:55"/>
  </r>
  <r>
    <x v="4"/>
    <x v="0"/>
    <x v="0"/>
    <x v="0"/>
    <x v="1"/>
    <s v="8"/>
    <x v="0"/>
    <s v=""/>
    <s v=""/>
    <s v="10116626"/>
    <s v="PAULINO"/>
    <s v="RIOS MORAGA"/>
    <s v="106GH99"/>
    <x v="260"/>
    <m/>
    <s v=""/>
    <m/>
    <s v=""/>
    <s v="CHL"/>
    <s v=""/>
    <s v="16,27"/>
    <s v="8784"/>
    <m/>
    <s v="03:48"/>
    <s v="14,53"/>
    <s v="7481"/>
    <m/>
    <s v="10:10"/>
    <s v="10,86"/>
    <s v="10011"/>
    <m/>
    <s v="08:35"/>
    <s v="17,12"/>
    <s v="4185"/>
    <m/>
    <s v="07:04"/>
    <m/>
    <m/>
    <m/>
    <m/>
    <m/>
    <m/>
    <m/>
    <m/>
    <m/>
    <m/>
    <m/>
    <m/>
    <m/>
    <n v="14.18"/>
    <n v="30462"/>
    <n v="30462"/>
    <x v="1"/>
    <n v="24"/>
    <x v="284"/>
    <n v="85"/>
    <n v="-163.78333333333333"/>
    <n v="119.99999991999999"/>
    <x v="139"/>
    <x v="352"/>
    <e v="#N/A"/>
    <s v="05:43:55"/>
  </r>
  <r>
    <x v="4"/>
    <x v="0"/>
    <x v="0"/>
    <x v="0"/>
    <x v="1"/>
    <s v="9"/>
    <x v="1"/>
    <s v=""/>
    <s v=""/>
    <s v="10178025"/>
    <s v="TRINIDAD"/>
    <s v="MARINKOVIC CORTESE"/>
    <s v="106CY75"/>
    <x v="145"/>
    <m/>
    <s v=""/>
    <m/>
    <s v=""/>
    <s v="CHL"/>
    <s v=""/>
    <s v="14,56"/>
    <s v="9814"/>
    <m/>
    <s v="02:02"/>
    <s v="12,14"/>
    <s v="8957"/>
    <m/>
    <s v="02:09"/>
    <s v=""/>
    <s v=""/>
    <s v="RET"/>
    <s v=""/>
    <m/>
    <m/>
    <m/>
    <m/>
    <m/>
    <m/>
    <m/>
    <m/>
    <m/>
    <m/>
    <m/>
    <m/>
    <m/>
    <m/>
    <m/>
    <m/>
    <m/>
    <n v="13.41"/>
    <n v="18770"/>
    <s v="NA"/>
    <x v="1"/>
    <s v="NA"/>
    <x v="7"/>
    <n v="0"/>
    <e v="#VALUE!"/>
    <n v="0"/>
    <x v="57"/>
    <x v="149"/>
    <e v="#N/A"/>
    <s v="05:43:55"/>
  </r>
  <r>
    <x v="4"/>
    <x v="0"/>
    <x v="0"/>
    <x v="0"/>
    <x v="1"/>
    <s v="10"/>
    <x v="1"/>
    <s v=""/>
    <s v=""/>
    <s v="10172596"/>
    <s v="BORJA"/>
    <s v="MAYOL"/>
    <s v="104RX98"/>
    <x v="208"/>
    <m/>
    <s v=""/>
    <m/>
    <s v=""/>
    <s v="CHL"/>
    <s v=""/>
    <s v="20,94"/>
    <s v="6827"/>
    <s v="FTQ GA"/>
    <s v="02:47"/>
    <m/>
    <m/>
    <m/>
    <m/>
    <m/>
    <m/>
    <m/>
    <m/>
    <m/>
    <m/>
    <m/>
    <m/>
    <m/>
    <m/>
    <m/>
    <m/>
    <m/>
    <m/>
    <m/>
    <m/>
    <m/>
    <m/>
    <m/>
    <m/>
    <m/>
    <n v="20.94"/>
    <n v="6827"/>
    <s v="NA"/>
    <x v="1"/>
    <s v="NA"/>
    <x v="7"/>
    <n v="0"/>
    <e v="#VALUE!"/>
    <n v="0"/>
    <x v="15"/>
    <x v="353"/>
    <e v="#N/A"/>
    <s v="05:43:55"/>
  </r>
  <r>
    <x v="4"/>
    <x v="0"/>
    <x v="0"/>
    <x v="0"/>
    <x v="1"/>
    <s v="11"/>
    <x v="1"/>
    <s v=""/>
    <s v=""/>
    <s v="10160530"/>
    <s v="VICENTE "/>
    <s v="LARRAIN ARJONA"/>
    <s v="105ZX18"/>
    <x v="20"/>
    <m/>
    <s v=""/>
    <m/>
    <s v=""/>
    <s v="CHL"/>
    <s v=""/>
    <s v="17,83"/>
    <s v="8018"/>
    <s v="RET"/>
    <s v="01:13"/>
    <m/>
    <m/>
    <m/>
    <m/>
    <m/>
    <m/>
    <m/>
    <m/>
    <m/>
    <m/>
    <m/>
    <m/>
    <m/>
    <m/>
    <m/>
    <m/>
    <m/>
    <m/>
    <m/>
    <m/>
    <m/>
    <m/>
    <m/>
    <m/>
    <m/>
    <n v="17.829999999999998"/>
    <n v="8018"/>
    <s v="NA"/>
    <x v="1"/>
    <s v="NA"/>
    <x v="7"/>
    <n v="0"/>
    <e v="#VALUE!"/>
    <n v="0"/>
    <x v="20"/>
    <x v="20"/>
    <s v="EL QUILLAY"/>
    <s v="05:43:55"/>
  </r>
  <r>
    <x v="4"/>
    <x v="0"/>
    <x v="0"/>
    <x v="0"/>
    <x v="1"/>
    <s v="12"/>
    <x v="1"/>
    <s v=""/>
    <s v=""/>
    <s v="10108052"/>
    <s v="VICENTE"/>
    <s v="MAYOL Larrain"/>
    <s v="105FA97"/>
    <x v="147"/>
    <m/>
    <s v=""/>
    <m/>
    <s v=""/>
    <s v="CHL"/>
    <s v=""/>
    <s v="16,69"/>
    <s v="8564"/>
    <s v="FTQ ME"/>
    <s v="31:42"/>
    <m/>
    <m/>
    <m/>
    <m/>
    <m/>
    <m/>
    <m/>
    <m/>
    <m/>
    <m/>
    <m/>
    <m/>
    <m/>
    <m/>
    <m/>
    <m/>
    <m/>
    <m/>
    <m/>
    <m/>
    <m/>
    <m/>
    <m/>
    <m/>
    <m/>
    <n v="16.690000000000001"/>
    <n v="8564"/>
    <s v="NA"/>
    <x v="1"/>
    <s v="NA"/>
    <x v="7"/>
    <n v="0"/>
    <e v="#VALUE!"/>
    <n v="0"/>
    <x v="22"/>
    <x v="152"/>
    <e v="#N/A"/>
    <s v="05:43:55"/>
  </r>
  <r>
    <x v="4"/>
    <x v="0"/>
    <x v="0"/>
    <x v="0"/>
    <x v="1"/>
    <s v="13"/>
    <x v="1"/>
    <s v=""/>
    <s v=""/>
    <s v="10155174"/>
    <s v="CONSUELO"/>
    <s v="MARCHANT CARDENAS"/>
    <s v="104TU01"/>
    <x v="34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1"/>
    <s v="NA"/>
    <x v="7"/>
    <n v="0"/>
    <e v="#VALUE!"/>
    <n v="0"/>
    <x v="56"/>
    <x v="151"/>
    <e v="#N/A"/>
    <s v="05:43:55"/>
  </r>
  <r>
    <x v="4"/>
    <x v="0"/>
    <x v="1"/>
    <x v="17"/>
    <x v="0"/>
    <s v="1"/>
    <x v="0"/>
    <s v=""/>
    <s v=""/>
    <s v="10125754"/>
    <s v="RODOLFO"/>
    <s v="FUENZALIDA SANHUEZA"/>
    <s v="106FQ80"/>
    <x v="129"/>
    <m/>
    <s v=""/>
    <m/>
    <s v=""/>
    <s v="CHL"/>
    <s v=""/>
    <s v="20"/>
    <s v="5437"/>
    <m/>
    <s v="05:46"/>
    <s v="21,38"/>
    <s v="5085"/>
    <m/>
    <s v="05:20"/>
    <s v="24,35"/>
    <s v="2942"/>
    <m/>
    <s v="17:24"/>
    <m/>
    <m/>
    <m/>
    <m/>
    <m/>
    <m/>
    <m/>
    <m/>
    <m/>
    <m/>
    <m/>
    <m/>
    <m/>
    <m/>
    <m/>
    <m/>
    <m/>
    <n v="21.47"/>
    <n v="13465"/>
    <n v="13465"/>
    <x v="2"/>
    <n v="1"/>
    <x v="285"/>
    <n v="200"/>
    <n v="0"/>
    <n v="280.3"/>
    <x v="43"/>
    <x v="129"/>
    <s v="SANDEK 1"/>
    <s v="03:44:25"/>
  </r>
  <r>
    <x v="4"/>
    <x v="0"/>
    <x v="1"/>
    <x v="17"/>
    <x v="0"/>
    <s v="2"/>
    <x v="0"/>
    <s v=""/>
    <s v=""/>
    <m/>
    <s v="ERNESTO"/>
    <s v="DE LA FUENTE FUENZALIDA"/>
    <s v="106GU68"/>
    <x v="132"/>
    <m/>
    <s v=""/>
    <m/>
    <s v=""/>
    <s v="CHL"/>
    <s v=""/>
    <s v="20,13"/>
    <s v="5401"/>
    <m/>
    <s v="05:08"/>
    <s v="21,44"/>
    <s v="5070"/>
    <m/>
    <s v="04:26"/>
    <s v="23,91"/>
    <s v="2996"/>
    <m/>
    <s v="16:59"/>
    <m/>
    <m/>
    <m/>
    <m/>
    <m/>
    <m/>
    <m/>
    <m/>
    <m/>
    <m/>
    <m/>
    <m/>
    <m/>
    <m/>
    <m/>
    <m/>
    <m/>
    <n v="21.47"/>
    <n v="13467"/>
    <n v="13467"/>
    <x v="2"/>
    <n v="2"/>
    <x v="286"/>
    <n v="195"/>
    <n v="-3.3333333333333333E-2"/>
    <n v="275.26666666666665"/>
    <x v="28"/>
    <x v="132"/>
    <s v="SANDEK 1"/>
    <s v="03:44:25"/>
  </r>
  <r>
    <x v="4"/>
    <x v="0"/>
    <x v="1"/>
    <x v="17"/>
    <x v="0"/>
    <s v="3"/>
    <x v="0"/>
    <s v=""/>
    <s v=""/>
    <s v="10172358"/>
    <s v="FELIPE"/>
    <s v="YCHPAS ESPINOZA"/>
    <s v="106BD45"/>
    <x v="290"/>
    <m/>
    <s v=""/>
    <m/>
    <s v=""/>
    <s v="PER"/>
    <s v=""/>
    <s v="20,18"/>
    <s v="5387"/>
    <m/>
    <s v="04:44"/>
    <s v="21,09"/>
    <s v="5155"/>
    <m/>
    <s v="05:29"/>
    <s v="22,89"/>
    <s v="3130"/>
    <m/>
    <s v="06:13"/>
    <m/>
    <m/>
    <m/>
    <m/>
    <m/>
    <m/>
    <m/>
    <m/>
    <m/>
    <m/>
    <m/>
    <m/>
    <m/>
    <m/>
    <m/>
    <m/>
    <m/>
    <n v="21.14"/>
    <n v="13672"/>
    <n v="13672"/>
    <x v="2"/>
    <n v="3"/>
    <x v="287"/>
    <n v="190"/>
    <n v="-3.45"/>
    <n v="266.85000000000002"/>
    <x v="79"/>
    <x v="354"/>
    <e v="#N/A"/>
    <s v="03:44:25"/>
  </r>
  <r>
    <x v="4"/>
    <x v="0"/>
    <x v="1"/>
    <x v="17"/>
    <x v="0"/>
    <s v="4"/>
    <x v="0"/>
    <s v=""/>
    <s v=""/>
    <s v="10039977"/>
    <s v="JUAN EDUARDO"/>
    <s v="COX VIAL"/>
    <s v="105PS88"/>
    <x v="255"/>
    <m/>
    <s v=""/>
    <m/>
    <s v=""/>
    <s v="CHL"/>
    <s v=""/>
    <s v="19,84"/>
    <s v="5479"/>
    <m/>
    <s v="02:00"/>
    <s v="19,04"/>
    <s v="5710"/>
    <m/>
    <s v="03:07"/>
    <s v="19,38"/>
    <s v="3697"/>
    <m/>
    <s v="09:42"/>
    <m/>
    <m/>
    <m/>
    <m/>
    <m/>
    <m/>
    <m/>
    <m/>
    <m/>
    <m/>
    <m/>
    <m/>
    <m/>
    <m/>
    <m/>
    <m/>
    <m/>
    <n v="19.420000000000002"/>
    <n v="14886"/>
    <n v="14886"/>
    <x v="2"/>
    <n v="6"/>
    <x v="288"/>
    <n v="175"/>
    <n v="-23.683333333333334"/>
    <n v="231.61666666666667"/>
    <x v="184"/>
    <x v="297"/>
    <e v="#N/A"/>
    <s v="03:44:25"/>
  </r>
  <r>
    <x v="4"/>
    <x v="0"/>
    <x v="1"/>
    <x v="17"/>
    <x v="0"/>
    <s v="5"/>
    <x v="0"/>
    <s v=""/>
    <s v=""/>
    <s v="10092659"/>
    <s v="JOSEFINA"/>
    <s v="MATURANA FELL"/>
    <s v="106KP68"/>
    <x v="158"/>
    <m/>
    <s v=""/>
    <m/>
    <s v=""/>
    <s v="CHL"/>
    <s v=""/>
    <s v="18,09"/>
    <s v="6010"/>
    <m/>
    <s v="01:24"/>
    <s v="16,41"/>
    <s v="6626"/>
    <m/>
    <s v="01:08"/>
    <s v="18,33"/>
    <s v="3909"/>
    <m/>
    <s v="02:41"/>
    <m/>
    <m/>
    <m/>
    <m/>
    <m/>
    <m/>
    <m/>
    <m/>
    <m/>
    <m/>
    <m/>
    <m/>
    <m/>
    <m/>
    <m/>
    <m/>
    <m/>
    <n v="17.47"/>
    <n v="16546"/>
    <n v="16546"/>
    <x v="2"/>
    <n v="14"/>
    <x v="289"/>
    <n v="135"/>
    <n v="-51.35"/>
    <n v="163.95000000000002"/>
    <x v="172"/>
    <x v="355"/>
    <s v="TOBA ENDURANCE"/>
    <s v="03:44:25"/>
  </r>
  <r>
    <x v="4"/>
    <x v="0"/>
    <x v="1"/>
    <x v="17"/>
    <x v="0"/>
    <s v="6"/>
    <x v="0"/>
    <s v=""/>
    <s v=""/>
    <s v="10078206"/>
    <s v="CARLA"/>
    <s v="O'NELL"/>
    <s v="106BG29"/>
    <x v="291"/>
    <m/>
    <s v=""/>
    <m/>
    <s v=""/>
    <s v="CHL"/>
    <s v=""/>
    <s v="18,1"/>
    <s v="6006"/>
    <m/>
    <s v="01:42"/>
    <s v="16,36"/>
    <s v="6647"/>
    <m/>
    <s v="01:51"/>
    <s v="18,39"/>
    <s v="3896"/>
    <m/>
    <s v="05:24"/>
    <m/>
    <m/>
    <m/>
    <m/>
    <m/>
    <m/>
    <m/>
    <m/>
    <m/>
    <m/>
    <m/>
    <m/>
    <m/>
    <m/>
    <m/>
    <m/>
    <m/>
    <n v="17.47"/>
    <n v="16549"/>
    <n v="16549"/>
    <x v="2"/>
    <n v="15"/>
    <x v="290"/>
    <n v="130"/>
    <n v="-51.4"/>
    <n v="158.9"/>
    <x v="226"/>
    <x v="356"/>
    <e v="#N/A"/>
    <s v="03:44:25"/>
  </r>
  <r>
    <x v="4"/>
    <x v="0"/>
    <x v="1"/>
    <x v="17"/>
    <x v="0"/>
    <s v="7"/>
    <x v="0"/>
    <s v=""/>
    <s v=""/>
    <m/>
    <s v="CRISTIAN"/>
    <s v="CALONGE FREIRE"/>
    <m/>
    <x v="292"/>
    <m/>
    <s v=""/>
    <m/>
    <s v=""/>
    <s v="CHL"/>
    <s v=""/>
    <s v="16,05"/>
    <s v="6775"/>
    <m/>
    <s v="04:04"/>
    <s v="14,86"/>
    <s v="7318"/>
    <m/>
    <s v="05:37"/>
    <s v="10,51"/>
    <s v="6817"/>
    <m/>
    <s v="04:03"/>
    <m/>
    <m/>
    <m/>
    <m/>
    <m/>
    <m/>
    <m/>
    <m/>
    <m/>
    <m/>
    <m/>
    <m/>
    <m/>
    <m/>
    <m/>
    <m/>
    <m/>
    <n v="13.83"/>
    <n v="20909"/>
    <n v="20909"/>
    <x v="2"/>
    <n v="23"/>
    <x v="291"/>
    <n v="90"/>
    <n v="-124.06666666666666"/>
    <n v="80.299999929999998"/>
    <x v="227"/>
    <x v="357"/>
    <e v="#N/A"/>
    <s v="03:44:25"/>
  </r>
  <r>
    <x v="4"/>
    <x v="0"/>
    <x v="1"/>
    <x v="17"/>
    <x v="0"/>
    <s v="8"/>
    <x v="1"/>
    <s v=""/>
    <s v=""/>
    <s v="10116699"/>
    <s v="JUAN GUILLERMO"/>
    <s v="JIMENEZ ROJAS"/>
    <m/>
    <x v="293"/>
    <m/>
    <s v=""/>
    <m/>
    <s v=""/>
    <s v="CHL"/>
    <s v=""/>
    <s v="19,08"/>
    <s v="5698"/>
    <m/>
    <s v="01:47"/>
    <s v="20,18"/>
    <s v="5386"/>
    <m/>
    <s v="02:20"/>
    <s v="27,28"/>
    <s v="2626"/>
    <s v="FTQ GA"/>
    <s v="08:06"/>
    <m/>
    <m/>
    <m/>
    <m/>
    <m/>
    <m/>
    <m/>
    <m/>
    <m/>
    <m/>
    <m/>
    <m/>
    <m/>
    <m/>
    <m/>
    <m/>
    <m/>
    <n v="21.08"/>
    <n v="13710"/>
    <s v="NA"/>
    <x v="2"/>
    <s v="NA"/>
    <x v="7"/>
    <n v="0"/>
    <e v="#VALUE!"/>
    <n v="0"/>
    <x v="173"/>
    <x v="358"/>
    <e v="#N/A"/>
    <s v="03:44:25"/>
  </r>
  <r>
    <x v="4"/>
    <x v="0"/>
    <x v="1"/>
    <x v="17"/>
    <x v="0"/>
    <s v="9"/>
    <x v="1"/>
    <s v=""/>
    <s v=""/>
    <s v="10036587"/>
    <s v="NICOLAS"/>
    <s v="SCHMIDT GONZALEZ"/>
    <m/>
    <x v="106"/>
    <m/>
    <s v=""/>
    <m/>
    <s v=""/>
    <s v="CHL"/>
    <s v=""/>
    <s v="13,79"/>
    <s v="7884"/>
    <m/>
    <s v="02:38"/>
    <s v="17,75"/>
    <s v="6124"/>
    <m/>
    <s v="04:49"/>
    <s v="21,26"/>
    <s v="3370"/>
    <s v="FTQ GA"/>
    <s v="07:59"/>
    <m/>
    <m/>
    <m/>
    <m/>
    <m/>
    <m/>
    <m/>
    <m/>
    <m/>
    <m/>
    <m/>
    <m/>
    <m/>
    <m/>
    <m/>
    <m/>
    <m/>
    <n v="16.63"/>
    <n v="17378"/>
    <s v="NA"/>
    <x v="2"/>
    <s v="NA"/>
    <x v="7"/>
    <n v="0"/>
    <e v="#VALUE!"/>
    <n v="0"/>
    <x v="2"/>
    <x v="359"/>
    <s v="TOBA ENDURANCE"/>
    <s v="03:44:25"/>
  </r>
  <r>
    <x v="4"/>
    <x v="0"/>
    <x v="1"/>
    <x v="17"/>
    <x v="0"/>
    <s v="10"/>
    <x v="1"/>
    <s v=""/>
    <s v=""/>
    <m/>
    <s v="LUIS"/>
    <s v="SANTOS "/>
    <m/>
    <x v="71"/>
    <m/>
    <s v=""/>
    <m/>
    <s v=""/>
    <s v="CHL"/>
    <s v=""/>
    <s v="18,82"/>
    <s v="5776"/>
    <m/>
    <s v="03:13"/>
    <s v="19,61"/>
    <s v="5544"/>
    <s v="FTQ GA"/>
    <s v="04:09"/>
    <m/>
    <m/>
    <m/>
    <m/>
    <m/>
    <m/>
    <m/>
    <m/>
    <m/>
    <m/>
    <m/>
    <m/>
    <m/>
    <m/>
    <m/>
    <m/>
    <m/>
    <m/>
    <m/>
    <m/>
    <m/>
    <n v="19.21"/>
    <n v="11320"/>
    <s v="NA"/>
    <x v="2"/>
    <s v="NA"/>
    <x v="7"/>
    <n v="0"/>
    <e v="#VALUE!"/>
    <n v="0"/>
    <x v="71"/>
    <x v="71"/>
    <e v="#N/A"/>
    <s v="03:44:25"/>
  </r>
  <r>
    <x v="4"/>
    <x v="0"/>
    <x v="1"/>
    <x v="17"/>
    <x v="0"/>
    <s v="11"/>
    <x v="1"/>
    <s v=""/>
    <s v=""/>
    <s v="10131587"/>
    <s v="CAROLINE"/>
    <s v="MACKENZIE"/>
    <m/>
    <x v="235"/>
    <m/>
    <s v=""/>
    <m/>
    <s v=""/>
    <s v="CHL"/>
    <s v=""/>
    <s v="13,7"/>
    <s v="7935"/>
    <s v="FTQ GA"/>
    <s v="02:33"/>
    <m/>
    <m/>
    <m/>
    <m/>
    <m/>
    <m/>
    <m/>
    <m/>
    <m/>
    <m/>
    <m/>
    <m/>
    <m/>
    <m/>
    <m/>
    <m/>
    <m/>
    <m/>
    <m/>
    <m/>
    <m/>
    <m/>
    <m/>
    <m/>
    <m/>
    <n v="13.7"/>
    <n v="7935"/>
    <s v="NA"/>
    <x v="2"/>
    <s v="NA"/>
    <x v="7"/>
    <n v="0"/>
    <e v="#VALUE!"/>
    <n v="0"/>
    <x v="6"/>
    <x v="360"/>
    <s v="LA COMPAÑÍA"/>
    <s v="03:44:25"/>
  </r>
  <r>
    <x v="4"/>
    <x v="0"/>
    <x v="1"/>
    <x v="17"/>
    <x v="0"/>
    <s v="12"/>
    <x v="1"/>
    <s v=""/>
    <s v=""/>
    <m/>
    <s v="LEON"/>
    <s v="LARRAIN"/>
    <m/>
    <x v="70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x v="7"/>
    <n v="0"/>
    <e v="#VALUE!"/>
    <n v="0"/>
    <x v="70"/>
    <x v="70"/>
    <e v="#N/A"/>
    <s v="03:44:25"/>
  </r>
  <r>
    <x v="4"/>
    <x v="0"/>
    <x v="1"/>
    <x v="17"/>
    <x v="1"/>
    <s v="1"/>
    <x v="0"/>
    <s v=""/>
    <s v=""/>
    <s v="10181712"/>
    <s v="TRINIDAD"/>
    <s v="VALENZUELA FUENTES"/>
    <m/>
    <x v="294"/>
    <m/>
    <s v=""/>
    <m/>
    <s v=""/>
    <s v="CHL"/>
    <s v=""/>
    <s v="18,29"/>
    <s v="5944"/>
    <m/>
    <s v="01:06"/>
    <s v="18,73"/>
    <s v="5806"/>
    <m/>
    <s v="02:01"/>
    <s v="20,38"/>
    <s v="3515"/>
    <m/>
    <s v="10:49"/>
    <m/>
    <m/>
    <m/>
    <m/>
    <m/>
    <m/>
    <m/>
    <m/>
    <m/>
    <m/>
    <m/>
    <m/>
    <m/>
    <m/>
    <m/>
    <m/>
    <m/>
    <n v="18.940000000000001"/>
    <n v="15266"/>
    <n v="15266"/>
    <x v="3"/>
    <n v="7"/>
    <x v="292"/>
    <n v="170"/>
    <n v="-30.016666666666666"/>
    <n v="220.28333333333336"/>
    <x v="18"/>
    <x v="361"/>
    <e v="#N/A"/>
    <s v="03:44:25"/>
  </r>
  <r>
    <x v="4"/>
    <x v="0"/>
    <x v="1"/>
    <x v="17"/>
    <x v="1"/>
    <s v="2"/>
    <x v="0"/>
    <s v=""/>
    <s v=""/>
    <s v="10176286"/>
    <s v="VICTOR"/>
    <s v="RIOS GARCIA HUIDOBRO"/>
    <s v="104VE08"/>
    <x v="118"/>
    <m/>
    <s v=""/>
    <m/>
    <s v=""/>
    <s v="CHL"/>
    <s v=""/>
    <s v="18,2"/>
    <s v="5975"/>
    <m/>
    <s v="01:40"/>
    <s v="18,57"/>
    <s v="5855"/>
    <m/>
    <s v="02:27"/>
    <s v="20,65"/>
    <s v="3470"/>
    <m/>
    <s v="16:22"/>
    <m/>
    <m/>
    <m/>
    <m/>
    <m/>
    <m/>
    <m/>
    <m/>
    <m/>
    <m/>
    <m/>
    <m/>
    <m/>
    <m/>
    <m/>
    <m/>
    <m/>
    <n v="18.89"/>
    <n v="15300"/>
    <n v="15300"/>
    <x v="3"/>
    <n v="8"/>
    <x v="293"/>
    <n v="165"/>
    <n v="-30.583333333333332"/>
    <n v="214.71666666666667"/>
    <x v="59"/>
    <x v="362"/>
    <e v="#N/A"/>
    <s v="03:44:25"/>
  </r>
  <r>
    <x v="4"/>
    <x v="0"/>
    <x v="1"/>
    <x v="17"/>
    <x v="1"/>
    <s v="3"/>
    <x v="0"/>
    <s v=""/>
    <s v=""/>
    <s v="10107869"/>
    <s v="PEDRO Tomas"/>
    <s v="VARELA CERDA"/>
    <s v="105VW73"/>
    <x v="295"/>
    <m/>
    <s v=""/>
    <m/>
    <s v=""/>
    <s v="CHL"/>
    <s v=""/>
    <s v="18,06"/>
    <s v="6019"/>
    <m/>
    <s v="01:36"/>
    <s v="17,92"/>
    <s v="6066"/>
    <m/>
    <s v="02:18"/>
    <s v="21,91"/>
    <s v="3270"/>
    <m/>
    <s v="07:20"/>
    <m/>
    <m/>
    <m/>
    <m/>
    <m/>
    <m/>
    <m/>
    <m/>
    <m/>
    <m/>
    <m/>
    <m/>
    <m/>
    <m/>
    <m/>
    <m/>
    <m/>
    <n v="18.829999999999998"/>
    <n v="15354"/>
    <n v="15354"/>
    <x v="3"/>
    <n v="9"/>
    <x v="294"/>
    <n v="160"/>
    <n v="-31.483333333333334"/>
    <n v="208.81666666666666"/>
    <x v="26"/>
    <x v="363"/>
    <s v="EL MOLINO B"/>
    <s v="03:44:25"/>
  </r>
  <r>
    <x v="4"/>
    <x v="0"/>
    <x v="1"/>
    <x v="17"/>
    <x v="1"/>
    <s v="4"/>
    <x v="0"/>
    <s v=""/>
    <s v=""/>
    <s v="10172600"/>
    <s v="JESUS Maximiliano"/>
    <s v="CERPA VERA"/>
    <s v="105KU57"/>
    <x v="128"/>
    <m/>
    <s v=""/>
    <m/>
    <s v=""/>
    <s v="CHL"/>
    <s v=""/>
    <s v="16,23"/>
    <s v="6699"/>
    <m/>
    <s v="00:49"/>
    <s v="16,55"/>
    <s v="6569"/>
    <m/>
    <s v="01:20"/>
    <s v="16,94"/>
    <s v="4230"/>
    <m/>
    <s v="01:55"/>
    <m/>
    <m/>
    <m/>
    <m/>
    <m/>
    <m/>
    <m/>
    <m/>
    <m/>
    <m/>
    <m/>
    <m/>
    <m/>
    <m/>
    <m/>
    <m/>
    <m/>
    <n v="16.52"/>
    <n v="17498"/>
    <n v="17498"/>
    <x v="3"/>
    <n v="16"/>
    <x v="295"/>
    <n v="125"/>
    <n v="-67.216666666666669"/>
    <n v="138.08333333333334"/>
    <x v="17"/>
    <x v="364"/>
    <e v="#N/A"/>
    <s v="03:44:25"/>
  </r>
  <r>
    <x v="4"/>
    <x v="0"/>
    <x v="1"/>
    <x v="17"/>
    <x v="1"/>
    <s v="5"/>
    <x v="0"/>
    <s v=""/>
    <s v=""/>
    <s v="10176170"/>
    <s v="JOSE"/>
    <s v="SPOERER VERGARA"/>
    <m/>
    <x v="296"/>
    <m/>
    <s v=""/>
    <m/>
    <s v=""/>
    <s v="CHL"/>
    <s v=""/>
    <s v="15,16"/>
    <s v="7173"/>
    <m/>
    <s v="04:47"/>
    <s v="15,01"/>
    <s v="7241"/>
    <m/>
    <s v="03:52"/>
    <s v="15,84"/>
    <s v="4523"/>
    <m/>
    <s v="06:07"/>
    <m/>
    <m/>
    <m/>
    <m/>
    <m/>
    <m/>
    <m/>
    <m/>
    <m/>
    <m/>
    <m/>
    <m/>
    <m/>
    <m/>
    <m/>
    <m/>
    <m/>
    <n v="15.27"/>
    <n v="18937"/>
    <n v="18937"/>
    <x v="3"/>
    <n v="18"/>
    <x v="296"/>
    <n v="115"/>
    <n v="-91.2"/>
    <n v="104.10000000000001"/>
    <x v="23"/>
    <x v="365"/>
    <s v="LA COMPAÑÍA"/>
    <s v="03:44:25"/>
  </r>
  <r>
    <x v="4"/>
    <x v="0"/>
    <x v="1"/>
    <x v="17"/>
    <x v="1"/>
    <s v="6"/>
    <x v="0"/>
    <s v=""/>
    <s v=""/>
    <m/>
    <s v="DIEGO"/>
    <s v="OYANEDEL"/>
    <m/>
    <x v="297"/>
    <m/>
    <s v=""/>
    <m/>
    <s v=""/>
    <s v="CHL"/>
    <s v=""/>
    <s v="15,01"/>
    <s v="7243"/>
    <m/>
    <s v="05:58"/>
    <s v="14,81"/>
    <s v="7343"/>
    <m/>
    <s v="06:41"/>
    <s v="16,45"/>
    <s v="4354"/>
    <m/>
    <s v="11:03"/>
    <m/>
    <m/>
    <m/>
    <m/>
    <m/>
    <m/>
    <m/>
    <m/>
    <m/>
    <m/>
    <m/>
    <m/>
    <m/>
    <m/>
    <m/>
    <m/>
    <m/>
    <n v="15.26"/>
    <n v="18940"/>
    <n v="18940"/>
    <x v="3"/>
    <n v="19"/>
    <x v="297"/>
    <n v="110"/>
    <n v="-91.25"/>
    <n v="99.050000000000011"/>
    <x v="75"/>
    <x v="366"/>
    <s v="LA COMPAÑÍA"/>
    <s v="03:44:25"/>
  </r>
  <r>
    <x v="4"/>
    <x v="0"/>
    <x v="1"/>
    <x v="17"/>
    <x v="1"/>
    <s v="7"/>
    <x v="1"/>
    <s v=""/>
    <s v=""/>
    <s v="10172476"/>
    <s v="FLORENCIA"/>
    <s v="CARDONE ALMARZA"/>
    <s v="104TU02"/>
    <x v="165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3"/>
    <s v="NA"/>
    <x v="7"/>
    <n v="0"/>
    <e v="#VALUE!"/>
    <n v="0"/>
    <x v="54"/>
    <x v="235"/>
    <e v="#N/A"/>
    <s v="03:44:25"/>
  </r>
  <r>
    <x v="4"/>
    <x v="1"/>
    <x v="1"/>
    <x v="17"/>
    <x v="0"/>
    <s v="1"/>
    <x v="0"/>
    <s v=""/>
    <s v=""/>
    <s v="10139724"/>
    <s v="ORLANDO"/>
    <s v="VILLALOBOS"/>
    <m/>
    <x v="72"/>
    <m/>
    <s v=""/>
    <m/>
    <s v=""/>
    <s v="CHL"/>
    <s v=""/>
    <s v="08:30:00"/>
    <s v="09:55:13"/>
    <s v="09:59:40"/>
    <s v="20,21"/>
    <s v="21,26"/>
    <s v="5380"/>
    <m/>
    <s v="10:39:40"/>
    <s v="12:02:07"/>
    <s v="12:06:18"/>
    <s v="20,91"/>
    <s v="21,98"/>
    <s v="5198"/>
    <m/>
    <s v="12:46:18"/>
    <s v="13:37:37"/>
    <s v="13:46:05"/>
    <s v="19,97"/>
    <s v="23,27"/>
    <s v="3588"/>
    <m/>
    <m/>
    <m/>
    <m/>
    <m/>
    <m/>
    <m/>
    <m/>
    <m/>
    <n v="20.41"/>
    <n v="14166"/>
    <n v="14166"/>
    <x v="2"/>
    <n v="4"/>
    <x v="298"/>
    <n v="185"/>
    <n v="-11.683333333333334"/>
    <n v="253.61666666666667"/>
    <x v="33"/>
    <x v="247"/>
    <e v="#N/A"/>
    <s v="03:44:25"/>
  </r>
  <r>
    <x v="4"/>
    <x v="1"/>
    <x v="1"/>
    <x v="17"/>
    <x v="0"/>
    <s v="2"/>
    <x v="0"/>
    <s v=""/>
    <s v=""/>
    <m/>
    <s v="INGRID "/>
    <s v="FONCK"/>
    <s v="104RZ99"/>
    <x v="48"/>
    <m/>
    <s v=""/>
    <m/>
    <s v=""/>
    <s v="CHL"/>
    <s v=""/>
    <s v="08:30:00"/>
    <s v="09:55:20"/>
    <s v="10:00:34"/>
    <s v="20"/>
    <s v="21,23"/>
    <s v="5435"/>
    <m/>
    <s v="10:40:34"/>
    <s v="12:05:03"/>
    <s v="12:12:42"/>
    <s v="19,67"/>
    <s v="21,45"/>
    <s v="5527"/>
    <m/>
    <s v="12:52:42"/>
    <s v="13:44:38"/>
    <s v="13:54:58"/>
    <s v="19,17"/>
    <s v="22,99"/>
    <s v="3736"/>
    <m/>
    <m/>
    <m/>
    <m/>
    <m/>
    <m/>
    <m/>
    <m/>
    <m/>
    <n v="19.670000000000002"/>
    <n v="14699"/>
    <n v="14699"/>
    <x v="2"/>
    <n v="5"/>
    <x v="299"/>
    <n v="180"/>
    <n v="-20.566666666666666"/>
    <n v="239.73333333333335"/>
    <x v="38"/>
    <x v="367"/>
    <s v="EL MOLINO A"/>
    <s v="03:44:25"/>
  </r>
  <r>
    <x v="4"/>
    <x v="1"/>
    <x v="1"/>
    <x v="17"/>
    <x v="0"/>
    <s v="3"/>
    <x v="0"/>
    <s v=""/>
    <s v=""/>
    <m/>
    <s v="JORGE"/>
    <s v="GELDRES"/>
    <m/>
    <x v="224"/>
    <m/>
    <s v=""/>
    <m/>
    <s v=""/>
    <s v="CHL"/>
    <s v=""/>
    <s v="08:30:00"/>
    <s v="10:03:25"/>
    <s v="10:09:28"/>
    <s v="18,21"/>
    <s v="19,4"/>
    <s v="5969"/>
    <m/>
    <s v="10:49:28"/>
    <s v="12:13:38"/>
    <s v="12:20:00"/>
    <s v="20,02"/>
    <s v="21,53"/>
    <s v="5431"/>
    <m/>
    <s v="13:00:00"/>
    <s v="13:42:00"/>
    <s v="14:10:52"/>
    <s v="16,85"/>
    <s v="28,43"/>
    <s v="4253"/>
    <m/>
    <m/>
    <m/>
    <m/>
    <m/>
    <m/>
    <m/>
    <m/>
    <m/>
    <n v="18.47"/>
    <n v="15653"/>
    <n v="15653"/>
    <x v="2"/>
    <n v="10"/>
    <x v="300"/>
    <n v="155"/>
    <n v="-36.466666666666669"/>
    <n v="198.83333333333334"/>
    <x v="181"/>
    <x v="256"/>
    <e v="#N/A"/>
    <s v="03:44:25"/>
  </r>
  <r>
    <x v="4"/>
    <x v="1"/>
    <x v="1"/>
    <x v="17"/>
    <x v="0"/>
    <s v="4"/>
    <x v="0"/>
    <s v=""/>
    <s v=""/>
    <s v="10155220"/>
    <s v="NICOLAS"/>
    <s v="BULNES LABRA"/>
    <s v="105SM84"/>
    <x v="298"/>
    <m/>
    <s v=""/>
    <m/>
    <s v=""/>
    <s v="CHL"/>
    <s v=""/>
    <s v="08:30:00"/>
    <s v="10:06:41"/>
    <s v="10:09:04"/>
    <s v="18,29"/>
    <s v="18,74"/>
    <s v="5945"/>
    <m/>
    <s v="10:49:04"/>
    <s v="12:22:00"/>
    <s v="12:26:10"/>
    <s v="18,66"/>
    <s v="19,5"/>
    <s v="5826"/>
    <m/>
    <s v="13:06:10"/>
    <s v="14:05:11"/>
    <s v="14:18:14"/>
    <s v="16,57"/>
    <s v="20,24"/>
    <s v="4323"/>
    <m/>
    <m/>
    <m/>
    <m/>
    <m/>
    <m/>
    <m/>
    <m/>
    <m/>
    <n v="17.96"/>
    <n v="16094"/>
    <n v="16094"/>
    <x v="2"/>
    <n v="11"/>
    <x v="301"/>
    <n v="150"/>
    <n v="-43.81666666666667"/>
    <n v="186.48333333333335"/>
    <x v="228"/>
    <x v="368"/>
    <e v="#N/A"/>
    <s v="03:44:25"/>
  </r>
  <r>
    <x v="4"/>
    <x v="1"/>
    <x v="1"/>
    <x v="17"/>
    <x v="0"/>
    <s v="5"/>
    <x v="0"/>
    <s v=""/>
    <s v=""/>
    <m/>
    <s v="FELIPE"/>
    <s v="THOMSEN"/>
    <m/>
    <x v="61"/>
    <m/>
    <s v=""/>
    <m/>
    <s v=""/>
    <s v="CHL"/>
    <s v=""/>
    <s v="08:30:00"/>
    <s v="10:03:27"/>
    <s v="10:10:25"/>
    <s v="18,04"/>
    <s v="19,39"/>
    <s v="6026"/>
    <m/>
    <s v="10:50:25"/>
    <s v="12:13:35"/>
    <s v="12:23:52"/>
    <s v="19,39"/>
    <s v="21,79"/>
    <s v="5607"/>
    <m/>
    <s v="13:03:52"/>
    <s v="14:05:13"/>
    <s v="14:20:57"/>
    <s v="15,49"/>
    <s v="19,46"/>
    <s v="4626"/>
    <m/>
    <m/>
    <m/>
    <m/>
    <m/>
    <m/>
    <m/>
    <m/>
    <m/>
    <n v="17.78"/>
    <n v="16258"/>
    <n v="16258"/>
    <x v="2"/>
    <n v="12"/>
    <x v="302"/>
    <n v="145"/>
    <n v="-46.55"/>
    <n v="178.75"/>
    <x v="61"/>
    <x v="61"/>
    <e v="#N/A"/>
    <s v="03:44:25"/>
  </r>
  <r>
    <x v="4"/>
    <x v="1"/>
    <x v="1"/>
    <x v="17"/>
    <x v="0"/>
    <s v="6"/>
    <x v="0"/>
    <s v=""/>
    <s v=""/>
    <s v="10154327"/>
    <s v="ANDRES"/>
    <s v="VELASQUEZ"/>
    <s v="106GG91"/>
    <x v="26"/>
    <m/>
    <s v=""/>
    <m/>
    <s v=""/>
    <s v="CHL"/>
    <s v=""/>
    <s v="08:30:00"/>
    <s v="10:08:14"/>
    <s v="10:14:51"/>
    <s v="17,28"/>
    <s v="18,44"/>
    <s v="6292"/>
    <m/>
    <s v="10:54:51"/>
    <s v="12:39:20"/>
    <s v="12:45:09"/>
    <s v="16,43"/>
    <s v="17,34"/>
    <s v="6618"/>
    <m/>
    <s v="13:25:09"/>
    <s v="15:05:49"/>
    <s v="15:15:07"/>
    <s v="10,86"/>
    <s v="11,86"/>
    <s v="6598"/>
    <m/>
    <m/>
    <m/>
    <m/>
    <m/>
    <m/>
    <m/>
    <m/>
    <m/>
    <n v="14.82"/>
    <n v="19508"/>
    <n v="19508"/>
    <x v="2"/>
    <n v="20"/>
    <x v="303"/>
    <n v="105"/>
    <n v="-100.71666666666667"/>
    <n v="84.583333333333343"/>
    <x v="201"/>
    <x v="369"/>
    <e v="#N/A"/>
    <s v="03:44:25"/>
  </r>
  <r>
    <x v="4"/>
    <x v="1"/>
    <x v="1"/>
    <x v="17"/>
    <x v="0"/>
    <s v="7"/>
    <x v="0"/>
    <s v=""/>
    <s v=""/>
    <s v="10045218"/>
    <s v="ALVARO"/>
    <s v="LLOMPART GRIMM"/>
    <m/>
    <x v="299"/>
    <m/>
    <s v=""/>
    <m/>
    <s v=""/>
    <s v="CHL"/>
    <s v=""/>
    <s v="08:30:00"/>
    <s v="10:32:52"/>
    <s v="10:41:11"/>
    <s v="13,81"/>
    <s v="14,75"/>
    <s v="7872"/>
    <m/>
    <s v="11:21:11"/>
    <s v="13:05:21"/>
    <s v="13:16:10"/>
    <s v="15,76"/>
    <s v="17,4"/>
    <s v="6899"/>
    <m/>
    <s v="13:56:10"/>
    <s v="15:09:37"/>
    <s v="15:19:43"/>
    <s v="14,29"/>
    <s v="16,26"/>
    <s v="5013"/>
    <m/>
    <m/>
    <m/>
    <m/>
    <m/>
    <m/>
    <m/>
    <m/>
    <m/>
    <n v="14.61"/>
    <n v="19783"/>
    <n v="19783"/>
    <x v="2"/>
    <n v="21"/>
    <x v="304"/>
    <n v="100"/>
    <n v="-105.3"/>
    <n v="80.299999929999998"/>
    <x v="175"/>
    <x v="370"/>
    <e v="#N/A"/>
    <s v="03:44:25"/>
  </r>
  <r>
    <x v="4"/>
    <x v="1"/>
    <x v="1"/>
    <x v="17"/>
    <x v="0"/>
    <s v="8"/>
    <x v="0"/>
    <s v=""/>
    <s v=""/>
    <m/>
    <s v="FRANCISCO"/>
    <s v="VERGARA"/>
    <s v=""/>
    <x v="300"/>
    <m/>
    <s v=""/>
    <m/>
    <s v=""/>
    <s v="CHL"/>
    <s v=""/>
    <s v="08:30:00"/>
    <s v="10:23:31"/>
    <s v="10:29:32"/>
    <s v="15,16"/>
    <s v="15,96"/>
    <s v="7172"/>
    <m/>
    <s v="11:09:32"/>
    <s v="13:04:37"/>
    <s v="13:11:29"/>
    <s v="14,86"/>
    <s v="15,75"/>
    <s v="7317"/>
    <m/>
    <s v="13:51:29"/>
    <s v="15:10:56"/>
    <s v="15:19:46"/>
    <s v="13,52"/>
    <s v="15,03"/>
    <s v="5297"/>
    <m/>
    <m/>
    <m/>
    <m/>
    <m/>
    <m/>
    <m/>
    <m/>
    <m/>
    <n v="14.61"/>
    <n v="19786"/>
    <n v="19786"/>
    <x v="2"/>
    <n v="22"/>
    <x v="305"/>
    <n v="95"/>
    <n v="-105.35"/>
    <n v="80.299999919999991"/>
    <x v="150"/>
    <x v="371"/>
    <e v="#N/A"/>
    <s v="03:44:25"/>
  </r>
  <r>
    <x v="4"/>
    <x v="1"/>
    <x v="1"/>
    <x v="17"/>
    <x v="0"/>
    <s v="9"/>
    <x v="1"/>
    <s v=""/>
    <s v=""/>
    <m/>
    <s v="JOSE MANUEL"/>
    <s v="OLIVO HERNANDEZ"/>
    <s v=""/>
    <x v="301"/>
    <m/>
    <s v=""/>
    <m/>
    <s v=""/>
    <s v="CHL"/>
    <s v=""/>
    <s v="08:30:00"/>
    <s v="09:54:58"/>
    <s v="10:06:03"/>
    <s v="18,86"/>
    <s v="21,32"/>
    <s v="5763"/>
    <m/>
    <s v="10:46:03"/>
    <s v="12:58:20"/>
    <s v="13:00:07"/>
    <s v="13,52"/>
    <s v="13,7"/>
    <s v="8044"/>
    <m/>
    <s v="13:40:07"/>
    <s v="15:00:33"/>
    <s v="15:04:18"/>
    <s v="14,18"/>
    <s v="14,84"/>
    <s v="5052"/>
    <s v="FTQ GA"/>
    <m/>
    <m/>
    <m/>
    <m/>
    <m/>
    <m/>
    <m/>
    <m/>
    <n v="15.33"/>
    <n v="18859"/>
    <s v="NA"/>
    <x v="2"/>
    <s v="NA"/>
    <x v="7"/>
    <n v="0"/>
    <e v="#VALUE!"/>
    <n v="0"/>
    <x v="229"/>
    <x v="372"/>
    <e v="#N/A"/>
    <s v="03:44:25"/>
  </r>
  <r>
    <x v="4"/>
    <x v="1"/>
    <x v="1"/>
    <x v="17"/>
    <x v="0"/>
    <s v="10"/>
    <x v="1"/>
    <s v=""/>
    <s v=""/>
    <m/>
    <s v="RICARDO"/>
    <s v="THOMSEN"/>
    <m/>
    <x v="63"/>
    <m/>
    <s v=""/>
    <m/>
    <s v=""/>
    <s v="CHL"/>
    <s v=""/>
    <s v="08:30:00"/>
    <s v="10:03:20"/>
    <s v="10:09:37"/>
    <s v="18,19"/>
    <s v="19,41"/>
    <s v="5978"/>
    <s v="FTQ GA"/>
    <m/>
    <m/>
    <m/>
    <m/>
    <m/>
    <m/>
    <m/>
    <m/>
    <m/>
    <m/>
    <m/>
    <m/>
    <m/>
    <m/>
    <m/>
    <m/>
    <m/>
    <m/>
    <m/>
    <m/>
    <m/>
    <m/>
    <n v="18.190000000000001"/>
    <n v="5978"/>
    <s v="NA"/>
    <x v="2"/>
    <s v="NA"/>
    <x v="7"/>
    <n v="0"/>
    <e v="#VALUE!"/>
    <n v="0"/>
    <x v="63"/>
    <x v="63"/>
    <e v="#N/A"/>
    <s v="03:44:25"/>
  </r>
  <r>
    <x v="4"/>
    <x v="1"/>
    <x v="1"/>
    <x v="17"/>
    <x v="1"/>
    <s v="1"/>
    <x v="0"/>
    <s v=""/>
    <s v=""/>
    <m/>
    <s v="NICOLAS"/>
    <s v="SILVA OVALLE"/>
    <s v="104WZ17"/>
    <x v="164"/>
    <m/>
    <s v=""/>
    <m/>
    <s v=""/>
    <s v="CHL"/>
    <s v=""/>
    <s v="08:45:00"/>
    <s v="10:38:48"/>
    <s v="10:40:36"/>
    <s v="15,67"/>
    <s v="15,92"/>
    <s v="6936"/>
    <m/>
    <s v="11:20:36"/>
    <s v="12:58:40"/>
    <s v="13:00:52"/>
    <s v="18,07"/>
    <s v="18,48"/>
    <s v="6016"/>
    <m/>
    <s v="13:40:52"/>
    <s v="14:29:49"/>
    <s v="14:36:37"/>
    <s v="21,41"/>
    <s v="24,39"/>
    <s v="3345"/>
    <m/>
    <m/>
    <m/>
    <m/>
    <m/>
    <m/>
    <m/>
    <m/>
    <m/>
    <n v="17.739999999999998"/>
    <n v="16298"/>
    <n v="16298"/>
    <x v="3"/>
    <n v="13"/>
    <x v="306"/>
    <n v="140"/>
    <n v="-47.216666666666669"/>
    <n v="173.08333333333334"/>
    <x v="230"/>
    <x v="373"/>
    <e v="#N/A"/>
    <s v="03:44:25"/>
  </r>
  <r>
    <x v="4"/>
    <x v="1"/>
    <x v="1"/>
    <x v="17"/>
    <x v="1"/>
    <s v="2"/>
    <x v="0"/>
    <s v=""/>
    <s v=""/>
    <m/>
    <s v="AMELIA "/>
    <s v="LARRAIN"/>
    <s v="105IK40"/>
    <x v="150"/>
    <m/>
    <s v=""/>
    <m/>
    <s v=""/>
    <s v="CHL"/>
    <s v=""/>
    <s v="08:45:00"/>
    <s v="10:24:02"/>
    <s v="10:27:39"/>
    <s v="17,65"/>
    <s v="18,29"/>
    <s v="6160"/>
    <m/>
    <s v="11:07:39"/>
    <s v="12:53:51"/>
    <s v="13:00:02"/>
    <s v="16,12"/>
    <s v="17,06"/>
    <s v="6743"/>
    <m/>
    <s v="13:40:02"/>
    <s v="14:48:00"/>
    <s v="14:56:40"/>
    <s v="15,58"/>
    <s v="17,57"/>
    <s v="4598"/>
    <m/>
    <m/>
    <m/>
    <m/>
    <m/>
    <m/>
    <m/>
    <m/>
    <m/>
    <n v="16.52"/>
    <n v="17500"/>
    <n v="17500"/>
    <x v="3"/>
    <n v="17"/>
    <x v="307"/>
    <n v="120"/>
    <n v="-67.25"/>
    <n v="133.05000000000001"/>
    <x v="83"/>
    <x v="374"/>
    <s v="EL QUILLAY"/>
    <s v="03:44:25"/>
  </r>
  <r>
    <x v="4"/>
    <x v="1"/>
    <x v="1"/>
    <x v="17"/>
    <x v="1"/>
    <s v="3"/>
    <x v="1"/>
    <s v=""/>
    <s v=""/>
    <s v="10192484"/>
    <s v="FLORENCIA CATALINA"/>
    <s v="CERPA VERA"/>
    <s v=""/>
    <x v="84"/>
    <m/>
    <s v=""/>
    <m/>
    <s v=""/>
    <s v="CHL"/>
    <s v=""/>
    <s v="08:45:00"/>
    <s v="10:35:47"/>
    <s v="10:37:56"/>
    <s v="16,04"/>
    <s v="16,36"/>
    <s v="6777"/>
    <m/>
    <s v="11:17:56"/>
    <s v="13:25:28"/>
    <s v="13:36:12"/>
    <s v="13,1"/>
    <s v="14,21"/>
    <s v="8296"/>
    <s v="RET"/>
    <m/>
    <m/>
    <m/>
    <m/>
    <m/>
    <m/>
    <m/>
    <m/>
    <m/>
    <m/>
    <m/>
    <m/>
    <m/>
    <m/>
    <m/>
    <n v="14.43"/>
    <n v="15073"/>
    <s v="NA"/>
    <x v="3"/>
    <s v="NA"/>
    <x v="7"/>
    <n v="0"/>
    <e v="#VALUE!"/>
    <n v="0"/>
    <x v="53"/>
    <x v="375"/>
    <e v="#N/A"/>
    <s v="03:44:25"/>
  </r>
  <r>
    <x v="4"/>
    <x v="1"/>
    <x v="2"/>
    <x v="18"/>
    <x v="0"/>
    <s v="1"/>
    <x v="0"/>
    <s v=""/>
    <s v=""/>
    <m/>
    <s v="ARMANDO JOSE"/>
    <s v="HARGOUS MIDDLETON"/>
    <m/>
    <x v="168"/>
    <m/>
    <s v=""/>
    <m/>
    <s v=""/>
    <s v="CHL"/>
    <s v=""/>
    <s v="11:00:00"/>
    <s v="12:34:35"/>
    <s v="12:38:02"/>
    <s v="18,48"/>
    <s v="19,16"/>
    <s v="5883"/>
    <m/>
    <s v="13:18:02"/>
    <s v="15:00:12"/>
    <s v="15:06:21"/>
    <s v="16,73"/>
    <s v="17,74"/>
    <s v="6499"/>
    <m/>
    <m/>
    <m/>
    <m/>
    <m/>
    <m/>
    <m/>
    <m/>
    <m/>
    <m/>
    <m/>
    <m/>
    <m/>
    <m/>
    <m/>
    <m/>
    <n v="17.559999999999999"/>
    <n v="12382"/>
    <n v="12382"/>
    <x v="4"/>
    <n v="1"/>
    <x v="308"/>
    <n v="200"/>
    <n v="0"/>
    <n v="260.39999999999998"/>
    <x v="231"/>
    <x v="376"/>
    <e v="#N/A"/>
    <s v="03:26:22"/>
  </r>
  <r>
    <x v="4"/>
    <x v="1"/>
    <x v="2"/>
    <x v="18"/>
    <x v="0"/>
    <s v="2"/>
    <x v="1"/>
    <s v=""/>
    <s v=""/>
    <m/>
    <s v="ISABEL"/>
    <s v="BACHELET COTO"/>
    <s v="104ZC34"/>
    <x v="205"/>
    <m/>
    <s v=""/>
    <m/>
    <s v=""/>
    <s v="CHL"/>
    <s v=""/>
    <s v="11:00:00"/>
    <s v="12:28:59"/>
    <s v="12:33:09"/>
    <s v="19,45"/>
    <s v="20,36"/>
    <s v="5590"/>
    <m/>
    <s v="13:13:09"/>
    <s v="14:59:36"/>
    <s v="15:06:26"/>
    <s v="16"/>
    <s v="17,02"/>
    <s v="6797"/>
    <m/>
    <m/>
    <m/>
    <m/>
    <m/>
    <m/>
    <m/>
    <m/>
    <m/>
    <m/>
    <m/>
    <m/>
    <m/>
    <m/>
    <m/>
    <m/>
    <n v="17.55"/>
    <n v="12387"/>
    <s v="NA"/>
    <x v="4"/>
    <s v="NA"/>
    <x v="7"/>
    <n v="0"/>
    <e v="#VALUE!"/>
    <n v="0"/>
    <x v="232"/>
    <x v="377"/>
    <e v="#N/A"/>
    <s v="03:26:22"/>
  </r>
  <r>
    <x v="4"/>
    <x v="1"/>
    <x v="2"/>
    <x v="18"/>
    <x v="0"/>
    <s v="3"/>
    <x v="0"/>
    <s v=""/>
    <s v=""/>
    <m/>
    <s v="FRANCISCA "/>
    <s v="SANTA CRUZ MANRIQUEZ"/>
    <m/>
    <x v="177"/>
    <m/>
    <s v=""/>
    <m/>
    <s v=""/>
    <s v="CHL"/>
    <s v=""/>
    <s v="11:00:00"/>
    <s v="12:41:49"/>
    <s v="12:44:35"/>
    <s v="17,32"/>
    <s v="17,79"/>
    <s v="6276"/>
    <m/>
    <s v="13:24:35"/>
    <s v="15:09:19"/>
    <s v="15:13:13"/>
    <s v="16,68"/>
    <s v="17,3"/>
    <s v="6518"/>
    <m/>
    <m/>
    <m/>
    <m/>
    <m/>
    <m/>
    <m/>
    <m/>
    <m/>
    <m/>
    <m/>
    <m/>
    <m/>
    <m/>
    <m/>
    <m/>
    <n v="17"/>
    <n v="12794"/>
    <n v="12794"/>
    <x v="4"/>
    <n v="2"/>
    <x v="309"/>
    <n v="195"/>
    <n v="-6.8666666666666671"/>
    <n v="248.53333333333333"/>
    <x v="159"/>
    <x v="192"/>
    <s v="SANDEK 1"/>
    <s v="03:26:22"/>
  </r>
  <r>
    <x v="4"/>
    <x v="1"/>
    <x v="2"/>
    <x v="18"/>
    <x v="0"/>
    <s v="4"/>
    <x v="0"/>
    <s v=""/>
    <s v=""/>
    <s v="10067052"/>
    <s v="JOSE ANTONIO "/>
    <s v="VICENTE OLIVARI"/>
    <m/>
    <x v="102"/>
    <m/>
    <s v=""/>
    <m/>
    <s v=""/>
    <s v="CHL"/>
    <s v=""/>
    <s v="11:00:00"/>
    <s v="12:53:54"/>
    <s v="13:01:05"/>
    <s v="14,96"/>
    <s v="15,91"/>
    <s v="7265"/>
    <m/>
    <s v="13:41:05"/>
    <s v="15:39:00"/>
    <s v="15:45:09"/>
    <s v="14,61"/>
    <s v="15,37"/>
    <s v="7444"/>
    <m/>
    <m/>
    <m/>
    <m/>
    <m/>
    <m/>
    <m/>
    <m/>
    <m/>
    <m/>
    <m/>
    <m/>
    <m/>
    <m/>
    <m/>
    <m/>
    <n v="14.78"/>
    <n v="14709"/>
    <n v="14709"/>
    <x v="4"/>
    <n v="3"/>
    <x v="310"/>
    <n v="190"/>
    <n v="-38.783333333333331"/>
    <n v="211.61666666666667"/>
    <x v="102"/>
    <x v="102"/>
    <e v="#N/A"/>
    <s v="03:26:22"/>
  </r>
  <r>
    <x v="4"/>
    <x v="1"/>
    <x v="2"/>
    <x v="18"/>
    <x v="0"/>
    <s v="5"/>
    <x v="0"/>
    <s v=""/>
    <s v=""/>
    <m/>
    <s v="RAFAEL "/>
    <s v="CARRERE"/>
    <m/>
    <x v="107"/>
    <m/>
    <s v=""/>
    <m/>
    <s v=""/>
    <s v="CHL"/>
    <s v=""/>
    <s v="11:00:00"/>
    <s v="12:58:08"/>
    <s v="13:04:07"/>
    <s v="14,6"/>
    <s v="15,34"/>
    <s v="7448"/>
    <m/>
    <s v="13:44:07"/>
    <s v="15:39:27"/>
    <s v="15:45:24"/>
    <s v="14,94"/>
    <s v="15,71"/>
    <s v="7277"/>
    <m/>
    <m/>
    <m/>
    <m/>
    <m/>
    <m/>
    <m/>
    <m/>
    <m/>
    <m/>
    <m/>
    <m/>
    <m/>
    <m/>
    <m/>
    <m/>
    <n v="14.77"/>
    <n v="14724"/>
    <n v="14724"/>
    <x v="4"/>
    <n v="4"/>
    <x v="311"/>
    <n v="185"/>
    <n v="-39.033333333333331"/>
    <n v="206.36666666666667"/>
    <x v="107"/>
    <x v="107"/>
    <s v="RINCONADA B"/>
    <s v="03:26:22"/>
  </r>
  <r>
    <x v="4"/>
    <x v="1"/>
    <x v="2"/>
    <x v="18"/>
    <x v="0"/>
    <s v="6"/>
    <x v="1"/>
    <s v=""/>
    <s v=""/>
    <m/>
    <s v="ANDRES"/>
    <s v="GATICA JOLFRE"/>
    <m/>
    <x v="302"/>
    <m/>
    <s v=""/>
    <m/>
    <s v=""/>
    <s v="CHL"/>
    <s v=""/>
    <s v="11:00:00"/>
    <s v="12:36:37"/>
    <s v="12:39:41"/>
    <s v="18,18"/>
    <s v="18,75"/>
    <s v="5982"/>
    <s v="FTQ GA"/>
    <m/>
    <m/>
    <m/>
    <m/>
    <m/>
    <m/>
    <m/>
    <m/>
    <m/>
    <m/>
    <m/>
    <m/>
    <m/>
    <m/>
    <m/>
    <m/>
    <m/>
    <m/>
    <m/>
    <m/>
    <m/>
    <m/>
    <n v="18.18"/>
    <n v="5982"/>
    <s v="NA"/>
    <x v="4"/>
    <s v="NA"/>
    <x v="7"/>
    <n v="0"/>
    <e v="#VALUE!"/>
    <n v="0"/>
    <x v="165"/>
    <x v="378"/>
    <s v="EL MOLINO B"/>
    <s v="03:26:22"/>
  </r>
  <r>
    <x v="4"/>
    <x v="1"/>
    <x v="2"/>
    <x v="18"/>
    <x v="0"/>
    <s v="7"/>
    <x v="1"/>
    <s v=""/>
    <s v=""/>
    <m/>
    <s v="JOSÉ ELIAS"/>
    <s v="RISHMAWI"/>
    <m/>
    <x v="114"/>
    <m/>
    <s v=""/>
    <m/>
    <s v=""/>
    <s v="CHL"/>
    <s v=""/>
    <s v="11:00:00"/>
    <s v="12:34:31"/>
    <s v="12:41:01"/>
    <s v="17,94"/>
    <s v="19,17"/>
    <s v="6062"/>
    <s v="FTQ GA"/>
    <m/>
    <m/>
    <m/>
    <m/>
    <m/>
    <m/>
    <m/>
    <m/>
    <m/>
    <m/>
    <m/>
    <m/>
    <m/>
    <m/>
    <m/>
    <m/>
    <m/>
    <m/>
    <m/>
    <m/>
    <m/>
    <m/>
    <n v="17.940000000000001"/>
    <n v="6062"/>
    <s v="NA"/>
    <x v="4"/>
    <s v="NA"/>
    <x v="7"/>
    <n v="0"/>
    <e v="#VALUE!"/>
    <n v="0"/>
    <x v="233"/>
    <x v="379"/>
    <e v="#N/A"/>
    <s v="03:26:22"/>
  </r>
  <r>
    <x v="4"/>
    <x v="1"/>
    <x v="2"/>
    <x v="18"/>
    <x v="1"/>
    <s v="1"/>
    <x v="0"/>
    <s v=""/>
    <s v=""/>
    <m/>
    <s v="JOSEFA"/>
    <s v="AGUILERA"/>
    <m/>
    <x v="112"/>
    <m/>
    <s v=""/>
    <m/>
    <s v=""/>
    <s v="CHL"/>
    <s v=""/>
    <s v="11:00:00"/>
    <s v="12:58:12"/>
    <s v="13:04:22"/>
    <s v="14,57"/>
    <s v="15,33"/>
    <s v="7463"/>
    <m/>
    <s v="13:44:22"/>
    <s v="15:39:54"/>
    <s v="15:46:31"/>
    <s v="14,84"/>
    <s v="15,68"/>
    <s v="7329"/>
    <m/>
    <m/>
    <m/>
    <m/>
    <m/>
    <m/>
    <m/>
    <m/>
    <m/>
    <m/>
    <m/>
    <m/>
    <m/>
    <m/>
    <m/>
    <m/>
    <n v="14.7"/>
    <n v="14791"/>
    <n v="14791"/>
    <x v="8"/>
    <n v="5"/>
    <x v="312"/>
    <n v="180"/>
    <n v="-40.15"/>
    <n v="200.25"/>
    <x v="112"/>
    <x v="112"/>
    <s v="RINCONADA B"/>
    <s v="03:26:22"/>
  </r>
  <r>
    <x v="4"/>
    <x v="1"/>
    <x v="2"/>
    <x v="18"/>
    <x v="1"/>
    <s v="2"/>
    <x v="0"/>
    <s v=""/>
    <s v=""/>
    <s v="10187939"/>
    <s v="EMILIA"/>
    <s v="PATTERSON"/>
    <m/>
    <x v="195"/>
    <m/>
    <s v=""/>
    <m/>
    <s v=""/>
    <s v="CHL"/>
    <s v=""/>
    <s v="11:00:00"/>
    <s v="12:58:14"/>
    <s v="13:06:42"/>
    <s v="14,3"/>
    <s v="15,32"/>
    <s v="7603"/>
    <m/>
    <s v="13:46:42"/>
    <s v="15:39:59"/>
    <s v="16:09:10"/>
    <s v="12,72"/>
    <s v="16"/>
    <s v="8548"/>
    <m/>
    <m/>
    <m/>
    <m/>
    <m/>
    <m/>
    <m/>
    <m/>
    <m/>
    <m/>
    <m/>
    <m/>
    <m/>
    <m/>
    <m/>
    <m/>
    <n v="13.46"/>
    <n v="16150"/>
    <n v="16150"/>
    <x v="8"/>
    <n v="6"/>
    <x v="313"/>
    <n v="175"/>
    <n v="-62.8"/>
    <n v="172.60000000000002"/>
    <x v="55"/>
    <x v="380"/>
    <s v="RINCONADA A"/>
    <s v="03:26:22"/>
  </r>
  <r>
    <x v="4"/>
    <x v="1"/>
    <x v="2"/>
    <x v="18"/>
    <x v="1"/>
    <s v="3"/>
    <x v="1"/>
    <s v=""/>
    <s v=""/>
    <m/>
    <s v="FLORENCIA"/>
    <s v="HIRMAS VALDERRAMA"/>
    <m/>
    <x v="111"/>
    <m/>
    <s v=""/>
    <m/>
    <s v=""/>
    <s v="CHL"/>
    <s v=""/>
    <s v="11:00:00"/>
    <s v="12:41:48"/>
    <s v="12:46:55"/>
    <s v="16,95"/>
    <s v="17,8"/>
    <s v="6415"/>
    <m/>
    <s v="13:26:55"/>
    <s v="15:09:42"/>
    <s v="15:18:12"/>
    <s v="16,28"/>
    <s v="17,63"/>
    <s v="6678"/>
    <s v="FTQ GA"/>
    <m/>
    <m/>
    <m/>
    <m/>
    <m/>
    <m/>
    <m/>
    <m/>
    <m/>
    <m/>
    <m/>
    <m/>
    <m/>
    <m/>
    <m/>
    <n v="16.61"/>
    <n v="13093"/>
    <s v="NA"/>
    <x v="8"/>
    <s v="NA"/>
    <x v="7"/>
    <n v="0"/>
    <e v="#VALUE!"/>
    <n v="0"/>
    <x v="111"/>
    <x v="111"/>
    <e v="#N/A"/>
    <s v="03:26:22"/>
  </r>
  <r>
    <x v="4"/>
    <x v="1"/>
    <x v="2"/>
    <x v="18"/>
    <x v="1"/>
    <s v="4"/>
    <x v="1"/>
    <s v=""/>
    <s v=""/>
    <m/>
    <s v="CRISTOBAL"/>
    <s v="ROJAS"/>
    <m/>
    <x v="223"/>
    <m/>
    <s v=""/>
    <m/>
    <s v=""/>
    <s v="CHL"/>
    <s v=""/>
    <s v="11:00:00"/>
    <s v="12:58:19"/>
    <s v="13:03:16"/>
    <s v="14,7"/>
    <s v="15,31"/>
    <s v="7397"/>
    <m/>
    <s v="13:43:16"/>
    <s v="15:40:00"/>
    <s v="15:45:17"/>
    <s v="14,85"/>
    <s v="15,52"/>
    <s v="7321"/>
    <s v="FTQ ME"/>
    <m/>
    <m/>
    <m/>
    <m/>
    <m/>
    <m/>
    <m/>
    <m/>
    <m/>
    <m/>
    <m/>
    <m/>
    <m/>
    <m/>
    <m/>
    <n v="14.77"/>
    <n v="14718"/>
    <s v="NA"/>
    <x v="8"/>
    <s v="NA"/>
    <x v="7"/>
    <n v="0"/>
    <e v="#VALUE!"/>
    <n v="0"/>
    <x v="180"/>
    <x v="255"/>
    <e v="#N/A"/>
    <s v="03:26:22"/>
  </r>
  <r>
    <x v="4"/>
    <x v="1"/>
    <x v="3"/>
    <x v="19"/>
    <x v="0"/>
    <s v="1"/>
    <x v="0"/>
    <s v=""/>
    <s v=""/>
    <s v="10018453"/>
    <s v="RENI "/>
    <s v="MULLER KNOOP"/>
    <s v=""/>
    <x v="303"/>
    <m/>
    <s v=""/>
    <m/>
    <s v=""/>
    <s v="CHL"/>
    <s v=""/>
    <s v="12:30:00"/>
    <s v="13:29:40"/>
    <s v="13:33:15"/>
    <s v="18,78"/>
    <s v="19,91"/>
    <s v="3795"/>
    <m/>
    <s v="14:13:15"/>
    <s v="15:10:02"/>
    <s v="15:13:57"/>
    <s v="19,67"/>
    <s v="21,02"/>
    <s v="3642"/>
    <m/>
    <m/>
    <m/>
    <m/>
    <m/>
    <m/>
    <m/>
    <m/>
    <m/>
    <m/>
    <m/>
    <m/>
    <m/>
    <m/>
    <m/>
    <m/>
    <n v="19.22"/>
    <n v="7437"/>
    <n v="7437"/>
    <x v="5"/>
    <n v="1"/>
    <x v="314"/>
    <n v="200"/>
    <n v="0"/>
    <n v="239.7"/>
    <x v="234"/>
    <x v="381"/>
    <e v="#N/A"/>
    <s v="02:03:57"/>
  </r>
  <r>
    <x v="4"/>
    <x v="1"/>
    <x v="3"/>
    <x v="19"/>
    <x v="0"/>
    <s v="2"/>
    <x v="0"/>
    <s v=""/>
    <s v=""/>
    <s v="10150368"/>
    <s v="MARIA IGNACIA"/>
    <s v="SAT YABER"/>
    <s v="103hq92"/>
    <x v="89"/>
    <m/>
    <s v=""/>
    <m/>
    <s v=""/>
    <s v="CHL"/>
    <s v=""/>
    <s v="12:30:00"/>
    <s v="13:29:37"/>
    <s v="13:31:51"/>
    <s v="19,2"/>
    <s v="19,92"/>
    <s v="3712"/>
    <m/>
    <s v="14:11:51"/>
    <s v="15:10:08"/>
    <s v="15:14:58"/>
    <s v="18,92"/>
    <s v="20,49"/>
    <s v="3787"/>
    <m/>
    <m/>
    <m/>
    <m/>
    <m/>
    <m/>
    <m/>
    <m/>
    <m/>
    <m/>
    <m/>
    <m/>
    <m/>
    <m/>
    <m/>
    <m/>
    <n v="19.059999999999999"/>
    <n v="7498"/>
    <n v="7498"/>
    <x v="5"/>
    <n v="2"/>
    <x v="315"/>
    <n v="195"/>
    <n v="-1.0166666666666666"/>
    <n v="233.68333333333331"/>
    <x v="89"/>
    <x v="89"/>
    <s v="RINCONADA B"/>
    <s v="02:03:57"/>
  </r>
  <r>
    <x v="4"/>
    <x v="1"/>
    <x v="3"/>
    <x v="19"/>
    <x v="0"/>
    <s v="3"/>
    <x v="0"/>
    <s v=""/>
    <s v=""/>
    <m/>
    <s v="MATIAS"/>
    <s v="ALONSO ASCUY"/>
    <m/>
    <x v="304"/>
    <m/>
    <s v=""/>
    <m/>
    <s v=""/>
    <s v="CHL"/>
    <s v=""/>
    <s v="12:30:00"/>
    <s v="13:29:46"/>
    <s v="13:35:52"/>
    <s v="18,03"/>
    <s v="19,87"/>
    <s v="3953"/>
    <m/>
    <s v="14:15:52"/>
    <s v="15:10:10"/>
    <s v="15:19:03"/>
    <s v="18,9"/>
    <s v="21,99"/>
    <s v="3791"/>
    <m/>
    <m/>
    <m/>
    <m/>
    <m/>
    <m/>
    <m/>
    <m/>
    <m/>
    <m/>
    <m/>
    <m/>
    <m/>
    <m/>
    <m/>
    <m/>
    <n v="18.46"/>
    <n v="7744"/>
    <n v="7744"/>
    <x v="5"/>
    <n v="3"/>
    <x v="316"/>
    <n v="190"/>
    <n v="-5.1166666666666663"/>
    <n v="224.58333333333331"/>
    <x v="64"/>
    <x v="382"/>
    <s v="SANDEK 1"/>
    <s v="02:03:57"/>
  </r>
  <r>
    <x v="4"/>
    <x v="1"/>
    <x v="3"/>
    <x v="19"/>
    <x v="0"/>
    <s v="4"/>
    <x v="0"/>
    <s v=""/>
    <s v=""/>
    <m/>
    <s v="JUAN ALVARO"/>
    <s v="GONZALEZ ASBUN"/>
    <s v="104YO94"/>
    <x v="95"/>
    <m/>
    <s v=""/>
    <m/>
    <s v=""/>
    <s v="CHL"/>
    <s v=""/>
    <s v="12:30:00"/>
    <s v="13:29:42"/>
    <s v="13:40:03"/>
    <s v="16,96"/>
    <s v="19,9"/>
    <s v="4204"/>
    <m/>
    <s v="14:20:03"/>
    <s v="15:30:45"/>
    <s v="15:42:00"/>
    <s v="14,57"/>
    <s v="16,89"/>
    <s v="4917"/>
    <m/>
    <m/>
    <m/>
    <m/>
    <m/>
    <m/>
    <m/>
    <m/>
    <m/>
    <m/>
    <m/>
    <m/>
    <m/>
    <m/>
    <m/>
    <m/>
    <n v="15.67"/>
    <n v="9121"/>
    <n v="9121"/>
    <x v="5"/>
    <n v="4"/>
    <x v="317"/>
    <n v="185"/>
    <n v="-28.066666666666666"/>
    <n v="196.63333333333333"/>
    <x v="95"/>
    <x v="95"/>
    <s v="EL SENDERO"/>
    <s v="02:03:57"/>
  </r>
  <r>
    <x v="4"/>
    <x v="1"/>
    <x v="3"/>
    <x v="19"/>
    <x v="0"/>
    <s v="5"/>
    <x v="0"/>
    <s v=""/>
    <s v=""/>
    <m/>
    <s v="JAIME"/>
    <s v="BARRIENTOS RAMIREZ"/>
    <m/>
    <x v="197"/>
    <m/>
    <s v=""/>
    <m/>
    <s v=""/>
    <s v="CHL"/>
    <s v=""/>
    <s v="12:30:00"/>
    <s v="13:29:27"/>
    <s v="13:38:53"/>
    <s v="17,24"/>
    <s v="19,98"/>
    <s v="4134"/>
    <m/>
    <s v="14:18:53"/>
    <s v="15:39:24"/>
    <s v="15:46:13"/>
    <s v="13,67"/>
    <s v="14,83"/>
    <s v="5239"/>
    <m/>
    <m/>
    <m/>
    <m/>
    <m/>
    <m/>
    <m/>
    <m/>
    <m/>
    <m/>
    <m/>
    <m/>
    <m/>
    <m/>
    <m/>
    <m/>
    <n v="15.25"/>
    <n v="9373"/>
    <n v="9373"/>
    <x v="5"/>
    <n v="5"/>
    <x v="318"/>
    <n v="180"/>
    <n v="-32.266666666666666"/>
    <n v="187.43333333333334"/>
    <x v="110"/>
    <x v="215"/>
    <e v="#N/A"/>
    <s v="02:03:57"/>
  </r>
  <r>
    <x v="4"/>
    <x v="1"/>
    <x v="3"/>
    <x v="19"/>
    <x v="0"/>
    <s v="6"/>
    <x v="0"/>
    <s v=""/>
    <s v=""/>
    <m/>
    <s v="CAROLINA"/>
    <s v="COX MUJICA "/>
    <m/>
    <x v="228"/>
    <m/>
    <s v=""/>
    <m/>
    <s v=""/>
    <s v="CHL"/>
    <s v=""/>
    <s v="12:30:00"/>
    <s v="13:46:27"/>
    <s v="13:53:15"/>
    <s v="14,27"/>
    <s v="15,54"/>
    <s v="4996"/>
    <m/>
    <s v="14:33:15"/>
    <s v="15:48:58"/>
    <s v="15:53:34"/>
    <s v="14,87"/>
    <s v="15,77"/>
    <s v="4818"/>
    <m/>
    <m/>
    <m/>
    <m/>
    <m/>
    <m/>
    <m/>
    <m/>
    <m/>
    <m/>
    <m/>
    <m/>
    <m/>
    <m/>
    <m/>
    <m/>
    <n v="14.56"/>
    <n v="9814"/>
    <n v="9814"/>
    <x v="5"/>
    <n v="6"/>
    <x v="319"/>
    <n v="175"/>
    <n v="-39.616666666666667"/>
    <n v="175.08333333333331"/>
    <x v="214"/>
    <x v="327"/>
    <e v="#N/A"/>
    <s v="02:03:57"/>
  </r>
  <r>
    <x v="4"/>
    <x v="1"/>
    <x v="3"/>
    <x v="19"/>
    <x v="0"/>
    <s v="7"/>
    <x v="0"/>
    <s v=""/>
    <s v=""/>
    <m/>
    <s v="ESTEBAN"/>
    <s v="DE LA FUENTE ERNST"/>
    <m/>
    <x v="267"/>
    <m/>
    <s v=""/>
    <m/>
    <s v=""/>
    <s v="CHL"/>
    <s v=""/>
    <s v="12:30:00"/>
    <s v="13:46:30"/>
    <s v="13:52:09"/>
    <s v="14,46"/>
    <s v="15,53"/>
    <s v="4930"/>
    <m/>
    <s v="14:32:09"/>
    <s v="15:48:55"/>
    <s v="15:55:45"/>
    <s v="14,28"/>
    <s v="15,55"/>
    <s v="5015"/>
    <m/>
    <m/>
    <m/>
    <m/>
    <m/>
    <m/>
    <m/>
    <m/>
    <m/>
    <m/>
    <m/>
    <m/>
    <m/>
    <m/>
    <m/>
    <m/>
    <n v="14.37"/>
    <n v="9945"/>
    <n v="9945"/>
    <x v="5"/>
    <n v="8"/>
    <x v="320"/>
    <n v="165"/>
    <n v="-41.8"/>
    <n v="162.89999999999998"/>
    <x v="208"/>
    <x v="319"/>
    <e v="#N/A"/>
    <s v="02:03:57"/>
  </r>
  <r>
    <x v="4"/>
    <x v="1"/>
    <x v="3"/>
    <x v="19"/>
    <x v="0"/>
    <s v="8"/>
    <x v="0"/>
    <s v=""/>
    <s v=""/>
    <m/>
    <s v="RENZO "/>
    <s v="ALVARADO BAHAMONDES"/>
    <m/>
    <x v="305"/>
    <m/>
    <s v=""/>
    <m/>
    <s v=""/>
    <s v="CHL"/>
    <s v=""/>
    <s v="12:30:00"/>
    <s v="13:49:30"/>
    <s v="13:56:33"/>
    <s v="13,72"/>
    <s v="14,94"/>
    <s v="5194"/>
    <m/>
    <s v="14:36:33"/>
    <s v="15:48:52"/>
    <s v="15:56:05"/>
    <s v="15,01"/>
    <s v="16,51"/>
    <s v="4772"/>
    <m/>
    <m/>
    <m/>
    <m/>
    <m/>
    <m/>
    <m/>
    <m/>
    <m/>
    <m/>
    <m/>
    <m/>
    <m/>
    <m/>
    <m/>
    <m/>
    <n v="14.34"/>
    <n v="9965"/>
    <n v="9965"/>
    <x v="5"/>
    <n v="9"/>
    <x v="247"/>
    <n v="160"/>
    <n v="-42.133333333333333"/>
    <n v="157.56666666666666"/>
    <x v="177"/>
    <x v="383"/>
    <s v="TOBA ENDURANCE"/>
    <s v="02:03:57"/>
  </r>
  <r>
    <x v="4"/>
    <x v="1"/>
    <x v="3"/>
    <x v="19"/>
    <x v="0"/>
    <s v="9"/>
    <x v="0"/>
    <s v=""/>
    <s v=""/>
    <m/>
    <s v="RICARDO"/>
    <s v="BACHELET"/>
    <m/>
    <x v="272"/>
    <m/>
    <s v=""/>
    <m/>
    <s v=""/>
    <s v="CHL"/>
    <s v=""/>
    <s v="12:30:00"/>
    <s v="13:55:26"/>
    <s v="13:59:21"/>
    <s v="13,29"/>
    <s v="13,9"/>
    <s v="5362"/>
    <m/>
    <s v="14:39:21"/>
    <s v="15:48:45"/>
    <s v="16:01:35"/>
    <s v="14,52"/>
    <s v="17,21"/>
    <s v="4934"/>
    <m/>
    <m/>
    <m/>
    <m/>
    <m/>
    <m/>
    <m/>
    <m/>
    <m/>
    <m/>
    <m/>
    <m/>
    <m/>
    <m/>
    <m/>
    <m/>
    <n v="13.88"/>
    <n v="10295"/>
    <n v="10295"/>
    <x v="5"/>
    <n v="10"/>
    <x v="321"/>
    <n v="155"/>
    <n v="-47.633333333333333"/>
    <n v="147.06666666666666"/>
    <x v="162"/>
    <x v="324"/>
    <e v="#N/A"/>
    <s v="02:03:57"/>
  </r>
  <r>
    <x v="4"/>
    <x v="1"/>
    <x v="3"/>
    <x v="19"/>
    <x v="0"/>
    <s v="10"/>
    <x v="0"/>
    <s v=""/>
    <s v=""/>
    <s v="10020972"/>
    <s v="BENJAMIN"/>
    <s v="SCHMIDT GONZALEZ"/>
    <m/>
    <x v="191"/>
    <m/>
    <s v=""/>
    <m/>
    <s v=""/>
    <s v="CHL"/>
    <s v=""/>
    <s v="12:30:00"/>
    <s v="13:49:26"/>
    <s v="13:57:24"/>
    <s v="13,59"/>
    <s v="14,95"/>
    <s v="5245"/>
    <m/>
    <s v="14:37:24"/>
    <s v="15:53:56"/>
    <s v="16:06:09"/>
    <s v="13,45"/>
    <s v="15,6"/>
    <s v="5325"/>
    <m/>
    <m/>
    <m/>
    <m/>
    <m/>
    <m/>
    <m/>
    <m/>
    <m/>
    <m/>
    <m/>
    <m/>
    <m/>
    <m/>
    <m/>
    <m/>
    <n v="13.52"/>
    <n v="10569"/>
    <n v="10569"/>
    <x v="5"/>
    <n v="11"/>
    <x v="322"/>
    <n v="150"/>
    <n v="-52.2"/>
    <n v="137.5"/>
    <x v="166"/>
    <x v="208"/>
    <s v="TOBA ENDURANCE"/>
    <s v="02:03:57"/>
  </r>
  <r>
    <x v="4"/>
    <x v="1"/>
    <x v="3"/>
    <x v="19"/>
    <x v="0"/>
    <s v="11"/>
    <x v="0"/>
    <s v=""/>
    <s v=""/>
    <s v="10102392"/>
    <s v="MACARENA"/>
    <s v="SUAZO CEPEDA"/>
    <m/>
    <x v="231"/>
    <m/>
    <s v=""/>
    <m/>
    <s v=""/>
    <s v="CHL"/>
    <s v=""/>
    <s v="12:30:00"/>
    <s v="13:56:10"/>
    <s v="14:08:40"/>
    <s v="12,04"/>
    <s v="13,79"/>
    <s v="5921"/>
    <m/>
    <s v="14:48:40"/>
    <s v="15:49:01"/>
    <s v="16:08:59"/>
    <s v="14,87"/>
    <s v="19,79"/>
    <s v="4819"/>
    <m/>
    <m/>
    <m/>
    <m/>
    <m/>
    <m/>
    <m/>
    <m/>
    <m/>
    <m/>
    <m/>
    <m/>
    <m/>
    <m/>
    <m/>
    <m/>
    <n v="13.31"/>
    <n v="10740"/>
    <n v="10740"/>
    <x v="5"/>
    <n v="12"/>
    <x v="323"/>
    <n v="145"/>
    <n v="-55.05"/>
    <n v="129.64999999999998"/>
    <x v="44"/>
    <x v="264"/>
    <s v="EL QUILLAY"/>
    <s v="02:03:57"/>
  </r>
  <r>
    <x v="4"/>
    <x v="1"/>
    <x v="3"/>
    <x v="19"/>
    <x v="0"/>
    <s v="12"/>
    <x v="0"/>
    <s v=""/>
    <s v=""/>
    <s v="10097227"/>
    <s v="FRANCESCA"/>
    <s v="GIOIA MANSILLA"/>
    <m/>
    <x v="306"/>
    <m/>
    <s v=""/>
    <m/>
    <s v=""/>
    <s v="CHL"/>
    <s v=""/>
    <s v="12:30:00"/>
    <s v="13:59:37"/>
    <s v="14:11:50"/>
    <s v="11,66"/>
    <s v="13,26"/>
    <s v="6111"/>
    <m/>
    <s v="14:51:50"/>
    <s v="16:06:11"/>
    <s v="16:10:25"/>
    <s v="15,2"/>
    <s v="16,06"/>
    <s v="4714"/>
    <m/>
    <m/>
    <m/>
    <m/>
    <m/>
    <m/>
    <m/>
    <m/>
    <m/>
    <m/>
    <m/>
    <m/>
    <m/>
    <m/>
    <m/>
    <m/>
    <n v="13.2"/>
    <n v="10825"/>
    <n v="10825"/>
    <x v="5"/>
    <n v="13"/>
    <x v="324"/>
    <n v="140"/>
    <n v="-56.466666666666669"/>
    <n v="123.23333333333332"/>
    <x v="109"/>
    <x v="384"/>
    <s v="RINCONADA A"/>
    <s v="02:03:57"/>
  </r>
  <r>
    <x v="4"/>
    <x v="1"/>
    <x v="3"/>
    <x v="19"/>
    <x v="0"/>
    <s v="13"/>
    <x v="0"/>
    <s v=""/>
    <s v=""/>
    <m/>
    <s v="ALFONSO"/>
    <s v="GARCIA-HUIDOBRO"/>
    <m/>
    <x v="196"/>
    <m/>
    <s v=""/>
    <m/>
    <s v=""/>
    <s v="CHL"/>
    <s v=""/>
    <s v="12:30:00"/>
    <s v="13:55:58"/>
    <s v="14:05:07"/>
    <s v="12,49"/>
    <s v="13,82"/>
    <s v="5707"/>
    <m/>
    <s v="14:45:07"/>
    <s v="15:59:06"/>
    <s v="16:10:59"/>
    <s v="13,9"/>
    <s v="16,14"/>
    <s v="5152"/>
    <m/>
    <m/>
    <m/>
    <m/>
    <m/>
    <m/>
    <m/>
    <m/>
    <m/>
    <m/>
    <m/>
    <m/>
    <m/>
    <m/>
    <m/>
    <m/>
    <n v="13.16"/>
    <n v="10859"/>
    <n v="10859"/>
    <x v="5"/>
    <n v="14"/>
    <x v="325"/>
    <n v="135"/>
    <n v="-57.033333333333331"/>
    <n v="117.66666666666666"/>
    <x v="235"/>
    <x v="385"/>
    <e v="#N/A"/>
    <s v="02:03:57"/>
  </r>
  <r>
    <x v="4"/>
    <x v="1"/>
    <x v="3"/>
    <x v="19"/>
    <x v="0"/>
    <s v="14"/>
    <x v="0"/>
    <s v=""/>
    <s v=""/>
    <m/>
    <s v="VALERIA"/>
    <s v="WINKELMANN"/>
    <m/>
    <x v="307"/>
    <m/>
    <s v=""/>
    <m/>
    <s v=""/>
    <s v="CHL"/>
    <s v=""/>
    <s v="12:30:00"/>
    <s v="13:59:39"/>
    <s v="14:07:24"/>
    <s v="12,2"/>
    <s v="13,25"/>
    <s v="5845"/>
    <m/>
    <s v="14:47:24"/>
    <s v="16:06:14"/>
    <s v="16:17:55"/>
    <s v="13,19"/>
    <s v="15,15"/>
    <s v="5431"/>
    <m/>
    <m/>
    <m/>
    <m/>
    <m/>
    <m/>
    <m/>
    <m/>
    <m/>
    <m/>
    <m/>
    <m/>
    <m/>
    <m/>
    <m/>
    <m/>
    <n v="12.68"/>
    <n v="11276"/>
    <n v="11276"/>
    <x v="5"/>
    <n v="15"/>
    <x v="326"/>
    <n v="130"/>
    <n v="-63.983333333333334"/>
    <n v="105.71666666666665"/>
    <x v="236"/>
    <x v="386"/>
    <e v="#N/A"/>
    <s v="02:03:57"/>
  </r>
  <r>
    <x v="4"/>
    <x v="1"/>
    <x v="3"/>
    <x v="19"/>
    <x v="0"/>
    <s v="15"/>
    <x v="0"/>
    <s v=""/>
    <s v=""/>
    <s v="10040068"/>
    <s v="CLAUDIO"/>
    <s v="CORNEJO CABEZAS"/>
    <m/>
    <x v="308"/>
    <m/>
    <s v=""/>
    <m/>
    <s v=""/>
    <s v="CHL"/>
    <s v=""/>
    <s v="12:30:00"/>
    <s v="13:57:54"/>
    <s v="14:15:58"/>
    <s v="11,21"/>
    <s v="13,51"/>
    <s v="6358"/>
    <m/>
    <s v="14:55:58"/>
    <s v="16:21:39"/>
    <s v="16:33:33"/>
    <s v="12,23"/>
    <s v="13,93"/>
    <s v="5856"/>
    <m/>
    <m/>
    <m/>
    <m/>
    <m/>
    <m/>
    <m/>
    <m/>
    <m/>
    <m/>
    <m/>
    <m/>
    <m/>
    <m/>
    <m/>
    <m/>
    <n v="11.7"/>
    <n v="12214"/>
    <n v="12214"/>
    <x v="5"/>
    <n v="16"/>
    <x v="327"/>
    <n v="125"/>
    <n v="-79.616666666666674"/>
    <n v="85.083333333333314"/>
    <x v="10"/>
    <x v="387"/>
    <s v="RINCONADA A"/>
    <s v="02:03:57"/>
  </r>
  <r>
    <x v="4"/>
    <x v="1"/>
    <x v="3"/>
    <x v="19"/>
    <x v="0"/>
    <s v="16"/>
    <x v="0"/>
    <s v=""/>
    <s v=""/>
    <s v="10179621"/>
    <s v="AARON "/>
    <s v="AMESTICA OLEA"/>
    <m/>
    <x v="309"/>
    <m/>
    <s v=""/>
    <m/>
    <s v=""/>
    <s v="CHL"/>
    <s v=""/>
    <s v="12:30:00"/>
    <s v="13:59:44"/>
    <s v="14:09:14"/>
    <s v="11,97"/>
    <s v="13,24"/>
    <s v="5955"/>
    <m/>
    <s v="14:49:14"/>
    <s v="16:21:48"/>
    <s v="16:39:50"/>
    <s v="10,8"/>
    <s v="12,9"/>
    <s v="6635"/>
    <m/>
    <m/>
    <m/>
    <m/>
    <m/>
    <m/>
    <m/>
    <m/>
    <m/>
    <m/>
    <m/>
    <m/>
    <m/>
    <m/>
    <m/>
    <m/>
    <n v="11.35"/>
    <n v="12590"/>
    <n v="12590"/>
    <x v="5"/>
    <n v="17"/>
    <x v="328"/>
    <n v="120"/>
    <n v="-85.883333333333326"/>
    <n v="73.816666666666663"/>
    <x v="142"/>
    <x v="388"/>
    <e v="#N/A"/>
    <s v="02:03:57"/>
  </r>
  <r>
    <x v="4"/>
    <x v="1"/>
    <x v="3"/>
    <x v="19"/>
    <x v="0"/>
    <s v="17"/>
    <x v="1"/>
    <s v=""/>
    <s v=""/>
    <m/>
    <s v="CARLOS "/>
    <s v="SABBAGH PISANO"/>
    <m/>
    <x v="226"/>
    <m/>
    <s v=""/>
    <m/>
    <s v=""/>
    <s v="CHL"/>
    <s v=""/>
    <s v="12:30:00"/>
    <s v="13:32:08"/>
    <s v="13:42:18"/>
    <s v="16,43"/>
    <s v="19,12"/>
    <s v="4339"/>
    <m/>
    <s v="14:22:18"/>
    <s v="15:18:10"/>
    <s v="15:23:48"/>
    <s v="19,42"/>
    <s v="21,38"/>
    <s v="3690"/>
    <s v="FTQ FTC"/>
    <m/>
    <m/>
    <m/>
    <m/>
    <m/>
    <m/>
    <m/>
    <m/>
    <m/>
    <m/>
    <m/>
    <m/>
    <m/>
    <m/>
    <m/>
    <n v="17.8"/>
    <n v="8029"/>
    <s v="NA"/>
    <x v="5"/>
    <s v="NA"/>
    <x v="7"/>
    <n v="0"/>
    <e v="#VALUE!"/>
    <n v="0"/>
    <x v="237"/>
    <x v="389"/>
    <e v="#N/A"/>
    <s v="02:03:57"/>
  </r>
  <r>
    <x v="4"/>
    <x v="1"/>
    <x v="3"/>
    <x v="19"/>
    <x v="0"/>
    <s v="18"/>
    <x v="1"/>
    <s v=""/>
    <s v=""/>
    <s v="10138024"/>
    <s v="MARIA CECILIA"/>
    <s v="GODOY"/>
    <m/>
    <x v="93"/>
    <m/>
    <s v=""/>
    <m/>
    <s v=""/>
    <s v="CHL"/>
    <s v=""/>
    <s v="12:30:00"/>
    <s v="13:43:27"/>
    <s v="13:46:12"/>
    <s v="15,59"/>
    <s v="16,17"/>
    <s v="4573"/>
    <m/>
    <s v="14:26:12"/>
    <s v="15:36:28"/>
    <s v="15:41:55"/>
    <s v="15,77"/>
    <s v="16,99"/>
    <s v="4543"/>
    <s v="FTQ GA"/>
    <m/>
    <m/>
    <m/>
    <m/>
    <m/>
    <m/>
    <m/>
    <m/>
    <m/>
    <m/>
    <m/>
    <m/>
    <m/>
    <m/>
    <m/>
    <n v="15.68"/>
    <n v="9116"/>
    <s v="NA"/>
    <x v="5"/>
    <s v="NA"/>
    <x v="7"/>
    <n v="0"/>
    <e v="#VALUE!"/>
    <n v="0"/>
    <x v="93"/>
    <x v="93"/>
    <s v="EL SENDERO"/>
    <s v="02:03:57"/>
  </r>
  <r>
    <x v="4"/>
    <x v="1"/>
    <x v="3"/>
    <x v="19"/>
    <x v="0"/>
    <s v="19"/>
    <x v="1"/>
    <s v=""/>
    <s v=""/>
    <m/>
    <s v="ALEJANDRO"/>
    <s v="VALDES CRUZ"/>
    <m/>
    <x v="269"/>
    <m/>
    <s v=""/>
    <m/>
    <s v=""/>
    <s v="CHL"/>
    <s v=""/>
    <s v="12:30:00"/>
    <s v="13:33:04"/>
    <s v="13:34:05"/>
    <s v="18,54"/>
    <s v="18,84"/>
    <s v="3845"/>
    <s v="RET"/>
    <m/>
    <m/>
    <m/>
    <m/>
    <m/>
    <m/>
    <m/>
    <m/>
    <m/>
    <m/>
    <m/>
    <m/>
    <m/>
    <m/>
    <m/>
    <m/>
    <m/>
    <m/>
    <m/>
    <m/>
    <m/>
    <m/>
    <n v="18.54"/>
    <n v="3845"/>
    <s v="NA"/>
    <x v="5"/>
    <s v="NA"/>
    <x v="7"/>
    <n v="0"/>
    <e v="#VALUE!"/>
    <n v="0"/>
    <x v="210"/>
    <x v="321"/>
    <e v="#N/A"/>
    <s v="02:03:57"/>
  </r>
  <r>
    <x v="4"/>
    <x v="1"/>
    <x v="3"/>
    <x v="19"/>
    <x v="0"/>
    <s v="20"/>
    <x v="1"/>
    <s v=""/>
    <s v=""/>
    <m/>
    <s v="KARIM"/>
    <s v="VON MUHLENBROCK"/>
    <s v="104TD18"/>
    <x v="281"/>
    <m/>
    <s v=""/>
    <m/>
    <s v=""/>
    <s v="CHL"/>
    <s v=""/>
    <s v="12:30:00"/>
    <s v="13:29:44"/>
    <s v="13:39:14"/>
    <s v="17,16"/>
    <s v="19,88"/>
    <s v="4154"/>
    <s v="FTQ ME"/>
    <m/>
    <m/>
    <m/>
    <m/>
    <m/>
    <m/>
    <m/>
    <m/>
    <m/>
    <m/>
    <m/>
    <m/>
    <m/>
    <m/>
    <m/>
    <m/>
    <m/>
    <m/>
    <m/>
    <m/>
    <m/>
    <m/>
    <n v="17.16"/>
    <n v="4154"/>
    <s v="NA"/>
    <x v="5"/>
    <s v="NA"/>
    <x v="7"/>
    <n v="0"/>
    <e v="#VALUE!"/>
    <n v="0"/>
    <x v="221"/>
    <x v="336"/>
    <e v="#N/A"/>
    <s v="02:03:57"/>
  </r>
  <r>
    <x v="4"/>
    <x v="1"/>
    <x v="3"/>
    <x v="19"/>
    <x v="0"/>
    <s v="21"/>
    <x v="1"/>
    <s v=""/>
    <s v=""/>
    <m/>
    <s v="JOSEFINA"/>
    <s v="SANCHEZ LABBE"/>
    <m/>
    <x v="232"/>
    <m/>
    <s v=""/>
    <m/>
    <s v=""/>
    <s v="CHL"/>
    <s v=""/>
    <s v="12:30:00"/>
    <s v="13:29:30"/>
    <s v="13:39:41"/>
    <s v="17,05"/>
    <s v="19,96"/>
    <s v="4182"/>
    <s v="FTQ FTC"/>
    <m/>
    <m/>
    <m/>
    <m/>
    <m/>
    <m/>
    <m/>
    <m/>
    <m/>
    <m/>
    <m/>
    <m/>
    <m/>
    <m/>
    <m/>
    <m/>
    <m/>
    <m/>
    <m/>
    <m/>
    <m/>
    <m/>
    <n v="17.05"/>
    <n v="4182"/>
    <s v="NA"/>
    <x v="5"/>
    <s v="NA"/>
    <x v="7"/>
    <n v="0"/>
    <e v="#VALUE!"/>
    <n v="0"/>
    <x v="186"/>
    <x v="266"/>
    <e v="#N/A"/>
    <s v="02:03:57"/>
  </r>
  <r>
    <x v="4"/>
    <x v="1"/>
    <x v="3"/>
    <x v="19"/>
    <x v="0"/>
    <s v="22"/>
    <x v="1"/>
    <s v=""/>
    <s v=""/>
    <m/>
    <s v="PILAR"/>
    <s v="TORREALBA"/>
    <m/>
    <x v="310"/>
    <m/>
    <s v=""/>
    <m/>
    <s v=""/>
    <s v="CHL"/>
    <s v=""/>
    <s v="12:30:00"/>
    <s v="14:03:37"/>
    <s v="14:10:37"/>
    <s v="11,81"/>
    <s v="12,69"/>
    <s v="6038"/>
    <s v="RET"/>
    <m/>
    <m/>
    <m/>
    <m/>
    <m/>
    <m/>
    <m/>
    <m/>
    <m/>
    <m/>
    <m/>
    <m/>
    <m/>
    <m/>
    <m/>
    <m/>
    <m/>
    <m/>
    <m/>
    <m/>
    <m/>
    <m/>
    <n v="11.81"/>
    <n v="6038"/>
    <s v="NA"/>
    <x v="5"/>
    <s v="NA"/>
    <x v="7"/>
    <n v="0"/>
    <e v="#VALUE!"/>
    <n v="0"/>
    <x v="76"/>
    <x v="390"/>
    <s v="EL SENDERO"/>
    <s v="02:03:57"/>
  </r>
  <r>
    <x v="4"/>
    <x v="1"/>
    <x v="3"/>
    <x v="19"/>
    <x v="0"/>
    <s v="23"/>
    <x v="1"/>
    <s v=""/>
    <s v=""/>
    <m/>
    <s v="CARLOS"/>
    <s v="ORTIZ"/>
    <m/>
    <x v="311"/>
    <m/>
    <s v=""/>
    <m/>
    <s v=""/>
    <s v="CHL"/>
    <s v=""/>
    <s v="12:30:00"/>
    <s v=""/>
    <s v=""/>
    <s v=""/>
    <s v=""/>
    <s v=""/>
    <s v="FTQ FTC"/>
    <m/>
    <m/>
    <m/>
    <m/>
    <m/>
    <m/>
    <m/>
    <m/>
    <m/>
    <m/>
    <m/>
    <m/>
    <m/>
    <m/>
    <m/>
    <m/>
    <m/>
    <m/>
    <m/>
    <m/>
    <m/>
    <m/>
    <m/>
    <m/>
    <s v="NA"/>
    <x v="5"/>
    <s v="NA"/>
    <x v="7"/>
    <n v="0"/>
    <e v="#VALUE!"/>
    <n v="0"/>
    <x v="238"/>
    <x v="391"/>
    <e v="#N/A"/>
    <s v="02:03:57"/>
  </r>
  <r>
    <x v="4"/>
    <x v="1"/>
    <x v="3"/>
    <x v="19"/>
    <x v="1"/>
    <s v="1"/>
    <x v="0"/>
    <s v=""/>
    <s v=""/>
    <m/>
    <s v="MAX"/>
    <s v="BULNES LABRA"/>
    <m/>
    <x v="233"/>
    <m/>
    <s v=""/>
    <m/>
    <s v=""/>
    <s v="CHL"/>
    <s v=""/>
    <s v="12:30:00"/>
    <s v="13:49:28"/>
    <s v="13:54:32"/>
    <s v="14,05"/>
    <s v="14,95"/>
    <s v="5072"/>
    <m/>
    <s v="14:34:32"/>
    <s v="15:48:38"/>
    <s v="15:55:02"/>
    <s v="14,83"/>
    <s v="16,11"/>
    <s v="4830"/>
    <m/>
    <m/>
    <m/>
    <m/>
    <m/>
    <m/>
    <m/>
    <m/>
    <m/>
    <m/>
    <m/>
    <m/>
    <m/>
    <m/>
    <m/>
    <m/>
    <n v="14.43"/>
    <n v="9902"/>
    <n v="9902"/>
    <x v="6"/>
    <n v="7"/>
    <x v="329"/>
    <n v="170"/>
    <n v="-41.083333333333336"/>
    <n v="168.61666666666665"/>
    <x v="164"/>
    <x v="392"/>
    <e v="#N/A"/>
    <s v="02:03:57"/>
  </r>
  <r>
    <x v="4"/>
    <x v="1"/>
    <x v="4"/>
    <x v="4"/>
    <x v="2"/>
    <s v="1"/>
    <x v="0"/>
    <s v=""/>
    <s v=""/>
    <m/>
    <s v="MARIA"/>
    <s v="RISHMAWI"/>
    <m/>
    <x v="115"/>
    <m/>
    <s v=""/>
    <m/>
    <s v=""/>
    <s v="CHL"/>
    <s v=""/>
    <s v="13:30:00"/>
    <s v="14:29:56"/>
    <s v="14:36:06"/>
    <s v="18,06"/>
    <s v="19,92"/>
    <s v="3967"/>
    <m/>
    <m/>
    <m/>
    <m/>
    <m/>
    <m/>
    <m/>
    <m/>
    <m/>
    <m/>
    <m/>
    <m/>
    <m/>
    <m/>
    <m/>
    <m/>
    <m/>
    <m/>
    <m/>
    <m/>
    <m/>
    <m/>
    <m/>
    <n v="18.059999999999999"/>
    <n v="3967"/>
    <n v="3967"/>
    <x v="7"/>
    <n v="1"/>
    <x v="330"/>
    <n v="200"/>
    <n v="0"/>
    <n v="220"/>
    <x v="114"/>
    <x v="218"/>
    <e v="#N/A"/>
    <s v="01:06:07"/>
  </r>
  <r>
    <x v="4"/>
    <x v="1"/>
    <x v="4"/>
    <x v="4"/>
    <x v="2"/>
    <s v="2"/>
    <x v="0"/>
    <s v=""/>
    <s v=""/>
    <m/>
    <s v="MIGUEL"/>
    <s v="RUIZ-TAGLE"/>
    <m/>
    <x v="68"/>
    <m/>
    <s v=""/>
    <m/>
    <s v=""/>
    <s v="CHL"/>
    <s v=""/>
    <s v="13:30:00"/>
    <s v="14:34:39"/>
    <s v="14:50:28"/>
    <s v="14,84"/>
    <s v="18,47"/>
    <s v="4829"/>
    <m/>
    <m/>
    <m/>
    <m/>
    <m/>
    <m/>
    <m/>
    <m/>
    <m/>
    <m/>
    <m/>
    <m/>
    <m/>
    <m/>
    <m/>
    <m/>
    <m/>
    <m/>
    <m/>
    <m/>
    <m/>
    <m/>
    <m/>
    <n v="14.84"/>
    <n v="4829"/>
    <n v="4829"/>
    <x v="7"/>
    <n v="2"/>
    <x v="331"/>
    <n v="195"/>
    <n v="-14.366666666666667"/>
    <n v="200.63333333333333"/>
    <x v="239"/>
    <x v="393"/>
    <e v="#N/A"/>
    <s v="01:06:07"/>
  </r>
  <r>
    <x v="5"/>
    <x v="0"/>
    <x v="0"/>
    <x v="20"/>
    <x v="0"/>
    <s v="1"/>
    <x v="0"/>
    <s v=""/>
    <s v=""/>
    <s v="10063169"/>
    <s v="RAIMUNDO"/>
    <s v="UNDURRAGA MUJICA"/>
    <s v=""/>
    <x v="303"/>
    <m/>
    <s v=""/>
    <m/>
    <s v=""/>
    <s v="CHL"/>
    <s v=""/>
    <s v="18,06"/>
    <s v="7815"/>
    <m/>
    <s v="01:03"/>
    <s v="19,06"/>
    <s v="6781"/>
    <m/>
    <s v="01:02"/>
    <s v="19,56"/>
    <s v="5392"/>
    <m/>
    <s v="00:55"/>
    <s v="24,36"/>
    <s v="2912"/>
    <m/>
    <s v="06:33"/>
    <m/>
    <m/>
    <m/>
    <m/>
    <m/>
    <m/>
    <m/>
    <m/>
    <m/>
    <m/>
    <m/>
    <m/>
    <m/>
    <n v="19.510000000000002"/>
    <n v="22901"/>
    <n v="22901"/>
    <x v="0"/>
    <n v="1"/>
    <x v="332"/>
    <n v="200"/>
    <n v="0"/>
    <n v="324"/>
    <x v="176"/>
    <x v="394"/>
    <e v="#N/A"/>
    <s v="06:21:41"/>
  </r>
  <r>
    <x v="5"/>
    <x v="0"/>
    <x v="0"/>
    <x v="20"/>
    <x v="0"/>
    <s v="2"/>
    <x v="0"/>
    <s v=""/>
    <s v=""/>
    <s v="10072682"/>
    <s v="MARTIN"/>
    <s v="GARCIA LAZO"/>
    <m/>
    <x v="312"/>
    <m/>
    <s v=""/>
    <m/>
    <s v=""/>
    <s v="CHL"/>
    <s v=""/>
    <s v="17,8"/>
    <s v="7929"/>
    <m/>
    <s v="02:55"/>
    <s v="19,37"/>
    <s v="6673"/>
    <m/>
    <s v="01:04"/>
    <s v="19,16"/>
    <s v="5506"/>
    <m/>
    <s v="02:52"/>
    <s v="21,81"/>
    <s v="3252"/>
    <m/>
    <s v="06:42"/>
    <m/>
    <m/>
    <m/>
    <m/>
    <m/>
    <m/>
    <m/>
    <m/>
    <m/>
    <m/>
    <m/>
    <m/>
    <m/>
    <n v="19.12"/>
    <n v="23361"/>
    <n v="23361"/>
    <x v="0"/>
    <n v="2"/>
    <x v="333"/>
    <n v="195"/>
    <n v="-7.666666666666667"/>
    <n v="311.33333333333331"/>
    <x v="0"/>
    <x v="395"/>
    <s v="EL MOLINO A"/>
    <s v="06:21:41"/>
  </r>
  <r>
    <x v="5"/>
    <x v="0"/>
    <x v="0"/>
    <x v="20"/>
    <x v="0"/>
    <s v="3"/>
    <x v="0"/>
    <s v=""/>
    <s v=""/>
    <s v="10058525"/>
    <s v="MAURICO"/>
    <s v="ROGEL SILVA"/>
    <m/>
    <x v="244"/>
    <m/>
    <s v=""/>
    <m/>
    <s v=""/>
    <s v="CHL"/>
    <s v=""/>
    <s v="17,98"/>
    <s v="7851"/>
    <m/>
    <s v="01:15"/>
    <s v="18,76"/>
    <s v="6889"/>
    <m/>
    <s v="03:15"/>
    <s v="18,71"/>
    <s v="5638"/>
    <m/>
    <s v="07:12"/>
    <s v="20,82"/>
    <s v="3407"/>
    <m/>
    <s v="11:01"/>
    <m/>
    <m/>
    <m/>
    <m/>
    <m/>
    <m/>
    <m/>
    <m/>
    <m/>
    <m/>
    <m/>
    <m/>
    <m/>
    <n v="18.78"/>
    <n v="23785"/>
    <n v="23785"/>
    <x v="0"/>
    <n v="3"/>
    <x v="334"/>
    <n v="190"/>
    <n v="-14.733333333333333"/>
    <n v="299.26666666666665"/>
    <x v="240"/>
    <x v="396"/>
    <e v="#N/A"/>
    <s v="06:21:41"/>
  </r>
  <r>
    <x v="5"/>
    <x v="0"/>
    <x v="0"/>
    <x v="20"/>
    <x v="0"/>
    <s v="4"/>
    <x v="0"/>
    <s v=""/>
    <s v=""/>
    <s v="10018240"/>
    <s v="DAVID"/>
    <s v="RAMIREZ FUENTES"/>
    <s v="104ZN21"/>
    <x v="13"/>
    <m/>
    <s v=""/>
    <m/>
    <s v=""/>
    <s v="CHL"/>
    <s v=""/>
    <s v="17,44"/>
    <s v="8090"/>
    <m/>
    <s v="04:17"/>
    <s v="19,46"/>
    <s v="6641"/>
    <m/>
    <s v="03:23"/>
    <s v="15,23"/>
    <s v="6927"/>
    <m/>
    <s v="03:10"/>
    <s v="13,82"/>
    <s v="5133"/>
    <m/>
    <s v="06:58"/>
    <m/>
    <m/>
    <m/>
    <m/>
    <m/>
    <m/>
    <m/>
    <m/>
    <m/>
    <m/>
    <m/>
    <m/>
    <m/>
    <n v="16.68"/>
    <n v="26792"/>
    <n v="26792"/>
    <x v="0"/>
    <n v="5"/>
    <x v="335"/>
    <n v="180"/>
    <n v="-64.849999999999994"/>
    <n v="239.15"/>
    <x v="12"/>
    <x v="397"/>
    <e v="#N/A"/>
    <s v="06:21:41"/>
  </r>
  <r>
    <x v="5"/>
    <x v="0"/>
    <x v="0"/>
    <x v="20"/>
    <x v="0"/>
    <s v="5"/>
    <x v="1"/>
    <s v=""/>
    <s v=""/>
    <s v="10078206"/>
    <s v="CARLA"/>
    <s v="O'NELL"/>
    <s v="105OM22"/>
    <x v="156"/>
    <m/>
    <s v=""/>
    <m/>
    <s v=""/>
    <s v="CHL"/>
    <s v=""/>
    <s v="17,76"/>
    <s v="7947"/>
    <m/>
    <s v="03:18"/>
    <s v="18,83"/>
    <s v="6865"/>
    <m/>
    <s v="04:30"/>
    <s v="11,63"/>
    <s v="9072"/>
    <m/>
    <s v="09:19"/>
    <s v="10,62"/>
    <s v="6680"/>
    <s v="FTQ ME"/>
    <s v="03:24"/>
    <m/>
    <m/>
    <m/>
    <m/>
    <m/>
    <m/>
    <m/>
    <m/>
    <m/>
    <m/>
    <m/>
    <m/>
    <m/>
    <n v="14.62"/>
    <n v="30565"/>
    <s v="NA"/>
    <x v="0"/>
    <s v="NA"/>
    <x v="7"/>
    <n v="0"/>
    <e v="#VALUE!"/>
    <n v="0"/>
    <x v="226"/>
    <x v="398"/>
    <e v="#N/A"/>
    <s v="06:21:41"/>
  </r>
  <r>
    <x v="5"/>
    <x v="0"/>
    <x v="0"/>
    <x v="20"/>
    <x v="0"/>
    <s v="6"/>
    <x v="1"/>
    <s v=""/>
    <s v=""/>
    <s v="10080578"/>
    <s v="FELIPE"/>
    <s v="PERO DOMEYKO"/>
    <s v="105PS84"/>
    <x v="136"/>
    <m/>
    <s v=""/>
    <m/>
    <s v=""/>
    <s v="CHL"/>
    <s v=""/>
    <s v="17,97"/>
    <s v="7855"/>
    <m/>
    <s v="02:03"/>
    <s v="18,96"/>
    <s v="6816"/>
    <m/>
    <s v="02:14"/>
    <s v="19,43"/>
    <s v="5429"/>
    <s v="FTQ GA"/>
    <s v="02:48"/>
    <m/>
    <m/>
    <m/>
    <m/>
    <m/>
    <m/>
    <m/>
    <m/>
    <m/>
    <m/>
    <m/>
    <m/>
    <m/>
    <m/>
    <m/>
    <m/>
    <m/>
    <n v="18.7"/>
    <n v="20100"/>
    <s v="NA"/>
    <x v="0"/>
    <s v="NA"/>
    <x v="7"/>
    <n v="0"/>
    <e v="#VALUE!"/>
    <n v="0"/>
    <x v="30"/>
    <x v="399"/>
    <s v="KEHAILAN A"/>
    <s v="06:21:41"/>
  </r>
  <r>
    <x v="5"/>
    <x v="0"/>
    <x v="0"/>
    <x v="20"/>
    <x v="0"/>
    <s v="7"/>
    <x v="1"/>
    <s v=""/>
    <s v=""/>
    <s v="10046993"/>
    <s v="SEBASTIAN"/>
    <s v="SALINAS"/>
    <s v="106LU89"/>
    <x v="94"/>
    <m/>
    <s v=""/>
    <m/>
    <s v=""/>
    <s v="CHL"/>
    <s v=""/>
    <s v="17,07"/>
    <s v="8267"/>
    <m/>
    <s v="01:54"/>
    <s v="19,73"/>
    <s v="6551"/>
    <m/>
    <s v="04:53"/>
    <s v="18,67"/>
    <s v="5651"/>
    <s v="FTQ GA"/>
    <s v="06:40"/>
    <m/>
    <m/>
    <m/>
    <m/>
    <m/>
    <m/>
    <m/>
    <m/>
    <m/>
    <m/>
    <m/>
    <m/>
    <m/>
    <m/>
    <m/>
    <m/>
    <m/>
    <n v="18.36"/>
    <n v="20469"/>
    <s v="NA"/>
    <x v="0"/>
    <s v="NA"/>
    <x v="7"/>
    <n v="0"/>
    <e v="#VALUE!"/>
    <n v="0"/>
    <x v="94"/>
    <x v="94"/>
    <e v="#N/A"/>
    <s v="06:21:41"/>
  </r>
  <r>
    <x v="5"/>
    <x v="0"/>
    <x v="0"/>
    <x v="20"/>
    <x v="0"/>
    <s v="8"/>
    <x v="1"/>
    <s v=""/>
    <s v=""/>
    <s v="10067047"/>
    <s v="MARCELA "/>
    <s v="COTO NIELSEN"/>
    <s v="104ZC34"/>
    <x v="205"/>
    <m/>
    <s v=""/>
    <m/>
    <s v=""/>
    <s v="CHL"/>
    <s v=""/>
    <s v="18,99"/>
    <s v="7430"/>
    <m/>
    <s v="02:08"/>
    <s v="18,69"/>
    <s v="6915"/>
    <m/>
    <s v="02:56"/>
    <s v="17"/>
    <s v="6205"/>
    <s v="FTQ GA"/>
    <s v="10:12"/>
    <m/>
    <m/>
    <m/>
    <m/>
    <m/>
    <m/>
    <m/>
    <m/>
    <m/>
    <m/>
    <m/>
    <m/>
    <m/>
    <m/>
    <m/>
    <m/>
    <m/>
    <n v="18.29"/>
    <n v="20550"/>
    <s v="NA"/>
    <x v="0"/>
    <s v="NA"/>
    <x v="7"/>
    <n v="0"/>
    <e v="#VALUE!"/>
    <n v="0"/>
    <x v="120"/>
    <x v="225"/>
    <e v="#N/A"/>
    <s v="06:21:41"/>
  </r>
  <r>
    <x v="5"/>
    <x v="0"/>
    <x v="0"/>
    <x v="20"/>
    <x v="0"/>
    <s v="9"/>
    <x v="1"/>
    <s v=""/>
    <s v=""/>
    <s v="10146487"/>
    <s v="MARIIA"/>
    <s v="SHABLOVSKA"/>
    <s v="105SL60"/>
    <x v="313"/>
    <m/>
    <s v=""/>
    <m/>
    <s v=""/>
    <s v="UKR"/>
    <s v=""/>
    <s v="17,68"/>
    <s v="7980"/>
    <m/>
    <s v="02:23"/>
    <s v="19,24"/>
    <s v="6716"/>
    <m/>
    <s v="02:46"/>
    <s v="14,91"/>
    <s v="7073"/>
    <s v="FTQ GA"/>
    <s v="04:58"/>
    <m/>
    <m/>
    <m/>
    <m/>
    <m/>
    <m/>
    <m/>
    <m/>
    <m/>
    <m/>
    <m/>
    <m/>
    <m/>
    <m/>
    <m/>
    <m/>
    <m/>
    <n v="17.260000000000002"/>
    <n v="21769"/>
    <s v="NA"/>
    <x v="0"/>
    <s v="NA"/>
    <x v="7"/>
    <n v="0"/>
    <e v="#VALUE!"/>
    <n v="0"/>
    <x v="11"/>
    <x v="400"/>
    <e v="#N/A"/>
    <s v="06:21:41"/>
  </r>
  <r>
    <x v="5"/>
    <x v="0"/>
    <x v="0"/>
    <x v="20"/>
    <x v="0"/>
    <s v="10"/>
    <x v="1"/>
    <s v=""/>
    <s v=""/>
    <s v="10104191"/>
    <s v="MARIA JOSE"/>
    <s v="GAMEROS ALVAREZ TOSTADO"/>
    <s v="104AU49"/>
    <x v="45"/>
    <m/>
    <s v=""/>
    <m/>
    <s v=""/>
    <s v="CHL"/>
    <s v=""/>
    <s v="16,16"/>
    <s v="8733"/>
    <m/>
    <s v="09:31"/>
    <s v="16,07"/>
    <s v="8044"/>
    <m/>
    <s v="09:56"/>
    <s v="14,98"/>
    <s v="7042"/>
    <s v="FTQ ME"/>
    <s v="08:11"/>
    <m/>
    <m/>
    <m/>
    <m/>
    <m/>
    <m/>
    <m/>
    <m/>
    <m/>
    <m/>
    <m/>
    <m/>
    <m/>
    <m/>
    <m/>
    <m/>
    <m/>
    <n v="15.78"/>
    <n v="23818"/>
    <s v="NA"/>
    <x v="0"/>
    <s v="NA"/>
    <x v="7"/>
    <n v="0"/>
    <e v="#VALUE!"/>
    <n v="0"/>
    <x v="121"/>
    <x v="401"/>
    <e v="#N/A"/>
    <s v="06:21:41"/>
  </r>
  <r>
    <x v="5"/>
    <x v="0"/>
    <x v="0"/>
    <x v="20"/>
    <x v="0"/>
    <s v="11"/>
    <x v="1"/>
    <s v=""/>
    <s v=""/>
    <s v="10118325"/>
    <s v="MATIAS"/>
    <s v="ALAMOS"/>
    <s v="105UU64"/>
    <x v="209"/>
    <m/>
    <s v=""/>
    <m/>
    <s v=""/>
    <s v="CHL"/>
    <s v=""/>
    <s v="17,62"/>
    <s v="8009"/>
    <s v="FTQ ME"/>
    <s v="04:25"/>
    <m/>
    <m/>
    <m/>
    <m/>
    <m/>
    <m/>
    <m/>
    <m/>
    <m/>
    <m/>
    <m/>
    <m/>
    <m/>
    <m/>
    <m/>
    <m/>
    <m/>
    <m/>
    <m/>
    <m/>
    <m/>
    <m/>
    <m/>
    <m/>
    <m/>
    <n v="17.62"/>
    <n v="8009"/>
    <s v="NA"/>
    <x v="0"/>
    <s v="NA"/>
    <x v="7"/>
    <n v="0"/>
    <e v="#VALUE!"/>
    <n v="0"/>
    <x v="27"/>
    <x v="236"/>
    <s v="EL MOLINO A"/>
    <s v="06:21:41"/>
  </r>
  <r>
    <x v="5"/>
    <x v="0"/>
    <x v="0"/>
    <x v="20"/>
    <x v="0"/>
    <s v="12"/>
    <x v="1"/>
    <s v=""/>
    <s v=""/>
    <s v="10045218"/>
    <s v="ALVARO"/>
    <s v="LLOMPART GRIMM"/>
    <s v="106MX56"/>
    <x v="212"/>
    <m/>
    <s v=""/>
    <m/>
    <s v=""/>
    <s v="CHL"/>
    <s v=""/>
    <s v="16,15"/>
    <s v="8736"/>
    <s v="FTQ GA"/>
    <s v="09:38"/>
    <m/>
    <m/>
    <m/>
    <m/>
    <m/>
    <m/>
    <m/>
    <m/>
    <m/>
    <m/>
    <m/>
    <m/>
    <m/>
    <m/>
    <m/>
    <m/>
    <m/>
    <m/>
    <m/>
    <m/>
    <m/>
    <m/>
    <m/>
    <m/>
    <m/>
    <n v="16.149999999999999"/>
    <n v="8736"/>
    <s v="NA"/>
    <x v="0"/>
    <s v="NA"/>
    <x v="7"/>
    <n v="0"/>
    <e v="#VALUE!"/>
    <n v="0"/>
    <x v="175"/>
    <x v="239"/>
    <e v="#N/A"/>
    <s v="06:21:41"/>
  </r>
  <r>
    <x v="5"/>
    <x v="0"/>
    <x v="0"/>
    <x v="20"/>
    <x v="0"/>
    <s v="13"/>
    <x v="1"/>
    <s v=""/>
    <s v=""/>
    <s v="10120402"/>
    <s v="CESAR"/>
    <s v="MORABOWEN"/>
    <m/>
    <x v="314"/>
    <m/>
    <s v=""/>
    <m/>
    <s v=""/>
    <s v="PER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x v="7"/>
    <n v="0"/>
    <e v="#VALUE!"/>
    <n v="0"/>
    <x v="241"/>
    <x v="402"/>
    <e v="#N/A"/>
    <s v="06:21:41"/>
  </r>
  <r>
    <x v="5"/>
    <x v="0"/>
    <x v="0"/>
    <x v="20"/>
    <x v="0"/>
    <s v="14"/>
    <x v="1"/>
    <s v=""/>
    <s v=""/>
    <m/>
    <s v="LORETO"/>
    <s v="HENRIQUEZ PEREZ"/>
    <s v="106FR87"/>
    <x v="123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x v="7"/>
    <n v="0"/>
    <e v="#VALUE!"/>
    <n v="0"/>
    <x v="242"/>
    <x v="403"/>
    <e v="#N/A"/>
    <s v="06:21:41"/>
  </r>
  <r>
    <x v="5"/>
    <x v="0"/>
    <x v="0"/>
    <x v="20"/>
    <x v="1"/>
    <s v="1"/>
    <x v="0"/>
    <s v=""/>
    <s v=""/>
    <s v="10105817"/>
    <s v="PABLO JOSE"/>
    <s v="VALDES SALINAS"/>
    <s v="104NL15"/>
    <x v="149"/>
    <m/>
    <s v=""/>
    <m/>
    <s v=""/>
    <s v="CHL"/>
    <s v=""/>
    <s v="17,39"/>
    <s v="8116"/>
    <m/>
    <s v="01:22"/>
    <s v="17,74"/>
    <s v="7285"/>
    <m/>
    <s v="02:48"/>
    <s v="16,86"/>
    <s v="6256"/>
    <m/>
    <s v="02:30"/>
    <s v="22,72"/>
    <s v="3121"/>
    <m/>
    <s v="03:02"/>
    <m/>
    <m/>
    <m/>
    <m/>
    <m/>
    <m/>
    <m/>
    <m/>
    <m/>
    <m/>
    <m/>
    <m/>
    <m/>
    <n v="18.03"/>
    <n v="24778"/>
    <n v="24778"/>
    <x v="1"/>
    <n v="4"/>
    <x v="336"/>
    <n v="185"/>
    <n v="-31.283333333333335"/>
    <n v="277.71666666666664"/>
    <x v="25"/>
    <x v="155"/>
    <e v="#N/A"/>
    <s v="06:21:41"/>
  </r>
  <r>
    <x v="5"/>
    <x v="0"/>
    <x v="0"/>
    <x v="20"/>
    <x v="1"/>
    <s v="2"/>
    <x v="0"/>
    <s v=""/>
    <s v=""/>
    <s v="10114231"/>
    <s v="CAMILA"/>
    <s v="SANCHEZ"/>
    <s v="104LA18"/>
    <x v="37"/>
    <m/>
    <s v=""/>
    <m/>
    <s v=""/>
    <s v="ARG"/>
    <s v=""/>
    <s v="16,12"/>
    <s v="8753"/>
    <m/>
    <s v="00:48"/>
    <s v="17,1"/>
    <s v="7559"/>
    <m/>
    <s v="00:57"/>
    <s v="16,32"/>
    <s v="6464"/>
    <m/>
    <s v="01:05"/>
    <s v="14,36"/>
    <s v="4938"/>
    <m/>
    <s v="03:37"/>
    <m/>
    <m/>
    <m/>
    <m/>
    <m/>
    <m/>
    <m/>
    <m/>
    <m/>
    <m/>
    <m/>
    <m/>
    <m/>
    <n v="16.12"/>
    <n v="27714"/>
    <n v="27714"/>
    <x v="1"/>
    <n v="6"/>
    <x v="337"/>
    <n v="175"/>
    <n v="-80.216666666666669"/>
    <n v="218.78333333333333"/>
    <x v="16"/>
    <x v="404"/>
    <e v="#N/A"/>
    <s v="06:21:41"/>
  </r>
  <r>
    <x v="5"/>
    <x v="0"/>
    <x v="0"/>
    <x v="20"/>
    <x v="1"/>
    <s v="3"/>
    <x v="0"/>
    <s v=""/>
    <s v=""/>
    <m/>
    <s v="MACKAI"/>
    <s v="GREASLEY"/>
    <s v="106KN67"/>
    <x v="32"/>
    <m/>
    <s v=""/>
    <m/>
    <s v=""/>
    <s v="CHL"/>
    <s v=""/>
    <s v="13,26"/>
    <s v="10644"/>
    <m/>
    <s v="02:09"/>
    <s v="15,9"/>
    <s v="8128"/>
    <m/>
    <s v="03:26"/>
    <s v="15,7"/>
    <s v="6719"/>
    <m/>
    <s v="02:49"/>
    <s v="15,71"/>
    <s v="4515"/>
    <m/>
    <s v="03:36"/>
    <m/>
    <m/>
    <m/>
    <m/>
    <m/>
    <m/>
    <m/>
    <m/>
    <m/>
    <m/>
    <m/>
    <m/>
    <m/>
    <n v="14.89"/>
    <n v="30006"/>
    <n v="30006"/>
    <x v="1"/>
    <n v="7"/>
    <x v="338"/>
    <n v="170"/>
    <n v="-118.41666666666666"/>
    <n v="175.58333333333334"/>
    <x v="243"/>
    <x v="405"/>
    <e v="#N/A"/>
    <s v="06:21:41"/>
  </r>
  <r>
    <x v="5"/>
    <x v="0"/>
    <x v="0"/>
    <x v="20"/>
    <x v="1"/>
    <s v="4"/>
    <x v="1"/>
    <s v=""/>
    <s v=""/>
    <s v="10155174"/>
    <s v="CONSUELO"/>
    <s v="MARCHANT CARDENAS"/>
    <s v="106CY75"/>
    <x v="145"/>
    <m/>
    <s v=""/>
    <m/>
    <s v=""/>
    <s v="CHL"/>
    <s v=""/>
    <s v="17,32"/>
    <s v="8147"/>
    <m/>
    <s v="01:31"/>
    <s v="17,88"/>
    <s v="7228"/>
    <m/>
    <s v="02:19"/>
    <s v="16,31"/>
    <s v="6467"/>
    <m/>
    <s v="05:38"/>
    <s v="18,42"/>
    <s v="3849"/>
    <s v="FTQ GA"/>
    <s v="06:04"/>
    <m/>
    <m/>
    <m/>
    <m/>
    <m/>
    <m/>
    <m/>
    <m/>
    <m/>
    <m/>
    <m/>
    <m/>
    <m/>
    <n v="17.39"/>
    <n v="25691"/>
    <s v="NA"/>
    <x v="1"/>
    <s v="NA"/>
    <x v="7"/>
    <n v="0"/>
    <e v="#VALUE!"/>
    <n v="0"/>
    <x v="56"/>
    <x v="406"/>
    <e v="#N/A"/>
    <s v="06:21:41"/>
  </r>
  <r>
    <x v="5"/>
    <x v="0"/>
    <x v="0"/>
    <x v="20"/>
    <x v="1"/>
    <s v="5"/>
    <x v="1"/>
    <s v=""/>
    <s v=""/>
    <s v="10172600"/>
    <s v="JESUS Maximiliano"/>
    <s v="CERPA VERA"/>
    <s v="106KU10"/>
    <x v="47"/>
    <m/>
    <s v=""/>
    <m/>
    <s v=""/>
    <s v="CHL"/>
    <s v=""/>
    <s v="15,89"/>
    <s v="8880"/>
    <m/>
    <s v="02:57"/>
    <s v="17,29"/>
    <s v="7474"/>
    <s v="FTQ GA"/>
    <s v="01:44"/>
    <m/>
    <m/>
    <m/>
    <m/>
    <m/>
    <m/>
    <m/>
    <m/>
    <m/>
    <m/>
    <m/>
    <m/>
    <m/>
    <m/>
    <m/>
    <m/>
    <m/>
    <m/>
    <m/>
    <m/>
    <m/>
    <n v="16.53"/>
    <n v="16355"/>
    <s v="NA"/>
    <x v="1"/>
    <s v="NA"/>
    <x v="7"/>
    <n v="0"/>
    <e v="#VALUE!"/>
    <n v="0"/>
    <x v="17"/>
    <x v="407"/>
    <e v="#N/A"/>
    <s v="06:21:41"/>
  </r>
  <r>
    <x v="5"/>
    <x v="0"/>
    <x v="0"/>
    <x v="20"/>
    <x v="1"/>
    <s v="6"/>
    <x v="1"/>
    <s v=""/>
    <s v=""/>
    <s v="10135649"/>
    <s v="SELENE"/>
    <s v="SANCHEZ"/>
    <s v="106GR59"/>
    <x v="16"/>
    <m/>
    <s v=""/>
    <m/>
    <s v=""/>
    <s v="ARG"/>
    <s v=""/>
    <s v="17,26"/>
    <s v="8178"/>
    <s v="FTQ GA"/>
    <s v="02:08"/>
    <m/>
    <m/>
    <m/>
    <m/>
    <m/>
    <m/>
    <m/>
    <m/>
    <m/>
    <m/>
    <m/>
    <m/>
    <m/>
    <m/>
    <m/>
    <m/>
    <m/>
    <m/>
    <m/>
    <m/>
    <m/>
    <m/>
    <m/>
    <m/>
    <m/>
    <n v="17.260000000000002"/>
    <n v="8178"/>
    <s v="NA"/>
    <x v="1"/>
    <s v="NA"/>
    <x v="7"/>
    <n v="0"/>
    <e v="#VALUE!"/>
    <n v="0"/>
    <x v="244"/>
    <x v="408"/>
    <e v="#N/A"/>
    <s v="06:21:41"/>
  </r>
  <r>
    <x v="5"/>
    <x v="0"/>
    <x v="1"/>
    <x v="21"/>
    <x v="0"/>
    <s v="1"/>
    <x v="0"/>
    <s v=""/>
    <s v=""/>
    <s v="10131133"/>
    <s v="ERNESTO"/>
    <s v="DE LA FUENTE FUENZALIDA"/>
    <m/>
    <x v="315"/>
    <m/>
    <s v=""/>
    <m/>
    <s v=""/>
    <s v="CHL"/>
    <s v=""/>
    <s v="20,72"/>
    <s v="6239"/>
    <m/>
    <s v="04:02"/>
    <s v="19,91"/>
    <s v="5297"/>
    <m/>
    <s v="05:32"/>
    <s v="19,03"/>
    <s v="3726"/>
    <m/>
    <s v="07:31"/>
    <m/>
    <m/>
    <m/>
    <m/>
    <m/>
    <m/>
    <m/>
    <m/>
    <m/>
    <m/>
    <m/>
    <m/>
    <m/>
    <m/>
    <m/>
    <m/>
    <m/>
    <n v="20.03"/>
    <n v="15262"/>
    <n v="15262"/>
    <x v="2"/>
    <n v="1"/>
    <x v="339"/>
    <n v="200"/>
    <n v="0"/>
    <n v="284.89999999999998"/>
    <x v="28"/>
    <x v="409"/>
    <s v="SANDEK 1"/>
    <s v="04:14:22"/>
  </r>
  <r>
    <x v="5"/>
    <x v="0"/>
    <x v="1"/>
    <x v="21"/>
    <x v="0"/>
    <s v="2"/>
    <x v="0"/>
    <s v=""/>
    <s v=""/>
    <s v="10067266"/>
    <s v="FELIPE"/>
    <s v="SAT YABER"/>
    <m/>
    <x v="220"/>
    <m/>
    <s v=""/>
    <m/>
    <s v=""/>
    <s v="CHL"/>
    <s v=""/>
    <s v="17,71"/>
    <s v="7298"/>
    <m/>
    <s v="02:23"/>
    <s v="17,71"/>
    <s v="5955"/>
    <m/>
    <s v="02:03"/>
    <s v="23,7"/>
    <s v="2993"/>
    <m/>
    <s v="16:50"/>
    <m/>
    <m/>
    <m/>
    <m/>
    <m/>
    <m/>
    <m/>
    <m/>
    <m/>
    <m/>
    <m/>
    <m/>
    <m/>
    <m/>
    <m/>
    <m/>
    <m/>
    <n v="18.809999999999999"/>
    <n v="16246"/>
    <n v="16246"/>
    <x v="2"/>
    <n v="2"/>
    <x v="340"/>
    <n v="195"/>
    <n v="-16.399999999999999"/>
    <n v="263.5"/>
    <x v="3"/>
    <x v="410"/>
    <s v="RINCONADA A"/>
    <s v="04:14:22"/>
  </r>
  <r>
    <x v="5"/>
    <x v="0"/>
    <x v="1"/>
    <x v="21"/>
    <x v="0"/>
    <s v="3"/>
    <x v="0"/>
    <s v=""/>
    <s v=""/>
    <s v="10116737"/>
    <s v="JAVIER"/>
    <s v="MENDEZ YAÑEZ"/>
    <s v="1004SE31"/>
    <x v="50"/>
    <m/>
    <s v=""/>
    <m/>
    <s v=""/>
    <s v="CHL"/>
    <s v=""/>
    <s v="19,25"/>
    <s v="6714"/>
    <m/>
    <s v="04:35"/>
    <s v="16,64"/>
    <s v="6338"/>
    <m/>
    <s v="04:35"/>
    <s v="22,19"/>
    <s v="3197"/>
    <m/>
    <s v="13:44"/>
    <m/>
    <m/>
    <m/>
    <m/>
    <m/>
    <m/>
    <m/>
    <m/>
    <m/>
    <m/>
    <m/>
    <m/>
    <m/>
    <m/>
    <m/>
    <m/>
    <m/>
    <n v="18.809999999999999"/>
    <n v="16248"/>
    <n v="16248"/>
    <x v="2"/>
    <n v="3"/>
    <x v="341"/>
    <n v="190"/>
    <n v="-16.433333333333334"/>
    <n v="258.46666666666664"/>
    <x v="50"/>
    <x v="50"/>
    <e v="#N/A"/>
    <s v="04:14:22"/>
  </r>
  <r>
    <x v="5"/>
    <x v="0"/>
    <x v="1"/>
    <x v="21"/>
    <x v="0"/>
    <s v="4"/>
    <x v="0"/>
    <s v=""/>
    <s v=""/>
    <m/>
    <s v="REBECA"/>
    <s v="MEDINA MORE"/>
    <m/>
    <x v="316"/>
    <m/>
    <s v=""/>
    <m/>
    <s v=""/>
    <s v="CHL"/>
    <s v=""/>
    <s v="17,54"/>
    <s v="7367"/>
    <m/>
    <s v="04:40"/>
    <s v="17,63"/>
    <s v="5984"/>
    <m/>
    <s v="02:37"/>
    <s v="18,79"/>
    <s v="3774"/>
    <m/>
    <s v="03:29"/>
    <m/>
    <m/>
    <m/>
    <m/>
    <m/>
    <m/>
    <m/>
    <m/>
    <m/>
    <m/>
    <m/>
    <m/>
    <m/>
    <m/>
    <m/>
    <m/>
    <m/>
    <n v="17.850000000000001"/>
    <n v="17125"/>
    <n v="17125"/>
    <x v="2"/>
    <n v="4"/>
    <x v="342"/>
    <n v="185"/>
    <n v="-31.05"/>
    <n v="238.84999999999997"/>
    <x v="245"/>
    <x v="411"/>
    <e v="#N/A"/>
    <s v="04:14:22"/>
  </r>
  <r>
    <x v="5"/>
    <x v="0"/>
    <x v="1"/>
    <x v="21"/>
    <x v="0"/>
    <s v="5"/>
    <x v="0"/>
    <s v=""/>
    <s v=""/>
    <s v="10153244"/>
    <s v="LUIS ANDRES"/>
    <s v="ARTIGAS ESPINOZA"/>
    <m/>
    <x v="317"/>
    <m/>
    <s v=""/>
    <m/>
    <s v=""/>
    <s v="CHL"/>
    <s v=""/>
    <s v="15,52"/>
    <s v="8326"/>
    <m/>
    <s v="02:06"/>
    <s v="17"/>
    <s v="6203"/>
    <m/>
    <s v="02:34"/>
    <s v="16,45"/>
    <s v="4310"/>
    <m/>
    <s v="04:51"/>
    <m/>
    <m/>
    <m/>
    <m/>
    <m/>
    <m/>
    <m/>
    <m/>
    <m/>
    <m/>
    <m/>
    <m/>
    <m/>
    <m/>
    <m/>
    <m/>
    <m/>
    <n v="16.22"/>
    <n v="18840"/>
    <n v="18840"/>
    <x v="2"/>
    <n v="10"/>
    <x v="343"/>
    <n v="155"/>
    <n v="-59.633333333333333"/>
    <n v="180.26666666666668"/>
    <x v="246"/>
    <x v="412"/>
    <e v="#N/A"/>
    <s v="04:14:22"/>
  </r>
  <r>
    <x v="5"/>
    <x v="0"/>
    <x v="1"/>
    <x v="21"/>
    <x v="0"/>
    <s v="6"/>
    <x v="0"/>
    <s v=""/>
    <s v=""/>
    <s v="10138423"/>
    <s v="JOSE PEDRO"/>
    <s v="VARELA ALFONSO"/>
    <m/>
    <x v="318"/>
    <m/>
    <s v=""/>
    <m/>
    <s v=""/>
    <s v="CHL"/>
    <s v=""/>
    <s v="17,2"/>
    <s v="7513"/>
    <m/>
    <s v="05:50"/>
    <s v="16,14"/>
    <s v="6536"/>
    <m/>
    <s v="03:05"/>
    <s v="13,46"/>
    <s v="5267"/>
    <m/>
    <s v="04:58"/>
    <m/>
    <m/>
    <m/>
    <m/>
    <m/>
    <m/>
    <m/>
    <m/>
    <m/>
    <m/>
    <m/>
    <m/>
    <m/>
    <m/>
    <m/>
    <m/>
    <m/>
    <n v="15.82"/>
    <n v="19316"/>
    <n v="19316"/>
    <x v="2"/>
    <n v="16"/>
    <x v="344"/>
    <n v="125"/>
    <n v="-67.566666666666663"/>
    <n v="142.33333333333334"/>
    <x v="178"/>
    <x v="413"/>
    <s v="EL MOLINO B"/>
    <s v="04:14:22"/>
  </r>
  <r>
    <x v="5"/>
    <x v="0"/>
    <x v="1"/>
    <x v="21"/>
    <x v="0"/>
    <s v="7"/>
    <x v="1"/>
    <s v=""/>
    <s v=""/>
    <s v="10138166"/>
    <s v="FRANCISCO"/>
    <s v="TORO ESCOBAR"/>
    <s v="106MW85"/>
    <x v="80"/>
    <m/>
    <s v=""/>
    <m/>
    <s v=""/>
    <s v="CHL"/>
    <s v=""/>
    <s v="11,6"/>
    <s v="11138"/>
    <m/>
    <s v="09:44"/>
    <s v="13,35"/>
    <s v="7900"/>
    <m/>
    <s v="05:56"/>
    <s v="14,39"/>
    <s v="4929"/>
    <s v="FTQ GA"/>
    <s v="06:48"/>
    <m/>
    <m/>
    <m/>
    <m/>
    <m/>
    <m/>
    <m/>
    <m/>
    <m/>
    <m/>
    <m/>
    <m/>
    <m/>
    <m/>
    <m/>
    <m/>
    <m/>
    <n v="12.75"/>
    <n v="23967"/>
    <s v="NA"/>
    <x v="2"/>
    <s v="NA"/>
    <x v="7"/>
    <n v="0"/>
    <e v="#VALUE!"/>
    <n v="0"/>
    <x v="80"/>
    <x v="80"/>
    <e v="#N/A"/>
    <s v="04:14:22"/>
  </r>
  <r>
    <x v="5"/>
    <x v="0"/>
    <x v="1"/>
    <x v="21"/>
    <x v="0"/>
    <s v="8"/>
    <x v="1"/>
    <s v=""/>
    <s v=""/>
    <s v="10048681"/>
    <s v="DAVID"/>
    <s v="RAMIREZ AGUILERA"/>
    <s v="106JV75"/>
    <x v="319"/>
    <m/>
    <s v=""/>
    <m/>
    <s v=""/>
    <s v="CHL"/>
    <s v=""/>
    <s v="20,78"/>
    <s v="6218"/>
    <m/>
    <s v="03:45"/>
    <s v="19,82"/>
    <s v="5323"/>
    <s v="FTQ GA"/>
    <s v="05:39"/>
    <m/>
    <m/>
    <m/>
    <m/>
    <m/>
    <m/>
    <m/>
    <m/>
    <m/>
    <m/>
    <m/>
    <m/>
    <m/>
    <m/>
    <m/>
    <m/>
    <m/>
    <m/>
    <m/>
    <m/>
    <m/>
    <n v="20.34"/>
    <n v="11541"/>
    <s v="NA"/>
    <x v="2"/>
    <s v="NA"/>
    <x v="7"/>
    <n v="0"/>
    <e v="#VALUE!"/>
    <n v="0"/>
    <x v="7"/>
    <x v="414"/>
    <e v="#N/A"/>
    <s v="04:14:22"/>
  </r>
  <r>
    <x v="5"/>
    <x v="0"/>
    <x v="1"/>
    <x v="21"/>
    <x v="0"/>
    <s v="9"/>
    <x v="1"/>
    <s v=""/>
    <s v=""/>
    <s v="10154327"/>
    <s v="ANDRES"/>
    <s v="VELASQUEZ"/>
    <m/>
    <x v="224"/>
    <m/>
    <s v=""/>
    <m/>
    <s v=""/>
    <s v="CHL"/>
    <s v=""/>
    <s v="17,59"/>
    <s v="7348"/>
    <m/>
    <s v="03:20"/>
    <s v="16,52"/>
    <s v="6385"/>
    <s v="FTQ GA+ME"/>
    <s v="10:01"/>
    <m/>
    <m/>
    <m/>
    <m/>
    <m/>
    <m/>
    <m/>
    <m/>
    <m/>
    <m/>
    <m/>
    <m/>
    <m/>
    <m/>
    <m/>
    <m/>
    <m/>
    <m/>
    <m/>
    <m/>
    <m/>
    <n v="17.09"/>
    <n v="13734"/>
    <s v="NA"/>
    <x v="2"/>
    <s v="NA"/>
    <x v="7"/>
    <n v="0"/>
    <e v="#VALUE!"/>
    <n v="0"/>
    <x v="201"/>
    <x v="415"/>
    <e v="#N/A"/>
    <s v="04:14:22"/>
  </r>
  <r>
    <x v="5"/>
    <x v="0"/>
    <x v="1"/>
    <x v="21"/>
    <x v="0"/>
    <s v="10"/>
    <x v="1"/>
    <s v=""/>
    <s v=""/>
    <m/>
    <s v="VICTOR"/>
    <s v="KEHR"/>
    <s v="106PU74"/>
    <x v="320"/>
    <m/>
    <s v=""/>
    <m/>
    <s v=""/>
    <s v="CHL"/>
    <s v=""/>
    <s v="15,45"/>
    <s v="8366"/>
    <m/>
    <s v="02:28"/>
    <s v="16,96"/>
    <s v="6221"/>
    <s v="FTQ GA"/>
    <s v="02:38"/>
    <m/>
    <m/>
    <m/>
    <m/>
    <m/>
    <m/>
    <m/>
    <m/>
    <m/>
    <m/>
    <m/>
    <m/>
    <m/>
    <m/>
    <m/>
    <m/>
    <m/>
    <m/>
    <m/>
    <m/>
    <m/>
    <n v="16.09"/>
    <n v="14587"/>
    <s v="NA"/>
    <x v="2"/>
    <s v="NA"/>
    <x v="7"/>
    <n v="0"/>
    <e v="#VALUE!"/>
    <n v="0"/>
    <x v="247"/>
    <x v="416"/>
    <s v="EL MOLINO B"/>
    <s v="04:14:22"/>
  </r>
  <r>
    <x v="5"/>
    <x v="0"/>
    <x v="1"/>
    <x v="21"/>
    <x v="0"/>
    <s v="11"/>
    <x v="1"/>
    <s v=""/>
    <s v=""/>
    <s v="10172358"/>
    <s v="FELIPE"/>
    <s v="YCHPAS ESPINOZA"/>
    <s v="106CE20"/>
    <x v="210"/>
    <m/>
    <s v=""/>
    <m/>
    <s v=""/>
    <s v="PER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x v="7"/>
    <n v="0"/>
    <e v="#VALUE!"/>
    <n v="0"/>
    <x v="79"/>
    <x v="237"/>
    <e v="#N/A"/>
    <s v="04:14:22"/>
  </r>
  <r>
    <x v="5"/>
    <x v="0"/>
    <x v="1"/>
    <x v="21"/>
    <x v="0"/>
    <s v="12"/>
    <x v="1"/>
    <s v=""/>
    <s v=""/>
    <s v="10039977"/>
    <s v="JUAN EDUARDO"/>
    <s v="COX VIAL"/>
    <s v="104RY39"/>
    <x v="321"/>
    <m/>
    <s v=""/>
    <m/>
    <s v=""/>
    <s v="CHL"/>
    <s v=""/>
    <s v=""/>
    <s v=""/>
    <s v="FTQ FTC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x v="7"/>
    <n v="0"/>
    <e v="#VALUE!"/>
    <n v="0"/>
    <x v="184"/>
    <x v="417"/>
    <e v="#N/A"/>
    <s v="04:14:22"/>
  </r>
  <r>
    <x v="5"/>
    <x v="0"/>
    <x v="1"/>
    <x v="21"/>
    <x v="1"/>
    <s v="1"/>
    <x v="0"/>
    <s v=""/>
    <s v=""/>
    <s v="10172700"/>
    <s v="ALVARO"/>
    <s v="COX MUJICA"/>
    <s v="106BG28"/>
    <x v="322"/>
    <m/>
    <s v=""/>
    <m/>
    <s v=""/>
    <s v="CHL"/>
    <s v=""/>
    <s v="16,41"/>
    <s v="7876"/>
    <m/>
    <s v="03:57"/>
    <s v="16,57"/>
    <s v="6365"/>
    <m/>
    <s v="04:45"/>
    <s v="17,56"/>
    <s v="4039"/>
    <m/>
    <s v="06:32"/>
    <m/>
    <m/>
    <m/>
    <m/>
    <m/>
    <m/>
    <m/>
    <m/>
    <m/>
    <m/>
    <m/>
    <m/>
    <m/>
    <m/>
    <m/>
    <m/>
    <m/>
    <n v="16.72"/>
    <n v="18280"/>
    <n v="18280"/>
    <x v="3"/>
    <n v="8"/>
    <x v="345"/>
    <n v="165"/>
    <n v="-50.3"/>
    <n v="199.60000000000002"/>
    <x v="248"/>
    <x v="418"/>
    <e v="#N/A"/>
    <s v="04:14:22"/>
  </r>
  <r>
    <x v="5"/>
    <x v="0"/>
    <x v="1"/>
    <x v="21"/>
    <x v="1"/>
    <s v="2"/>
    <x v="0"/>
    <s v=""/>
    <s v=""/>
    <s v="10160530"/>
    <s v="VICENTE "/>
    <s v="LARRAIN ARJONA"/>
    <m/>
    <x v="259"/>
    <m/>
    <s v=""/>
    <m/>
    <s v=""/>
    <s v="CHL"/>
    <s v=""/>
    <s v="15,82"/>
    <s v="8170"/>
    <m/>
    <s v="02:37"/>
    <s v="15,63"/>
    <s v="6748"/>
    <m/>
    <s v="05:31"/>
    <s v="16,8"/>
    <s v="4222"/>
    <m/>
    <s v="04:25"/>
    <m/>
    <m/>
    <m/>
    <m/>
    <m/>
    <m/>
    <m/>
    <m/>
    <m/>
    <m/>
    <m/>
    <m/>
    <m/>
    <m/>
    <m/>
    <m/>
    <m/>
    <n v="15.97"/>
    <n v="19140"/>
    <n v="19140"/>
    <x v="3"/>
    <n v="12"/>
    <x v="346"/>
    <n v="145"/>
    <n v="-64.633333333333326"/>
    <n v="165.26666666666668"/>
    <x v="20"/>
    <x v="310"/>
    <s v="EL QUILLAY"/>
    <s v="04:14:22"/>
  </r>
  <r>
    <x v="5"/>
    <x v="0"/>
    <x v="1"/>
    <x v="21"/>
    <x v="1"/>
    <s v="3"/>
    <x v="1"/>
    <s v=""/>
    <s v=""/>
    <s v="10176170"/>
    <s v="JOSE"/>
    <s v="SPOERER VERGARA"/>
    <m/>
    <x v="297"/>
    <m/>
    <s v=""/>
    <m/>
    <s v=""/>
    <s v="CHL"/>
    <s v=""/>
    <s v="16,42"/>
    <s v="7871"/>
    <m/>
    <s v="03:59"/>
    <s v="16,45"/>
    <s v="6412"/>
    <s v="FTQ GA"/>
    <s v="05:08"/>
    <m/>
    <m/>
    <m/>
    <m/>
    <m/>
    <m/>
    <m/>
    <m/>
    <m/>
    <m/>
    <m/>
    <m/>
    <m/>
    <m/>
    <m/>
    <m/>
    <m/>
    <m/>
    <m/>
    <m/>
    <m/>
    <n v="16.43"/>
    <n v="14283"/>
    <s v="NA"/>
    <x v="3"/>
    <s v="NA"/>
    <x v="7"/>
    <n v="0"/>
    <e v="#VALUE!"/>
    <n v="0"/>
    <x v="23"/>
    <x v="419"/>
    <s v="LA COMPAÑÍA"/>
    <s v="04:14:22"/>
  </r>
  <r>
    <x v="5"/>
    <x v="0"/>
    <x v="1"/>
    <x v="21"/>
    <x v="1"/>
    <s v="4"/>
    <x v="1"/>
    <s v=""/>
    <s v=""/>
    <s v="10141895"/>
    <s v="CRISTOBAL"/>
    <s v="LARRAIN ARJONA"/>
    <m/>
    <x v="236"/>
    <m/>
    <s v=""/>
    <m/>
    <s v=""/>
    <s v="CHL"/>
    <s v=""/>
    <s v="15,89"/>
    <s v="8133"/>
    <m/>
    <s v="01:53"/>
    <s v="15,97"/>
    <s v="6606"/>
    <s v="RET"/>
    <s v="02:47"/>
    <m/>
    <m/>
    <m/>
    <m/>
    <m/>
    <m/>
    <m/>
    <m/>
    <m/>
    <m/>
    <m/>
    <m/>
    <m/>
    <m/>
    <m/>
    <m/>
    <m/>
    <m/>
    <m/>
    <m/>
    <m/>
    <n v="15.93"/>
    <n v="14739"/>
    <s v="NA"/>
    <x v="3"/>
    <s v="NA"/>
    <x v="7"/>
    <n v="0"/>
    <e v="#VALUE!"/>
    <n v="0"/>
    <x v="21"/>
    <x v="420"/>
    <s v="EL QUILLAY"/>
    <s v="04:14:22"/>
  </r>
  <r>
    <x v="5"/>
    <x v="0"/>
    <x v="1"/>
    <x v="21"/>
    <x v="1"/>
    <s v="5"/>
    <x v="1"/>
    <s v=""/>
    <s v=""/>
    <s v="10187939"/>
    <s v="EMILIA"/>
    <s v="PATTERSON"/>
    <m/>
    <x v="169"/>
    <m/>
    <s v=""/>
    <m/>
    <s v=""/>
    <s v="CHL"/>
    <s v=""/>
    <s v="16,02"/>
    <s v="8069"/>
    <s v="FTQ GA"/>
    <s v="01:36"/>
    <m/>
    <m/>
    <m/>
    <m/>
    <m/>
    <m/>
    <m/>
    <m/>
    <m/>
    <m/>
    <m/>
    <m/>
    <m/>
    <m/>
    <m/>
    <m/>
    <m/>
    <m/>
    <m/>
    <m/>
    <m/>
    <m/>
    <m/>
    <m/>
    <m/>
    <n v="16.02"/>
    <n v="8069"/>
    <s v="NA"/>
    <x v="3"/>
    <s v="NA"/>
    <x v="7"/>
    <n v="0"/>
    <e v="#VALUE!"/>
    <n v="0"/>
    <x v="55"/>
    <x v="421"/>
    <s v="RINCONADA A"/>
    <s v="04:14:22"/>
  </r>
  <r>
    <x v="5"/>
    <x v="0"/>
    <x v="1"/>
    <x v="21"/>
    <x v="1"/>
    <s v="6"/>
    <x v="1"/>
    <s v=""/>
    <s v=""/>
    <s v="10172599"/>
    <s v="PIA"/>
    <s v="CERPA SABATER"/>
    <m/>
    <x v="323"/>
    <m/>
    <s v=""/>
    <m/>
    <s v=""/>
    <s v="CHL"/>
    <s v=""/>
    <s v="15,97"/>
    <s v="8091"/>
    <s v="FTQ GA"/>
    <s v="01:53"/>
    <m/>
    <m/>
    <m/>
    <m/>
    <m/>
    <m/>
    <m/>
    <m/>
    <m/>
    <m/>
    <m/>
    <m/>
    <m/>
    <m/>
    <m/>
    <m/>
    <m/>
    <m/>
    <m/>
    <m/>
    <m/>
    <m/>
    <m/>
    <m/>
    <m/>
    <n v="15.97"/>
    <n v="8091"/>
    <s v="NA"/>
    <x v="3"/>
    <s v="NA"/>
    <x v="7"/>
    <n v="0"/>
    <e v="#VALUE!"/>
    <n v="0"/>
    <x v="19"/>
    <x v="422"/>
    <e v="#N/A"/>
    <s v="04:14:22"/>
  </r>
  <r>
    <x v="5"/>
    <x v="0"/>
    <x v="1"/>
    <x v="21"/>
    <x v="1"/>
    <s v="7"/>
    <x v="1"/>
    <s v=""/>
    <s v=""/>
    <s v="10086065"/>
    <s v="PAULA"/>
    <s v="LLORENS CLARK"/>
    <s v="105IM26"/>
    <x v="134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3"/>
    <s v="NA"/>
    <x v="7"/>
    <n v="0"/>
    <e v="#VALUE!"/>
    <n v="0"/>
    <x v="13"/>
    <x v="423"/>
    <s v="SANDEK 1"/>
    <s v="04:14:22"/>
  </r>
  <r>
    <x v="5"/>
    <x v="1"/>
    <x v="1"/>
    <x v="21"/>
    <x v="0"/>
    <s v="1"/>
    <x v="0"/>
    <s v=""/>
    <s v=""/>
    <s v="10015980"/>
    <s v="MONICA "/>
    <s v="PINTO LIMA GRAZIANO"/>
    <m/>
    <x v="166"/>
    <m/>
    <s v=""/>
    <m/>
    <s v=""/>
    <s v="BRA"/>
    <s v=""/>
    <s v="08:30:00"/>
    <s v="10:28:16"/>
    <s v="10:29:50"/>
    <s v="17,97"/>
    <s v="18,21"/>
    <s v="7191"/>
    <m/>
    <s v="11:09:50"/>
    <s v="12:49:51"/>
    <s v="12:52:16"/>
    <s v="17,16"/>
    <s v="17,58"/>
    <s v="6146"/>
    <m/>
    <s v="13:32:16"/>
    <s v="14:35:31"/>
    <s v="14:42:13"/>
    <s v="18,69"/>
    <s v="18,69"/>
    <s v="3794"/>
    <m/>
    <m/>
    <m/>
    <m/>
    <m/>
    <m/>
    <m/>
    <m/>
    <m/>
    <n v="17.84"/>
    <n v="17131"/>
    <n v="17131"/>
    <x v="2"/>
    <n v="5"/>
    <x v="347"/>
    <n v="180"/>
    <n v="-31.15"/>
    <n v="233.74999999999997"/>
    <x v="249"/>
    <x v="424"/>
    <e v="#N/A"/>
    <s v="04:14:22"/>
  </r>
  <r>
    <x v="5"/>
    <x v="1"/>
    <x v="1"/>
    <x v="21"/>
    <x v="0"/>
    <s v="2"/>
    <x v="0"/>
    <s v=""/>
    <s v=""/>
    <s v="10030149"/>
    <s v="PEDRO PABLO "/>
    <s v="GÓMEZ MARTÍNEZ"/>
    <m/>
    <x v="167"/>
    <m/>
    <s v=""/>
    <m/>
    <s v=""/>
    <s v="CHL"/>
    <s v=""/>
    <s v="08:30:00"/>
    <s v="10:28:04"/>
    <s v="10:30:09"/>
    <s v="17,93"/>
    <s v="18,24"/>
    <s v="7209"/>
    <m/>
    <s v="11:10:09"/>
    <s v="12:50:00"/>
    <s v="12:51:35"/>
    <s v="17,33"/>
    <s v="17,6"/>
    <s v="6086"/>
    <m/>
    <s v="13:31:35"/>
    <s v="14:35:34"/>
    <s v="14:42:17"/>
    <s v="18,47"/>
    <s v="18,47"/>
    <s v="3839"/>
    <m/>
    <m/>
    <m/>
    <m/>
    <m/>
    <m/>
    <m/>
    <m/>
    <m/>
    <n v="17.84"/>
    <n v="17134"/>
    <n v="17134"/>
    <x v="2"/>
    <n v="6"/>
    <x v="348"/>
    <n v="175"/>
    <n v="-31.2"/>
    <n v="228.7"/>
    <x v="196"/>
    <x v="425"/>
    <e v="#N/A"/>
    <s v="04:14:22"/>
  </r>
  <r>
    <x v="5"/>
    <x v="1"/>
    <x v="1"/>
    <x v="21"/>
    <x v="0"/>
    <s v="3"/>
    <x v="0"/>
    <s v=""/>
    <s v=""/>
    <m/>
    <s v="OSCAR"/>
    <s v="TAHAN"/>
    <m/>
    <x v="62"/>
    <m/>
    <s v=""/>
    <m/>
    <s v=""/>
    <s v="CHL"/>
    <s v=""/>
    <s v="08:30:00"/>
    <s v="10:16:25"/>
    <s v="10:19:50"/>
    <s v="19,61"/>
    <s v="20,24"/>
    <s v="6590"/>
    <m/>
    <s v="10:59:50"/>
    <s v="12:41:08"/>
    <s v="12:46:10"/>
    <s v="16,53"/>
    <s v="17,35"/>
    <s v="6380"/>
    <m/>
    <s v="13:26:10"/>
    <s v="14:39:48"/>
    <s v="14:56:09"/>
    <s v="16,05"/>
    <s v="16,05"/>
    <s v="4419"/>
    <m/>
    <m/>
    <m/>
    <m/>
    <m/>
    <m/>
    <m/>
    <m/>
    <m/>
    <n v="17.579999999999998"/>
    <n v="17389"/>
    <n v="17389"/>
    <x v="2"/>
    <n v="7"/>
    <x v="349"/>
    <n v="170"/>
    <n v="-35.450000000000003"/>
    <n v="219.45"/>
    <x v="62"/>
    <x v="62"/>
    <e v="#N/A"/>
    <s v="04:14:22"/>
  </r>
  <r>
    <x v="5"/>
    <x v="1"/>
    <x v="1"/>
    <x v="21"/>
    <x v="0"/>
    <s v="4"/>
    <x v="0"/>
    <s v=""/>
    <s v=""/>
    <s v="10092659"/>
    <s v="JOSEFINA"/>
    <s v="MATURANA FELL"/>
    <m/>
    <x v="324"/>
    <m/>
    <s v=""/>
    <m/>
    <s v=""/>
    <s v="CHL"/>
    <s v=""/>
    <s v="08:30:00"/>
    <s v="10:56:29"/>
    <s v="10:58:52"/>
    <s v="14,47"/>
    <s v="14,7"/>
    <s v="8932"/>
    <m/>
    <s v="11:38:52"/>
    <s v="13:18:08"/>
    <s v="13:21:54"/>
    <s v="17,06"/>
    <s v="17,71"/>
    <s v="6182"/>
    <m/>
    <s v="14:01:54"/>
    <s v="15:11:27"/>
    <s v="15:15:43"/>
    <s v="16,99"/>
    <s v="16,99"/>
    <s v="4174"/>
    <m/>
    <m/>
    <m/>
    <m/>
    <m/>
    <m/>
    <m/>
    <m/>
    <m/>
    <n v="15.85"/>
    <n v="19288"/>
    <n v="19288"/>
    <x v="2"/>
    <n v="13"/>
    <x v="350"/>
    <n v="140"/>
    <n v="-67.099999999999994"/>
    <n v="157.80000000000001"/>
    <x v="172"/>
    <x v="426"/>
    <s v="TOBA ENDURANCE"/>
    <s v="04:14:22"/>
  </r>
  <r>
    <x v="5"/>
    <x v="1"/>
    <x v="1"/>
    <x v="21"/>
    <x v="0"/>
    <s v="5"/>
    <x v="0"/>
    <s v=""/>
    <s v=""/>
    <s v="10139724"/>
    <s v="ORLANDO"/>
    <s v="VILLALOBOS"/>
    <m/>
    <x v="325"/>
    <m/>
    <s v=""/>
    <m/>
    <s v=""/>
    <s v="CHL"/>
    <s v=""/>
    <s v="08:30:00"/>
    <s v="10:31:20"/>
    <s v="10:35:36"/>
    <s v="17,15"/>
    <s v="17,75"/>
    <s v="7536"/>
    <m/>
    <s v="11:15:36"/>
    <s v="13:03:34"/>
    <s v="13:08:15"/>
    <s v="15,61"/>
    <s v="16,28"/>
    <s v="6759"/>
    <m/>
    <s v="13:48:15"/>
    <s v="15:11:45"/>
    <s v="15:18:43"/>
    <s v="14,15"/>
    <s v="14,15"/>
    <s v="5011"/>
    <m/>
    <m/>
    <m/>
    <m/>
    <m/>
    <m/>
    <m/>
    <m/>
    <m/>
    <n v="15.83"/>
    <n v="19306"/>
    <n v="19306"/>
    <x v="2"/>
    <n v="14"/>
    <x v="351"/>
    <n v="135"/>
    <n v="-67.400000000000006"/>
    <n v="152.5"/>
    <x v="33"/>
    <x v="427"/>
    <e v="#N/A"/>
    <s v="04:14:22"/>
  </r>
  <r>
    <x v="5"/>
    <x v="1"/>
    <x v="1"/>
    <x v="21"/>
    <x v="0"/>
    <s v="6"/>
    <x v="0"/>
    <s v=""/>
    <s v=""/>
    <m/>
    <s v="PABLO "/>
    <s v="LLOMPART GARCIA HUIDOBRO"/>
    <m/>
    <x v="174"/>
    <m/>
    <s v=""/>
    <m/>
    <s v=""/>
    <s v="CHL"/>
    <s v=""/>
    <s v="08:30:00"/>
    <s v="10:47:52"/>
    <s v="10:49:16"/>
    <s v="15,47"/>
    <s v="15,62"/>
    <s v="8356"/>
    <m/>
    <s v="11:29:16"/>
    <s v="13:13:18"/>
    <s v="13:16:05"/>
    <s v="16,46"/>
    <s v="16,9"/>
    <s v="6409"/>
    <m/>
    <s v="13:56:05"/>
    <s v="15:11:48"/>
    <s v="15:16:18"/>
    <s v="15,61"/>
    <s v="15,61"/>
    <s v="4543"/>
    <m/>
    <m/>
    <m/>
    <m/>
    <m/>
    <m/>
    <m/>
    <m/>
    <m/>
    <n v="15.83"/>
    <n v="19308"/>
    <n v="19308"/>
    <x v="2"/>
    <n v="15"/>
    <x v="352"/>
    <n v="130"/>
    <n v="-67.433333333333337"/>
    <n v="147.46666666666667"/>
    <x v="156"/>
    <x v="189"/>
    <e v="#N/A"/>
    <s v="04:14:22"/>
  </r>
  <r>
    <x v="5"/>
    <x v="1"/>
    <x v="1"/>
    <x v="21"/>
    <x v="0"/>
    <s v="7"/>
    <x v="0"/>
    <s v=""/>
    <s v=""/>
    <m/>
    <s v="GONZALO "/>
    <s v="GAJARDO PONCE"/>
    <m/>
    <x v="326"/>
    <m/>
    <s v=""/>
    <m/>
    <s v=""/>
    <s v="CHL"/>
    <s v=""/>
    <s v="08:30:00"/>
    <s v="11:19:53"/>
    <s v="11:23:16"/>
    <s v="12,43"/>
    <s v="12,68"/>
    <s v="10397"/>
    <m/>
    <s v="12:03:16"/>
    <s v="13:58:49"/>
    <s v="14:01:22"/>
    <s v="14,89"/>
    <s v="15,22"/>
    <s v="7085"/>
    <m/>
    <s v="14:41:22"/>
    <s v="16:02:20"/>
    <s v="16:06:35"/>
    <s v="14,6"/>
    <s v="14,6"/>
    <s v="4858"/>
    <m/>
    <m/>
    <m/>
    <m/>
    <m/>
    <m/>
    <m/>
    <m/>
    <m/>
    <n v="13.68"/>
    <n v="22340"/>
    <n v="22340"/>
    <x v="2"/>
    <n v="18"/>
    <x v="353"/>
    <n v="115"/>
    <n v="-117.96666666666667"/>
    <n v="84.899999930000007"/>
    <x v="250"/>
    <x v="428"/>
    <e v="#N/A"/>
    <s v="04:14:22"/>
  </r>
  <r>
    <x v="5"/>
    <x v="1"/>
    <x v="1"/>
    <x v="21"/>
    <x v="0"/>
    <s v="8"/>
    <x v="0"/>
    <s v=""/>
    <s v=""/>
    <s v="10018248"/>
    <s v="LUKAS"/>
    <s v="BUCKEL OCQUETEAU"/>
    <m/>
    <x v="327"/>
    <m/>
    <s v=""/>
    <m/>
    <s v=""/>
    <s v="CHL"/>
    <s v=""/>
    <s v="08:30:00"/>
    <s v="10:58:59"/>
    <s v="11:03:03"/>
    <s v="14,07"/>
    <s v="14,46"/>
    <s v="9184"/>
    <m/>
    <s v="11:43:03"/>
    <s v="13:52:33"/>
    <s v="13:56:06"/>
    <s v="13,21"/>
    <s v="13,58"/>
    <s v="7983"/>
    <m/>
    <s v="14:36:06"/>
    <s v="16:09:28"/>
    <s v="16:15:18"/>
    <s v="12,66"/>
    <s v="12,66"/>
    <s v="5602"/>
    <m/>
    <m/>
    <m/>
    <m/>
    <m/>
    <m/>
    <m/>
    <m/>
    <m/>
    <n v="13.42"/>
    <n v="22769"/>
    <n v="22769"/>
    <x v="2"/>
    <n v="19"/>
    <x v="354"/>
    <n v="110"/>
    <n v="-125.11666666666666"/>
    <n v="84.899999919999999"/>
    <x v="251"/>
    <x v="429"/>
    <e v="#N/A"/>
    <s v="04:14:22"/>
  </r>
  <r>
    <x v="5"/>
    <x v="1"/>
    <x v="1"/>
    <x v="21"/>
    <x v="0"/>
    <s v="9"/>
    <x v="0"/>
    <s v=""/>
    <s v=""/>
    <s v="10014233"/>
    <s v="MARIA PAZ"/>
    <s v="VARGAS"/>
    <m/>
    <x v="184"/>
    <m/>
    <s v=""/>
    <m/>
    <s v=""/>
    <s v="CHL"/>
    <s v=""/>
    <s v="08:30:00"/>
    <s v="10:59:01"/>
    <s v="11:02:50"/>
    <s v="14,09"/>
    <s v="14,45"/>
    <s v="9171"/>
    <m/>
    <s v="11:42:50"/>
    <s v="13:52:35"/>
    <s v="13:56:10"/>
    <s v="13,18"/>
    <s v="13,55"/>
    <s v="8000"/>
    <m/>
    <s v="14:36:10"/>
    <s v="16:09:30"/>
    <s v="16:15:14"/>
    <s v="12,66"/>
    <s v="12,66"/>
    <s v="5600"/>
    <m/>
    <m/>
    <m/>
    <m/>
    <m/>
    <m/>
    <m/>
    <m/>
    <m/>
    <n v="13.42"/>
    <n v="22771"/>
    <n v="22771"/>
    <x v="2"/>
    <n v="20"/>
    <x v="355"/>
    <n v="105"/>
    <n v="-125.15"/>
    <n v="84.899999910000005"/>
    <x v="42"/>
    <x v="430"/>
    <e v="#N/A"/>
    <s v="04:14:22"/>
  </r>
  <r>
    <x v="5"/>
    <x v="1"/>
    <x v="1"/>
    <x v="21"/>
    <x v="0"/>
    <s v="10"/>
    <x v="1"/>
    <s v=""/>
    <s v=""/>
    <s v="_x0009_10116624"/>
    <s v="RENATO "/>
    <s v="CERDA BARROS"/>
    <m/>
    <x v="100"/>
    <m/>
    <s v=""/>
    <m/>
    <s v=""/>
    <s v="CHL"/>
    <s v=""/>
    <s v="08:30:00"/>
    <s v="10:16:54"/>
    <s v="10:20:06"/>
    <s v="19,56"/>
    <s v="20,15"/>
    <s v="6606"/>
    <m/>
    <s v="11:00:06"/>
    <s v="12:42:42"/>
    <s v="12:46:34"/>
    <s v="16,51"/>
    <s v="17,13"/>
    <s v="6389"/>
    <s v="FTQ ME"/>
    <m/>
    <m/>
    <m/>
    <m/>
    <m/>
    <m/>
    <m/>
    <m/>
    <m/>
    <m/>
    <m/>
    <m/>
    <m/>
    <m/>
    <m/>
    <n v="18.059999999999999"/>
    <n v="12995"/>
    <s v="NA"/>
    <x v="2"/>
    <s v="NA"/>
    <x v="7"/>
    <n v="0"/>
    <e v="#VALUE!"/>
    <n v="0"/>
    <x v="46"/>
    <x v="248"/>
    <e v="#N/A"/>
    <s v="04:14:22"/>
  </r>
  <r>
    <x v="5"/>
    <x v="1"/>
    <x v="1"/>
    <x v="21"/>
    <x v="0"/>
    <s v="11"/>
    <x v="1"/>
    <s v=""/>
    <s v=""/>
    <m/>
    <s v="MEDARDO"/>
    <s v="RAGA"/>
    <m/>
    <x v="328"/>
    <m/>
    <s v=""/>
    <m/>
    <s v=""/>
    <s v="CHL"/>
    <s v=""/>
    <s v="08:30:00"/>
    <s v="10:19:28"/>
    <s v="10:24:10"/>
    <s v="18,86"/>
    <s v="19,68"/>
    <s v="6851"/>
    <s v="FTQ GA"/>
    <m/>
    <m/>
    <m/>
    <m/>
    <m/>
    <m/>
    <m/>
    <m/>
    <m/>
    <m/>
    <m/>
    <m/>
    <m/>
    <m/>
    <m/>
    <m/>
    <m/>
    <m/>
    <m/>
    <m/>
    <m/>
    <m/>
    <n v="18.86"/>
    <n v="6851"/>
    <s v="NA"/>
    <x v="2"/>
    <s v="NA"/>
    <x v="7"/>
    <n v="0"/>
    <e v="#VALUE!"/>
    <n v="0"/>
    <x v="252"/>
    <x v="431"/>
    <e v="#N/A"/>
    <s v="04:14:22"/>
  </r>
  <r>
    <x v="5"/>
    <x v="1"/>
    <x v="1"/>
    <x v="21"/>
    <x v="0"/>
    <s v="12"/>
    <x v="1"/>
    <s v=""/>
    <s v=""/>
    <m/>
    <s v="MATIAS"/>
    <s v="ALONSO ASCUY"/>
    <m/>
    <x v="64"/>
    <m/>
    <s v=""/>
    <m/>
    <s v=""/>
    <s v="CHL"/>
    <s v=""/>
    <s v="08:30:00"/>
    <s v="10:10:05"/>
    <s v="10:27:08"/>
    <s v="18,39"/>
    <s v="21,52"/>
    <s v="7029"/>
    <s v="FTQ GA"/>
    <m/>
    <m/>
    <m/>
    <m/>
    <m/>
    <m/>
    <m/>
    <m/>
    <m/>
    <m/>
    <m/>
    <m/>
    <m/>
    <m/>
    <m/>
    <m/>
    <m/>
    <m/>
    <m/>
    <m/>
    <m/>
    <m/>
    <n v="18.39"/>
    <n v="7029"/>
    <s v="NA"/>
    <x v="2"/>
    <s v="NA"/>
    <x v="7"/>
    <n v="0"/>
    <e v="#VALUE!"/>
    <n v="0"/>
    <x v="64"/>
    <x v="64"/>
    <s v="SANDEK 1"/>
    <s v="04:14:22"/>
  </r>
  <r>
    <x v="5"/>
    <x v="1"/>
    <x v="1"/>
    <x v="21"/>
    <x v="0"/>
    <s v="13"/>
    <x v="1"/>
    <s v=""/>
    <s v=""/>
    <m/>
    <s v="JUAN"/>
    <s v="GOMEZ"/>
    <m/>
    <x v="91"/>
    <m/>
    <s v=""/>
    <m/>
    <s v=""/>
    <s v="CHL"/>
    <s v=""/>
    <s v="08:30:00"/>
    <s v="10:27:16"/>
    <s v="10:31:35"/>
    <s v="17,72"/>
    <s v="18,37"/>
    <s v="7295"/>
    <s v="FTQ GA"/>
    <m/>
    <m/>
    <m/>
    <m/>
    <m/>
    <m/>
    <m/>
    <m/>
    <m/>
    <m/>
    <m/>
    <m/>
    <m/>
    <m/>
    <m/>
    <m/>
    <m/>
    <m/>
    <m/>
    <m/>
    <m/>
    <m/>
    <n v="17.72"/>
    <n v="7295"/>
    <s v="NA"/>
    <x v="2"/>
    <s v="NA"/>
    <x v="7"/>
    <n v="0"/>
    <e v="#VALUE!"/>
    <n v="0"/>
    <x v="91"/>
    <x v="91"/>
    <s v="SANDEK 2"/>
    <s v="04:14:22"/>
  </r>
  <r>
    <x v="5"/>
    <x v="1"/>
    <x v="1"/>
    <x v="21"/>
    <x v="0"/>
    <s v="14"/>
    <x v="1"/>
    <s v=""/>
    <s v=""/>
    <m/>
    <s v="SEBASTIAN"/>
    <s v="IRRIBARRA CONA"/>
    <m/>
    <x v="77"/>
    <m/>
    <s v=""/>
    <m/>
    <s v=""/>
    <s v="CHL"/>
    <s v=""/>
    <s v="08:30:00"/>
    <s v="10:31:19"/>
    <s v="10:35:38"/>
    <s v="17,14"/>
    <s v="17,76"/>
    <s v="7538"/>
    <s v="FTQ GA"/>
    <m/>
    <m/>
    <m/>
    <m/>
    <m/>
    <m/>
    <m/>
    <m/>
    <m/>
    <m/>
    <m/>
    <m/>
    <m/>
    <m/>
    <m/>
    <m/>
    <m/>
    <m/>
    <m/>
    <m/>
    <m/>
    <m/>
    <n v="17.14"/>
    <n v="7538"/>
    <s v="NA"/>
    <x v="2"/>
    <s v="NA"/>
    <x v="7"/>
    <n v="0"/>
    <e v="#VALUE!"/>
    <n v="0"/>
    <x v="77"/>
    <x v="77"/>
    <e v="#N/A"/>
    <s v="04:14:22"/>
  </r>
  <r>
    <x v="5"/>
    <x v="1"/>
    <x v="1"/>
    <x v="21"/>
    <x v="0"/>
    <s v="15"/>
    <x v="1"/>
    <s v=""/>
    <s v=""/>
    <m/>
    <s v="MARISOL"/>
    <s v="SUAREZ"/>
    <s v="105LA85"/>
    <x v="120"/>
    <m/>
    <s v=""/>
    <m/>
    <s v=""/>
    <s v="CHL"/>
    <s v=""/>
    <s v="08:30:00"/>
    <s v="11:19:56"/>
    <s v="11:23:08"/>
    <s v="12,44"/>
    <s v="12,67"/>
    <s v="10389"/>
    <s v="RET"/>
    <m/>
    <m/>
    <m/>
    <m/>
    <m/>
    <m/>
    <m/>
    <m/>
    <m/>
    <m/>
    <m/>
    <m/>
    <m/>
    <m/>
    <m/>
    <m/>
    <m/>
    <m/>
    <m/>
    <m/>
    <m/>
    <m/>
    <n v="12.44"/>
    <n v="10389"/>
    <s v="NA"/>
    <x v="2"/>
    <s v="NA"/>
    <x v="7"/>
    <n v="0"/>
    <e v="#VALUE!"/>
    <n v="0"/>
    <x v="253"/>
    <x v="432"/>
    <e v="#N/A"/>
    <s v="04:14:22"/>
  </r>
  <r>
    <x v="5"/>
    <x v="1"/>
    <x v="1"/>
    <x v="21"/>
    <x v="0"/>
    <s v="16"/>
    <x v="1"/>
    <s v=""/>
    <s v=""/>
    <s v="10067052"/>
    <s v="JOSE ANTONIO "/>
    <s v="VICENTE OLIVARI"/>
    <m/>
    <x v="102"/>
    <m/>
    <s v=""/>
    <m/>
    <s v=""/>
    <s v="CHL"/>
    <s v=""/>
    <s v="08:30:00"/>
    <s v=""/>
    <s v=""/>
    <s v=""/>
    <s v=""/>
    <s v=""/>
    <s v="RET"/>
    <m/>
    <m/>
    <m/>
    <m/>
    <m/>
    <m/>
    <m/>
    <m/>
    <m/>
    <m/>
    <m/>
    <m/>
    <m/>
    <m/>
    <m/>
    <m/>
    <m/>
    <m/>
    <m/>
    <m/>
    <m/>
    <m/>
    <m/>
    <m/>
    <s v="NA"/>
    <x v="2"/>
    <s v="NA"/>
    <x v="7"/>
    <n v="0"/>
    <e v="#VALUE!"/>
    <n v="0"/>
    <x v="102"/>
    <x v="102"/>
    <e v="#N/A"/>
    <s v="04:14:22"/>
  </r>
  <r>
    <x v="5"/>
    <x v="1"/>
    <x v="1"/>
    <x v="21"/>
    <x v="0"/>
    <s v="17"/>
    <x v="1"/>
    <s v=""/>
    <s v=""/>
    <m/>
    <s v="MACARENA"/>
    <s v="ZERBI"/>
    <m/>
    <x v="104"/>
    <m/>
    <s v=""/>
    <m/>
    <s v=""/>
    <s v="CHL"/>
    <s v=""/>
    <s v="08:30:00"/>
    <s v=""/>
    <s v=""/>
    <s v=""/>
    <s v=""/>
    <s v=""/>
    <s v="FTQ FTC"/>
    <m/>
    <m/>
    <m/>
    <m/>
    <m/>
    <m/>
    <m/>
    <m/>
    <m/>
    <m/>
    <m/>
    <m/>
    <m/>
    <m/>
    <m/>
    <m/>
    <m/>
    <m/>
    <m/>
    <m/>
    <m/>
    <m/>
    <m/>
    <m/>
    <s v="NA"/>
    <x v="2"/>
    <s v="NA"/>
    <x v="7"/>
    <n v="0"/>
    <e v="#VALUE!"/>
    <n v="0"/>
    <x v="104"/>
    <x v="104"/>
    <e v="#N/A"/>
    <s v="04:14:22"/>
  </r>
  <r>
    <x v="5"/>
    <x v="1"/>
    <x v="1"/>
    <x v="21"/>
    <x v="0"/>
    <s v="18"/>
    <x v="1"/>
    <s v=""/>
    <s v=""/>
    <s v="10109702"/>
    <s v="JUAN IGNACIO"/>
    <s v="CARDONE PALACIOS"/>
    <m/>
    <x v="329"/>
    <m/>
    <s v=""/>
    <m/>
    <s v=""/>
    <s v="CHL"/>
    <s v=""/>
    <s v="08:30:00"/>
    <s v=""/>
    <s v=""/>
    <s v=""/>
    <s v=""/>
    <s v=""/>
    <s v="FTQ FTC"/>
    <m/>
    <m/>
    <m/>
    <m/>
    <m/>
    <m/>
    <m/>
    <m/>
    <m/>
    <m/>
    <m/>
    <m/>
    <m/>
    <m/>
    <m/>
    <m/>
    <m/>
    <m/>
    <m/>
    <m/>
    <m/>
    <m/>
    <m/>
    <m/>
    <s v="NA"/>
    <x v="2"/>
    <s v="NA"/>
    <x v="7"/>
    <n v="0"/>
    <e v="#VALUE!"/>
    <n v="0"/>
    <x v="254"/>
    <x v="433"/>
    <e v="#N/A"/>
    <s v="04:14:22"/>
  </r>
  <r>
    <x v="5"/>
    <x v="1"/>
    <x v="1"/>
    <x v="21"/>
    <x v="1"/>
    <s v="1"/>
    <x v="0"/>
    <s v=""/>
    <s v=""/>
    <m/>
    <s v="AMELIA "/>
    <s v="LARRAIN"/>
    <m/>
    <x v="83"/>
    <m/>
    <s v=""/>
    <m/>
    <s v=""/>
    <s v="CHL"/>
    <s v=""/>
    <s v="08:45:00"/>
    <s v="10:59:04"/>
    <s v="11:01:18"/>
    <s v="15,8"/>
    <s v="16,06"/>
    <s v="8179"/>
    <m/>
    <s v="11:41:18"/>
    <s v="13:28:02"/>
    <s v="13:31:17"/>
    <s v="15,99"/>
    <s v="16,47"/>
    <s v="6599"/>
    <m/>
    <s v="14:11:17"/>
    <s v="15:10:40"/>
    <s v="15:15:54"/>
    <s v="19,9"/>
    <s v="19,9"/>
    <s v="3564"/>
    <m/>
    <m/>
    <m/>
    <m/>
    <m/>
    <m/>
    <m/>
    <m/>
    <m/>
    <n v="16.66"/>
    <n v="18341"/>
    <n v="18341"/>
    <x v="3"/>
    <n v="9"/>
    <x v="356"/>
    <n v="160"/>
    <n v="-51.31666666666667"/>
    <n v="193.58333333333334"/>
    <x v="83"/>
    <x v="83"/>
    <s v="EL QUILLAY"/>
    <s v="04:14:22"/>
  </r>
  <r>
    <x v="5"/>
    <x v="1"/>
    <x v="1"/>
    <x v="21"/>
    <x v="1"/>
    <s v="2"/>
    <x v="0"/>
    <s v=""/>
    <s v=""/>
    <m/>
    <s v="CONSTANZA"/>
    <s v="DUHALDE PLAZA"/>
    <s v="104NU11"/>
    <x v="330"/>
    <m/>
    <s v=""/>
    <m/>
    <s v=""/>
    <s v="CHL"/>
    <s v=""/>
    <s v="08:45:00"/>
    <s v="10:58:30"/>
    <s v="11:01:49"/>
    <s v="15,74"/>
    <s v="16,13"/>
    <s v="8209"/>
    <m/>
    <s v="11:41:49"/>
    <s v="13:28:46"/>
    <s v="13:31:19"/>
    <s v="16,05"/>
    <s v="16,44"/>
    <s v="6570"/>
    <m/>
    <s v="14:11:19"/>
    <s v="15:23:16"/>
    <s v="15:27:31"/>
    <s v="16,43"/>
    <s v="16,43"/>
    <s v="4317"/>
    <m/>
    <m/>
    <m/>
    <m/>
    <m/>
    <m/>
    <m/>
    <m/>
    <m/>
    <n v="16.010000000000002"/>
    <n v="19096"/>
    <n v="19096"/>
    <x v="3"/>
    <n v="11"/>
    <x v="357"/>
    <n v="150"/>
    <n v="-63.9"/>
    <n v="171"/>
    <x v="255"/>
    <x v="434"/>
    <e v="#N/A"/>
    <s v="04:14:22"/>
  </r>
  <r>
    <x v="5"/>
    <x v="1"/>
    <x v="1"/>
    <x v="21"/>
    <x v="1"/>
    <s v="3"/>
    <x v="0"/>
    <s v=""/>
    <s v=""/>
    <s v="10172596"/>
    <s v="BORJA"/>
    <s v="MAYOL"/>
    <m/>
    <x v="331"/>
    <m/>
    <s v=""/>
    <m/>
    <s v=""/>
    <s v="CHL"/>
    <s v=""/>
    <s v="08:45:00"/>
    <s v="10:59:19"/>
    <s v="11:02:03"/>
    <s v="15,72"/>
    <s v="16,04"/>
    <s v="8223"/>
    <m/>
    <s v="11:42:03"/>
    <s v="13:32:08"/>
    <s v="13:33:55"/>
    <s v="15,71"/>
    <s v="15,97"/>
    <s v="6713"/>
    <m/>
    <s v="14:13:55"/>
    <s v="15:34:44"/>
    <s v="15:39:40"/>
    <s v="14,63"/>
    <s v="14,63"/>
    <s v="4849"/>
    <m/>
    <m/>
    <m/>
    <m/>
    <m/>
    <m/>
    <m/>
    <m/>
    <m/>
    <n v="15.45"/>
    <n v="19785"/>
    <n v="19785"/>
    <x v="3"/>
    <n v="17"/>
    <x v="358"/>
    <n v="120"/>
    <n v="-75.383333333333326"/>
    <n v="129.51666666666668"/>
    <x v="15"/>
    <x v="435"/>
    <e v="#N/A"/>
    <s v="04:14:22"/>
  </r>
  <r>
    <x v="5"/>
    <x v="1"/>
    <x v="1"/>
    <x v="21"/>
    <x v="1"/>
    <s v="4"/>
    <x v="1"/>
    <s v=""/>
    <s v=""/>
    <s v="10172476"/>
    <s v="FLORENCIA"/>
    <s v="CARDONE ALMARZA"/>
    <m/>
    <x v="230"/>
    <m/>
    <s v=""/>
    <m/>
    <s v=""/>
    <s v="CHL"/>
    <s v=""/>
    <s v="08:45:00"/>
    <s v="10:59:08"/>
    <s v="11:02:56"/>
    <s v="15,62"/>
    <s v="16,06"/>
    <s v="8277"/>
    <s v="FTQ GA"/>
    <m/>
    <m/>
    <m/>
    <m/>
    <m/>
    <m/>
    <m/>
    <m/>
    <m/>
    <m/>
    <m/>
    <m/>
    <m/>
    <m/>
    <m/>
    <m/>
    <m/>
    <m/>
    <m/>
    <m/>
    <m/>
    <m/>
    <n v="15.62"/>
    <n v="8277"/>
    <s v="NA"/>
    <x v="3"/>
    <s v="NA"/>
    <x v="7"/>
    <n v="0"/>
    <e v="#VALUE!"/>
    <n v="0"/>
    <x v="54"/>
    <x v="436"/>
    <e v="#N/A"/>
    <s v="04:14:22"/>
  </r>
  <r>
    <x v="5"/>
    <x v="1"/>
    <x v="1"/>
    <x v="21"/>
    <x v="1"/>
    <s v="5"/>
    <x v="1"/>
    <s v=""/>
    <s v=""/>
    <s v="10169490"/>
    <s v="GABRIEL AGUSTIN"/>
    <s v="ALMARA"/>
    <m/>
    <x v="332"/>
    <m/>
    <s v=""/>
    <m/>
    <s v=""/>
    <s v="CHL"/>
    <s v=""/>
    <s v="08:45:00"/>
    <s v=""/>
    <s v=""/>
    <s v=""/>
    <s v=""/>
    <s v=""/>
    <s v="RET"/>
    <m/>
    <m/>
    <m/>
    <m/>
    <m/>
    <m/>
    <m/>
    <m/>
    <m/>
    <m/>
    <m/>
    <m/>
    <m/>
    <m/>
    <m/>
    <m/>
    <m/>
    <m/>
    <m/>
    <m/>
    <m/>
    <m/>
    <m/>
    <m/>
    <s v="NA"/>
    <x v="3"/>
    <s v="NA"/>
    <x v="7"/>
    <n v="0"/>
    <e v="#VALUE!"/>
    <n v="0"/>
    <x v="58"/>
    <x v="437"/>
    <e v="#N/A"/>
    <s v="04:14:22"/>
  </r>
  <r>
    <x v="5"/>
    <x v="1"/>
    <x v="2"/>
    <x v="22"/>
    <x v="1"/>
    <s v="1"/>
    <x v="0"/>
    <s v=""/>
    <s v=""/>
    <m/>
    <s v="CRISTOBAL"/>
    <s v="ROJAS"/>
    <m/>
    <x v="223"/>
    <m/>
    <s v=""/>
    <m/>
    <s v=""/>
    <s v="CHL"/>
    <s v=""/>
    <s v="11:00:00"/>
    <s v="12:46:18"/>
    <s v="12:51:08"/>
    <s v="19,38"/>
    <s v="20,26"/>
    <s v="6668"/>
    <m/>
    <s v="13:31:08"/>
    <s v="15:09:59"/>
    <s v="15:16:04"/>
    <s v="16,75"/>
    <s v="17,78"/>
    <s v="6296"/>
    <m/>
    <m/>
    <m/>
    <m/>
    <m/>
    <m/>
    <m/>
    <m/>
    <m/>
    <m/>
    <m/>
    <m/>
    <m/>
    <m/>
    <m/>
    <m/>
    <n v="18.100000000000001"/>
    <n v="12965"/>
    <n v="12965"/>
    <x v="8"/>
    <n v="1"/>
    <x v="359"/>
    <n v="200"/>
    <n v="0"/>
    <n v="265.2"/>
    <x v="180"/>
    <x v="255"/>
    <e v="#N/A"/>
    <s v="03:36:05"/>
  </r>
  <r>
    <x v="5"/>
    <x v="1"/>
    <x v="2"/>
    <x v="22"/>
    <x v="0"/>
    <s v="2"/>
    <x v="0"/>
    <s v=""/>
    <s v=""/>
    <s v="10036496"/>
    <s v="SANTIAGO"/>
    <s v="UGARTE"/>
    <m/>
    <x v="333"/>
    <m/>
    <s v=""/>
    <m/>
    <s v=""/>
    <s v="CHL"/>
    <s v=""/>
    <s v="11:00:00"/>
    <s v="13:03:41"/>
    <s v="13:06:53"/>
    <s v="16,97"/>
    <s v="17,41"/>
    <s v="7614"/>
    <m/>
    <s v="13:46:53"/>
    <s v="15:50:18"/>
    <s v="15:53:29"/>
    <s v="13,89"/>
    <s v="14,24"/>
    <s v="7596"/>
    <m/>
    <m/>
    <m/>
    <m/>
    <m/>
    <m/>
    <m/>
    <m/>
    <m/>
    <m/>
    <m/>
    <m/>
    <m/>
    <m/>
    <m/>
    <m/>
    <n v="15.43"/>
    <n v="15210"/>
    <n v="15210"/>
    <x v="4"/>
    <n v="2"/>
    <x v="360"/>
    <n v="195"/>
    <n v="-37.416666666666664"/>
    <n v="222.78333333333333"/>
    <x v="66"/>
    <x v="438"/>
    <e v="#N/A"/>
    <s v="03:36:05"/>
  </r>
  <r>
    <x v="5"/>
    <x v="1"/>
    <x v="2"/>
    <x v="22"/>
    <x v="0"/>
    <s v="3"/>
    <x v="0"/>
    <s v=""/>
    <s v=""/>
    <m/>
    <s v="RAMIRO"/>
    <s v="MANSILLA"/>
    <m/>
    <x v="196"/>
    <m/>
    <s v=""/>
    <m/>
    <s v=""/>
    <s v="CHL"/>
    <s v=""/>
    <s v="11:00:00"/>
    <s v="13:13:36"/>
    <s v="13:22:55"/>
    <s v="15,07"/>
    <s v="16,12"/>
    <s v="8576"/>
    <m/>
    <s v="14:02:55"/>
    <s v="16:39:09"/>
    <s v="16:47:00"/>
    <s v="10,71"/>
    <s v="11,25"/>
    <s v="9845"/>
    <m/>
    <m/>
    <m/>
    <m/>
    <m/>
    <m/>
    <m/>
    <m/>
    <m/>
    <m/>
    <m/>
    <m/>
    <m/>
    <m/>
    <m/>
    <m/>
    <n v="12.74"/>
    <n v="18421"/>
    <n v="18421"/>
    <x v="4"/>
    <n v="3"/>
    <x v="361"/>
    <n v="190"/>
    <n v="-90.933333333333337"/>
    <n v="164.26666666666665"/>
    <x v="256"/>
    <x v="439"/>
    <e v="#N/A"/>
    <s v="03:36:05"/>
  </r>
  <r>
    <x v="5"/>
    <x v="1"/>
    <x v="2"/>
    <x v="22"/>
    <x v="0"/>
    <s v="4"/>
    <x v="1"/>
    <s v=""/>
    <s v=""/>
    <m/>
    <s v="JOSE  ELIAS "/>
    <s v="RISHMAWI"/>
    <m/>
    <x v="115"/>
    <m/>
    <s v=""/>
    <m/>
    <s v=""/>
    <s v="CHL"/>
    <s v=""/>
    <s v="11:00:00"/>
    <s v="12:50:15"/>
    <s v="13:03:08"/>
    <s v="17,49"/>
    <s v="19,54"/>
    <s v="7388"/>
    <m/>
    <s v="13:43:08"/>
    <s v="15:30:42"/>
    <s v="15:53:27"/>
    <s v="13,49"/>
    <s v="16,34"/>
    <s v="7819"/>
    <s v="FTQ ME"/>
    <m/>
    <m/>
    <m/>
    <m/>
    <m/>
    <m/>
    <m/>
    <m/>
    <m/>
    <m/>
    <m/>
    <m/>
    <m/>
    <m/>
    <m/>
    <n v="15.43"/>
    <n v="15207"/>
    <s v="NA"/>
    <x v="4"/>
    <s v="NA"/>
    <x v="7"/>
    <n v="0"/>
    <e v="#VALUE!"/>
    <n v="0"/>
    <x v="115"/>
    <x v="115"/>
    <s v="EL QUILLAY"/>
    <s v="03:36:05"/>
  </r>
  <r>
    <x v="5"/>
    <x v="1"/>
    <x v="2"/>
    <x v="22"/>
    <x v="0"/>
    <s v="5"/>
    <x v="1"/>
    <s v=""/>
    <s v=""/>
    <m/>
    <s v="ANDRES"/>
    <s v="GATICA JOLFRE"/>
    <m/>
    <x v="221"/>
    <m/>
    <s v=""/>
    <m/>
    <s v=""/>
    <s v="CHL"/>
    <s v=""/>
    <s v="11:00:00"/>
    <s v="12:39:32"/>
    <s v="12:47:20"/>
    <s v="20,07"/>
    <s v="21,64"/>
    <s v="6441"/>
    <s v="FTQ GA"/>
    <m/>
    <m/>
    <m/>
    <m/>
    <m/>
    <m/>
    <m/>
    <m/>
    <m/>
    <m/>
    <m/>
    <m/>
    <m/>
    <m/>
    <m/>
    <m/>
    <m/>
    <m/>
    <m/>
    <m/>
    <m/>
    <m/>
    <n v="20.07"/>
    <n v="6441"/>
    <s v="NA"/>
    <x v="4"/>
    <s v="NA"/>
    <x v="7"/>
    <n v="0"/>
    <e v="#VALUE!"/>
    <n v="0"/>
    <x v="165"/>
    <x v="253"/>
    <s v="EL MOLINO B"/>
    <s v="03:36:05"/>
  </r>
  <r>
    <x v="5"/>
    <x v="1"/>
    <x v="2"/>
    <x v="22"/>
    <x v="0"/>
    <s v="6"/>
    <x v="1"/>
    <s v=""/>
    <s v=""/>
    <m/>
    <s v="ARMANDO JOSE"/>
    <s v="HARGOUS MIDDLETON"/>
    <m/>
    <x v="168"/>
    <m/>
    <s v=""/>
    <m/>
    <s v=""/>
    <s v="CHL"/>
    <s v=""/>
    <s v="11:00:00"/>
    <s v="12:46:23"/>
    <s v="12:52:02"/>
    <s v="19,23"/>
    <s v="20,24"/>
    <s v="6722"/>
    <s v="FTQ GA"/>
    <m/>
    <m/>
    <m/>
    <m/>
    <m/>
    <m/>
    <m/>
    <m/>
    <m/>
    <m/>
    <m/>
    <m/>
    <m/>
    <m/>
    <m/>
    <m/>
    <m/>
    <m/>
    <m/>
    <m/>
    <m/>
    <m/>
    <n v="19.23"/>
    <n v="6722"/>
    <s v="NA"/>
    <x v="4"/>
    <s v="NA"/>
    <x v="7"/>
    <n v="0"/>
    <e v="#VALUE!"/>
    <n v="0"/>
    <x v="231"/>
    <x v="376"/>
    <e v="#N/A"/>
    <s v="03:36:05"/>
  </r>
  <r>
    <x v="5"/>
    <x v="1"/>
    <x v="3"/>
    <x v="23"/>
    <x v="0"/>
    <s v="1"/>
    <x v="0"/>
    <s v=""/>
    <s v=""/>
    <s v="10150368"/>
    <s v="MARIA IGNACIA"/>
    <s v="SAT YABER"/>
    <s v="103hq92"/>
    <x v="89"/>
    <m/>
    <s v=""/>
    <m/>
    <s v=""/>
    <s v="CHL"/>
    <s v=""/>
    <s v="12:30:00"/>
    <s v="13:46:45"/>
    <s v="13:49:46"/>
    <s v="16,77"/>
    <s v="17,43"/>
    <s v="4787"/>
    <m/>
    <s v="14:19:46"/>
    <s v="15:14:55"/>
    <s v="15:20:46"/>
    <s v="19,38"/>
    <s v="21,43"/>
    <s v="3660"/>
    <m/>
    <m/>
    <m/>
    <m/>
    <m/>
    <m/>
    <m/>
    <m/>
    <m/>
    <m/>
    <m/>
    <m/>
    <m/>
    <m/>
    <m/>
    <m/>
    <n v="17.899999999999999"/>
    <n v="8447"/>
    <n v="8447"/>
    <x v="5"/>
    <n v="1"/>
    <x v="362"/>
    <n v="200"/>
    <n v="0"/>
    <n v="242"/>
    <x v="89"/>
    <x v="89"/>
    <s v="RINCONADA B"/>
    <s v="02:20:47"/>
  </r>
  <r>
    <x v="5"/>
    <x v="1"/>
    <x v="3"/>
    <x v="23"/>
    <x v="0"/>
    <s v="2"/>
    <x v="0"/>
    <s v=""/>
    <s v=""/>
    <s v="10113980"/>
    <s v="PEDRO"/>
    <s v="DEL CAMPO SALINAS"/>
    <s v="104PH40"/>
    <x v="36"/>
    <m/>
    <s v=""/>
    <m/>
    <s v=""/>
    <s v="CHL"/>
    <s v=""/>
    <s v="12:30:00"/>
    <s v="13:46:48"/>
    <s v="13:52:00"/>
    <s v="16,32"/>
    <s v="17,42"/>
    <s v="4921"/>
    <m/>
    <s v="14:22:00"/>
    <s v="15:14:31"/>
    <s v="15:24:25"/>
    <s v="18,94"/>
    <s v="22,51"/>
    <s v="3745"/>
    <m/>
    <m/>
    <m/>
    <m/>
    <m/>
    <m/>
    <m/>
    <m/>
    <m/>
    <m/>
    <m/>
    <m/>
    <m/>
    <m/>
    <m/>
    <m/>
    <n v="17.45"/>
    <n v="8665"/>
    <n v="8665"/>
    <x v="5"/>
    <n v="2"/>
    <x v="363"/>
    <n v="195"/>
    <n v="-3.6333333333333333"/>
    <n v="233.36666666666667"/>
    <x v="36"/>
    <x v="36"/>
    <e v="#N/A"/>
    <s v="02:20:47"/>
  </r>
  <r>
    <x v="5"/>
    <x v="1"/>
    <x v="3"/>
    <x v="23"/>
    <x v="0"/>
    <s v="3"/>
    <x v="0"/>
    <s v=""/>
    <s v=""/>
    <s v="10068034"/>
    <s v="CAMILA "/>
    <s v="HERRERA"/>
    <m/>
    <x v="334"/>
    <m/>
    <s v=""/>
    <m/>
    <s v=""/>
    <s v="CHL"/>
    <s v=""/>
    <s v="12:30:00"/>
    <s v="13:49:07"/>
    <s v="13:55:04"/>
    <s v="15,73"/>
    <s v="16,91"/>
    <s v="5105"/>
    <m/>
    <s v="14:25:04"/>
    <s v="15:22:03"/>
    <s v="15:30:01"/>
    <s v="18,2"/>
    <s v="20,74"/>
    <s v="3897"/>
    <m/>
    <m/>
    <m/>
    <m/>
    <m/>
    <m/>
    <m/>
    <m/>
    <m/>
    <m/>
    <m/>
    <m/>
    <m/>
    <m/>
    <m/>
    <m/>
    <n v="16.8"/>
    <n v="9001"/>
    <n v="9001"/>
    <x v="5"/>
    <n v="3"/>
    <x v="364"/>
    <n v="190"/>
    <n v="-9.2333333333333325"/>
    <n v="222.76666666666668"/>
    <x v="185"/>
    <x v="440"/>
    <e v="#N/A"/>
    <s v="02:20:47"/>
  </r>
  <r>
    <x v="5"/>
    <x v="1"/>
    <x v="3"/>
    <x v="23"/>
    <x v="0"/>
    <s v="4"/>
    <x v="0"/>
    <s v=""/>
    <s v=""/>
    <m/>
    <s v="SERGIO"/>
    <s v="ULLOA C"/>
    <m/>
    <x v="67"/>
    <m/>
    <s v=""/>
    <m/>
    <s v=""/>
    <s v="CHL"/>
    <s v=""/>
    <s v="12:30:00"/>
    <s v="13:46:50"/>
    <s v="13:52:50"/>
    <s v="16,15"/>
    <s v="17,41"/>
    <s v="4971"/>
    <m/>
    <s v="14:22:50"/>
    <s v="15:22:06"/>
    <s v="15:33:06"/>
    <s v="16,82"/>
    <s v="19,95"/>
    <s v="4216"/>
    <m/>
    <m/>
    <m/>
    <m/>
    <m/>
    <m/>
    <m/>
    <m/>
    <m/>
    <m/>
    <m/>
    <m/>
    <m/>
    <m/>
    <m/>
    <m/>
    <n v="16.46"/>
    <n v="9186"/>
    <n v="9186"/>
    <x v="5"/>
    <n v="4"/>
    <x v="365"/>
    <n v="185"/>
    <n v="-12.316666666666666"/>
    <n v="214.68333333333334"/>
    <x v="67"/>
    <x v="67"/>
    <e v="#N/A"/>
    <s v="02:20:47"/>
  </r>
  <r>
    <x v="5"/>
    <x v="1"/>
    <x v="3"/>
    <x v="23"/>
    <x v="0"/>
    <s v="5"/>
    <x v="0"/>
    <s v=""/>
    <s v=""/>
    <m/>
    <s v="RENZO "/>
    <s v="ALVARADO BAHAMONDES"/>
    <m/>
    <x v="335"/>
    <m/>
    <s v=""/>
    <m/>
    <s v=""/>
    <s v="CHL"/>
    <s v=""/>
    <s v="12:30:00"/>
    <s v="14:09:20"/>
    <s v="14:19:30"/>
    <s v="12,22"/>
    <s v="13,47"/>
    <s v="6571"/>
    <m/>
    <s v="14:49:30"/>
    <s v="15:59:04"/>
    <s v="16:07:24"/>
    <s v="15,17"/>
    <s v="16,99"/>
    <s v="4674"/>
    <m/>
    <m/>
    <m/>
    <m/>
    <m/>
    <m/>
    <m/>
    <m/>
    <m/>
    <m/>
    <m/>
    <m/>
    <m/>
    <m/>
    <m/>
    <m/>
    <n v="13.45"/>
    <n v="11245"/>
    <n v="11245"/>
    <x v="5"/>
    <n v="6"/>
    <x v="366"/>
    <n v="175"/>
    <n v="-46.633333333333333"/>
    <n v="170.36666666666667"/>
    <x v="177"/>
    <x v="441"/>
    <s v="TOBA ENDURANCE"/>
    <s v="02:20:47"/>
  </r>
  <r>
    <x v="5"/>
    <x v="1"/>
    <x v="3"/>
    <x v="23"/>
    <x v="0"/>
    <s v="6"/>
    <x v="0"/>
    <s v=""/>
    <s v=""/>
    <m/>
    <s v="PEDRO"/>
    <s v="DIAZ DE VALDES"/>
    <m/>
    <x v="269"/>
    <m/>
    <s v=""/>
    <m/>
    <s v=""/>
    <s v="CHL"/>
    <s v=""/>
    <s v="12:30:00"/>
    <s v="14:09:23"/>
    <s v="14:13:36"/>
    <s v="12,91"/>
    <s v="13,46"/>
    <s v="6217"/>
    <m/>
    <s v="14:43:36"/>
    <s v="16:05:59"/>
    <s v="16:10:43"/>
    <s v="13,57"/>
    <s v="14,35"/>
    <s v="5227"/>
    <m/>
    <m/>
    <m/>
    <m/>
    <m/>
    <m/>
    <m/>
    <m/>
    <m/>
    <m/>
    <m/>
    <m/>
    <m/>
    <m/>
    <m/>
    <m/>
    <n v="13.21"/>
    <n v="11444"/>
    <n v="11444"/>
    <x v="5"/>
    <n v="7"/>
    <x v="367"/>
    <n v="170"/>
    <n v="-49.95"/>
    <n v="162.05000000000001"/>
    <x v="257"/>
    <x v="442"/>
    <e v="#N/A"/>
    <s v="02:20:47"/>
  </r>
  <r>
    <x v="5"/>
    <x v="1"/>
    <x v="3"/>
    <x v="23"/>
    <x v="0"/>
    <s v="7"/>
    <x v="0"/>
    <s v=""/>
    <s v=""/>
    <m/>
    <s v="ESTEBAN"/>
    <s v="DE LA FUENTE ERNST"/>
    <m/>
    <x v="267"/>
    <m/>
    <s v=""/>
    <m/>
    <s v=""/>
    <s v="CHL"/>
    <s v=""/>
    <s v="12:30:00"/>
    <s v="14:09:25"/>
    <s v="14:14:03"/>
    <s v="12,86"/>
    <s v="13,46"/>
    <s v="6244"/>
    <m/>
    <s v="14:44:03"/>
    <s v="16:05:22"/>
    <s v="16:11:07"/>
    <s v="13,58"/>
    <s v="14,54"/>
    <s v="5223"/>
    <m/>
    <m/>
    <m/>
    <m/>
    <m/>
    <m/>
    <m/>
    <m/>
    <m/>
    <m/>
    <m/>
    <m/>
    <m/>
    <m/>
    <m/>
    <m/>
    <n v="13.19"/>
    <n v="11467"/>
    <n v="11467"/>
    <x v="5"/>
    <n v="8"/>
    <x v="368"/>
    <n v="165"/>
    <n v="-50.333333333333336"/>
    <n v="156.66666666666666"/>
    <x v="208"/>
    <x v="319"/>
    <e v="#N/A"/>
    <s v="02:20:47"/>
  </r>
  <r>
    <x v="5"/>
    <x v="1"/>
    <x v="3"/>
    <x v="23"/>
    <x v="0"/>
    <s v="8"/>
    <x v="0"/>
    <s v=""/>
    <s v=""/>
    <s v="10125754"/>
    <s v="RODOLFO"/>
    <s v="FUENZALIDA SANHUEZA"/>
    <s v=""/>
    <x v="336"/>
    <m/>
    <s v=""/>
    <m/>
    <s v=""/>
    <s v="CHL"/>
    <s v=""/>
    <s v="12:30:00"/>
    <s v="14:18:10"/>
    <s v="14:21:58"/>
    <s v="11,95"/>
    <s v="12,37"/>
    <s v="6718"/>
    <m/>
    <s v="14:51:58"/>
    <s v="16:08:18"/>
    <s v="16:11:17"/>
    <s v="14,9"/>
    <s v="15,49"/>
    <s v="4759"/>
    <m/>
    <m/>
    <m/>
    <m/>
    <m/>
    <m/>
    <m/>
    <m/>
    <m/>
    <m/>
    <m/>
    <m/>
    <m/>
    <m/>
    <m/>
    <m/>
    <n v="13.17"/>
    <n v="11478"/>
    <n v="11478"/>
    <x v="5"/>
    <n v="9"/>
    <x v="369"/>
    <n v="160"/>
    <n v="-50.516666666666666"/>
    <n v="151.48333333333335"/>
    <x v="43"/>
    <x v="443"/>
    <s v="SANDEK 1"/>
    <s v="02:20:47"/>
  </r>
  <r>
    <x v="5"/>
    <x v="1"/>
    <x v="3"/>
    <x v="23"/>
    <x v="0"/>
    <s v="9"/>
    <x v="0"/>
    <s v=""/>
    <s v=""/>
    <m/>
    <s v="TRINIDAD"/>
    <s v="SANTA CRUZ MANRIQUEZ"/>
    <m/>
    <x v="337"/>
    <m/>
    <s v=""/>
    <m/>
    <s v=""/>
    <s v="CHL"/>
    <s v=""/>
    <s v="12:30:00"/>
    <s v="14:18:16"/>
    <s v="14:28:01"/>
    <s v="11,34"/>
    <s v="12,36"/>
    <s v="7081"/>
    <m/>
    <s v="14:58:01"/>
    <s v="16:08:20"/>
    <s v="16:17:22"/>
    <s v="14,9"/>
    <s v="16,81"/>
    <s v="4761"/>
    <m/>
    <m/>
    <m/>
    <m/>
    <m/>
    <m/>
    <m/>
    <m/>
    <m/>
    <m/>
    <m/>
    <m/>
    <m/>
    <m/>
    <m/>
    <m/>
    <n v="12.77"/>
    <n v="11842"/>
    <n v="11842"/>
    <x v="5"/>
    <n v="10"/>
    <x v="370"/>
    <n v="155"/>
    <n v="-56.583333333333336"/>
    <n v="140.41666666666666"/>
    <x v="258"/>
    <x v="444"/>
    <e v="#N/A"/>
    <s v="02:20:47"/>
  </r>
  <r>
    <x v="5"/>
    <x v="1"/>
    <x v="3"/>
    <x v="23"/>
    <x v="0"/>
    <s v="10"/>
    <x v="0"/>
    <s v=""/>
    <s v=""/>
    <m/>
    <s v="DIEGO"/>
    <s v="OYANEDEL"/>
    <m/>
    <x v="338"/>
    <m/>
    <s v=""/>
    <m/>
    <s v=""/>
    <s v="CHL"/>
    <s v=""/>
    <s v="12:30:00"/>
    <s v="14:17:25"/>
    <s v="14:20:52"/>
    <s v="12,07"/>
    <s v="12,46"/>
    <s v="6652"/>
    <m/>
    <s v="14:50:52"/>
    <s v="16:19:01"/>
    <s v="16:24:21"/>
    <s v="12,64"/>
    <s v="13,41"/>
    <s v="5609"/>
    <m/>
    <m/>
    <m/>
    <m/>
    <m/>
    <m/>
    <m/>
    <m/>
    <m/>
    <m/>
    <m/>
    <m/>
    <m/>
    <m/>
    <m/>
    <m/>
    <n v="12.33"/>
    <n v="12261"/>
    <n v="12261"/>
    <x v="5"/>
    <n v="11"/>
    <x v="371"/>
    <n v="150"/>
    <n v="-63.566666666666663"/>
    <n v="128.43333333333334"/>
    <x v="75"/>
    <x v="445"/>
    <s v="LA COMPAÑÍA"/>
    <s v="02:20:47"/>
  </r>
  <r>
    <x v="5"/>
    <x v="1"/>
    <x v="3"/>
    <x v="23"/>
    <x v="0"/>
    <s v="11"/>
    <x v="0"/>
    <s v=""/>
    <s v=""/>
    <s v="10131587"/>
    <s v="CAROLINE"/>
    <s v="MACKENZIE"/>
    <s v="104JS61"/>
    <x v="6"/>
    <m/>
    <s v=""/>
    <m/>
    <s v=""/>
    <s v="CHL"/>
    <s v=""/>
    <s v="12:30:00"/>
    <s v="14:17:36"/>
    <s v="14:25:50"/>
    <s v="11,55"/>
    <s v="12,43"/>
    <s v="6950"/>
    <m/>
    <s v="14:55:50"/>
    <s v="16:18:55"/>
    <s v="16:24:43"/>
    <s v="13,3"/>
    <s v="14,23"/>
    <s v="5333"/>
    <m/>
    <m/>
    <m/>
    <m/>
    <m/>
    <m/>
    <m/>
    <m/>
    <m/>
    <m/>
    <m/>
    <m/>
    <m/>
    <m/>
    <m/>
    <m/>
    <n v="12.31"/>
    <n v="12283"/>
    <n v="12283"/>
    <x v="5"/>
    <n v="12"/>
    <x v="372"/>
    <n v="145"/>
    <n v="-63.933333333333337"/>
    <n v="123.06666666666666"/>
    <x v="6"/>
    <x v="6"/>
    <s v="LA COMPAÑÍA"/>
    <s v="02:20:47"/>
  </r>
  <r>
    <x v="5"/>
    <x v="1"/>
    <x v="3"/>
    <x v="23"/>
    <x v="0"/>
    <s v="12"/>
    <x v="0"/>
    <s v=""/>
    <s v=""/>
    <s v="10099105"/>
    <s v="JUAN EDUARDO"/>
    <s v="SPOERER DE LA SOTTA"/>
    <m/>
    <x v="339"/>
    <m/>
    <s v=""/>
    <m/>
    <s v=""/>
    <s v="CHL"/>
    <s v=""/>
    <s v="12:30:00"/>
    <s v="14:17:23"/>
    <s v="14:24:57"/>
    <s v="11,64"/>
    <s v="12,46"/>
    <s v="6897"/>
    <m/>
    <s v="14:54:57"/>
    <s v="16:18:52"/>
    <s v="16:24:48"/>
    <s v="13,16"/>
    <s v="14,09"/>
    <s v="5391"/>
    <m/>
    <m/>
    <m/>
    <m/>
    <m/>
    <m/>
    <m/>
    <m/>
    <m/>
    <m/>
    <m/>
    <m/>
    <m/>
    <m/>
    <m/>
    <m/>
    <n v="12.3"/>
    <n v="12288"/>
    <n v="12288"/>
    <x v="5"/>
    <n v="13"/>
    <x v="373"/>
    <n v="140"/>
    <n v="-64.016666666666666"/>
    <n v="117.98333333333333"/>
    <x v="259"/>
    <x v="446"/>
    <s v="LA COMPAÑÍA"/>
    <s v="02:20:47"/>
  </r>
  <r>
    <x v="5"/>
    <x v="1"/>
    <x v="3"/>
    <x v="23"/>
    <x v="0"/>
    <s v="13"/>
    <x v="0"/>
    <s v=""/>
    <s v=""/>
    <s v="10020972"/>
    <s v="BENJAMIN"/>
    <s v="SCHMIDT GONZALEZ"/>
    <m/>
    <x v="340"/>
    <m/>
    <s v=""/>
    <m/>
    <s v=""/>
    <s v="CHL"/>
    <s v=""/>
    <s v="12:30:00"/>
    <s v="14:25:35"/>
    <s v="14:29:11"/>
    <s v="11,23"/>
    <s v="11,57"/>
    <s v="7151"/>
    <m/>
    <s v="14:59:11"/>
    <s v="16:23:55"/>
    <s v="16:27:11"/>
    <s v="13,43"/>
    <s v="13,95"/>
    <s v="5280"/>
    <m/>
    <m/>
    <m/>
    <m/>
    <m/>
    <m/>
    <m/>
    <m/>
    <m/>
    <m/>
    <m/>
    <m/>
    <m/>
    <m/>
    <m/>
    <m/>
    <n v="12.16"/>
    <n v="12431"/>
    <n v="12431"/>
    <x v="5"/>
    <n v="14"/>
    <x v="374"/>
    <n v="135"/>
    <n v="-66.400000000000006"/>
    <n v="110.6"/>
    <x v="166"/>
    <x v="447"/>
    <s v="TOBA ENDURANCE"/>
    <s v="02:20:47"/>
  </r>
  <r>
    <x v="5"/>
    <x v="1"/>
    <x v="3"/>
    <x v="23"/>
    <x v="0"/>
    <s v="14"/>
    <x v="0"/>
    <s v=""/>
    <s v=""/>
    <m/>
    <s v="ALEXIS "/>
    <s v="HENRIQUEZ RAMIREZ"/>
    <m/>
    <x v="86"/>
    <m/>
    <s v=""/>
    <m/>
    <s v=""/>
    <s v="CHL"/>
    <s v=""/>
    <s v="12:30:00"/>
    <s v="14:22:18"/>
    <s v="14:29:17"/>
    <s v="11,22"/>
    <s v="11,91"/>
    <s v="7157"/>
    <m/>
    <s v="14:59:17"/>
    <s v="16:21:43"/>
    <s v="16:27:21"/>
    <s v="13,42"/>
    <s v="14,34"/>
    <s v="5284"/>
    <m/>
    <m/>
    <m/>
    <m/>
    <m/>
    <m/>
    <m/>
    <m/>
    <m/>
    <m/>
    <m/>
    <m/>
    <m/>
    <m/>
    <m/>
    <m/>
    <n v="12.15"/>
    <n v="12441"/>
    <n v="12441"/>
    <x v="5"/>
    <n v="15"/>
    <x v="375"/>
    <n v="130"/>
    <n v="-66.566666666666663"/>
    <n v="105.43333333333334"/>
    <x v="86"/>
    <x v="86"/>
    <e v="#N/A"/>
    <s v="02:20:47"/>
  </r>
  <r>
    <x v="5"/>
    <x v="1"/>
    <x v="3"/>
    <x v="23"/>
    <x v="0"/>
    <s v="15"/>
    <x v="0"/>
    <s v=""/>
    <s v=""/>
    <m/>
    <s v="PABLO"/>
    <s v="VALDES RAMIREZ"/>
    <m/>
    <x v="341"/>
    <m/>
    <s v=""/>
    <m/>
    <s v=""/>
    <s v="CHL"/>
    <s v=""/>
    <s v="12:30:00"/>
    <s v="14:25:33"/>
    <s v="14:33:23"/>
    <s v="10,84"/>
    <s v="11,58"/>
    <s v="7403"/>
    <m/>
    <s v="15:03:23"/>
    <s v="16:23:59"/>
    <s v="16:30:04"/>
    <s v="13,64"/>
    <s v="14,66"/>
    <s v="5201"/>
    <m/>
    <m/>
    <m/>
    <m/>
    <m/>
    <m/>
    <m/>
    <m/>
    <m/>
    <m/>
    <m/>
    <m/>
    <m/>
    <m/>
    <m/>
    <m/>
    <n v="12"/>
    <n v="12604"/>
    <n v="12604"/>
    <x v="5"/>
    <n v="16"/>
    <x v="376"/>
    <n v="125"/>
    <n v="-69.283333333333331"/>
    <n v="97.716666666666669"/>
    <x v="68"/>
    <x v="448"/>
    <e v="#N/A"/>
    <s v="02:20:47"/>
  </r>
  <r>
    <x v="5"/>
    <x v="1"/>
    <x v="3"/>
    <x v="23"/>
    <x v="0"/>
    <s v="16"/>
    <x v="1"/>
    <s v=""/>
    <s v=""/>
    <s v="10106225"/>
    <s v="SERGIO "/>
    <s v="HURTADO "/>
    <s v="105DD53"/>
    <x v="40"/>
    <m/>
    <s v=""/>
    <m/>
    <s v=""/>
    <s v="CHL"/>
    <s v=""/>
    <s v="12:30:00"/>
    <s v="13:49:48"/>
    <s v="13:56:38"/>
    <s v="15,44"/>
    <s v="16,76"/>
    <s v="5199"/>
    <m/>
    <s v="14:26:38"/>
    <s v="15:21:23"/>
    <s v="15:36:23"/>
    <s v="16,95"/>
    <s v="21,59"/>
    <s v="4185"/>
    <s v="FTQ ME"/>
    <m/>
    <m/>
    <m/>
    <m/>
    <m/>
    <m/>
    <m/>
    <m/>
    <m/>
    <m/>
    <m/>
    <m/>
    <m/>
    <m/>
    <m/>
    <n v="16.11"/>
    <n v="9383"/>
    <s v="NA"/>
    <x v="5"/>
    <s v="NA"/>
    <x v="7"/>
    <n v="0"/>
    <e v="#VALUE!"/>
    <n v="0"/>
    <x v="40"/>
    <x v="40"/>
    <e v="#N/A"/>
    <s v="02:20:47"/>
  </r>
  <r>
    <x v="5"/>
    <x v="1"/>
    <x v="3"/>
    <x v="23"/>
    <x v="0"/>
    <s v="17"/>
    <x v="1"/>
    <s v=""/>
    <s v=""/>
    <m/>
    <s v="CONSTANZA"/>
    <s v="REPOSI"/>
    <m/>
    <x v="194"/>
    <m/>
    <s v=""/>
    <m/>
    <s v=""/>
    <s v="CHL"/>
    <s v=""/>
    <s v="12:30:00"/>
    <s v="13:49:10"/>
    <s v="13:58:17"/>
    <s v="15,15"/>
    <s v="16,9"/>
    <s v="5298"/>
    <m/>
    <s v="14:28:17"/>
    <s v="15:33:45"/>
    <s v="15:49:21"/>
    <s v="14,58"/>
    <s v="18,06"/>
    <s v="4864"/>
    <s v="FTQ GA"/>
    <m/>
    <m/>
    <m/>
    <m/>
    <m/>
    <m/>
    <m/>
    <m/>
    <m/>
    <m/>
    <m/>
    <m/>
    <m/>
    <m/>
    <m/>
    <n v="14.88"/>
    <n v="10162"/>
    <s v="NA"/>
    <x v="5"/>
    <s v="NA"/>
    <x v="7"/>
    <n v="0"/>
    <e v="#VALUE!"/>
    <n v="0"/>
    <x v="168"/>
    <x v="212"/>
    <e v="#N/A"/>
    <s v="02:20:47"/>
  </r>
  <r>
    <x v="5"/>
    <x v="1"/>
    <x v="3"/>
    <x v="23"/>
    <x v="0"/>
    <s v="18"/>
    <x v="1"/>
    <s v=""/>
    <s v=""/>
    <s v="10067048"/>
    <s v="ISIDORA"/>
    <s v="HIRMAS VALDERRAMA"/>
    <m/>
    <x v="342"/>
    <m/>
    <s v=""/>
    <m/>
    <s v=""/>
    <s v="CHL"/>
    <s v=""/>
    <s v="12:30:00"/>
    <s v="14:18:13"/>
    <s v="14:29:29"/>
    <s v="11,2"/>
    <s v="12,36"/>
    <s v="7170"/>
    <m/>
    <s v="14:59:29"/>
    <s v="16:17:43"/>
    <s v="16:31:47"/>
    <s v="12,81"/>
    <s v="15,11"/>
    <s v="5538"/>
    <s v="FTQ GA"/>
    <m/>
    <m/>
    <m/>
    <m/>
    <m/>
    <m/>
    <m/>
    <m/>
    <m/>
    <m/>
    <m/>
    <m/>
    <m/>
    <m/>
    <m/>
    <n v="11.9"/>
    <n v="12708"/>
    <s v="NA"/>
    <x v="5"/>
    <s v="NA"/>
    <x v="7"/>
    <n v="0"/>
    <e v="#VALUE!"/>
    <n v="0"/>
    <x v="260"/>
    <x v="449"/>
    <e v="#N/A"/>
    <s v="02:20:47"/>
  </r>
  <r>
    <x v="5"/>
    <x v="1"/>
    <x v="3"/>
    <x v="23"/>
    <x v="0"/>
    <s v="19"/>
    <x v="1"/>
    <s v=""/>
    <s v=""/>
    <s v="10036576"/>
    <s v="RENI "/>
    <s v="MULLER"/>
    <m/>
    <x v="192"/>
    <m/>
    <s v=""/>
    <m/>
    <s v=""/>
    <s v="CHL"/>
    <s v=""/>
    <s v="12:30:00"/>
    <s v="13:49:04"/>
    <s v="13:57:16"/>
    <s v="15,33"/>
    <s v="16,92"/>
    <s v="5236"/>
    <m/>
    <s v="14:27:16"/>
    <s v=""/>
    <s v="15:23:41"/>
    <s v="20,95"/>
    <s v=""/>
    <s v="3385"/>
    <s v="FTQ FTC"/>
    <m/>
    <m/>
    <m/>
    <m/>
    <m/>
    <m/>
    <m/>
    <m/>
    <m/>
    <m/>
    <m/>
    <m/>
    <m/>
    <m/>
    <m/>
    <n v="15.33"/>
    <n v="8621"/>
    <s v="NA"/>
    <x v="5"/>
    <s v="NA"/>
    <x v="7"/>
    <n v="0"/>
    <e v="#VALUE!"/>
    <n v="0"/>
    <x v="92"/>
    <x v="210"/>
    <s v="KEHAILAN A"/>
    <s v="02:20:47"/>
  </r>
  <r>
    <x v="5"/>
    <x v="1"/>
    <x v="3"/>
    <x v="23"/>
    <x v="0"/>
    <s v="20"/>
    <x v="1"/>
    <s v=""/>
    <s v=""/>
    <m/>
    <s v="RICARDO"/>
    <s v="BACHELET"/>
    <m/>
    <x v="272"/>
    <m/>
    <s v=""/>
    <m/>
    <s v=""/>
    <s v="CHL"/>
    <s v=""/>
    <s v="12:30:00"/>
    <s v="13:40:47"/>
    <s v="13:42:30"/>
    <s v="18,45"/>
    <s v="18,9"/>
    <s v="4351"/>
    <s v="FTQ GA"/>
    <m/>
    <m/>
    <m/>
    <m/>
    <m/>
    <m/>
    <m/>
    <m/>
    <m/>
    <m/>
    <m/>
    <m/>
    <m/>
    <m/>
    <m/>
    <m/>
    <m/>
    <m/>
    <m/>
    <m/>
    <m/>
    <m/>
    <n v="18.45"/>
    <n v="4351"/>
    <s v="NA"/>
    <x v="5"/>
    <s v="NA"/>
    <x v="7"/>
    <n v="0"/>
    <e v="#VALUE!"/>
    <n v="0"/>
    <x v="162"/>
    <x v="324"/>
    <e v="#N/A"/>
    <s v="02:20:47"/>
  </r>
  <r>
    <x v="5"/>
    <x v="1"/>
    <x v="3"/>
    <x v="23"/>
    <x v="0"/>
    <s v="21"/>
    <x v="1"/>
    <s v=""/>
    <s v=""/>
    <m/>
    <s v="JORGE "/>
    <s v="BERCKEMEYER GOSCH"/>
    <m/>
    <x v="264"/>
    <m/>
    <s v=""/>
    <m/>
    <s v=""/>
    <s v="CHL"/>
    <s v=""/>
    <s v="12:30:00"/>
    <s v="13:50:07"/>
    <s v="13:58:28"/>
    <s v="15,12"/>
    <s v="16,7"/>
    <s v="5309"/>
    <s v="FTQ GA"/>
    <m/>
    <m/>
    <m/>
    <m/>
    <m/>
    <m/>
    <m/>
    <m/>
    <m/>
    <m/>
    <m/>
    <m/>
    <m/>
    <m/>
    <m/>
    <m/>
    <m/>
    <m/>
    <m/>
    <m/>
    <m/>
    <m/>
    <n v="15.12"/>
    <n v="5309"/>
    <s v="NA"/>
    <x v="5"/>
    <s v="NA"/>
    <x v="7"/>
    <n v="0"/>
    <e v="#VALUE!"/>
    <n v="0"/>
    <x v="182"/>
    <x v="450"/>
    <e v="#N/A"/>
    <s v="02:20:47"/>
  </r>
  <r>
    <x v="5"/>
    <x v="1"/>
    <x v="3"/>
    <x v="23"/>
    <x v="0"/>
    <s v="22"/>
    <x v="1"/>
    <s v=""/>
    <s v=""/>
    <m/>
    <s v="JOAQUIN"/>
    <s v="LAGOS VELASCO"/>
    <m/>
    <x v="343"/>
    <m/>
    <s v=""/>
    <m/>
    <s v=""/>
    <s v="CHL"/>
    <s v=""/>
    <s v="12:30:00"/>
    <s v="13:54:50"/>
    <s v="14:03:21"/>
    <s v="14,33"/>
    <s v="15,77"/>
    <s v="5602"/>
    <s v="FTQ GA"/>
    <m/>
    <m/>
    <m/>
    <m/>
    <m/>
    <m/>
    <m/>
    <m/>
    <m/>
    <m/>
    <m/>
    <m/>
    <m/>
    <m/>
    <m/>
    <m/>
    <m/>
    <m/>
    <m/>
    <m/>
    <m/>
    <m/>
    <n v="14.33"/>
    <n v="5602"/>
    <s v="NA"/>
    <x v="5"/>
    <s v="NA"/>
    <x v="7"/>
    <n v="0"/>
    <e v="#VALUE!"/>
    <n v="0"/>
    <x v="261"/>
    <x v="451"/>
    <e v="#N/A"/>
    <s v="02:20:47"/>
  </r>
  <r>
    <x v="5"/>
    <x v="1"/>
    <x v="3"/>
    <x v="23"/>
    <x v="0"/>
    <s v="23"/>
    <x v="1"/>
    <s v=""/>
    <s v=""/>
    <s v="10040068"/>
    <s v="CLAUDIO"/>
    <s v="CORNEJO CABEZAS"/>
    <m/>
    <x v="308"/>
    <m/>
    <s v=""/>
    <m/>
    <s v=""/>
    <s v="CHL"/>
    <s v=""/>
    <s v="12:30:00"/>
    <s v="13:58:41"/>
    <s v="14:11:07"/>
    <s v="13,23"/>
    <s v="15,09"/>
    <s v="6068"/>
    <s v="FTQ GA"/>
    <m/>
    <m/>
    <m/>
    <m/>
    <m/>
    <m/>
    <m/>
    <m/>
    <m/>
    <m/>
    <m/>
    <m/>
    <m/>
    <m/>
    <m/>
    <m/>
    <m/>
    <m/>
    <m/>
    <m/>
    <m/>
    <m/>
    <n v="13.23"/>
    <n v="6068"/>
    <s v="NA"/>
    <x v="5"/>
    <s v="NA"/>
    <x v="7"/>
    <n v="0"/>
    <e v="#VALUE!"/>
    <n v="0"/>
    <x v="10"/>
    <x v="387"/>
    <s v="RINCONADA A"/>
    <s v="02:20:47"/>
  </r>
  <r>
    <x v="5"/>
    <x v="1"/>
    <x v="3"/>
    <x v="23"/>
    <x v="0"/>
    <s v="24"/>
    <x v="1"/>
    <s v=""/>
    <s v=""/>
    <s v="10036587"/>
    <s v="NICOLAS"/>
    <s v="SCHMIDT GONZALEZ"/>
    <m/>
    <x v="344"/>
    <m/>
    <s v=""/>
    <m/>
    <s v=""/>
    <s v="CHL"/>
    <s v=""/>
    <s v="12:30:00"/>
    <s v="14:25:45"/>
    <s v="14:35:06"/>
    <s v="10,69"/>
    <s v="11,56"/>
    <s v="7507"/>
    <s v="FTQ GA"/>
    <m/>
    <m/>
    <m/>
    <m/>
    <m/>
    <m/>
    <m/>
    <m/>
    <m/>
    <m/>
    <m/>
    <m/>
    <m/>
    <m/>
    <m/>
    <m/>
    <m/>
    <m/>
    <m/>
    <m/>
    <m/>
    <m/>
    <n v="10.69"/>
    <n v="7507"/>
    <s v="NA"/>
    <x v="5"/>
    <s v="NA"/>
    <x v="7"/>
    <n v="0"/>
    <e v="#VALUE!"/>
    <n v="0"/>
    <x v="2"/>
    <x v="452"/>
    <s v="TOBA ENDURANCE"/>
    <s v="02:20:47"/>
  </r>
  <r>
    <x v="5"/>
    <x v="1"/>
    <x v="3"/>
    <x v="23"/>
    <x v="0"/>
    <s v="25"/>
    <x v="1"/>
    <s v=""/>
    <s v=""/>
    <m/>
    <s v="JUAN ALVARO"/>
    <s v="GONZALEZ ASBUN"/>
    <m/>
    <x v="190"/>
    <m/>
    <s v=""/>
    <m/>
    <s v=""/>
    <s v="CHL"/>
    <s v=""/>
    <s v="12:30:00"/>
    <s v="14:42:20"/>
    <s v="14:52:14"/>
    <s v="9,41"/>
    <s v="10,11"/>
    <s v="8534"/>
    <s v="RET"/>
    <m/>
    <m/>
    <m/>
    <m/>
    <m/>
    <m/>
    <m/>
    <m/>
    <m/>
    <m/>
    <m/>
    <m/>
    <m/>
    <m/>
    <m/>
    <m/>
    <m/>
    <m/>
    <m/>
    <m/>
    <m/>
    <m/>
    <n v="9.41"/>
    <n v="8534"/>
    <s v="NA"/>
    <x v="5"/>
    <s v="NA"/>
    <x v="7"/>
    <n v="0"/>
    <e v="#VALUE!"/>
    <n v="0"/>
    <x v="95"/>
    <x v="453"/>
    <s v="EL SENDERO"/>
    <s v="02:20:47"/>
  </r>
  <r>
    <x v="5"/>
    <x v="1"/>
    <x v="3"/>
    <x v="23"/>
    <x v="0"/>
    <s v="26"/>
    <x v="1"/>
    <s v=""/>
    <s v=""/>
    <m/>
    <s v="ANDRES"/>
    <s v="MENDEZ"/>
    <m/>
    <x v="345"/>
    <m/>
    <s v=""/>
    <m/>
    <s v=""/>
    <s v="CHL"/>
    <s v=""/>
    <s v="12:30:00"/>
    <s v="14:06:40"/>
    <s v="14:57:17"/>
    <s v="9,08"/>
    <s v="13,84"/>
    <s v="8837"/>
    <s v="FTQ GA"/>
    <m/>
    <m/>
    <m/>
    <m/>
    <m/>
    <m/>
    <m/>
    <m/>
    <m/>
    <m/>
    <m/>
    <m/>
    <m/>
    <m/>
    <m/>
    <m/>
    <m/>
    <m/>
    <m/>
    <m/>
    <m/>
    <m/>
    <n v="9.08"/>
    <n v="8837"/>
    <s v="NA"/>
    <x v="5"/>
    <s v="NA"/>
    <x v="7"/>
    <n v="0"/>
    <e v="#VALUE!"/>
    <n v="0"/>
    <x v="262"/>
    <x v="454"/>
    <e v="#N/A"/>
    <s v="02:20:47"/>
  </r>
  <r>
    <x v="5"/>
    <x v="1"/>
    <x v="3"/>
    <x v="23"/>
    <x v="0"/>
    <s v="27"/>
    <x v="1"/>
    <s v=""/>
    <s v=""/>
    <s v="10138024"/>
    <s v="MARIA CECILIA"/>
    <s v="GODOY"/>
    <m/>
    <x v="176"/>
    <m/>
    <s v=""/>
    <m/>
    <s v=""/>
    <s v="CHL"/>
    <s v=""/>
    <s v="12:30:00"/>
    <s v=""/>
    <s v="14:52:10"/>
    <s v="9,41"/>
    <s v=""/>
    <s v="8531"/>
    <s v="RET"/>
    <m/>
    <m/>
    <m/>
    <m/>
    <m/>
    <m/>
    <m/>
    <m/>
    <m/>
    <m/>
    <m/>
    <m/>
    <m/>
    <m/>
    <m/>
    <m/>
    <m/>
    <m/>
    <m/>
    <m/>
    <m/>
    <m/>
    <m/>
    <n v="8531"/>
    <s v="NA"/>
    <x v="5"/>
    <s v="NA"/>
    <x v="7"/>
    <n v="0"/>
    <e v="#VALUE!"/>
    <n v="0"/>
    <x v="93"/>
    <x v="455"/>
    <s v="EL SENDERO"/>
    <s v="02:20:47"/>
  </r>
  <r>
    <x v="5"/>
    <x v="1"/>
    <x v="3"/>
    <x v="23"/>
    <x v="1"/>
    <s v="1"/>
    <x v="0"/>
    <s v=""/>
    <s v=""/>
    <m/>
    <s v="JOSEFA"/>
    <s v="AGUILERA"/>
    <m/>
    <x v="112"/>
    <m/>
    <s v=""/>
    <m/>
    <s v=""/>
    <s v="CHL"/>
    <s v=""/>
    <s v="12:45:00"/>
    <s v="14:21:35"/>
    <s v="14:27:54"/>
    <s v="13"/>
    <s v="13,85"/>
    <s v="6175"/>
    <m/>
    <s v="14:57:54"/>
    <s v="16:13:18"/>
    <s v="16:20:09"/>
    <s v="14,37"/>
    <s v="15,68"/>
    <s v="4935"/>
    <m/>
    <m/>
    <m/>
    <m/>
    <m/>
    <m/>
    <m/>
    <m/>
    <m/>
    <m/>
    <m/>
    <m/>
    <m/>
    <m/>
    <m/>
    <m/>
    <n v="13.61"/>
    <n v="11109"/>
    <n v="11109"/>
    <x v="6"/>
    <n v="5"/>
    <x v="377"/>
    <n v="180"/>
    <n v="-44.366666666666667"/>
    <n v="177.63333333333333"/>
    <x v="112"/>
    <x v="112"/>
    <s v="RINCONADA B"/>
    <s v="02:20:47"/>
  </r>
  <r>
    <x v="5"/>
    <x v="1"/>
    <x v="4"/>
    <x v="24"/>
    <x v="2"/>
    <s v="1"/>
    <x v="0"/>
    <s v=""/>
    <s v=""/>
    <s v="10105805"/>
    <s v="FRANCISCO "/>
    <s v="EGUIGUREN VALDÉS"/>
    <s v="105ZX50"/>
    <x v="148"/>
    <m/>
    <s v=""/>
    <m/>
    <s v=""/>
    <s v="CHL"/>
    <s v=""/>
    <s v="13:30:00"/>
    <s v="14:29:15"/>
    <s v="14:42:27"/>
    <s v="16,31"/>
    <s v="19,95"/>
    <s v="4347"/>
    <m/>
    <m/>
    <m/>
    <m/>
    <m/>
    <m/>
    <m/>
    <m/>
    <m/>
    <m/>
    <m/>
    <m/>
    <m/>
    <m/>
    <m/>
    <m/>
    <m/>
    <m/>
    <m/>
    <m/>
    <m/>
    <m/>
    <m/>
    <n v="16.309999999999999"/>
    <n v="4347"/>
    <n v="4347"/>
    <x v="7"/>
    <n v="1"/>
    <x v="378"/>
    <n v="200"/>
    <n v="0"/>
    <n v="219.7"/>
    <x v="14"/>
    <x v="456"/>
    <s v="EL QUILLAY"/>
    <s v="01:12:27"/>
  </r>
  <r>
    <x v="5"/>
    <x v="1"/>
    <x v="4"/>
    <x v="24"/>
    <x v="2"/>
    <s v="2"/>
    <x v="0"/>
    <s v=""/>
    <s v=""/>
    <m/>
    <s v="ALISON"/>
    <s v="CASTILLO"/>
    <s v="104SA64"/>
    <x v="288"/>
    <m/>
    <s v=""/>
    <m/>
    <s v=""/>
    <s v="CHL"/>
    <s v=""/>
    <s v="13:30:00"/>
    <s v="14:39:58"/>
    <s v="14:43:01"/>
    <s v="16,19"/>
    <s v="16,89"/>
    <s v="4382"/>
    <m/>
    <m/>
    <m/>
    <m/>
    <m/>
    <m/>
    <m/>
    <m/>
    <m/>
    <m/>
    <m/>
    <m/>
    <m/>
    <m/>
    <m/>
    <m/>
    <m/>
    <m/>
    <m/>
    <m/>
    <m/>
    <m/>
    <m/>
    <n v="16.190000000000001"/>
    <n v="4382"/>
    <n v="4382"/>
    <x v="7"/>
    <n v="2"/>
    <x v="379"/>
    <n v="195"/>
    <n v="-0.58333333333333337"/>
    <n v="214.11666666666665"/>
    <x v="263"/>
    <x v="457"/>
    <e v="#N/A"/>
    <s v="01:12:27"/>
  </r>
  <r>
    <x v="5"/>
    <x v="1"/>
    <x v="4"/>
    <x v="24"/>
    <x v="2"/>
    <s v="3"/>
    <x v="0"/>
    <s v=""/>
    <s v=""/>
    <m/>
    <s v="RAFAELA"/>
    <s v="CORTES"/>
    <m/>
    <x v="107"/>
    <m/>
    <s v=""/>
    <m/>
    <s v=""/>
    <s v="CHL"/>
    <s v=""/>
    <s v="13:30:00"/>
    <s v="14:39:54"/>
    <s v="14:44:35"/>
    <s v="15,85"/>
    <s v="16,91"/>
    <s v="4475"/>
    <m/>
    <m/>
    <m/>
    <m/>
    <m/>
    <m/>
    <m/>
    <m/>
    <m/>
    <m/>
    <m/>
    <m/>
    <m/>
    <m/>
    <m/>
    <m/>
    <m/>
    <m/>
    <m/>
    <m/>
    <m/>
    <m/>
    <m/>
    <n v="15.85"/>
    <n v="4475"/>
    <n v="4475"/>
    <x v="7"/>
    <n v="3"/>
    <x v="380"/>
    <n v="190"/>
    <n v="-2.1333333333333333"/>
    <n v="207.56666666666666"/>
    <x v="264"/>
    <x v="458"/>
    <e v="#N/A"/>
    <s v="01:12:27"/>
  </r>
  <r>
    <x v="5"/>
    <x v="1"/>
    <x v="4"/>
    <x v="24"/>
    <x v="2"/>
    <s v="4"/>
    <x v="0"/>
    <s v=""/>
    <s v=""/>
    <m/>
    <s v="RENATA"/>
    <s v="REINOSO"/>
    <m/>
    <x v="346"/>
    <m/>
    <s v=""/>
    <m/>
    <s v=""/>
    <s v="CHL"/>
    <s v=""/>
    <s v="13:30:00"/>
    <s v="14:40:07"/>
    <s v="14:45:42"/>
    <s v="15,61"/>
    <s v="16,86"/>
    <s v="4542"/>
    <m/>
    <m/>
    <m/>
    <m/>
    <m/>
    <m/>
    <m/>
    <m/>
    <m/>
    <m/>
    <m/>
    <m/>
    <m/>
    <m/>
    <m/>
    <m/>
    <m/>
    <m/>
    <m/>
    <m/>
    <m/>
    <m/>
    <m/>
    <n v="15.61"/>
    <n v="4542"/>
    <n v="4542"/>
    <x v="7"/>
    <n v="4"/>
    <x v="381"/>
    <n v="185"/>
    <n v="-3.25"/>
    <n v="201.45"/>
    <x v="265"/>
    <x v="459"/>
    <e v="#N/A"/>
    <s v="01:12:27"/>
  </r>
  <r>
    <x v="5"/>
    <x v="1"/>
    <x v="4"/>
    <x v="24"/>
    <x v="2"/>
    <s v="5"/>
    <x v="0"/>
    <s v=""/>
    <s v=""/>
    <m/>
    <s v="MARIA"/>
    <s v="RISHMAWI"/>
    <s v="105OM12"/>
    <x v="185"/>
    <m/>
    <s v=""/>
    <m/>
    <s v=""/>
    <s v="CHL"/>
    <s v=""/>
    <s v="13:30:00"/>
    <s v="14:29:35"/>
    <s v="14:46:16"/>
    <s v="15,5"/>
    <s v="19,83"/>
    <s v="4576"/>
    <m/>
    <m/>
    <m/>
    <m/>
    <m/>
    <m/>
    <m/>
    <m/>
    <m/>
    <m/>
    <m/>
    <m/>
    <m/>
    <m/>
    <m/>
    <m/>
    <m/>
    <m/>
    <m/>
    <m/>
    <m/>
    <m/>
    <m/>
    <n v="15.5"/>
    <n v="4576"/>
    <n v="4576"/>
    <x v="7"/>
    <n v="5"/>
    <x v="382"/>
    <n v="180"/>
    <n v="-3.8166666666666664"/>
    <n v="195.88333333333333"/>
    <x v="114"/>
    <x v="460"/>
    <e v="#N/A"/>
    <s v="01:12:27"/>
  </r>
  <r>
    <x v="5"/>
    <x v="1"/>
    <x v="4"/>
    <x v="24"/>
    <x v="2"/>
    <s v="6"/>
    <x v="0"/>
    <s v=""/>
    <s v=""/>
    <m/>
    <s v="SERGIO "/>
    <s v="MERINO"/>
    <m/>
    <x v="229"/>
    <m/>
    <s v=""/>
    <m/>
    <s v=""/>
    <s v="CHL"/>
    <s v=""/>
    <s v="13:30:00"/>
    <s v="14:43:42"/>
    <s v="14:48:42"/>
    <s v="15,02"/>
    <s v="16,04"/>
    <s v="4723"/>
    <m/>
    <m/>
    <m/>
    <m/>
    <m/>
    <m/>
    <m/>
    <m/>
    <m/>
    <m/>
    <m/>
    <m/>
    <m/>
    <m/>
    <m/>
    <m/>
    <m/>
    <m/>
    <m/>
    <m/>
    <m/>
    <m/>
    <m/>
    <n v="15.02"/>
    <n v="4723"/>
    <n v="4723"/>
    <x v="7"/>
    <n v="6"/>
    <x v="383"/>
    <n v="175"/>
    <n v="-6.2666666666666666"/>
    <n v="188.43333333333331"/>
    <x v="266"/>
    <x v="461"/>
    <e v="#N/A"/>
    <s v="01:12:27"/>
  </r>
  <r>
    <x v="5"/>
    <x v="1"/>
    <x v="4"/>
    <x v="24"/>
    <x v="2"/>
    <s v="7"/>
    <x v="0"/>
    <s v=""/>
    <s v=""/>
    <m/>
    <s v="INES "/>
    <s v="ALAMOS"/>
    <m/>
    <x v="347"/>
    <m/>
    <s v=""/>
    <m/>
    <s v=""/>
    <s v="CHL"/>
    <s v=""/>
    <s v="13:30:00"/>
    <s v="14:43:40"/>
    <s v="14:48:45"/>
    <s v="15,01"/>
    <s v="16,04"/>
    <s v="4725"/>
    <m/>
    <m/>
    <m/>
    <m/>
    <m/>
    <m/>
    <m/>
    <m/>
    <m/>
    <m/>
    <m/>
    <m/>
    <m/>
    <m/>
    <m/>
    <m/>
    <m/>
    <m/>
    <m/>
    <m/>
    <m/>
    <m/>
    <m/>
    <n v="15.01"/>
    <n v="4725"/>
    <n v="4725"/>
    <x v="7"/>
    <n v="7"/>
    <x v="384"/>
    <n v="170"/>
    <n v="-6.3"/>
    <n v="183.39999999999998"/>
    <x v="267"/>
    <x v="462"/>
    <e v="#N/A"/>
    <s v="01:12:27"/>
  </r>
  <r>
    <x v="5"/>
    <x v="1"/>
    <x v="4"/>
    <x v="24"/>
    <x v="2"/>
    <s v="8"/>
    <x v="0"/>
    <s v=""/>
    <s v=""/>
    <m/>
    <s v="JOSE"/>
    <s v="ROJAS"/>
    <m/>
    <x v="348"/>
    <m/>
    <s v=""/>
    <m/>
    <s v=""/>
    <s v="CHL"/>
    <s v=""/>
    <s v="13:30:00"/>
    <s v="14:40:14"/>
    <s v="14:50:44"/>
    <s v="14,64"/>
    <s v="16,83"/>
    <s v="4844"/>
    <m/>
    <m/>
    <m/>
    <m/>
    <m/>
    <m/>
    <m/>
    <m/>
    <m/>
    <m/>
    <m/>
    <m/>
    <m/>
    <m/>
    <m/>
    <m/>
    <m/>
    <m/>
    <m/>
    <m/>
    <m/>
    <m/>
    <m/>
    <n v="14.64"/>
    <n v="4844"/>
    <n v="4844"/>
    <x v="7"/>
    <n v="8"/>
    <x v="385"/>
    <n v="165"/>
    <n v="-8.2833333333333332"/>
    <n v="176.41666666666666"/>
    <x v="268"/>
    <x v="463"/>
    <e v="#N/A"/>
    <s v="01:12:27"/>
  </r>
  <r>
    <x v="5"/>
    <x v="1"/>
    <x v="4"/>
    <x v="24"/>
    <x v="2"/>
    <s v="9"/>
    <x v="0"/>
    <s v=""/>
    <s v=""/>
    <m/>
    <s v="PATRICIA"/>
    <s v="SANCHEZ"/>
    <s v="105OS49"/>
    <x v="116"/>
    <m/>
    <s v=""/>
    <m/>
    <s v=""/>
    <s v="CHL"/>
    <s v=""/>
    <s v="13:30:00"/>
    <s v=""/>
    <s v="14:51:02"/>
    <s v="14,58"/>
    <s v=""/>
    <s v="4863"/>
    <m/>
    <m/>
    <m/>
    <m/>
    <m/>
    <m/>
    <m/>
    <m/>
    <m/>
    <m/>
    <m/>
    <m/>
    <m/>
    <m/>
    <m/>
    <m/>
    <m/>
    <m/>
    <m/>
    <m/>
    <m/>
    <m/>
    <m/>
    <m/>
    <n v="4863"/>
    <n v="4863"/>
    <x v="7"/>
    <n v="9"/>
    <x v="386"/>
    <n v="160"/>
    <n v="-8.6"/>
    <n v="171.1"/>
    <x v="269"/>
    <x v="464"/>
    <e v="#N/A"/>
    <s v="01:12:27"/>
  </r>
  <r>
    <x v="5"/>
    <x v="1"/>
    <x v="4"/>
    <x v="24"/>
    <x v="2"/>
    <s v="10"/>
    <x v="0"/>
    <s v=""/>
    <s v=""/>
    <m/>
    <s v="AGUSTINA"/>
    <s v="GONZALEZ"/>
    <m/>
    <x v="349"/>
    <m/>
    <s v=""/>
    <m/>
    <s v=""/>
    <s v="CHL"/>
    <s v=""/>
    <s v="13:30:00"/>
    <s v="14:40:16"/>
    <s v="14:51:39"/>
    <s v="14,48"/>
    <s v="16,82"/>
    <s v="4899"/>
    <m/>
    <m/>
    <m/>
    <m/>
    <m/>
    <m/>
    <m/>
    <m/>
    <m/>
    <m/>
    <m/>
    <m/>
    <m/>
    <m/>
    <m/>
    <m/>
    <m/>
    <m/>
    <m/>
    <m/>
    <m/>
    <m/>
    <m/>
    <n v="14.48"/>
    <n v="4899"/>
    <n v="4899"/>
    <x v="7"/>
    <n v="10"/>
    <x v="387"/>
    <n v="155"/>
    <n v="-9.1999999999999993"/>
    <n v="165.5"/>
    <x v="270"/>
    <x v="465"/>
    <e v="#N/A"/>
    <s v="01:12:27"/>
  </r>
  <r>
    <x v="5"/>
    <x v="1"/>
    <x v="4"/>
    <x v="24"/>
    <x v="2"/>
    <s v="11"/>
    <x v="0"/>
    <s v=""/>
    <s v=""/>
    <m/>
    <s v="VALENTINA"/>
    <s v="LETELIER"/>
    <s v="105KB52"/>
    <x v="127"/>
    <m/>
    <s v=""/>
    <m/>
    <s v=""/>
    <s v="CHL"/>
    <s v=""/>
    <s v="13:30:00"/>
    <s v="15:06:57"/>
    <s v="15:11:47"/>
    <s v="11,61"/>
    <s v="12,19"/>
    <s v="6108"/>
    <m/>
    <m/>
    <m/>
    <m/>
    <m/>
    <m/>
    <m/>
    <m/>
    <m/>
    <m/>
    <m/>
    <m/>
    <m/>
    <m/>
    <m/>
    <m/>
    <m/>
    <m/>
    <m/>
    <m/>
    <m/>
    <m/>
    <m/>
    <n v="11.61"/>
    <n v="6108"/>
    <n v="6108"/>
    <x v="7"/>
    <n v="11"/>
    <x v="388"/>
    <n v="150"/>
    <n v="-29.35"/>
    <n v="140.35"/>
    <x v="271"/>
    <x v="466"/>
    <e v="#N/A"/>
    <s v="01:12:27"/>
  </r>
  <r>
    <x v="5"/>
    <x v="1"/>
    <x v="4"/>
    <x v="24"/>
    <x v="2"/>
    <s v="12"/>
    <x v="0"/>
    <s v=""/>
    <s v=""/>
    <m/>
    <s v="EMMA"/>
    <s v="LETELIER"/>
    <m/>
    <x v="350"/>
    <m/>
    <s v=""/>
    <m/>
    <s v=""/>
    <s v="CHL"/>
    <s v=""/>
    <s v="13:30:00"/>
    <s v="15:06:59"/>
    <s v="15:12:41"/>
    <s v="11,51"/>
    <s v="12,19"/>
    <s v="6162"/>
    <m/>
    <m/>
    <m/>
    <m/>
    <m/>
    <m/>
    <m/>
    <m/>
    <m/>
    <m/>
    <m/>
    <m/>
    <m/>
    <m/>
    <m/>
    <m/>
    <m/>
    <m/>
    <m/>
    <m/>
    <m/>
    <m/>
    <m/>
    <n v="11.51"/>
    <n v="6162"/>
    <n v="6162"/>
    <x v="7"/>
    <n v="12"/>
    <x v="389"/>
    <n v="145"/>
    <n v="-30.25"/>
    <n v="134.44999999999999"/>
    <x v="272"/>
    <x v="467"/>
    <e v="#N/A"/>
    <s v="01:12:27"/>
  </r>
  <r>
    <x v="6"/>
    <x v="0"/>
    <x v="0"/>
    <x v="0"/>
    <x v="0"/>
    <s v="1"/>
    <x v="0"/>
    <s v=""/>
    <s v=""/>
    <s v="10067266"/>
    <s v="FELIPE"/>
    <s v="SAT YABER"/>
    <s v="106KS88"/>
    <x v="31"/>
    <m/>
    <s v=""/>
    <m/>
    <s v=""/>
    <s v="CHL"/>
    <s v=""/>
    <s v="18,31"/>
    <s v="7709"/>
    <m/>
    <s v="01:38"/>
    <s v="18,43"/>
    <s v="6426"/>
    <m/>
    <s v="02:07"/>
    <s v="19,44"/>
    <s v="5240"/>
    <m/>
    <s v="02:49"/>
    <s v="20,24"/>
    <s v="3505"/>
    <m/>
    <s v="08:27"/>
    <m/>
    <m/>
    <m/>
    <m/>
    <m/>
    <m/>
    <m/>
    <m/>
    <m/>
    <m/>
    <m/>
    <m/>
    <m/>
    <n v="18.899999999999999"/>
    <n v="22879"/>
    <n v="22879"/>
    <x v="0"/>
    <n v="1"/>
    <x v="390"/>
    <n v="200"/>
    <n v="0"/>
    <n v="320"/>
    <x v="3"/>
    <x v="468"/>
    <s v="RINCONADA A"/>
    <s v="06:21:19"/>
  </r>
  <r>
    <x v="6"/>
    <x v="0"/>
    <x v="0"/>
    <x v="0"/>
    <x v="0"/>
    <s v="2"/>
    <x v="0"/>
    <s v=""/>
    <s v=""/>
    <s v="10018240"/>
    <s v="DAVID"/>
    <s v="RAMIREZ FUENTES"/>
    <s v="104YP08"/>
    <x v="151"/>
    <m/>
    <s v=""/>
    <m/>
    <s v=""/>
    <s v="CHL"/>
    <s v=""/>
    <s v="19,33"/>
    <s v="7300"/>
    <m/>
    <s v="03:27"/>
    <s v="19,19"/>
    <s v="6172"/>
    <m/>
    <s v="03:23"/>
    <s v="17,51"/>
    <s v="5819"/>
    <m/>
    <s v="04:17"/>
    <s v="18,61"/>
    <s v="3812"/>
    <m/>
    <s v="21:06"/>
    <m/>
    <m/>
    <m/>
    <m/>
    <m/>
    <m/>
    <m/>
    <m/>
    <m/>
    <m/>
    <m/>
    <m/>
    <m/>
    <n v="18.71"/>
    <n v="23103"/>
    <n v="23103"/>
    <x v="0"/>
    <n v="2"/>
    <x v="391"/>
    <n v="195"/>
    <n v="-3.7333333333333334"/>
    <n v="311.26666666666665"/>
    <x v="12"/>
    <x v="469"/>
    <e v="#N/A"/>
    <s v="06:21:19"/>
  </r>
  <r>
    <x v="6"/>
    <x v="0"/>
    <x v="0"/>
    <x v="0"/>
    <x v="0"/>
    <s v="3"/>
    <x v="0"/>
    <s v=""/>
    <s v=""/>
    <s v="10118325"/>
    <s v="MATIAS"/>
    <s v="ALAMOS"/>
    <s v="106CV86"/>
    <x v="27"/>
    <m/>
    <s v=""/>
    <m/>
    <s v=""/>
    <s v="CHL"/>
    <s v=""/>
    <s v="17,38"/>
    <s v="8120"/>
    <m/>
    <s v="03:02"/>
    <s v="18,74"/>
    <s v="6321"/>
    <m/>
    <s v="02:59"/>
    <s v="17,46"/>
    <s v="5834"/>
    <m/>
    <s v="04:01"/>
    <s v="18,51"/>
    <s v="3832"/>
    <m/>
    <s v="07:10"/>
    <m/>
    <m/>
    <m/>
    <m/>
    <m/>
    <m/>
    <m/>
    <m/>
    <m/>
    <m/>
    <m/>
    <m/>
    <m/>
    <n v="17.940000000000001"/>
    <n v="24107"/>
    <n v="24107"/>
    <x v="0"/>
    <n v="3"/>
    <x v="392"/>
    <n v="190"/>
    <n v="-20.466666666666665"/>
    <n v="289.53333333333336"/>
    <x v="27"/>
    <x v="27"/>
    <s v="EL MOLINO A"/>
    <s v="06:21:19"/>
  </r>
  <r>
    <x v="6"/>
    <x v="0"/>
    <x v="0"/>
    <x v="0"/>
    <x v="0"/>
    <s v="4"/>
    <x v="0"/>
    <s v=""/>
    <s v=""/>
    <s v="10102392"/>
    <s v="MACARENA"/>
    <s v="SUAZO CEPEDA"/>
    <s v="105UU64"/>
    <x v="209"/>
    <m/>
    <s v=""/>
    <m/>
    <s v=""/>
    <s v="CHL"/>
    <s v=""/>
    <s v="17,35"/>
    <s v="8135"/>
    <m/>
    <s v="03:26"/>
    <s v="18,68"/>
    <s v="6339"/>
    <m/>
    <s v="03:33"/>
    <s v="17,7"/>
    <s v="5756"/>
    <m/>
    <s v="03:14"/>
    <s v="18,28"/>
    <s v="3880"/>
    <m/>
    <s v="04:21"/>
    <m/>
    <m/>
    <m/>
    <m/>
    <m/>
    <m/>
    <m/>
    <m/>
    <m/>
    <m/>
    <m/>
    <m/>
    <m/>
    <n v="17.93"/>
    <n v="24110"/>
    <n v="24110"/>
    <x v="0"/>
    <n v="4"/>
    <x v="393"/>
    <n v="185"/>
    <n v="-20.516666666666666"/>
    <n v="284.48333333333335"/>
    <x v="44"/>
    <x v="470"/>
    <s v="EL QUILLAY"/>
    <s v="06:21:19"/>
  </r>
  <r>
    <x v="6"/>
    <x v="0"/>
    <x v="0"/>
    <x v="0"/>
    <x v="0"/>
    <s v="5"/>
    <x v="1"/>
    <s v=""/>
    <s v=""/>
    <s v="10172358"/>
    <s v="FELIPE"/>
    <s v="YCHPAS ESPINOZA"/>
    <s v="106CE20"/>
    <x v="210"/>
    <m/>
    <s v=""/>
    <m/>
    <s v=""/>
    <s v="PER"/>
    <s v=""/>
    <s v="17,37"/>
    <s v="8123"/>
    <m/>
    <s v="03:25"/>
    <s v="18,49"/>
    <s v="6406"/>
    <s v="FTQ GA"/>
    <s v="04:30"/>
    <m/>
    <m/>
    <m/>
    <m/>
    <m/>
    <m/>
    <m/>
    <m/>
    <m/>
    <m/>
    <m/>
    <m/>
    <m/>
    <m/>
    <m/>
    <m/>
    <m/>
    <m/>
    <m/>
    <m/>
    <m/>
    <n v="17.86"/>
    <n v="14529"/>
    <s v="NA"/>
    <x v="0"/>
    <s v="NA"/>
    <x v="7"/>
    <n v="0"/>
    <e v="#VALUE!"/>
    <n v="0"/>
    <x v="79"/>
    <x v="237"/>
    <e v="#N/A"/>
    <s v="06:21:19"/>
  </r>
  <r>
    <x v="6"/>
    <x v="0"/>
    <x v="0"/>
    <x v="0"/>
    <x v="0"/>
    <s v="6"/>
    <x v="1"/>
    <s v=""/>
    <s v=""/>
    <s v="10048681"/>
    <s v="DAVID"/>
    <s v="RAMIREZ AGUILERA"/>
    <s v="105RA03"/>
    <x v="119"/>
    <m/>
    <s v=""/>
    <m/>
    <s v=""/>
    <s v="CHL"/>
    <s v=""/>
    <s v="16,49"/>
    <s v="8555"/>
    <m/>
    <s v="10:49"/>
    <s v="11,32"/>
    <s v="10459"/>
    <s v="RET"/>
    <s v="02:49"/>
    <m/>
    <m/>
    <m/>
    <m/>
    <m/>
    <m/>
    <m/>
    <m/>
    <m/>
    <m/>
    <m/>
    <m/>
    <m/>
    <m/>
    <m/>
    <m/>
    <m/>
    <m/>
    <m/>
    <m/>
    <m/>
    <n v="13.65"/>
    <n v="19015"/>
    <s v="NA"/>
    <x v="0"/>
    <s v="NA"/>
    <x v="7"/>
    <n v="0"/>
    <e v="#VALUE!"/>
    <n v="0"/>
    <x v="7"/>
    <x v="471"/>
    <e v="#N/A"/>
    <s v="06:21:19"/>
  </r>
  <r>
    <x v="6"/>
    <x v="0"/>
    <x v="0"/>
    <x v="0"/>
    <x v="1"/>
    <s v="1"/>
    <x v="0"/>
    <s v=""/>
    <s v=""/>
    <s v="10172600"/>
    <s v="JESUS Maximiliano"/>
    <s v="CERPA VERA"/>
    <s v="106NV29"/>
    <x v="256"/>
    <m/>
    <s v=""/>
    <m/>
    <s v=""/>
    <s v="CHL"/>
    <s v=""/>
    <s v="16,58"/>
    <s v="8511"/>
    <m/>
    <s v="09:22"/>
    <s v="15,62"/>
    <s v="7583"/>
    <m/>
    <s v="04:47"/>
    <s v="14,53"/>
    <s v="7014"/>
    <m/>
    <s v="07:20"/>
    <s v="11,72"/>
    <s v="6052"/>
    <m/>
    <s v="11:36"/>
    <m/>
    <m/>
    <m/>
    <m/>
    <m/>
    <m/>
    <m/>
    <m/>
    <m/>
    <m/>
    <m/>
    <m/>
    <m/>
    <n v="14.83"/>
    <n v="29160"/>
    <n v="29160"/>
    <x v="1"/>
    <n v="5"/>
    <x v="394"/>
    <n v="180"/>
    <n v="-104.68333333333334"/>
    <n v="195.31666666666666"/>
    <x v="17"/>
    <x v="472"/>
    <e v="#N/A"/>
    <s v="06:21:19"/>
  </r>
  <r>
    <x v="6"/>
    <x v="0"/>
    <x v="1"/>
    <x v="1"/>
    <x v="0"/>
    <s v="1"/>
    <x v="0"/>
    <s v=""/>
    <s v=""/>
    <s v="10058525"/>
    <s v="MAURICIO"/>
    <s v="ROGEL SILVA"/>
    <s v="105XZ85"/>
    <x v="351"/>
    <m/>
    <s v=""/>
    <m/>
    <s v=""/>
    <s v="CHL"/>
    <s v=""/>
    <s v="21,78"/>
    <s v="5439"/>
    <m/>
    <s v="02:23"/>
    <s v="20,76"/>
    <s v="4907"/>
    <m/>
    <s v="04:18"/>
    <s v="22,06"/>
    <s v="3214"/>
    <m/>
    <s v="16:33"/>
    <m/>
    <m/>
    <m/>
    <m/>
    <m/>
    <m/>
    <m/>
    <m/>
    <m/>
    <m/>
    <m/>
    <m/>
    <m/>
    <m/>
    <m/>
    <m/>
    <m/>
    <n v="21.48"/>
    <n v="13560"/>
    <n v="13560"/>
    <x v="2"/>
    <n v="1"/>
    <x v="395"/>
    <n v="200"/>
    <n v="0"/>
    <n v="280"/>
    <x v="273"/>
    <x v="473"/>
    <e v="#N/A"/>
    <s v="03:46:00"/>
  </r>
  <r>
    <x v="6"/>
    <x v="0"/>
    <x v="1"/>
    <x v="1"/>
    <x v="0"/>
    <s v="2"/>
    <x v="0"/>
    <s v=""/>
    <s v=""/>
    <s v="10196480"/>
    <s v="HERNANDO"/>
    <s v="ARENAS"/>
    <s v="106MX63"/>
    <x v="73"/>
    <m/>
    <s v=""/>
    <m/>
    <s v=""/>
    <s v="CHL"/>
    <s v=""/>
    <s v="21,84"/>
    <s v="5423"/>
    <m/>
    <s v="02:02"/>
    <s v="20,68"/>
    <s v="4927"/>
    <m/>
    <s v="02:26"/>
    <s v="21,17"/>
    <s v="3350"/>
    <m/>
    <s v="06:14"/>
    <m/>
    <m/>
    <m/>
    <m/>
    <m/>
    <m/>
    <m/>
    <m/>
    <m/>
    <m/>
    <m/>
    <m/>
    <m/>
    <m/>
    <m/>
    <m/>
    <m/>
    <n v="21.26"/>
    <n v="13700"/>
    <n v="13700"/>
    <x v="2"/>
    <n v="2"/>
    <x v="396"/>
    <n v="195"/>
    <n v="-2.3333333333333335"/>
    <n v="272.66666666666669"/>
    <x v="73"/>
    <x v="73"/>
    <e v="#N/A"/>
    <s v="03:46:00"/>
  </r>
  <r>
    <x v="6"/>
    <x v="0"/>
    <x v="1"/>
    <x v="1"/>
    <x v="0"/>
    <s v="3"/>
    <x v="0"/>
    <s v=""/>
    <s v=""/>
    <s v="10018246"/>
    <s v="JUAN FRANCISCO"/>
    <s v="DEL CANTO"/>
    <s v="105QW35"/>
    <x v="286"/>
    <m/>
    <s v=""/>
    <m/>
    <s v=""/>
    <s v="CHL"/>
    <s v=""/>
    <s v="19,33"/>
    <s v="6128"/>
    <m/>
    <s v="02:22"/>
    <s v="20,32"/>
    <s v="5013"/>
    <m/>
    <s v="02:27"/>
    <s v="23,73"/>
    <s v="2989"/>
    <m/>
    <s v="10:31"/>
    <m/>
    <m/>
    <m/>
    <m/>
    <m/>
    <m/>
    <m/>
    <m/>
    <m/>
    <m/>
    <m/>
    <m/>
    <m/>
    <m/>
    <m/>
    <m/>
    <m/>
    <n v="20.61"/>
    <n v="14130"/>
    <n v="14130"/>
    <x v="2"/>
    <n v="4"/>
    <x v="397"/>
    <n v="185"/>
    <n v="-9.5"/>
    <n v="255.5"/>
    <x v="96"/>
    <x v="474"/>
    <e v="#N/A"/>
    <s v="03:46:00"/>
  </r>
  <r>
    <x v="6"/>
    <x v="0"/>
    <x v="1"/>
    <x v="1"/>
    <x v="0"/>
    <s v="4"/>
    <x v="0"/>
    <s v=""/>
    <s v=""/>
    <s v="10036495"/>
    <s v="ANDRE"/>
    <s v="ALVAREZ"/>
    <s v="105UH26"/>
    <x v="153"/>
    <m/>
    <s v=""/>
    <m/>
    <s v=""/>
    <s v="CHL"/>
    <s v=""/>
    <s v="18,1"/>
    <s v="6543"/>
    <m/>
    <s v="09:15"/>
    <s v="19,61"/>
    <s v="5197"/>
    <m/>
    <s v="08:40"/>
    <s v="22,19"/>
    <s v="3196"/>
    <m/>
    <s v="11:43"/>
    <m/>
    <m/>
    <m/>
    <m/>
    <m/>
    <m/>
    <m/>
    <m/>
    <m/>
    <m/>
    <m/>
    <m/>
    <m/>
    <m/>
    <m/>
    <m/>
    <m/>
    <n v="19.5"/>
    <n v="14935"/>
    <n v="14935"/>
    <x v="2"/>
    <n v="5"/>
    <x v="398"/>
    <n v="180"/>
    <n v="-22.916666666666668"/>
    <n v="237.08333333333334"/>
    <x v="9"/>
    <x v="475"/>
    <e v="#N/A"/>
    <s v="03:46:00"/>
  </r>
  <r>
    <x v="6"/>
    <x v="0"/>
    <x v="1"/>
    <x v="1"/>
    <x v="0"/>
    <s v="5"/>
    <x v="0"/>
    <s v=""/>
    <s v=""/>
    <s v="10067034"/>
    <s v="CAMILA "/>
    <s v="HERRERA"/>
    <s v="106QP26"/>
    <x v="334"/>
    <m/>
    <s v=""/>
    <m/>
    <s v=""/>
    <s v="CHL"/>
    <s v=""/>
    <s v="18,91"/>
    <s v="6265"/>
    <m/>
    <s v="04:30"/>
    <s v="17,82"/>
    <s v="5717"/>
    <m/>
    <s v="05:43"/>
    <s v="17,69"/>
    <s v="4008"/>
    <m/>
    <s v="06:35"/>
    <m/>
    <m/>
    <m/>
    <m/>
    <m/>
    <m/>
    <m/>
    <m/>
    <m/>
    <m/>
    <m/>
    <m/>
    <m/>
    <m/>
    <m/>
    <m/>
    <m/>
    <n v="18.21"/>
    <n v="15990"/>
    <n v="15990"/>
    <x v="2"/>
    <n v="6"/>
    <x v="399"/>
    <n v="175"/>
    <n v="-40.5"/>
    <n v="214.5"/>
    <x v="185"/>
    <x v="440"/>
    <e v="#N/A"/>
    <s v="03:46:00"/>
  </r>
  <r>
    <x v="6"/>
    <x v="0"/>
    <x v="1"/>
    <x v="1"/>
    <x v="0"/>
    <s v="6"/>
    <x v="0"/>
    <s v=""/>
    <s v=""/>
    <s v="10153244"/>
    <s v="LUIS ANDRES"/>
    <s v="ARTIGAS ESPINOZA"/>
    <s v="106PA25"/>
    <x v="293"/>
    <m/>
    <s v=""/>
    <m/>
    <s v=""/>
    <s v="CHL"/>
    <s v=""/>
    <s v="16,14"/>
    <s v="7337"/>
    <m/>
    <s v="02:06"/>
    <s v="16,98"/>
    <s v="6001"/>
    <m/>
    <s v="02:44"/>
    <s v="17,58"/>
    <s v="4035"/>
    <m/>
    <s v="07:10"/>
    <m/>
    <m/>
    <m/>
    <m/>
    <m/>
    <m/>
    <m/>
    <m/>
    <m/>
    <m/>
    <m/>
    <m/>
    <m/>
    <m/>
    <m/>
    <m/>
    <m/>
    <n v="16.760000000000002"/>
    <n v="17373"/>
    <n v="17373"/>
    <x v="2"/>
    <n v="9"/>
    <x v="400"/>
    <n v="160"/>
    <n v="-63.55"/>
    <n v="176.45"/>
    <x v="246"/>
    <x v="476"/>
    <e v="#N/A"/>
    <s v="03:46:00"/>
  </r>
  <r>
    <x v="6"/>
    <x v="0"/>
    <x v="1"/>
    <x v="1"/>
    <x v="0"/>
    <s v="7"/>
    <x v="0"/>
    <s v=""/>
    <s v=""/>
    <s v="10161123"/>
    <s v="VICTOR"/>
    <s v="KEHR"/>
    <s v="106PU74"/>
    <x v="320"/>
    <m/>
    <s v=""/>
    <m/>
    <s v=""/>
    <s v="CHL"/>
    <s v=""/>
    <s v="16,23"/>
    <s v="7299"/>
    <m/>
    <s v="01:42"/>
    <s v="16,63"/>
    <s v="6126"/>
    <m/>
    <s v="04:07"/>
    <s v="16,87"/>
    <s v="4203"/>
    <m/>
    <s v="06:15"/>
    <m/>
    <m/>
    <m/>
    <m/>
    <m/>
    <m/>
    <m/>
    <m/>
    <m/>
    <m/>
    <m/>
    <m/>
    <m/>
    <m/>
    <m/>
    <m/>
    <m/>
    <n v="16.52"/>
    <n v="17629"/>
    <n v="17629"/>
    <x v="2"/>
    <n v="10"/>
    <x v="401"/>
    <n v="155"/>
    <n v="-67.816666666666663"/>
    <n v="167.18333333333334"/>
    <x v="247"/>
    <x v="416"/>
    <s v="EL MOLINO B"/>
    <s v="03:46:00"/>
  </r>
  <r>
    <x v="6"/>
    <x v="0"/>
    <x v="1"/>
    <x v="1"/>
    <x v="0"/>
    <s v="8"/>
    <x v="0"/>
    <s v=""/>
    <s v=""/>
    <s v="10039977"/>
    <s v="JUAN EDUARDO"/>
    <s v="COX VIAL"/>
    <s v="104RY39"/>
    <x v="321"/>
    <m/>
    <s v=""/>
    <m/>
    <s v=""/>
    <s v="CHL"/>
    <s v=""/>
    <s v="17,74"/>
    <s v="6675"/>
    <m/>
    <s v="08:21"/>
    <s v="16,65"/>
    <s v="6120"/>
    <m/>
    <s v="04:12"/>
    <s v="14,44"/>
    <s v="4912"/>
    <m/>
    <s v="06:54"/>
    <m/>
    <m/>
    <m/>
    <m/>
    <m/>
    <m/>
    <m/>
    <m/>
    <m/>
    <m/>
    <m/>
    <m/>
    <m/>
    <m/>
    <m/>
    <m/>
    <m/>
    <n v="16.45"/>
    <n v="17707"/>
    <n v="17707"/>
    <x v="2"/>
    <n v="11"/>
    <x v="402"/>
    <n v="150"/>
    <n v="-69.116666666666674"/>
    <n v="160.88333333333333"/>
    <x v="184"/>
    <x v="417"/>
    <e v="#N/A"/>
    <s v="03:46:00"/>
  </r>
  <r>
    <x v="6"/>
    <x v="0"/>
    <x v="1"/>
    <x v="1"/>
    <x v="0"/>
    <s v="9"/>
    <x v="1"/>
    <s v=""/>
    <s v=""/>
    <s v="10079376"/>
    <s v="JORGE"/>
    <s v="ARTURO ESPARZA"/>
    <s v="106QO62"/>
    <x v="78"/>
    <m/>
    <s v=""/>
    <m/>
    <s v=""/>
    <s v="CHL"/>
    <s v=""/>
    <s v="19,57"/>
    <s v="6052"/>
    <m/>
    <s v="01:43"/>
    <s v="19,82"/>
    <s v="5141"/>
    <m/>
    <s v="03:28"/>
    <s v="22,42"/>
    <s v="3163"/>
    <s v="FTQ GA"/>
    <s v="05:49"/>
    <m/>
    <m/>
    <m/>
    <m/>
    <m/>
    <m/>
    <m/>
    <m/>
    <m/>
    <m/>
    <m/>
    <m/>
    <m/>
    <m/>
    <m/>
    <m/>
    <m/>
    <n v="20.29"/>
    <n v="14355"/>
    <s v="NA"/>
    <x v="2"/>
    <s v="NA"/>
    <x v="7"/>
    <n v="0"/>
    <e v="#VALUE!"/>
    <n v="0"/>
    <x v="78"/>
    <x v="78"/>
    <e v="#N/A"/>
    <s v="03:46:00"/>
  </r>
  <r>
    <x v="6"/>
    <x v="0"/>
    <x v="1"/>
    <x v="1"/>
    <x v="0"/>
    <s v="10"/>
    <x v="1"/>
    <s v=""/>
    <s v=""/>
    <s v="10131133"/>
    <s v="Ernesto "/>
    <s v="DE LA FUENTE FUENZALIDA"/>
    <s v="10149062"/>
    <x v="28"/>
    <m/>
    <s v=""/>
    <m/>
    <s v=""/>
    <s v="CHL"/>
    <s v=""/>
    <s v="21,49"/>
    <s v="5511"/>
    <m/>
    <s v="03:31"/>
    <s v="20,59"/>
    <s v="4949"/>
    <m/>
    <s v="04:24"/>
    <s v=""/>
    <s v=""/>
    <s v="RET"/>
    <s v=""/>
    <m/>
    <m/>
    <m/>
    <m/>
    <m/>
    <m/>
    <m/>
    <m/>
    <m/>
    <m/>
    <m/>
    <m/>
    <m/>
    <m/>
    <m/>
    <m/>
    <m/>
    <n v="21.06"/>
    <n v="10460"/>
    <s v="NA"/>
    <x v="2"/>
    <s v="NA"/>
    <x v="7"/>
    <n v="0"/>
    <e v="#VALUE!"/>
    <n v="0"/>
    <x v="274"/>
    <x v="477"/>
    <e v="#N/A"/>
    <s v="03:46:00"/>
  </r>
  <r>
    <x v="6"/>
    <x v="0"/>
    <x v="1"/>
    <x v="1"/>
    <x v="1"/>
    <s v="1"/>
    <x v="0"/>
    <s v=""/>
    <s v=""/>
    <s v="10116626"/>
    <s v="PAULINO"/>
    <s v="RIOS MORAGA"/>
    <s v="106BG27"/>
    <x v="152"/>
    <m/>
    <s v=""/>
    <m/>
    <s v=""/>
    <s v="CHL"/>
    <s v=""/>
    <s v="15,32"/>
    <s v="7730"/>
    <m/>
    <s v="02:40"/>
    <s v="15,97"/>
    <s v="6380"/>
    <m/>
    <s v="04:39"/>
    <s v="17,74"/>
    <s v="3998"/>
    <m/>
    <s v="19:24"/>
    <m/>
    <m/>
    <m/>
    <m/>
    <m/>
    <m/>
    <m/>
    <m/>
    <m/>
    <m/>
    <m/>
    <m/>
    <m/>
    <m/>
    <m/>
    <m/>
    <m/>
    <n v="16.079999999999998"/>
    <n v="18109"/>
    <n v="18109"/>
    <x v="3"/>
    <n v="15"/>
    <x v="403"/>
    <n v="130"/>
    <n v="-75.816666666666663"/>
    <n v="134.18333333333334"/>
    <x v="139"/>
    <x v="160"/>
    <e v="#N/A"/>
    <s v="03:46:00"/>
  </r>
  <r>
    <x v="6"/>
    <x v="0"/>
    <x v="1"/>
    <x v="1"/>
    <x v="1"/>
    <s v="2"/>
    <x v="0"/>
    <s v=""/>
    <s v=""/>
    <s v="10192484"/>
    <s v="FLORENCIA CATALINA"/>
    <s v="CERPA VERA"/>
    <s v="104NR24"/>
    <x v="53"/>
    <m/>
    <s v=""/>
    <m/>
    <s v=""/>
    <s v="CHL"/>
    <s v=""/>
    <s v="15,19"/>
    <s v="7800"/>
    <m/>
    <s v="03:48"/>
    <s v="15,58"/>
    <s v="6541"/>
    <m/>
    <s v="08:33"/>
    <s v="18,8"/>
    <s v="3773"/>
    <m/>
    <s v="23:38"/>
    <m/>
    <m/>
    <m/>
    <m/>
    <m/>
    <m/>
    <m/>
    <m/>
    <m/>
    <m/>
    <m/>
    <m/>
    <m/>
    <m/>
    <m/>
    <m/>
    <m/>
    <n v="16.079999999999998"/>
    <n v="18114"/>
    <n v="18114"/>
    <x v="3"/>
    <n v="16"/>
    <x v="404"/>
    <n v="125"/>
    <n v="-75.900000000000006"/>
    <n v="129.1"/>
    <x v="53"/>
    <x v="53"/>
    <e v="#N/A"/>
    <s v="03:46:00"/>
  </r>
  <r>
    <x v="6"/>
    <x v="0"/>
    <x v="1"/>
    <x v="1"/>
    <x v="1"/>
    <s v="3"/>
    <x v="0"/>
    <s v=""/>
    <s v=""/>
    <s v="10203380"/>
    <s v="CRISTOBAL"/>
    <s v="ROJAS"/>
    <s v="104SA64"/>
    <x v="288"/>
    <m/>
    <s v=""/>
    <m/>
    <s v=""/>
    <s v="CHL"/>
    <s v=""/>
    <s v="14,98"/>
    <s v="7909"/>
    <m/>
    <s v="01:59"/>
    <s v="14,71"/>
    <s v="6927"/>
    <m/>
    <s v="02:09"/>
    <s v="15,98"/>
    <s v="4438"/>
    <m/>
    <s v="03:29"/>
    <m/>
    <m/>
    <m/>
    <m/>
    <m/>
    <m/>
    <m/>
    <m/>
    <m/>
    <m/>
    <m/>
    <m/>
    <m/>
    <m/>
    <m/>
    <m/>
    <m/>
    <n v="15.11"/>
    <n v="19274"/>
    <n v="19274"/>
    <x v="3"/>
    <n v="19"/>
    <x v="405"/>
    <n v="110"/>
    <n v="-95.233333333333334"/>
    <n v="94.766666666666666"/>
    <x v="180"/>
    <x v="478"/>
    <e v="#N/A"/>
    <s v="03:46:00"/>
  </r>
  <r>
    <x v="6"/>
    <x v="0"/>
    <x v="1"/>
    <x v="1"/>
    <x v="1"/>
    <s v="4"/>
    <x v="1"/>
    <s v=""/>
    <s v=""/>
    <s v="10200437"/>
    <s v="DIEGO "/>
    <s v="OYANEDEL"/>
    <s v="104SE52"/>
    <x v="297"/>
    <m/>
    <s v=""/>
    <m/>
    <s v=""/>
    <s v="CHL"/>
    <s v=""/>
    <s v="17,73"/>
    <s v="6680"/>
    <m/>
    <s v="09:55"/>
    <s v="13,66"/>
    <s v="7460"/>
    <m/>
    <s v="05:43"/>
    <s v="17,86"/>
    <s v="3972"/>
    <s v="FTQ OT+ME"/>
    <s v="30:11"/>
    <m/>
    <m/>
    <m/>
    <m/>
    <m/>
    <m/>
    <m/>
    <m/>
    <m/>
    <m/>
    <m/>
    <m/>
    <m/>
    <m/>
    <m/>
    <m/>
    <m/>
    <n v="16.079999999999998"/>
    <n v="18111"/>
    <s v="NA"/>
    <x v="3"/>
    <s v="NA"/>
    <x v="7"/>
    <n v="0"/>
    <e v="#VALUE!"/>
    <n v="0"/>
    <x v="275"/>
    <x v="479"/>
    <e v="#N/A"/>
    <s v="03:46:00"/>
  </r>
  <r>
    <x v="6"/>
    <x v="0"/>
    <x v="1"/>
    <x v="1"/>
    <x v="1"/>
    <s v="5"/>
    <x v="1"/>
    <s v=""/>
    <s v=""/>
    <s v="10086065"/>
    <s v="PAULA"/>
    <s v="LLORENS CLARK"/>
    <s v="106QM54"/>
    <x v="352"/>
    <m/>
    <s v=""/>
    <m/>
    <s v=""/>
    <s v="CHL"/>
    <s v=""/>
    <s v="19,77"/>
    <s v="5990"/>
    <s v="FTQ GA"/>
    <s v="01:54"/>
    <m/>
    <m/>
    <m/>
    <m/>
    <m/>
    <m/>
    <m/>
    <m/>
    <m/>
    <m/>
    <m/>
    <m/>
    <m/>
    <m/>
    <m/>
    <m/>
    <m/>
    <m/>
    <m/>
    <m/>
    <m/>
    <m/>
    <m/>
    <m/>
    <m/>
    <n v="19.77"/>
    <n v="5990"/>
    <s v="NA"/>
    <x v="3"/>
    <s v="NA"/>
    <x v="7"/>
    <n v="0"/>
    <e v="#VALUE!"/>
    <n v="0"/>
    <x v="13"/>
    <x v="480"/>
    <s v="SANDEK 1"/>
    <s v="03:46:00"/>
  </r>
  <r>
    <x v="6"/>
    <x v="1"/>
    <x v="1"/>
    <x v="1"/>
    <x v="0"/>
    <s v="1"/>
    <x v="0"/>
    <s v=""/>
    <s v=""/>
    <m/>
    <s v="OSCAR"/>
    <s v="TAHAN"/>
    <m/>
    <x v="62"/>
    <m/>
    <s v=""/>
    <m/>
    <s v=""/>
    <s v="CHL"/>
    <s v=""/>
    <s v="08:30:00"/>
    <s v="10:11:08"/>
    <s v="10:13:51"/>
    <s v="19,01"/>
    <s v="19,52"/>
    <s v="6231"/>
    <m/>
    <s v="10:53:51"/>
    <s v="12:24:01"/>
    <s v="12:27:25"/>
    <s v="18,14"/>
    <s v="18,83"/>
    <s v="5615"/>
    <m/>
    <s v="13:07:25"/>
    <s v="14:16:31"/>
    <s v="14:22:23"/>
    <s v="17,11"/>
    <s v="17,11"/>
    <s v="4145"/>
    <m/>
    <m/>
    <m/>
    <m/>
    <m/>
    <m/>
    <m/>
    <m/>
    <m/>
    <n v="18.21"/>
    <n v="15991"/>
    <n v="15991"/>
    <x v="2"/>
    <n v="7"/>
    <x v="406"/>
    <n v="170"/>
    <n v="-40.516666666666666"/>
    <n v="209.48333333333335"/>
    <x v="62"/>
    <x v="62"/>
    <e v="#N/A"/>
    <s v="03:46:00"/>
  </r>
  <r>
    <x v="6"/>
    <x v="1"/>
    <x v="1"/>
    <x v="1"/>
    <x v="0"/>
    <s v="2"/>
    <x v="0"/>
    <s v=""/>
    <s v=""/>
    <s v="10181514"/>
    <s v="TARA ANNE"/>
    <s v="GREASLEY"/>
    <s v="106FQ91"/>
    <x v="4"/>
    <m/>
    <s v=""/>
    <m/>
    <s v=""/>
    <s v="CHL"/>
    <s v=""/>
    <s v="08:30:00"/>
    <s v="10:12:39"/>
    <s v="10:15:34"/>
    <s v="18,7"/>
    <s v="19,23"/>
    <s v="6334"/>
    <m/>
    <s v="10:55:34"/>
    <s v="12:38:59"/>
    <s v="12:41:39"/>
    <s v="16,01"/>
    <s v="16,42"/>
    <s v="6365"/>
    <m/>
    <s v="13:21:39"/>
    <s v="14:37:38"/>
    <s v="14:43:06"/>
    <s v="15,56"/>
    <s v="15,56"/>
    <s v="4559"/>
    <m/>
    <m/>
    <m/>
    <m/>
    <m/>
    <m/>
    <m/>
    <m/>
    <m/>
    <n v="16.87"/>
    <n v="17259"/>
    <n v="17259"/>
    <x v="2"/>
    <n v="8"/>
    <x v="407"/>
    <n v="165"/>
    <n v="-61.65"/>
    <n v="183.35"/>
    <x v="4"/>
    <x v="4"/>
    <e v="#N/A"/>
    <s v="03:46:00"/>
  </r>
  <r>
    <x v="6"/>
    <x v="1"/>
    <x v="1"/>
    <x v="1"/>
    <x v="0"/>
    <s v="3"/>
    <x v="0"/>
    <s v=""/>
    <s v=""/>
    <s v="10131587"/>
    <s v="CAROLINE"/>
    <s v="MACKENZIE"/>
    <s v="104JS61"/>
    <x v="6"/>
    <m/>
    <s v=""/>
    <m/>
    <s v=""/>
    <s v="CHL"/>
    <s v=""/>
    <s v="08:30:00"/>
    <s v="10:23:33"/>
    <s v="10:27:19"/>
    <s v="16,82"/>
    <s v="17,38"/>
    <s v="7040"/>
    <m/>
    <s v="11:07:19"/>
    <s v="12:51:26"/>
    <s v="12:54:16"/>
    <s v="15,88"/>
    <s v="16,31"/>
    <s v="6417"/>
    <m/>
    <s v="13:34:16"/>
    <s v="14:48:32"/>
    <s v="14:55:39"/>
    <s v="15,92"/>
    <s v="15,92"/>
    <s v="4456"/>
    <m/>
    <m/>
    <m/>
    <m/>
    <m/>
    <m/>
    <m/>
    <m/>
    <m/>
    <n v="16.260000000000002"/>
    <n v="17912"/>
    <n v="17912"/>
    <x v="2"/>
    <n v="12"/>
    <x v="408"/>
    <n v="145"/>
    <n v="-72.533333333333331"/>
    <n v="152.46666666666667"/>
    <x v="6"/>
    <x v="6"/>
    <s v="LA COMPAÑÍA"/>
    <s v="03:46:00"/>
  </r>
  <r>
    <x v="6"/>
    <x v="1"/>
    <x v="1"/>
    <x v="1"/>
    <x v="0"/>
    <s v="4"/>
    <x v="0"/>
    <s v=""/>
    <s v=""/>
    <s v="10099105"/>
    <s v="JUAN EDUARDO"/>
    <s v="SPOERER DE LA SOTTA"/>
    <m/>
    <x v="353"/>
    <m/>
    <s v=""/>
    <m/>
    <s v=""/>
    <s v="CHL"/>
    <s v=""/>
    <s v="08:30:00"/>
    <s v="10:23:16"/>
    <s v="10:25:48"/>
    <s v="17,05"/>
    <s v="17,43"/>
    <s v="6948"/>
    <m/>
    <s v="11:05:48"/>
    <s v="12:51:23"/>
    <s v="12:55:38"/>
    <s v="15,46"/>
    <s v="16,08"/>
    <s v="6591"/>
    <m/>
    <s v="13:35:38"/>
    <s v="14:48:57"/>
    <s v="14:56:44"/>
    <s v="16,12"/>
    <s v="16,12"/>
    <s v="4399"/>
    <m/>
    <m/>
    <m/>
    <m/>
    <m/>
    <m/>
    <m/>
    <m/>
    <m/>
    <n v="16.239999999999998"/>
    <n v="17938"/>
    <n v="17938"/>
    <x v="2"/>
    <n v="14"/>
    <x v="409"/>
    <n v="135"/>
    <n v="-72.966666666666669"/>
    <n v="142.03333333333333"/>
    <x v="259"/>
    <x v="481"/>
    <s v="LA COMPAÑÍA"/>
    <s v="03:46:00"/>
  </r>
  <r>
    <x v="6"/>
    <x v="1"/>
    <x v="1"/>
    <x v="1"/>
    <x v="0"/>
    <s v="5"/>
    <x v="0"/>
    <s v=""/>
    <s v=""/>
    <s v="10032360"/>
    <s v="ALFREDO"/>
    <s v="SAT YABER"/>
    <m/>
    <x v="195"/>
    <m/>
    <s v=""/>
    <m/>
    <s v=""/>
    <s v="CHL"/>
    <s v=""/>
    <s v="08:30:00"/>
    <s v="10:33:26"/>
    <s v="10:36:16"/>
    <s v="15,63"/>
    <s v="15,99"/>
    <s v="7577"/>
    <m/>
    <s v="11:16:16"/>
    <s v="12:56:24"/>
    <s v="13:00:58"/>
    <s v="16,22"/>
    <s v="16,96"/>
    <s v="6282"/>
    <m/>
    <s v="13:40:58"/>
    <s v="14:53:49"/>
    <s v="15:05:38"/>
    <s v="16,23"/>
    <s v="16,23"/>
    <s v="4371"/>
    <m/>
    <m/>
    <m/>
    <m/>
    <m/>
    <m/>
    <m/>
    <m/>
    <m/>
    <n v="15.98"/>
    <n v="18230"/>
    <n v="18230"/>
    <x v="2"/>
    <n v="17"/>
    <x v="410"/>
    <n v="120"/>
    <n v="-77.833333333333329"/>
    <n v="122.16666666666667"/>
    <x v="31"/>
    <x v="262"/>
    <s v="RINCONADA A"/>
    <s v="03:46:00"/>
  </r>
  <r>
    <x v="6"/>
    <x v="1"/>
    <x v="1"/>
    <x v="1"/>
    <x v="0"/>
    <s v="6"/>
    <x v="0"/>
    <s v=""/>
    <s v=""/>
    <m/>
    <s v="PABLO JOSE"/>
    <s v="VALDES SALINAS"/>
    <m/>
    <x v="191"/>
    <m/>
    <s v=""/>
    <m/>
    <s v=""/>
    <s v="CHL"/>
    <s v=""/>
    <s v="08:30:00"/>
    <s v="10:33:28"/>
    <s v="10:37:21"/>
    <s v="15,5"/>
    <s v="15,99"/>
    <s v="7642"/>
    <m/>
    <s v="11:17:21"/>
    <s v="13:00:21"/>
    <s v="13:05:32"/>
    <s v="15,69"/>
    <s v="16,49"/>
    <s v="6491"/>
    <m/>
    <s v="13:45:32"/>
    <s v="15:03:41"/>
    <s v="15:21:05"/>
    <s v="15,13"/>
    <s v="15,13"/>
    <s v="4688"/>
    <m/>
    <m/>
    <m/>
    <m/>
    <m/>
    <m/>
    <m/>
    <m/>
    <m/>
    <n v="15.47"/>
    <n v="18821"/>
    <n v="18821"/>
    <x v="2"/>
    <n v="18"/>
    <x v="411"/>
    <n v="115"/>
    <n v="-87.683333333333337"/>
    <n v="107.31666666666666"/>
    <x v="25"/>
    <x v="482"/>
    <e v="#N/A"/>
    <s v="03:46:00"/>
  </r>
  <r>
    <x v="6"/>
    <x v="1"/>
    <x v="1"/>
    <x v="1"/>
    <x v="0"/>
    <s v="7"/>
    <x v="0"/>
    <s v=""/>
    <s v=""/>
    <s v="10072686"/>
    <s v="PABLO"/>
    <s v="LLOMPART"/>
    <m/>
    <x v="174"/>
    <m/>
    <s v=""/>
    <m/>
    <s v=""/>
    <s v="CHL"/>
    <s v=""/>
    <s v="08:30:00"/>
    <s v="10:34:06"/>
    <s v="10:35:42"/>
    <s v="15,7"/>
    <s v="15,91"/>
    <s v="7543"/>
    <m/>
    <s v="11:15:42"/>
    <s v="12:57:16"/>
    <s v="13:00:42"/>
    <s v="16,17"/>
    <s v="16,72"/>
    <s v="6299"/>
    <m/>
    <s v="13:40:42"/>
    <s v="15:12:47"/>
    <s v="15:18:08"/>
    <s v="12,83"/>
    <s v="12,83"/>
    <s v="5526"/>
    <m/>
    <m/>
    <m/>
    <m/>
    <m/>
    <m/>
    <m/>
    <m/>
    <m/>
    <n v="15.04"/>
    <n v="19368"/>
    <n v="19368"/>
    <x v="2"/>
    <n v="20"/>
    <x v="412"/>
    <n v="105"/>
    <n v="-96.8"/>
    <n v="88.2"/>
    <x v="1"/>
    <x v="483"/>
    <s v="EL QUILLAY"/>
    <s v="03:46:00"/>
  </r>
  <r>
    <x v="6"/>
    <x v="1"/>
    <x v="1"/>
    <x v="1"/>
    <x v="0"/>
    <s v="8"/>
    <x v="0"/>
    <s v=""/>
    <s v=""/>
    <s v=""/>
    <s v="JUAN "/>
    <s v="RIOS "/>
    <m/>
    <x v="77"/>
    <m/>
    <s v=""/>
    <m/>
    <s v=""/>
    <s v="CHL"/>
    <s v=""/>
    <s v="08:30:00"/>
    <s v="10:52:47"/>
    <s v="10:56:07"/>
    <s v="13,51"/>
    <s v="13,82"/>
    <s v="8767"/>
    <m/>
    <s v="11:36:07"/>
    <s v="13:39:57"/>
    <s v="13:43:17"/>
    <s v="13,35"/>
    <s v="13,71"/>
    <s v="7630"/>
    <m/>
    <s v="14:23:17"/>
    <s v="15:52:52"/>
    <s v="15:59:30"/>
    <s v="13,19"/>
    <s v="13,19"/>
    <s v="5375"/>
    <m/>
    <m/>
    <m/>
    <m/>
    <m/>
    <m/>
    <m/>
    <m/>
    <m/>
    <n v="13.38"/>
    <n v="21772"/>
    <n v="21772"/>
    <x v="2"/>
    <n v="22"/>
    <x v="413"/>
    <n v="95"/>
    <n v="-136.86666666666667"/>
    <n v="79.999999919999993"/>
    <x v="276"/>
    <x v="484"/>
    <e v="#N/A"/>
    <s v="03:46:00"/>
  </r>
  <r>
    <x v="6"/>
    <x v="1"/>
    <x v="1"/>
    <x v="1"/>
    <x v="0"/>
    <s v="9"/>
    <x v="1"/>
    <s v=""/>
    <s v=""/>
    <m/>
    <s v="JAIME"/>
    <s v="BARRIENTOS RAMIREZ"/>
    <m/>
    <x v="197"/>
    <m/>
    <s v=""/>
    <m/>
    <s v=""/>
    <s v="CHL"/>
    <s v=""/>
    <s v="08:30:00"/>
    <s v="10:52:48"/>
    <s v="11:02:11"/>
    <s v="12,97"/>
    <s v="13,82"/>
    <s v="9132"/>
    <m/>
    <s v="11:42:11"/>
    <s v="13:47:16"/>
    <s v="13:56:17"/>
    <s v="12,66"/>
    <s v="13,58"/>
    <s v="8046"/>
    <m/>
    <s v="14:36:17"/>
    <s v="16:44:29"/>
    <s v="16:52:06"/>
    <s v="9,22"/>
    <s v="9,22"/>
    <s v="7691"/>
    <s v="FTQ GA"/>
    <m/>
    <m/>
    <m/>
    <m/>
    <m/>
    <m/>
    <m/>
    <m/>
    <n v="11.71"/>
    <n v="24869"/>
    <s v="NA"/>
    <x v="2"/>
    <s v="NA"/>
    <x v="7"/>
    <n v="0"/>
    <e v="#VALUE!"/>
    <n v="0"/>
    <x v="110"/>
    <x v="215"/>
    <e v="#N/A"/>
    <s v="03:46:00"/>
  </r>
  <r>
    <x v="6"/>
    <x v="1"/>
    <x v="1"/>
    <x v="1"/>
    <x v="0"/>
    <s v="10"/>
    <x v="1"/>
    <s v=""/>
    <s v=""/>
    <s v="10154327"/>
    <s v="ANDRES"/>
    <s v="VELASQUEZ"/>
    <s v="105ZW25"/>
    <x v="354"/>
    <m/>
    <s v=""/>
    <m/>
    <s v=""/>
    <s v="CHL"/>
    <s v=""/>
    <s v="08:30:00"/>
    <s v="10:32:19"/>
    <s v="10:34:07"/>
    <s v="15,9"/>
    <s v="16,14"/>
    <s v="7448"/>
    <m/>
    <s v="11:14:07"/>
    <s v="12:55:37"/>
    <s v="13:06:13"/>
    <s v="15,15"/>
    <s v="16,73"/>
    <s v="6726"/>
    <s v="FTQ ME"/>
    <m/>
    <m/>
    <m/>
    <m/>
    <m/>
    <m/>
    <m/>
    <m/>
    <m/>
    <m/>
    <m/>
    <m/>
    <m/>
    <m/>
    <m/>
    <n v="15.54"/>
    <n v="14174"/>
    <s v="NA"/>
    <x v="2"/>
    <s v="NA"/>
    <x v="7"/>
    <n v="0"/>
    <e v="#VALUE!"/>
    <n v="0"/>
    <x v="201"/>
    <x v="485"/>
    <e v="#N/A"/>
    <s v="03:46:00"/>
  </r>
  <r>
    <x v="6"/>
    <x v="1"/>
    <x v="1"/>
    <x v="1"/>
    <x v="0"/>
    <s v="11"/>
    <x v="1"/>
    <s v=""/>
    <s v=""/>
    <s v="10080578"/>
    <s v="FELIPE"/>
    <s v="PERO DOMEYKO"/>
    <m/>
    <x v="355"/>
    <m/>
    <s v=""/>
    <m/>
    <s v=""/>
    <s v="CHL"/>
    <s v=""/>
    <s v="08:30:00"/>
    <s v="10:33:31"/>
    <s v="10:36:55"/>
    <s v="15,55"/>
    <s v="15,98"/>
    <s v="7615"/>
    <m/>
    <s v="11:16:55"/>
    <s v="12:45:51"/>
    <s v=""/>
    <s v=""/>
    <s v="19,09"/>
    <s v=""/>
    <s v="RET"/>
    <m/>
    <m/>
    <m/>
    <m/>
    <m/>
    <m/>
    <m/>
    <m/>
    <m/>
    <m/>
    <m/>
    <m/>
    <m/>
    <m/>
    <m/>
    <m/>
    <n v="7615"/>
    <s v="NA"/>
    <x v="2"/>
    <s v="NA"/>
    <x v="7"/>
    <n v="0"/>
    <e v="#VALUE!"/>
    <n v="0"/>
    <x v="30"/>
    <x v="486"/>
    <s v="KEHAILAN A"/>
    <s v="03:46:00"/>
  </r>
  <r>
    <x v="6"/>
    <x v="1"/>
    <x v="1"/>
    <x v="1"/>
    <x v="0"/>
    <s v="12"/>
    <x v="1"/>
    <s v=""/>
    <s v=""/>
    <s v="10085801"/>
    <s v="CATALINA"/>
    <s v="ORTUZAR ORPHANOPOULOS"/>
    <s v="106KN67"/>
    <x v="32"/>
    <m/>
    <s v=""/>
    <m/>
    <s v=""/>
    <s v="CHL"/>
    <s v=""/>
    <s v="08:30:00"/>
    <s v="10:04:43"/>
    <s v="10:07:03"/>
    <s v="20,34"/>
    <s v="20,84"/>
    <s v="5823"/>
    <s v="FTQ GA"/>
    <m/>
    <m/>
    <m/>
    <m/>
    <m/>
    <m/>
    <m/>
    <m/>
    <m/>
    <m/>
    <m/>
    <m/>
    <m/>
    <m/>
    <m/>
    <m/>
    <m/>
    <m/>
    <m/>
    <m/>
    <m/>
    <m/>
    <n v="20.34"/>
    <n v="5823"/>
    <s v="NA"/>
    <x v="2"/>
    <s v="NA"/>
    <x v="7"/>
    <n v="0"/>
    <e v="#VALUE!"/>
    <n v="0"/>
    <x v="32"/>
    <x v="32"/>
    <e v="#N/A"/>
    <s v="03:46:00"/>
  </r>
  <r>
    <x v="6"/>
    <x v="1"/>
    <x v="1"/>
    <x v="1"/>
    <x v="0"/>
    <s v="13"/>
    <x v="1"/>
    <s v=""/>
    <s v=""/>
    <m/>
    <s v="MATIAS"/>
    <s v="LILLO"/>
    <m/>
    <x v="227"/>
    <m/>
    <s v=""/>
    <m/>
    <s v=""/>
    <s v="CHL"/>
    <s v=""/>
    <s v="08:30:00"/>
    <s v="10:33:33"/>
    <s v="10:36:58"/>
    <s v="15,55"/>
    <s v="15,98"/>
    <s v="7619"/>
    <s v="FTQ FTC"/>
    <m/>
    <m/>
    <m/>
    <m/>
    <m/>
    <m/>
    <m/>
    <m/>
    <m/>
    <m/>
    <m/>
    <m/>
    <m/>
    <m/>
    <m/>
    <m/>
    <m/>
    <m/>
    <m/>
    <m/>
    <m/>
    <m/>
    <n v="15.55"/>
    <n v="7619"/>
    <s v="NA"/>
    <x v="2"/>
    <s v="NA"/>
    <x v="7"/>
    <n v="0"/>
    <e v="#VALUE!"/>
    <n v="0"/>
    <x v="167"/>
    <x v="259"/>
    <s v="KEHAILAN A"/>
    <s v="03:46:00"/>
  </r>
  <r>
    <x v="6"/>
    <x v="1"/>
    <x v="1"/>
    <x v="1"/>
    <x v="0"/>
    <s v="14"/>
    <x v="1"/>
    <s v=""/>
    <s v=""/>
    <m/>
    <s v="JUAN"/>
    <s v="GOMEZ"/>
    <m/>
    <x v="91"/>
    <m/>
    <s v=""/>
    <m/>
    <s v=""/>
    <s v="CHL"/>
    <s v=""/>
    <s v="08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2"/>
    <s v="NA"/>
    <x v="7"/>
    <n v="0"/>
    <e v="#VALUE!"/>
    <n v="0"/>
    <x v="91"/>
    <x v="91"/>
    <s v="SANDEK 2"/>
    <s v="03:46:00"/>
  </r>
  <r>
    <x v="6"/>
    <x v="1"/>
    <x v="1"/>
    <x v="1"/>
    <x v="0"/>
    <s v="15"/>
    <x v="1"/>
    <s v=""/>
    <s v=""/>
    <s v="10113898"/>
    <s v="JOSE ANDRES "/>
    <s v="POBLETE SALCEDO"/>
    <m/>
    <x v="101"/>
    <m/>
    <s v=""/>
    <m/>
    <s v=""/>
    <s v="CHL"/>
    <s v=""/>
    <s v="08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2"/>
    <s v="NA"/>
    <x v="7"/>
    <n v="0"/>
    <e v="#VALUE!"/>
    <n v="0"/>
    <x v="101"/>
    <x v="101"/>
    <s v="EL SENDERO"/>
    <s v="03:46:00"/>
  </r>
  <r>
    <x v="6"/>
    <x v="1"/>
    <x v="1"/>
    <x v="1"/>
    <x v="1"/>
    <s v="1"/>
    <x v="0"/>
    <s v=""/>
    <s v=""/>
    <m/>
    <s v="NICOLAS"/>
    <s v="SILVA OVALLE"/>
    <s v="104WZ17"/>
    <x v="164"/>
    <m/>
    <s v=""/>
    <m/>
    <s v=""/>
    <s v="CHL"/>
    <s v=""/>
    <s v="08:45:00"/>
    <s v="10:26:08"/>
    <s v="10:30:12"/>
    <s v="18,76"/>
    <s v="19,52"/>
    <s v="6312"/>
    <m/>
    <s v="11:10:12"/>
    <s v="12:30:19"/>
    <s v="12:34:14"/>
    <s v="20,21"/>
    <s v="21,19"/>
    <s v="5042"/>
    <m/>
    <s v="13:14:14"/>
    <s v="13:57:38"/>
    <s v="14:07:43"/>
    <s v="27,23"/>
    <s v="27,23"/>
    <s v="2605"/>
    <m/>
    <m/>
    <m/>
    <m/>
    <m/>
    <m/>
    <m/>
    <m/>
    <m/>
    <n v="20.86"/>
    <n v="13959"/>
    <n v="13959"/>
    <x v="3"/>
    <n v="3"/>
    <x v="414"/>
    <n v="190"/>
    <n v="-6.65"/>
    <n v="263.35000000000002"/>
    <x v="230"/>
    <x v="373"/>
    <e v="#N/A"/>
    <s v="03:46:00"/>
  </r>
  <r>
    <x v="6"/>
    <x v="1"/>
    <x v="1"/>
    <x v="1"/>
    <x v="1"/>
    <s v="2"/>
    <x v="0"/>
    <s v=""/>
    <s v=""/>
    <s v="10181513"/>
    <s v="WILLIAM"/>
    <s v="GREASLEY MAKAI"/>
    <s v="106GH55"/>
    <x v="52"/>
    <m/>
    <s v=""/>
    <m/>
    <s v=""/>
    <s v="CAN"/>
    <s v=""/>
    <s v="08:45:00"/>
    <s v="10:42:39"/>
    <s v="10:46:11"/>
    <s v="16,29"/>
    <s v="16,78"/>
    <s v="7271"/>
    <m/>
    <s v="11:26:11"/>
    <s v="13:07:30"/>
    <s v="13:13:07"/>
    <s v="15,88"/>
    <s v="16,76"/>
    <s v="6416"/>
    <m/>
    <s v="13:53:07"/>
    <s v="15:03:38"/>
    <s v="15:10:39"/>
    <s v="16,76"/>
    <s v="16,76"/>
    <s v="4230"/>
    <m/>
    <m/>
    <m/>
    <m/>
    <m/>
    <m/>
    <m/>
    <m/>
    <m/>
    <n v="16.25"/>
    <n v="17918"/>
    <n v="17918"/>
    <x v="3"/>
    <n v="13"/>
    <x v="415"/>
    <n v="140"/>
    <n v="-72.633333333333326"/>
    <n v="147.36666666666667"/>
    <x v="52"/>
    <x v="52"/>
    <e v="#N/A"/>
    <s v="03:46:00"/>
  </r>
  <r>
    <x v="6"/>
    <x v="1"/>
    <x v="1"/>
    <x v="1"/>
    <x v="1"/>
    <s v="3"/>
    <x v="0"/>
    <s v=""/>
    <s v=""/>
    <s v="10149997"/>
    <s v="JUAN DE DIOS"/>
    <s v="LARRAIN CALVO"/>
    <m/>
    <x v="356"/>
    <m/>
    <s v=""/>
    <m/>
    <s v=""/>
    <s v="CHL"/>
    <s v=""/>
    <s v="08:45:00"/>
    <s v="10:54:47"/>
    <s v="10:57:32"/>
    <s v="14,89"/>
    <s v="15,21"/>
    <s v="7952"/>
    <m/>
    <s v="11:37:32"/>
    <s v="13:39:58"/>
    <s v="13:43:44"/>
    <s v="13,46"/>
    <s v="13,87"/>
    <s v="7572"/>
    <m/>
    <s v="14:23:44"/>
    <s v="15:54:33"/>
    <s v="16:00:30"/>
    <s v="13,01"/>
    <s v="13,01"/>
    <s v="5450"/>
    <m/>
    <m/>
    <m/>
    <m/>
    <m/>
    <m/>
    <m/>
    <m/>
    <m/>
    <n v="13.89"/>
    <n v="20974"/>
    <n v="20974"/>
    <x v="3"/>
    <n v="21"/>
    <x v="416"/>
    <n v="100"/>
    <n v="-123.56666666666666"/>
    <n v="79.999999970000005"/>
    <x v="82"/>
    <x v="487"/>
    <e v="#N/A"/>
    <s v="03:46:00"/>
  </r>
  <r>
    <x v="6"/>
    <x v="1"/>
    <x v="1"/>
    <x v="1"/>
    <x v="1"/>
    <s v="4"/>
    <x v="1"/>
    <s v=""/>
    <s v=""/>
    <m/>
    <s v="AMELIA "/>
    <s v="LARRAIN"/>
    <m/>
    <x v="83"/>
    <m/>
    <s v=""/>
    <m/>
    <s v=""/>
    <s v="CHL"/>
    <s v=""/>
    <s v="08:45:00"/>
    <s v="10:23:36"/>
    <s v="10:26:10"/>
    <s v="19,51"/>
    <s v="20,02"/>
    <s v="6070"/>
    <m/>
    <s v="11:06:10"/>
    <s v="12:30:50"/>
    <s v="12:33:36"/>
    <s v="19,42"/>
    <s v="20,05"/>
    <s v="5247"/>
    <m/>
    <s v="13:13:36"/>
    <s v="13:50:26"/>
    <s v="14:12:27"/>
    <s v="32,09"/>
    <s v="32,09"/>
    <s v="2210"/>
    <s v="FTQ GA"/>
    <m/>
    <m/>
    <m/>
    <m/>
    <m/>
    <m/>
    <m/>
    <m/>
    <n v="21.53"/>
    <n v="13527"/>
    <s v="NA"/>
    <x v="3"/>
    <s v="NA"/>
    <x v="7"/>
    <n v="0"/>
    <e v="#VALUE!"/>
    <n v="0"/>
    <x v="83"/>
    <x v="83"/>
    <s v="EL QUILLAY"/>
    <s v="03:46:00"/>
  </r>
  <r>
    <x v="6"/>
    <x v="1"/>
    <x v="1"/>
    <x v="1"/>
    <x v="1"/>
    <s v="5"/>
    <x v="1"/>
    <s v=""/>
    <s v=""/>
    <s v="10172596"/>
    <s v="BORJA"/>
    <s v="MAYOL"/>
    <s v="104RX98"/>
    <x v="208"/>
    <m/>
    <s v=""/>
    <m/>
    <s v=""/>
    <s v="CHL"/>
    <s v=""/>
    <s v="08:45:00"/>
    <s v="10:26:11"/>
    <s v="10:30:05"/>
    <s v="18,79"/>
    <s v="19,51"/>
    <s v="6305"/>
    <m/>
    <s v="11:10:05"/>
    <s v="12:30:25"/>
    <s v="12:34:49"/>
    <s v="20,04"/>
    <s v="21,13"/>
    <s v="5085"/>
    <m/>
    <s v="13:14:49"/>
    <s v="13:58:58"/>
    <s v="14:08:50"/>
    <s v="26,78"/>
    <s v="26,78"/>
    <s v="2649"/>
    <s v="FTQ GA"/>
    <m/>
    <m/>
    <m/>
    <m/>
    <m/>
    <m/>
    <m/>
    <m/>
    <n v="20.75"/>
    <n v="14038"/>
    <s v="NA"/>
    <x v="3"/>
    <s v="NA"/>
    <x v="7"/>
    <n v="0"/>
    <e v="#VALUE!"/>
    <n v="0"/>
    <x v="15"/>
    <x v="353"/>
    <e v="#N/A"/>
    <s v="03:46:00"/>
  </r>
  <r>
    <x v="6"/>
    <x v="1"/>
    <x v="2"/>
    <x v="2"/>
    <x v="0"/>
    <s v="1"/>
    <x v="0"/>
    <s v=""/>
    <s v=""/>
    <m/>
    <s v="ANDRES"/>
    <s v="GATICA JOLFRE"/>
    <m/>
    <x v="187"/>
    <m/>
    <s v=""/>
    <m/>
    <s v=""/>
    <s v="CHL"/>
    <s v=""/>
    <s v="11:00:00"/>
    <s v="12:42:45"/>
    <s v="12:47:03"/>
    <s v="18,44"/>
    <s v="19,21"/>
    <s v="6423"/>
    <m/>
    <s v="13:27:03"/>
    <s v="14:48:38"/>
    <s v="14:54:46"/>
    <s v="19,36"/>
    <s v="20,81"/>
    <s v="5263"/>
    <m/>
    <m/>
    <m/>
    <m/>
    <m/>
    <m/>
    <m/>
    <m/>
    <m/>
    <m/>
    <m/>
    <m/>
    <m/>
    <m/>
    <m/>
    <m/>
    <n v="18.850000000000001"/>
    <n v="11686"/>
    <n v="11686"/>
    <x v="4"/>
    <n v="1"/>
    <x v="417"/>
    <n v="200"/>
    <n v="0"/>
    <n v="260"/>
    <x v="165"/>
    <x v="203"/>
    <s v="EL MOLINO B"/>
    <s v="03:14:46"/>
  </r>
  <r>
    <x v="6"/>
    <x v="1"/>
    <x v="2"/>
    <x v="2"/>
    <x v="0"/>
    <s v="2"/>
    <x v="0"/>
    <s v=""/>
    <s v=""/>
    <m/>
    <s v="FRANCISCA "/>
    <s v="SANTA CRUZ MANRIQUEZ"/>
    <m/>
    <x v="177"/>
    <m/>
    <s v=""/>
    <m/>
    <s v=""/>
    <s v="CHL"/>
    <s v=""/>
    <s v="11:00:00"/>
    <s v="12:42:17"/>
    <s v="12:46:31"/>
    <s v="18,53"/>
    <s v="19,3"/>
    <s v="6392"/>
    <m/>
    <s v="13:26:31"/>
    <s v="14:49:20"/>
    <s v="14:54:56"/>
    <s v="19,2"/>
    <s v="20,51"/>
    <s v="5305"/>
    <m/>
    <m/>
    <m/>
    <m/>
    <m/>
    <m/>
    <m/>
    <m/>
    <m/>
    <m/>
    <m/>
    <m/>
    <m/>
    <m/>
    <m/>
    <m/>
    <n v="18.84"/>
    <n v="11697"/>
    <n v="11697"/>
    <x v="4"/>
    <n v="2"/>
    <x v="418"/>
    <n v="195"/>
    <n v="-0.18333333333333332"/>
    <n v="254.81666666666666"/>
    <x v="159"/>
    <x v="192"/>
    <s v="SANDEK 1"/>
    <s v="03:14:46"/>
  </r>
  <r>
    <x v="6"/>
    <x v="1"/>
    <x v="2"/>
    <x v="2"/>
    <x v="0"/>
    <s v="3"/>
    <x v="0"/>
    <s v=""/>
    <s v=""/>
    <m/>
    <s v="JOSE  ELIAS "/>
    <s v="RISHMAWI"/>
    <m/>
    <x v="250"/>
    <m/>
    <s v=""/>
    <m/>
    <s v=""/>
    <s v="CHL"/>
    <s v=""/>
    <s v="11:00:00"/>
    <s v="12:38:09"/>
    <s v="12:44:02"/>
    <s v="18,97"/>
    <s v="20,11"/>
    <s v="6242"/>
    <m/>
    <s v="13:24:02"/>
    <s v="14:46:51"/>
    <s v="14:55:03"/>
    <s v="18,66"/>
    <s v="20,5"/>
    <s v="5461"/>
    <m/>
    <m/>
    <m/>
    <m/>
    <m/>
    <m/>
    <m/>
    <m/>
    <m/>
    <m/>
    <m/>
    <m/>
    <m/>
    <m/>
    <m/>
    <m/>
    <n v="18.829999999999998"/>
    <n v="11703"/>
    <n v="11703"/>
    <x v="4"/>
    <n v="3"/>
    <x v="419"/>
    <n v="190"/>
    <n v="-0.28333333333333333"/>
    <n v="249.71666666666667"/>
    <x v="115"/>
    <x v="488"/>
    <s v="EL QUILLAY"/>
    <s v="03:14:46"/>
  </r>
  <r>
    <x v="6"/>
    <x v="1"/>
    <x v="2"/>
    <x v="2"/>
    <x v="0"/>
    <s v="4"/>
    <x v="0"/>
    <s v=""/>
    <s v=""/>
    <m/>
    <s v="MATIAS"/>
    <s v="ALONSO ASCUY"/>
    <m/>
    <x v="304"/>
    <m/>
    <s v=""/>
    <m/>
    <s v=""/>
    <s v="CHL"/>
    <s v=""/>
    <s v="11:00:00"/>
    <s v="12:38:16"/>
    <s v="12:43:00"/>
    <s v="19,16"/>
    <s v="20,09"/>
    <s v="6180"/>
    <m/>
    <s v="13:23:00"/>
    <s v="14:46:53"/>
    <s v="14:55:11"/>
    <s v="18,42"/>
    <s v="20,24"/>
    <s v="5531"/>
    <m/>
    <m/>
    <m/>
    <m/>
    <m/>
    <m/>
    <m/>
    <m/>
    <m/>
    <m/>
    <m/>
    <m/>
    <m/>
    <m/>
    <m/>
    <m/>
    <n v="18.809999999999999"/>
    <n v="11711"/>
    <n v="11711"/>
    <x v="4"/>
    <n v="4"/>
    <x v="420"/>
    <n v="185"/>
    <n v="-0.41666666666666669"/>
    <n v="244.58333333333334"/>
    <x v="64"/>
    <x v="382"/>
    <s v="SANDEK 1"/>
    <s v="03:14:46"/>
  </r>
  <r>
    <x v="6"/>
    <x v="1"/>
    <x v="2"/>
    <x v="2"/>
    <x v="0"/>
    <s v="5"/>
    <x v="0"/>
    <s v=""/>
    <s v=""/>
    <m/>
    <s v="ARMANDO JOSE"/>
    <s v="HARGOUS MIDDLETON"/>
    <m/>
    <x v="168"/>
    <m/>
    <s v=""/>
    <m/>
    <s v=""/>
    <s v="CHL"/>
    <s v=""/>
    <s v="11:00:00"/>
    <s v="12:38:39"/>
    <s v="12:45:02"/>
    <s v="18,79"/>
    <s v="20,01"/>
    <s v="6302"/>
    <m/>
    <s v="13:25:02"/>
    <s v="14:53:37"/>
    <s v="15:04:01"/>
    <s v="17,15"/>
    <s v="19,17"/>
    <s v="5939"/>
    <m/>
    <m/>
    <m/>
    <m/>
    <m/>
    <m/>
    <m/>
    <m/>
    <m/>
    <m/>
    <m/>
    <m/>
    <m/>
    <m/>
    <m/>
    <m/>
    <n v="18"/>
    <n v="12241"/>
    <n v="12241"/>
    <x v="4"/>
    <n v="5"/>
    <x v="421"/>
    <n v="180"/>
    <n v="-9.25"/>
    <n v="230.75"/>
    <x v="231"/>
    <x v="376"/>
    <e v="#N/A"/>
    <s v="03:14:46"/>
  </r>
  <r>
    <x v="6"/>
    <x v="1"/>
    <x v="2"/>
    <x v="2"/>
    <x v="0"/>
    <s v="6"/>
    <x v="0"/>
    <s v=""/>
    <s v=""/>
    <s v="10097227"/>
    <s v="FRANCESCA"/>
    <s v="GIOIA MANSILLA"/>
    <m/>
    <x v="306"/>
    <m/>
    <s v=""/>
    <m/>
    <s v=""/>
    <s v="CHL"/>
    <s v=""/>
    <s v="11:00:00"/>
    <s v="12:52:59"/>
    <s v="13:00:45"/>
    <s v="16,35"/>
    <s v="17,47"/>
    <s v="7246"/>
    <m/>
    <s v="13:40:45"/>
    <s v="15:23:38"/>
    <s v="15:31:45"/>
    <s v="15,3"/>
    <s v="16,5"/>
    <s v="6660"/>
    <m/>
    <m/>
    <m/>
    <m/>
    <m/>
    <m/>
    <m/>
    <m/>
    <m/>
    <m/>
    <m/>
    <m/>
    <m/>
    <m/>
    <m/>
    <m/>
    <n v="15.84"/>
    <n v="13906"/>
    <n v="13906"/>
    <x v="4"/>
    <n v="6"/>
    <x v="422"/>
    <n v="175"/>
    <n v="-37"/>
    <n v="198"/>
    <x v="109"/>
    <x v="384"/>
    <s v="RINCONADA A"/>
    <s v="03:14:46"/>
  </r>
  <r>
    <x v="6"/>
    <x v="1"/>
    <x v="2"/>
    <x v="2"/>
    <x v="0"/>
    <s v="7"/>
    <x v="1"/>
    <s v=""/>
    <s v=""/>
    <m/>
    <s v="MAXIMILIANO "/>
    <s v="CORREA ARIZTIA"/>
    <m/>
    <x v="175"/>
    <m/>
    <s v=""/>
    <m/>
    <s v=""/>
    <s v="CHL"/>
    <s v=""/>
    <s v="11:00:00"/>
    <s v="12:38:14"/>
    <s v="12:49:54"/>
    <s v="17,96"/>
    <s v="20,09"/>
    <s v="6594"/>
    <m/>
    <s v="13:29:54"/>
    <s v="14:54:23"/>
    <s v="15:11:33"/>
    <s v="16,7"/>
    <s v="20,1"/>
    <s v="6099"/>
    <s v="FTQ ME"/>
    <m/>
    <m/>
    <m/>
    <m/>
    <m/>
    <m/>
    <m/>
    <m/>
    <m/>
    <m/>
    <m/>
    <m/>
    <m/>
    <m/>
    <m/>
    <n v="17.36"/>
    <n v="12694"/>
    <s v="NA"/>
    <x v="4"/>
    <s v="NA"/>
    <x v="7"/>
    <n v="0"/>
    <e v="#VALUE!"/>
    <n v="0"/>
    <x v="157"/>
    <x v="190"/>
    <e v="#N/A"/>
    <s v="03:14:46"/>
  </r>
  <r>
    <x v="6"/>
    <x v="1"/>
    <x v="2"/>
    <x v="2"/>
    <x v="0"/>
    <s v="8"/>
    <x v="1"/>
    <s v=""/>
    <s v=""/>
    <m/>
    <s v="ENRIQUE"/>
    <s v="NEF VALDES"/>
    <m/>
    <x v="357"/>
    <m/>
    <s v=""/>
    <m/>
    <s v=""/>
    <s v="CHL"/>
    <s v=""/>
    <s v="11:00:00"/>
    <s v="12:38:25"/>
    <s v="12:53:28"/>
    <s v="17,39"/>
    <s v="20,06"/>
    <s v="6809"/>
    <s v="FTQ GA"/>
    <m/>
    <m/>
    <m/>
    <m/>
    <m/>
    <m/>
    <m/>
    <m/>
    <m/>
    <m/>
    <m/>
    <m/>
    <m/>
    <m/>
    <m/>
    <m/>
    <m/>
    <m/>
    <m/>
    <m/>
    <m/>
    <m/>
    <n v="17.39"/>
    <n v="6809"/>
    <s v="NA"/>
    <x v="4"/>
    <s v="NA"/>
    <x v="7"/>
    <n v="0"/>
    <e v="#VALUE!"/>
    <n v="0"/>
    <x v="277"/>
    <x v="489"/>
    <e v="#N/A"/>
    <s v="03:14:46"/>
  </r>
  <r>
    <x v="6"/>
    <x v="1"/>
    <x v="3"/>
    <x v="3"/>
    <x v="0"/>
    <s v="1"/>
    <x v="0"/>
    <s v=""/>
    <s v=""/>
    <s v="10150368"/>
    <s v="MARIA IGNACIA"/>
    <s v="SAT YABER"/>
    <s v="103hq92"/>
    <x v="89"/>
    <m/>
    <s v=""/>
    <m/>
    <s v=""/>
    <s v="CHL"/>
    <s v=""/>
    <s v="12:30:00"/>
    <s v="13:23:57"/>
    <s v="13:30:06"/>
    <s v="19,67"/>
    <s v="21,91"/>
    <s v="3606"/>
    <m/>
    <s v="14:00:06"/>
    <s v="14:53:53"/>
    <s v="15:00:08"/>
    <s v="19,69"/>
    <s v="21,98"/>
    <s v="3602"/>
    <m/>
    <m/>
    <m/>
    <m/>
    <m/>
    <m/>
    <m/>
    <m/>
    <m/>
    <m/>
    <m/>
    <m/>
    <m/>
    <m/>
    <m/>
    <m/>
    <n v="19.68"/>
    <n v="7209"/>
    <n v="7209"/>
    <x v="5"/>
    <n v="1"/>
    <x v="423"/>
    <n v="200"/>
    <n v="0"/>
    <n v="240"/>
    <x v="89"/>
    <x v="89"/>
    <s v="RINCONADA B"/>
    <s v="02:00:09"/>
  </r>
  <r>
    <x v="6"/>
    <x v="1"/>
    <x v="3"/>
    <x v="3"/>
    <x v="0"/>
    <s v="2"/>
    <x v="0"/>
    <s v=""/>
    <s v=""/>
    <s v="10125754"/>
    <s v="RODOLFO"/>
    <s v="FUENZALIDA SANHUEZA"/>
    <s v="106FQ80"/>
    <x v="129"/>
    <m/>
    <s v=""/>
    <m/>
    <s v=""/>
    <s v="CHL"/>
    <s v=""/>
    <s v="12:30:00"/>
    <s v="13:24:00"/>
    <s v="13:32:37"/>
    <s v="18,88"/>
    <s v="21,89"/>
    <s v="3757"/>
    <m/>
    <s v="14:02:37"/>
    <s v="14:50:53"/>
    <s v="15:02:05"/>
    <s v="19,87"/>
    <s v="24,48"/>
    <s v="3569"/>
    <m/>
    <m/>
    <m/>
    <m/>
    <m/>
    <m/>
    <m/>
    <m/>
    <m/>
    <m/>
    <m/>
    <m/>
    <m/>
    <m/>
    <m/>
    <m/>
    <n v="19.36"/>
    <n v="7326"/>
    <n v="7326"/>
    <x v="5"/>
    <n v="2"/>
    <x v="424"/>
    <n v="195"/>
    <n v="-1.95"/>
    <n v="233.05"/>
    <x v="43"/>
    <x v="129"/>
    <s v="SANDEK 1"/>
    <s v="02:00:09"/>
  </r>
  <r>
    <x v="6"/>
    <x v="1"/>
    <x v="3"/>
    <x v="3"/>
    <x v="0"/>
    <s v="3"/>
    <x v="0"/>
    <s v=""/>
    <s v=""/>
    <s v="10139724"/>
    <s v="ORLANDO"/>
    <s v="VILLALOBOS"/>
    <m/>
    <x v="72"/>
    <m/>
    <s v=""/>
    <m/>
    <s v=""/>
    <s v="CHL"/>
    <s v=""/>
    <s v="12:30:00"/>
    <s v="13:24:06"/>
    <s v="13:34:04"/>
    <s v="18,45"/>
    <s v="21,85"/>
    <s v="3845"/>
    <m/>
    <s v="14:04:04"/>
    <s v="14:53:45"/>
    <s v="15:05:42"/>
    <s v="19,18"/>
    <s v="23,8"/>
    <s v="3697"/>
    <m/>
    <m/>
    <m/>
    <m/>
    <m/>
    <m/>
    <m/>
    <m/>
    <m/>
    <m/>
    <m/>
    <m/>
    <m/>
    <m/>
    <m/>
    <m/>
    <n v="18.809999999999999"/>
    <n v="7542"/>
    <n v="7542"/>
    <x v="5"/>
    <n v="3"/>
    <x v="425"/>
    <n v="190"/>
    <n v="-5.55"/>
    <n v="224.45"/>
    <x v="33"/>
    <x v="247"/>
    <e v="#N/A"/>
    <s v="02:00:09"/>
  </r>
  <r>
    <x v="6"/>
    <x v="1"/>
    <x v="3"/>
    <x v="3"/>
    <x v="0"/>
    <s v="4"/>
    <x v="0"/>
    <s v=""/>
    <s v=""/>
    <m/>
    <s v="JUAN PABLO "/>
    <s v="THOMSEN"/>
    <m/>
    <x v="63"/>
    <m/>
    <s v=""/>
    <m/>
    <s v=""/>
    <s v="CHL"/>
    <s v=""/>
    <s v="12:30:00"/>
    <s v="13:28:53"/>
    <s v="13:35:59"/>
    <s v="17,91"/>
    <s v="20,07"/>
    <s v="3960"/>
    <m/>
    <s v="14:05:59"/>
    <s v="15:06:23"/>
    <s v="15:13:42"/>
    <s v="17,45"/>
    <s v="19,57"/>
    <s v="4063"/>
    <m/>
    <m/>
    <m/>
    <m/>
    <m/>
    <m/>
    <m/>
    <m/>
    <m/>
    <m/>
    <m/>
    <m/>
    <m/>
    <m/>
    <m/>
    <m/>
    <n v="17.68"/>
    <n v="8023"/>
    <n v="8023"/>
    <x v="5"/>
    <n v="4"/>
    <x v="426"/>
    <n v="185"/>
    <n v="-13.566666666666666"/>
    <n v="211.43333333333334"/>
    <x v="278"/>
    <x v="490"/>
    <e v="#N/A"/>
    <s v="02:00:09"/>
  </r>
  <r>
    <x v="6"/>
    <x v="1"/>
    <x v="3"/>
    <x v="3"/>
    <x v="0"/>
    <s v="5"/>
    <x v="0"/>
    <s v=""/>
    <s v=""/>
    <m/>
    <s v="FELIPE"/>
    <s v="THOMSEN"/>
    <m/>
    <x v="61"/>
    <m/>
    <s v=""/>
    <m/>
    <s v=""/>
    <s v="CHL"/>
    <s v=""/>
    <s v="12:30:00"/>
    <s v="13:28:40"/>
    <s v="13:36:47"/>
    <s v="17,7"/>
    <s v="20,15"/>
    <s v="4008"/>
    <m/>
    <s v="14:06:47"/>
    <s v="15:04:36"/>
    <s v="15:15:54"/>
    <s v="17,1"/>
    <s v="20,45"/>
    <s v="4146"/>
    <m/>
    <m/>
    <m/>
    <m/>
    <m/>
    <m/>
    <m/>
    <m/>
    <m/>
    <m/>
    <m/>
    <m/>
    <m/>
    <m/>
    <m/>
    <m/>
    <n v="17.39"/>
    <n v="8154"/>
    <n v="8154"/>
    <x v="5"/>
    <n v="5"/>
    <x v="427"/>
    <n v="180"/>
    <n v="-15.75"/>
    <n v="204.25"/>
    <x v="61"/>
    <x v="61"/>
    <e v="#N/A"/>
    <s v="02:00:09"/>
  </r>
  <r>
    <x v="6"/>
    <x v="1"/>
    <x v="3"/>
    <x v="3"/>
    <x v="0"/>
    <s v="6"/>
    <x v="0"/>
    <s v=""/>
    <s v=""/>
    <s v="10092659"/>
    <s v="JOSEFINA"/>
    <s v="MATURANA FELL"/>
    <s v="106KP68"/>
    <x v="158"/>
    <m/>
    <s v=""/>
    <m/>
    <s v=""/>
    <s v="CHL"/>
    <s v=""/>
    <s v="12:30:00"/>
    <s v="13:39:27"/>
    <s v="13:44:31"/>
    <s v="15,86"/>
    <s v="17,02"/>
    <s v="4471"/>
    <m/>
    <s v="14:14:31"/>
    <s v="15:15:33"/>
    <s v="15:20:54"/>
    <s v="17,81"/>
    <s v="19,36"/>
    <s v="3983"/>
    <m/>
    <m/>
    <m/>
    <m/>
    <m/>
    <m/>
    <m/>
    <m/>
    <m/>
    <m/>
    <m/>
    <m/>
    <m/>
    <m/>
    <m/>
    <m/>
    <n v="16.78"/>
    <n v="8454"/>
    <n v="8454"/>
    <x v="5"/>
    <n v="6"/>
    <x v="428"/>
    <n v="175"/>
    <n v="-20.75"/>
    <n v="194.25"/>
    <x v="172"/>
    <x v="355"/>
    <s v="TOBA ENDURANCE"/>
    <s v="02:00:09"/>
  </r>
  <r>
    <x v="6"/>
    <x v="1"/>
    <x v="3"/>
    <x v="3"/>
    <x v="0"/>
    <s v="7"/>
    <x v="0"/>
    <s v=""/>
    <s v=""/>
    <s v="10183163"/>
    <s v="INGRID "/>
    <s v="FONCK"/>
    <s v="104MS92"/>
    <x v="139"/>
    <m/>
    <s v=""/>
    <m/>
    <s v=""/>
    <s v="CHL"/>
    <s v=""/>
    <s v="12:30:00"/>
    <s v="13:38:55"/>
    <s v="13:47:00"/>
    <s v="15,35"/>
    <s v="17,15"/>
    <s v="4620"/>
    <m/>
    <s v="14:17:00"/>
    <s v="15:16:29"/>
    <s v="15:25:04"/>
    <s v="17,36"/>
    <s v="19,87"/>
    <s v="4084"/>
    <m/>
    <m/>
    <m/>
    <m/>
    <m/>
    <m/>
    <m/>
    <m/>
    <m/>
    <m/>
    <m/>
    <m/>
    <m/>
    <m/>
    <m/>
    <m/>
    <n v="16.3"/>
    <n v="8704"/>
    <n v="8704"/>
    <x v="5"/>
    <n v="8"/>
    <x v="429"/>
    <n v="165"/>
    <n v="-24.916666666666668"/>
    <n v="180.08333333333334"/>
    <x v="38"/>
    <x v="491"/>
    <s v="EL MOLINO A"/>
    <s v="02:00:09"/>
  </r>
  <r>
    <x v="6"/>
    <x v="1"/>
    <x v="3"/>
    <x v="3"/>
    <x v="0"/>
    <s v="8"/>
    <x v="0"/>
    <s v=""/>
    <s v=""/>
    <m/>
    <s v="JOAQUIN"/>
    <s v="LAGOS VELASCO"/>
    <m/>
    <x v="358"/>
    <m/>
    <s v=""/>
    <m/>
    <s v=""/>
    <s v="CHL"/>
    <s v=""/>
    <s v="12:30:00"/>
    <s v="13:33:49"/>
    <s v="13:47:51"/>
    <s v="15,18"/>
    <s v="18,52"/>
    <s v="4671"/>
    <m/>
    <s v="14:17:51"/>
    <s v="15:15:47"/>
    <s v="15:27:09"/>
    <s v="17,05"/>
    <s v="20,4"/>
    <s v="4158"/>
    <m/>
    <m/>
    <m/>
    <m/>
    <m/>
    <m/>
    <m/>
    <m/>
    <m/>
    <m/>
    <m/>
    <m/>
    <m/>
    <m/>
    <m/>
    <m/>
    <n v="16.059999999999999"/>
    <n v="8829"/>
    <n v="8829"/>
    <x v="5"/>
    <n v="9"/>
    <x v="430"/>
    <n v="160"/>
    <n v="-27"/>
    <n v="173"/>
    <x v="261"/>
    <x v="492"/>
    <e v="#N/A"/>
    <s v="02:00:09"/>
  </r>
  <r>
    <x v="6"/>
    <x v="1"/>
    <x v="3"/>
    <x v="3"/>
    <x v="0"/>
    <s v="9"/>
    <x v="0"/>
    <s v=""/>
    <s v=""/>
    <s v="10100389"/>
    <s v="NICOLE"/>
    <s v="HAMMERSLEY FONK"/>
    <s v="105GW80"/>
    <x v="207"/>
    <m/>
    <s v=""/>
    <m/>
    <s v=""/>
    <s v="CHL"/>
    <s v=""/>
    <s v="12:30:00"/>
    <s v="13:38:56"/>
    <s v="13:47:03"/>
    <s v="15,34"/>
    <s v="17,15"/>
    <s v="4623"/>
    <m/>
    <s v="14:17:03"/>
    <s v="15:16:31"/>
    <s v="15:27:59"/>
    <s v="16,66"/>
    <s v="19,87"/>
    <s v="4256"/>
    <m/>
    <m/>
    <m/>
    <m/>
    <m/>
    <m/>
    <m/>
    <m/>
    <m/>
    <m/>
    <m/>
    <m/>
    <m/>
    <m/>
    <m/>
    <m/>
    <n v="15.97"/>
    <n v="8879"/>
    <n v="8879"/>
    <x v="5"/>
    <n v="10"/>
    <x v="431"/>
    <n v="155"/>
    <n v="-27.833333333333332"/>
    <n v="167.16666666666666"/>
    <x v="8"/>
    <x v="493"/>
    <s v="EL MOLINO A"/>
    <s v="02:00:09"/>
  </r>
  <r>
    <x v="6"/>
    <x v="1"/>
    <x v="3"/>
    <x v="3"/>
    <x v="0"/>
    <s v="10"/>
    <x v="0"/>
    <s v=""/>
    <s v=""/>
    <s v="10138024"/>
    <s v="MARIA CECILIA"/>
    <s v="GODOY"/>
    <m/>
    <x v="93"/>
    <m/>
    <s v=""/>
    <m/>
    <s v=""/>
    <s v="CHL"/>
    <s v=""/>
    <s v="12:30:00"/>
    <s v="13:45:40"/>
    <s v="13:49:42"/>
    <s v="14,83"/>
    <s v="15,62"/>
    <s v="4782"/>
    <m/>
    <s v="14:19:42"/>
    <s v="15:34:37"/>
    <s v="15:40:00"/>
    <s v="14,72"/>
    <s v="15,78"/>
    <s v="4818"/>
    <m/>
    <m/>
    <m/>
    <m/>
    <m/>
    <m/>
    <m/>
    <m/>
    <m/>
    <m/>
    <m/>
    <m/>
    <m/>
    <m/>
    <m/>
    <m/>
    <n v="14.78"/>
    <n v="9600"/>
    <n v="9600"/>
    <x v="5"/>
    <n v="13"/>
    <x v="432"/>
    <n v="140"/>
    <n v="-39.85"/>
    <n v="140.15"/>
    <x v="93"/>
    <x v="93"/>
    <s v="EL SENDERO"/>
    <s v="02:00:09"/>
  </r>
  <r>
    <x v="6"/>
    <x v="1"/>
    <x v="3"/>
    <x v="3"/>
    <x v="0"/>
    <s v="11"/>
    <x v="0"/>
    <s v=""/>
    <s v=""/>
    <m/>
    <s v="JUAN ALVARO"/>
    <s v="GONZALEZ ASBUN"/>
    <s v="105ZX18"/>
    <x v="20"/>
    <m/>
    <s v=""/>
    <m/>
    <s v=""/>
    <s v="CHL"/>
    <s v=""/>
    <s v="12:30:00"/>
    <s v="13:38:57"/>
    <s v="13:48:37"/>
    <s v="15,03"/>
    <s v="17,14"/>
    <s v="4717"/>
    <m/>
    <s v="14:18:37"/>
    <s v="15:34:25"/>
    <s v="15:45:32"/>
    <s v="13,6"/>
    <s v="15,59"/>
    <s v="5215"/>
    <m/>
    <m/>
    <m/>
    <m/>
    <m/>
    <m/>
    <m/>
    <m/>
    <m/>
    <m/>
    <m/>
    <m/>
    <m/>
    <m/>
    <m/>
    <m/>
    <n v="14.28"/>
    <n v="9932"/>
    <n v="9932"/>
    <x v="5"/>
    <n v="14"/>
    <x v="433"/>
    <n v="135"/>
    <n v="-45.383333333333333"/>
    <n v="129.61666666666667"/>
    <x v="95"/>
    <x v="265"/>
    <s v="EL SENDERO"/>
    <s v="02:00:09"/>
  </r>
  <r>
    <x v="6"/>
    <x v="1"/>
    <x v="3"/>
    <x v="3"/>
    <x v="0"/>
    <s v="12"/>
    <x v="0"/>
    <s v=""/>
    <s v=""/>
    <s v="10072514"/>
    <s v="MAXI"/>
    <s v="WIMMER"/>
    <s v=""/>
    <x v="359"/>
    <m/>
    <s v=""/>
    <m/>
    <s v=""/>
    <s v="CHL"/>
    <s v=""/>
    <s v="12:30:00"/>
    <s v="13:56:13"/>
    <s v="13:59:28"/>
    <s v="13,21"/>
    <s v="13,71"/>
    <s v="5368"/>
    <m/>
    <s v="14:29:28"/>
    <s v="15:41:29"/>
    <s v="15:46:41"/>
    <s v="15,31"/>
    <s v="16,41"/>
    <s v="4633"/>
    <m/>
    <m/>
    <m/>
    <m/>
    <m/>
    <m/>
    <m/>
    <m/>
    <m/>
    <m/>
    <m/>
    <m/>
    <m/>
    <m/>
    <m/>
    <m/>
    <n v="14.18"/>
    <n v="10002"/>
    <n v="10002"/>
    <x v="5"/>
    <n v="15"/>
    <x v="434"/>
    <n v="130"/>
    <n v="-46.55"/>
    <n v="123.45"/>
    <x v="5"/>
    <x v="494"/>
    <s v="EL MOLINO A"/>
    <s v="02:00:09"/>
  </r>
  <r>
    <x v="6"/>
    <x v="1"/>
    <x v="3"/>
    <x v="3"/>
    <x v="0"/>
    <s v="13"/>
    <x v="0"/>
    <s v=""/>
    <s v=""/>
    <s v="10036576"/>
    <s v="RENI "/>
    <s v="MULLER"/>
    <m/>
    <x v="108"/>
    <m/>
    <s v=""/>
    <m/>
    <s v=""/>
    <s v="CHL"/>
    <s v=""/>
    <s v="12:30:00"/>
    <s v="13:53:24"/>
    <s v="14:06:13"/>
    <s v="12,28"/>
    <s v="14,17"/>
    <s v="5773"/>
    <m/>
    <s v="14:36:13"/>
    <s v="15:42:50"/>
    <s v="15:54:28"/>
    <s v="15,11"/>
    <s v="17,74"/>
    <s v="4695"/>
    <m/>
    <m/>
    <m/>
    <m/>
    <m/>
    <m/>
    <m/>
    <m/>
    <m/>
    <m/>
    <m/>
    <m/>
    <m/>
    <m/>
    <m/>
    <m/>
    <n v="13.55"/>
    <n v="10468"/>
    <n v="10468"/>
    <x v="5"/>
    <n v="17"/>
    <x v="435"/>
    <n v="120"/>
    <n v="-54.31666666666667"/>
    <n v="105.68333333333334"/>
    <x v="92"/>
    <x v="495"/>
    <s v="KEHAILAN A"/>
    <s v="02:00:09"/>
  </r>
  <r>
    <x v="6"/>
    <x v="1"/>
    <x v="3"/>
    <x v="3"/>
    <x v="0"/>
    <s v="14"/>
    <x v="0"/>
    <s v=""/>
    <s v=""/>
    <m/>
    <s v="RENZO "/>
    <s v="ALVARADO BAHAMONDES"/>
    <m/>
    <x v="360"/>
    <m/>
    <s v=""/>
    <m/>
    <s v=""/>
    <s v="CHL"/>
    <s v=""/>
    <s v="12:30:00"/>
    <s v="14:00:31"/>
    <s v="14:10:31"/>
    <s v="11,76"/>
    <s v="13,06"/>
    <s v="6032"/>
    <m/>
    <s v="14:40:31"/>
    <s v="15:55:36"/>
    <s v="16:08:39"/>
    <s v="13,41"/>
    <s v="15,74"/>
    <s v="5287"/>
    <m/>
    <m/>
    <m/>
    <m/>
    <m/>
    <m/>
    <m/>
    <m/>
    <m/>
    <m/>
    <m/>
    <m/>
    <m/>
    <m/>
    <m/>
    <m/>
    <n v="12.53"/>
    <n v="11319"/>
    <n v="11319"/>
    <x v="5"/>
    <n v="20"/>
    <x v="436"/>
    <n v="105"/>
    <n v="-68.5"/>
    <n v="76.5"/>
    <x v="177"/>
    <x v="496"/>
    <s v="TOBA ENDURANCE"/>
    <s v="02:00:09"/>
  </r>
  <r>
    <x v="6"/>
    <x v="1"/>
    <x v="3"/>
    <x v="3"/>
    <x v="0"/>
    <s v="15"/>
    <x v="0"/>
    <s v=""/>
    <s v=""/>
    <s v="10146234"/>
    <s v="VICTOR"/>
    <s v="SZECOWKA LATRACH"/>
    <m/>
    <x v="361"/>
    <m/>
    <s v=""/>
    <m/>
    <s v=""/>
    <s v="CHL"/>
    <s v=""/>
    <s v="12:30:00"/>
    <s v="13:53:51"/>
    <s v="14:04:40"/>
    <s v="12,48"/>
    <s v="14,09"/>
    <s v="5681"/>
    <m/>
    <s v="14:34:40"/>
    <s v="16:04:38"/>
    <s v="16:12:06"/>
    <s v="12,13"/>
    <s v="13,14"/>
    <s v="5845"/>
    <m/>
    <m/>
    <m/>
    <m/>
    <m/>
    <m/>
    <m/>
    <m/>
    <m/>
    <m/>
    <m/>
    <m/>
    <m/>
    <m/>
    <m/>
    <m/>
    <n v="12.31"/>
    <n v="11526"/>
    <n v="11526"/>
    <x v="5"/>
    <n v="21"/>
    <x v="437"/>
    <n v="100"/>
    <n v="-71.95"/>
    <n v="68.05"/>
    <x v="279"/>
    <x v="497"/>
    <e v="#N/A"/>
    <s v="02:00:09"/>
  </r>
  <r>
    <x v="6"/>
    <x v="1"/>
    <x v="3"/>
    <x v="3"/>
    <x v="0"/>
    <s v="16"/>
    <x v="0"/>
    <s v=""/>
    <s v=""/>
    <s v="10116699"/>
    <s v="JUAN GUILLERMO"/>
    <s v="JIMENEZ ROJAS"/>
    <m/>
    <x v="362"/>
    <m/>
    <s v=""/>
    <m/>
    <s v=""/>
    <s v="CHL"/>
    <s v=""/>
    <s v="12:30:00"/>
    <s v="14:00:41"/>
    <s v="14:09:35"/>
    <s v="11,87"/>
    <s v="13,03"/>
    <s v="5975"/>
    <m/>
    <s v="14:39:35"/>
    <s v="16:05:12"/>
    <s v="16:17:17"/>
    <s v="12,1"/>
    <s v="13,81"/>
    <s v="5862"/>
    <m/>
    <m/>
    <m/>
    <m/>
    <m/>
    <m/>
    <m/>
    <m/>
    <m/>
    <m/>
    <m/>
    <m/>
    <m/>
    <m/>
    <m/>
    <m/>
    <n v="11.98"/>
    <n v="11837"/>
    <n v="11837"/>
    <x v="5"/>
    <n v="23"/>
    <x v="438"/>
    <n v="90"/>
    <n v="-77.133333333333326"/>
    <n v="52.866666666666674"/>
    <x v="173"/>
    <x v="498"/>
    <e v="#N/A"/>
    <s v="02:00:09"/>
  </r>
  <r>
    <x v="6"/>
    <x v="1"/>
    <x v="3"/>
    <x v="3"/>
    <x v="0"/>
    <s v="17"/>
    <x v="0"/>
    <s v=""/>
    <s v=""/>
    <s v="10067188"/>
    <s v="FERNANDA"/>
    <s v="HERRERA CRUZ"/>
    <m/>
    <x v="363"/>
    <m/>
    <s v=""/>
    <m/>
    <s v=""/>
    <s v="CHL"/>
    <s v=""/>
    <s v="12:30:00"/>
    <s v="14:00:44"/>
    <s v="14:09:39"/>
    <s v="11,86"/>
    <s v="13,03"/>
    <s v="5980"/>
    <m/>
    <s v="14:39:39"/>
    <s v="16:05:14"/>
    <s v="16:17:22"/>
    <s v="12,1"/>
    <s v="13,81"/>
    <s v="5863"/>
    <m/>
    <m/>
    <m/>
    <m/>
    <m/>
    <m/>
    <m/>
    <m/>
    <m/>
    <m/>
    <m/>
    <m/>
    <m/>
    <m/>
    <m/>
    <m/>
    <n v="11.98"/>
    <n v="11842"/>
    <n v="11842"/>
    <x v="5"/>
    <n v="24"/>
    <x v="370"/>
    <n v="85"/>
    <n v="-77.216666666666669"/>
    <n v="47.783333333333331"/>
    <x v="211"/>
    <x v="499"/>
    <e v="#N/A"/>
    <s v="02:00:09"/>
  </r>
  <r>
    <x v="6"/>
    <x v="1"/>
    <x v="3"/>
    <x v="3"/>
    <x v="0"/>
    <s v="18"/>
    <x v="0"/>
    <s v=""/>
    <s v=""/>
    <m/>
    <s v="BRUNO"/>
    <s v="CALTAGIRONE"/>
    <m/>
    <x v="364"/>
    <m/>
    <s v=""/>
    <m/>
    <s v=""/>
    <s v="CHL"/>
    <s v=""/>
    <s v="12:30:00"/>
    <s v="14:00:28"/>
    <s v="14:11:02"/>
    <s v="11,7"/>
    <s v="13,06"/>
    <s v="6063"/>
    <m/>
    <s v="14:41:02"/>
    <s v="15:55:32"/>
    <s v="16:20:35"/>
    <s v="11,87"/>
    <s v="15,87"/>
    <s v="5972"/>
    <m/>
    <m/>
    <m/>
    <m/>
    <m/>
    <m/>
    <m/>
    <m/>
    <m/>
    <m/>
    <m/>
    <m/>
    <m/>
    <m/>
    <m/>
    <m/>
    <n v="11.79"/>
    <n v="12035"/>
    <n v="12035"/>
    <x v="5"/>
    <n v="25"/>
    <x v="439"/>
    <n v="80"/>
    <n v="-80.433333333333337"/>
    <n v="39.999999819999999"/>
    <x v="280"/>
    <x v="500"/>
    <e v="#N/A"/>
    <s v="02:00:09"/>
  </r>
  <r>
    <x v="6"/>
    <x v="1"/>
    <x v="3"/>
    <x v="3"/>
    <x v="0"/>
    <s v="19"/>
    <x v="0"/>
    <s v=""/>
    <s v=""/>
    <s v="10062880"/>
    <s v="MARIA ROSA"/>
    <s v="BARAHONA VARGAS"/>
    <m/>
    <x v="365"/>
    <m/>
    <s v=""/>
    <m/>
    <s v=""/>
    <s v="CHL"/>
    <s v=""/>
    <s v="12:30:00"/>
    <s v="14:23:56"/>
    <s v="14:34:47"/>
    <s v="9,47"/>
    <s v="10,37"/>
    <s v="7487"/>
    <m/>
    <s v="15:04:47"/>
    <s v="16:22:38"/>
    <s v="16:33:30"/>
    <s v="13,32"/>
    <s v="15,18"/>
    <s v="5323"/>
    <m/>
    <m/>
    <m/>
    <m/>
    <m/>
    <m/>
    <m/>
    <m/>
    <m/>
    <m/>
    <m/>
    <m/>
    <m/>
    <m/>
    <m/>
    <m/>
    <n v="11.07"/>
    <n v="12810"/>
    <n v="12810"/>
    <x v="5"/>
    <n v="26"/>
    <x v="440"/>
    <n v="75"/>
    <n v="-93.35"/>
    <n v="39.999999809999998"/>
    <x v="45"/>
    <x v="501"/>
    <s v="TOBA ENDURANCE"/>
    <s v="02:00:09"/>
  </r>
  <r>
    <x v="6"/>
    <x v="1"/>
    <x v="3"/>
    <x v="3"/>
    <x v="0"/>
    <s v="20"/>
    <x v="1"/>
    <s v=""/>
    <s v=""/>
    <s v="10067048"/>
    <s v="ISIDORA"/>
    <s v="HIRMAS VALDERRAMA"/>
    <s v="106DC62"/>
    <x v="43"/>
    <m/>
    <s v=""/>
    <m/>
    <s v=""/>
    <s v="CHL"/>
    <s v=""/>
    <s v="12:30:00"/>
    <s v="13:24:02"/>
    <s v="13:28:58"/>
    <s v="20,04"/>
    <s v="21,87"/>
    <s v="3538"/>
    <m/>
    <s v="13:58:58"/>
    <s v="14:50:57"/>
    <s v="14:57:19"/>
    <s v="20,25"/>
    <s v="22,74"/>
    <s v="3501"/>
    <s v="FTQ ME"/>
    <m/>
    <m/>
    <m/>
    <m/>
    <m/>
    <m/>
    <m/>
    <m/>
    <m/>
    <m/>
    <m/>
    <m/>
    <m/>
    <m/>
    <m/>
    <n v="20.149999999999999"/>
    <n v="7040"/>
    <s v="NA"/>
    <x v="5"/>
    <s v="NA"/>
    <x v="7"/>
    <n v="0"/>
    <e v="#VALUE!"/>
    <n v="0"/>
    <x v="260"/>
    <x v="502"/>
    <e v="#N/A"/>
    <s v="02:00:09"/>
  </r>
  <r>
    <x v="6"/>
    <x v="1"/>
    <x v="3"/>
    <x v="3"/>
    <x v="0"/>
    <s v="21"/>
    <x v="1"/>
    <s v=""/>
    <s v=""/>
    <s v="10040068"/>
    <s v="CLAUDIO"/>
    <s v="CORNEJO CABEZAS"/>
    <m/>
    <x v="308"/>
    <m/>
    <s v=""/>
    <m/>
    <s v=""/>
    <s v="CHL"/>
    <s v=""/>
    <s v="12:30:00"/>
    <s v="13:43:58"/>
    <s v="14:12:05"/>
    <s v="11,58"/>
    <s v="15,98"/>
    <s v="6125"/>
    <s v="DSQ ME"/>
    <m/>
    <m/>
    <m/>
    <m/>
    <m/>
    <m/>
    <m/>
    <m/>
    <m/>
    <m/>
    <m/>
    <m/>
    <m/>
    <m/>
    <m/>
    <m/>
    <m/>
    <m/>
    <m/>
    <m/>
    <m/>
    <m/>
    <n v="11.58"/>
    <n v="6125"/>
    <s v="NA"/>
    <x v="5"/>
    <s v="NA"/>
    <x v="7"/>
    <n v="0"/>
    <e v="#VALUE!"/>
    <n v="0"/>
    <x v="10"/>
    <x v="387"/>
    <s v="RINCONADA A"/>
    <s v="02:00:09"/>
  </r>
  <r>
    <x v="6"/>
    <x v="1"/>
    <x v="3"/>
    <x v="3"/>
    <x v="0"/>
    <s v="22"/>
    <x v="1"/>
    <s v=""/>
    <s v=""/>
    <m/>
    <s v="EMMA"/>
    <s v="LETELIER"/>
    <m/>
    <x v="350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x v="7"/>
    <n v="0"/>
    <e v="#VALUE!"/>
    <n v="0"/>
    <x v="272"/>
    <x v="467"/>
    <e v="#N/A"/>
    <s v="02:00:09"/>
  </r>
  <r>
    <x v="6"/>
    <x v="1"/>
    <x v="3"/>
    <x v="3"/>
    <x v="0"/>
    <s v="23"/>
    <x v="1"/>
    <s v=""/>
    <s v=""/>
    <s v="10106225"/>
    <s v="SERGIO "/>
    <s v="HURTADO "/>
    <s v="105DD52"/>
    <x v="79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x v="7"/>
    <n v="0"/>
    <e v="#VALUE!"/>
    <n v="0"/>
    <x v="40"/>
    <x v="503"/>
    <e v="#N/A"/>
    <s v="02:00:09"/>
  </r>
  <r>
    <x v="6"/>
    <x v="1"/>
    <x v="3"/>
    <x v="3"/>
    <x v="1"/>
    <s v="1"/>
    <x v="0"/>
    <s v=""/>
    <s v=""/>
    <m/>
    <s v="JUAN PABLO"/>
    <s v="CRISTI"/>
    <m/>
    <x v="366"/>
    <m/>
    <s v=""/>
    <m/>
    <s v=""/>
    <s v="CHL"/>
    <s v=""/>
    <s v="12:45:00"/>
    <s v="13:57:51"/>
    <s v="14:02:10"/>
    <s v="15,32"/>
    <s v="16,22"/>
    <s v="4630"/>
    <m/>
    <s v="14:32:10"/>
    <s v="15:31:50"/>
    <s v="15:38:50"/>
    <s v="17,73"/>
    <s v="19,81"/>
    <s v="4000"/>
    <m/>
    <m/>
    <m/>
    <m/>
    <m/>
    <m/>
    <m/>
    <m/>
    <m/>
    <m/>
    <m/>
    <m/>
    <m/>
    <m/>
    <m/>
    <m/>
    <n v="16.440000000000001"/>
    <n v="8630"/>
    <n v="8630"/>
    <x v="6"/>
    <n v="7"/>
    <x v="441"/>
    <n v="170"/>
    <n v="-23.683333333333334"/>
    <n v="186.31666666666666"/>
    <x v="281"/>
    <x v="504"/>
    <e v="#N/A"/>
    <s v="02:00:09"/>
  </r>
  <r>
    <x v="6"/>
    <x v="1"/>
    <x v="3"/>
    <x v="3"/>
    <x v="1"/>
    <s v="2"/>
    <x v="0"/>
    <s v=""/>
    <s v=""/>
    <m/>
    <s v="INES "/>
    <s v="ALAMOS"/>
    <m/>
    <x v="347"/>
    <m/>
    <s v=""/>
    <m/>
    <s v=""/>
    <s v="CHL"/>
    <s v=""/>
    <s v="12:45:00"/>
    <s v="13:57:27"/>
    <s v="14:04:36"/>
    <s v="14,85"/>
    <s v="16,31"/>
    <s v="4777"/>
    <m/>
    <s v="14:34:36"/>
    <s v="15:36:34"/>
    <s v="15:43:03"/>
    <s v="17,27"/>
    <s v="19,08"/>
    <s v="4106"/>
    <m/>
    <m/>
    <m/>
    <m/>
    <m/>
    <m/>
    <m/>
    <m/>
    <m/>
    <m/>
    <m/>
    <m/>
    <m/>
    <m/>
    <m/>
    <m/>
    <n v="15.97"/>
    <n v="8883"/>
    <n v="8883"/>
    <x v="6"/>
    <n v="11"/>
    <x v="442"/>
    <n v="150"/>
    <n v="-27.9"/>
    <n v="162.1"/>
    <x v="267"/>
    <x v="462"/>
    <e v="#N/A"/>
    <s v="02:00:09"/>
  </r>
  <r>
    <x v="6"/>
    <x v="1"/>
    <x v="3"/>
    <x v="3"/>
    <x v="1"/>
    <s v="3"/>
    <x v="0"/>
    <s v=""/>
    <s v=""/>
    <s v="10187939"/>
    <s v="EMILIA"/>
    <s v="PATTERSON"/>
    <s v="105OS49"/>
    <x v="116"/>
    <m/>
    <s v=""/>
    <m/>
    <s v=""/>
    <s v="CHL"/>
    <s v=""/>
    <s v="12:45:00"/>
    <s v="13:57:54"/>
    <s v="14:04:46"/>
    <s v="14,82"/>
    <s v="16,21"/>
    <s v="4786"/>
    <m/>
    <s v="14:34:46"/>
    <s v="15:36:44"/>
    <s v="15:46:56"/>
    <s v="16,38"/>
    <s v="19,08"/>
    <s v="4330"/>
    <m/>
    <m/>
    <m/>
    <m/>
    <m/>
    <m/>
    <m/>
    <m/>
    <m/>
    <m/>
    <m/>
    <m/>
    <m/>
    <m/>
    <m/>
    <m/>
    <n v="15.56"/>
    <n v="9117"/>
    <n v="9117"/>
    <x v="6"/>
    <n v="12"/>
    <x v="443"/>
    <n v="145"/>
    <n v="-31.8"/>
    <n v="153.19999999999999"/>
    <x v="55"/>
    <x v="505"/>
    <s v="RINCONADA A"/>
    <s v="02:00:09"/>
  </r>
  <r>
    <x v="6"/>
    <x v="1"/>
    <x v="3"/>
    <x v="3"/>
    <x v="1"/>
    <s v="4"/>
    <x v="0"/>
    <s v=""/>
    <s v=""/>
    <m/>
    <s v="JOSEFA"/>
    <s v="AGUILERA"/>
    <m/>
    <x v="307"/>
    <m/>
    <s v=""/>
    <m/>
    <s v=""/>
    <s v="CHL"/>
    <s v=""/>
    <s v="12:45:00"/>
    <s v="13:57:57"/>
    <s v="14:06:58"/>
    <s v="14,42"/>
    <s v="16,2"/>
    <s v="4918"/>
    <m/>
    <s v="14:36:58"/>
    <s v="15:50:26"/>
    <s v="16:06:24"/>
    <s v="13,22"/>
    <s v="16,09"/>
    <s v="5366"/>
    <m/>
    <m/>
    <m/>
    <m/>
    <m/>
    <m/>
    <m/>
    <m/>
    <m/>
    <m/>
    <m/>
    <m/>
    <m/>
    <m/>
    <m/>
    <m/>
    <n v="13.79"/>
    <n v="10284"/>
    <n v="10284"/>
    <x v="6"/>
    <n v="16"/>
    <x v="444"/>
    <n v="125"/>
    <n v="-51.25"/>
    <n v="113.75"/>
    <x v="112"/>
    <x v="506"/>
    <s v="RINCONADA B"/>
    <s v="02:00:09"/>
  </r>
  <r>
    <x v="6"/>
    <x v="1"/>
    <x v="3"/>
    <x v="3"/>
    <x v="1"/>
    <s v="5"/>
    <x v="0"/>
    <s v=""/>
    <s v=""/>
    <s v="10094691"/>
    <s v="MICAELA"/>
    <s v="TORRES HORTA"/>
    <m/>
    <x v="367"/>
    <m/>
    <s v=""/>
    <m/>
    <s v=""/>
    <s v="CHL"/>
    <s v=""/>
    <s v="12:45:00"/>
    <s v="14:17:20"/>
    <s v="14:24:47"/>
    <s v="11,85"/>
    <s v="12,8"/>
    <s v="5987"/>
    <m/>
    <s v="14:54:47"/>
    <s v="16:04:50"/>
    <s v="16:11:41"/>
    <s v="15,37"/>
    <s v="16,87"/>
    <s v="4614"/>
    <m/>
    <m/>
    <m/>
    <m/>
    <m/>
    <m/>
    <m/>
    <m/>
    <m/>
    <m/>
    <m/>
    <m/>
    <m/>
    <m/>
    <m/>
    <m/>
    <n v="13.38"/>
    <n v="10601"/>
    <n v="10601"/>
    <x v="6"/>
    <n v="18"/>
    <x v="445"/>
    <n v="115"/>
    <n v="-56.533333333333331"/>
    <n v="98.466666666666669"/>
    <x v="51"/>
    <x v="507"/>
    <e v="#N/A"/>
    <s v="02:00:09"/>
  </r>
  <r>
    <x v="6"/>
    <x v="1"/>
    <x v="3"/>
    <x v="3"/>
    <x v="1"/>
    <s v="6"/>
    <x v="0"/>
    <s v=""/>
    <s v=""/>
    <m/>
    <s v="FERNANDA"/>
    <s v="TORRES HORTA"/>
    <m/>
    <x v="368"/>
    <m/>
    <s v=""/>
    <m/>
    <s v=""/>
    <s v="CHL"/>
    <s v=""/>
    <s v="12:45:00"/>
    <s v="14:17:21"/>
    <s v="14:24:00"/>
    <s v="11,94"/>
    <s v="12,8"/>
    <s v="5940"/>
    <m/>
    <s v="14:54:00"/>
    <s v="16:04:51"/>
    <s v="16:14:26"/>
    <s v="14,69"/>
    <s v="16,68"/>
    <s v="4826"/>
    <m/>
    <m/>
    <m/>
    <m/>
    <m/>
    <m/>
    <m/>
    <m/>
    <m/>
    <m/>
    <m/>
    <m/>
    <m/>
    <m/>
    <m/>
    <m/>
    <n v="13.17"/>
    <n v="10766"/>
    <n v="10766"/>
    <x v="6"/>
    <n v="19"/>
    <x v="446"/>
    <n v="110"/>
    <n v="-59.283333333333331"/>
    <n v="90.716666666666669"/>
    <x v="204"/>
    <x v="508"/>
    <e v="#N/A"/>
    <s v="02:00:09"/>
  </r>
  <r>
    <x v="6"/>
    <x v="1"/>
    <x v="3"/>
    <x v="3"/>
    <x v="1"/>
    <s v="7"/>
    <x v="0"/>
    <s v=""/>
    <s v=""/>
    <s v="10105805"/>
    <s v="FRANCISCO "/>
    <s v="EGUIGUREN VALDÉS"/>
    <m/>
    <x v="369"/>
    <m/>
    <s v=""/>
    <m/>
    <s v=""/>
    <s v="CHL"/>
    <s v=""/>
    <s v="12:45:00"/>
    <s v="14:17:22"/>
    <s v="14:31:42"/>
    <s v="11,08"/>
    <s v="12,8"/>
    <s v="6402"/>
    <m/>
    <s v="15:01:42"/>
    <s v="16:20:10"/>
    <s v="16:30:08"/>
    <s v="13,37"/>
    <s v="15,06"/>
    <s v="5306"/>
    <m/>
    <m/>
    <m/>
    <m/>
    <m/>
    <m/>
    <m/>
    <m/>
    <m/>
    <m/>
    <m/>
    <m/>
    <m/>
    <m/>
    <m/>
    <m/>
    <n v="12.11"/>
    <n v="11708"/>
    <n v="11708"/>
    <x v="6"/>
    <n v="22"/>
    <x v="447"/>
    <n v="95"/>
    <n v="-74.983333333333334"/>
    <n v="60.016666666666666"/>
    <x v="14"/>
    <x v="509"/>
    <s v="EL QUILLAY"/>
    <s v="02:00:09"/>
  </r>
  <r>
    <x v="6"/>
    <x v="1"/>
    <x v="4"/>
    <x v="4"/>
    <x v="2"/>
    <s v="1"/>
    <x v="0"/>
    <s v=""/>
    <s v=""/>
    <m/>
    <s v="ESTEBAN "/>
    <s v="GALDAMES CASORZO"/>
    <m/>
    <x v="201"/>
    <m/>
    <s v=""/>
    <m/>
    <s v=""/>
    <s v="CHL"/>
    <s v=""/>
    <s v="13:30:00"/>
    <s v="14:47:01"/>
    <s v="14:49:53"/>
    <s v="15,02"/>
    <s v="15,58"/>
    <s v="4793"/>
    <m/>
    <m/>
    <m/>
    <m/>
    <m/>
    <m/>
    <m/>
    <m/>
    <m/>
    <m/>
    <m/>
    <m/>
    <m/>
    <m/>
    <m/>
    <m/>
    <m/>
    <m/>
    <m/>
    <m/>
    <m/>
    <m/>
    <m/>
    <n v="15.02"/>
    <n v="4793"/>
    <n v="4793"/>
    <x v="7"/>
    <n v="1"/>
    <x v="448"/>
    <n v="200"/>
    <n v="0"/>
    <n v="220"/>
    <x v="187"/>
    <x v="267"/>
    <e v="#N/A"/>
    <s v="01:19:53"/>
  </r>
  <r>
    <x v="6"/>
    <x v="1"/>
    <x v="4"/>
    <x v="4"/>
    <x v="2"/>
    <s v="2"/>
    <x v="0"/>
    <s v=""/>
    <s v=""/>
    <m/>
    <s v="MARIA"/>
    <s v="RISHMAWI"/>
    <s v="105OM12"/>
    <x v="185"/>
    <m/>
    <s v=""/>
    <m/>
    <s v=""/>
    <s v="CHL"/>
    <s v=""/>
    <s v="13:30:00"/>
    <s v="14:47:00"/>
    <s v="14:51:36"/>
    <s v="14,71"/>
    <s v="15,58"/>
    <s v="4896"/>
    <m/>
    <m/>
    <m/>
    <m/>
    <m/>
    <m/>
    <m/>
    <m/>
    <m/>
    <m/>
    <m/>
    <m/>
    <m/>
    <m/>
    <m/>
    <m/>
    <m/>
    <m/>
    <m/>
    <m/>
    <m/>
    <m/>
    <m/>
    <n v="14.71"/>
    <n v="4896"/>
    <n v="4896"/>
    <x v="7"/>
    <n v="2"/>
    <x v="449"/>
    <n v="195"/>
    <n v="-1.7166666666666668"/>
    <n v="213.28333333333333"/>
    <x v="114"/>
    <x v="460"/>
    <e v="#N/A"/>
    <s v="01:19:53"/>
  </r>
  <r>
    <x v="7"/>
    <x v="2"/>
    <x v="6"/>
    <x v="25"/>
    <x v="3"/>
    <m/>
    <x v="2"/>
    <m/>
    <m/>
    <m/>
    <m/>
    <m/>
    <m/>
    <x v="3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9"/>
    <m/>
    <x v="450"/>
    <m/>
    <m/>
    <m/>
    <x v="282"/>
    <x v="510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28">
  <r>
    <x v="0"/>
    <x v="0"/>
    <n v="120"/>
    <n v="120"/>
    <x v="0"/>
    <s v="1"/>
    <x v="0"/>
    <s v=""/>
    <s v=""/>
    <s v="10072682"/>
    <s v="MARTIN"/>
    <s v="GARCIA LAZO"/>
    <s v="106FS83"/>
    <s v="SI QUILILCHE"/>
    <m/>
    <s v=""/>
    <m/>
    <s v=""/>
    <s v="CHL"/>
    <s v=""/>
    <s v="17,45"/>
    <s v="8250"/>
    <m/>
    <s v="01:29"/>
    <s v="19,05"/>
    <s v="5671"/>
    <m/>
    <s v="01:44"/>
    <s v="18,56"/>
    <s v="5818"/>
    <m/>
    <s v="02:11"/>
    <s v="24,06"/>
    <s v="2992"/>
    <m/>
    <s v="11:00"/>
    <m/>
    <m/>
    <m/>
    <m/>
    <m/>
    <m/>
    <m/>
    <m/>
    <m/>
    <m/>
    <m/>
    <m/>
    <m/>
    <n v="19"/>
    <n v="22732"/>
    <n v="22732"/>
    <x v="0"/>
    <n v="3"/>
    <s v="06:18:52"/>
    <n v="190"/>
    <n v="-25.516666666666666"/>
    <n v="284.48333333333335"/>
    <x v="0"/>
    <s v="MARTIN GARCIA LAZO - SI QUILILCHE"/>
    <s v="EL MOLINO A"/>
    <s v="05:53:21"/>
    <e v="#N/A"/>
    <e v="#N/A"/>
  </r>
  <r>
    <x v="0"/>
    <x v="0"/>
    <n v="120"/>
    <n v="120"/>
    <x v="0"/>
    <s v="2"/>
    <x v="0"/>
    <s v=""/>
    <s v=""/>
    <s v="10072686"/>
    <s v="PABLO"/>
    <s v="LLOMPART"/>
    <m/>
    <s v="ANCAR DASAM"/>
    <m/>
    <s v=""/>
    <m/>
    <s v=""/>
    <s v="CHL"/>
    <s v=""/>
    <s v="17,84"/>
    <s v="8072"/>
    <m/>
    <s v="02:42"/>
    <s v="20,2"/>
    <s v="5345"/>
    <m/>
    <s v="01:47"/>
    <s v="17,1"/>
    <s v="6317"/>
    <m/>
    <s v="11:50"/>
    <s v="23,99"/>
    <s v="3001"/>
    <m/>
    <s v="21:04"/>
    <m/>
    <m/>
    <m/>
    <m/>
    <m/>
    <m/>
    <m/>
    <m/>
    <m/>
    <m/>
    <m/>
    <m/>
    <m/>
    <n v="19"/>
    <n v="22735"/>
    <n v="22735"/>
    <x v="0"/>
    <n v="4"/>
    <s v="06:18:55"/>
    <n v="185"/>
    <n v="-25.566666666666666"/>
    <n v="279.43333333333334"/>
    <x v="1"/>
    <s v="PABLO LLOMPART - ANCAR DASAM"/>
    <s v="EL QUILLAY"/>
    <s v="05:53:21"/>
    <e v="#N/A"/>
    <e v="#N/A"/>
  </r>
  <r>
    <x v="0"/>
    <x v="0"/>
    <n v="120"/>
    <n v="120"/>
    <x v="0"/>
    <s v="3"/>
    <x v="0"/>
    <s v=""/>
    <s v=""/>
    <s v="10036587"/>
    <s v="NICOLAS"/>
    <s v="SCHMIDT GONZALEZ"/>
    <s v="105EI51"/>
    <s v="MALBORO"/>
    <m/>
    <s v=""/>
    <m/>
    <s v=""/>
    <s v="CHL"/>
    <s v=""/>
    <s v="17,36"/>
    <s v="8295"/>
    <m/>
    <s v="02:17"/>
    <s v="19,16"/>
    <s v="5637"/>
    <m/>
    <s v="02:41"/>
    <s v="18,42"/>
    <s v="5863"/>
    <m/>
    <s v="03:09"/>
    <s v="23,78"/>
    <s v="3028"/>
    <m/>
    <s v="10:53"/>
    <m/>
    <m/>
    <m/>
    <m/>
    <m/>
    <m/>
    <m/>
    <m/>
    <m/>
    <m/>
    <m/>
    <m/>
    <m/>
    <n v="18.93"/>
    <n v="22824"/>
    <n v="22824"/>
    <x v="0"/>
    <n v="5"/>
    <s v="06:20:24"/>
    <n v="180"/>
    <n v="-27.05"/>
    <n v="272.95"/>
    <x v="2"/>
    <s v="NICOLAS SCHMIDT GONZALEZ - MALBORO"/>
    <s v="TOBA ENDURANCE"/>
    <s v="05:53:21"/>
    <e v="#N/A"/>
    <e v="#N/A"/>
  </r>
  <r>
    <x v="0"/>
    <x v="0"/>
    <n v="120"/>
    <n v="120"/>
    <x v="0"/>
    <s v="4"/>
    <x v="0"/>
    <s v=""/>
    <s v=""/>
    <s v="10067266"/>
    <s v="FELIPE"/>
    <s v="SAT YABER"/>
    <s v="106GG85"/>
    <s v="ATILANA"/>
    <m/>
    <s v=""/>
    <m/>
    <s v=""/>
    <s v="CHL"/>
    <s v=""/>
    <s v="17,37"/>
    <s v="8288"/>
    <m/>
    <s v="04:53"/>
    <s v="19,01"/>
    <s v="5681"/>
    <m/>
    <s v="03:14"/>
    <s v="18,17"/>
    <s v="5943"/>
    <m/>
    <s v="05:08"/>
    <s v="19,51"/>
    <s v="3690"/>
    <m/>
    <s v="09:06"/>
    <m/>
    <m/>
    <m/>
    <m/>
    <m/>
    <m/>
    <m/>
    <m/>
    <m/>
    <m/>
    <m/>
    <m/>
    <m/>
    <n v="18.3"/>
    <n v="23601"/>
    <n v="23601"/>
    <x v="0"/>
    <n v="6"/>
    <s v="06:33:21"/>
    <n v="175"/>
    <n v="-40"/>
    <n v="255"/>
    <x v="3"/>
    <s v="FELIPE SAT YABER - ATILANA"/>
    <s v="RINCONADA A"/>
    <s v="05:53:21"/>
    <e v="#N/A"/>
    <e v="#N/A"/>
  </r>
  <r>
    <x v="0"/>
    <x v="0"/>
    <n v="120"/>
    <n v="120"/>
    <x v="0"/>
    <s v="5"/>
    <x v="0"/>
    <s v=""/>
    <s v=""/>
    <s v="10181514"/>
    <s v="TARA ANNE"/>
    <s v="GREASLEY"/>
    <s v="106FQ91"/>
    <s v="AYHUN"/>
    <m/>
    <s v=""/>
    <m/>
    <s v=""/>
    <s v="CHL"/>
    <s v=""/>
    <s v="17,77"/>
    <s v="8103"/>
    <m/>
    <s v="02:35"/>
    <s v="18,37"/>
    <s v="5879"/>
    <m/>
    <s v="02:53"/>
    <s v="18,22"/>
    <s v="5927"/>
    <m/>
    <s v="05:20"/>
    <s v="12,8"/>
    <s v="5627"/>
    <m/>
    <s v="02:31"/>
    <m/>
    <m/>
    <m/>
    <m/>
    <m/>
    <m/>
    <m/>
    <m/>
    <m/>
    <m/>
    <m/>
    <m/>
    <m/>
    <n v="16.920000000000002"/>
    <n v="25536"/>
    <n v="25536"/>
    <x v="0"/>
    <n v="8"/>
    <s v="07:05:36"/>
    <n v="165"/>
    <n v="-72.25"/>
    <n v="212.75"/>
    <x v="4"/>
    <s v="TARA ANNE GREASLEY - AYHUN"/>
    <e v="#N/A"/>
    <s v="05:53:21"/>
    <e v="#N/A"/>
    <e v="#N/A"/>
  </r>
  <r>
    <x v="0"/>
    <x v="0"/>
    <n v="120"/>
    <n v="120"/>
    <x v="0"/>
    <s v="6"/>
    <x v="0"/>
    <s v=""/>
    <s v=""/>
    <s v="10072514"/>
    <s v="MAXI"/>
    <s v="WIMMER"/>
    <s v="106FS73"/>
    <s v="CL LIDIA"/>
    <m/>
    <s v=""/>
    <m/>
    <s v=""/>
    <s v="CHL"/>
    <s v=""/>
    <s v="16,65"/>
    <s v="8650"/>
    <m/>
    <s v="04:49"/>
    <s v="17,28"/>
    <s v="6249"/>
    <m/>
    <s v="02:21"/>
    <s v="17,1"/>
    <s v="6317"/>
    <m/>
    <s v="03:07"/>
    <s v="15,45"/>
    <s v="4661"/>
    <m/>
    <s v="05:51"/>
    <m/>
    <m/>
    <m/>
    <m/>
    <m/>
    <m/>
    <m/>
    <m/>
    <m/>
    <m/>
    <m/>
    <m/>
    <m/>
    <n v="16.690000000000001"/>
    <n v="25877"/>
    <n v="25877"/>
    <x v="0"/>
    <n v="9"/>
    <s v="07:11:17"/>
    <n v="160"/>
    <n v="-77.933333333333337"/>
    <n v="202.06666666666666"/>
    <x v="5"/>
    <s v="MAXI WIMMER - CL LIDIA"/>
    <s v="EL MOLINO A"/>
    <s v="05:53:21"/>
    <e v="#N/A"/>
    <e v="#N/A"/>
  </r>
  <r>
    <x v="0"/>
    <x v="0"/>
    <n v="120"/>
    <n v="120"/>
    <x v="0"/>
    <s v="7"/>
    <x v="0"/>
    <s v=""/>
    <s v=""/>
    <s v="10131587"/>
    <s v="CAROLINE"/>
    <s v="MACKENZIE"/>
    <s v="104JS61"/>
    <s v="F.U. CORSO"/>
    <m/>
    <s v=""/>
    <m/>
    <s v=""/>
    <s v="CHL"/>
    <s v=""/>
    <s v="15,97"/>
    <s v="9018"/>
    <m/>
    <s v="09:34"/>
    <s v="16,77"/>
    <s v="6441"/>
    <m/>
    <s v="05:01"/>
    <s v="14,1"/>
    <s v="7662"/>
    <m/>
    <s v="06:19"/>
    <s v="9,62"/>
    <s v="7481"/>
    <m/>
    <s v="04:23"/>
    <m/>
    <m/>
    <m/>
    <m/>
    <m/>
    <m/>
    <m/>
    <m/>
    <m/>
    <m/>
    <m/>
    <m/>
    <m/>
    <n v="14.12"/>
    <n v="30602"/>
    <n v="30602"/>
    <x v="0"/>
    <n v="12"/>
    <s v="08:30:02"/>
    <n v="145"/>
    <n v="-156.68333333333334"/>
    <n v="119.99999993"/>
    <x v="6"/>
    <s v="CAROLINE MACKENZIE - F.U. CORSO"/>
    <s v="LA COMPAÑÍA"/>
    <s v="05:53:21"/>
    <e v="#N/A"/>
    <e v="#N/A"/>
  </r>
  <r>
    <x v="0"/>
    <x v="0"/>
    <n v="120"/>
    <n v="120"/>
    <x v="0"/>
    <s v="8"/>
    <x v="1"/>
    <s v=""/>
    <s v=""/>
    <s v="10048681"/>
    <s v="DAVID"/>
    <s v="RAMIREZ AGUILERA"/>
    <s v="105BD00"/>
    <s v="MONONA"/>
    <m/>
    <s v=""/>
    <m/>
    <s v=""/>
    <s v="CHL"/>
    <s v=""/>
    <s v="16,34"/>
    <s v="8810"/>
    <m/>
    <s v="06:03"/>
    <s v="18,03"/>
    <s v="5991"/>
    <m/>
    <s v="04:12"/>
    <s v="14,95"/>
    <s v="7224"/>
    <s v="FTQ GA"/>
    <s v="06:36"/>
    <m/>
    <m/>
    <m/>
    <m/>
    <m/>
    <m/>
    <m/>
    <m/>
    <m/>
    <m/>
    <m/>
    <m/>
    <m/>
    <m/>
    <m/>
    <m/>
    <m/>
    <n v="16.350000000000001"/>
    <n v="22025"/>
    <s v="NA"/>
    <x v="0"/>
    <s v="NA"/>
    <s v="NA"/>
    <n v="0"/>
    <e v="#VALUE!"/>
    <n v="0"/>
    <x v="7"/>
    <s v="DAVID RAMIREZ AGUILERA - MONONA"/>
    <e v="#N/A"/>
    <s v="05:53:21"/>
    <e v="#N/A"/>
    <e v="#N/A"/>
  </r>
  <r>
    <x v="0"/>
    <x v="0"/>
    <n v="120"/>
    <n v="120"/>
    <x v="0"/>
    <s v="9"/>
    <x v="1"/>
    <s v=""/>
    <s v=""/>
    <s v="10100389"/>
    <s v="NICOLE"/>
    <s v="HAMMERSLEY FONK"/>
    <s v="106EP84"/>
    <s v="CL LEYLANI"/>
    <m/>
    <s v=""/>
    <m/>
    <s v=""/>
    <s v="CHL"/>
    <s v=""/>
    <s v="16,63"/>
    <s v="8657"/>
    <m/>
    <s v="04:53"/>
    <s v="16,89"/>
    <s v="6396"/>
    <s v="FTQ GA"/>
    <s v="04:51"/>
    <m/>
    <m/>
    <m/>
    <m/>
    <m/>
    <m/>
    <m/>
    <m/>
    <m/>
    <m/>
    <m/>
    <m/>
    <m/>
    <m/>
    <m/>
    <m/>
    <m/>
    <m/>
    <m/>
    <m/>
    <m/>
    <n v="16.739999999999998"/>
    <n v="15053"/>
    <s v="NA"/>
    <x v="0"/>
    <s v="NA"/>
    <s v="NA"/>
    <n v="0"/>
    <e v="#VALUE!"/>
    <n v="0"/>
    <x v="8"/>
    <s v="NICOLE HAMMERSLEY FONK - CL LEYLANI"/>
    <s v="EL MOLINO A"/>
    <s v="05:53:21"/>
    <e v="#N/A"/>
    <e v="#N/A"/>
  </r>
  <r>
    <x v="0"/>
    <x v="0"/>
    <n v="120"/>
    <n v="120"/>
    <x v="0"/>
    <s v="10"/>
    <x v="1"/>
    <s v=""/>
    <s v=""/>
    <s v="10036495"/>
    <s v="ANDRE"/>
    <s v="ALVAREZ"/>
    <s v="106FS84"/>
    <s v="FUERZA BRUTA SA"/>
    <m/>
    <s v=""/>
    <m/>
    <s v=""/>
    <s v="CHL"/>
    <s v=""/>
    <s v="16,78"/>
    <s v="8584"/>
    <m/>
    <s v="02:13"/>
    <s v="16,14"/>
    <s v="6691"/>
    <s v="FTQ GA"/>
    <s v="02:12"/>
    <m/>
    <m/>
    <m/>
    <m/>
    <m/>
    <m/>
    <m/>
    <m/>
    <m/>
    <m/>
    <m/>
    <m/>
    <m/>
    <m/>
    <m/>
    <m/>
    <m/>
    <m/>
    <m/>
    <m/>
    <m/>
    <n v="16.5"/>
    <n v="15275"/>
    <s v="NA"/>
    <x v="0"/>
    <s v="NA"/>
    <s v="NA"/>
    <n v="0"/>
    <e v="#VALUE!"/>
    <n v="0"/>
    <x v="9"/>
    <s v="ANDRE ALVAREZ - FUERZA BRUTA SA"/>
    <e v="#N/A"/>
    <s v="05:53:21"/>
    <e v="#N/A"/>
    <e v="#N/A"/>
  </r>
  <r>
    <x v="0"/>
    <x v="0"/>
    <n v="120"/>
    <n v="120"/>
    <x v="0"/>
    <s v="11"/>
    <x v="1"/>
    <s v=""/>
    <s v=""/>
    <s v="10040068"/>
    <s v="CLAUDIO"/>
    <s v="CORNEJO CABEZAS"/>
    <s v="105ZX57"/>
    <s v="TAABORA"/>
    <m/>
    <s v=""/>
    <m/>
    <s v=""/>
    <s v="CHL"/>
    <s v=""/>
    <s v="17,68"/>
    <s v="8147"/>
    <s v="FTQ GA"/>
    <s v="03:11"/>
    <m/>
    <m/>
    <m/>
    <m/>
    <m/>
    <m/>
    <m/>
    <m/>
    <m/>
    <m/>
    <m/>
    <m/>
    <m/>
    <m/>
    <m/>
    <m/>
    <m/>
    <m/>
    <m/>
    <m/>
    <m/>
    <m/>
    <m/>
    <m/>
    <m/>
    <n v="17.68"/>
    <n v="8147"/>
    <s v="NA"/>
    <x v="0"/>
    <s v="NA"/>
    <s v="NA"/>
    <n v="0"/>
    <e v="#VALUE!"/>
    <n v="0"/>
    <x v="10"/>
    <s v="CLAUDIO CORNEJO CABEZAS - TAABORA"/>
    <s v="RINCONADA A"/>
    <s v="05:53:21"/>
    <e v="#N/A"/>
    <e v="#N/A"/>
  </r>
  <r>
    <x v="0"/>
    <x v="0"/>
    <n v="120"/>
    <n v="120"/>
    <x v="0"/>
    <s v="12"/>
    <x v="1"/>
    <s v=""/>
    <s v=""/>
    <s v="10146487"/>
    <s v="MARIIA"/>
    <s v="SHABLOVSKA"/>
    <s v="105OK14"/>
    <s v="GUSTAVO CERATI"/>
    <m/>
    <s v=""/>
    <m/>
    <s v=""/>
    <s v="UKR"/>
    <s v=""/>
    <s v="14,5"/>
    <s v="9931"/>
    <s v="RET"/>
    <s v="07:46"/>
    <m/>
    <m/>
    <m/>
    <m/>
    <m/>
    <m/>
    <m/>
    <m/>
    <m/>
    <m/>
    <m/>
    <m/>
    <m/>
    <m/>
    <m/>
    <m/>
    <m/>
    <m/>
    <m/>
    <m/>
    <m/>
    <m/>
    <m/>
    <m/>
    <m/>
    <n v="14.5"/>
    <n v="9931"/>
    <s v="NA"/>
    <x v="0"/>
    <s v="NA"/>
    <s v="NA"/>
    <n v="0"/>
    <e v="#VALUE!"/>
    <n v="0"/>
    <x v="11"/>
    <s v="MARIIA SHABLOVSKA - GUSTAVO CERATI"/>
    <e v="#N/A"/>
    <s v="05:53:21"/>
    <e v="#N/A"/>
    <e v="#N/A"/>
  </r>
  <r>
    <x v="0"/>
    <x v="0"/>
    <n v="120"/>
    <n v="120"/>
    <x v="0"/>
    <s v="13"/>
    <x v="1"/>
    <s v=""/>
    <s v=""/>
    <s v="10018240"/>
    <s v="DAVID"/>
    <s v="RAMIREZ FUENTES"/>
    <s v="106DW18"/>
    <s v="Wolverine"/>
    <m/>
    <s v=""/>
    <m/>
    <s v=""/>
    <s v="CHL"/>
    <s v=""/>
    <s v="13,32"/>
    <s v="10810"/>
    <s v="FTQ OT+ME"/>
    <s v="22:27"/>
    <m/>
    <m/>
    <m/>
    <m/>
    <m/>
    <m/>
    <m/>
    <m/>
    <m/>
    <m/>
    <m/>
    <m/>
    <m/>
    <m/>
    <m/>
    <m/>
    <m/>
    <m/>
    <m/>
    <m/>
    <m/>
    <m/>
    <m/>
    <m/>
    <m/>
    <n v="13.32"/>
    <n v="10810"/>
    <s v="NA"/>
    <x v="0"/>
    <s v="NA"/>
    <s v="NA"/>
    <n v="0"/>
    <e v="#VALUE!"/>
    <n v="0"/>
    <x v="12"/>
    <s v="DAVID RAMIREZ FUENTES - WOLVERINE"/>
    <e v="#N/A"/>
    <s v="05:53:21"/>
    <e v="#N/A"/>
    <e v="#N/A"/>
  </r>
  <r>
    <x v="0"/>
    <x v="0"/>
    <n v="120"/>
    <n v="120"/>
    <x v="1"/>
    <s v="1"/>
    <x v="0"/>
    <s v=""/>
    <s v=""/>
    <s v="10086065"/>
    <s v="PAULA"/>
    <s v="LLORENS CLARK"/>
    <s v="104ZN21"/>
    <s v="S H CIRO"/>
    <m/>
    <s v=""/>
    <m/>
    <s v=""/>
    <s v="CHL"/>
    <s v=""/>
    <s v="21,66"/>
    <s v="6649"/>
    <m/>
    <s v="03:11"/>
    <s v="21"/>
    <s v="5142"/>
    <m/>
    <s v="04:24"/>
    <s v="19,64"/>
    <s v="5499"/>
    <m/>
    <s v="06:26"/>
    <s v="18,41"/>
    <s v="3911"/>
    <m/>
    <s v="15:17"/>
    <m/>
    <m/>
    <m/>
    <m/>
    <m/>
    <m/>
    <m/>
    <m/>
    <m/>
    <m/>
    <m/>
    <m/>
    <m/>
    <n v="20.38"/>
    <n v="21201"/>
    <n v="21201"/>
    <x v="1"/>
    <n v="1"/>
    <s v="05:53:21"/>
    <n v="200"/>
    <n v="0"/>
    <n v="320"/>
    <x v="13"/>
    <s v="PAULA LLORENS CLARK - S H CIRO"/>
    <s v="SANDEK 1"/>
    <s v="05:53:21"/>
    <e v="#N/A"/>
    <e v="#N/A"/>
  </r>
  <r>
    <x v="0"/>
    <x v="0"/>
    <n v="120"/>
    <n v="120"/>
    <x v="1"/>
    <s v="2"/>
    <x v="0"/>
    <s v=""/>
    <s v=""/>
    <s v="10105805"/>
    <s v="FRANCISCO "/>
    <s v="EGUIGUREN VALDÉS"/>
    <s v="105QS17"/>
    <s v="OBI WAN"/>
    <m/>
    <s v=""/>
    <m/>
    <s v=""/>
    <s v="CHL"/>
    <s v=""/>
    <s v="19,71"/>
    <s v="7306"/>
    <m/>
    <s v="00:59"/>
    <s v="20,25"/>
    <s v="5332"/>
    <m/>
    <s v="01:00"/>
    <s v="19,31"/>
    <s v="5592"/>
    <m/>
    <s v="01:54"/>
    <s v="19,95"/>
    <s v="3609"/>
    <m/>
    <s v="05:43"/>
    <m/>
    <m/>
    <m/>
    <m/>
    <m/>
    <m/>
    <m/>
    <m/>
    <m/>
    <m/>
    <m/>
    <m/>
    <m/>
    <n v="19.78"/>
    <n v="21839"/>
    <n v="21839"/>
    <x v="1"/>
    <n v="2"/>
    <s v="06:03:59"/>
    <n v="195"/>
    <n v="-10.633333333333333"/>
    <n v="304.36666666666667"/>
    <x v="14"/>
    <s v="FRANCISCO  EGUIGUREN VALDÉS - OBI WAN"/>
    <s v="EL QUILLAY"/>
    <s v="05:53:21"/>
    <e v="#N/A"/>
    <e v="#N/A"/>
  </r>
  <r>
    <x v="0"/>
    <x v="0"/>
    <n v="120"/>
    <n v="120"/>
    <x v="1"/>
    <s v="3"/>
    <x v="0"/>
    <s v=""/>
    <s v=""/>
    <s v="10172596"/>
    <s v="BORJA"/>
    <s v="MAYOL"/>
    <m/>
    <s v="ALTAMIRA PETRA"/>
    <m/>
    <s v=""/>
    <m/>
    <s v=""/>
    <s v="CHL"/>
    <s v=""/>
    <s v="19,9"/>
    <s v="7236"/>
    <m/>
    <s v="05:38"/>
    <s v="19,88"/>
    <s v="5432"/>
    <m/>
    <s v="04:46"/>
    <s v="18,2"/>
    <s v="5934"/>
    <m/>
    <s v="03:45"/>
    <s v="14,18"/>
    <s v="5077"/>
    <m/>
    <s v="05:51"/>
    <m/>
    <m/>
    <m/>
    <m/>
    <m/>
    <m/>
    <m/>
    <m/>
    <m/>
    <m/>
    <m/>
    <m/>
    <m/>
    <n v="18.239999999999998"/>
    <n v="23680"/>
    <n v="23680"/>
    <x v="1"/>
    <n v="7"/>
    <s v="06:34:40"/>
    <n v="170"/>
    <n v="-41.31666666666667"/>
    <n v="248.68333333333334"/>
    <x v="15"/>
    <s v="BORJA MAYOL - ALTAMIRA PETRA"/>
    <e v="#N/A"/>
    <s v="05:53:21"/>
    <e v="#N/A"/>
    <e v="#N/A"/>
  </r>
  <r>
    <x v="0"/>
    <x v="0"/>
    <n v="120"/>
    <n v="120"/>
    <x v="1"/>
    <s v="4"/>
    <x v="0"/>
    <s v=""/>
    <s v=""/>
    <s v="10114231"/>
    <s v="CAMILA"/>
    <s v="SANCHEZ"/>
    <s v="106GR59"/>
    <s v="POZO BRUJO AMIR"/>
    <m/>
    <s v=""/>
    <m/>
    <s v=""/>
    <s v="ARG"/>
    <s v=""/>
    <s v="21,01"/>
    <s v="6855"/>
    <m/>
    <s v="06:29"/>
    <s v="18,98"/>
    <s v="5691"/>
    <m/>
    <s v="08:43"/>
    <s v="12,69"/>
    <s v="8512"/>
    <m/>
    <s v="10:46"/>
    <s v="9,71"/>
    <s v="7419"/>
    <m/>
    <s v="07:29"/>
    <m/>
    <m/>
    <m/>
    <m/>
    <m/>
    <m/>
    <m/>
    <m/>
    <m/>
    <m/>
    <m/>
    <m/>
    <m/>
    <n v="15.17"/>
    <n v="28476"/>
    <n v="28476"/>
    <x v="1"/>
    <n v="10"/>
    <s v="07:54:36"/>
    <n v="155"/>
    <n v="-121.25"/>
    <n v="153.75"/>
    <x v="16"/>
    <s v="CAMILA SANCHEZ - POZO BRUJO AMIR"/>
    <e v="#N/A"/>
    <s v="05:53:21"/>
    <e v="#N/A"/>
    <e v="#N/A"/>
  </r>
  <r>
    <x v="0"/>
    <x v="0"/>
    <n v="120"/>
    <n v="120"/>
    <x v="1"/>
    <s v="5"/>
    <x v="0"/>
    <s v=""/>
    <s v=""/>
    <s v="10172600"/>
    <s v="JESUS Maximiliano"/>
    <s v="CERPA VERA"/>
    <s v="106CY77"/>
    <s v="URKO"/>
    <m/>
    <s v=""/>
    <m/>
    <s v=""/>
    <s v="CHL"/>
    <s v=""/>
    <s v="19,21"/>
    <s v="7495"/>
    <m/>
    <s v="04:19"/>
    <s v="18,66"/>
    <s v="5786"/>
    <m/>
    <s v="12:42"/>
    <s v="13,4"/>
    <s v="8061"/>
    <m/>
    <s v="08:37"/>
    <s v="8,36"/>
    <s v="8614"/>
    <m/>
    <s v="07:27"/>
    <m/>
    <m/>
    <m/>
    <m/>
    <m/>
    <m/>
    <m/>
    <m/>
    <m/>
    <m/>
    <m/>
    <m/>
    <m/>
    <n v="14.42"/>
    <n v="29956"/>
    <n v="29956"/>
    <x v="1"/>
    <n v="11"/>
    <s v="08:19:16"/>
    <n v="150"/>
    <n v="-145.91666666666666"/>
    <n v="124.08333333333334"/>
    <x v="17"/>
    <s v="JESUS MAXIMILIANO CERPA VERA - URKO"/>
    <e v="#N/A"/>
    <s v="05:53:21"/>
    <e v="#N/A"/>
    <e v="#N/A"/>
  </r>
  <r>
    <x v="0"/>
    <x v="0"/>
    <n v="120"/>
    <n v="120"/>
    <x v="1"/>
    <s v="6"/>
    <x v="0"/>
    <s v=""/>
    <s v=""/>
    <s v="10181712"/>
    <s v="TRINIDAD"/>
    <s v="VALENZUELA FUENTES"/>
    <s v="106CY94"/>
    <s v="DASHKA"/>
    <m/>
    <s v=""/>
    <m/>
    <s v=""/>
    <s v="CHL"/>
    <s v=""/>
    <s v="20,18"/>
    <s v="7135"/>
    <m/>
    <s v="03:45"/>
    <s v="18,85"/>
    <s v="5730"/>
    <m/>
    <s v="05:15"/>
    <s v="13,35"/>
    <s v="8090"/>
    <m/>
    <s v="13:59"/>
    <s v="7,03"/>
    <s v="10240"/>
    <m/>
    <s v="08:55"/>
    <m/>
    <m/>
    <m/>
    <m/>
    <m/>
    <m/>
    <m/>
    <m/>
    <m/>
    <m/>
    <m/>
    <m/>
    <m/>
    <n v="13.85"/>
    <n v="31195"/>
    <n v="31195"/>
    <x v="1"/>
    <n v="13"/>
    <s v="08:39:55"/>
    <n v="140"/>
    <n v="-166.56666666666666"/>
    <n v="119.99999994"/>
    <x v="18"/>
    <s v="TRINIDAD VALENZUELA FUENTES - DASHKA"/>
    <e v="#N/A"/>
    <s v="05:53:21"/>
    <e v="#N/A"/>
    <e v="#N/A"/>
  </r>
  <r>
    <x v="0"/>
    <x v="0"/>
    <n v="120"/>
    <n v="120"/>
    <x v="1"/>
    <s v="7"/>
    <x v="1"/>
    <s v=""/>
    <s v=""/>
    <s v="10172599"/>
    <s v="PIA"/>
    <s v="CERPA SABATER"/>
    <s v="105SM79"/>
    <s v="HLS CHOCOLATE AMARGO"/>
    <m/>
    <s v=""/>
    <m/>
    <s v=""/>
    <s v="CHL"/>
    <s v=""/>
    <s v="19,22"/>
    <s v="7491"/>
    <m/>
    <s v="04:25"/>
    <s v="17,16"/>
    <s v="6294"/>
    <s v="FTQ GA"/>
    <s v="13:19"/>
    <s v=""/>
    <s v=""/>
    <m/>
    <s v=""/>
    <m/>
    <m/>
    <m/>
    <m/>
    <m/>
    <m/>
    <m/>
    <m/>
    <m/>
    <m/>
    <m/>
    <m/>
    <m/>
    <m/>
    <m/>
    <m/>
    <m/>
    <n v="18.28"/>
    <n v="13786"/>
    <s v="NA"/>
    <x v="1"/>
    <s v="NA"/>
    <s v="NA"/>
    <n v="0"/>
    <e v="#VALUE!"/>
    <n v="0"/>
    <x v="19"/>
    <s v="PIA CERPA SABATER - HLS CHOCOLATE AMARGO"/>
    <e v="#N/A"/>
    <s v="05:53:21"/>
    <e v="#N/A"/>
    <e v="#N/A"/>
  </r>
  <r>
    <x v="0"/>
    <x v="0"/>
    <n v="120"/>
    <n v="120"/>
    <x v="1"/>
    <s v="8"/>
    <x v="1"/>
    <s v=""/>
    <s v=""/>
    <s v="10160530"/>
    <s v="VICENTE "/>
    <s v="LARRAIN ARJONA"/>
    <s v="105ZX18"/>
    <s v="PERSEO"/>
    <m/>
    <s v=""/>
    <m/>
    <s v=""/>
    <s v="CHL"/>
    <s v=""/>
    <s v="21,96"/>
    <s v="6556"/>
    <m/>
    <s v="01:28"/>
    <s v="21,28"/>
    <s v="5075"/>
    <m/>
    <s v="01:41"/>
    <s v="20,83"/>
    <s v="5184"/>
    <s v="FTQ GA"/>
    <s v="01:57"/>
    <m/>
    <m/>
    <m/>
    <m/>
    <m/>
    <m/>
    <m/>
    <m/>
    <m/>
    <m/>
    <m/>
    <m/>
    <m/>
    <m/>
    <m/>
    <m/>
    <m/>
    <n v="21.41"/>
    <n v="16815"/>
    <s v="NA"/>
    <x v="1"/>
    <s v="NA"/>
    <s v="NA"/>
    <n v="0"/>
    <e v="#VALUE!"/>
    <n v="0"/>
    <x v="20"/>
    <s v="VICENTE  LARRAIN ARJONA - PERSEO"/>
    <s v="EL QUILLAY"/>
    <s v="05:53:21"/>
    <e v="#N/A"/>
    <e v="#N/A"/>
  </r>
  <r>
    <x v="0"/>
    <x v="0"/>
    <n v="120"/>
    <n v="120"/>
    <x v="1"/>
    <s v="9"/>
    <x v="1"/>
    <s v=""/>
    <s v=""/>
    <s v="10141895"/>
    <s v="CRISTOBAL"/>
    <s v="LARRAIN ARJONA"/>
    <s v="106BG26"/>
    <s v="JG Cosaco"/>
    <m/>
    <s v=""/>
    <m/>
    <s v=""/>
    <s v="CHL"/>
    <s v=""/>
    <s v="20,76"/>
    <s v="6936"/>
    <m/>
    <s v="07:44"/>
    <s v="19,89"/>
    <s v="5429"/>
    <m/>
    <s v="05:37"/>
    <s v="17,68"/>
    <s v="6108"/>
    <s v="FTQ GA"/>
    <s v="05:52"/>
    <m/>
    <m/>
    <m/>
    <m/>
    <m/>
    <m/>
    <m/>
    <m/>
    <m/>
    <m/>
    <m/>
    <m/>
    <m/>
    <m/>
    <m/>
    <m/>
    <m/>
    <n v="19.489999999999998"/>
    <n v="18472"/>
    <s v="NA"/>
    <x v="1"/>
    <s v="NA"/>
    <s v="NA"/>
    <n v="0"/>
    <e v="#VALUE!"/>
    <n v="0"/>
    <x v="21"/>
    <s v="CRISTOBAL LARRAIN ARJONA - JG COSACO"/>
    <s v="EL QUILLAY"/>
    <s v="05:53:21"/>
    <e v="#N/A"/>
    <e v="#N/A"/>
  </r>
  <r>
    <x v="0"/>
    <x v="0"/>
    <n v="120"/>
    <n v="120"/>
    <x v="1"/>
    <s v="10"/>
    <x v="1"/>
    <s v=""/>
    <s v=""/>
    <s v="10108052"/>
    <s v="VICENTE"/>
    <s v="MAYOL Larrain"/>
    <s v="105OM02"/>
    <s v="MORROS"/>
    <m/>
    <s v=""/>
    <m/>
    <s v=""/>
    <s v="CHL"/>
    <s v=""/>
    <s v="20,39"/>
    <s v="7061"/>
    <m/>
    <s v="02:40"/>
    <s v="21,16"/>
    <s v="5105"/>
    <m/>
    <s v="02:32"/>
    <s v="16,98"/>
    <s v="6361"/>
    <s v="FTQ GA"/>
    <s v="02:26"/>
    <m/>
    <m/>
    <m/>
    <m/>
    <m/>
    <m/>
    <m/>
    <m/>
    <m/>
    <m/>
    <m/>
    <m/>
    <m/>
    <m/>
    <m/>
    <m/>
    <m/>
    <n v="19.43"/>
    <n v="18527"/>
    <s v="NA"/>
    <x v="1"/>
    <s v="NA"/>
    <s v="NA"/>
    <n v="0"/>
    <e v="#VALUE!"/>
    <n v="0"/>
    <x v="22"/>
    <s v="VICENTE MAYOL LARRAIN - MORROS"/>
    <e v="#N/A"/>
    <s v="05:53:21"/>
    <e v="#N/A"/>
    <e v="#N/A"/>
  </r>
  <r>
    <x v="0"/>
    <x v="0"/>
    <n v="120"/>
    <n v="120"/>
    <x v="1"/>
    <s v="11"/>
    <x v="1"/>
    <s v=""/>
    <s v=""/>
    <s v="10176170"/>
    <s v="JOSE"/>
    <s v="SPOERER VERGARA"/>
    <s v="105TS62"/>
    <s v="PUKAWEL AVENTURERO"/>
    <m/>
    <s v=""/>
    <m/>
    <s v=""/>
    <s v="CHL"/>
    <s v=""/>
    <s v="19,62"/>
    <s v="7338"/>
    <m/>
    <s v="01:25"/>
    <s v="19,99"/>
    <s v="5403"/>
    <s v="FTQ GA"/>
    <s v="03:08"/>
    <m/>
    <m/>
    <m/>
    <m/>
    <m/>
    <m/>
    <m/>
    <m/>
    <m/>
    <m/>
    <m/>
    <m/>
    <m/>
    <m/>
    <m/>
    <m/>
    <m/>
    <m/>
    <m/>
    <m/>
    <m/>
    <n v="19.78"/>
    <n v="12741"/>
    <s v="NA"/>
    <x v="1"/>
    <s v="NA"/>
    <s v="NA"/>
    <n v="0"/>
    <e v="#VALUE!"/>
    <n v="0"/>
    <x v="23"/>
    <s v="JOSE SPOERER VERGARA - PUKAWEL AVENTURERO"/>
    <s v="LA COMPAÑÍA"/>
    <s v="05:53:21"/>
    <e v="#N/A"/>
    <e v="#N/A"/>
  </r>
  <r>
    <x v="0"/>
    <x v="0"/>
    <n v="120"/>
    <n v="120"/>
    <x v="1"/>
    <s v="12"/>
    <x v="1"/>
    <s v=""/>
    <s v=""/>
    <s v="10137383"/>
    <s v="VALENTINA"/>
    <s v="MENDEZ"/>
    <s v="106AH44"/>
    <s v="DS BUCEFALO"/>
    <m/>
    <s v=""/>
    <m/>
    <s v=""/>
    <s v="URU"/>
    <s v=""/>
    <s v="19,34"/>
    <s v="7448"/>
    <m/>
    <s v="03:44"/>
    <s v="18,48"/>
    <s v="5843"/>
    <s v="FTQ GA"/>
    <s v="12:26"/>
    <m/>
    <m/>
    <m/>
    <m/>
    <m/>
    <m/>
    <m/>
    <m/>
    <m/>
    <m/>
    <m/>
    <m/>
    <m/>
    <m/>
    <m/>
    <m/>
    <m/>
    <m/>
    <m/>
    <m/>
    <m/>
    <n v="18.96"/>
    <n v="13291"/>
    <s v="NA"/>
    <x v="1"/>
    <s v="NA"/>
    <s v="NA"/>
    <n v="0"/>
    <e v="#VALUE!"/>
    <n v="0"/>
    <x v="24"/>
    <s v="VALENTINA MENDEZ - DS BUCEFALO"/>
    <e v="#N/A"/>
    <s v="05:53:21"/>
    <e v="#N/A"/>
    <e v="#N/A"/>
  </r>
  <r>
    <x v="0"/>
    <x v="0"/>
    <n v="120"/>
    <n v="120"/>
    <x v="1"/>
    <s v="13"/>
    <x v="1"/>
    <s v=""/>
    <s v=""/>
    <s v="10105817"/>
    <s v="PABLO JOSE"/>
    <s v="VALDES SALINAS"/>
    <s v="106CE22"/>
    <s v="AMISTOSO"/>
    <m/>
    <s v=""/>
    <m/>
    <s v=""/>
    <s v="CHL"/>
    <s v=""/>
    <s v="19,42"/>
    <s v="7416"/>
    <s v="FTQ GA"/>
    <s v="02:14"/>
    <m/>
    <m/>
    <m/>
    <m/>
    <m/>
    <m/>
    <m/>
    <m/>
    <m/>
    <m/>
    <m/>
    <m/>
    <m/>
    <m/>
    <m/>
    <m/>
    <m/>
    <m/>
    <m/>
    <m/>
    <m/>
    <m/>
    <m/>
    <m/>
    <m/>
    <n v="19.420000000000002"/>
    <n v="7416"/>
    <s v="NA"/>
    <x v="1"/>
    <s v="NA"/>
    <s v="NA"/>
    <n v="0"/>
    <e v="#VALUE!"/>
    <n v="0"/>
    <x v="25"/>
    <s v="PABLO JOSE VALDES SALINAS - AMISTOSO"/>
    <e v="#N/A"/>
    <s v="05:53:21"/>
    <e v="#N/A"/>
    <e v="#N/A"/>
  </r>
  <r>
    <x v="0"/>
    <x v="0"/>
    <n v="120"/>
    <n v="120"/>
    <x v="1"/>
    <s v="14"/>
    <x v="1"/>
    <s v=""/>
    <s v=""/>
    <s v="10107869"/>
    <s v="PEDRO Tomas"/>
    <s v="VARELA CERDA"/>
    <s v="106GG91"/>
    <s v="FADAR HADIN"/>
    <m/>
    <s v=""/>
    <m/>
    <s v=""/>
    <s v="CHL"/>
    <s v=""/>
    <s v="19,15"/>
    <s v="7519"/>
    <s v="FTQ GA"/>
    <s v="04:58"/>
    <m/>
    <m/>
    <m/>
    <m/>
    <m/>
    <m/>
    <m/>
    <m/>
    <m/>
    <m/>
    <m/>
    <m/>
    <m/>
    <m/>
    <m/>
    <m/>
    <m/>
    <m/>
    <m/>
    <m/>
    <m/>
    <m/>
    <m/>
    <m/>
    <m/>
    <n v="19.149999999999999"/>
    <n v="7519"/>
    <s v="NA"/>
    <x v="1"/>
    <s v="NA"/>
    <s v="NA"/>
    <n v="0"/>
    <e v="#VALUE!"/>
    <n v="0"/>
    <x v="26"/>
    <s v="PEDRO TOMAS VARELA CERDA - FADAR HADIN"/>
    <s v="EL MOLINO B"/>
    <s v="05:53:21"/>
    <e v="#N/A"/>
    <e v="#N/A"/>
  </r>
  <r>
    <x v="0"/>
    <x v="0"/>
    <n v="80"/>
    <n v="80"/>
    <x v="0"/>
    <s v="1"/>
    <x v="0"/>
    <s v=""/>
    <s v=""/>
    <n v="10118325"/>
    <s v="MATIAS"/>
    <s v="ALAMOS"/>
    <s v="106CV86"/>
    <s v="AO TORUK"/>
    <m/>
    <s v=""/>
    <m/>
    <s v=""/>
    <s v="CHL"/>
    <s v=""/>
    <s v="19,8"/>
    <s v="5455"/>
    <m/>
    <s v="01:56"/>
    <s v="20,99"/>
    <s v="5146"/>
    <m/>
    <s v="02:31"/>
    <s v="22,69"/>
    <s v="3174"/>
    <m/>
    <s v="06:25"/>
    <m/>
    <m/>
    <m/>
    <m/>
    <m/>
    <m/>
    <m/>
    <m/>
    <m/>
    <m/>
    <m/>
    <m/>
    <m/>
    <m/>
    <m/>
    <m/>
    <m/>
    <n v="20.91"/>
    <n v="13774"/>
    <n v="13774"/>
    <x v="2"/>
    <n v="1"/>
    <s v="03:49:34"/>
    <n v="200"/>
    <n v="0"/>
    <n v="280"/>
    <x v="27"/>
    <s v="MATIAS ALAMOS - AO TORUK"/>
    <s v="EL MOLINO A"/>
    <s v="03:49:34"/>
    <e v="#N/A"/>
    <e v="#N/A"/>
  </r>
  <r>
    <x v="0"/>
    <x v="0"/>
    <n v="80"/>
    <n v="80"/>
    <x v="0"/>
    <s v="2"/>
    <x v="0"/>
    <s v=""/>
    <s v=""/>
    <m/>
    <s v="ERNESTO"/>
    <s v="DE LA FUENTE FUENZALIDA"/>
    <s v="10149062"/>
    <s v="AL AZAN"/>
    <m/>
    <s v=""/>
    <m/>
    <s v=""/>
    <s v="CHL"/>
    <s v=""/>
    <s v="19,24"/>
    <s v="5615"/>
    <m/>
    <s v="05:30"/>
    <s v="21,07"/>
    <s v="5125"/>
    <m/>
    <s v="05:25"/>
    <s v="23,22"/>
    <s v="3101"/>
    <m/>
    <s v="25:39"/>
    <m/>
    <m/>
    <m/>
    <m/>
    <m/>
    <m/>
    <m/>
    <m/>
    <m/>
    <m/>
    <m/>
    <m/>
    <m/>
    <m/>
    <m/>
    <m/>
    <m/>
    <n v="20.81"/>
    <n v="13841"/>
    <n v="13841"/>
    <x v="2"/>
    <n v="2"/>
    <s v="03:50:41"/>
    <n v="195"/>
    <n v="-1.1166666666666667"/>
    <n v="273.88333333333333"/>
    <x v="28"/>
    <s v="ERNESTO DE LA FUENTE FUENZALIDA - AL AZAN"/>
    <s v="SANDEK 1"/>
    <s v="03:49:34"/>
    <e v="#N/A"/>
    <e v="#N/A"/>
  </r>
  <r>
    <x v="0"/>
    <x v="0"/>
    <n v="80"/>
    <n v="80"/>
    <x v="0"/>
    <s v="3"/>
    <x v="0"/>
    <s v=""/>
    <s v=""/>
    <s v="10174659"/>
    <s v="DIEGO"/>
    <s v="BULNES LABRA"/>
    <s v="106KU13"/>
    <s v="SHAZAM"/>
    <m/>
    <s v=""/>
    <m/>
    <s v=""/>
    <s v="CHL"/>
    <s v=""/>
    <s v="19,28"/>
    <s v="5602"/>
    <m/>
    <s v="04:13"/>
    <s v="21,32"/>
    <s v="5066"/>
    <m/>
    <s v="04:08"/>
    <s v="22,65"/>
    <s v="3179"/>
    <m/>
    <s v="14:56"/>
    <m/>
    <m/>
    <m/>
    <m/>
    <m/>
    <m/>
    <m/>
    <m/>
    <m/>
    <m/>
    <m/>
    <m/>
    <m/>
    <m/>
    <m/>
    <m/>
    <m/>
    <n v="20.8"/>
    <n v="13846"/>
    <n v="13846"/>
    <x v="2"/>
    <n v="3"/>
    <s v="03:50:46"/>
    <n v="190"/>
    <n v="-1.2"/>
    <n v="268.8"/>
    <x v="29"/>
    <s v="DIEGO BULNES LABRA - SHAZAM"/>
    <e v="#N/A"/>
    <s v="03:49:34"/>
    <e v="#N/A"/>
    <e v="#N/A"/>
  </r>
  <r>
    <x v="0"/>
    <x v="0"/>
    <n v="80"/>
    <n v="80"/>
    <x v="0"/>
    <s v="4"/>
    <x v="0"/>
    <s v=""/>
    <s v=""/>
    <s v="10080578"/>
    <s v="FELIPE"/>
    <s v="PERO DOMEYKO"/>
    <s v="106KS97"/>
    <s v="ZLATAN"/>
    <m/>
    <s v=""/>
    <m/>
    <s v=""/>
    <s v="CHL"/>
    <s v=""/>
    <s v="17,09"/>
    <s v="6320"/>
    <m/>
    <s v="02:19"/>
    <s v="19,29"/>
    <s v="5598"/>
    <m/>
    <s v="01:03"/>
    <s v="19,15"/>
    <s v="3760"/>
    <m/>
    <s v="01:35"/>
    <m/>
    <m/>
    <m/>
    <m/>
    <m/>
    <m/>
    <m/>
    <m/>
    <m/>
    <m/>
    <m/>
    <m/>
    <m/>
    <m/>
    <m/>
    <m/>
    <m/>
    <n v="18.37"/>
    <n v="15678"/>
    <n v="15678"/>
    <x v="2"/>
    <n v="9"/>
    <s v="04:21:18"/>
    <n v="160"/>
    <n v="-31.733333333333334"/>
    <n v="208.26666666666665"/>
    <x v="30"/>
    <s v="FELIPE PERO DOMEYKO - ZLATAN"/>
    <s v="KEHAILAN A"/>
    <s v="03:49:34"/>
    <e v="#N/A"/>
    <e v="#N/A"/>
  </r>
  <r>
    <x v="0"/>
    <x v="0"/>
    <n v="80"/>
    <n v="80"/>
    <x v="0"/>
    <s v="5"/>
    <x v="0"/>
    <s v=""/>
    <s v=""/>
    <s v="10032360"/>
    <s v="ALFREDO"/>
    <s v="SAT YABER"/>
    <s v="106KS88"/>
    <s v="CHAMPULLI ZAHIR"/>
    <m/>
    <s v=""/>
    <m/>
    <s v=""/>
    <s v="CHL"/>
    <s v=""/>
    <s v="16,82"/>
    <s v="6422"/>
    <m/>
    <s v="02:39"/>
    <s v="19,44"/>
    <s v="5555"/>
    <m/>
    <s v="01:55"/>
    <s v="19,42"/>
    <s v="3707"/>
    <m/>
    <s v="04:32"/>
    <m/>
    <m/>
    <m/>
    <m/>
    <m/>
    <m/>
    <m/>
    <m/>
    <m/>
    <m/>
    <m/>
    <m/>
    <m/>
    <m/>
    <m/>
    <m/>
    <m/>
    <n v="18.36"/>
    <n v="15684"/>
    <n v="15684"/>
    <x v="2"/>
    <n v="10"/>
    <s v="04:21:24"/>
    <n v="155"/>
    <n v="-31.833333333333332"/>
    <n v="203.16666666666666"/>
    <x v="31"/>
    <s v="ALFREDO SAT YABER - CHAMPULLI ZAHIR"/>
    <s v="RINCONADA A"/>
    <s v="03:49:34"/>
    <e v="#N/A"/>
    <e v="#N/A"/>
  </r>
  <r>
    <x v="0"/>
    <x v="0"/>
    <n v="80"/>
    <n v="80"/>
    <x v="0"/>
    <s v="6"/>
    <x v="0"/>
    <s v=""/>
    <s v=""/>
    <s v="10085801"/>
    <s v="CATALINA"/>
    <s v="ORTUZAR ORPHANOPOULOS"/>
    <s v="106KN67"/>
    <s v="MC Tango"/>
    <m/>
    <s v=""/>
    <m/>
    <s v=""/>
    <s v="CHL"/>
    <s v=""/>
    <s v="17,87"/>
    <s v="6044"/>
    <m/>
    <s v="01:59"/>
    <s v="17,58"/>
    <s v="6143"/>
    <m/>
    <s v="02:23"/>
    <s v="17,85"/>
    <s v="4033"/>
    <m/>
    <s v="03:02"/>
    <m/>
    <m/>
    <m/>
    <m/>
    <m/>
    <m/>
    <m/>
    <m/>
    <m/>
    <m/>
    <m/>
    <m/>
    <m/>
    <m/>
    <m/>
    <m/>
    <m/>
    <n v="17.760000000000002"/>
    <n v="16220"/>
    <n v="16220"/>
    <x v="2"/>
    <n v="14"/>
    <s v="04:30:20"/>
    <n v="135"/>
    <n v="-40.766666666666666"/>
    <n v="174.23333333333335"/>
    <x v="32"/>
    <s v="CATALINA ORTUZAR ORPHANOPOULOS - MC TANGO"/>
    <e v="#N/A"/>
    <s v="03:49:34"/>
    <e v="#N/A"/>
    <e v="#N/A"/>
  </r>
  <r>
    <x v="0"/>
    <x v="0"/>
    <n v="80"/>
    <n v="80"/>
    <x v="0"/>
    <s v="7"/>
    <x v="0"/>
    <s v=""/>
    <s v=""/>
    <s v="10139724"/>
    <s v="ORLANDO"/>
    <s v="VILLALOBOS"/>
    <s v="105AE68"/>
    <s v="LA PERFECTA"/>
    <m/>
    <s v=""/>
    <m/>
    <s v=""/>
    <s v="CHL"/>
    <s v=""/>
    <s v="17,62"/>
    <s v="6129"/>
    <m/>
    <s v="03:26"/>
    <s v="17,46"/>
    <s v="6186"/>
    <m/>
    <s v="04:28"/>
    <s v="18,41"/>
    <s v="3911"/>
    <m/>
    <s v="06:07"/>
    <m/>
    <m/>
    <m/>
    <m/>
    <m/>
    <m/>
    <m/>
    <m/>
    <m/>
    <m/>
    <m/>
    <m/>
    <m/>
    <m/>
    <m/>
    <m/>
    <m/>
    <n v="17.75"/>
    <n v="16226"/>
    <n v="16226"/>
    <x v="2"/>
    <n v="15"/>
    <s v="04:30:26"/>
    <n v="130"/>
    <n v="-40.866666666666667"/>
    <n v="169.13333333333333"/>
    <x v="33"/>
    <s v="ORLANDO VILLALOBOS - LA PERFECTA"/>
    <e v="#N/A"/>
    <s v="03:49:34"/>
    <e v="#N/A"/>
    <e v="#N/A"/>
  </r>
  <r>
    <x v="0"/>
    <x v="0"/>
    <n v="80"/>
    <n v="80"/>
    <x v="0"/>
    <s v="8"/>
    <x v="0"/>
    <s v=""/>
    <s v=""/>
    <s v="10192285"/>
    <s v="CRISTOBAL"/>
    <s v="BELTRAMIN"/>
    <s v="104TU01"/>
    <s v="MARQUEZ DP"/>
    <m/>
    <s v=""/>
    <m/>
    <s v=""/>
    <s v="CHL"/>
    <s v=""/>
    <s v="16,99"/>
    <s v="6358"/>
    <m/>
    <s v="03:38"/>
    <s v="17,92"/>
    <s v="6028"/>
    <m/>
    <s v="03:31"/>
    <s v="18,37"/>
    <s v="3918"/>
    <m/>
    <s v="05:07"/>
    <m/>
    <m/>
    <m/>
    <m/>
    <m/>
    <m/>
    <m/>
    <m/>
    <m/>
    <m/>
    <m/>
    <m/>
    <m/>
    <m/>
    <m/>
    <m/>
    <m/>
    <n v="17.66"/>
    <n v="16305"/>
    <n v="16305"/>
    <x v="2"/>
    <n v="16"/>
    <s v="04:31:45"/>
    <n v="125"/>
    <n v="-42.18333333333333"/>
    <n v="162.81666666666666"/>
    <x v="34"/>
    <s v="CRISTOBAL BELTRAMIN - MARQUEZ DP"/>
    <e v="#N/A"/>
    <s v="03:49:34"/>
    <e v="#N/A"/>
    <e v="#N/A"/>
  </r>
  <r>
    <x v="0"/>
    <x v="0"/>
    <n v="80"/>
    <n v="80"/>
    <x v="0"/>
    <s v="9"/>
    <x v="0"/>
    <s v=""/>
    <s v=""/>
    <s v="_x0009_10100231"/>
    <s v="JAVIERA"/>
    <s v="GAJARDO ARAOS"/>
    <s v="106DA38"/>
    <s v="BAHR"/>
    <m/>
    <s v=""/>
    <m/>
    <s v=""/>
    <s v="CHL"/>
    <s v=""/>
    <s v="16,71"/>
    <s v="6465"/>
    <m/>
    <s v="03:35"/>
    <s v="18,22"/>
    <s v="5929"/>
    <m/>
    <s v="03:49"/>
    <s v="18,39"/>
    <s v="3916"/>
    <m/>
    <s v="03:54"/>
    <m/>
    <m/>
    <m/>
    <m/>
    <m/>
    <m/>
    <m/>
    <m/>
    <m/>
    <m/>
    <m/>
    <m/>
    <m/>
    <m/>
    <m/>
    <m/>
    <m/>
    <n v="17.66"/>
    <n v="16310"/>
    <n v="16310"/>
    <x v="2"/>
    <n v="17"/>
    <s v="04:31:50"/>
    <n v="120"/>
    <n v="-42.266666666666666"/>
    <n v="157.73333333333335"/>
    <x v="35"/>
    <s v="JAVIERA GAJARDO ARAOS - BAHR"/>
    <e v="#N/A"/>
    <s v="03:49:34"/>
    <e v="#N/A"/>
    <e v="#N/A"/>
  </r>
  <r>
    <x v="0"/>
    <x v="0"/>
    <n v="80"/>
    <n v="80"/>
    <x v="0"/>
    <s v="10"/>
    <x v="0"/>
    <s v=""/>
    <s v=""/>
    <s v="10113980"/>
    <s v="PEDRO"/>
    <s v="DEL CAMPO SALINAS"/>
    <s v="104PH40"/>
    <s v="Sasha"/>
    <m/>
    <s v=""/>
    <m/>
    <s v=""/>
    <s v="CHL"/>
    <s v=""/>
    <s v="17,57"/>
    <s v="6147"/>
    <m/>
    <s v="03:39"/>
    <s v="17,05"/>
    <s v="6334"/>
    <m/>
    <s v="04:58"/>
    <s v="17,28"/>
    <s v="4166"/>
    <m/>
    <s v="08:21"/>
    <m/>
    <m/>
    <m/>
    <m/>
    <m/>
    <m/>
    <m/>
    <m/>
    <m/>
    <m/>
    <m/>
    <m/>
    <m/>
    <m/>
    <m/>
    <m/>
    <m/>
    <n v="17.3"/>
    <n v="16648"/>
    <n v="16648"/>
    <x v="2"/>
    <n v="18"/>
    <s v="04:37:28"/>
    <n v="115"/>
    <n v="-47.9"/>
    <n v="147.1"/>
    <x v="36"/>
    <s v="PEDRO DEL CAMPO SALINAS - SASHA"/>
    <e v="#N/A"/>
    <s v="03:49:34"/>
    <e v="#N/A"/>
    <e v="#N/A"/>
  </r>
  <r>
    <x v="0"/>
    <x v="0"/>
    <n v="80"/>
    <n v="80"/>
    <x v="0"/>
    <s v="11"/>
    <x v="0"/>
    <s v=""/>
    <s v=""/>
    <s v="10040015"/>
    <s v="MANUELA"/>
    <s v="VALENZUELA VARGAS"/>
    <s v="104LA18"/>
    <s v="RABIOSA"/>
    <m/>
    <s v=""/>
    <m/>
    <s v=""/>
    <s v="CHL"/>
    <s v=""/>
    <s v="16,96"/>
    <s v="6367"/>
    <m/>
    <s v="02:47"/>
    <s v="16,84"/>
    <s v="6414"/>
    <m/>
    <s v="03:01"/>
    <s v="17,87"/>
    <s v="4030"/>
    <m/>
    <s v="04:21"/>
    <m/>
    <m/>
    <m/>
    <m/>
    <m/>
    <m/>
    <m/>
    <m/>
    <m/>
    <m/>
    <m/>
    <m/>
    <m/>
    <m/>
    <m/>
    <m/>
    <m/>
    <n v="17.13"/>
    <n v="16811"/>
    <n v="16811"/>
    <x v="2"/>
    <n v="19"/>
    <s v="04:40:11"/>
    <n v="110"/>
    <n v="-50.616666666666667"/>
    <n v="139.38333333333333"/>
    <x v="37"/>
    <s v="MANUELA VALENZUELA VARGAS - RABIOSA"/>
    <e v="#N/A"/>
    <s v="03:49:34"/>
    <e v="#N/A"/>
    <e v="#N/A"/>
  </r>
  <r>
    <x v="0"/>
    <x v="0"/>
    <n v="80"/>
    <n v="80"/>
    <x v="0"/>
    <s v="12"/>
    <x v="0"/>
    <s v=""/>
    <s v=""/>
    <s v="10183163"/>
    <s v="INGRID "/>
    <s v="FONCK"/>
    <s v="106GH97"/>
    <s v="CL MISTERIOSA"/>
    <m/>
    <s v=""/>
    <m/>
    <s v=""/>
    <s v="CHL"/>
    <s v=""/>
    <s v="16,47"/>
    <s v="6558"/>
    <m/>
    <s v="05:28"/>
    <s v="16,95"/>
    <s v="6372"/>
    <m/>
    <s v="04:36"/>
    <s v="17,58"/>
    <s v="4095"/>
    <m/>
    <s v="10:21"/>
    <m/>
    <m/>
    <m/>
    <m/>
    <m/>
    <m/>
    <m/>
    <m/>
    <m/>
    <m/>
    <m/>
    <m/>
    <m/>
    <m/>
    <m/>
    <m/>
    <m/>
    <n v="16.920000000000002"/>
    <n v="17025"/>
    <n v="17025"/>
    <x v="2"/>
    <n v="22"/>
    <s v="04:43:45"/>
    <n v="95"/>
    <n v="-54.18333333333333"/>
    <n v="120.81666666666666"/>
    <x v="38"/>
    <s v="INGRID  FONCK - CL MISTERIOSA"/>
    <s v="EL MOLINO A"/>
    <s v="03:49:34"/>
    <e v="#N/A"/>
    <e v="#N/A"/>
  </r>
  <r>
    <x v="0"/>
    <x v="0"/>
    <n v="80"/>
    <n v="80"/>
    <x v="0"/>
    <s v="13"/>
    <x v="0"/>
    <s v=""/>
    <s v=""/>
    <s v="10190037"/>
    <s v="VICENTE"/>
    <s v="IRARRAZABAL"/>
    <s v="106FS02"/>
    <s v="CL LLANCA"/>
    <m/>
    <s v=""/>
    <m/>
    <s v=""/>
    <s v="CHL"/>
    <s v=""/>
    <s v="16,39"/>
    <s v="6589"/>
    <m/>
    <s v="03:51"/>
    <s v="16,53"/>
    <s v="6535"/>
    <m/>
    <s v="07:56"/>
    <s v="18,44"/>
    <s v="3905"/>
    <m/>
    <s v="16:11"/>
    <m/>
    <m/>
    <m/>
    <m/>
    <m/>
    <m/>
    <m/>
    <m/>
    <m/>
    <m/>
    <m/>
    <m/>
    <m/>
    <m/>
    <m/>
    <m/>
    <m/>
    <n v="16.91"/>
    <n v="17029"/>
    <n v="17029"/>
    <x v="2"/>
    <n v="23"/>
    <s v="04:43:49"/>
    <n v="90"/>
    <n v="-54.25"/>
    <n v="115.75"/>
    <x v="39"/>
    <s v="VICENTE IRARRAZABAL - CL LLANCA"/>
    <s v="EL MOLINO B"/>
    <s v="03:49:34"/>
    <e v="#N/A"/>
    <e v="#N/A"/>
  </r>
  <r>
    <x v="0"/>
    <x v="0"/>
    <n v="80"/>
    <n v="80"/>
    <x v="0"/>
    <s v="14"/>
    <x v="0"/>
    <s v=""/>
    <s v=""/>
    <s v="10106225"/>
    <s v="SERGIO "/>
    <s v="HURTADO "/>
    <s v="105DD53"/>
    <s v="DAFIR"/>
    <m/>
    <s v=""/>
    <m/>
    <s v=""/>
    <s v="CHL"/>
    <s v=""/>
    <s v="15,28"/>
    <s v="7070"/>
    <m/>
    <s v="11:23"/>
    <s v="17,74"/>
    <s v="6089"/>
    <m/>
    <s v="09:23"/>
    <s v="12,74"/>
    <s v="5650"/>
    <m/>
    <s v="08:11"/>
    <m/>
    <m/>
    <m/>
    <m/>
    <m/>
    <m/>
    <m/>
    <m/>
    <m/>
    <m/>
    <m/>
    <m/>
    <m/>
    <m/>
    <m/>
    <m/>
    <m/>
    <n v="15.31"/>
    <n v="18809"/>
    <n v="18809"/>
    <x v="2"/>
    <n v="30"/>
    <s v="05:13:29"/>
    <n v="55"/>
    <n v="-83.916666666666671"/>
    <n v="79.999999860000003"/>
    <x v="40"/>
    <s v="SERGIO  HURTADO  - DAFIR"/>
    <e v="#N/A"/>
    <s v="03:49:34"/>
    <e v="#N/A"/>
    <e v="#N/A"/>
  </r>
  <r>
    <x v="0"/>
    <x v="0"/>
    <n v="80"/>
    <n v="80"/>
    <x v="0"/>
    <s v="15"/>
    <x v="0"/>
    <s v=""/>
    <s v=""/>
    <s v="10066794"/>
    <s v="HARKEN"/>
    <s v="JENSEN"/>
    <m/>
    <s v="LA CANDELARIA ALTHANI"/>
    <m/>
    <s v=""/>
    <m/>
    <s v=""/>
    <s v="CHL"/>
    <s v=""/>
    <s v="15,93"/>
    <s v="6779"/>
    <m/>
    <s v="02:56"/>
    <s v="17,23"/>
    <s v="6266"/>
    <m/>
    <s v="07:16"/>
    <s v="10,3"/>
    <s v="6989"/>
    <m/>
    <s v="04:15"/>
    <m/>
    <m/>
    <m/>
    <m/>
    <m/>
    <m/>
    <m/>
    <m/>
    <m/>
    <m/>
    <m/>
    <m/>
    <m/>
    <m/>
    <m/>
    <m/>
    <m/>
    <n v="14.38"/>
    <n v="20034"/>
    <n v="20034"/>
    <x v="2"/>
    <n v="33"/>
    <s v="05:33:54"/>
    <n v="40"/>
    <n v="-104.33333333333334"/>
    <n v="79.999999849999995"/>
    <x v="41"/>
    <s v="HARKEN JENSEN - LA CANDELARIA ALTHANI"/>
    <s v="KEHAILAN A"/>
    <s v="03:49:34"/>
    <e v="#N/A"/>
    <e v="#N/A"/>
  </r>
  <r>
    <x v="0"/>
    <x v="0"/>
    <n v="80"/>
    <n v="80"/>
    <x v="0"/>
    <s v="16"/>
    <x v="1"/>
    <s v=""/>
    <s v=""/>
    <s v="10014233"/>
    <s v="MARIA PAZ"/>
    <s v="VARGAS"/>
    <s v="106KS86"/>
    <s v="AP ANGLO CAYO"/>
    <m/>
    <s v=""/>
    <m/>
    <s v=""/>
    <s v="CHL"/>
    <s v=""/>
    <s v="16,41"/>
    <s v="6580"/>
    <s v="RET"/>
    <s v="03:48"/>
    <m/>
    <m/>
    <m/>
    <m/>
    <m/>
    <m/>
    <m/>
    <m/>
    <m/>
    <m/>
    <m/>
    <m/>
    <m/>
    <m/>
    <m/>
    <m/>
    <m/>
    <m/>
    <m/>
    <m/>
    <m/>
    <m/>
    <m/>
    <m/>
    <m/>
    <n v="16.41"/>
    <n v="6580"/>
    <s v="NA"/>
    <x v="2"/>
    <s v="NA"/>
    <s v="NA"/>
    <n v="0"/>
    <e v="#VALUE!"/>
    <n v="0"/>
    <x v="42"/>
    <s v="MARIA PAZ VARGAS - AP ANGLO CAYO"/>
    <e v="#N/A"/>
    <s v="03:49:34"/>
    <e v="#N/A"/>
    <e v="#N/A"/>
  </r>
  <r>
    <x v="0"/>
    <x v="0"/>
    <n v="80"/>
    <n v="80"/>
    <x v="0"/>
    <s v="17"/>
    <x v="1"/>
    <s v=""/>
    <s v=""/>
    <s v="10125754"/>
    <s v="RODOLFO"/>
    <s v="FUENZALIDA SANHUEZA"/>
    <s v="106DC62"/>
    <s v="RAYO"/>
    <m/>
    <s v=""/>
    <m/>
    <s v=""/>
    <s v="CHL"/>
    <s v=""/>
    <s v="19,65"/>
    <s v="5497"/>
    <m/>
    <s v="03:26"/>
    <s v="20,8"/>
    <s v="5193"/>
    <m/>
    <s v="04:27"/>
    <s v="17,48"/>
    <s v="4119"/>
    <s v="RET"/>
    <s v="04:13"/>
    <m/>
    <m/>
    <m/>
    <m/>
    <m/>
    <m/>
    <m/>
    <m/>
    <m/>
    <m/>
    <m/>
    <m/>
    <m/>
    <m/>
    <m/>
    <m/>
    <m/>
    <n v="19.45"/>
    <n v="14810"/>
    <s v="NA"/>
    <x v="2"/>
    <s v="NA"/>
    <s v="NA"/>
    <n v="0"/>
    <e v="#VALUE!"/>
    <n v="0"/>
    <x v="43"/>
    <s v="RODOLFO FUENZALIDA SANHUEZA - RAYO"/>
    <s v="SANDEK 1"/>
    <s v="03:49:34"/>
    <e v="#N/A"/>
    <e v="#N/A"/>
  </r>
  <r>
    <x v="0"/>
    <x v="0"/>
    <n v="80"/>
    <n v="80"/>
    <x v="0"/>
    <s v="18"/>
    <x v="1"/>
    <s v=""/>
    <s v=""/>
    <s v="10102392"/>
    <s v="MACARENA"/>
    <s v="SUAZO CEPEDA"/>
    <s v="106KP46"/>
    <s v="Lo Campo Presumida"/>
    <m/>
    <s v=""/>
    <m/>
    <s v=""/>
    <s v="CHL"/>
    <s v=""/>
    <s v="16,39"/>
    <s v="6588"/>
    <m/>
    <s v="03:32"/>
    <s v="16,5"/>
    <s v="6544"/>
    <m/>
    <s v="07:43"/>
    <s v="18,41"/>
    <s v="3911"/>
    <s v="FTQ GA"/>
    <s v="08:44"/>
    <m/>
    <m/>
    <m/>
    <m/>
    <m/>
    <m/>
    <m/>
    <m/>
    <m/>
    <m/>
    <m/>
    <m/>
    <m/>
    <m/>
    <m/>
    <m/>
    <m/>
    <n v="16.899999999999999"/>
    <n v="17044"/>
    <s v="NA"/>
    <x v="2"/>
    <s v="NA"/>
    <s v="NA"/>
    <n v="0"/>
    <e v="#VALUE!"/>
    <n v="0"/>
    <x v="44"/>
    <s v="MACARENA SUAZO CEPEDA - LO CAMPO PRESUMIDA"/>
    <s v="EL QUILLAY"/>
    <s v="03:49:34"/>
    <e v="#N/A"/>
    <e v="#N/A"/>
  </r>
  <r>
    <x v="0"/>
    <x v="0"/>
    <n v="80"/>
    <n v="80"/>
    <x v="0"/>
    <s v="19"/>
    <x v="1"/>
    <s v=""/>
    <s v=""/>
    <s v="10062880"/>
    <s v="MARIA ROSA"/>
    <s v="BARAHONA VARGAS"/>
    <s v="104AU49"/>
    <s v="TOBA ATACAMEÑO"/>
    <m/>
    <s v=""/>
    <m/>
    <s v=""/>
    <s v="CHL"/>
    <s v=""/>
    <s v="18,62"/>
    <s v="5801"/>
    <m/>
    <s v="07:47"/>
    <s v="18,55"/>
    <s v="5821"/>
    <s v="FTQ GA"/>
    <s v="14:04"/>
    <m/>
    <m/>
    <m/>
    <m/>
    <m/>
    <m/>
    <m/>
    <m/>
    <m/>
    <m/>
    <m/>
    <m/>
    <m/>
    <m/>
    <m/>
    <m/>
    <m/>
    <m/>
    <m/>
    <m/>
    <m/>
    <n v="18.579999999999998"/>
    <n v="11623"/>
    <s v="NA"/>
    <x v="2"/>
    <s v="NA"/>
    <s v="NA"/>
    <n v="0"/>
    <e v="#VALUE!"/>
    <n v="0"/>
    <x v="45"/>
    <s v="MARIA ROSA BARAHONA VARGAS - TOBA ATACAMEÑO"/>
    <s v="TOBA ENDURANCE"/>
    <s v="03:49:34"/>
    <e v="#N/A"/>
    <e v="#N/A"/>
  </r>
  <r>
    <x v="0"/>
    <x v="0"/>
    <n v="80"/>
    <n v="80"/>
    <x v="0"/>
    <s v="20"/>
    <x v="1"/>
    <s v=""/>
    <s v=""/>
    <s v="_x0009_10116624"/>
    <s v="RENATO "/>
    <s v="CERDA BARROS"/>
    <s v="105UG28"/>
    <s v="DANY"/>
    <m/>
    <s v=""/>
    <m/>
    <s v=""/>
    <s v="CHL"/>
    <s v=""/>
    <s v="17,53"/>
    <s v="6161"/>
    <m/>
    <s v="05:50"/>
    <s v="17,86"/>
    <s v="6047"/>
    <s v="FTQ GA"/>
    <s v="04:26"/>
    <m/>
    <m/>
    <m/>
    <m/>
    <m/>
    <m/>
    <m/>
    <m/>
    <m/>
    <m/>
    <m/>
    <m/>
    <m/>
    <m/>
    <m/>
    <m/>
    <m/>
    <m/>
    <m/>
    <m/>
    <m/>
    <n v="17.690000000000001"/>
    <n v="12208"/>
    <s v="NA"/>
    <x v="2"/>
    <s v="NA"/>
    <s v="NA"/>
    <n v="0"/>
    <e v="#VALUE!"/>
    <n v="0"/>
    <x v="46"/>
    <s v="RENATO  CERDA BARROS - DANY"/>
    <e v="#N/A"/>
    <s v="03:49:34"/>
    <e v="#N/A"/>
    <e v="#N/A"/>
  </r>
  <r>
    <x v="0"/>
    <x v="0"/>
    <n v="80"/>
    <n v="80"/>
    <x v="0"/>
    <s v="21"/>
    <x v="1"/>
    <s v=""/>
    <s v=""/>
    <m/>
    <s v="DIEGO"/>
    <s v="FUENTES URRUTIA"/>
    <s v="106KU10"/>
    <s v="DESPERADO"/>
    <m/>
    <s v=""/>
    <m/>
    <s v=""/>
    <s v="CHL"/>
    <s v=""/>
    <s v="18,22"/>
    <s v="5928"/>
    <s v="FTQ GA"/>
    <s v="05:39"/>
    <m/>
    <m/>
    <m/>
    <m/>
    <m/>
    <m/>
    <m/>
    <m/>
    <m/>
    <m/>
    <m/>
    <m/>
    <m/>
    <m/>
    <m/>
    <m/>
    <m/>
    <m/>
    <m/>
    <m/>
    <m/>
    <m/>
    <m/>
    <m/>
    <m/>
    <n v="18.22"/>
    <n v="5928"/>
    <s v="NA"/>
    <x v="2"/>
    <s v="NA"/>
    <s v="NA"/>
    <n v="0"/>
    <e v="#VALUE!"/>
    <n v="0"/>
    <x v="47"/>
    <s v="DIEGO FUENTES URRUTIA - DESPERADO"/>
    <e v="#N/A"/>
    <s v="03:49:34"/>
    <e v="#N/A"/>
    <e v="#N/A"/>
  </r>
  <r>
    <x v="0"/>
    <x v="0"/>
    <n v="80"/>
    <n v="80"/>
    <x v="0"/>
    <s v="22"/>
    <x v="1"/>
    <s v=""/>
    <s v=""/>
    <s v="10035755"/>
    <s v="CARLOS"/>
    <s v="LETELIER SIVORI"/>
    <s v="104RZ99"/>
    <s v="FZ KARLA "/>
    <m/>
    <s v=""/>
    <m/>
    <s v=""/>
    <s v="CHL"/>
    <s v=""/>
    <s v="16,37"/>
    <s v="6597"/>
    <s v="FTQ GA"/>
    <s v="04:01"/>
    <m/>
    <m/>
    <m/>
    <m/>
    <m/>
    <m/>
    <m/>
    <m/>
    <m/>
    <m/>
    <m/>
    <m/>
    <m/>
    <m/>
    <m/>
    <m/>
    <m/>
    <m/>
    <m/>
    <m/>
    <m/>
    <m/>
    <m/>
    <m/>
    <m/>
    <n v="16.37"/>
    <n v="6597"/>
    <s v="NA"/>
    <x v="2"/>
    <s v="NA"/>
    <s v="NA"/>
    <n v="0"/>
    <e v="#VALUE!"/>
    <n v="0"/>
    <x v="48"/>
    <s v="CARLOS LETELIER SIVORI - FZ KARLA "/>
    <s v="EL MOLINO A"/>
    <s v="03:49:34"/>
    <e v="#N/A"/>
    <e v="#N/A"/>
  </r>
  <r>
    <x v="0"/>
    <x v="0"/>
    <n v="80"/>
    <n v="80"/>
    <x v="0"/>
    <s v="23"/>
    <x v="1"/>
    <s v=""/>
    <s v=""/>
    <s v="10102393"/>
    <s v="FEDERICO"/>
    <s v="SCHMIDT GONZALEZ"/>
    <s v="106KP70"/>
    <s v="TOBA GRINGA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49"/>
    <s v="FEDERICO SCHMIDT GONZALEZ - TOBA GRINGA"/>
    <s v="TOBA ENDURANCE"/>
    <s v="03:49:34"/>
    <e v="#N/A"/>
    <e v="#N/A"/>
  </r>
  <r>
    <x v="0"/>
    <x v="0"/>
    <n v="80"/>
    <n v="80"/>
    <x v="0"/>
    <s v="24"/>
    <x v="1"/>
    <s v=""/>
    <s v=""/>
    <s v="10116737"/>
    <s v="JAVIER"/>
    <s v="MENDEZ YAÑEZ"/>
    <s v="1004SE31"/>
    <s v="ZEUS"/>
    <m/>
    <s v=""/>
    <m/>
    <s v=""/>
    <s v="CHL"/>
    <s v=""/>
    <s v="16,67"/>
    <s v="6478"/>
    <s v="RET"/>
    <s v=""/>
    <m/>
    <m/>
    <m/>
    <m/>
    <m/>
    <m/>
    <m/>
    <m/>
    <m/>
    <m/>
    <m/>
    <m/>
    <m/>
    <m/>
    <m/>
    <m/>
    <m/>
    <m/>
    <m/>
    <m/>
    <m/>
    <m/>
    <m/>
    <m/>
    <m/>
    <n v="16.670000000000002"/>
    <n v="6478"/>
    <s v="NA"/>
    <x v="2"/>
    <s v="NA"/>
    <s v="NA"/>
    <n v="0"/>
    <e v="#VALUE!"/>
    <n v="0"/>
    <x v="50"/>
    <s v="JAVIER MENDEZ YAÑEZ - ZEUS"/>
    <e v="#N/A"/>
    <s v="03:49:34"/>
    <e v="#N/A"/>
    <e v="#N/A"/>
  </r>
  <r>
    <x v="0"/>
    <x v="0"/>
    <n v="80"/>
    <n v="80"/>
    <x v="1"/>
    <s v="1"/>
    <x v="0"/>
    <s v=""/>
    <s v=""/>
    <s v="10094691"/>
    <s v="MICAELA"/>
    <s v="TORRES HORTA"/>
    <s v="105EI53"/>
    <s v="MARENGO ITATA"/>
    <m/>
    <s v=""/>
    <m/>
    <s v=""/>
    <s v="CHL"/>
    <s v=""/>
    <s v="19,97"/>
    <s v="5407"/>
    <m/>
    <s v="01:06"/>
    <s v="19,94"/>
    <s v="5416"/>
    <m/>
    <s v="01:36"/>
    <s v="19,72"/>
    <s v="3651"/>
    <m/>
    <s v="03:23"/>
    <m/>
    <m/>
    <m/>
    <m/>
    <m/>
    <m/>
    <m/>
    <m/>
    <m/>
    <m/>
    <m/>
    <m/>
    <m/>
    <m/>
    <m/>
    <m/>
    <m/>
    <n v="19.899999999999999"/>
    <n v="14474"/>
    <n v="14474"/>
    <x v="3"/>
    <n v="4"/>
    <s v="04:01:14"/>
    <n v="185"/>
    <n v="-11.666666666666666"/>
    <n v="253.33333333333334"/>
    <x v="51"/>
    <s v="MICAELA TORRES HORTA - MARENGO ITATA"/>
    <e v="#N/A"/>
    <s v="03:49:34"/>
    <e v="#N/A"/>
    <e v="#N/A"/>
  </r>
  <r>
    <x v="0"/>
    <x v="0"/>
    <n v="80"/>
    <n v="80"/>
    <x v="1"/>
    <s v="2"/>
    <x v="0"/>
    <s v=""/>
    <s v=""/>
    <s v="10181513"/>
    <s v="WILLIAM"/>
    <s v="GREASLEY MAKAI"/>
    <s v="106GH55"/>
    <s v="MC Bellaco"/>
    <m/>
    <s v=""/>
    <m/>
    <s v=""/>
    <s v="CAN"/>
    <s v=""/>
    <s v="19,12"/>
    <s v="5650"/>
    <m/>
    <s v="02:02"/>
    <s v="18,31"/>
    <s v="5898"/>
    <m/>
    <s v="04:13"/>
    <s v="17,1"/>
    <s v="4212"/>
    <m/>
    <s v="06:09"/>
    <m/>
    <m/>
    <m/>
    <m/>
    <m/>
    <m/>
    <m/>
    <m/>
    <m/>
    <m/>
    <m/>
    <m/>
    <m/>
    <m/>
    <m/>
    <m/>
    <m/>
    <n v="18.27"/>
    <n v="15760"/>
    <n v="15760"/>
    <x v="3"/>
    <n v="11"/>
    <s v="04:22:40"/>
    <n v="150"/>
    <n v="-33.1"/>
    <n v="196.9"/>
    <x v="52"/>
    <s v="WILLIAM GREASLEY MAKAI - MC BELLACO"/>
    <e v="#N/A"/>
    <s v="03:49:34"/>
    <e v="#N/A"/>
    <e v="#N/A"/>
  </r>
  <r>
    <x v="0"/>
    <x v="0"/>
    <n v="80"/>
    <n v="80"/>
    <x v="1"/>
    <s v="3"/>
    <x v="0"/>
    <s v=""/>
    <s v=""/>
    <s v="10192484"/>
    <s v="FLORENCIA CATALINA"/>
    <s v="CERPA VERA"/>
    <s v="104NR24"/>
    <s v="ALCAZAR CANELO"/>
    <m/>
    <s v=""/>
    <m/>
    <s v=""/>
    <s v="CHL"/>
    <s v=""/>
    <s v="18,76"/>
    <s v="5757"/>
    <m/>
    <s v="07:12"/>
    <s v="18,62"/>
    <s v="5800"/>
    <m/>
    <s v="04:10"/>
    <s v="17,11"/>
    <s v="4208"/>
    <m/>
    <s v="29:58"/>
    <m/>
    <m/>
    <m/>
    <m/>
    <m/>
    <m/>
    <m/>
    <m/>
    <m/>
    <m/>
    <m/>
    <m/>
    <m/>
    <m/>
    <m/>
    <m/>
    <m/>
    <n v="18.27"/>
    <n v="15765"/>
    <n v="15765"/>
    <x v="3"/>
    <n v="12"/>
    <s v="04:22:45"/>
    <n v="145"/>
    <n v="-33.18333333333333"/>
    <n v="191.81666666666666"/>
    <x v="53"/>
    <s v="FLORENCIA CATALINA CERPA VERA - ALCAZAR CANELO"/>
    <e v="#N/A"/>
    <s v="03:49:34"/>
    <e v="#N/A"/>
    <e v="#N/A"/>
  </r>
  <r>
    <x v="0"/>
    <x v="0"/>
    <n v="80"/>
    <n v="80"/>
    <x v="1"/>
    <s v="4"/>
    <x v="0"/>
    <s v=""/>
    <s v=""/>
    <s v="10172476"/>
    <s v="FLORENCIA"/>
    <s v="CARDONE ALMARZA"/>
    <s v="106BD75"/>
    <s v="HP ADEL"/>
    <m/>
    <s v=""/>
    <m/>
    <s v=""/>
    <s v="CHL"/>
    <s v=""/>
    <s v="17,64"/>
    <s v="6121"/>
    <m/>
    <s v="04:11"/>
    <s v="17,99"/>
    <s v="6004"/>
    <m/>
    <s v="02:58"/>
    <s v="18,03"/>
    <s v="3993"/>
    <m/>
    <s v="03:36"/>
    <m/>
    <m/>
    <m/>
    <m/>
    <m/>
    <m/>
    <m/>
    <m/>
    <m/>
    <m/>
    <m/>
    <m/>
    <m/>
    <m/>
    <m/>
    <m/>
    <m/>
    <n v="17.87"/>
    <n v="16118"/>
    <n v="16118"/>
    <x v="3"/>
    <n v="13"/>
    <s v="04:28:38"/>
    <n v="140"/>
    <n v="-39.06666666666667"/>
    <n v="180.93333333333334"/>
    <x v="54"/>
    <s v="FLORENCIA CARDONE ALMARZA - HP ADEL"/>
    <e v="#N/A"/>
    <s v="03:49:34"/>
    <e v="#N/A"/>
    <e v="#N/A"/>
  </r>
  <r>
    <x v="0"/>
    <x v="0"/>
    <n v="80"/>
    <n v="80"/>
    <x v="1"/>
    <s v="5"/>
    <x v="0"/>
    <s v=""/>
    <s v=""/>
    <s v="10187939"/>
    <s v="EMILIA"/>
    <s v="PATTERSON"/>
    <s v="106KS93"/>
    <s v="SEMBLANZA"/>
    <m/>
    <s v=""/>
    <m/>
    <s v=""/>
    <s v="CHL"/>
    <s v=""/>
    <s v="16,04"/>
    <s v="6732"/>
    <m/>
    <s v="03:28"/>
    <s v="18,65"/>
    <s v="5790"/>
    <m/>
    <s v="04:00"/>
    <s v="15,69"/>
    <s v="4590"/>
    <m/>
    <s v="08:56"/>
    <m/>
    <m/>
    <m/>
    <m/>
    <m/>
    <m/>
    <m/>
    <m/>
    <m/>
    <m/>
    <m/>
    <m/>
    <m/>
    <m/>
    <m/>
    <m/>
    <m/>
    <n v="16.829999999999998"/>
    <n v="17111"/>
    <n v="17111"/>
    <x v="3"/>
    <n v="25"/>
    <s v="04:45:11"/>
    <n v="80"/>
    <n v="-55.616666666666667"/>
    <n v="104.38333333333333"/>
    <x v="55"/>
    <s v="EMILIA PATTERSON - SEMBLANZA"/>
    <s v="RINCONADA A"/>
    <s v="03:49:34"/>
    <e v="#N/A"/>
    <e v="#N/A"/>
  </r>
  <r>
    <x v="0"/>
    <x v="0"/>
    <n v="80"/>
    <n v="80"/>
    <x v="1"/>
    <s v="6"/>
    <x v="0"/>
    <s v=""/>
    <s v=""/>
    <s v="10155174"/>
    <s v="CONSUELO"/>
    <s v="MARCHANT CARDENAS"/>
    <s v="106CE28"/>
    <s v="ALCAZAR MAGNOLIO"/>
    <m/>
    <s v=""/>
    <m/>
    <s v=""/>
    <s v="CHL"/>
    <s v=""/>
    <s v="16,2"/>
    <s v="6666"/>
    <m/>
    <s v="02:32"/>
    <s v="16,5"/>
    <s v="6547"/>
    <m/>
    <s v="02:49"/>
    <s v="18,45"/>
    <s v="3903"/>
    <m/>
    <s v="11:45"/>
    <m/>
    <m/>
    <m/>
    <m/>
    <m/>
    <m/>
    <m/>
    <m/>
    <m/>
    <m/>
    <m/>
    <m/>
    <m/>
    <m/>
    <m/>
    <m/>
    <m/>
    <n v="16.829999999999998"/>
    <n v="17116"/>
    <n v="17116"/>
    <x v="3"/>
    <n v="26"/>
    <s v="04:45:16"/>
    <n v="75"/>
    <n v="-55.7"/>
    <n v="99.3"/>
    <x v="56"/>
    <s v="CONSUELO MARCHANT CARDENAS - ALCAZAR MAGNOLIO"/>
    <e v="#N/A"/>
    <s v="03:49:34"/>
    <e v="#N/A"/>
    <e v="#N/A"/>
  </r>
  <r>
    <x v="0"/>
    <x v="0"/>
    <n v="80"/>
    <n v="80"/>
    <x v="1"/>
    <s v="7"/>
    <x v="0"/>
    <s v=""/>
    <s v=""/>
    <s v="10178025"/>
    <s v="TRINIDAD"/>
    <s v="MARINKOVIC CORTESE"/>
    <s v="106KP37"/>
    <s v="QUIJOTE"/>
    <m/>
    <s v=""/>
    <m/>
    <s v=""/>
    <s v="CHL"/>
    <s v=""/>
    <s v="16,16"/>
    <s v="6685"/>
    <m/>
    <s v="02:49"/>
    <s v="16,46"/>
    <s v="6563"/>
    <m/>
    <s v="03:20"/>
    <s v="18,53"/>
    <s v="3885"/>
    <m/>
    <s v="08:12"/>
    <m/>
    <m/>
    <m/>
    <m/>
    <m/>
    <m/>
    <m/>
    <m/>
    <m/>
    <m/>
    <m/>
    <m/>
    <m/>
    <m/>
    <m/>
    <m/>
    <m/>
    <n v="16.809999999999999"/>
    <n v="17133"/>
    <n v="17133"/>
    <x v="3"/>
    <n v="27"/>
    <s v="04:45:33"/>
    <n v="70"/>
    <n v="-55.983333333333334"/>
    <n v="94.016666666666666"/>
    <x v="57"/>
    <s v="TRINIDAD MARINKOVIC CORTESE - QUIJOTE"/>
    <e v="#N/A"/>
    <s v="03:49:34"/>
    <e v="#N/A"/>
    <e v="#N/A"/>
  </r>
  <r>
    <x v="0"/>
    <x v="0"/>
    <n v="80"/>
    <n v="80"/>
    <x v="1"/>
    <s v="8"/>
    <x v="0"/>
    <s v=""/>
    <s v=""/>
    <s v="10169490"/>
    <s v="GABRIEL AGUSTIN"/>
    <s v="ALMARA"/>
    <s v="106KP40"/>
    <s v="CARMELO"/>
    <m/>
    <s v=""/>
    <m/>
    <s v=""/>
    <s v="CHL"/>
    <s v=""/>
    <s v="16,13"/>
    <s v="6696"/>
    <m/>
    <s v="02:55"/>
    <s v="16,55"/>
    <s v="6527"/>
    <m/>
    <s v="02:52"/>
    <s v="18,39"/>
    <s v="3915"/>
    <m/>
    <s v="08:22"/>
    <m/>
    <m/>
    <m/>
    <m/>
    <m/>
    <m/>
    <m/>
    <m/>
    <m/>
    <m/>
    <m/>
    <m/>
    <m/>
    <m/>
    <m/>
    <m/>
    <m/>
    <n v="16.8"/>
    <n v="17138"/>
    <n v="17138"/>
    <x v="3"/>
    <n v="28"/>
    <s v="04:45:38"/>
    <n v="65"/>
    <n v="-56.06666666666667"/>
    <n v="88.933333333333337"/>
    <x v="58"/>
    <s v="GABRIEL AGUSTIN ALMARA - CARMELO"/>
    <e v="#N/A"/>
    <s v="03:49:34"/>
    <e v="#N/A"/>
    <e v="#N/A"/>
  </r>
  <r>
    <x v="0"/>
    <x v="0"/>
    <n v="80"/>
    <n v="80"/>
    <x v="1"/>
    <s v="9"/>
    <x v="1"/>
    <s v=""/>
    <s v=""/>
    <s v="10176286"/>
    <s v="VICTOR"/>
    <s v="RIOS GARCIA HUIDOBRO"/>
    <s v="106DA44"/>
    <s v="JG GRINGA"/>
    <m/>
    <s v=""/>
    <m/>
    <s v=""/>
    <s v="CHL"/>
    <s v=""/>
    <s v="17,97"/>
    <s v="6010"/>
    <m/>
    <s v="02:13"/>
    <s v="17,72"/>
    <s v="6095"/>
    <s v="FTQ GA"/>
    <s v="02:53"/>
    <m/>
    <m/>
    <m/>
    <m/>
    <m/>
    <m/>
    <m/>
    <m/>
    <m/>
    <m/>
    <m/>
    <m/>
    <m/>
    <m/>
    <m/>
    <m/>
    <m/>
    <m/>
    <m/>
    <m/>
    <m/>
    <n v="17.84"/>
    <n v="12105"/>
    <s v="NA"/>
    <x v="3"/>
    <s v="NA"/>
    <s v="NA"/>
    <n v="0"/>
    <e v="#VALUE!"/>
    <n v="0"/>
    <x v="59"/>
    <s v="VICTOR RIOS GARCIA HUIDOBRO - JG GRINGA"/>
    <e v="#N/A"/>
    <s v="03:49:34"/>
    <e v="#N/A"/>
    <e v="#N/A"/>
  </r>
  <r>
    <x v="0"/>
    <x v="0"/>
    <n v="80"/>
    <n v="80"/>
    <x v="1"/>
    <s v="10"/>
    <x v="1"/>
    <s v=""/>
    <s v=""/>
    <s v="10105728"/>
    <s v="DOMINGO"/>
    <s v="SPOERER VERGARA"/>
    <m/>
    <s v="JINSHAH"/>
    <m/>
    <s v=""/>
    <m/>
    <s v=""/>
    <s v="CHL"/>
    <s v=""/>
    <s v="18,33"/>
    <s v="5893"/>
    <s v="FTQ GA"/>
    <s v="05:45"/>
    <m/>
    <m/>
    <m/>
    <m/>
    <m/>
    <m/>
    <m/>
    <m/>
    <m/>
    <m/>
    <m/>
    <m/>
    <m/>
    <m/>
    <m/>
    <m/>
    <m/>
    <m/>
    <m/>
    <m/>
    <m/>
    <m/>
    <m/>
    <m/>
    <m/>
    <n v="18.329999999999998"/>
    <n v="5893"/>
    <s v="NA"/>
    <x v="3"/>
    <s v="NA"/>
    <s v="NA"/>
    <n v="0"/>
    <e v="#VALUE!"/>
    <n v="0"/>
    <x v="60"/>
    <s v="DOMINGO SPOERER VERGARA - JINSHAH"/>
    <s v="LA COMPAÑÍA"/>
    <s v="03:49:34"/>
    <e v="#N/A"/>
    <e v="#N/A"/>
  </r>
  <r>
    <x v="0"/>
    <x v="1"/>
    <n v="80"/>
    <n v="80"/>
    <x v="0"/>
    <s v="1"/>
    <x v="0"/>
    <s v=""/>
    <s v=""/>
    <m/>
    <s v="FELIPE"/>
    <s v="THOMSEN"/>
    <m/>
    <s v="ZAGAL"/>
    <m/>
    <s v=""/>
    <m/>
    <s v=""/>
    <s v="CHL"/>
    <s v=""/>
    <s v="08:30:00"/>
    <s v="09:56:46"/>
    <s v="10:03:44"/>
    <s v="19,2"/>
    <s v="20,75"/>
    <s v="5624"/>
    <m/>
    <s v="10:43:44"/>
    <s v="12:03:27"/>
    <s v="12:12:37"/>
    <s v="20,25"/>
    <s v="22,58"/>
    <s v="5333"/>
    <m/>
    <s v="12:52:37"/>
    <s v="13:53:18"/>
    <s v="14:05:17"/>
    <s v="19,77"/>
    <s v="19,77"/>
    <s v="3642"/>
    <m/>
    <m/>
    <m/>
    <m/>
    <m/>
    <m/>
    <m/>
    <m/>
    <m/>
    <n v="19.73"/>
    <n v="14599"/>
    <n v="14599"/>
    <x v="2"/>
    <n v="5"/>
    <s v="04:03:19"/>
    <n v="180"/>
    <n v="-13.75"/>
    <n v="246.25"/>
    <x v="61"/>
    <s v="FELIPE THOMSEN - ZAGAL"/>
    <e v="#N/A"/>
    <s v="03:49:34"/>
    <e v="#N/A"/>
    <e v="#N/A"/>
  </r>
  <r>
    <x v="0"/>
    <x v="1"/>
    <n v="80"/>
    <n v="80"/>
    <x v="0"/>
    <s v="2"/>
    <x v="0"/>
    <s v=""/>
    <s v=""/>
    <m/>
    <s v="OSCAR"/>
    <s v="TAHAN"/>
    <m/>
    <s v="GALA"/>
    <m/>
    <s v=""/>
    <m/>
    <s v=""/>
    <s v="CHL"/>
    <s v=""/>
    <s v="08:30:00"/>
    <s v="10:00:11"/>
    <s v="10:02:49"/>
    <s v="19,39"/>
    <s v="19,96"/>
    <s v="5569"/>
    <m/>
    <s v="10:42:49"/>
    <s v="12:10:22"/>
    <s v="12:13:54"/>
    <s v="19,76"/>
    <s v="20,56"/>
    <s v="5466"/>
    <m/>
    <s v="12:53:54"/>
    <s v="13:54:53"/>
    <s v="14:04:22"/>
    <s v="19,68"/>
    <s v="19,68"/>
    <s v="3659"/>
    <m/>
    <m/>
    <m/>
    <m/>
    <m/>
    <m/>
    <m/>
    <m/>
    <m/>
    <n v="19.600000000000001"/>
    <n v="14694"/>
    <n v="14694"/>
    <x v="2"/>
    <n v="6"/>
    <s v="04:04:54"/>
    <n v="175"/>
    <n v="-15.333333333333334"/>
    <n v="239.66666666666666"/>
    <x v="62"/>
    <s v="OSCAR TAHAN - GALA"/>
    <e v="#N/A"/>
    <s v="03:49:34"/>
    <e v="#N/A"/>
    <e v="#N/A"/>
  </r>
  <r>
    <x v="0"/>
    <x v="1"/>
    <n v="80"/>
    <n v="80"/>
    <x v="0"/>
    <s v="3"/>
    <x v="0"/>
    <s v=""/>
    <s v=""/>
    <m/>
    <s v="RICARDO"/>
    <s v="THOMSEN"/>
    <m/>
    <s v="CORAJE"/>
    <m/>
    <s v=""/>
    <m/>
    <s v=""/>
    <s v="CHL"/>
    <s v=""/>
    <s v="08:30:00"/>
    <s v="09:58:34"/>
    <s v="10:06:28"/>
    <s v="18,66"/>
    <s v="20,32"/>
    <s v="5788"/>
    <m/>
    <s v="10:46:28"/>
    <s v="12:10:47"/>
    <s v="12:16:05"/>
    <s v="20,08"/>
    <s v="21,35"/>
    <s v="5377"/>
    <m/>
    <s v="12:56:05"/>
    <s v="14:03:32"/>
    <s v="14:08:22"/>
    <s v="17,79"/>
    <s v="17,79"/>
    <s v="4046"/>
    <m/>
    <m/>
    <m/>
    <m/>
    <m/>
    <m/>
    <m/>
    <m/>
    <m/>
    <n v="18.93"/>
    <n v="15212"/>
    <n v="15212"/>
    <x v="2"/>
    <n v="7"/>
    <s v="04:13:32"/>
    <n v="170"/>
    <n v="-23.966666666666665"/>
    <n v="226.03333333333333"/>
    <x v="63"/>
    <s v="RICARDO THOMSEN - CORAJE"/>
    <e v="#N/A"/>
    <s v="03:49:34"/>
    <e v="#N/A"/>
    <e v="#N/A"/>
  </r>
  <r>
    <x v="0"/>
    <x v="1"/>
    <n v="80"/>
    <n v="80"/>
    <x v="0"/>
    <s v="4"/>
    <x v="0"/>
    <s v=""/>
    <s v=""/>
    <m/>
    <s v="MATIAS"/>
    <s v="ALONSO ASCUY"/>
    <m/>
    <s v="ARAMIS"/>
    <m/>
    <s v=""/>
    <m/>
    <s v=""/>
    <s v="CHL"/>
    <s v=""/>
    <s v="08:30:00"/>
    <s v="09:56:25"/>
    <s v="10:06:03"/>
    <s v="18,74"/>
    <s v="20,83"/>
    <s v="5763"/>
    <m/>
    <s v="10:46:03"/>
    <s v="12:09:49"/>
    <s v="12:21:31"/>
    <s v="18,85"/>
    <s v="21,49"/>
    <s v="5729"/>
    <m/>
    <s v="13:01:31"/>
    <s v="14:07:30"/>
    <s v="14:19:24"/>
    <s v="18,19"/>
    <s v="18,19"/>
    <s v="3959"/>
    <m/>
    <m/>
    <m/>
    <m/>
    <m/>
    <m/>
    <m/>
    <m/>
    <m/>
    <n v="18.64"/>
    <n v="15451"/>
    <n v="15451"/>
    <x v="2"/>
    <n v="8"/>
    <s v="04:17:31"/>
    <n v="165"/>
    <n v="-27.95"/>
    <n v="217.05"/>
    <x v="64"/>
    <s v="MATIAS ALONSO ASCUY - ARAMIS"/>
    <s v="SANDEK 1"/>
    <s v="03:49:34"/>
    <e v="#N/A"/>
    <e v="#N/A"/>
  </r>
  <r>
    <x v="0"/>
    <x v="1"/>
    <n v="80"/>
    <n v="80"/>
    <x v="0"/>
    <s v="5"/>
    <x v="0"/>
    <s v=""/>
    <s v=""/>
    <s v="10136902"/>
    <s v="Paola Alejandra"/>
    <s v="GOIC Carcamo"/>
    <s v="106LU87"/>
    <s v="MISIL"/>
    <m/>
    <s v=""/>
    <m/>
    <s v=""/>
    <s v="CHL"/>
    <s v=""/>
    <s v="08:30:00"/>
    <s v="09:58:06"/>
    <s v="10:01:05"/>
    <s v="19,76"/>
    <s v="20,43"/>
    <s v="5465"/>
    <m/>
    <s v="10:41:05"/>
    <s v="12:40:02"/>
    <s v="12:42:12"/>
    <s v="14,86"/>
    <s v="15,13"/>
    <s v="7267"/>
    <m/>
    <s v="13:22:12"/>
    <s v="14:31:44"/>
    <s v="14:36:53"/>
    <s v="17,26"/>
    <s v="17,26"/>
    <s v="4172"/>
    <m/>
    <m/>
    <m/>
    <m/>
    <m/>
    <m/>
    <m/>
    <m/>
    <m/>
    <n v="17.04"/>
    <n v="16905"/>
    <n v="16905"/>
    <x v="2"/>
    <n v="20"/>
    <s v="04:41:45"/>
    <n v="105"/>
    <n v="-52.18333333333333"/>
    <n v="132.81666666666666"/>
    <x v="65"/>
    <s v="PAOLA ALEJANDRA GOIC CARCAMO - MISIL"/>
    <e v="#N/A"/>
    <s v="03:49:34"/>
    <e v="#N/A"/>
    <e v="#N/A"/>
  </r>
  <r>
    <x v="0"/>
    <x v="1"/>
    <n v="80"/>
    <n v="80"/>
    <x v="0"/>
    <s v="6"/>
    <x v="0"/>
    <s v=""/>
    <s v=""/>
    <s v="10036496"/>
    <s v="SANTIAGO"/>
    <s v="UGARTE"/>
    <s v="106EM09"/>
    <s v="MUSTAFA"/>
    <m/>
    <s v=""/>
    <m/>
    <s v=""/>
    <s v="CHL"/>
    <s v=""/>
    <s v="08:30:00"/>
    <s v="10:19:30"/>
    <s v="10:22:18"/>
    <s v="16,03"/>
    <s v="16,44"/>
    <s v="6738"/>
    <m/>
    <s v="11:02:18"/>
    <s v="12:41:13"/>
    <s v="12:45:06"/>
    <s v="17,51"/>
    <s v="18,2"/>
    <s v="6168"/>
    <m/>
    <s v="13:25:06"/>
    <s v="14:33:09"/>
    <s v="14:40:29"/>
    <s v="17,63"/>
    <s v="17,63"/>
    <s v="4083"/>
    <m/>
    <m/>
    <m/>
    <m/>
    <m/>
    <m/>
    <m/>
    <m/>
    <m/>
    <n v="16.95"/>
    <n v="16990"/>
    <n v="16990"/>
    <x v="2"/>
    <n v="21"/>
    <s v="04:43:10"/>
    <n v="100"/>
    <n v="-53.6"/>
    <n v="126.4"/>
    <x v="66"/>
    <s v="SANTIAGO UGARTE - MUSTAFA"/>
    <e v="#N/A"/>
    <s v="03:49:34"/>
    <e v="#N/A"/>
    <e v="#N/A"/>
  </r>
  <r>
    <x v="0"/>
    <x v="1"/>
    <n v="80"/>
    <n v="80"/>
    <x v="0"/>
    <s v="7"/>
    <x v="0"/>
    <s v=""/>
    <s v=""/>
    <m/>
    <s v="SERGIO"/>
    <s v="ULLOA C"/>
    <m/>
    <s v="HF BARII"/>
    <m/>
    <s v=""/>
    <m/>
    <s v=""/>
    <s v="CHL"/>
    <s v=""/>
    <s v="08:30:00"/>
    <s v="10:18:54"/>
    <s v="10:21:13"/>
    <s v="16,18"/>
    <s v="16,53"/>
    <s v="6673"/>
    <m/>
    <s v="11:01:13"/>
    <s v="12:40:59"/>
    <s v="12:47:40"/>
    <s v="16,91"/>
    <s v="18,04"/>
    <s v="6387"/>
    <m/>
    <s v="13:27:40"/>
    <s v="14:33:52"/>
    <s v="14:42:37"/>
    <s v="18,13"/>
    <s v="18,13"/>
    <s v="3972"/>
    <m/>
    <m/>
    <m/>
    <m/>
    <m/>
    <m/>
    <m/>
    <m/>
    <m/>
    <n v="16.91"/>
    <n v="17033"/>
    <n v="17033"/>
    <x v="2"/>
    <n v="24"/>
    <s v="04:43:53"/>
    <n v="85"/>
    <n v="-54.31666666666667"/>
    <n v="110.68333333333334"/>
    <x v="67"/>
    <s v="SERGIO ULLOA C - HF BARII"/>
    <e v="#N/A"/>
    <s v="03:49:34"/>
    <e v="#N/A"/>
    <e v="#N/A"/>
  </r>
  <r>
    <x v="0"/>
    <x v="1"/>
    <n v="80"/>
    <n v="80"/>
    <x v="0"/>
    <s v="8"/>
    <x v="0"/>
    <s v=""/>
    <s v=""/>
    <m/>
    <s v="PABLO"/>
    <s v="VALDES RAMIREZ"/>
    <m/>
    <s v="MISTELA"/>
    <m/>
    <s v=""/>
    <m/>
    <s v=""/>
    <s v="CHL"/>
    <s v=""/>
    <s v="08:30:00"/>
    <s v="10:21:04"/>
    <s v="10:27:31"/>
    <s v="15,32"/>
    <s v="16,21"/>
    <s v="7051"/>
    <m/>
    <s v="11:07:31"/>
    <s v="12:50:28"/>
    <s v="12:54:20"/>
    <s v="16,85"/>
    <s v="17,48"/>
    <s v="6410"/>
    <m/>
    <s v="13:34:20"/>
    <s v="14:50:41"/>
    <s v="14:56:32"/>
    <s v="15,72"/>
    <s v="15,72"/>
    <s v="4581"/>
    <m/>
    <m/>
    <m/>
    <m/>
    <m/>
    <m/>
    <m/>
    <m/>
    <m/>
    <n v="15.96"/>
    <n v="18042"/>
    <n v="18042"/>
    <x v="2"/>
    <n v="29"/>
    <s v="05:00:42"/>
    <n v="60"/>
    <n v="-71.133333333333326"/>
    <n v="79.999999919999993"/>
    <x v="68"/>
    <s v="PABLO VALDES RAMIREZ - MISTELA"/>
    <e v="#N/A"/>
    <s v="03:49:34"/>
    <e v="#N/A"/>
    <e v="#N/A"/>
  </r>
  <r>
    <x v="0"/>
    <x v="1"/>
    <n v="80"/>
    <n v="80"/>
    <x v="0"/>
    <s v="9"/>
    <x v="0"/>
    <s v=""/>
    <s v=""/>
    <m/>
    <s v="DARIO"/>
    <s v="CHAMORRO"/>
    <m/>
    <s v="SIMBA"/>
    <m/>
    <s v=""/>
    <m/>
    <s v=""/>
    <s v="CHL"/>
    <s v=""/>
    <s v="08:30:00"/>
    <s v="10:27:51"/>
    <s v="10:32:41"/>
    <s v="14,67"/>
    <s v="15,27"/>
    <s v="7362"/>
    <m/>
    <s v="11:12:41"/>
    <s v="13:16:18"/>
    <s v="13:20:26"/>
    <s v="14,09"/>
    <s v="14,56"/>
    <s v="7665"/>
    <m/>
    <s v="14:00:26"/>
    <s v="15:23:04"/>
    <s v="15:29:34"/>
    <s v="14,52"/>
    <s v="14,52"/>
    <s v="4958"/>
    <m/>
    <m/>
    <m/>
    <m/>
    <m/>
    <m/>
    <m/>
    <m/>
    <m/>
    <n v="14.41"/>
    <n v="19984"/>
    <n v="19984"/>
    <x v="2"/>
    <n v="31"/>
    <s v="05:33:04"/>
    <n v="50"/>
    <n v="-103.5"/>
    <n v="79.99999991"/>
    <x v="69"/>
    <s v="DARIO CHAMORRO - SIMBA"/>
    <e v="#N/A"/>
    <s v="03:49:34"/>
    <e v="#N/A"/>
    <e v="#N/A"/>
  </r>
  <r>
    <x v="0"/>
    <x v="1"/>
    <n v="80"/>
    <n v="80"/>
    <x v="0"/>
    <s v="10"/>
    <x v="0"/>
    <s v=""/>
    <s v=""/>
    <m/>
    <s v="LEON"/>
    <s v="LARRAIN"/>
    <m/>
    <s v="LB Zarpazo"/>
    <m/>
    <s v=""/>
    <m/>
    <s v=""/>
    <s v="CHL"/>
    <s v=""/>
    <s v="08:30:00"/>
    <s v="10:27:48"/>
    <s v="10:32:29"/>
    <s v="14,69"/>
    <s v="15,28"/>
    <s v="7350"/>
    <m/>
    <s v="11:12:29"/>
    <s v="13:16:10"/>
    <s v="13:21:46"/>
    <s v="13,92"/>
    <s v="14,55"/>
    <s v="7757"/>
    <m/>
    <s v="14:01:46"/>
    <s v="15:23:26"/>
    <s v="15:30:38"/>
    <s v="14,69"/>
    <s v="14,69"/>
    <s v="4900"/>
    <m/>
    <m/>
    <m/>
    <m/>
    <m/>
    <m/>
    <m/>
    <m/>
    <m/>
    <n v="14.4"/>
    <n v="20007"/>
    <n v="20007"/>
    <x v="2"/>
    <n v="32"/>
    <s v="05:33:27"/>
    <n v="45"/>
    <n v="-103.88333333333333"/>
    <n v="79.999999900000006"/>
    <x v="70"/>
    <s v="LEON LARRAIN - LB ZARPAZO"/>
    <e v="#N/A"/>
    <s v="03:49:34"/>
    <e v="#N/A"/>
    <e v="#N/A"/>
  </r>
  <r>
    <x v="0"/>
    <x v="1"/>
    <n v="80"/>
    <n v="80"/>
    <x v="0"/>
    <s v="11"/>
    <x v="0"/>
    <s v=""/>
    <s v=""/>
    <m/>
    <s v="LUIS"/>
    <s v="SANTOS "/>
    <m/>
    <s v="ALBORADA HURACAN"/>
    <m/>
    <s v=""/>
    <m/>
    <s v=""/>
    <s v="CHL"/>
    <s v=""/>
    <s v="08:30:00"/>
    <s v="10:32:01"/>
    <s v="10:35:51"/>
    <s v="14,3"/>
    <s v="14,75"/>
    <s v="7552"/>
    <m/>
    <s v="11:15:51"/>
    <s v="13:16:22"/>
    <s v="13:21:54"/>
    <s v="14,28"/>
    <s v="14,94"/>
    <s v="7563"/>
    <m/>
    <s v="14:01:54"/>
    <s v="15:24:12"/>
    <s v="15:30:12"/>
    <s v="14,58"/>
    <s v="14,58"/>
    <s v="4938"/>
    <m/>
    <m/>
    <m/>
    <m/>
    <m/>
    <m/>
    <m/>
    <m/>
    <m/>
    <n v="14.36"/>
    <n v="20053"/>
    <n v="20053"/>
    <x v="2"/>
    <n v="34"/>
    <s v="05:34:13"/>
    <n v="35"/>
    <n v="-104.65"/>
    <n v="79.999999889999998"/>
    <x v="71"/>
    <s v="LUIS SANTOS  - ALBORADA HURACAN"/>
    <e v="#N/A"/>
    <s v="03:49:34"/>
    <e v="#N/A"/>
    <e v="#N/A"/>
  </r>
  <r>
    <x v="0"/>
    <x v="1"/>
    <n v="80"/>
    <n v="80"/>
    <x v="0"/>
    <s v="12"/>
    <x v="0"/>
    <s v=""/>
    <s v=""/>
    <m/>
    <s v="JUAN"/>
    <s v="RIOS"/>
    <m/>
    <s v="SALAM"/>
    <m/>
    <s v=""/>
    <m/>
    <s v=""/>
    <s v="CHL"/>
    <s v=""/>
    <s v="08:30:00"/>
    <s v="10:31:58"/>
    <s v="10:34:20"/>
    <s v="14,48"/>
    <s v="14,76"/>
    <s v="7461"/>
    <m/>
    <s v="11:14:20"/>
    <s v="13:16:15"/>
    <s v="13:19:00"/>
    <s v="14,44"/>
    <s v="14,76"/>
    <s v="7480"/>
    <m/>
    <s v="13:59:00"/>
    <s v="15:25:05"/>
    <s v="15:28:22"/>
    <s v="13,94"/>
    <s v="13,94"/>
    <s v="5165"/>
    <m/>
    <m/>
    <m/>
    <m/>
    <m/>
    <m/>
    <m/>
    <m/>
    <m/>
    <n v="14.32"/>
    <n v="20106"/>
    <n v="20106"/>
    <x v="2"/>
    <n v="35"/>
    <s v="05:35:06"/>
    <n v="30"/>
    <n v="-105.53333333333333"/>
    <n v="79.999999880000004"/>
    <x v="72"/>
    <s v="JUAN RIOS - SALAM"/>
    <e v="#N/A"/>
    <s v="03:49:34"/>
    <e v="#N/A"/>
    <e v="#N/A"/>
  </r>
  <r>
    <x v="0"/>
    <x v="1"/>
    <n v="80"/>
    <n v="80"/>
    <x v="0"/>
    <s v="13"/>
    <x v="0"/>
    <s v=""/>
    <s v=""/>
    <m/>
    <s v="HERNANDO"/>
    <s v="ARENAS"/>
    <m/>
    <s v="LOMA VERDE BALA"/>
    <m/>
    <s v=""/>
    <m/>
    <s v=""/>
    <s v="CHL"/>
    <s v=""/>
    <s v="08:30:00"/>
    <s v="10:34:29"/>
    <s v="10:38:33"/>
    <s v="14"/>
    <s v="14,46"/>
    <s v="7714"/>
    <m/>
    <s v="11:18:33"/>
    <s v="13:15:32"/>
    <s v="13:19:53"/>
    <s v="14,84"/>
    <s v="15,39"/>
    <s v="7280"/>
    <m/>
    <s v="13:59:53"/>
    <s v="15:25:15"/>
    <s v="15:28:53"/>
    <s v="14,06"/>
    <s v="14,06"/>
    <s v="5122"/>
    <m/>
    <m/>
    <m/>
    <m/>
    <m/>
    <m/>
    <m/>
    <m/>
    <m/>
    <n v="14.32"/>
    <n v="20116"/>
    <n v="20116"/>
    <x v="2"/>
    <n v="36"/>
    <s v="05:35:16"/>
    <n v="25"/>
    <n v="-105.7"/>
    <n v="79.999999869999996"/>
    <x v="73"/>
    <s v="HERNANDO ARENAS - LOMA VERDE BALA"/>
    <e v="#N/A"/>
    <s v="03:49:34"/>
    <e v="#N/A"/>
    <e v="#N/A"/>
  </r>
  <r>
    <x v="0"/>
    <x v="1"/>
    <n v="80"/>
    <n v="80"/>
    <x v="0"/>
    <s v="14"/>
    <x v="1"/>
    <s v=""/>
    <s v=""/>
    <s v="10102377"/>
    <s v="ANTON"/>
    <s v="LOPEZ "/>
    <m/>
    <s v="AMALIK"/>
    <m/>
    <s v=""/>
    <m/>
    <s v=""/>
    <s v="CHL"/>
    <s v=""/>
    <s v="08:30:00"/>
    <s v="10:16:25"/>
    <s v="10:17:57"/>
    <s v="16,67"/>
    <s v="16,91"/>
    <s v="6478"/>
    <m/>
    <s v="10:56:25"/>
    <s v="12:39:52"/>
    <s v="12:42:02"/>
    <s v="17,04"/>
    <s v="17,4"/>
    <s v="6338"/>
    <s v="RET"/>
    <s v="13:22:02"/>
    <s v=""/>
    <s v=""/>
    <s v=""/>
    <s v=""/>
    <s v=""/>
    <m/>
    <m/>
    <m/>
    <m/>
    <m/>
    <m/>
    <m/>
    <m/>
    <m/>
    <n v="16.850000000000001"/>
    <n v="12816"/>
    <s v="NA"/>
    <x v="2"/>
    <s v="NA"/>
    <s v="NA"/>
    <n v="0"/>
    <e v="#VALUE!"/>
    <n v="0"/>
    <x v="74"/>
    <s v="ANTON LOPEZ  - AMALIK"/>
    <s v="KEHAILAN A"/>
    <s v="03:49:34"/>
    <e v="#N/A"/>
    <e v="#N/A"/>
  </r>
  <r>
    <x v="0"/>
    <x v="1"/>
    <n v="80"/>
    <n v="80"/>
    <x v="0"/>
    <s v="15"/>
    <x v="1"/>
    <s v=""/>
    <s v=""/>
    <m/>
    <s v="DIEGO"/>
    <s v="OYANEDEL"/>
    <m/>
    <s v="INDIO"/>
    <m/>
    <s v=""/>
    <m/>
    <s v=""/>
    <s v="CHL"/>
    <s v=""/>
    <s v="08:30:00"/>
    <s v="10:21:11"/>
    <s v="10:26:53"/>
    <s v="15,4"/>
    <s v="16,19"/>
    <s v="7014"/>
    <m/>
    <s v="11:06:53"/>
    <s v="12:56:15"/>
    <s v="12:59:38"/>
    <s v="15,96"/>
    <s v="16,46"/>
    <s v="6765"/>
    <s v="FTQ GA"/>
    <s v="13:39:38"/>
    <s v=""/>
    <s v=""/>
    <s v=""/>
    <s v=""/>
    <s v=""/>
    <m/>
    <m/>
    <m/>
    <m/>
    <m/>
    <m/>
    <m/>
    <m/>
    <m/>
    <n v="15.68"/>
    <n v="13779"/>
    <s v="NA"/>
    <x v="2"/>
    <s v="NA"/>
    <s v="NA"/>
    <n v="0"/>
    <e v="#VALUE!"/>
    <n v="0"/>
    <x v="75"/>
    <s v="DIEGO OYANEDEL - INDIO"/>
    <s v="LA COMPAÑÍA"/>
    <s v="03:49:34"/>
    <e v="#N/A"/>
    <e v="#N/A"/>
  </r>
  <r>
    <x v="0"/>
    <x v="1"/>
    <n v="80"/>
    <n v="80"/>
    <x v="0"/>
    <s v="16"/>
    <x v="1"/>
    <s v=""/>
    <s v=""/>
    <m/>
    <s v="PILAR"/>
    <s v="TORREALBA"/>
    <m/>
    <s v="SPRING"/>
    <m/>
    <s v=""/>
    <m/>
    <s v=""/>
    <s v="CHL"/>
    <s v=""/>
    <s v="08:30:00"/>
    <s v="10:13:38"/>
    <s v="10:21:53"/>
    <s v="16,09"/>
    <s v="17,37"/>
    <s v="6713"/>
    <m/>
    <s v="11:01:53"/>
    <s v="12:48:40"/>
    <s v="13:06:56"/>
    <s v="14,39"/>
    <s v="16,86"/>
    <s v="7503"/>
    <s v="FTQ GA"/>
    <s v="13:46:56"/>
    <s v=""/>
    <s v=""/>
    <s v=""/>
    <s v=""/>
    <s v=""/>
    <m/>
    <m/>
    <m/>
    <m/>
    <m/>
    <m/>
    <m/>
    <m/>
    <m/>
    <n v="15.19"/>
    <n v="14216"/>
    <s v="NA"/>
    <x v="2"/>
    <s v="NA"/>
    <s v="NA"/>
    <n v="0"/>
    <e v="#VALUE!"/>
    <n v="0"/>
    <x v="76"/>
    <s v="PILAR TORREALBA - SPRING"/>
    <s v="EL SENDERO"/>
    <s v="03:49:34"/>
    <e v="#N/A"/>
    <e v="#N/A"/>
  </r>
  <r>
    <x v="0"/>
    <x v="1"/>
    <n v="80"/>
    <n v="80"/>
    <x v="0"/>
    <s v="17"/>
    <x v="1"/>
    <s v=""/>
    <s v=""/>
    <m/>
    <s v="SEBASTIAN"/>
    <s v="IRRIBARRA CONA"/>
    <m/>
    <s v="RB URRACA"/>
    <m/>
    <s v=""/>
    <m/>
    <s v=""/>
    <s v="CHL"/>
    <s v=""/>
    <s v="08:30:00"/>
    <s v="10:31:08"/>
    <s v="10:34:32"/>
    <s v="14,45"/>
    <s v="14,86"/>
    <s v="7472"/>
    <m/>
    <s v="11:14:32"/>
    <s v="13:16:02"/>
    <s v="13:19:08"/>
    <s v="14,44"/>
    <s v="14,81"/>
    <s v="7477"/>
    <s v="FTQ GA"/>
    <s v="13:59:08"/>
    <s v=""/>
    <s v=""/>
    <s v=""/>
    <s v=""/>
    <s v=""/>
    <m/>
    <m/>
    <m/>
    <m/>
    <m/>
    <m/>
    <m/>
    <m/>
    <m/>
    <n v="14.45"/>
    <n v="14949"/>
    <s v="NA"/>
    <x v="2"/>
    <s v="NA"/>
    <s v="NA"/>
    <n v="0"/>
    <e v="#VALUE!"/>
    <n v="0"/>
    <x v="77"/>
    <s v="SEBASTIAN IRRIBARRA CONA - RB URRACA"/>
    <e v="#N/A"/>
    <s v="03:49:34"/>
    <e v="#N/A"/>
    <e v="#N/A"/>
  </r>
  <r>
    <x v="0"/>
    <x v="1"/>
    <n v="80"/>
    <n v="80"/>
    <x v="0"/>
    <s v="18"/>
    <x v="1"/>
    <s v=""/>
    <s v=""/>
    <m/>
    <s v="JORGE"/>
    <s v="ARTURO ESPARZA"/>
    <m/>
    <s v="HF CAIRO"/>
    <m/>
    <s v=""/>
    <m/>
    <s v=""/>
    <s v="CHL"/>
    <s v=""/>
    <s v="08:30:00"/>
    <s v="10:34:26"/>
    <s v="10:36:45"/>
    <s v="14,2"/>
    <s v="14,46"/>
    <s v="7606"/>
    <m/>
    <s v="11:16:45"/>
    <s v="13:15:09"/>
    <s v="13:29:46"/>
    <s v="13,53"/>
    <s v="15,2"/>
    <s v="7981"/>
    <s v="RET"/>
    <s v="14:09:46"/>
    <s v=""/>
    <s v=""/>
    <s v=""/>
    <s v=""/>
    <s v=""/>
    <m/>
    <m/>
    <m/>
    <m/>
    <m/>
    <m/>
    <m/>
    <m/>
    <m/>
    <n v="13.86"/>
    <n v="15587"/>
    <s v="NA"/>
    <x v="2"/>
    <s v="NA"/>
    <s v="NA"/>
    <n v="0"/>
    <e v="#VALUE!"/>
    <n v="0"/>
    <x v="78"/>
    <s v="JORGE ARTURO ESPARZA - HF CAIRO"/>
    <e v="#N/A"/>
    <s v="03:49:34"/>
    <e v="#N/A"/>
    <e v="#N/A"/>
  </r>
  <r>
    <x v="0"/>
    <x v="1"/>
    <n v="80"/>
    <n v="80"/>
    <x v="0"/>
    <s v="19"/>
    <x v="1"/>
    <s v=""/>
    <s v=""/>
    <m/>
    <s v="FELIPE"/>
    <s v="YCHPAS ESPINOZA"/>
    <s v="105DD52"/>
    <s v="DIABLO"/>
    <m/>
    <s v=""/>
    <m/>
    <s v=""/>
    <s v="CHL"/>
    <s v=""/>
    <s v="08:30:00"/>
    <s v="10:22:39"/>
    <s v="10:28:12"/>
    <s v="15,23"/>
    <s v="15,98"/>
    <s v="7092"/>
    <m/>
    <s v="11:08:12"/>
    <s v="12:58:47"/>
    <s v="13:03:21"/>
    <s v="15,63"/>
    <s v="16,28"/>
    <s v="6909"/>
    <m/>
    <s v="13:43:21"/>
    <s v="16:52:02"/>
    <s v="16:56:58"/>
    <s v="6,36"/>
    <s v="6,36"/>
    <s v="11321"/>
    <s v="FTQ OT"/>
    <m/>
    <m/>
    <m/>
    <m/>
    <m/>
    <m/>
    <m/>
    <m/>
    <n v="11.37"/>
    <n v="25322"/>
    <s v="NA"/>
    <x v="2"/>
    <s v="NA"/>
    <s v="NA"/>
    <n v="0"/>
    <e v="#VALUE!"/>
    <n v="0"/>
    <x v="79"/>
    <s v="FELIPE YCHPAS ESPINOZA - DIABLO"/>
    <e v="#N/A"/>
    <s v="03:49:34"/>
    <e v="#N/A"/>
    <e v="#N/A"/>
  </r>
  <r>
    <x v="0"/>
    <x v="1"/>
    <n v="80"/>
    <n v="80"/>
    <x v="0"/>
    <s v="20"/>
    <x v="1"/>
    <s v=""/>
    <s v=""/>
    <s v="10138166"/>
    <s v="FRANCISCO"/>
    <s v="TORO ESCOBAR"/>
    <m/>
    <s v="HP Nasik"/>
    <m/>
    <s v=""/>
    <m/>
    <s v=""/>
    <s v="CHL"/>
    <s v=""/>
    <s v="08:30:00"/>
    <s v="10:22:52"/>
    <s v="10:30:42"/>
    <s v="14,91"/>
    <s v="15,95"/>
    <s v="7242"/>
    <m/>
    <s v="11:10:42"/>
    <s v="13:39:49"/>
    <s v="13:46:25"/>
    <s v="11,56"/>
    <s v="12,07"/>
    <s v="9343"/>
    <m/>
    <s v="14:26:25"/>
    <s v="16:52:02"/>
    <s v="16:56:58"/>
    <s v="8,24"/>
    <s v="8,24"/>
    <s v="8737"/>
    <s v="FTQ OT"/>
    <m/>
    <m/>
    <m/>
    <m/>
    <m/>
    <m/>
    <m/>
    <m/>
    <n v="11.37"/>
    <n v="25322"/>
    <s v="NA"/>
    <x v="2"/>
    <s v="NA"/>
    <s v="NA"/>
    <n v="0"/>
    <e v="#VALUE!"/>
    <n v="0"/>
    <x v="80"/>
    <s v="FRANCISCO TORO ESCOBAR - HP NASIK"/>
    <e v="#N/A"/>
    <s v="03:49:34"/>
    <e v="#N/A"/>
    <e v="#N/A"/>
  </r>
  <r>
    <x v="0"/>
    <x v="1"/>
    <n v="80"/>
    <n v="80"/>
    <x v="1"/>
    <s v="1"/>
    <x v="0"/>
    <s v=""/>
    <s v=""/>
    <s v="10194676"/>
    <s v="COLOMBA"/>
    <s v="MATTE TYRER"/>
    <m/>
    <s v="ESCONDIDA"/>
    <m/>
    <s v=""/>
    <m/>
    <s v=""/>
    <s v="CHL"/>
    <s v=""/>
    <s v="08:45:00"/>
    <s v="11:11:09"/>
    <s v="11:12:59"/>
    <s v="12,16"/>
    <s v="12,31"/>
    <s v="8879"/>
    <m/>
    <s v="11:52:59"/>
    <s v="14:07:51"/>
    <s v="14:10:09"/>
    <s v="13,12"/>
    <s v="13,35"/>
    <s v="8230"/>
    <m/>
    <s v="14:50:09"/>
    <s v="16:09:33"/>
    <s v="16:12:40"/>
    <s v="15,11"/>
    <s v="15,11"/>
    <s v="4764"/>
    <m/>
    <m/>
    <m/>
    <m/>
    <m/>
    <m/>
    <m/>
    <m/>
    <m/>
    <n v="13.17"/>
    <n v="21873"/>
    <n v="21873"/>
    <x v="3"/>
    <n v="37"/>
    <s v="06:04:33"/>
    <n v="20"/>
    <n v="-134.98333333333332"/>
    <n v="79.999999990000006"/>
    <x v="81"/>
    <s v="COLOMBA MATTE TYRER - ESCONDIDA"/>
    <s v="KEHAILAN A"/>
    <s v="03:49:34"/>
    <e v="#N/A"/>
    <e v="#N/A"/>
  </r>
  <r>
    <x v="0"/>
    <x v="1"/>
    <n v="80"/>
    <n v="80"/>
    <x v="1"/>
    <s v="2"/>
    <x v="0"/>
    <s v=""/>
    <s v=""/>
    <m/>
    <s v="JUAN DE DIOS"/>
    <s v="LARRAIN CALVO"/>
    <m/>
    <s v="CALAFQUEN"/>
    <m/>
    <s v=""/>
    <m/>
    <s v=""/>
    <s v="CHL"/>
    <s v=""/>
    <s v="08:45:00"/>
    <s v="11:11:06"/>
    <s v="11:18:22"/>
    <s v="11,74"/>
    <s v="12,32"/>
    <s v="9202"/>
    <m/>
    <s v="11:58:22"/>
    <s v="14:08:05"/>
    <s v="14:11:08"/>
    <s v="13,56"/>
    <s v="13,88"/>
    <s v="7966"/>
    <m/>
    <s v="14:51:08"/>
    <s v="16:09:36"/>
    <s v="16:15:59"/>
    <s v="15,29"/>
    <s v="15,29"/>
    <s v="4708"/>
    <m/>
    <m/>
    <m/>
    <m/>
    <m/>
    <m/>
    <m/>
    <m/>
    <m/>
    <n v="13.16"/>
    <n v="21877"/>
    <n v="21877"/>
    <x v="3"/>
    <n v="38"/>
    <s v="06:04:37"/>
    <n v="15"/>
    <n v="-135.05000000000001"/>
    <n v="79.999999979999998"/>
    <x v="82"/>
    <s v="JUAN DE DIOS LARRAIN CALVO - CALAFQUEN"/>
    <e v="#N/A"/>
    <s v="03:49:34"/>
    <e v="#N/A"/>
    <e v="#N/A"/>
  </r>
  <r>
    <x v="0"/>
    <x v="1"/>
    <n v="80"/>
    <n v="80"/>
    <x v="1"/>
    <s v="3"/>
    <x v="1"/>
    <s v=""/>
    <s v=""/>
    <m/>
    <s v="AMELIA "/>
    <s v="LARRAIN"/>
    <m/>
    <s v="HF WAFIQ"/>
    <m/>
    <s v=""/>
    <m/>
    <s v=""/>
    <s v="CHL"/>
    <s v=""/>
    <s v="08:45:00"/>
    <s v="10:18:49"/>
    <s v="10:22:44"/>
    <s v="18,42"/>
    <s v="19,18"/>
    <s v="5865"/>
    <s v="FTQ GA"/>
    <s v="11:02:44"/>
    <s v=""/>
    <s v=""/>
    <s v=""/>
    <s v=""/>
    <s v=""/>
    <m/>
    <m/>
    <m/>
    <m/>
    <m/>
    <m/>
    <m/>
    <m/>
    <m/>
    <m/>
    <m/>
    <m/>
    <m/>
    <m/>
    <m/>
    <m/>
    <n v="18.420000000000002"/>
    <n v="5865"/>
    <s v="NA"/>
    <x v="3"/>
    <s v="NA"/>
    <s v="NA"/>
    <n v="0"/>
    <e v="#VALUE!"/>
    <n v="0"/>
    <x v="83"/>
    <s v="AMELIA  LARRAIN - HF WAFIQ"/>
    <s v="EL QUILLAY"/>
    <s v="03:49:34"/>
    <e v="#N/A"/>
    <e v="#N/A"/>
  </r>
  <r>
    <x v="0"/>
    <x v="1"/>
    <n v="80"/>
    <n v="80"/>
    <x v="1"/>
    <s v="4"/>
    <x v="1"/>
    <s v=""/>
    <s v=""/>
    <m/>
    <s v="HELENA"/>
    <s v="CERPA PINOCHET"/>
    <s v=""/>
    <s v="HDM MAGNOLIA"/>
    <m/>
    <s v=""/>
    <m/>
    <s v=""/>
    <s v="CHL"/>
    <s v=""/>
    <s v="08:45:00"/>
    <s v="10:13:52"/>
    <s v="10:28:35"/>
    <s v="17,37"/>
    <s v="20,25"/>
    <s v="6216"/>
    <s v="FTQ GA"/>
    <s v="11:08:35"/>
    <s v=""/>
    <s v=""/>
    <s v=""/>
    <s v=""/>
    <s v=""/>
    <m/>
    <m/>
    <m/>
    <m/>
    <m/>
    <m/>
    <m/>
    <m/>
    <m/>
    <m/>
    <m/>
    <m/>
    <m/>
    <m/>
    <m/>
    <m/>
    <n v="17.37"/>
    <n v="6216"/>
    <s v="NA"/>
    <x v="3"/>
    <s v="NA"/>
    <s v="NA"/>
    <n v="0"/>
    <e v="#VALUE!"/>
    <n v="0"/>
    <x v="84"/>
    <s v="HELENA CERPA PINOCHET - HDM MAGNOLIA"/>
    <e v="#N/A"/>
    <s v="03:49:34"/>
    <e v="#N/A"/>
    <e v="#N/A"/>
  </r>
  <r>
    <x v="0"/>
    <x v="1"/>
    <n v="60"/>
    <n v="60"/>
    <x v="0"/>
    <s v="1"/>
    <x v="0"/>
    <s v=""/>
    <s v=""/>
    <s v="10172798"/>
    <s v="ESTEBAN"/>
    <s v="OLIVARES OSORIO"/>
    <s v="106BH20"/>
    <s v="KALUKA"/>
    <m/>
    <s v=""/>
    <m/>
    <s v=""/>
    <s v="CHL"/>
    <s v=""/>
    <s v="11:00:00"/>
    <s v="12:16:41"/>
    <s v="12:20:30"/>
    <s v="14,91"/>
    <s v="15,65"/>
    <s v="4830"/>
    <m/>
    <s v="13:00:30"/>
    <s v="14:10:30"/>
    <s v="14:15:24"/>
    <s v="16,02"/>
    <s v="17,14"/>
    <s v="4494"/>
    <m/>
    <s v="14:55:24"/>
    <s v="15:43:47"/>
    <s v="15:51:30"/>
    <s v="21,39"/>
    <s v="24,8"/>
    <s v="3366"/>
    <m/>
    <m/>
    <m/>
    <m/>
    <m/>
    <m/>
    <m/>
    <m/>
    <m/>
    <n v="17.02"/>
    <n v="12691"/>
    <n v="12691"/>
    <x v="4"/>
    <n v="1"/>
    <s v="03:31:31"/>
    <n v="200"/>
    <n v="0"/>
    <n v="260"/>
    <x v="85"/>
    <s v="ESTEBAN OLIVARES OSORIO - KALUKA"/>
    <e v="#N/A"/>
    <s v="03:31:31"/>
    <e v="#N/A"/>
    <e v="#N/A"/>
  </r>
  <r>
    <x v="0"/>
    <x v="1"/>
    <n v="60"/>
    <n v="60"/>
    <x v="0"/>
    <s v="2"/>
    <x v="0"/>
    <s v=""/>
    <s v=""/>
    <m/>
    <s v="ALEXIS "/>
    <s v="HENRIQUEZ RAMIREZ"/>
    <m/>
    <s v="ODALISCA"/>
    <m/>
    <s v=""/>
    <m/>
    <s v=""/>
    <s v="CHL"/>
    <s v=""/>
    <s v="11:00:00"/>
    <s v="12:16:37"/>
    <s v="12:25:31"/>
    <s v="14,03"/>
    <s v="15,66"/>
    <s v="5132"/>
    <m/>
    <s v="13:05:31"/>
    <s v="14:12:05"/>
    <s v="14:17:41"/>
    <s v="16,63"/>
    <s v="18,03"/>
    <s v="4330"/>
    <m/>
    <s v="14:57:41"/>
    <s v="15:47:42"/>
    <s v="15:51:35"/>
    <s v="22,26"/>
    <s v="23,99"/>
    <s v="3234"/>
    <m/>
    <m/>
    <m/>
    <m/>
    <m/>
    <m/>
    <m/>
    <m/>
    <m/>
    <n v="17.010000000000002"/>
    <n v="12695"/>
    <n v="12695"/>
    <x v="4"/>
    <n v="2"/>
    <s v="03:31:35"/>
    <n v="195"/>
    <n v="-6.6666666666666666E-2"/>
    <n v="254.93333333333334"/>
    <x v="86"/>
    <s v="ALEXIS  HENRIQUEZ RAMIREZ - ODALISCA"/>
    <e v="#N/A"/>
    <s v="03:31:31"/>
    <e v="#N/A"/>
    <e v="#N/A"/>
  </r>
  <r>
    <x v="0"/>
    <x v="1"/>
    <n v="60"/>
    <n v="60"/>
    <x v="0"/>
    <s v="3"/>
    <x v="0"/>
    <s v=""/>
    <s v=""/>
    <m/>
    <s v="FERNANDO"/>
    <s v="DE PEÑA"/>
    <m/>
    <s v="ANCAR SHAZAM"/>
    <m/>
    <s v=""/>
    <m/>
    <s v=""/>
    <s v="CHL"/>
    <s v=""/>
    <s v="11:00:00"/>
    <s v="12:16:44"/>
    <s v="12:21:11"/>
    <s v="14,78"/>
    <s v="15,64"/>
    <s v="4872"/>
    <m/>
    <s v="13:01:11"/>
    <s v="14:10:49"/>
    <s v="14:17:01"/>
    <s v="15,83"/>
    <s v="17,23"/>
    <s v="4549"/>
    <m/>
    <s v="14:57:01"/>
    <s v="15:48:44"/>
    <s v="15:57:18"/>
    <s v="19,91"/>
    <s v="23,2"/>
    <s v="3617"/>
    <m/>
    <m/>
    <m/>
    <m/>
    <m/>
    <m/>
    <m/>
    <m/>
    <m/>
    <n v="16.57"/>
    <n v="13038"/>
    <n v="13038"/>
    <x v="4"/>
    <n v="3"/>
    <s v="03:37:18"/>
    <n v="190"/>
    <n v="-5.7833333333333332"/>
    <n v="244.21666666666667"/>
    <x v="87"/>
    <s v="FERNANDO DE PEÑA - ANCAR SHAZAM"/>
    <e v="#N/A"/>
    <s v="03:31:31"/>
    <e v="#N/A"/>
    <e v="#N/A"/>
  </r>
  <r>
    <x v="0"/>
    <x v="1"/>
    <n v="40"/>
    <n v="40"/>
    <x v="0"/>
    <s v="1"/>
    <x v="0"/>
    <s v=""/>
    <s v=""/>
    <m/>
    <s v="GUILLERMO "/>
    <s v="TORO TASSARA"/>
    <m/>
    <s v="ROBLE"/>
    <m/>
    <s v=""/>
    <m/>
    <s v=""/>
    <s v="CHL"/>
    <s v=""/>
    <s v="12:30:00"/>
    <s v="13:15:27"/>
    <s v="13:21:04"/>
    <s v="23,49"/>
    <s v="26,4"/>
    <s v="3065"/>
    <m/>
    <s v="14:01:04"/>
    <s v="15:03:56"/>
    <s v="15:09:41"/>
    <s v="17,49"/>
    <s v="19,09"/>
    <s v="4117"/>
    <m/>
    <m/>
    <m/>
    <m/>
    <m/>
    <m/>
    <m/>
    <m/>
    <m/>
    <m/>
    <m/>
    <m/>
    <m/>
    <m/>
    <m/>
    <m/>
    <n v="20.05"/>
    <n v="7182"/>
    <n v="7182"/>
    <x v="5"/>
    <n v="1"/>
    <s v="01:59:42"/>
    <n v="200"/>
    <n v="0"/>
    <n v="240"/>
    <x v="88"/>
    <s v="GUILLERMO  TORO TASSARA - ROBLE"/>
    <e v="#N/A"/>
    <s v="01:59:42"/>
    <e v="#N/A"/>
    <e v="#N/A"/>
  </r>
  <r>
    <x v="0"/>
    <x v="1"/>
    <n v="40"/>
    <n v="40"/>
    <x v="0"/>
    <s v="2"/>
    <x v="0"/>
    <s v=""/>
    <s v=""/>
    <s v="10150368"/>
    <s v="MARIA IGNACIA"/>
    <s v="SAT YABER"/>
    <s v="103hq92"/>
    <s v="Copihue"/>
    <m/>
    <s v=""/>
    <m/>
    <s v=""/>
    <s v="CHL"/>
    <s v=""/>
    <s v="12:30:00"/>
    <s v="13:32:56"/>
    <s v="13:35:31"/>
    <s v="18,31"/>
    <s v="19,07"/>
    <s v="3932"/>
    <m/>
    <s v="14:15:31"/>
    <s v="15:12:10"/>
    <s v="15:16:11"/>
    <s v="19,78"/>
    <s v="21,19"/>
    <s v="3640"/>
    <m/>
    <m/>
    <m/>
    <m/>
    <m/>
    <m/>
    <m/>
    <m/>
    <m/>
    <m/>
    <m/>
    <m/>
    <m/>
    <m/>
    <m/>
    <m/>
    <n v="19.02"/>
    <n v="7572"/>
    <n v="7572"/>
    <x v="5"/>
    <n v="2"/>
    <s v="02:06:12"/>
    <n v="195"/>
    <n v="-6.5"/>
    <n v="228.5"/>
    <x v="89"/>
    <s v="MARIA IGNACIA SAT YABER - COPIHUE"/>
    <s v="RINCONADA B"/>
    <s v="01:59:42"/>
    <e v="#N/A"/>
    <e v="#N/A"/>
  </r>
  <r>
    <x v="0"/>
    <x v="1"/>
    <n v="40"/>
    <n v="40"/>
    <x v="0"/>
    <s v="3"/>
    <x v="0"/>
    <s v=""/>
    <s v=""/>
    <m/>
    <s v="ADRIANA"/>
    <s v="PANTOJA CONTRERAA"/>
    <m/>
    <s v="KALUHA"/>
    <m/>
    <s v=""/>
    <m/>
    <s v=""/>
    <s v="CHL"/>
    <s v=""/>
    <s v="12:30:00"/>
    <s v="13:31:23"/>
    <s v="13:36:00"/>
    <s v="18,18"/>
    <s v="19,54"/>
    <s v="3960"/>
    <m/>
    <s v="14:16:00"/>
    <s v="15:11:58"/>
    <s v="15:16:24"/>
    <s v="19,87"/>
    <s v="21,44"/>
    <s v="3624"/>
    <m/>
    <m/>
    <m/>
    <m/>
    <m/>
    <m/>
    <m/>
    <m/>
    <m/>
    <m/>
    <m/>
    <m/>
    <m/>
    <m/>
    <m/>
    <m/>
    <n v="18.989999999999998"/>
    <n v="7584"/>
    <n v="7584"/>
    <x v="5"/>
    <n v="3"/>
    <s v="02:06:24"/>
    <n v="190"/>
    <n v="-6.7"/>
    <n v="223.3"/>
    <x v="90"/>
    <s v="ADRIANA PANTOJA CONTRERAA - KALUHA"/>
    <s v="SANDEK 2"/>
    <s v="01:59:42"/>
    <e v="#N/A"/>
    <e v="#N/A"/>
  </r>
  <r>
    <x v="0"/>
    <x v="1"/>
    <n v="40"/>
    <n v="40"/>
    <x v="0"/>
    <s v="4"/>
    <x v="0"/>
    <s v=""/>
    <s v=""/>
    <m/>
    <s v="JUAN"/>
    <s v="GOMEZ"/>
    <m/>
    <s v="COCO"/>
    <m/>
    <s v=""/>
    <m/>
    <s v=""/>
    <s v="CHL"/>
    <s v=""/>
    <s v="12:30:00"/>
    <s v="13:31:20"/>
    <s v="13:38:25"/>
    <s v="17,54"/>
    <s v="19,56"/>
    <s v="4105"/>
    <m/>
    <s v="14:18:25"/>
    <s v="15:12:01"/>
    <s v="15:26:32"/>
    <s v="17,62"/>
    <s v="22,39"/>
    <s v="4087"/>
    <m/>
    <m/>
    <m/>
    <m/>
    <m/>
    <m/>
    <m/>
    <m/>
    <m/>
    <m/>
    <m/>
    <m/>
    <m/>
    <m/>
    <m/>
    <m/>
    <n v="17.579999999999998"/>
    <n v="8193"/>
    <n v="8193"/>
    <x v="5"/>
    <n v="4"/>
    <s v="02:16:33"/>
    <n v="185"/>
    <n v="-16.850000000000001"/>
    <n v="208.15"/>
    <x v="91"/>
    <s v="JUAN GOMEZ - COCO"/>
    <s v="SANDEK 2"/>
    <s v="01:59:42"/>
    <e v="#N/A"/>
    <e v="#N/A"/>
  </r>
  <r>
    <x v="0"/>
    <x v="1"/>
    <n v="40"/>
    <n v="40"/>
    <x v="0"/>
    <s v="5"/>
    <x v="0"/>
    <s v=""/>
    <s v=""/>
    <s v="10036576"/>
    <s v="RENI "/>
    <s v="MULLER"/>
    <m/>
    <s v="LIBIYA"/>
    <m/>
    <s v=""/>
    <m/>
    <s v=""/>
    <s v="CHL"/>
    <s v=""/>
    <s v="12:30:00"/>
    <s v="13:53:13"/>
    <s v="13:57:03"/>
    <s v="13,78"/>
    <s v="14,42"/>
    <s v="5224"/>
    <m/>
    <s v="14:37:03"/>
    <s v="15:40:54"/>
    <s v="15:46:02"/>
    <s v="17,4"/>
    <s v="18,8"/>
    <s v="4138"/>
    <m/>
    <m/>
    <m/>
    <m/>
    <m/>
    <m/>
    <m/>
    <m/>
    <m/>
    <m/>
    <m/>
    <m/>
    <m/>
    <m/>
    <m/>
    <m/>
    <n v="15.38"/>
    <n v="9362"/>
    <n v="9362"/>
    <x v="5"/>
    <n v="5"/>
    <s v="02:36:02"/>
    <n v="180"/>
    <n v="-36.333333333333336"/>
    <n v="183.66666666666666"/>
    <x v="92"/>
    <s v="RENI  MULLER - LIBIYA"/>
    <s v="KEHAILAN A"/>
    <s v="01:59:42"/>
    <e v="#N/A"/>
    <e v="#N/A"/>
  </r>
  <r>
    <x v="0"/>
    <x v="1"/>
    <n v="40"/>
    <n v="40"/>
    <x v="0"/>
    <s v="6"/>
    <x v="0"/>
    <s v=""/>
    <s v=""/>
    <s v="10138024"/>
    <s v="MARIA CECILIA"/>
    <s v="GODOY"/>
    <m/>
    <s v="PS Siroco"/>
    <m/>
    <s v=""/>
    <m/>
    <s v=""/>
    <s v="CHL"/>
    <s v=""/>
    <s v="12:30:00"/>
    <s v="13:45:48"/>
    <s v="13:49:28"/>
    <s v="15,1"/>
    <s v="15,83"/>
    <s v="4769"/>
    <m/>
    <s v="14:29:28"/>
    <s v="15:46:59"/>
    <s v="15:51:55"/>
    <s v="14,55"/>
    <s v="15,48"/>
    <s v="4947"/>
    <m/>
    <m/>
    <m/>
    <m/>
    <m/>
    <m/>
    <m/>
    <m/>
    <m/>
    <m/>
    <m/>
    <m/>
    <m/>
    <m/>
    <m/>
    <m/>
    <n v="14.82"/>
    <n v="9715"/>
    <n v="9715"/>
    <x v="5"/>
    <n v="6"/>
    <s v="02:41:55"/>
    <n v="175"/>
    <n v="-42.216666666666669"/>
    <n v="172.78333333333333"/>
    <x v="93"/>
    <s v="MARIA CECILIA GODOY - PS SIROCO"/>
    <s v="EL SENDERO"/>
    <s v="01:59:42"/>
    <e v="#N/A"/>
    <e v="#N/A"/>
  </r>
  <r>
    <x v="0"/>
    <x v="1"/>
    <n v="40"/>
    <n v="40"/>
    <x v="0"/>
    <s v="7"/>
    <x v="0"/>
    <s v=""/>
    <s v=""/>
    <s v="10046993"/>
    <s v="SEBASTIAN"/>
    <s v="SALINAS"/>
    <s v="106LU89"/>
    <s v="HF BATAL"/>
    <m/>
    <s v=""/>
    <m/>
    <s v=""/>
    <s v="CHL"/>
    <s v=""/>
    <s v="12:30:00"/>
    <s v="13:43:29"/>
    <s v="13:54:49"/>
    <s v="14,15"/>
    <s v="16,33"/>
    <s v="5090"/>
    <m/>
    <s v="14:34:49"/>
    <s v="15:44:08"/>
    <s v="15:52:12"/>
    <s v="15,51"/>
    <s v="17,31"/>
    <s v="4642"/>
    <m/>
    <m/>
    <m/>
    <m/>
    <m/>
    <m/>
    <m/>
    <m/>
    <m/>
    <m/>
    <m/>
    <m/>
    <m/>
    <m/>
    <m/>
    <m/>
    <n v="14.8"/>
    <n v="9732"/>
    <n v="9732"/>
    <x v="5"/>
    <n v="7"/>
    <s v="02:42:12"/>
    <n v="170"/>
    <n v="-42.5"/>
    <n v="167.5"/>
    <x v="94"/>
    <s v="SEBASTIAN SALINAS - HF BATAL"/>
    <e v="#N/A"/>
    <s v="01:59:42"/>
    <e v="#N/A"/>
    <e v="#N/A"/>
  </r>
  <r>
    <x v="0"/>
    <x v="1"/>
    <n v="40"/>
    <n v="40"/>
    <x v="0"/>
    <s v="8"/>
    <x v="0"/>
    <s v=""/>
    <s v=""/>
    <m/>
    <s v="JUAN ALVARO"/>
    <s v="GONZALEZ ASBUN"/>
    <s v="104YO94"/>
    <s v="ANCAR PERSEO"/>
    <m/>
    <s v=""/>
    <m/>
    <s v=""/>
    <s v="CHL"/>
    <s v=""/>
    <s v="12:30:00"/>
    <s v="13:45:53"/>
    <s v="13:53:11"/>
    <s v="14,42"/>
    <s v="15,81"/>
    <s v="4992"/>
    <m/>
    <s v="14:33:11"/>
    <s v="15:47:02"/>
    <s v="15:53:13"/>
    <s v="14,99"/>
    <s v="16,25"/>
    <s v="4802"/>
    <m/>
    <m/>
    <m/>
    <m/>
    <m/>
    <m/>
    <m/>
    <m/>
    <m/>
    <m/>
    <m/>
    <m/>
    <m/>
    <m/>
    <m/>
    <m/>
    <n v="14.7"/>
    <n v="9794"/>
    <n v="9794"/>
    <x v="5"/>
    <n v="8"/>
    <s v="02:43:14"/>
    <n v="165"/>
    <n v="-43.533333333333331"/>
    <n v="161.46666666666667"/>
    <x v="95"/>
    <s v="JUAN ALVARO GONZALEZ ASBUN - ANCAR PERSEO"/>
    <s v="EL SENDERO"/>
    <s v="01:59:42"/>
    <e v="#N/A"/>
    <e v="#N/A"/>
  </r>
  <r>
    <x v="0"/>
    <x v="1"/>
    <n v="40"/>
    <n v="40"/>
    <x v="0"/>
    <s v="9"/>
    <x v="0"/>
    <s v=""/>
    <s v=""/>
    <s v="10018246"/>
    <s v="JUAN FRANCISCO"/>
    <s v="DEL CANTO"/>
    <m/>
    <s v="LO CAMPO CHACOLI"/>
    <m/>
    <s v=""/>
    <m/>
    <s v=""/>
    <s v="CHL"/>
    <s v=""/>
    <s v="12:30:00"/>
    <s v="13:43:41"/>
    <s v="13:48:02"/>
    <s v="15,38"/>
    <s v="16,28"/>
    <s v="4683"/>
    <m/>
    <s v="14:28:02"/>
    <s v=""/>
    <s v="15:54:32"/>
    <s v="13,87"/>
    <s v=""/>
    <s v="5189"/>
    <m/>
    <m/>
    <m/>
    <m/>
    <m/>
    <m/>
    <m/>
    <m/>
    <m/>
    <m/>
    <m/>
    <m/>
    <m/>
    <m/>
    <m/>
    <m/>
    <n v="15.38"/>
    <n v="9872"/>
    <n v="9872"/>
    <x v="5"/>
    <n v="9"/>
    <s v="02:44:32"/>
    <n v="160"/>
    <n v="-44.833333333333336"/>
    <n v="155.16666666666666"/>
    <x v="96"/>
    <s v="JUAN FRANCISCO DEL CANTO - LO CAMPO CHACOLI"/>
    <e v="#N/A"/>
    <s v="01:59:42"/>
    <e v="#N/A"/>
    <e v="#N/A"/>
  </r>
  <r>
    <x v="0"/>
    <x v="1"/>
    <n v="40"/>
    <n v="40"/>
    <x v="0"/>
    <s v="10"/>
    <x v="0"/>
    <s v=""/>
    <s v=""/>
    <m/>
    <s v="JORGE"/>
    <s v="RUIZ-TAGLE"/>
    <m/>
    <s v="HP FAREED"/>
    <m/>
    <s v=""/>
    <m/>
    <s v=""/>
    <s v="CHL"/>
    <s v=""/>
    <s v="12:30:00"/>
    <s v="13:52:28"/>
    <s v="13:56:07"/>
    <s v="13,93"/>
    <s v="14,55"/>
    <s v="5167"/>
    <m/>
    <s v="14:36:07"/>
    <s v="15:51:23"/>
    <s v="15:56:05"/>
    <s v="15"/>
    <s v="15,94"/>
    <s v="4798"/>
    <m/>
    <m/>
    <m/>
    <m/>
    <m/>
    <m/>
    <m/>
    <m/>
    <m/>
    <m/>
    <m/>
    <m/>
    <m/>
    <m/>
    <m/>
    <m/>
    <n v="14.45"/>
    <n v="9966"/>
    <n v="9966"/>
    <x v="5"/>
    <n v="10"/>
    <s v="02:46:06"/>
    <n v="155"/>
    <n v="-46.4"/>
    <n v="148.6"/>
    <x v="97"/>
    <s v="JORGE RUIZ-TAGLE - HP FAREED"/>
    <e v="#N/A"/>
    <s v="01:59:42"/>
    <e v="#N/A"/>
    <e v="#N/A"/>
  </r>
  <r>
    <x v="0"/>
    <x v="1"/>
    <n v="40"/>
    <n v="40"/>
    <x v="0"/>
    <s v="11"/>
    <x v="0"/>
    <s v=""/>
    <s v=""/>
    <m/>
    <s v="CLAUDIO"/>
    <s v="SEPULVEDA EGAÑA"/>
    <m/>
    <s v="PANTANAL"/>
    <m/>
    <s v=""/>
    <m/>
    <s v=""/>
    <s v="CHL"/>
    <s v=""/>
    <s v="12:30:00"/>
    <s v="14:05:34"/>
    <s v="14:11:18"/>
    <s v="11,85"/>
    <s v="12,56"/>
    <s v="6078"/>
    <m/>
    <s v="14:51:18"/>
    <s v="15:46:55"/>
    <s v="15:56:13"/>
    <s v="18,49"/>
    <s v="21,58"/>
    <s v="3895"/>
    <m/>
    <m/>
    <m/>
    <m/>
    <m/>
    <m/>
    <m/>
    <m/>
    <m/>
    <m/>
    <m/>
    <m/>
    <m/>
    <m/>
    <m/>
    <m/>
    <n v="14.44"/>
    <n v="9973"/>
    <n v="9973"/>
    <x v="5"/>
    <n v="11"/>
    <s v="02:46:13"/>
    <n v="150"/>
    <n v="-46.516666666666666"/>
    <n v="143.48333333333335"/>
    <x v="98"/>
    <s v="CLAUDIO SEPULVEDA EGAÑA - PANTANAL"/>
    <e v="#N/A"/>
    <s v="01:59:42"/>
    <e v="#N/A"/>
    <e v="#N/A"/>
  </r>
  <r>
    <x v="0"/>
    <x v="1"/>
    <n v="40"/>
    <n v="40"/>
    <x v="0"/>
    <s v="12"/>
    <x v="0"/>
    <s v=""/>
    <s v=""/>
    <m/>
    <s v="GUILLERMO"/>
    <s v="BELTRAMI"/>
    <m/>
    <s v="TAQUILLERA"/>
    <m/>
    <s v=""/>
    <m/>
    <s v=""/>
    <s v="CHL"/>
    <s v=""/>
    <s v="12:30:00"/>
    <s v="13:49:23"/>
    <s v="13:55:16"/>
    <s v="14,07"/>
    <s v="15,11"/>
    <s v="5116"/>
    <m/>
    <s v="14:35:16"/>
    <s v="15:52:27"/>
    <s v="15:57:11"/>
    <s v="14,65"/>
    <s v="15,55"/>
    <s v="4915"/>
    <m/>
    <m/>
    <m/>
    <m/>
    <m/>
    <m/>
    <m/>
    <m/>
    <m/>
    <m/>
    <m/>
    <m/>
    <m/>
    <m/>
    <m/>
    <m/>
    <n v="14.36"/>
    <n v="10031"/>
    <n v="10031"/>
    <x v="5"/>
    <n v="12"/>
    <s v="02:47:11"/>
    <n v="145"/>
    <n v="-47.483333333333334"/>
    <n v="137.51666666666665"/>
    <x v="99"/>
    <s v="GUILLERMO BELTRAMI - TAQUILLERA"/>
    <e v="#N/A"/>
    <s v="01:59:42"/>
    <e v="#N/A"/>
    <e v="#N/A"/>
  </r>
  <r>
    <x v="0"/>
    <x v="1"/>
    <n v="40"/>
    <n v="40"/>
    <x v="0"/>
    <s v="13"/>
    <x v="0"/>
    <s v=""/>
    <s v=""/>
    <s v="10116530"/>
    <s v="BRYAN"/>
    <s v="VALDEBENITO"/>
    <m/>
    <s v="AYHINCO"/>
    <m/>
    <s v=""/>
    <m/>
    <s v=""/>
    <s v="CHL"/>
    <s v=""/>
    <s v="12:30:00"/>
    <s v="13:49:28"/>
    <s v="13:53:48"/>
    <s v="14,32"/>
    <s v="15,1"/>
    <s v="5028"/>
    <m/>
    <s v="14:33:48"/>
    <s v="15:53:47"/>
    <s v="15:57:26"/>
    <s v="14,35"/>
    <s v="15"/>
    <s v="5018"/>
    <m/>
    <m/>
    <m/>
    <m/>
    <m/>
    <m/>
    <m/>
    <m/>
    <m/>
    <m/>
    <m/>
    <m/>
    <m/>
    <m/>
    <m/>
    <m/>
    <n v="14.33"/>
    <n v="10046"/>
    <n v="10046"/>
    <x v="5"/>
    <n v="13"/>
    <s v="02:47:26"/>
    <n v="140"/>
    <n v="-47.733333333333334"/>
    <n v="132.26666666666665"/>
    <x v="100"/>
    <s v="BRYAN VALDEBENITO - AYHINCO"/>
    <e v="#N/A"/>
    <s v="01:59:42"/>
    <e v="#N/A"/>
    <e v="#N/A"/>
  </r>
  <r>
    <x v="0"/>
    <x v="1"/>
    <n v="40"/>
    <n v="40"/>
    <x v="0"/>
    <s v="14"/>
    <x v="0"/>
    <s v=""/>
    <s v=""/>
    <s v="10113898"/>
    <s v="JOSE ANDRES "/>
    <s v="POBLETE SALCEDO"/>
    <m/>
    <s v="HF BAUSAH"/>
    <m/>
    <s v=""/>
    <m/>
    <s v=""/>
    <s v="CHL"/>
    <s v=""/>
    <s v="12:30:00"/>
    <s v="13:43:45"/>
    <s v="13:54:45"/>
    <s v="14,16"/>
    <s v="16,27"/>
    <s v="5086"/>
    <m/>
    <s v="14:34:45"/>
    <s v="15:51:56"/>
    <s v="15:59:00"/>
    <s v="14,24"/>
    <s v="15,55"/>
    <s v="5055"/>
    <m/>
    <m/>
    <m/>
    <m/>
    <m/>
    <m/>
    <m/>
    <m/>
    <m/>
    <m/>
    <m/>
    <m/>
    <m/>
    <m/>
    <m/>
    <m/>
    <n v="14.2"/>
    <n v="10141"/>
    <n v="10141"/>
    <x v="5"/>
    <n v="14"/>
    <s v="02:49:01"/>
    <n v="135"/>
    <n v="-49.31666666666667"/>
    <n v="125.68333333333334"/>
    <x v="101"/>
    <s v="JOSE ANDRES  POBLETE SALCEDO - HF BAUSAH"/>
    <s v="EL SENDERO"/>
    <s v="01:59:42"/>
    <e v="#N/A"/>
    <e v="#N/A"/>
  </r>
  <r>
    <x v="0"/>
    <x v="1"/>
    <n v="40"/>
    <n v="40"/>
    <x v="0"/>
    <s v="15"/>
    <x v="0"/>
    <s v=""/>
    <s v=""/>
    <s v="10067052"/>
    <s v="JOSE ANTONIO "/>
    <s v="VICENTE OLIVARI"/>
    <m/>
    <s v="GARSIK"/>
    <m/>
    <s v=""/>
    <m/>
    <s v=""/>
    <s v="CHL"/>
    <s v=""/>
    <s v="12:30:00"/>
    <s v="13:52:23"/>
    <s v="13:55:13"/>
    <s v="14,08"/>
    <s v="14,57"/>
    <s v="5113"/>
    <m/>
    <s v="14:35:13"/>
    <s v="15:50:34"/>
    <s v="15:59:26"/>
    <s v="14,25"/>
    <s v="15,92"/>
    <s v="5054"/>
    <m/>
    <m/>
    <m/>
    <m/>
    <m/>
    <m/>
    <m/>
    <m/>
    <m/>
    <m/>
    <m/>
    <m/>
    <m/>
    <m/>
    <m/>
    <m/>
    <n v="14.16"/>
    <n v="10167"/>
    <n v="10167"/>
    <x v="5"/>
    <n v="15"/>
    <s v="02:49:27"/>
    <n v="130"/>
    <n v="-49.75"/>
    <n v="120.25"/>
    <x v="102"/>
    <s v="JOSE ANTONIO  VICENTE OLIVARI - GARSIK"/>
    <e v="#N/A"/>
    <s v="01:59:42"/>
    <e v="#N/A"/>
    <e v="#N/A"/>
  </r>
  <r>
    <x v="0"/>
    <x v="1"/>
    <n v="40"/>
    <n v="40"/>
    <x v="0"/>
    <s v="16"/>
    <x v="0"/>
    <s v=""/>
    <s v=""/>
    <m/>
    <s v="ANTONIA"/>
    <s v="KIMBER VERGARA"/>
    <m/>
    <s v="HURACAN"/>
    <m/>
    <s v=""/>
    <m/>
    <s v=""/>
    <s v="CHL"/>
    <s v=""/>
    <s v="12:30:00"/>
    <s v="13:47:16"/>
    <s v="13:52:33"/>
    <s v="14,54"/>
    <s v="15,53"/>
    <s v="4953"/>
    <m/>
    <s v="14:32:33"/>
    <s v="15:54:45"/>
    <s v="16:00:09"/>
    <s v="13,7"/>
    <s v="14,6"/>
    <s v="5256"/>
    <m/>
    <m/>
    <m/>
    <m/>
    <m/>
    <m/>
    <m/>
    <m/>
    <m/>
    <m/>
    <m/>
    <m/>
    <m/>
    <m/>
    <m/>
    <m/>
    <n v="14.1"/>
    <n v="10209"/>
    <n v="10209"/>
    <x v="5"/>
    <n v="16"/>
    <s v="02:50:09"/>
    <n v="125"/>
    <n v="-50.45"/>
    <n v="114.55"/>
    <x v="103"/>
    <s v="ANTONIA KIMBER VERGARA - HURACAN"/>
    <e v="#N/A"/>
    <s v="01:59:42"/>
    <e v="#N/A"/>
    <e v="#N/A"/>
  </r>
  <r>
    <x v="0"/>
    <x v="1"/>
    <n v="40"/>
    <n v="40"/>
    <x v="0"/>
    <s v="17"/>
    <x v="0"/>
    <s v=""/>
    <s v=""/>
    <m/>
    <s v="MACARENA"/>
    <s v="ZERBI"/>
    <m/>
    <s v="ZALEM"/>
    <m/>
    <s v=""/>
    <m/>
    <s v=""/>
    <s v="CHL"/>
    <s v=""/>
    <s v="12:30:00"/>
    <s v="13:46:12"/>
    <s v="13:51:37"/>
    <s v="14,7"/>
    <s v="15,75"/>
    <s v="4897"/>
    <m/>
    <s v="14:31:37"/>
    <s v="15:52:14"/>
    <s v="16:04:02"/>
    <s v="12,98"/>
    <s v="14,88"/>
    <s v="5545"/>
    <m/>
    <m/>
    <m/>
    <m/>
    <m/>
    <m/>
    <m/>
    <m/>
    <m/>
    <m/>
    <m/>
    <m/>
    <m/>
    <m/>
    <m/>
    <m/>
    <n v="13.79"/>
    <n v="10442"/>
    <n v="10442"/>
    <x v="5"/>
    <n v="17"/>
    <s v="02:54:02"/>
    <n v="120"/>
    <n v="-54.333333333333336"/>
    <n v="105.66666666666666"/>
    <x v="104"/>
    <s v="MACARENA ZERBI - ZALEM"/>
    <e v="#N/A"/>
    <s v="01:59:42"/>
    <e v="#N/A"/>
    <e v="#N/A"/>
  </r>
  <r>
    <x v="0"/>
    <x v="1"/>
    <n v="40"/>
    <n v="40"/>
    <x v="0"/>
    <s v="18"/>
    <x v="0"/>
    <s v=""/>
    <s v=""/>
    <s v="10017622"/>
    <s v="DANIEL"/>
    <s v="OLIVARES"/>
    <m/>
    <s v="Sayen DV"/>
    <m/>
    <s v=""/>
    <m/>
    <s v=""/>
    <s v="CHL"/>
    <s v=""/>
    <s v="12:30:00"/>
    <s v="13:54:10"/>
    <s v="13:59:09"/>
    <s v="13,46"/>
    <s v="14,26"/>
    <s v="5349"/>
    <m/>
    <s v="14:39:09"/>
    <s v="16:07:22"/>
    <s v="16:12:57"/>
    <s v="12,79"/>
    <s v="13,6"/>
    <s v="5628"/>
    <m/>
    <m/>
    <m/>
    <m/>
    <m/>
    <m/>
    <m/>
    <m/>
    <m/>
    <m/>
    <m/>
    <m/>
    <m/>
    <m/>
    <m/>
    <m/>
    <n v="13.12"/>
    <n v="10977"/>
    <n v="10977"/>
    <x v="5"/>
    <n v="19"/>
    <s v="03:02:57"/>
    <n v="110"/>
    <n v="-63.25"/>
    <n v="86.75"/>
    <x v="105"/>
    <s v="DANIEL OLIVARES - SAYEN DV"/>
    <e v="#N/A"/>
    <s v="01:59:42"/>
    <e v="#N/A"/>
    <e v="#N/A"/>
  </r>
  <r>
    <x v="0"/>
    <x v="1"/>
    <n v="40"/>
    <n v="40"/>
    <x v="0"/>
    <s v="19"/>
    <x v="0"/>
    <s v=""/>
    <s v=""/>
    <s v="10078206"/>
    <s v="CARLA"/>
    <s v="O´NELL"/>
    <m/>
    <s v="HADI"/>
    <m/>
    <s v=""/>
    <m/>
    <s v=""/>
    <s v="CHL"/>
    <s v=""/>
    <s v="12:30:00"/>
    <s v="13:46:08"/>
    <s v="13:52:31"/>
    <s v="14,54"/>
    <s v="15,76"/>
    <s v="4952"/>
    <m/>
    <s v="14:32:31"/>
    <s v="16:08:25"/>
    <s v="16:13:44"/>
    <s v="11,86"/>
    <s v="12,51"/>
    <s v="6073"/>
    <m/>
    <m/>
    <m/>
    <m/>
    <m/>
    <m/>
    <m/>
    <m/>
    <m/>
    <m/>
    <m/>
    <m/>
    <m/>
    <m/>
    <m/>
    <m/>
    <n v="13.06"/>
    <n v="11024"/>
    <n v="11024"/>
    <x v="5"/>
    <n v="21"/>
    <s v="03:03:44"/>
    <n v="100"/>
    <n v="-64.033333333333331"/>
    <n v="75.966666666666669"/>
    <x v="106"/>
    <s v="CARLA O´NELL - HADI"/>
    <s v="RINCONADA A"/>
    <s v="01:59:42"/>
    <e v="#N/A"/>
    <e v="#N/A"/>
  </r>
  <r>
    <x v="0"/>
    <x v="1"/>
    <n v="40"/>
    <n v="40"/>
    <x v="0"/>
    <s v="20"/>
    <x v="0"/>
    <s v=""/>
    <s v=""/>
    <m/>
    <s v="RAFAEL "/>
    <s v="CARRERE"/>
    <m/>
    <s v="ZINGARA"/>
    <m/>
    <s v=""/>
    <m/>
    <s v=""/>
    <s v="CHL"/>
    <s v=""/>
    <s v="12:30:00"/>
    <s v="13:46:06"/>
    <s v="13:56:44"/>
    <s v="13,83"/>
    <s v="15,77"/>
    <s v="5205"/>
    <m/>
    <s v="14:36:44"/>
    <s v="16:08:23"/>
    <s v="16:13:51"/>
    <s v="12,36"/>
    <s v="13,09"/>
    <s v="5827"/>
    <m/>
    <m/>
    <m/>
    <m/>
    <m/>
    <m/>
    <m/>
    <m/>
    <m/>
    <m/>
    <m/>
    <m/>
    <m/>
    <m/>
    <m/>
    <m/>
    <n v="13.05"/>
    <n v="11032"/>
    <n v="11032"/>
    <x v="5"/>
    <n v="22"/>
    <s v="03:03:52"/>
    <n v="95"/>
    <n v="-64.166666666666671"/>
    <n v="70.833333333333329"/>
    <x v="107"/>
    <s v="RAFAEL  CARRERE - ZINGARA"/>
    <s v="RINCONADA B"/>
    <s v="01:59:42"/>
    <e v="#N/A"/>
    <e v="#N/A"/>
  </r>
  <r>
    <x v="0"/>
    <x v="1"/>
    <n v="40"/>
    <n v="40"/>
    <x v="0"/>
    <s v="21"/>
    <x v="0"/>
    <s v=""/>
    <s v=""/>
    <m/>
    <s v="CRISTIAN"/>
    <s v="SANCHEZ"/>
    <m/>
    <s v="KALIMANTAN"/>
    <m/>
    <s v=""/>
    <m/>
    <s v=""/>
    <s v="CHL"/>
    <s v=""/>
    <s v="12:30:00"/>
    <s v="13:52:48"/>
    <s v="14:08:15"/>
    <s v="12,21"/>
    <s v="14,49"/>
    <s v="5895"/>
    <m/>
    <s v="14:48:15"/>
    <s v="16:04:57"/>
    <s v="16:16:54"/>
    <s v="13,54"/>
    <s v="15,65"/>
    <s v="5319"/>
    <m/>
    <m/>
    <m/>
    <m/>
    <m/>
    <m/>
    <m/>
    <m/>
    <m/>
    <m/>
    <m/>
    <m/>
    <m/>
    <m/>
    <m/>
    <m/>
    <n v="12.84"/>
    <n v="11214"/>
    <n v="11214"/>
    <x v="5"/>
    <n v="23"/>
    <s v="03:06:54"/>
    <n v="90"/>
    <n v="-67.2"/>
    <n v="62.8"/>
    <x v="108"/>
    <s v="CRISTIAN SANCHEZ - KALIMANTAN"/>
    <s v="KEHAILAN B"/>
    <s v="01:59:42"/>
    <e v="#N/A"/>
    <e v="#N/A"/>
  </r>
  <r>
    <x v="0"/>
    <x v="1"/>
    <n v="40"/>
    <n v="40"/>
    <x v="0"/>
    <s v="22"/>
    <x v="1"/>
    <s v=""/>
    <s v=""/>
    <s v="10097227"/>
    <s v="FRANCESCA"/>
    <s v="GIOIA MANSILLA"/>
    <m/>
    <s v="SHARAV"/>
    <m/>
    <s v=""/>
    <m/>
    <s v=""/>
    <s v="CHL"/>
    <s v=""/>
    <s v="12:30:00"/>
    <s v="13:46:28"/>
    <s v="13:55:36"/>
    <s v="14,02"/>
    <s v="15,69"/>
    <s v="5137"/>
    <s v="RET"/>
    <s v="14:35:36"/>
    <s v=""/>
    <s v=""/>
    <s v=""/>
    <s v=""/>
    <s v=""/>
    <m/>
    <m/>
    <m/>
    <m/>
    <m/>
    <m/>
    <m/>
    <m/>
    <m/>
    <m/>
    <m/>
    <m/>
    <m/>
    <m/>
    <m/>
    <m/>
    <n v="14.02"/>
    <n v="5137"/>
    <s v="NA"/>
    <x v="5"/>
    <s v="NA"/>
    <s v="NA"/>
    <n v="0"/>
    <e v="#VALUE!"/>
    <n v="0"/>
    <x v="109"/>
    <s v="FRANCESCA GIOIA MANSILLA - SHARAV"/>
    <s v="RINCONADA A"/>
    <s v="01:59:42"/>
    <e v="#N/A"/>
    <e v="#N/A"/>
  </r>
  <r>
    <x v="0"/>
    <x v="1"/>
    <n v="40"/>
    <n v="40"/>
    <x v="0"/>
    <s v="23"/>
    <x v="1"/>
    <s v=""/>
    <s v=""/>
    <m/>
    <s v="JAIME"/>
    <s v="BARRIENTOS RAMIREZ"/>
    <m/>
    <s v="ESPUMA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x v="110"/>
    <s v="JAIME BARRIENTOS RAMIREZ - ESPUMA"/>
    <e v="#N/A"/>
    <s v="01:59:42"/>
    <e v="#N/A"/>
    <e v="#N/A"/>
  </r>
  <r>
    <x v="0"/>
    <x v="1"/>
    <n v="40"/>
    <n v="40"/>
    <x v="1"/>
    <s v="1"/>
    <x v="0"/>
    <s v=""/>
    <s v=""/>
    <m/>
    <s v="FLORENCIA"/>
    <s v="HIRMAS VALDERRAMA"/>
    <m/>
    <s v="NAHLA"/>
    <m/>
    <s v=""/>
    <m/>
    <s v=""/>
    <s v="CHL"/>
    <s v=""/>
    <s v="12:45:00"/>
    <s v="14:15:17"/>
    <s v="14:19:49"/>
    <s v="12,66"/>
    <s v="13,29"/>
    <s v="5689"/>
    <m/>
    <s v="14:59:49"/>
    <s v="16:23:34"/>
    <s v="16:27:53"/>
    <s v="13,63"/>
    <s v="14,33"/>
    <s v="5284"/>
    <m/>
    <m/>
    <m/>
    <m/>
    <m/>
    <m/>
    <m/>
    <m/>
    <m/>
    <m/>
    <m/>
    <m/>
    <m/>
    <m/>
    <m/>
    <m/>
    <n v="13.12"/>
    <n v="10973"/>
    <n v="10973"/>
    <x v="6"/>
    <n v="18"/>
    <s v="03:02:53"/>
    <n v="115"/>
    <n v="-63.18333333333333"/>
    <n v="91.816666666666663"/>
    <x v="111"/>
    <s v="FLORENCIA HIRMAS VALDERRAMA - NAHLA"/>
    <e v="#N/A"/>
    <s v="01:59:42"/>
    <e v="#N/A"/>
    <e v="#N/A"/>
  </r>
  <r>
    <x v="0"/>
    <x v="1"/>
    <n v="40"/>
    <n v="40"/>
    <x v="1"/>
    <s v="2"/>
    <x v="0"/>
    <s v=""/>
    <s v=""/>
    <m/>
    <s v="JOSEFA"/>
    <s v="AGUILERA"/>
    <m/>
    <s v="SULTAN AUGUSTO"/>
    <m/>
    <s v=""/>
    <m/>
    <s v=""/>
    <s v="CHL"/>
    <s v=""/>
    <s v="12:45:00"/>
    <s v="14:15:13"/>
    <s v="14:20:28"/>
    <s v="12,57"/>
    <s v="13,3"/>
    <s v="5729"/>
    <m/>
    <s v="15:00:28"/>
    <s v="16:23:28"/>
    <s v="16:27:58"/>
    <s v="13,71"/>
    <s v="14,46"/>
    <s v="5250"/>
    <m/>
    <m/>
    <m/>
    <m/>
    <m/>
    <m/>
    <m/>
    <m/>
    <m/>
    <m/>
    <m/>
    <m/>
    <m/>
    <m/>
    <m/>
    <m/>
    <n v="13.12"/>
    <n v="10979"/>
    <n v="10979"/>
    <x v="6"/>
    <n v="20"/>
    <s v="03:02:59"/>
    <n v="105"/>
    <n v="-63.283333333333331"/>
    <n v="81.716666666666669"/>
    <x v="112"/>
    <s v="JOSEFA AGUILERA - SULTAN AUGUSTO"/>
    <s v="RINCONADA B"/>
    <s v="01:59:42"/>
    <e v="#N/A"/>
    <e v="#N/A"/>
  </r>
  <r>
    <x v="0"/>
    <x v="1"/>
    <n v="40"/>
    <n v="40"/>
    <x v="1"/>
    <s v="3"/>
    <x v="1"/>
    <s v=""/>
    <s v=""/>
    <m/>
    <s v="JOSE IGNACIO"/>
    <s v="CORREA SERRA"/>
    <m/>
    <s v="DANZARINA"/>
    <m/>
    <s v=""/>
    <m/>
    <s v=""/>
    <s v="CHL"/>
    <s v=""/>
    <s v="12:45:00"/>
    <s v="14:10:12"/>
    <s v="14:12:20"/>
    <s v="13,74"/>
    <s v="14,08"/>
    <s v="5240"/>
    <m/>
    <s v="14:52:20"/>
    <s v="16:35:06"/>
    <s v="16:39:05"/>
    <s v="11,24"/>
    <s v="11,68"/>
    <s v="6405"/>
    <s v="FTQ GA"/>
    <m/>
    <m/>
    <m/>
    <m/>
    <m/>
    <m/>
    <m/>
    <m/>
    <m/>
    <m/>
    <m/>
    <m/>
    <m/>
    <m/>
    <m/>
    <n v="12.37"/>
    <n v="11645"/>
    <s v="NA"/>
    <x v="6"/>
    <s v="NA"/>
    <s v="NA"/>
    <n v="0"/>
    <e v="#VALUE!"/>
    <n v="0"/>
    <x v="113"/>
    <s v="JOSE IGNACIO CORREA SERRA - DANZARINA"/>
    <e v="#N/A"/>
    <s v="01:59:42"/>
    <e v="#N/A"/>
    <e v="#N/A"/>
  </r>
  <r>
    <x v="0"/>
    <x v="1"/>
    <n v="20"/>
    <n v="20"/>
    <x v="2"/>
    <s v="1"/>
    <x v="0"/>
    <s v=""/>
    <s v=""/>
    <m/>
    <s v="MARIA"/>
    <s v="RISHMAWI"/>
    <m/>
    <s v="MAÑIO"/>
    <m/>
    <s v=""/>
    <m/>
    <s v=""/>
    <s v="CHL"/>
    <s v=""/>
    <s v="13:00:00"/>
    <s v="14:25:16"/>
    <s v="14:29:17"/>
    <s v="13,44"/>
    <s v="14,07"/>
    <s v="5358"/>
    <m/>
    <m/>
    <m/>
    <m/>
    <m/>
    <m/>
    <m/>
    <m/>
    <m/>
    <m/>
    <m/>
    <m/>
    <m/>
    <m/>
    <m/>
    <m/>
    <m/>
    <m/>
    <m/>
    <m/>
    <m/>
    <m/>
    <m/>
    <n v="13.44"/>
    <n v="5358"/>
    <n v="5358"/>
    <x v="7"/>
    <n v="1"/>
    <s v="01:29:18"/>
    <n v="200"/>
    <n v="0"/>
    <n v="220"/>
    <x v="114"/>
    <s v="MARIA RISHMAWI - MAÑIO"/>
    <e v="#N/A"/>
    <s v="01:29:18"/>
    <e v="#N/A"/>
    <e v="#N/A"/>
  </r>
  <r>
    <x v="0"/>
    <x v="1"/>
    <n v="20"/>
    <n v="20"/>
    <x v="2"/>
    <s v="2"/>
    <x v="0"/>
    <s v=""/>
    <s v=""/>
    <m/>
    <s v="JOSE  ELIAS "/>
    <s v="RISHMAWI"/>
    <m/>
    <s v="ANCAR BAKUR"/>
    <m/>
    <s v=""/>
    <m/>
    <s v=""/>
    <s v="CHL"/>
    <s v=""/>
    <s v="13:00:00"/>
    <s v="14:25:20"/>
    <s v="14:34:12"/>
    <s v="12,74"/>
    <s v="14,06"/>
    <s v="5652"/>
    <m/>
    <m/>
    <m/>
    <m/>
    <m/>
    <m/>
    <m/>
    <m/>
    <m/>
    <m/>
    <m/>
    <m/>
    <m/>
    <m/>
    <m/>
    <m/>
    <m/>
    <m/>
    <m/>
    <m/>
    <m/>
    <m/>
    <m/>
    <n v="12.74"/>
    <n v="5652"/>
    <n v="5652"/>
    <x v="7"/>
    <n v="2"/>
    <s v="01:34:12"/>
    <n v="195"/>
    <n v="-4.9000000000000004"/>
    <n v="210.1"/>
    <x v="115"/>
    <s v="JOSE  ELIAS  RISHMAWI - ANCAR BAKUR"/>
    <s v="EL QUILLAY"/>
    <s v="01:29:18"/>
    <e v="#N/A"/>
    <e v="#N/A"/>
  </r>
  <r>
    <x v="1"/>
    <x v="0"/>
    <n v="160"/>
    <n v="160"/>
    <x v="0"/>
    <s v="1"/>
    <x v="0"/>
    <s v=""/>
    <s v=""/>
    <s v="10158353"/>
    <s v="XIUYAN"/>
    <s v="ZHANG"/>
    <s v="105OS49"/>
    <s v="NOMADE"/>
    <m/>
    <s v=""/>
    <m/>
    <s v=""/>
    <s v="CHN"/>
    <s v=""/>
    <s v="14,42"/>
    <s v="9488"/>
    <m/>
    <s v="02:40"/>
    <s v="12,53"/>
    <s v="10919"/>
    <m/>
    <s v="07:28"/>
    <s v="14,13"/>
    <s v="8914"/>
    <m/>
    <s v="12:01"/>
    <s v="11,05"/>
    <s v="9120"/>
    <m/>
    <s v="19:37"/>
    <s v="21,5"/>
    <s v="3516"/>
    <m/>
    <s v="24:07"/>
    <m/>
    <m/>
    <m/>
    <m/>
    <m/>
    <m/>
    <m/>
    <m/>
    <m/>
    <n v="13.73"/>
    <n v="41957"/>
    <n v="41957"/>
    <x v="0"/>
    <n v="1"/>
    <s v="11:39:17"/>
    <n v="200"/>
    <n v="0"/>
    <n v="360"/>
    <x v="116"/>
    <s v="XIUYAN ZHANG - NOMADE"/>
    <e v="#N/A"/>
    <s v="11:39:17"/>
    <e v="#N/A"/>
    <e v="#N/A"/>
  </r>
  <r>
    <x v="1"/>
    <x v="0"/>
    <n v="160"/>
    <n v="160"/>
    <x v="0"/>
    <s v="2"/>
    <x v="1"/>
    <s v=""/>
    <s v=""/>
    <s v="10073052"/>
    <s v="JIA"/>
    <s v="HUILIN"/>
    <s v="105TP69"/>
    <s v="ATOMO"/>
    <m/>
    <s v=""/>
    <m/>
    <s v=""/>
    <s v="CHN"/>
    <s v=""/>
    <s v="14,55"/>
    <s v="9402"/>
    <m/>
    <s v="01:47"/>
    <s v="12,86"/>
    <s v="10640"/>
    <m/>
    <s v="04:11"/>
    <s v="17,3"/>
    <s v="7283"/>
    <m/>
    <s v="06:36"/>
    <s v="12,46"/>
    <s v="8091"/>
    <s v="FTQ ME"/>
    <s v="18:41"/>
    <m/>
    <m/>
    <m/>
    <m/>
    <m/>
    <m/>
    <m/>
    <m/>
    <m/>
    <m/>
    <m/>
    <m/>
    <m/>
    <n v="14.13"/>
    <n v="35416"/>
    <s v="NA"/>
    <x v="0"/>
    <s v="NA"/>
    <s v="NA"/>
    <n v="0"/>
    <e v="#VALUE!"/>
    <n v="0"/>
    <x v="117"/>
    <s v="JIA HUILIN - ATOMO"/>
    <e v="#N/A"/>
    <s v="11:39:17"/>
    <e v="#N/A"/>
    <e v="#N/A"/>
  </r>
  <r>
    <x v="1"/>
    <x v="0"/>
    <n v="160"/>
    <n v="160"/>
    <x v="0"/>
    <s v="3"/>
    <x v="1"/>
    <s v=""/>
    <s v=""/>
    <s v="10098998"/>
    <s v="SUI "/>
    <s v="BO "/>
    <s v="104VE08"/>
    <s v="ANCAR ANAKIN"/>
    <m/>
    <s v=""/>
    <m/>
    <s v=""/>
    <s v="CHN"/>
    <s v=""/>
    <s v="14,25"/>
    <s v="9603"/>
    <m/>
    <s v="04:43"/>
    <s v="12,91"/>
    <s v="10593"/>
    <m/>
    <s v="03:56"/>
    <s v="14,51"/>
    <s v="8684"/>
    <m/>
    <s v="05:07"/>
    <s v=""/>
    <s v=""/>
    <s v="FTQ ME"/>
    <s v=""/>
    <m/>
    <m/>
    <m/>
    <m/>
    <m/>
    <m/>
    <m/>
    <m/>
    <m/>
    <m/>
    <m/>
    <m/>
    <m/>
    <n v="13.84"/>
    <n v="28880"/>
    <s v="NA"/>
    <x v="0"/>
    <s v="NA"/>
    <s v="NA"/>
    <n v="0"/>
    <e v="#VALUE!"/>
    <n v="0"/>
    <x v="118"/>
    <s v="SUI  BO  - ANCAR ANAKIN"/>
    <e v="#N/A"/>
    <s v="11:39:17"/>
    <e v="#N/A"/>
    <e v="#N/A"/>
  </r>
  <r>
    <x v="1"/>
    <x v="0"/>
    <n v="160"/>
    <n v="160"/>
    <x v="0"/>
    <s v="4"/>
    <x v="1"/>
    <s v=""/>
    <s v=""/>
    <s v="10146487"/>
    <s v="MARIIA"/>
    <s v="SHABLOVSKA"/>
    <s v="105RA03"/>
    <s v="PERSEVERANCIA PLATINO"/>
    <m/>
    <s v=""/>
    <m/>
    <s v=""/>
    <s v="UKR"/>
    <s v=""/>
    <s v="14,36"/>
    <s v="9528"/>
    <m/>
    <s v="04:22"/>
    <s v="12,75"/>
    <s v="10732"/>
    <m/>
    <s v="07:38"/>
    <s v="10,97"/>
    <s v="11487"/>
    <s v="RET"/>
    <s v="04:56"/>
    <m/>
    <m/>
    <m/>
    <m/>
    <m/>
    <m/>
    <m/>
    <m/>
    <m/>
    <m/>
    <m/>
    <m/>
    <m/>
    <m/>
    <m/>
    <m/>
    <m/>
    <n v="12.59"/>
    <n v="31747"/>
    <s v="NA"/>
    <x v="0"/>
    <s v="NA"/>
    <s v="NA"/>
    <n v="0"/>
    <e v="#VALUE!"/>
    <n v="0"/>
    <x v="11"/>
    <s v="MARIIA SHABLOVSKA - PERSEVERANCIA PLATINO"/>
    <e v="#N/A"/>
    <s v="11:39:17"/>
    <e v="#N/A"/>
    <e v="#N/A"/>
  </r>
  <r>
    <x v="1"/>
    <x v="0"/>
    <n v="160"/>
    <n v="160"/>
    <x v="0"/>
    <s v="5"/>
    <x v="1"/>
    <s v=""/>
    <s v=""/>
    <s v="10159103"/>
    <s v="YUOUDONG"/>
    <s v="HUANG"/>
    <s v="105LA85"/>
    <s v="CANTINERO"/>
    <m/>
    <s v=""/>
    <m/>
    <s v=""/>
    <s v="CHN"/>
    <s v=""/>
    <s v="14,3"/>
    <s v="9566"/>
    <s v="FTQ GA"/>
    <s v="04:28"/>
    <m/>
    <m/>
    <m/>
    <m/>
    <m/>
    <m/>
    <m/>
    <m/>
    <m/>
    <m/>
    <m/>
    <m/>
    <m/>
    <m/>
    <m/>
    <m/>
    <m/>
    <m/>
    <m/>
    <m/>
    <m/>
    <m/>
    <m/>
    <m/>
    <m/>
    <n v="14.3"/>
    <n v="9566"/>
    <s v="NA"/>
    <x v="0"/>
    <s v="NA"/>
    <s v="NA"/>
    <n v="0"/>
    <e v="#VALUE!"/>
    <n v="0"/>
    <x v="119"/>
    <s v="YUOUDONG HUANG - CANTINERO"/>
    <e v="#N/A"/>
    <s v="11:39:17"/>
    <e v="#N/A"/>
    <e v="#N/A"/>
  </r>
  <r>
    <x v="1"/>
    <x v="0"/>
    <n v="120"/>
    <n v="122"/>
    <x v="0"/>
    <s v="1"/>
    <x v="0"/>
    <s v=""/>
    <s v=""/>
    <s v="10067047"/>
    <s v="MARCELA "/>
    <s v="COTO NIELSEN"/>
    <s v="106DC50"/>
    <s v="CZ MAREK"/>
    <m/>
    <s v=""/>
    <m/>
    <s v=""/>
    <s v="CHL"/>
    <s v=""/>
    <s v="17,91"/>
    <s v="7638"/>
    <m/>
    <s v="05:43"/>
    <s v="17,97"/>
    <s v="7013"/>
    <m/>
    <s v="08:11"/>
    <s v="15,57"/>
    <s v="6474"/>
    <m/>
    <s v="05:56"/>
    <s v="12,27"/>
    <s v="6160"/>
    <m/>
    <s v="10:57"/>
    <m/>
    <m/>
    <m/>
    <m/>
    <m/>
    <m/>
    <m/>
    <m/>
    <m/>
    <m/>
    <m/>
    <m/>
    <m/>
    <n v="16.100000000000001"/>
    <n v="27285"/>
    <n v="27285"/>
    <x v="0"/>
    <n v="2"/>
    <s v="07:34:45"/>
    <n v="195"/>
    <n v="-52.85"/>
    <n v="264.14999999999998"/>
    <x v="120"/>
    <s v="MARCELA  COTO NIELSEN - CZ MAREK"/>
    <e v="#N/A"/>
    <s v="06:41:54"/>
    <e v="#N/A"/>
    <e v="#N/A"/>
  </r>
  <r>
    <x v="1"/>
    <x v="0"/>
    <n v="120"/>
    <n v="122"/>
    <x v="0"/>
    <s v="2"/>
    <x v="0"/>
    <s v=""/>
    <s v=""/>
    <s v="10104191"/>
    <s v="MARIA JOSE"/>
    <s v="GAMEROS ALVAREZ TOSTADO"/>
    <s v="105UD93"/>
    <s v="AMAROK"/>
    <m/>
    <s v=""/>
    <m/>
    <s v=""/>
    <s v="CHL"/>
    <s v=""/>
    <s v="16,9"/>
    <s v="8093"/>
    <m/>
    <s v="03:29"/>
    <s v="17,26"/>
    <s v="7299"/>
    <m/>
    <s v="05:38"/>
    <s v="13,82"/>
    <s v="7294"/>
    <m/>
    <s v="06:26"/>
    <s v="16,43"/>
    <s v="4602"/>
    <m/>
    <s v="09:52"/>
    <m/>
    <m/>
    <m/>
    <m/>
    <m/>
    <m/>
    <m/>
    <m/>
    <m/>
    <m/>
    <m/>
    <m/>
    <m/>
    <n v="16.09"/>
    <n v="27289"/>
    <n v="27289"/>
    <x v="0"/>
    <n v="3"/>
    <s v="07:34:49"/>
    <n v="190"/>
    <n v="-52.916666666666664"/>
    <n v="259.08333333333331"/>
    <x v="121"/>
    <s v="MARIA JOSE GAMEROS ALVAREZ TOSTADO - AMAROK"/>
    <e v="#N/A"/>
    <s v="06:41:54"/>
    <e v="#N/A"/>
    <e v="#N/A"/>
  </r>
  <r>
    <x v="1"/>
    <x v="0"/>
    <n v="120"/>
    <n v="122"/>
    <x v="0"/>
    <s v="3"/>
    <x v="0"/>
    <s v=""/>
    <s v=""/>
    <s v="10077473"/>
    <s v="GUSTAVO A"/>
    <s v="COSTA"/>
    <s v="106FR87"/>
    <s v="PY SORPRESIVO"/>
    <m/>
    <s v=""/>
    <m/>
    <s v=""/>
    <s v="ARG"/>
    <s v=""/>
    <s v="17,02"/>
    <s v="8039"/>
    <m/>
    <s v="03:55"/>
    <s v="16,64"/>
    <s v="7574"/>
    <m/>
    <s v="09:24"/>
    <s v="13,68"/>
    <s v="7370"/>
    <m/>
    <s v="11:25"/>
    <s v="13,6"/>
    <s v="5560"/>
    <m/>
    <s v="07:00"/>
    <m/>
    <m/>
    <m/>
    <m/>
    <m/>
    <m/>
    <m/>
    <m/>
    <m/>
    <m/>
    <m/>
    <m/>
    <m/>
    <n v="15.39"/>
    <n v="28543"/>
    <n v="28543"/>
    <x v="0"/>
    <n v="4"/>
    <s v="07:55:43"/>
    <n v="185"/>
    <n v="-73.816666666666663"/>
    <n v="233.18333333333334"/>
    <x v="122"/>
    <s v="GUSTAVO A COSTA - PY SORPRESIVO"/>
    <e v="#N/A"/>
    <s v="06:41:54"/>
    <e v="#N/A"/>
    <e v="#N/A"/>
  </r>
  <r>
    <x v="1"/>
    <x v="0"/>
    <n v="120"/>
    <n v="122"/>
    <x v="0"/>
    <s v="4"/>
    <x v="0"/>
    <s v=""/>
    <s v=""/>
    <s v="10137332"/>
    <s v="RIKKE KIAER"/>
    <s v="THYGESEN"/>
    <s v="106CU91"/>
    <s v="CARAJO"/>
    <m/>
    <s v=""/>
    <m/>
    <s v=""/>
    <s v="DNK"/>
    <s v=""/>
    <s v="17,99"/>
    <s v="7605"/>
    <m/>
    <s v="03:12"/>
    <s v="16,55"/>
    <s v="7613"/>
    <m/>
    <s v="02:47"/>
    <s v="13,27"/>
    <s v="7594"/>
    <m/>
    <s v="03:45"/>
    <s v="10,65"/>
    <s v="7098"/>
    <m/>
    <s v="03:48"/>
    <m/>
    <m/>
    <m/>
    <m/>
    <m/>
    <m/>
    <m/>
    <m/>
    <m/>
    <m/>
    <m/>
    <m/>
    <m/>
    <n v="14.68"/>
    <n v="29910"/>
    <n v="29910"/>
    <x v="0"/>
    <n v="5"/>
    <s v="08:18:30"/>
    <n v="180"/>
    <n v="-96.6"/>
    <n v="205.4"/>
    <x v="123"/>
    <s v="RIKKE KIAER THYGESEN - CARAJO"/>
    <e v="#N/A"/>
    <s v="06:41:54"/>
    <e v="#N/A"/>
    <e v="#N/A"/>
  </r>
  <r>
    <x v="1"/>
    <x v="0"/>
    <n v="120"/>
    <n v="122"/>
    <x v="0"/>
    <s v="5"/>
    <x v="0"/>
    <s v=""/>
    <s v=""/>
    <s v="10067213"/>
    <s v="FERNANDO"/>
    <s v="MEDINA"/>
    <s v="105VV80"/>
    <s v="BONNYTHA"/>
    <m/>
    <s v=""/>
    <m/>
    <s v=""/>
    <s v="ECU"/>
    <s v=""/>
    <s v="17,97"/>
    <s v="7614"/>
    <m/>
    <s v="03:24"/>
    <s v="16,58"/>
    <s v="7600"/>
    <m/>
    <s v="02:49"/>
    <s v="13,27"/>
    <s v="7596"/>
    <m/>
    <s v="03:38"/>
    <s v="10,64"/>
    <s v="7104"/>
    <m/>
    <s v="05:21"/>
    <m/>
    <m/>
    <m/>
    <m/>
    <m/>
    <m/>
    <m/>
    <m/>
    <m/>
    <m/>
    <m/>
    <m/>
    <m/>
    <n v="14.68"/>
    <n v="29915"/>
    <n v="29915"/>
    <x v="0"/>
    <n v="6"/>
    <s v="08:18:35"/>
    <n v="175"/>
    <n v="-96.683333333333337"/>
    <n v="200.31666666666666"/>
    <x v="124"/>
    <s v="FERNANDO MEDINA - BONNYTHA"/>
    <e v="#N/A"/>
    <s v="06:41:54"/>
    <e v="#N/A"/>
    <e v="#N/A"/>
  </r>
  <r>
    <x v="1"/>
    <x v="0"/>
    <n v="120"/>
    <n v="122"/>
    <x v="0"/>
    <s v="6"/>
    <x v="0"/>
    <s v=""/>
    <s v=""/>
    <s v="10048681"/>
    <s v="DAVID"/>
    <s v="RAMIREZ AGUILERA"/>
    <s v="104RY05"/>
    <s v="PERSEVERANCIA BLAZ"/>
    <m/>
    <s v=""/>
    <m/>
    <s v=""/>
    <s v="CHL"/>
    <s v=""/>
    <s v="16,93"/>
    <s v="8080"/>
    <m/>
    <s v="12:23"/>
    <s v="18,29"/>
    <s v="6891"/>
    <m/>
    <s v="10:19"/>
    <s v="12,35"/>
    <s v="8165"/>
    <m/>
    <s v="06:25"/>
    <s v="9,33"/>
    <s v="8101"/>
    <m/>
    <s v="11:01"/>
    <m/>
    <m/>
    <m/>
    <m/>
    <m/>
    <m/>
    <m/>
    <m/>
    <m/>
    <m/>
    <m/>
    <m/>
    <m/>
    <n v="14.06"/>
    <n v="31236"/>
    <n v="31236"/>
    <x v="0"/>
    <n v="8"/>
    <s v="08:40:36"/>
    <n v="165"/>
    <n v="-118.7"/>
    <n v="168.3"/>
    <x v="7"/>
    <s v="DAVID RAMIREZ AGUILERA - PERSEVERANCIA BLAZ"/>
    <e v="#N/A"/>
    <s v="06:41:54"/>
    <e v="#N/A"/>
    <e v="#N/A"/>
  </r>
  <r>
    <x v="1"/>
    <x v="0"/>
    <n v="120"/>
    <n v="122"/>
    <x v="0"/>
    <s v="7"/>
    <x v="0"/>
    <s v=""/>
    <s v=""/>
    <s v="10085864"/>
    <s v="HECTOR"/>
    <s v="ALMEIDA AYALA"/>
    <s v="105KB52"/>
    <s v="CL JACARTA"/>
    <m/>
    <s v=""/>
    <m/>
    <s v=""/>
    <s v="ECU"/>
    <s v=""/>
    <s v="15,83"/>
    <s v="8644"/>
    <m/>
    <s v="17:08"/>
    <s v="16,71"/>
    <s v="7538"/>
    <m/>
    <s v="02:46"/>
    <s v="12,67"/>
    <s v="7957"/>
    <m/>
    <s v="02:40"/>
    <s v="9,74"/>
    <s v="7759"/>
    <m/>
    <s v="27:21"/>
    <m/>
    <m/>
    <m/>
    <m/>
    <m/>
    <m/>
    <m/>
    <m/>
    <m/>
    <m/>
    <m/>
    <m/>
    <m/>
    <n v="13.77"/>
    <n v="31898"/>
    <n v="31898"/>
    <x v="0"/>
    <n v="9"/>
    <s v="08:51:38"/>
    <n v="160"/>
    <n v="-129.73333333333332"/>
    <n v="152.26666666666668"/>
    <x v="125"/>
    <s v="HECTOR ALMEIDA AYALA - CL JACARTA"/>
    <e v="#N/A"/>
    <s v="06:41:54"/>
    <e v="#N/A"/>
    <e v="#N/A"/>
  </r>
  <r>
    <x v="1"/>
    <x v="0"/>
    <n v="120"/>
    <n v="122"/>
    <x v="0"/>
    <s v="8"/>
    <x v="1"/>
    <s v=""/>
    <s v=""/>
    <s v="10094966"/>
    <s v="TERESA"/>
    <s v="SANCHEZ"/>
    <s v="105KU57"/>
    <s v="Z T MAGLOV"/>
    <m/>
    <s v=""/>
    <m/>
    <s v=""/>
    <s v="URU"/>
    <s v=""/>
    <s v="19,24"/>
    <s v="7109"/>
    <m/>
    <s v="01:58"/>
    <s v="20,85"/>
    <s v="6044"/>
    <m/>
    <s v="02:19"/>
    <s v="19,07"/>
    <s v="5287"/>
    <m/>
    <s v="06:31"/>
    <s v="18,06"/>
    <s v="4185"/>
    <s v="FTQ GA"/>
    <s v="06:04"/>
    <m/>
    <m/>
    <m/>
    <m/>
    <m/>
    <m/>
    <m/>
    <m/>
    <m/>
    <m/>
    <m/>
    <m/>
    <m/>
    <n v="19.41"/>
    <n v="22625"/>
    <s v="NA"/>
    <x v="0"/>
    <s v="NA"/>
    <s v="NA"/>
    <n v="0"/>
    <e v="#VALUE!"/>
    <n v="0"/>
    <x v="126"/>
    <s v="TERESA SANCHEZ - Z T MAGLOV"/>
    <e v="#N/A"/>
    <s v="06:41:54"/>
    <e v="#N/A"/>
    <e v="#N/A"/>
  </r>
  <r>
    <x v="1"/>
    <x v="0"/>
    <n v="120"/>
    <n v="122"/>
    <x v="0"/>
    <s v="9"/>
    <x v="1"/>
    <s v=""/>
    <s v=""/>
    <s v="10125754"/>
    <s v="RODOLFO"/>
    <s v="FUENZALIDA SANHUEZA"/>
    <s v="106FQ80"/>
    <s v="LEO"/>
    <m/>
    <s v=""/>
    <m/>
    <s v=""/>
    <s v="CHL"/>
    <s v=""/>
    <s v="18,9"/>
    <s v="7238"/>
    <m/>
    <s v="06:23"/>
    <s v="19,9"/>
    <s v="6332"/>
    <m/>
    <s v="09:09"/>
    <s v="16,39"/>
    <s v="6152"/>
    <m/>
    <s v="18:14"/>
    <s v="18,69"/>
    <s v="4045"/>
    <s v="FTQ GA"/>
    <s v="24:30"/>
    <m/>
    <m/>
    <m/>
    <m/>
    <m/>
    <m/>
    <m/>
    <m/>
    <m/>
    <m/>
    <m/>
    <m/>
    <m/>
    <n v="18.48"/>
    <n v="23766"/>
    <s v="NA"/>
    <x v="0"/>
    <s v="NA"/>
    <s v="NA"/>
    <n v="0"/>
    <e v="#VALUE!"/>
    <n v="0"/>
    <x v="43"/>
    <s v="RODOLFO FUENZALIDA SANHUEZA - LEO"/>
    <s v="SANDEK 1"/>
    <s v="06:41:54"/>
    <e v="#N/A"/>
    <e v="#N/A"/>
  </r>
  <r>
    <x v="1"/>
    <x v="0"/>
    <n v="120"/>
    <n v="122"/>
    <x v="0"/>
    <s v="10"/>
    <x v="1"/>
    <s v=""/>
    <s v=""/>
    <s v="10108279"/>
    <s v="PABLO XAVIER"/>
    <s v="VINTIMILLA"/>
    <s v="106ER57"/>
    <s v="FUERZA BRUTA LB"/>
    <m/>
    <s v=""/>
    <m/>
    <s v=""/>
    <s v="ECU"/>
    <s v=""/>
    <s v="18,83"/>
    <s v="7266"/>
    <m/>
    <s v="04:32"/>
    <s v="19,6"/>
    <s v="6428"/>
    <m/>
    <s v="06:16"/>
    <s v="16,18"/>
    <s v="6229"/>
    <m/>
    <s v="04:34"/>
    <s v="16,49"/>
    <s v="4586"/>
    <s v="FTQ GA"/>
    <s v="12:58"/>
    <m/>
    <m/>
    <m/>
    <m/>
    <m/>
    <m/>
    <m/>
    <m/>
    <m/>
    <m/>
    <m/>
    <m/>
    <m/>
    <n v="17.920000000000002"/>
    <n v="24509"/>
    <s v="NA"/>
    <x v="0"/>
    <s v="NA"/>
    <s v="NA"/>
    <n v="0"/>
    <e v="#VALUE!"/>
    <n v="0"/>
    <x v="127"/>
    <s v="PABLO XAVIER VINTIMILLA - FUERZA BRUTA LB"/>
    <e v="#N/A"/>
    <s v="06:41:54"/>
    <e v="#N/A"/>
    <e v="#N/A"/>
  </r>
  <r>
    <x v="1"/>
    <x v="0"/>
    <n v="120"/>
    <n v="122"/>
    <x v="0"/>
    <s v="11"/>
    <x v="1"/>
    <s v=""/>
    <s v=""/>
    <s v="10072682"/>
    <s v="MARTIN"/>
    <s v="GARCIA LAZO"/>
    <s v="105DC01"/>
    <s v="CAMORRA"/>
    <m/>
    <s v=""/>
    <m/>
    <s v=""/>
    <s v="CHL"/>
    <s v=""/>
    <s v="18,46"/>
    <s v="7411"/>
    <m/>
    <s v="02:01"/>
    <s v="20,82"/>
    <s v="6051"/>
    <m/>
    <s v="02:35"/>
    <s v="18,59"/>
    <s v="5422"/>
    <s v="FTQ GA"/>
    <s v="09:10"/>
    <m/>
    <m/>
    <m/>
    <m/>
    <m/>
    <m/>
    <m/>
    <m/>
    <m/>
    <m/>
    <m/>
    <m/>
    <m/>
    <m/>
    <m/>
    <m/>
    <m/>
    <n v="19.25"/>
    <n v="18884"/>
    <s v="NA"/>
    <x v="0"/>
    <s v="NA"/>
    <s v="NA"/>
    <n v="0"/>
    <e v="#VALUE!"/>
    <n v="0"/>
    <x v="0"/>
    <s v="MARTIN GARCIA LAZO - CAMORRA"/>
    <s v="EL MOLINO A"/>
    <s v="06:41:54"/>
    <e v="#N/A"/>
    <e v="#N/A"/>
  </r>
  <r>
    <x v="1"/>
    <x v="0"/>
    <n v="120"/>
    <n v="122"/>
    <x v="0"/>
    <s v="12"/>
    <x v="1"/>
    <s v=""/>
    <s v=""/>
    <s v="10131133"/>
    <s v="ERNESTO"/>
    <s v="DE LA FUENTE FUENZALIDA"/>
    <s v="106GU68"/>
    <s v="MAITE LUCY"/>
    <m/>
    <s v=""/>
    <m/>
    <s v=""/>
    <s v="CHL"/>
    <s v=""/>
    <s v="19,05"/>
    <s v="7181"/>
    <m/>
    <s v="05:28"/>
    <s v="18,76"/>
    <s v="6717"/>
    <m/>
    <s v="14:42"/>
    <s v="16,16"/>
    <s v="6237"/>
    <s v="RET"/>
    <s v="09:15"/>
    <m/>
    <m/>
    <m/>
    <m/>
    <m/>
    <m/>
    <m/>
    <m/>
    <m/>
    <m/>
    <m/>
    <m/>
    <m/>
    <m/>
    <m/>
    <m/>
    <m/>
    <n v="18.059999999999999"/>
    <n v="20135"/>
    <s v="NA"/>
    <x v="0"/>
    <s v="NA"/>
    <s v="NA"/>
    <n v="0"/>
    <e v="#VALUE!"/>
    <n v="0"/>
    <x v="28"/>
    <s v="ERNESTO DE LA FUENTE FUENZALIDA - MAITE LUCY"/>
    <s v="SANDEK 1"/>
    <s v="06:41:54"/>
    <e v="#N/A"/>
    <e v="#N/A"/>
  </r>
  <r>
    <x v="1"/>
    <x v="0"/>
    <n v="120"/>
    <n v="122"/>
    <x v="0"/>
    <s v="13"/>
    <x v="1"/>
    <s v=""/>
    <s v=""/>
    <s v="10181514"/>
    <s v="TARA ANNE"/>
    <s v="GREASLEY"/>
    <s v="106KN67"/>
    <s v="MC Tango"/>
    <m/>
    <s v=""/>
    <m/>
    <s v=""/>
    <s v="CHL"/>
    <s v=""/>
    <s v="18,92"/>
    <s v="7231"/>
    <m/>
    <s v="04:02"/>
    <s v="18,18"/>
    <s v="6932"/>
    <m/>
    <s v="03:43"/>
    <s v="14,79"/>
    <s v="6818"/>
    <s v="FTQ GA"/>
    <s v="03:28"/>
    <m/>
    <m/>
    <m/>
    <m/>
    <m/>
    <m/>
    <m/>
    <m/>
    <m/>
    <m/>
    <m/>
    <m/>
    <m/>
    <m/>
    <m/>
    <m/>
    <m/>
    <n v="17.329999999999998"/>
    <n v="20980"/>
    <s v="NA"/>
    <x v="0"/>
    <s v="NA"/>
    <s v="NA"/>
    <n v="0"/>
    <e v="#VALUE!"/>
    <n v="0"/>
    <x v="4"/>
    <s v="TARA ANNE GREASLEY - MC TANGO"/>
    <e v="#N/A"/>
    <s v="06:41:54"/>
    <e v="#N/A"/>
    <e v="#N/A"/>
  </r>
  <r>
    <x v="1"/>
    <x v="0"/>
    <n v="120"/>
    <n v="122"/>
    <x v="0"/>
    <s v="14"/>
    <x v="1"/>
    <s v=""/>
    <s v=""/>
    <s v="10067665"/>
    <s v="NATHALIE"/>
    <s v="WEEMAELS"/>
    <s v="105ON47"/>
    <s v="SANTA CAROLINA ZAREYNA"/>
    <m/>
    <s v=""/>
    <m/>
    <s v=""/>
    <s v="ECU"/>
    <s v=""/>
    <s v="17,03"/>
    <s v="8034"/>
    <m/>
    <s v="03:18"/>
    <s v="17,37"/>
    <s v="7252"/>
    <m/>
    <s v="03:49"/>
    <s v="14,17"/>
    <s v="7114"/>
    <s v="FTQ GA"/>
    <s v="02:46"/>
    <m/>
    <m/>
    <m/>
    <m/>
    <m/>
    <m/>
    <m/>
    <m/>
    <m/>
    <m/>
    <m/>
    <m/>
    <m/>
    <m/>
    <m/>
    <m/>
    <m/>
    <n v="16.23"/>
    <n v="22400"/>
    <s v="NA"/>
    <x v="0"/>
    <s v="NA"/>
    <s v="NA"/>
    <n v="0"/>
    <e v="#VALUE!"/>
    <n v="0"/>
    <x v="128"/>
    <s v="NATHALIE WEEMAELS - SANTA CAROLINA ZAREYNA"/>
    <e v="#N/A"/>
    <s v="06:41:54"/>
    <e v="#N/A"/>
    <e v="#N/A"/>
  </r>
  <r>
    <x v="1"/>
    <x v="0"/>
    <n v="120"/>
    <n v="122"/>
    <x v="0"/>
    <s v="15"/>
    <x v="1"/>
    <s v=""/>
    <s v=""/>
    <s v="10108277"/>
    <s v="JOSE DANIEL"/>
    <s v="ANDRADE PAREDES"/>
    <s v="105IM26"/>
    <s v="FILIPA"/>
    <m/>
    <s v=""/>
    <m/>
    <s v=""/>
    <s v="ECU"/>
    <s v=""/>
    <s v="17,46"/>
    <s v="7837"/>
    <m/>
    <s v="08:55"/>
    <s v="20,11"/>
    <s v="6267"/>
    <m/>
    <s v="02:59"/>
    <s v="9,59"/>
    <s v="10513"/>
    <s v="FTQ GA+ME"/>
    <s v="06:55"/>
    <m/>
    <m/>
    <m/>
    <m/>
    <m/>
    <m/>
    <m/>
    <m/>
    <m/>
    <m/>
    <m/>
    <m/>
    <m/>
    <m/>
    <m/>
    <m/>
    <m/>
    <n v="14.77"/>
    <n v="24617"/>
    <s v="NA"/>
    <x v="0"/>
    <s v="NA"/>
    <s v="NA"/>
    <n v="0"/>
    <e v="#VALUE!"/>
    <n v="0"/>
    <x v="129"/>
    <s v="JOSE DANIEL ANDRADE PAREDES - FILIPA"/>
    <e v="#N/A"/>
    <s v="06:41:54"/>
    <e v="#N/A"/>
    <e v="#N/A"/>
  </r>
  <r>
    <x v="1"/>
    <x v="0"/>
    <n v="120"/>
    <n v="122"/>
    <x v="0"/>
    <s v="16"/>
    <x v="1"/>
    <s v=""/>
    <s v=""/>
    <s v="10036590"/>
    <s v="MANUEL"/>
    <s v="BULNES MUZARD"/>
    <s v="106KU13"/>
    <s v="SHAZAM"/>
    <m/>
    <s v=""/>
    <m/>
    <s v=""/>
    <s v="CHL"/>
    <s v=""/>
    <s v="16,22"/>
    <s v="8436"/>
    <m/>
    <s v="06:40"/>
    <s v="14,69"/>
    <s v="8577"/>
    <m/>
    <s v="14:53"/>
    <s v="11,45"/>
    <s v="8802"/>
    <s v="FTQ ME"/>
    <s v="19:36"/>
    <m/>
    <m/>
    <m/>
    <m/>
    <m/>
    <m/>
    <m/>
    <m/>
    <m/>
    <m/>
    <m/>
    <m/>
    <m/>
    <m/>
    <m/>
    <m/>
    <m/>
    <n v="14.08"/>
    <n v="25815"/>
    <s v="NA"/>
    <x v="0"/>
    <s v="NA"/>
    <s v="NA"/>
    <n v="0"/>
    <e v="#VALUE!"/>
    <n v="0"/>
    <x v="130"/>
    <s v="MANUEL BULNES MUZARD - SHAZAM"/>
    <e v="#N/A"/>
    <s v="06:41:54"/>
    <e v="#N/A"/>
    <e v="#N/A"/>
  </r>
  <r>
    <x v="1"/>
    <x v="0"/>
    <n v="120"/>
    <n v="122"/>
    <x v="0"/>
    <s v="17"/>
    <x v="1"/>
    <s v=""/>
    <s v=""/>
    <s v="10114666"/>
    <s v="HE "/>
    <s v="YIXUAN "/>
    <s v="105ZU46"/>
    <s v="QUETZAL"/>
    <m/>
    <s v=""/>
    <m/>
    <s v=""/>
    <s v="CHN"/>
    <s v=""/>
    <s v="14,12"/>
    <s v="9687"/>
    <m/>
    <s v="03:26"/>
    <s v="13,23"/>
    <s v="9523"/>
    <m/>
    <s v="02:25"/>
    <s v="13,18"/>
    <s v="7649"/>
    <s v="FTQ GA"/>
    <s v="04:57"/>
    <m/>
    <m/>
    <m/>
    <m/>
    <m/>
    <m/>
    <m/>
    <m/>
    <m/>
    <m/>
    <m/>
    <m/>
    <m/>
    <m/>
    <m/>
    <m/>
    <m/>
    <n v="13.54"/>
    <n v="26859"/>
    <s v="NA"/>
    <x v="0"/>
    <s v="NA"/>
    <s v="NA"/>
    <n v="0"/>
    <e v="#VALUE!"/>
    <n v="0"/>
    <x v="131"/>
    <s v="HE  YIXUAN  - QUETZAL"/>
    <e v="#N/A"/>
    <s v="06:41:54"/>
    <e v="#N/A"/>
    <e v="#N/A"/>
  </r>
  <r>
    <x v="1"/>
    <x v="0"/>
    <n v="120"/>
    <n v="122"/>
    <x v="0"/>
    <s v="18"/>
    <x v="1"/>
    <s v=""/>
    <s v=""/>
    <s v="10102377"/>
    <s v="ANTON"/>
    <s v="LOPEZ "/>
    <s v="105PS84"/>
    <s v="PUNTA DEL VIENTO AMALIK"/>
    <m/>
    <s v=""/>
    <m/>
    <s v=""/>
    <s v="CHL"/>
    <s v=""/>
    <s v="18,96"/>
    <s v="7217"/>
    <m/>
    <s v="02:51"/>
    <s v="20,44"/>
    <s v="6164"/>
    <s v="FTQ GA"/>
    <s v="03:15"/>
    <m/>
    <m/>
    <m/>
    <m/>
    <m/>
    <m/>
    <m/>
    <m/>
    <m/>
    <m/>
    <m/>
    <m/>
    <m/>
    <m/>
    <m/>
    <m/>
    <m/>
    <m/>
    <m/>
    <m/>
    <m/>
    <n v="19.64"/>
    <n v="13381"/>
    <s v="NA"/>
    <x v="0"/>
    <s v="NA"/>
    <s v="NA"/>
    <n v="0"/>
    <e v="#VALUE!"/>
    <n v="0"/>
    <x v="74"/>
    <s v="ANTON LOPEZ  - PUNTA DEL VIENTO AMALIK"/>
    <s v="KEHAILAN A"/>
    <s v="06:41:54"/>
    <e v="#N/A"/>
    <e v="#N/A"/>
  </r>
  <r>
    <x v="1"/>
    <x v="0"/>
    <n v="120"/>
    <n v="122"/>
    <x v="0"/>
    <s v="19"/>
    <x v="1"/>
    <s v=""/>
    <s v=""/>
    <s v="10018246"/>
    <s v="JUAN FRANCISCO"/>
    <s v="DEL CANTO"/>
    <s v="104TU00"/>
    <s v="LAUTANO"/>
    <m/>
    <s v=""/>
    <m/>
    <s v=""/>
    <s v="CHL"/>
    <s v=""/>
    <s v="19,07"/>
    <s v="7174"/>
    <m/>
    <s v="02:10"/>
    <s v="19,38"/>
    <s v="6500"/>
    <s v="RET"/>
    <s v="06:02"/>
    <m/>
    <m/>
    <m/>
    <m/>
    <m/>
    <m/>
    <m/>
    <m/>
    <m/>
    <m/>
    <m/>
    <m/>
    <m/>
    <m/>
    <m/>
    <m/>
    <m/>
    <m/>
    <m/>
    <m/>
    <m/>
    <n v="19.22"/>
    <n v="13674"/>
    <s v="NA"/>
    <x v="0"/>
    <s v="NA"/>
    <s v="NA"/>
    <n v="0"/>
    <e v="#VALUE!"/>
    <n v="0"/>
    <x v="96"/>
    <s v="JUAN FRANCISCO DEL CANTO - LAUTANO"/>
    <e v="#N/A"/>
    <s v="06:41:54"/>
    <e v="#N/A"/>
    <e v="#N/A"/>
  </r>
  <r>
    <x v="1"/>
    <x v="0"/>
    <n v="120"/>
    <n v="122"/>
    <x v="0"/>
    <s v="20"/>
    <x v="1"/>
    <s v=""/>
    <s v=""/>
    <s v="10062746"/>
    <s v="FERNANDA "/>
    <s v="VILLAR "/>
    <s v="106GH97"/>
    <s v="CL MISTERIOSA"/>
    <m/>
    <s v=""/>
    <m/>
    <s v=""/>
    <s v="URU"/>
    <s v=""/>
    <s v="17,49"/>
    <s v="7821"/>
    <m/>
    <s v="07:02"/>
    <s v="17,84"/>
    <s v="7061"/>
    <s v="RET"/>
    <s v="12:05"/>
    <m/>
    <m/>
    <m/>
    <m/>
    <m/>
    <m/>
    <m/>
    <m/>
    <m/>
    <m/>
    <m/>
    <m/>
    <m/>
    <m/>
    <m/>
    <m/>
    <m/>
    <m/>
    <m/>
    <m/>
    <m/>
    <n v="17.66"/>
    <n v="14882"/>
    <s v="NA"/>
    <x v="0"/>
    <s v="NA"/>
    <s v="NA"/>
    <n v="0"/>
    <e v="#VALUE!"/>
    <n v="0"/>
    <x v="132"/>
    <s v="FERNANDA  VILLAR  - CL MISTERIOSA"/>
    <e v="#N/A"/>
    <s v="06:41:54"/>
    <e v="#N/A"/>
    <e v="#N/A"/>
  </r>
  <r>
    <x v="1"/>
    <x v="0"/>
    <n v="120"/>
    <n v="122"/>
    <x v="0"/>
    <s v="21"/>
    <x v="1"/>
    <s v=""/>
    <s v=""/>
    <s v="10079378"/>
    <s v="CARLOS"/>
    <s v="HUMERES SIGALA"/>
    <s v="106FS86"/>
    <s v="GARROCHA"/>
    <m/>
    <s v=""/>
    <m/>
    <s v=""/>
    <s v="CHL"/>
    <s v=""/>
    <s v="16,45"/>
    <s v="8316"/>
    <m/>
    <s v="07:06"/>
    <s v="18,18"/>
    <s v="6931"/>
    <s v="FTQ GA"/>
    <s v="03:03"/>
    <m/>
    <m/>
    <m/>
    <m/>
    <m/>
    <m/>
    <m/>
    <m/>
    <m/>
    <m/>
    <m/>
    <m/>
    <m/>
    <m/>
    <m/>
    <m/>
    <m/>
    <m/>
    <m/>
    <m/>
    <m/>
    <n v="17.239999999999998"/>
    <n v="15247"/>
    <s v="NA"/>
    <x v="0"/>
    <s v="NA"/>
    <s v="NA"/>
    <n v="0"/>
    <e v="#VALUE!"/>
    <n v="0"/>
    <x v="133"/>
    <s v="CARLOS HUMERES SIGALA - GARROCHA"/>
    <s v="EL SENDERO"/>
    <s v="06:41:54"/>
    <e v="#N/A"/>
    <e v="#N/A"/>
  </r>
  <r>
    <x v="1"/>
    <x v="0"/>
    <n v="120"/>
    <n v="122"/>
    <x v="0"/>
    <s v="22"/>
    <x v="1"/>
    <s v=""/>
    <s v=""/>
    <s v="10040015"/>
    <s v="MANUELA"/>
    <s v="VALENZUELA VARGAS"/>
    <s v="104LA18"/>
    <s v="RABIOSA"/>
    <m/>
    <s v=""/>
    <m/>
    <s v=""/>
    <s v="CHL"/>
    <s v=""/>
    <s v="17,06"/>
    <s v="8020"/>
    <m/>
    <s v="03:07"/>
    <s v="17,24"/>
    <s v="7309"/>
    <s v="RET"/>
    <s v="04:48"/>
    <m/>
    <m/>
    <m/>
    <m/>
    <m/>
    <m/>
    <m/>
    <m/>
    <m/>
    <m/>
    <m/>
    <m/>
    <m/>
    <m/>
    <m/>
    <m/>
    <m/>
    <m/>
    <m/>
    <m/>
    <m/>
    <n v="17.14"/>
    <n v="15329"/>
    <s v="NA"/>
    <x v="0"/>
    <s v="NA"/>
    <s v="NA"/>
    <n v="0"/>
    <e v="#VALUE!"/>
    <n v="0"/>
    <x v="37"/>
    <s v="MANUELA VALENZUELA VARGAS - RABIOSA"/>
    <e v="#N/A"/>
    <s v="06:41:54"/>
    <e v="#N/A"/>
    <e v="#N/A"/>
  </r>
  <r>
    <x v="1"/>
    <x v="0"/>
    <n v="120"/>
    <n v="122"/>
    <x v="0"/>
    <s v="23"/>
    <x v="1"/>
    <s v=""/>
    <s v=""/>
    <s v="10100389"/>
    <s v="NICOLE"/>
    <s v="HAMMERSLEY FONK"/>
    <s v="104MS92"/>
    <s v="GRAN MARQUEZ"/>
    <m/>
    <s v=""/>
    <m/>
    <s v=""/>
    <s v="CHL"/>
    <s v=""/>
    <s v="15,27"/>
    <s v="8959"/>
    <m/>
    <s v="04:20"/>
    <s v="13,23"/>
    <s v="9527"/>
    <s v="RET"/>
    <s v="06:54"/>
    <m/>
    <m/>
    <m/>
    <m/>
    <m/>
    <m/>
    <m/>
    <m/>
    <m/>
    <m/>
    <m/>
    <m/>
    <m/>
    <m/>
    <m/>
    <m/>
    <m/>
    <m/>
    <m/>
    <m/>
    <m/>
    <n v="14.22"/>
    <n v="18486"/>
    <s v="NA"/>
    <x v="0"/>
    <s v="NA"/>
    <s v="NA"/>
    <n v="0"/>
    <e v="#VALUE!"/>
    <n v="0"/>
    <x v="8"/>
    <s v="NICOLE HAMMERSLEY FONK - GRAN MARQUEZ"/>
    <s v="EL MOLINO A"/>
    <s v="06:41:54"/>
    <e v="#N/A"/>
    <e v="#N/A"/>
  </r>
  <r>
    <x v="1"/>
    <x v="0"/>
    <n v="120"/>
    <n v="122"/>
    <x v="0"/>
    <s v="24"/>
    <x v="1"/>
    <s v=""/>
    <s v=""/>
    <s v="10110393"/>
    <s v="KAREN"/>
    <s v="GOMEZ"/>
    <s v="106GG87"/>
    <s v="ALIA"/>
    <m/>
    <s v=""/>
    <m/>
    <s v=""/>
    <s v="ARG"/>
    <s v=""/>
    <s v="18,02"/>
    <s v="7590"/>
    <s v="DSQ"/>
    <s v="03:10"/>
    <m/>
    <m/>
    <m/>
    <m/>
    <m/>
    <m/>
    <m/>
    <m/>
    <m/>
    <m/>
    <m/>
    <m/>
    <m/>
    <m/>
    <m/>
    <m/>
    <m/>
    <m/>
    <m/>
    <m/>
    <m/>
    <m/>
    <m/>
    <m/>
    <m/>
    <n v="18.02"/>
    <n v="7590"/>
    <s v="NA"/>
    <x v="0"/>
    <s v="NA"/>
    <s v="NA"/>
    <n v="0"/>
    <e v="#VALUE!"/>
    <n v="0"/>
    <x v="134"/>
    <s v="KAREN GOMEZ - ALIA"/>
    <e v="#N/A"/>
    <s v="06:41:54"/>
    <e v="#N/A"/>
    <e v="#N/A"/>
  </r>
  <r>
    <x v="1"/>
    <x v="0"/>
    <n v="120"/>
    <n v="122"/>
    <x v="0"/>
    <s v="25"/>
    <x v="1"/>
    <s v=""/>
    <s v=""/>
    <s v="10072514"/>
    <s v="MAXI"/>
    <s v="WIMMER"/>
    <s v="106FS73"/>
    <s v="CL LIDIA"/>
    <m/>
    <s v=""/>
    <m/>
    <s v=""/>
    <s v="CHL"/>
    <s v=""/>
    <s v="14,98"/>
    <s v="9131"/>
    <s v="FTQ GA"/>
    <s v="07:09"/>
    <m/>
    <m/>
    <m/>
    <m/>
    <m/>
    <m/>
    <m/>
    <m/>
    <m/>
    <m/>
    <m/>
    <m/>
    <m/>
    <m/>
    <m/>
    <m/>
    <m/>
    <m/>
    <m/>
    <m/>
    <m/>
    <m/>
    <m/>
    <m/>
    <m/>
    <n v="14.98"/>
    <n v="9131"/>
    <s v="NA"/>
    <x v="0"/>
    <s v="NA"/>
    <s v="NA"/>
    <n v="0"/>
    <e v="#VALUE!"/>
    <n v="0"/>
    <x v="5"/>
    <s v="MAXI WIMMER - CL LIDIA"/>
    <s v="EL MOLINO A"/>
    <s v="06:41:54"/>
    <e v="#N/A"/>
    <e v="#N/A"/>
  </r>
  <r>
    <x v="1"/>
    <x v="0"/>
    <n v="120"/>
    <n v="122"/>
    <x v="0"/>
    <s v="26"/>
    <x v="1"/>
    <s v=""/>
    <s v=""/>
    <s v="10039535"/>
    <s v="GRISELDA"/>
    <s v="CONRAD"/>
    <s v="106CY76"/>
    <s v="PENELOPE"/>
    <m/>
    <s v=""/>
    <m/>
    <s v=""/>
    <s v="ARG"/>
    <s v=""/>
    <s v="13,95"/>
    <s v="9808"/>
    <s v="FTQ GA"/>
    <s v="05:30"/>
    <m/>
    <m/>
    <m/>
    <m/>
    <m/>
    <m/>
    <m/>
    <m/>
    <m/>
    <m/>
    <m/>
    <m/>
    <m/>
    <m/>
    <m/>
    <m/>
    <m/>
    <m/>
    <m/>
    <m/>
    <m/>
    <m/>
    <m/>
    <m/>
    <m/>
    <n v="13.95"/>
    <n v="9808"/>
    <s v="NA"/>
    <x v="0"/>
    <s v="NA"/>
    <s v="NA"/>
    <n v="0"/>
    <e v="#VALUE!"/>
    <n v="0"/>
    <x v="135"/>
    <s v="GRISELDA CONRAD - PENELOPE"/>
    <e v="#N/A"/>
    <s v="06:41:54"/>
    <e v="#N/A"/>
    <e v="#N/A"/>
  </r>
  <r>
    <x v="1"/>
    <x v="0"/>
    <n v="120"/>
    <n v="122"/>
    <x v="0"/>
    <s v="27"/>
    <x v="1"/>
    <s v=""/>
    <s v=""/>
    <s v="10070811"/>
    <s v="GABRIEL"/>
    <s v="MORGUI"/>
    <s v="105SM79"/>
    <s v="HLS CHOCOLATE AMARGO"/>
    <m/>
    <s v=""/>
    <m/>
    <s v=""/>
    <s v="ARG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s v="NA"/>
    <n v="0"/>
    <e v="#VALUE!"/>
    <n v="0"/>
    <x v="136"/>
    <s v="GABRIEL MORGUI - HLS CHOCOLATE AMARGO"/>
    <e v="#N/A"/>
    <s v="06:41:54"/>
    <e v="#N/A"/>
    <e v="#N/A"/>
  </r>
  <r>
    <x v="1"/>
    <x v="0"/>
    <n v="120"/>
    <n v="122"/>
    <x v="1"/>
    <s v="1"/>
    <x v="0"/>
    <s v=""/>
    <s v=""/>
    <s v="10107869"/>
    <s v="PEDRO Tomas"/>
    <s v="VARELA CERDA"/>
    <s v="104WK00"/>
    <s v="LL JET BLACK"/>
    <m/>
    <s v=""/>
    <m/>
    <s v=""/>
    <s v="CHL"/>
    <s v=""/>
    <s v="18,72"/>
    <s v="7307"/>
    <m/>
    <s v="02:45"/>
    <s v="18,57"/>
    <s v="6784"/>
    <m/>
    <s v="05:14"/>
    <s v="16,06"/>
    <s v="6277"/>
    <m/>
    <s v="05:58"/>
    <s v="20,19"/>
    <s v="3745"/>
    <m/>
    <s v="26:30"/>
    <m/>
    <m/>
    <m/>
    <m/>
    <m/>
    <m/>
    <m/>
    <m/>
    <m/>
    <m/>
    <m/>
    <m/>
    <m/>
    <n v="18.21"/>
    <n v="24114"/>
    <n v="24114"/>
    <x v="1"/>
    <n v="1"/>
    <s v="06:41:54"/>
    <n v="200"/>
    <n v="0"/>
    <n v="322"/>
    <x v="26"/>
    <s v="PEDRO TOMAS VARELA CERDA - LL JET BLACK"/>
    <s v="EL MOLINO B"/>
    <s v="06:41:54"/>
    <e v="#N/A"/>
    <e v="#N/A"/>
  </r>
  <r>
    <x v="1"/>
    <x v="0"/>
    <n v="120"/>
    <n v="122"/>
    <x v="1"/>
    <s v="2"/>
    <x v="0"/>
    <s v=""/>
    <s v=""/>
    <s v="10153725"/>
    <s v="BELEN"/>
    <s v="FIGUERAS"/>
    <s v="106FT77"/>
    <s v="ALCAZAR SHABUK"/>
    <m/>
    <s v=""/>
    <m/>
    <s v=""/>
    <s v="ARG"/>
    <s v=""/>
    <s v="15,14"/>
    <s v="9033"/>
    <m/>
    <s v="02:16"/>
    <s v="13,52"/>
    <s v="9317"/>
    <m/>
    <s v="03:07"/>
    <s v="13,27"/>
    <s v="7599"/>
    <m/>
    <s v="04:09"/>
    <s v="17,2"/>
    <s v="4395"/>
    <m/>
    <s v="04:57"/>
    <m/>
    <m/>
    <m/>
    <m/>
    <m/>
    <m/>
    <m/>
    <m/>
    <m/>
    <m/>
    <m/>
    <m/>
    <m/>
    <n v="14.47"/>
    <n v="30343"/>
    <n v="30343"/>
    <x v="1"/>
    <n v="7"/>
    <s v="08:25:43"/>
    <n v="170"/>
    <n v="-103.81666666666666"/>
    <n v="188.18333333333334"/>
    <x v="137"/>
    <s v="BELEN FIGUERAS - ALCAZAR SHABUK"/>
    <e v="#N/A"/>
    <s v="06:41:54"/>
    <e v="#N/A"/>
    <e v="#N/A"/>
  </r>
  <r>
    <x v="1"/>
    <x v="0"/>
    <n v="120"/>
    <n v="122"/>
    <x v="1"/>
    <s v="3"/>
    <x v="1"/>
    <s v=""/>
    <s v=""/>
    <s v="10181712"/>
    <s v="TRINIDAD"/>
    <s v="VALENZUELA FUENTES"/>
    <s v="105AG56"/>
    <s v="PERSEVERANCIA PUPI"/>
    <m/>
    <s v=""/>
    <m/>
    <s v=""/>
    <s v="CHL"/>
    <s v=""/>
    <s v="18,89"/>
    <s v="7240"/>
    <m/>
    <s v="02:31"/>
    <s v="19,64"/>
    <s v="6415"/>
    <m/>
    <s v="03:22"/>
    <s v="18,11"/>
    <s v="5567"/>
    <m/>
    <s v="04:53"/>
    <s v="16,21"/>
    <s v="4665"/>
    <s v="FTQ GA"/>
    <s v="27:36"/>
    <m/>
    <m/>
    <m/>
    <m/>
    <m/>
    <m/>
    <m/>
    <m/>
    <m/>
    <m/>
    <m/>
    <m/>
    <m/>
    <n v="18.39"/>
    <n v="23887"/>
    <s v="NA"/>
    <x v="1"/>
    <s v="NA"/>
    <s v="NA"/>
    <n v="0"/>
    <e v="#VALUE!"/>
    <n v="0"/>
    <x v="18"/>
    <s v="TRINIDAD VALENZUELA FUENTES - PERSEVERANCIA PUPI"/>
    <e v="#N/A"/>
    <s v="06:41:54"/>
    <e v="#N/A"/>
    <e v="#N/A"/>
  </r>
  <r>
    <x v="1"/>
    <x v="0"/>
    <n v="120"/>
    <n v="122"/>
    <x v="1"/>
    <s v="4"/>
    <x v="1"/>
    <s v=""/>
    <s v=""/>
    <s v="10178025"/>
    <s v="TRINIDAD"/>
    <s v="MARINKOVIC CORTESE"/>
    <s v="106CY75"/>
    <s v="ALCAZAR LICENCIADA"/>
    <m/>
    <s v=""/>
    <m/>
    <s v=""/>
    <s v="CHL"/>
    <s v=""/>
    <s v="15,1"/>
    <s v="9059"/>
    <m/>
    <s v="02:45"/>
    <s v="13,58"/>
    <s v="9280"/>
    <m/>
    <s v="02:59"/>
    <s v="12,73"/>
    <s v="7917"/>
    <m/>
    <s v="09:12"/>
    <s v="14,98"/>
    <s v="5047"/>
    <s v="FTQ ME"/>
    <s v="27:55"/>
    <m/>
    <m/>
    <m/>
    <m/>
    <m/>
    <m/>
    <m/>
    <m/>
    <m/>
    <m/>
    <m/>
    <m/>
    <m/>
    <n v="14.03"/>
    <n v="31302"/>
    <s v="NA"/>
    <x v="1"/>
    <s v="NA"/>
    <s v="NA"/>
    <n v="0"/>
    <e v="#VALUE!"/>
    <n v="0"/>
    <x v="57"/>
    <s v="TRINIDAD MARINKOVIC CORTESE - ALCAZAR LICENCIADA"/>
    <e v="#N/A"/>
    <s v="06:41:54"/>
    <e v="#N/A"/>
    <e v="#N/A"/>
  </r>
  <r>
    <x v="1"/>
    <x v="0"/>
    <n v="120"/>
    <n v="122"/>
    <x v="1"/>
    <s v="5"/>
    <x v="1"/>
    <s v=""/>
    <s v=""/>
    <s v="10114231"/>
    <s v="CAMILA"/>
    <s v="SANCHEZ"/>
    <s v="105VW74"/>
    <s v="POZO BRUJO BASHIRA"/>
    <m/>
    <s v=""/>
    <m/>
    <s v=""/>
    <s v="ARG"/>
    <s v=""/>
    <s v="18,89"/>
    <s v="7244"/>
    <m/>
    <s v="01:54"/>
    <s v="19,9"/>
    <s v="6333"/>
    <m/>
    <s v="01:59"/>
    <s v="19,35"/>
    <s v="5210"/>
    <s v="FTQ GA"/>
    <s v="01:51"/>
    <m/>
    <m/>
    <m/>
    <m/>
    <m/>
    <m/>
    <m/>
    <m/>
    <m/>
    <m/>
    <m/>
    <m/>
    <m/>
    <m/>
    <m/>
    <m/>
    <m/>
    <n v="19.350000000000001"/>
    <n v="18787"/>
    <s v="NA"/>
    <x v="1"/>
    <s v="NA"/>
    <s v="NA"/>
    <n v="0"/>
    <e v="#VALUE!"/>
    <n v="0"/>
    <x v="16"/>
    <s v="CAMILA SANCHEZ - POZO BRUJO BASHIRA"/>
    <e v="#N/A"/>
    <s v="06:41:54"/>
    <e v="#N/A"/>
    <e v="#N/A"/>
  </r>
  <r>
    <x v="1"/>
    <x v="0"/>
    <n v="120"/>
    <n v="122"/>
    <x v="1"/>
    <s v="6"/>
    <x v="1"/>
    <s v=""/>
    <s v=""/>
    <s v="10155174"/>
    <s v="CONSUELO"/>
    <s v="MARCHANT CARDENAS"/>
    <s v="104TU01"/>
    <s v="MARQUEZ DP"/>
    <m/>
    <s v=""/>
    <m/>
    <s v=""/>
    <s v="CHL"/>
    <s v=""/>
    <s v="18,86"/>
    <s v="7252"/>
    <m/>
    <s v="00:01"/>
    <s v="19,95"/>
    <s v="6317"/>
    <m/>
    <s v="01:58"/>
    <s v="18,3"/>
    <s v="5508"/>
    <s v="FTQ GA"/>
    <s v="02:30"/>
    <m/>
    <m/>
    <m/>
    <m/>
    <m/>
    <m/>
    <m/>
    <m/>
    <m/>
    <m/>
    <m/>
    <m/>
    <m/>
    <m/>
    <m/>
    <m/>
    <m/>
    <n v="19.059999999999999"/>
    <n v="19077"/>
    <s v="NA"/>
    <x v="1"/>
    <s v="NA"/>
    <s v="NA"/>
    <n v="0"/>
    <e v="#VALUE!"/>
    <n v="0"/>
    <x v="56"/>
    <s v="CONSUELO MARCHANT CARDENAS - MARQUEZ DP"/>
    <e v="#N/A"/>
    <s v="06:41:54"/>
    <e v="#N/A"/>
    <e v="#N/A"/>
  </r>
  <r>
    <x v="1"/>
    <x v="0"/>
    <n v="120"/>
    <n v="122"/>
    <x v="1"/>
    <s v="7"/>
    <x v="1"/>
    <s v=""/>
    <s v=""/>
    <s v="10172600"/>
    <s v="JESUS Maximiliano"/>
    <s v="CERPA VERA"/>
    <s v="106CY77"/>
    <s v="URKO"/>
    <m/>
    <s v=""/>
    <m/>
    <s v=""/>
    <s v="CHL"/>
    <s v=""/>
    <s v="18,31"/>
    <s v="7471"/>
    <m/>
    <s v="06:15"/>
    <s v="21,29"/>
    <s v="5919"/>
    <m/>
    <s v="06:00"/>
    <s v="14,13"/>
    <s v="7134"/>
    <s v="FTQ GA"/>
    <s v="07:21"/>
    <m/>
    <m/>
    <m/>
    <m/>
    <m/>
    <m/>
    <m/>
    <m/>
    <m/>
    <m/>
    <m/>
    <m/>
    <m/>
    <m/>
    <m/>
    <m/>
    <m/>
    <n v="17.72"/>
    <n v="20524"/>
    <s v="NA"/>
    <x v="1"/>
    <s v="NA"/>
    <s v="NA"/>
    <n v="0"/>
    <e v="#VALUE!"/>
    <n v="0"/>
    <x v="17"/>
    <s v="JESUS MAXIMILIANO CERPA VERA - URKO"/>
    <e v="#N/A"/>
    <s v="06:41:54"/>
    <e v="#N/A"/>
    <e v="#N/A"/>
  </r>
  <r>
    <x v="1"/>
    <x v="0"/>
    <n v="120"/>
    <n v="122"/>
    <x v="1"/>
    <s v="8"/>
    <x v="1"/>
    <s v=""/>
    <s v=""/>
    <s v="10108052"/>
    <s v="VICENTE"/>
    <s v="MAYOL Larrain"/>
    <s v="105FA97"/>
    <s v="ALTAMIRA ABDULLAH"/>
    <m/>
    <s v=""/>
    <m/>
    <s v=""/>
    <s v="CHL"/>
    <s v=""/>
    <s v="18,29"/>
    <s v="7481"/>
    <m/>
    <s v="05:42"/>
    <s v="19,08"/>
    <s v="6604"/>
    <m/>
    <s v="05:15"/>
    <s v="15,09"/>
    <s v="6680"/>
    <s v="FTQ GA"/>
    <s v="12:31"/>
    <m/>
    <m/>
    <m/>
    <m/>
    <m/>
    <m/>
    <m/>
    <m/>
    <m/>
    <m/>
    <m/>
    <m/>
    <m/>
    <m/>
    <m/>
    <m/>
    <m/>
    <n v="17.510000000000002"/>
    <n v="20765"/>
    <s v="NA"/>
    <x v="1"/>
    <s v="NA"/>
    <s v="NA"/>
    <n v="0"/>
    <e v="#VALUE!"/>
    <n v="0"/>
    <x v="22"/>
    <s v="VICENTE MAYOL LARRAIN - ALTAMIRA ABDULLAH"/>
    <e v="#N/A"/>
    <s v="06:41:54"/>
    <e v="#N/A"/>
    <e v="#N/A"/>
  </r>
  <r>
    <x v="1"/>
    <x v="0"/>
    <n v="120"/>
    <n v="122"/>
    <x v="1"/>
    <s v="9"/>
    <x v="1"/>
    <s v=""/>
    <s v=""/>
    <s v="10172476"/>
    <s v="FLORENCIA"/>
    <s v="CARDONE ALMARZA"/>
    <s v="106BD75"/>
    <s v="HP ADEL"/>
    <m/>
    <s v=""/>
    <m/>
    <s v=""/>
    <s v="CHL"/>
    <s v=""/>
    <s v="18,5"/>
    <s v="7393"/>
    <m/>
    <s v="04:13"/>
    <s v="18,73"/>
    <s v="6727"/>
    <m/>
    <s v="05:36"/>
    <s v="14,95"/>
    <s v="6741"/>
    <s v="FTQ GA"/>
    <s v="14:03"/>
    <m/>
    <m/>
    <m/>
    <m/>
    <m/>
    <m/>
    <m/>
    <m/>
    <m/>
    <m/>
    <m/>
    <m/>
    <m/>
    <m/>
    <m/>
    <m/>
    <m/>
    <n v="17.43"/>
    <n v="20861"/>
    <s v="NA"/>
    <x v="1"/>
    <s v="NA"/>
    <s v="NA"/>
    <n v="0"/>
    <e v="#VALUE!"/>
    <n v="0"/>
    <x v="54"/>
    <s v="FLORENCIA CARDONE ALMARZA - HP ADEL"/>
    <e v="#N/A"/>
    <s v="06:41:54"/>
    <e v="#N/A"/>
    <e v="#N/A"/>
  </r>
  <r>
    <x v="1"/>
    <x v="0"/>
    <n v="120"/>
    <n v="122"/>
    <x v="1"/>
    <s v="10"/>
    <x v="1"/>
    <s v=""/>
    <s v=""/>
    <s v="10141895"/>
    <s v="CRISTOBAL"/>
    <s v="LARRAIN ARJONA"/>
    <s v="105ZX50"/>
    <s v="ANCAR FLOKI"/>
    <m/>
    <s v=""/>
    <m/>
    <s v=""/>
    <s v="CHL"/>
    <s v=""/>
    <s v="17,14"/>
    <s v="7983"/>
    <m/>
    <s v="13:15"/>
    <s v="18,36"/>
    <s v="6863"/>
    <m/>
    <s v="17:26"/>
    <s v="11,72"/>
    <s v="8601"/>
    <s v="FTQ GA+ME TR"/>
    <s v="22:53"/>
    <m/>
    <m/>
    <m/>
    <m/>
    <m/>
    <m/>
    <m/>
    <m/>
    <m/>
    <m/>
    <m/>
    <m/>
    <m/>
    <m/>
    <m/>
    <m/>
    <m/>
    <n v="15.51"/>
    <n v="23447"/>
    <s v="NA"/>
    <x v="1"/>
    <s v="NA"/>
    <s v="NA"/>
    <n v="0"/>
    <e v="#VALUE!"/>
    <n v="0"/>
    <x v="21"/>
    <s v="CRISTOBAL LARRAIN ARJONA - ANCAR FLOKI"/>
    <s v="EL QUILLAY"/>
    <s v="06:41:54"/>
    <e v="#N/A"/>
    <e v="#N/A"/>
  </r>
  <r>
    <x v="1"/>
    <x v="0"/>
    <n v="120"/>
    <n v="122"/>
    <x v="1"/>
    <s v="11"/>
    <x v="1"/>
    <s v=""/>
    <s v=""/>
    <s v="10176170"/>
    <s v="JOSE"/>
    <s v="SPOERER VERGARA"/>
    <s v="106KP40"/>
    <s v="CARMELO"/>
    <m/>
    <s v=""/>
    <m/>
    <s v=""/>
    <s v="CHL"/>
    <s v=""/>
    <s v="14,93"/>
    <s v="9160"/>
    <m/>
    <s v="04:21"/>
    <s v="13,52"/>
    <s v="9320"/>
    <m/>
    <s v="05:06"/>
    <s v="13,28"/>
    <s v="7589"/>
    <s v="FTQ GA"/>
    <s v="06:01"/>
    <m/>
    <m/>
    <m/>
    <m/>
    <m/>
    <m/>
    <m/>
    <m/>
    <m/>
    <m/>
    <m/>
    <m/>
    <m/>
    <m/>
    <m/>
    <m/>
    <m/>
    <n v="13.95"/>
    <n v="26070"/>
    <s v="NA"/>
    <x v="1"/>
    <s v="NA"/>
    <s v="NA"/>
    <n v="0"/>
    <e v="#VALUE!"/>
    <n v="0"/>
    <x v="23"/>
    <s v="JOSE SPOERER VERGARA - CARMELO"/>
    <s v="LA COMPAÑÍA"/>
    <s v="06:41:54"/>
    <e v="#N/A"/>
    <e v="#N/A"/>
  </r>
  <r>
    <x v="1"/>
    <x v="0"/>
    <n v="120"/>
    <n v="122"/>
    <x v="1"/>
    <s v="12"/>
    <x v="1"/>
    <s v=""/>
    <s v=""/>
    <s v="10105817"/>
    <s v="PABLO JOSE"/>
    <s v="VALDES SALINAS"/>
    <s v="104NL15"/>
    <s v="AMAPOLA"/>
    <m/>
    <s v=""/>
    <m/>
    <s v=""/>
    <s v="CHL"/>
    <s v=""/>
    <s v="18,27"/>
    <s v="7489"/>
    <m/>
    <s v="04:56"/>
    <s v="19,96"/>
    <s v="6312"/>
    <s v="FTQ GA"/>
    <s v="05:33"/>
    <m/>
    <m/>
    <m/>
    <m/>
    <m/>
    <m/>
    <m/>
    <m/>
    <m/>
    <m/>
    <m/>
    <m/>
    <m/>
    <m/>
    <m/>
    <m/>
    <m/>
    <m/>
    <m/>
    <m/>
    <m/>
    <n v="19.04"/>
    <n v="13801"/>
    <s v="NA"/>
    <x v="1"/>
    <s v="NA"/>
    <s v="NA"/>
    <n v="0"/>
    <e v="#VALUE!"/>
    <n v="0"/>
    <x v="25"/>
    <s v="PABLO JOSE VALDES SALINAS - AMAPOLA"/>
    <e v="#N/A"/>
    <s v="06:41:54"/>
    <e v="#N/A"/>
    <e v="#N/A"/>
  </r>
  <r>
    <x v="1"/>
    <x v="0"/>
    <n v="120"/>
    <n v="122"/>
    <x v="1"/>
    <s v="13"/>
    <x v="1"/>
    <s v=""/>
    <s v=""/>
    <s v="10181513"/>
    <s v="WILLIAM"/>
    <s v="GREASLEY MAKAI"/>
    <s v="106GH55"/>
    <s v="MC Bellaco"/>
    <m/>
    <s v=""/>
    <m/>
    <s v=""/>
    <s v="CAN"/>
    <s v=""/>
    <s v="18,56"/>
    <s v="7371"/>
    <m/>
    <s v="04:13"/>
    <s v="18,9"/>
    <s v="6668"/>
    <s v="FTQ GA"/>
    <s v="04:17"/>
    <m/>
    <m/>
    <m/>
    <m/>
    <m/>
    <m/>
    <m/>
    <m/>
    <m/>
    <m/>
    <m/>
    <m/>
    <m/>
    <m/>
    <m/>
    <m/>
    <m/>
    <m/>
    <m/>
    <m/>
    <m/>
    <n v="18.72"/>
    <n v="14039"/>
    <s v="NA"/>
    <x v="1"/>
    <s v="NA"/>
    <s v="NA"/>
    <n v="0"/>
    <e v="#VALUE!"/>
    <n v="0"/>
    <x v="52"/>
    <s v="WILLIAM GREASLEY MAKAI - MC BELLACO"/>
    <e v="#N/A"/>
    <s v="06:41:54"/>
    <e v="#N/A"/>
    <e v="#N/A"/>
  </r>
  <r>
    <x v="1"/>
    <x v="0"/>
    <n v="120"/>
    <n v="122"/>
    <x v="1"/>
    <s v="14"/>
    <x v="1"/>
    <s v=""/>
    <s v=""/>
    <s v="10187939"/>
    <s v="EMILIA"/>
    <s v="PATTERSON"/>
    <s v="105ZX57"/>
    <s v="TAABORA"/>
    <m/>
    <s v=""/>
    <m/>
    <s v=""/>
    <s v="CHL"/>
    <s v=""/>
    <s v="17,3"/>
    <s v="7907"/>
    <m/>
    <s v="01:14"/>
    <s v="17,96"/>
    <s v="7015"/>
    <s v="FTQ ME"/>
    <s v="07:55"/>
    <m/>
    <m/>
    <m/>
    <m/>
    <m/>
    <m/>
    <m/>
    <m/>
    <m/>
    <m/>
    <m/>
    <m/>
    <m/>
    <m/>
    <m/>
    <m/>
    <m/>
    <m/>
    <m/>
    <m/>
    <m/>
    <n v="17.61"/>
    <n v="14922"/>
    <s v="NA"/>
    <x v="1"/>
    <s v="NA"/>
    <s v="NA"/>
    <n v="0"/>
    <e v="#VALUE!"/>
    <n v="0"/>
    <x v="55"/>
    <s v="EMILIA PATTERSON - TAABORA"/>
    <s v="RINCONADA A"/>
    <s v="06:41:54"/>
    <e v="#N/A"/>
    <e v="#N/A"/>
  </r>
  <r>
    <x v="1"/>
    <x v="0"/>
    <n v="120"/>
    <n v="122"/>
    <x v="1"/>
    <s v="15"/>
    <x v="1"/>
    <s v=""/>
    <s v=""/>
    <s v="10160530"/>
    <s v="VICENTE "/>
    <s v="LARRAIN ARJONA"/>
    <s v="105IK40"/>
    <s v="SOLOPETE"/>
    <m/>
    <s v=""/>
    <m/>
    <s v=""/>
    <s v="CHL"/>
    <s v=""/>
    <s v="17,9"/>
    <s v="7641"/>
    <m/>
    <s v="07:50"/>
    <s v="17,11"/>
    <s v="7362"/>
    <s v="FTQ ME"/>
    <s v="20:07"/>
    <m/>
    <m/>
    <m/>
    <m/>
    <m/>
    <m/>
    <m/>
    <m/>
    <m/>
    <m/>
    <m/>
    <m/>
    <m/>
    <m/>
    <m/>
    <m/>
    <m/>
    <m/>
    <m/>
    <m/>
    <m/>
    <n v="17.52"/>
    <n v="15003"/>
    <s v="NA"/>
    <x v="1"/>
    <s v="NA"/>
    <s v="NA"/>
    <n v="0"/>
    <e v="#VALUE!"/>
    <n v="0"/>
    <x v="20"/>
    <s v="VICENTE  LARRAIN ARJONA - SOLOPETE"/>
    <s v="EL QUILLAY"/>
    <s v="06:41:54"/>
    <e v="#N/A"/>
    <e v="#N/A"/>
  </r>
  <r>
    <x v="1"/>
    <x v="0"/>
    <n v="120"/>
    <n v="122"/>
    <x v="1"/>
    <s v="16"/>
    <x v="1"/>
    <s v=""/>
    <s v=""/>
    <s v="10086065"/>
    <s v="PAULA"/>
    <s v="LLORENS CLARK"/>
    <s v="104YP08"/>
    <s v="PERSEVERANCIA PAN DE AZUCAR"/>
    <m/>
    <s v=""/>
    <m/>
    <s v=""/>
    <s v="CHL"/>
    <s v=""/>
    <s v="19,03"/>
    <s v="7188"/>
    <s v="FTQ GA"/>
    <s v="01:37"/>
    <m/>
    <m/>
    <m/>
    <m/>
    <m/>
    <m/>
    <m/>
    <m/>
    <m/>
    <m/>
    <m/>
    <m/>
    <m/>
    <m/>
    <m/>
    <m/>
    <m/>
    <m/>
    <m/>
    <m/>
    <m/>
    <m/>
    <m/>
    <m/>
    <m/>
    <n v="19.03"/>
    <n v="7188"/>
    <s v="NA"/>
    <x v="1"/>
    <s v="NA"/>
    <s v="NA"/>
    <n v="0"/>
    <e v="#VALUE!"/>
    <n v="0"/>
    <x v="13"/>
    <s v="PAULA LLORENS CLARK - PERSEVERANCIA PAN DE AZUCAR"/>
    <s v="SANDEK 1"/>
    <s v="06:41:54"/>
    <e v="#N/A"/>
    <e v="#N/A"/>
  </r>
  <r>
    <x v="1"/>
    <x v="0"/>
    <n v="120"/>
    <n v="122"/>
    <x v="1"/>
    <s v="17"/>
    <x v="1"/>
    <s v=""/>
    <s v=""/>
    <s v="10115927"/>
    <s v="PAULINA"/>
    <s v="BERRIEL"/>
    <s v="105EI53"/>
    <s v="MARENGO ITATA"/>
    <m/>
    <s v=""/>
    <m/>
    <s v=""/>
    <s v="URU"/>
    <s v=""/>
    <s v="18,98"/>
    <s v="7207"/>
    <s v="FTQ GA"/>
    <s v="01:27"/>
    <m/>
    <m/>
    <m/>
    <m/>
    <m/>
    <m/>
    <m/>
    <m/>
    <m/>
    <m/>
    <m/>
    <m/>
    <m/>
    <m/>
    <m/>
    <m/>
    <m/>
    <m/>
    <m/>
    <m/>
    <m/>
    <m/>
    <m/>
    <m/>
    <m/>
    <n v="18.98"/>
    <n v="7207"/>
    <s v="NA"/>
    <x v="1"/>
    <s v="NA"/>
    <s v="NA"/>
    <n v="0"/>
    <e v="#VALUE!"/>
    <n v="0"/>
    <x v="138"/>
    <s v="PAULINA BERRIEL - MARENGO ITATA"/>
    <e v="#N/A"/>
    <s v="06:41:54"/>
    <e v="#N/A"/>
    <e v="#N/A"/>
  </r>
  <r>
    <x v="1"/>
    <x v="0"/>
    <n v="120"/>
    <n v="122"/>
    <x v="1"/>
    <s v="18"/>
    <x v="1"/>
    <s v=""/>
    <s v=""/>
    <s v="10116626"/>
    <s v="PAULINO"/>
    <s v="RIOS MORAGA"/>
    <s v="106BG27"/>
    <s v="ZORRITO"/>
    <m/>
    <s v=""/>
    <m/>
    <s v=""/>
    <s v="CHL"/>
    <s v=""/>
    <s v="17,99"/>
    <s v="7605"/>
    <s v="FTQ GA"/>
    <s v="07:18"/>
    <m/>
    <m/>
    <m/>
    <m/>
    <m/>
    <m/>
    <m/>
    <m/>
    <m/>
    <m/>
    <m/>
    <m/>
    <m/>
    <m/>
    <m/>
    <m/>
    <m/>
    <m/>
    <m/>
    <m/>
    <m/>
    <m/>
    <m/>
    <m/>
    <m/>
    <n v="17.989999999999998"/>
    <n v="7605"/>
    <s v="NA"/>
    <x v="1"/>
    <s v="NA"/>
    <s v="NA"/>
    <n v="0"/>
    <e v="#VALUE!"/>
    <n v="0"/>
    <x v="139"/>
    <s v="PAULINO RIOS MORAGA - ZORRITO"/>
    <e v="#N/A"/>
    <s v="06:41:54"/>
    <e v="#N/A"/>
    <e v="#N/A"/>
  </r>
  <r>
    <x v="1"/>
    <x v="0"/>
    <n v="120"/>
    <n v="122"/>
    <x v="1"/>
    <s v="19"/>
    <x v="1"/>
    <s v=""/>
    <s v=""/>
    <s v="10192484"/>
    <s v="FLORENCIA CATALINA"/>
    <s v="CERPA VERA"/>
    <s v="105UH26"/>
    <s v="HLS FLOR DE CACHA"/>
    <m/>
    <s v=""/>
    <m/>
    <s v=""/>
    <s v="CHL"/>
    <s v=""/>
    <s v="16,61"/>
    <s v="8237"/>
    <s v="FTQ GA"/>
    <s v="18:44"/>
    <m/>
    <m/>
    <m/>
    <m/>
    <m/>
    <m/>
    <m/>
    <m/>
    <m/>
    <m/>
    <m/>
    <m/>
    <m/>
    <m/>
    <m/>
    <m/>
    <m/>
    <m/>
    <m/>
    <m/>
    <m/>
    <m/>
    <m/>
    <m/>
    <m/>
    <n v="16.61"/>
    <n v="8237"/>
    <s v="NA"/>
    <x v="1"/>
    <s v="NA"/>
    <s v="NA"/>
    <n v="0"/>
    <e v="#VALUE!"/>
    <n v="0"/>
    <x v="53"/>
    <s v="FLORENCIA CATALINA CERPA VERA - HLS FLOR DE CACHA"/>
    <e v="#N/A"/>
    <s v="06:41:54"/>
    <e v="#N/A"/>
    <e v="#N/A"/>
  </r>
  <r>
    <x v="1"/>
    <x v="0"/>
    <n v="120"/>
    <n v="122"/>
    <x v="1"/>
    <s v="20"/>
    <x v="1"/>
    <s v=""/>
    <s v=""/>
    <s v="10172599"/>
    <s v="PIA"/>
    <s v="CERPA SABATER"/>
    <s v="104NR24"/>
    <s v="ALCAZAR CANELO"/>
    <m/>
    <s v=""/>
    <m/>
    <s v=""/>
    <s v="CHL"/>
    <s v=""/>
    <s v="16,79"/>
    <s v="8149"/>
    <s v="FTQ GA"/>
    <s v=""/>
    <m/>
    <m/>
    <m/>
    <m/>
    <m/>
    <m/>
    <m/>
    <m/>
    <m/>
    <m/>
    <m/>
    <m/>
    <m/>
    <m/>
    <m/>
    <m/>
    <m/>
    <m/>
    <m/>
    <m/>
    <m/>
    <m/>
    <m/>
    <m/>
    <m/>
    <n v="16.79"/>
    <n v="8149"/>
    <s v="NA"/>
    <x v="1"/>
    <s v="NA"/>
    <s v="NA"/>
    <n v="0"/>
    <e v="#VALUE!"/>
    <n v="0"/>
    <x v="19"/>
    <s v="PIA CERPA SABATER - ALCAZAR CANELO"/>
    <e v="#N/A"/>
    <s v="06:41:54"/>
    <e v="#N/A"/>
    <e v="#N/A"/>
  </r>
  <r>
    <x v="1"/>
    <x v="0"/>
    <n v="120"/>
    <n v="122"/>
    <x v="1"/>
    <s v="21"/>
    <x v="1"/>
    <s v=""/>
    <s v=""/>
    <s v="10094691"/>
    <s v="MICAELA"/>
    <s v="TORRES HORTA"/>
    <s v="105EL04"/>
    <s v="DOMINGA"/>
    <m/>
    <s v=""/>
    <m/>
    <s v=""/>
    <s v="CHL"/>
    <s v=""/>
    <s v=""/>
    <s v=""/>
    <s v="FTQ GA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1"/>
    <s v="NA"/>
    <s v="NA"/>
    <n v="0"/>
    <e v="#VALUE!"/>
    <n v="0"/>
    <x v="51"/>
    <s v="MICAELA TORRES HORTA - DOMINGA"/>
    <e v="#N/A"/>
    <s v="06:41:54"/>
    <e v="#N/A"/>
    <e v="#N/A"/>
  </r>
  <r>
    <x v="1"/>
    <x v="0"/>
    <n v="120"/>
    <n v="122"/>
    <x v="1"/>
    <s v="22"/>
    <x v="1"/>
    <s v=""/>
    <s v=""/>
    <s v="10083644"/>
    <s v="JOSEFINA"/>
    <s v="ROLT"/>
    <s v="106FS02"/>
    <s v="CL LLANCA"/>
    <m/>
    <s v=""/>
    <m/>
    <s v=""/>
    <s v="ARG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1"/>
    <s v="NA"/>
    <s v="NA"/>
    <n v="0"/>
    <e v="#VALUE!"/>
    <n v="0"/>
    <x v="140"/>
    <s v="JOSEFINA ROLT - CL LLANCA"/>
    <e v="#N/A"/>
    <s v="06:41:54"/>
    <e v="#N/A"/>
    <e v="#N/A"/>
  </r>
  <r>
    <x v="1"/>
    <x v="0"/>
    <n v="80"/>
    <n v="84"/>
    <x v="0"/>
    <s v="1"/>
    <x v="0"/>
    <s v=""/>
    <s v=""/>
    <s v="10118325"/>
    <s v="MATIAS"/>
    <s v="ALAMOS"/>
    <s v="106FJ84"/>
    <s v="AO PATRIARCA"/>
    <m/>
    <s v=""/>
    <m/>
    <s v=""/>
    <s v="CHL"/>
    <s v=""/>
    <s v="18,41"/>
    <s v="6843"/>
    <m/>
    <s v="03:31"/>
    <s v="16,54"/>
    <s v="6095"/>
    <m/>
    <s v="09:48"/>
    <s v="19,89"/>
    <s v="3801"/>
    <m/>
    <s v="09:40"/>
    <m/>
    <m/>
    <m/>
    <m/>
    <m/>
    <m/>
    <m/>
    <m/>
    <m/>
    <m/>
    <m/>
    <m/>
    <m/>
    <m/>
    <m/>
    <m/>
    <m/>
    <n v="18.07"/>
    <n v="16738"/>
    <n v="16738"/>
    <x v="2"/>
    <n v="3"/>
    <s v="04:38:58"/>
    <n v="190"/>
    <n v="-24.05"/>
    <n v="249.95"/>
    <x v="27"/>
    <s v="MATIAS ALAMOS - AO PATRIARCA"/>
    <s v="EL MOLINO A"/>
    <s v="04:14:55"/>
    <e v="#N/A"/>
    <e v="#N/A"/>
  </r>
  <r>
    <x v="1"/>
    <x v="0"/>
    <n v="80"/>
    <n v="84"/>
    <x v="0"/>
    <s v="2"/>
    <x v="0"/>
    <s v=""/>
    <s v=""/>
    <s v="10078206"/>
    <s v="CARLA"/>
    <s v="O´NELL"/>
    <s v="105OM22"/>
    <s v="SOFANOR"/>
    <m/>
    <s v=""/>
    <m/>
    <s v=""/>
    <s v="CHL"/>
    <s v=""/>
    <s v="18,64"/>
    <s v="6759"/>
    <m/>
    <s v="02:01"/>
    <s v="17,34"/>
    <s v="5813"/>
    <m/>
    <s v="03:24"/>
    <s v="18,13"/>
    <s v="4169"/>
    <m/>
    <s v="16:20"/>
    <m/>
    <m/>
    <m/>
    <m/>
    <m/>
    <m/>
    <m/>
    <m/>
    <m/>
    <m/>
    <m/>
    <m/>
    <m/>
    <m/>
    <m/>
    <m/>
    <m/>
    <n v="18.059999999999999"/>
    <n v="16741"/>
    <n v="16741"/>
    <x v="2"/>
    <n v="4"/>
    <s v="04:39:01"/>
    <n v="185"/>
    <n v="-24.1"/>
    <n v="244.9"/>
    <x v="106"/>
    <s v="CARLA O´NELL - SOFANOR"/>
    <s v="RINCONADA A"/>
    <s v="04:14:55"/>
    <e v="#N/A"/>
    <e v="#N/A"/>
  </r>
  <r>
    <x v="1"/>
    <x v="0"/>
    <n v="80"/>
    <n v="84"/>
    <x v="0"/>
    <s v="3"/>
    <x v="0"/>
    <s v=""/>
    <s v=""/>
    <s v="10046993"/>
    <s v="SEBASTIAN"/>
    <s v="SALINAS"/>
    <s v="106LU89"/>
    <s v="HF BATAL"/>
    <m/>
    <s v=""/>
    <m/>
    <s v=""/>
    <s v="CHL"/>
    <s v=""/>
    <s v="17,24"/>
    <s v="7307"/>
    <m/>
    <s v="06:01"/>
    <s v="15,59"/>
    <s v="6467"/>
    <m/>
    <s v="10:46"/>
    <s v="17,7"/>
    <s v="4271"/>
    <m/>
    <s v="11:01"/>
    <m/>
    <m/>
    <m/>
    <m/>
    <m/>
    <m/>
    <m/>
    <m/>
    <m/>
    <m/>
    <m/>
    <m/>
    <m/>
    <m/>
    <m/>
    <m/>
    <m/>
    <n v="16.760000000000002"/>
    <n v="18045"/>
    <n v="18045"/>
    <x v="2"/>
    <n v="8"/>
    <s v="05:00:45"/>
    <n v="165"/>
    <n v="-45.833333333333336"/>
    <n v="203.16666666666666"/>
    <x v="94"/>
    <s v="SEBASTIAN SALINAS - HF BATAL"/>
    <e v="#N/A"/>
    <s v="04:14:55"/>
    <e v="#N/A"/>
    <e v="#N/A"/>
  </r>
  <r>
    <x v="1"/>
    <x v="0"/>
    <n v="80"/>
    <n v="84"/>
    <x v="0"/>
    <s v="4"/>
    <x v="0"/>
    <s v=""/>
    <s v=""/>
    <s v="10131587"/>
    <s v="CAROLINE"/>
    <s v="MACKENZIE"/>
    <s v="106LX01"/>
    <s v="Abusimbel"/>
    <m/>
    <s v=""/>
    <m/>
    <s v=""/>
    <s v="CHL"/>
    <s v=""/>
    <s v="15,2"/>
    <s v="8290"/>
    <m/>
    <s v="07:39"/>
    <s v="14,12"/>
    <s v="7140"/>
    <m/>
    <s v="07:14"/>
    <s v="15,55"/>
    <s v="4860"/>
    <m/>
    <s v="07:12"/>
    <m/>
    <m/>
    <m/>
    <m/>
    <m/>
    <m/>
    <m/>
    <m/>
    <m/>
    <m/>
    <m/>
    <m/>
    <m/>
    <m/>
    <m/>
    <m/>
    <m/>
    <n v="14.9"/>
    <n v="20290"/>
    <n v="20290"/>
    <x v="2"/>
    <n v="16"/>
    <s v="05:38:10"/>
    <n v="125"/>
    <n v="-83.25"/>
    <n v="125.75"/>
    <x v="6"/>
    <s v="CAROLINE MACKENZIE - ABUSIMBEL"/>
    <s v="LA COMPAÑÍA"/>
    <s v="04:14:55"/>
    <e v="#N/A"/>
    <e v="#N/A"/>
  </r>
  <r>
    <x v="1"/>
    <x v="0"/>
    <n v="80"/>
    <n v="84"/>
    <x v="0"/>
    <s v="5"/>
    <x v="1"/>
    <s v=""/>
    <s v=""/>
    <s v="10040004"/>
    <s v="PABLO"/>
    <s v="FIGUEROA SILVA"/>
    <s v="106KP68"/>
    <s v="TOBA SATANAS"/>
    <m/>
    <s v=""/>
    <m/>
    <s v=""/>
    <s v="CHL"/>
    <s v=""/>
    <s v="17,77"/>
    <s v="7091"/>
    <m/>
    <s v="08:20"/>
    <s v="16,19"/>
    <s v="6225"/>
    <m/>
    <s v="14:38"/>
    <s v="13,92"/>
    <s v="5431"/>
    <s v="FTQ ME TR"/>
    <s v="27:08"/>
    <m/>
    <m/>
    <m/>
    <m/>
    <m/>
    <m/>
    <m/>
    <m/>
    <m/>
    <m/>
    <m/>
    <m/>
    <m/>
    <m/>
    <m/>
    <m/>
    <m/>
    <n v="16.13"/>
    <n v="18748"/>
    <s v="NA"/>
    <x v="2"/>
    <s v="NA"/>
    <s v="NA"/>
    <n v="0"/>
    <e v="#VALUE!"/>
    <n v="0"/>
    <x v="141"/>
    <s v="PABLO FIGUEROA SILVA - TOBA SATANAS"/>
    <s v="TOBA ENDURANCE"/>
    <s v="04:14:55"/>
    <e v="#N/A"/>
    <e v="#N/A"/>
  </r>
  <r>
    <x v="1"/>
    <x v="0"/>
    <n v="80"/>
    <n v="84"/>
    <x v="0"/>
    <s v="6"/>
    <x v="1"/>
    <s v=""/>
    <s v=""/>
    <s v="10179621"/>
    <s v="AARON "/>
    <s v="AMESTICA OLEA"/>
    <s v="106EP97"/>
    <s v="ALCAZAR ATOMO"/>
    <m/>
    <s v=""/>
    <m/>
    <s v=""/>
    <s v="CHL"/>
    <s v=""/>
    <s v="18"/>
    <s v="7000"/>
    <m/>
    <s v="04:24"/>
    <s v="17,54"/>
    <s v="5746"/>
    <s v="FTQ GA"/>
    <s v="06:05"/>
    <m/>
    <m/>
    <m/>
    <m/>
    <m/>
    <m/>
    <m/>
    <m/>
    <m/>
    <m/>
    <m/>
    <m/>
    <m/>
    <m/>
    <m/>
    <m/>
    <m/>
    <m/>
    <m/>
    <m/>
    <m/>
    <n v="17.79"/>
    <n v="12746"/>
    <s v="NA"/>
    <x v="2"/>
    <s v="NA"/>
    <s v="NA"/>
    <n v="0"/>
    <e v="#VALUE!"/>
    <n v="0"/>
    <x v="142"/>
    <s v="AARON  AMESTICA OLEA - ALCAZAR ATOMO"/>
    <e v="#N/A"/>
    <s v="04:14:55"/>
    <e v="#N/A"/>
    <e v="#N/A"/>
  </r>
  <r>
    <x v="1"/>
    <x v="0"/>
    <n v="80"/>
    <n v="84"/>
    <x v="0"/>
    <s v="7"/>
    <x v="1"/>
    <s v=""/>
    <s v=""/>
    <s v="10062874"/>
    <s v="EDERSON"/>
    <s v="FERNANDES DA COSTA"/>
    <s v="106LO99"/>
    <s v="AS EMBRUJO"/>
    <m/>
    <s v=""/>
    <m/>
    <s v=""/>
    <s v="BRA"/>
    <s v=""/>
    <s v="15,28"/>
    <s v="8245"/>
    <m/>
    <s v="02:32"/>
    <s v="14,57"/>
    <s v="6920"/>
    <s v="FTQ GA"/>
    <s v="03:01"/>
    <m/>
    <m/>
    <m/>
    <m/>
    <m/>
    <m/>
    <m/>
    <m/>
    <m/>
    <m/>
    <m/>
    <m/>
    <m/>
    <m/>
    <m/>
    <m/>
    <m/>
    <m/>
    <m/>
    <m/>
    <m/>
    <n v="14.96"/>
    <n v="15165"/>
    <s v="NA"/>
    <x v="2"/>
    <s v="NA"/>
    <s v="NA"/>
    <n v="0"/>
    <e v="#VALUE!"/>
    <n v="0"/>
    <x v="143"/>
    <s v="EDERSON FERNANDES DA COSTA - AS EMBRUJO"/>
    <e v="#N/A"/>
    <s v="04:14:55"/>
    <e v="#N/A"/>
    <e v="#N/A"/>
  </r>
  <r>
    <x v="1"/>
    <x v="0"/>
    <n v="80"/>
    <n v="84"/>
    <x v="0"/>
    <s v="8"/>
    <x v="1"/>
    <s v=""/>
    <s v=""/>
    <s v="10097521"/>
    <s v="LAURA"/>
    <s v="MORAS"/>
    <s v="106KU22"/>
    <s v="jinsha"/>
    <m/>
    <s v=""/>
    <m/>
    <s v=""/>
    <s v="URU"/>
    <s v=""/>
    <s v="15,14"/>
    <s v="8321"/>
    <s v="FTQ GA"/>
    <s v="08:16"/>
    <m/>
    <m/>
    <m/>
    <m/>
    <m/>
    <m/>
    <m/>
    <m/>
    <m/>
    <m/>
    <m/>
    <m/>
    <m/>
    <m/>
    <m/>
    <m/>
    <m/>
    <m/>
    <m/>
    <m/>
    <m/>
    <m/>
    <m/>
    <m/>
    <m/>
    <n v="15.14"/>
    <n v="8321"/>
    <s v="NA"/>
    <x v="2"/>
    <s v="NA"/>
    <s v="NA"/>
    <n v="0"/>
    <e v="#VALUE!"/>
    <n v="0"/>
    <x v="144"/>
    <s v="LAURA MORAS - JINSHA"/>
    <e v="#N/A"/>
    <s v="04:14:55"/>
    <e v="#N/A"/>
    <e v="#N/A"/>
  </r>
  <r>
    <x v="1"/>
    <x v="0"/>
    <n v="80"/>
    <n v="84"/>
    <x v="1"/>
    <s v="1"/>
    <x v="0"/>
    <s v=""/>
    <s v=""/>
    <s v="10194676"/>
    <s v="COLOMBA"/>
    <s v="MATTE TYRER"/>
    <s v="106LU87"/>
    <s v="MISIL"/>
    <m/>
    <s v=""/>
    <m/>
    <s v=""/>
    <s v="CHL"/>
    <s v=""/>
    <s v="18,32"/>
    <s v="6877"/>
    <m/>
    <s v="02:45"/>
    <s v="17,15"/>
    <s v="5879"/>
    <m/>
    <s v="06:51"/>
    <s v="16,75"/>
    <s v="4513"/>
    <m/>
    <s v="11:38"/>
    <m/>
    <m/>
    <m/>
    <m/>
    <m/>
    <m/>
    <m/>
    <m/>
    <m/>
    <m/>
    <m/>
    <m/>
    <m/>
    <m/>
    <m/>
    <m/>
    <m/>
    <n v="17.510000000000002"/>
    <n v="17268"/>
    <n v="17268"/>
    <x v="3"/>
    <n v="5"/>
    <s v="04:47:48"/>
    <n v="180"/>
    <n v="-32.883333333333333"/>
    <n v="231.11666666666667"/>
    <x v="81"/>
    <s v="COLOMBA MATTE TYRER - MISIL"/>
    <s v="KEHAILAN A"/>
    <s v="04:14:55"/>
    <e v="#N/A"/>
    <e v="#N/A"/>
  </r>
  <r>
    <x v="1"/>
    <x v="0"/>
    <n v="80"/>
    <n v="84"/>
    <x v="1"/>
    <s v="2"/>
    <x v="0"/>
    <s v=""/>
    <s v=""/>
    <s v="10147207"/>
    <s v="EMA"/>
    <s v="SANCHEZ"/>
    <s v="106KP70"/>
    <s v="TOBA GRINGA"/>
    <m/>
    <s v=""/>
    <m/>
    <s v=""/>
    <s v="URU"/>
    <s v=""/>
    <s v="17,04"/>
    <s v="7394"/>
    <m/>
    <s v="02:10"/>
    <s v="16,43"/>
    <s v="6134"/>
    <m/>
    <s v="02:00"/>
    <s v="18,04"/>
    <s v="4190"/>
    <m/>
    <s v="04:49"/>
    <m/>
    <m/>
    <m/>
    <m/>
    <m/>
    <m/>
    <m/>
    <m/>
    <m/>
    <m/>
    <m/>
    <m/>
    <m/>
    <m/>
    <m/>
    <m/>
    <m/>
    <n v="17.07"/>
    <n v="17718"/>
    <n v="17718"/>
    <x v="3"/>
    <n v="6"/>
    <s v="04:55:18"/>
    <n v="175"/>
    <n v="-40.383333333333333"/>
    <n v="218.61666666666667"/>
    <x v="145"/>
    <s v="EMA SANCHEZ - TOBA GRINGA"/>
    <e v="#N/A"/>
    <s v="04:14:55"/>
    <e v="#N/A"/>
    <e v="#N/A"/>
  </r>
  <r>
    <x v="1"/>
    <x v="0"/>
    <n v="80"/>
    <n v="84"/>
    <x v="1"/>
    <s v="3"/>
    <x v="0"/>
    <s v=""/>
    <s v=""/>
    <s v="10105419"/>
    <s v="TRINIDAD"/>
    <s v="MENDEZ"/>
    <s v="106BD63"/>
    <s v="ALCAZAR DILAILA"/>
    <m/>
    <s v=""/>
    <m/>
    <s v=""/>
    <s v="ARG"/>
    <s v=""/>
    <s v="17,07"/>
    <s v="7380"/>
    <m/>
    <s v="01:58"/>
    <s v="16,02"/>
    <s v="6293"/>
    <m/>
    <s v="04:28"/>
    <s v="18,68"/>
    <s v="4048"/>
    <m/>
    <s v="04:56"/>
    <m/>
    <m/>
    <m/>
    <m/>
    <m/>
    <m/>
    <m/>
    <m/>
    <m/>
    <m/>
    <m/>
    <m/>
    <m/>
    <m/>
    <m/>
    <m/>
    <m/>
    <n v="17.059999999999999"/>
    <n v="17721"/>
    <n v="17721"/>
    <x v="3"/>
    <n v="7"/>
    <s v="04:55:21"/>
    <n v="170"/>
    <n v="-40.43333333333333"/>
    <n v="213.56666666666666"/>
    <x v="146"/>
    <s v="TRINIDAD MENDEZ - ALCAZAR DILAILA"/>
    <e v="#N/A"/>
    <s v="04:14:55"/>
    <e v="#N/A"/>
    <e v="#N/A"/>
  </r>
  <r>
    <x v="1"/>
    <x v="0"/>
    <n v="80"/>
    <n v="84"/>
    <x v="1"/>
    <s v="4"/>
    <x v="1"/>
    <s v=""/>
    <s v=""/>
    <s v="10168197"/>
    <s v="JOSEFINA"/>
    <s v="CAPUTO"/>
    <s v="106GG91"/>
    <s v="FADAR HADIN"/>
    <m/>
    <s v=""/>
    <m/>
    <s v=""/>
    <s v="ARG"/>
    <s v=""/>
    <s v="16,65"/>
    <s v="7568"/>
    <m/>
    <s v="12:46"/>
    <s v="14,41"/>
    <s v="6994"/>
    <s v="FTQ GA"/>
    <s v="08:29"/>
    <m/>
    <m/>
    <m/>
    <m/>
    <m/>
    <m/>
    <m/>
    <m/>
    <m/>
    <m/>
    <m/>
    <m/>
    <m/>
    <m/>
    <m/>
    <m/>
    <m/>
    <m/>
    <m/>
    <m/>
    <m/>
    <n v="15.57"/>
    <n v="14562"/>
    <s v="NA"/>
    <x v="3"/>
    <s v="NA"/>
    <s v="NA"/>
    <n v="0"/>
    <e v="#VALUE!"/>
    <n v="0"/>
    <x v="147"/>
    <s v="JOSEFINA CAPUTO - FADAR HADIN"/>
    <e v="#N/A"/>
    <s v="04:14:55"/>
    <e v="#N/A"/>
    <e v="#N/A"/>
  </r>
  <r>
    <x v="1"/>
    <x v="0"/>
    <n v="80"/>
    <n v="84"/>
    <x v="1"/>
    <s v="5"/>
    <x v="1"/>
    <s v=""/>
    <s v=""/>
    <s v="10182689"/>
    <s v="JOSEFINA"/>
    <s v="BACHELET COTO"/>
    <s v="106LT37"/>
    <s v="CZ SARAI"/>
    <m/>
    <s v=""/>
    <m/>
    <s v=""/>
    <s v="CHL"/>
    <s v=""/>
    <s v="17,68"/>
    <s v="7125"/>
    <s v="FTQ GA"/>
    <s v="06:50"/>
    <m/>
    <m/>
    <m/>
    <m/>
    <m/>
    <m/>
    <m/>
    <m/>
    <m/>
    <m/>
    <m/>
    <m/>
    <m/>
    <m/>
    <m/>
    <m/>
    <m/>
    <m/>
    <m/>
    <m/>
    <m/>
    <m/>
    <m/>
    <m/>
    <m/>
    <n v="17.68"/>
    <n v="7125"/>
    <s v="NA"/>
    <x v="3"/>
    <s v="NA"/>
    <s v="NA"/>
    <n v="0"/>
    <e v="#VALUE!"/>
    <n v="0"/>
    <x v="148"/>
    <s v="JOSEFINA BACHELET COTO - CZ SARAI"/>
    <e v="#N/A"/>
    <s v="04:14:55"/>
    <e v="#N/A"/>
    <e v="#N/A"/>
  </r>
  <r>
    <x v="1"/>
    <x v="1"/>
    <n v="80"/>
    <n v="84"/>
    <x v="0"/>
    <s v="1"/>
    <x v="0"/>
    <s v=""/>
    <s v=""/>
    <m/>
    <s v="RICARDO"/>
    <s v="THOMSEN"/>
    <m/>
    <s v="ZAGAL"/>
    <m/>
    <s v=""/>
    <m/>
    <s v=""/>
    <s v="CHL"/>
    <s v=""/>
    <s v="09:30:00"/>
    <s v="11:02:09"/>
    <s v="11:11:57"/>
    <s v="20,6"/>
    <s v="22,79"/>
    <s v="6118"/>
    <m/>
    <s v="11:51:57"/>
    <s v="13:05:24"/>
    <s v="13:15:41"/>
    <s v="20,07"/>
    <s v="22,88"/>
    <s v="5023"/>
    <m/>
    <s v="13:55:41"/>
    <s v="15:04:54"/>
    <s v="15:11:05"/>
    <s v="18,2"/>
    <s v="18,2"/>
    <s v="4154"/>
    <m/>
    <m/>
    <m/>
    <m/>
    <m/>
    <m/>
    <m/>
    <m/>
    <n v="19.77"/>
    <n v="19.77"/>
    <n v="15295"/>
    <n v="15295"/>
    <x v="2"/>
    <n v="1"/>
    <s v="04:14:55"/>
    <n v="200"/>
    <n v="0"/>
    <n v="284"/>
    <x v="63"/>
    <s v="RICARDO THOMSEN - ZAGAL"/>
    <e v="#N/A"/>
    <s v="04:14:55"/>
    <e v="#N/A"/>
    <e v="#N/A"/>
  </r>
  <r>
    <x v="1"/>
    <x v="1"/>
    <n v="80"/>
    <n v="84"/>
    <x v="0"/>
    <s v="2"/>
    <x v="0"/>
    <s v=""/>
    <s v=""/>
    <s v="10118391"/>
    <s v="CARLOS "/>
    <s v="SILVA ESCOBAR"/>
    <s v="104WZ17"/>
    <s v="HADY"/>
    <m/>
    <s v=""/>
    <m/>
    <s v=""/>
    <s v="CHL"/>
    <s v=""/>
    <s v="09:30:00"/>
    <s v="11:06:20"/>
    <s v="11:12:06"/>
    <s v="20,57"/>
    <s v="21,8"/>
    <s v="6126"/>
    <m/>
    <s v="11:52:06"/>
    <s v="13:11:52"/>
    <s v="13:25:53"/>
    <s v="17,91"/>
    <s v="21,06"/>
    <s v="5628"/>
    <m/>
    <s v="14:05:53"/>
    <s v="15:28:10"/>
    <s v="15:57:52"/>
    <s v="15,31"/>
    <s v="15,31"/>
    <s v="4936"/>
    <m/>
    <m/>
    <m/>
    <m/>
    <m/>
    <m/>
    <m/>
    <m/>
    <n v="18.12"/>
    <n v="18.12"/>
    <n v="16690"/>
    <n v="16690"/>
    <x v="2"/>
    <n v="2"/>
    <s v="04:38:10"/>
    <n v="195"/>
    <n v="-23.25"/>
    <n v="255.75"/>
    <x v="149"/>
    <s v="CARLOS  SILVA ESCOBAR - HADY"/>
    <e v="#N/A"/>
    <s v="04:14:55"/>
    <e v="#N/A"/>
    <e v="#N/A"/>
  </r>
  <r>
    <x v="1"/>
    <x v="1"/>
    <n v="80"/>
    <n v="84"/>
    <x v="0"/>
    <s v="3"/>
    <x v="0"/>
    <s v=""/>
    <s v=""/>
    <m/>
    <s v="FRANCISCO"/>
    <s v="VERGARA"/>
    <m/>
    <s v="viuda negra"/>
    <m/>
    <s v=""/>
    <m/>
    <s v=""/>
    <s v="CHL"/>
    <s v=""/>
    <s v="09:30:00"/>
    <s v="11:22:01"/>
    <s v="11:26:43"/>
    <s v="17,99"/>
    <s v="18,74"/>
    <s v="7004"/>
    <m/>
    <s v="12:06:43"/>
    <s v="13:39:41"/>
    <s v="13:58:31"/>
    <s v="15,03"/>
    <s v="18,07"/>
    <s v="6708"/>
    <m/>
    <s v="14:38:31"/>
    <s v="15:52:52"/>
    <s v="16:15:12"/>
    <s v="16,94"/>
    <s v="16,94"/>
    <s v="4461"/>
    <m/>
    <m/>
    <m/>
    <m/>
    <m/>
    <m/>
    <m/>
    <m/>
    <n v="16.64"/>
    <n v="16.64"/>
    <n v="18173"/>
    <n v="18173"/>
    <x v="2"/>
    <n v="9"/>
    <s v="05:02:53"/>
    <n v="160"/>
    <n v="-47.966666666666669"/>
    <n v="196.03333333333333"/>
    <x v="150"/>
    <s v="FRANCISCO VERGARA - VIUDA NEGRA"/>
    <e v="#N/A"/>
    <s v="04:14:55"/>
    <e v="#N/A"/>
    <e v="#N/A"/>
  </r>
  <r>
    <x v="1"/>
    <x v="1"/>
    <n v="80"/>
    <n v="84"/>
    <x v="0"/>
    <s v="4"/>
    <x v="0"/>
    <s v=""/>
    <s v=""/>
    <s v="10192285"/>
    <s v="CRISTOBAL"/>
    <s v="BELTRAMIN"/>
    <m/>
    <s v="TAQUILLERA"/>
    <m/>
    <s v=""/>
    <m/>
    <s v=""/>
    <s v="CHL"/>
    <s v=""/>
    <s v="09:30:00"/>
    <s v="11:41:27"/>
    <s v="11:44:17"/>
    <s v="15,64"/>
    <s v="15,98"/>
    <s v="8058"/>
    <m/>
    <s v="12:24:17"/>
    <s v="14:11:22"/>
    <s v="14:14:31"/>
    <s v="15,24"/>
    <s v="15,69"/>
    <s v="6613"/>
    <m/>
    <s v="14:54:31"/>
    <s v="16:11:50"/>
    <s v="16:16:37"/>
    <s v="16,3"/>
    <s v="16,3"/>
    <s v="4639"/>
    <m/>
    <m/>
    <m/>
    <m/>
    <m/>
    <m/>
    <m/>
    <m/>
    <n v="15.66"/>
    <n v="15.66"/>
    <n v="19310"/>
    <n v="19310"/>
    <x v="2"/>
    <n v="10"/>
    <s v="05:21:50"/>
    <n v="155"/>
    <n v="-66.916666666666671"/>
    <n v="172.08333333333331"/>
    <x v="34"/>
    <s v="CRISTOBAL BELTRAMIN - TAQUILLERA"/>
    <e v="#N/A"/>
    <s v="04:14:55"/>
    <e v="#N/A"/>
    <e v="#N/A"/>
  </r>
  <r>
    <x v="1"/>
    <x v="1"/>
    <n v="80"/>
    <n v="84"/>
    <x v="0"/>
    <s v="5"/>
    <x v="0"/>
    <s v=""/>
    <s v=""/>
    <m/>
    <s v="RODRIGO"/>
    <s v="MOREIRA"/>
    <m/>
    <s v="RAISA"/>
    <m/>
    <s v=""/>
    <m/>
    <s v=""/>
    <s v="CHL"/>
    <s v=""/>
    <s v="09:30:00"/>
    <s v="11:44:45"/>
    <s v="11:46:57"/>
    <s v="15,33"/>
    <s v="15,58"/>
    <s v="8218"/>
    <m/>
    <s v="12:26:57"/>
    <s v="14:19:18"/>
    <s v="14:24:25"/>
    <s v="14,3"/>
    <s v="14,96"/>
    <s v="7047"/>
    <m/>
    <s v="15:04:25"/>
    <s v="16:19:11"/>
    <s v="16:27:13"/>
    <s v="16,85"/>
    <s v="16,85"/>
    <s v="4487"/>
    <m/>
    <m/>
    <m/>
    <m/>
    <m/>
    <m/>
    <m/>
    <m/>
    <n v="15.31"/>
    <n v="15.31"/>
    <n v="19752"/>
    <n v="19752"/>
    <x v="2"/>
    <n v="11"/>
    <s v="05:29:12"/>
    <n v="150"/>
    <n v="-74.283333333333331"/>
    <n v="159.71666666666667"/>
    <x v="151"/>
    <s v="RODRIGO MOREIRA - RAISA"/>
    <e v="#N/A"/>
    <s v="04:14:55"/>
    <e v="#N/A"/>
    <e v="#N/A"/>
  </r>
  <r>
    <x v="1"/>
    <x v="1"/>
    <n v="80"/>
    <n v="84"/>
    <x v="0"/>
    <s v="6"/>
    <x v="0"/>
    <s v=""/>
    <s v=""/>
    <m/>
    <s v="JOSE CAIO"/>
    <s v="FRISONI VAS GUIMARAES"/>
    <m/>
    <s v="BELLA"/>
    <m/>
    <s v=""/>
    <m/>
    <s v=""/>
    <s v="BRA"/>
    <s v=""/>
    <s v="09:30:00"/>
    <s v="11:44:41"/>
    <s v="11:47:05"/>
    <s v="15,32"/>
    <s v="15,59"/>
    <s v="8225"/>
    <m/>
    <s v="12:27:05"/>
    <s v="14:19:46"/>
    <s v="14:22:37"/>
    <s v="14,54"/>
    <s v="14,91"/>
    <s v="6933"/>
    <m/>
    <s v="15:02:37"/>
    <s v="16:19:15"/>
    <s v="16:25:42"/>
    <s v="16,44"/>
    <s v="16,44"/>
    <s v="4598"/>
    <m/>
    <m/>
    <m/>
    <m/>
    <m/>
    <m/>
    <m/>
    <m/>
    <n v="15.31"/>
    <n v="15.31"/>
    <n v="19756"/>
    <n v="19756"/>
    <x v="2"/>
    <n v="12"/>
    <s v="05:29:16"/>
    <n v="145"/>
    <n v="-74.349999999999994"/>
    <n v="154.65"/>
    <x v="152"/>
    <s v="JOSE CAIO FRISONI VAS GUIMARAES - BELLA"/>
    <e v="#N/A"/>
    <s v="04:14:55"/>
    <e v="#N/A"/>
    <e v="#N/A"/>
  </r>
  <r>
    <x v="1"/>
    <x v="1"/>
    <n v="80"/>
    <n v="84"/>
    <x v="0"/>
    <s v="7"/>
    <x v="0"/>
    <s v=""/>
    <s v=""/>
    <m/>
    <s v="LEON"/>
    <s v="LARRAIN"/>
    <m/>
    <s v="LB Zarpazo"/>
    <m/>
    <s v=""/>
    <m/>
    <s v=""/>
    <s v="CHL"/>
    <s v=""/>
    <s v="09:30:00"/>
    <s v="11:42:42"/>
    <s v="11:45:09"/>
    <s v="15,54"/>
    <s v="15,82"/>
    <s v="8110"/>
    <m/>
    <s v="12:25:09"/>
    <s v="14:12:24"/>
    <s v="14:16:59"/>
    <s v="15,02"/>
    <s v="15,66"/>
    <s v="6710"/>
    <m/>
    <s v="14:56:59"/>
    <s v="16:19:29"/>
    <s v="16:25:27"/>
    <s v="15,27"/>
    <s v="15,27"/>
    <s v="4951"/>
    <m/>
    <m/>
    <m/>
    <m/>
    <m/>
    <m/>
    <m/>
    <m/>
    <n v="15.3"/>
    <n v="15.3"/>
    <n v="19770"/>
    <n v="19770"/>
    <x v="2"/>
    <n v="13"/>
    <s v="05:29:30"/>
    <n v="140"/>
    <n v="-74.583333333333329"/>
    <n v="149.41666666666669"/>
    <x v="70"/>
    <s v="LEON LARRAIN - LB ZARPAZO"/>
    <e v="#N/A"/>
    <s v="04:14:55"/>
    <e v="#N/A"/>
    <e v="#N/A"/>
  </r>
  <r>
    <x v="1"/>
    <x v="1"/>
    <n v="80"/>
    <n v="84"/>
    <x v="0"/>
    <s v="8"/>
    <x v="0"/>
    <s v=""/>
    <s v=""/>
    <s v="10067186"/>
    <s v="AYLIN"/>
    <s v="GOMEZ"/>
    <m/>
    <s v="DOMINIQUE"/>
    <m/>
    <s v=""/>
    <m/>
    <s v=""/>
    <s v="CHL"/>
    <s v=""/>
    <s v="09:30:00"/>
    <s v="11:44:48"/>
    <s v="11:47:16"/>
    <s v="15,3"/>
    <s v="15,58"/>
    <s v="8236"/>
    <m/>
    <s v="12:27:16"/>
    <s v="14:18:20"/>
    <s v="14:20:17"/>
    <s v="14,86"/>
    <s v="15,12"/>
    <s v="6782"/>
    <m/>
    <s v="15:00:17"/>
    <s v="16:19:33"/>
    <s v="16:40:28"/>
    <s v="15,9"/>
    <s v="15,9"/>
    <s v="4756"/>
    <m/>
    <m/>
    <m/>
    <m/>
    <m/>
    <m/>
    <m/>
    <m/>
    <n v="15.29"/>
    <n v="15.29"/>
    <n v="19774"/>
    <n v="19774"/>
    <x v="2"/>
    <n v="14"/>
    <s v="05:29:34"/>
    <n v="135"/>
    <n v="-74.650000000000006"/>
    <n v="144.35"/>
    <x v="153"/>
    <s v="AYLIN GOMEZ - DOMINIQUE"/>
    <e v="#N/A"/>
    <s v="04:14:55"/>
    <e v="#N/A"/>
    <e v="#N/A"/>
  </r>
  <r>
    <x v="1"/>
    <x v="1"/>
    <n v="80"/>
    <n v="84"/>
    <x v="0"/>
    <s v="9"/>
    <x v="0"/>
    <s v=""/>
    <s v=""/>
    <s v="10040068"/>
    <s v="CLAUDIO"/>
    <s v="CORNEJO CABEZAS"/>
    <m/>
    <s v="SERCKIS"/>
    <m/>
    <s v=""/>
    <m/>
    <s v=""/>
    <s v="CHL"/>
    <s v=""/>
    <s v="09:30:00"/>
    <s v="11:49:52"/>
    <s v="11:53:25"/>
    <s v="14,64"/>
    <s v="15,01"/>
    <s v="8605"/>
    <m/>
    <s v="12:33:25"/>
    <s v="14:19:09"/>
    <s v="14:22:59"/>
    <s v="15,33"/>
    <s v="15,89"/>
    <s v="6575"/>
    <m/>
    <s v="15:02:59"/>
    <s v="16:21:59"/>
    <s v="16:35:40"/>
    <s v="15,95"/>
    <s v="15,95"/>
    <s v="4740"/>
    <m/>
    <m/>
    <m/>
    <m/>
    <m/>
    <m/>
    <m/>
    <m/>
    <n v="15.18"/>
    <n v="15.18"/>
    <n v="19919"/>
    <n v="19919"/>
    <x v="2"/>
    <n v="15"/>
    <s v="05:31:59"/>
    <n v="130"/>
    <n v="-77.066666666666663"/>
    <n v="136.93333333333334"/>
    <x v="10"/>
    <s v="CLAUDIO CORNEJO CABEZAS - SERCKIS"/>
    <s v="RINCONADA A"/>
    <s v="04:14:55"/>
    <e v="#N/A"/>
    <e v="#N/A"/>
  </r>
  <r>
    <x v="1"/>
    <x v="1"/>
    <n v="80"/>
    <n v="84"/>
    <x v="0"/>
    <s v="10"/>
    <x v="0"/>
    <s v=""/>
    <s v=""/>
    <m/>
    <s v="OSCAR"/>
    <s v="TAHAN"/>
    <m/>
    <s v="UMARA"/>
    <m/>
    <s v=""/>
    <m/>
    <s v=""/>
    <s v="CHL"/>
    <s v=""/>
    <s v="09:30:00"/>
    <s v="11:45:05"/>
    <s v="11:47:55"/>
    <s v="15,23"/>
    <s v="15,55"/>
    <s v="8276"/>
    <m/>
    <s v="12:27:55"/>
    <s v="14:19:20"/>
    <s v="14:26:56"/>
    <s v="14,11"/>
    <s v="15,08"/>
    <s v="7141"/>
    <m/>
    <s v="15:06:56"/>
    <s v="16:29:17"/>
    <s v="16:35:00"/>
    <s v="15,3"/>
    <s v="15,3"/>
    <s v="4940"/>
    <m/>
    <m/>
    <m/>
    <m/>
    <m/>
    <m/>
    <m/>
    <m/>
    <n v="14.85"/>
    <n v="14.85"/>
    <n v="20357"/>
    <n v="20357"/>
    <x v="2"/>
    <n v="17"/>
    <s v="05:39:17"/>
    <n v="120"/>
    <n v="-84.366666666666674"/>
    <n v="119.63333333333333"/>
    <x v="62"/>
    <s v="OSCAR TAHAN - UMARA"/>
    <e v="#N/A"/>
    <s v="04:14:55"/>
    <e v="#N/A"/>
    <e v="#N/A"/>
  </r>
  <r>
    <x v="1"/>
    <x v="1"/>
    <n v="80"/>
    <n v="84"/>
    <x v="0"/>
    <s v="11"/>
    <x v="0"/>
    <s v=""/>
    <s v=""/>
    <m/>
    <s v="SOFIA"/>
    <s v="GARCIA BONGOLL"/>
    <m/>
    <s v="MANSUR"/>
    <m/>
    <s v=""/>
    <m/>
    <s v=""/>
    <s v="CHL"/>
    <s v=""/>
    <s v="09:30:00"/>
    <s v="11:40:31"/>
    <s v="11:46:52"/>
    <s v="15,34"/>
    <s v="16,09"/>
    <s v="8213"/>
    <m/>
    <s v="12:26:52"/>
    <s v="14:19:49"/>
    <s v="14:26:34"/>
    <s v="14,04"/>
    <s v="14,88"/>
    <s v="7182"/>
    <m/>
    <s v="15:06:34"/>
    <s v="16:29:20"/>
    <s v="16:35:35"/>
    <s v="15,23"/>
    <s v="15,23"/>
    <s v="4965"/>
    <m/>
    <m/>
    <m/>
    <m/>
    <m/>
    <m/>
    <m/>
    <m/>
    <n v="14.85"/>
    <n v="14.85"/>
    <n v="20360"/>
    <n v="20360"/>
    <x v="2"/>
    <n v="18"/>
    <s v="05:39:20"/>
    <n v="115"/>
    <n v="-84.416666666666671"/>
    <n v="114.58333333333333"/>
    <x v="154"/>
    <s v="SOFIA GARCIA BONGOLL - MANSUR"/>
    <e v="#N/A"/>
    <s v="04:14:55"/>
    <e v="#N/A"/>
    <e v="#N/A"/>
  </r>
  <r>
    <x v="1"/>
    <x v="1"/>
    <n v="80"/>
    <n v="84"/>
    <x v="0"/>
    <s v="12"/>
    <x v="0"/>
    <s v=""/>
    <s v=""/>
    <s v="10116530"/>
    <s v="BRYAN"/>
    <s v="VALDEBENITO"/>
    <m/>
    <s v="ATENEA"/>
    <m/>
    <s v=""/>
    <m/>
    <s v=""/>
    <s v="CHL"/>
    <s v=""/>
    <s v="09:30:00"/>
    <s v="11:44:58"/>
    <s v="11:48:49"/>
    <s v="15,13"/>
    <s v="15,56"/>
    <s v="8330"/>
    <m/>
    <s v="12:28:49"/>
    <s v="14:28:01"/>
    <s v="14:34:58"/>
    <s v="13,32"/>
    <s v="14,1"/>
    <s v="7568"/>
    <m/>
    <s v="15:14:58"/>
    <s v="17:00:02"/>
    <s v="17:04:48"/>
    <s v="11,99"/>
    <s v="11,99"/>
    <s v="6304"/>
    <m/>
    <m/>
    <m/>
    <m/>
    <m/>
    <m/>
    <m/>
    <m/>
    <n v="13.62"/>
    <n v="13.62"/>
    <n v="22203"/>
    <n v="22203"/>
    <x v="2"/>
    <n v="21"/>
    <s v="06:10:03"/>
    <n v="100"/>
    <n v="-115.13333333333333"/>
    <n v="83.999999880000004"/>
    <x v="100"/>
    <s v="BRYAN VALDEBENITO - ATENEA"/>
    <e v="#N/A"/>
    <s v="04:14:55"/>
    <e v="#N/A"/>
    <e v="#N/A"/>
  </r>
  <r>
    <x v="1"/>
    <x v="1"/>
    <n v="80"/>
    <n v="84"/>
    <x v="0"/>
    <s v="13"/>
    <x v="0"/>
    <s v=""/>
    <s v=""/>
    <m/>
    <s v="BARBARA"/>
    <s v="DOMONT"/>
    <s v=""/>
    <s v="SIROCCO "/>
    <m/>
    <s v=""/>
    <m/>
    <s v=""/>
    <s v="CHL"/>
    <s v=""/>
    <s v="09:30:00"/>
    <s v="11:45:01"/>
    <s v="11:49:58"/>
    <s v="15"/>
    <s v="15,55"/>
    <s v="8398"/>
    <m/>
    <s v="12:29:58"/>
    <s v="14:28:04"/>
    <s v="14:34:52"/>
    <s v="13,45"/>
    <s v="14,23"/>
    <s v="7494"/>
    <m/>
    <s v="15:14:52"/>
    <s v="17:00:07"/>
    <s v="17:04:44"/>
    <s v="11,97"/>
    <s v="11,97"/>
    <s v="6316"/>
    <m/>
    <m/>
    <m/>
    <m/>
    <m/>
    <m/>
    <m/>
    <m/>
    <n v="13.62"/>
    <n v="13.62"/>
    <n v="22208"/>
    <n v="22208"/>
    <x v="2"/>
    <n v="22"/>
    <s v="06:10:08"/>
    <n v="95"/>
    <n v="-115.21666666666667"/>
    <n v="83.999999869999996"/>
    <x v="155"/>
    <s v="BARBARA DOMONT - SIROCCO "/>
    <e v="#N/A"/>
    <s v="04:14:55"/>
    <e v="#N/A"/>
    <e v="#N/A"/>
  </r>
  <r>
    <x v="1"/>
    <x v="1"/>
    <n v="80"/>
    <n v="84"/>
    <x v="0"/>
    <s v="14"/>
    <x v="1"/>
    <s v=""/>
    <s v=""/>
    <s v="10172798"/>
    <s v="ESTEBAN"/>
    <s v="OLIVARES OSORIO"/>
    <s v="106BH20"/>
    <s v="KALUKA"/>
    <m/>
    <s v=""/>
    <m/>
    <s v=""/>
    <s v="CHL"/>
    <s v=""/>
    <s v="09:30:00"/>
    <s v="11:20:22"/>
    <s v="11:27:59"/>
    <s v="17,8"/>
    <s v="19,03"/>
    <s v="7080"/>
    <m/>
    <s v="12:07:59"/>
    <s v="13:38:18"/>
    <s v="13:55:42"/>
    <s v="15,6"/>
    <s v="18,6"/>
    <s v="6463"/>
    <m/>
    <s v="14:35:42"/>
    <s v="15:48:37"/>
    <s v="16:00:01"/>
    <s v="17,28"/>
    <s v="17,28"/>
    <s v="4375"/>
    <s v="FTQ GA"/>
    <m/>
    <m/>
    <m/>
    <m/>
    <m/>
    <m/>
    <m/>
    <n v="16.88"/>
    <n v="16.88"/>
    <n v="17918"/>
    <s v="NA"/>
    <x v="2"/>
    <s v="NA"/>
    <s v="NA"/>
    <n v="0"/>
    <e v="#VALUE!"/>
    <n v="0"/>
    <x v="85"/>
    <s v="ESTEBAN OLIVARES OSORIO - KALUKA"/>
    <e v="#N/A"/>
    <s v="04:14:55"/>
    <e v="#N/A"/>
    <e v="#N/A"/>
  </r>
  <r>
    <x v="1"/>
    <x v="1"/>
    <n v="80"/>
    <n v="84"/>
    <x v="0"/>
    <s v="15"/>
    <x v="1"/>
    <s v=""/>
    <s v=""/>
    <m/>
    <s v="PABLO "/>
    <s v="LLOMPART GARCIA HUIDOBRO"/>
    <m/>
    <s v="ANCAR FARUK"/>
    <m/>
    <s v=""/>
    <m/>
    <s v=""/>
    <s v="CHL"/>
    <s v=""/>
    <s v="09:30:00"/>
    <s v="11:44:57"/>
    <s v="11:51:33"/>
    <s v="14,83"/>
    <s v="15,56"/>
    <s v="8494"/>
    <m/>
    <s v="12:31:33"/>
    <s v="14:19:24"/>
    <s v="14:29:08"/>
    <s v="14,29"/>
    <s v="15,58"/>
    <s v="7054"/>
    <m/>
    <s v="15:09:08"/>
    <s v="16:33:57"/>
    <s v="16:42:15"/>
    <s v="14,86"/>
    <s v="14,86"/>
    <s v="5089"/>
    <s v="FTQ GA"/>
    <m/>
    <m/>
    <m/>
    <m/>
    <m/>
    <m/>
    <m/>
    <n v="14.65"/>
    <n v="14.65"/>
    <n v="20637"/>
    <s v="NA"/>
    <x v="2"/>
    <s v="NA"/>
    <s v="NA"/>
    <n v="0"/>
    <e v="#VALUE!"/>
    <n v="0"/>
    <x v="156"/>
    <s v="PABLO  LLOMPART GARCIA HUIDOBRO - ANCAR FARUK"/>
    <e v="#N/A"/>
    <s v="04:14:55"/>
    <e v="#N/A"/>
    <e v="#N/A"/>
  </r>
  <r>
    <x v="1"/>
    <x v="1"/>
    <n v="80"/>
    <n v="84"/>
    <x v="0"/>
    <s v="16"/>
    <x v="1"/>
    <s v=""/>
    <s v=""/>
    <m/>
    <s v="SERGIO"/>
    <s v="ULLOA C"/>
    <m/>
    <s v="HF BARII"/>
    <m/>
    <s v=""/>
    <m/>
    <s v=""/>
    <s v="CHL"/>
    <s v=""/>
    <s v="09:30:00"/>
    <s v="11:21:59"/>
    <s v="11:30:20"/>
    <s v="17,45"/>
    <s v="18,75"/>
    <s v="7221"/>
    <m/>
    <s v="12:10:20"/>
    <s v="13:48:58"/>
    <s v="14:08:00"/>
    <s v="14,28"/>
    <s v="17,04"/>
    <s v="7059"/>
    <m/>
    <s v="14:48:00"/>
    <s v=""/>
    <s v=""/>
    <s v=""/>
    <s v=""/>
    <s v=""/>
    <s v="RET"/>
    <m/>
    <m/>
    <m/>
    <m/>
    <m/>
    <m/>
    <m/>
    <n v="15.88"/>
    <n v="15.88"/>
    <n v="14280"/>
    <s v="NA"/>
    <x v="2"/>
    <s v="NA"/>
    <s v="NA"/>
    <n v="0"/>
    <e v="#VALUE!"/>
    <n v="0"/>
    <x v="67"/>
    <s v="SERGIO ULLOA C - HF BARII"/>
    <e v="#N/A"/>
    <s v="04:14:55"/>
    <e v="#N/A"/>
    <e v="#N/A"/>
  </r>
  <r>
    <x v="1"/>
    <x v="1"/>
    <n v="80"/>
    <n v="84"/>
    <x v="0"/>
    <s v="17"/>
    <x v="1"/>
    <s v=""/>
    <s v=""/>
    <m/>
    <s v="MAXIMILIANO "/>
    <s v="CORREA ARIZTIA"/>
    <m/>
    <s v="TATON"/>
    <m/>
    <s v=""/>
    <m/>
    <s v=""/>
    <s v="CHL"/>
    <s v=""/>
    <s v="09:30:00"/>
    <s v="11:05:30"/>
    <s v="11:11:51"/>
    <s v="20,62"/>
    <s v="21,99"/>
    <s v="6112"/>
    <m/>
    <s v="11:51:51"/>
    <s v="13:05:34"/>
    <s v="13:25:26"/>
    <s v="17,95"/>
    <s v="22,79"/>
    <s v="5615"/>
    <s v="FTQ ME"/>
    <m/>
    <m/>
    <m/>
    <m/>
    <m/>
    <m/>
    <m/>
    <m/>
    <m/>
    <m/>
    <m/>
    <m/>
    <m/>
    <m/>
    <n v="19.34"/>
    <n v="19.34"/>
    <n v="11726"/>
    <s v="NA"/>
    <x v="2"/>
    <s v="NA"/>
    <s v="NA"/>
    <n v="0"/>
    <e v="#VALUE!"/>
    <n v="0"/>
    <x v="157"/>
    <s v="MAXIMILIANO  CORREA ARIZTIA - TATON"/>
    <e v="#N/A"/>
    <s v="04:14:55"/>
    <e v="#N/A"/>
    <e v="#N/A"/>
  </r>
  <r>
    <x v="1"/>
    <x v="1"/>
    <n v="80"/>
    <n v="84"/>
    <x v="0"/>
    <s v="18"/>
    <x v="1"/>
    <s v=""/>
    <s v=""/>
    <s v="10066737"/>
    <s v="FRANCISCO"/>
    <s v="BOETSCH VICUÑA"/>
    <m/>
    <s v="Belle"/>
    <m/>
    <s v=""/>
    <m/>
    <s v=""/>
    <s v="CHL"/>
    <s v=""/>
    <s v="09:30:00"/>
    <s v="11:06:24"/>
    <s v="11:15:57"/>
    <s v="19,82"/>
    <s v="21,78"/>
    <s v="6357"/>
    <m/>
    <s v="11:55:57"/>
    <s v="13:37:26"/>
    <s v="13:52:05"/>
    <s v="14,46"/>
    <s v="16,55"/>
    <s v="6969"/>
    <s v="FTQ ME"/>
    <m/>
    <m/>
    <m/>
    <m/>
    <m/>
    <m/>
    <m/>
    <m/>
    <m/>
    <m/>
    <m/>
    <m/>
    <m/>
    <m/>
    <n v="17.02"/>
    <n v="17.02"/>
    <n v="13326"/>
    <s v="NA"/>
    <x v="2"/>
    <s v="NA"/>
    <s v="NA"/>
    <n v="0"/>
    <e v="#VALUE!"/>
    <n v="0"/>
    <x v="158"/>
    <s v="FRANCISCO BOETSCH VICUÑA - BELLE"/>
    <e v="#N/A"/>
    <s v="04:14:55"/>
    <e v="#N/A"/>
    <e v="#N/A"/>
  </r>
  <r>
    <x v="1"/>
    <x v="1"/>
    <n v="80"/>
    <n v="84"/>
    <x v="0"/>
    <s v="19"/>
    <x v="1"/>
    <s v=""/>
    <s v=""/>
    <m/>
    <s v="FRANCISCA "/>
    <s v="SANTA CRUZ MANRIQUEZ"/>
    <m/>
    <s v="JEKE"/>
    <m/>
    <s v=""/>
    <m/>
    <s v=""/>
    <s v="CHL"/>
    <s v=""/>
    <s v="09:30:00"/>
    <s v="11:05:32"/>
    <s v="11:25:27"/>
    <s v="18,19"/>
    <s v="21,98"/>
    <s v="6927"/>
    <m/>
    <s v="12:05:27"/>
    <s v="13:36:58"/>
    <s v="13:53:59"/>
    <s v="15,48"/>
    <s v="18,35"/>
    <s v="6512"/>
    <s v="FTQ ME"/>
    <m/>
    <m/>
    <m/>
    <m/>
    <m/>
    <m/>
    <m/>
    <m/>
    <m/>
    <m/>
    <m/>
    <m/>
    <m/>
    <m/>
    <n v="16.88"/>
    <n v="16.88"/>
    <n v="13439"/>
    <s v="NA"/>
    <x v="2"/>
    <s v="NA"/>
    <s v="NA"/>
    <n v="0"/>
    <e v="#VALUE!"/>
    <n v="0"/>
    <x v="159"/>
    <s v="FRANCISCA  SANTA CRUZ MANRIQUEZ - JEKE"/>
    <s v="SANDEK 1"/>
    <s v="04:14:55"/>
    <e v="#N/A"/>
    <e v="#N/A"/>
  </r>
  <r>
    <x v="1"/>
    <x v="1"/>
    <n v="80"/>
    <n v="84"/>
    <x v="0"/>
    <s v="20"/>
    <x v="1"/>
    <s v=""/>
    <s v=""/>
    <s v="_x0009_10100231"/>
    <s v="JAVIERA"/>
    <s v="GAJARDO ARAOS"/>
    <s v="104BR77"/>
    <s v="TAN TAN "/>
    <m/>
    <s v=""/>
    <m/>
    <s v=""/>
    <s v="CHL"/>
    <s v=""/>
    <s v="09:30:00"/>
    <s v="11:21:56"/>
    <s v="11:26:34"/>
    <s v="18,01"/>
    <s v="18,76"/>
    <s v="6995"/>
    <m/>
    <s v="12:06:34"/>
    <s v="14:03:58"/>
    <s v="14:12:48"/>
    <s v="13,31"/>
    <s v="14,31"/>
    <s v="7574"/>
    <s v="RET"/>
    <m/>
    <m/>
    <m/>
    <m/>
    <m/>
    <m/>
    <m/>
    <m/>
    <m/>
    <m/>
    <m/>
    <m/>
    <m/>
    <m/>
    <n v="15.57"/>
    <n v="15.57"/>
    <n v="14569"/>
    <s v="NA"/>
    <x v="2"/>
    <s v="NA"/>
    <s v="NA"/>
    <n v="0"/>
    <e v="#VALUE!"/>
    <n v="0"/>
    <x v="35"/>
    <s v="JAVIERA GAJARDO ARAOS - TAN TAN "/>
    <e v="#N/A"/>
    <s v="04:14:55"/>
    <e v="#N/A"/>
    <e v="#N/A"/>
  </r>
  <r>
    <x v="1"/>
    <x v="1"/>
    <n v="80"/>
    <n v="84"/>
    <x v="0"/>
    <s v="21"/>
    <x v="1"/>
    <s v=""/>
    <s v=""/>
    <m/>
    <s v="MARIA"/>
    <s v="LUTZ CHAS"/>
    <m/>
    <s v="CHELLA "/>
    <m/>
    <s v=""/>
    <m/>
    <s v=""/>
    <s v="CHL"/>
    <s v=""/>
    <s v="09:30:00"/>
    <s v="12:15:21"/>
    <s v="12:22:43"/>
    <s v="12,16"/>
    <s v="12,7"/>
    <s v="10363"/>
    <m/>
    <s v="13:02:43"/>
    <s v="15:28:12"/>
    <s v="15:37:00"/>
    <s v="10,89"/>
    <s v="11,55"/>
    <s v="9257"/>
    <s v="FTQ GA"/>
    <m/>
    <m/>
    <m/>
    <m/>
    <m/>
    <m/>
    <m/>
    <m/>
    <m/>
    <m/>
    <m/>
    <m/>
    <m/>
    <m/>
    <n v="11.56"/>
    <n v="11.56"/>
    <n v="19620"/>
    <s v="NA"/>
    <x v="2"/>
    <s v="NA"/>
    <s v="NA"/>
    <n v="0"/>
    <e v="#VALUE!"/>
    <n v="0"/>
    <x v="160"/>
    <s v="MARIA LUTZ CHAS - CHELLA "/>
    <e v="#N/A"/>
    <s v="04:14:55"/>
    <e v="#N/A"/>
    <e v="#N/A"/>
  </r>
  <r>
    <x v="1"/>
    <x v="1"/>
    <n v="80"/>
    <n v="84"/>
    <x v="0"/>
    <s v="22"/>
    <x v="1"/>
    <s v=""/>
    <s v=""/>
    <m/>
    <s v="MAUD"/>
    <s v="BREYNE"/>
    <m/>
    <s v="KHOLLY"/>
    <m/>
    <s v=""/>
    <m/>
    <s v=""/>
    <s v="CHL"/>
    <s v=""/>
    <s v="09:30:00"/>
    <s v="12:15:24"/>
    <s v="12:21:15"/>
    <s v="12,26"/>
    <s v="12,7"/>
    <s v="10276"/>
    <m/>
    <s v="13:01:15"/>
    <s v="14:46:05"/>
    <s v=""/>
    <s v=""/>
    <s v="16,03"/>
    <s v=""/>
    <s v="FTQ ME"/>
    <m/>
    <m/>
    <m/>
    <m/>
    <m/>
    <m/>
    <m/>
    <m/>
    <m/>
    <m/>
    <m/>
    <m/>
    <m/>
    <m/>
    <n v="12.26"/>
    <m/>
    <n v="10276"/>
    <s v="NA"/>
    <x v="2"/>
    <s v="NA"/>
    <s v="NA"/>
    <n v="0"/>
    <e v="#VALUE!"/>
    <n v="0"/>
    <x v="161"/>
    <s v="MAUD BREYNE - KHOLLY"/>
    <e v="#N/A"/>
    <s v="04:14:55"/>
    <e v="#N/A"/>
    <e v="#N/A"/>
  </r>
  <r>
    <x v="1"/>
    <x v="1"/>
    <n v="80"/>
    <n v="84"/>
    <x v="0"/>
    <s v="23"/>
    <x v="1"/>
    <s v=""/>
    <s v=""/>
    <m/>
    <s v="RICARDO"/>
    <s v="BACHELET"/>
    <m/>
    <s v="AM FANRUSH"/>
    <m/>
    <s v=""/>
    <m/>
    <s v=""/>
    <s v="CHL"/>
    <s v=""/>
    <s v="09:30:00"/>
    <s v="11:05:40"/>
    <s v="11:25:50"/>
    <s v="18,13"/>
    <s v="21,95"/>
    <s v="6950"/>
    <s v="DSQ ME"/>
    <m/>
    <m/>
    <m/>
    <m/>
    <m/>
    <m/>
    <m/>
    <m/>
    <m/>
    <m/>
    <m/>
    <m/>
    <m/>
    <m/>
    <m/>
    <m/>
    <m/>
    <m/>
    <m/>
    <m/>
    <m/>
    <n v="18.13"/>
    <n v="18.13"/>
    <n v="6950"/>
    <s v="NA"/>
    <x v="2"/>
    <s v="NA"/>
    <s v="NA"/>
    <n v="0"/>
    <e v="#VALUE!"/>
    <n v="0"/>
    <x v="162"/>
    <s v="RICARDO BACHELET - AM FANRUSH"/>
    <e v="#N/A"/>
    <s v="04:14:55"/>
    <e v="#N/A"/>
    <e v="#N/A"/>
  </r>
  <r>
    <x v="1"/>
    <x v="1"/>
    <n v="80"/>
    <n v="84"/>
    <x v="0"/>
    <s v="24"/>
    <x v="1"/>
    <s v=""/>
    <s v=""/>
    <s v="10018244"/>
    <s v="GONZALO"/>
    <s v="BULNES LLOMPAR"/>
    <m/>
    <s v="HP RAFIQ"/>
    <m/>
    <s v=""/>
    <m/>
    <s v=""/>
    <s v="CHL"/>
    <s v=""/>
    <s v="09:30:00"/>
    <s v="11:44:54"/>
    <s v="11:48:46"/>
    <s v="15,13"/>
    <s v="15,57"/>
    <s v="8326"/>
    <s v="FTQ GA"/>
    <m/>
    <m/>
    <m/>
    <m/>
    <m/>
    <m/>
    <m/>
    <m/>
    <m/>
    <m/>
    <m/>
    <m/>
    <m/>
    <m/>
    <m/>
    <m/>
    <m/>
    <m/>
    <m/>
    <m/>
    <m/>
    <n v="15.13"/>
    <n v="15.13"/>
    <n v="8326"/>
    <s v="NA"/>
    <x v="2"/>
    <s v="NA"/>
    <s v="NA"/>
    <n v="0"/>
    <e v="#VALUE!"/>
    <n v="0"/>
    <x v="163"/>
    <s v="GONZALO BULNES LLOMPAR - HP RAFIQ"/>
    <e v="#N/A"/>
    <s v="04:14:55"/>
    <e v="#N/A"/>
    <e v="#N/A"/>
  </r>
  <r>
    <x v="1"/>
    <x v="1"/>
    <n v="80"/>
    <n v="84"/>
    <x v="0"/>
    <s v="25"/>
    <x v="1"/>
    <s v=""/>
    <s v=""/>
    <m/>
    <s v="LUIS"/>
    <s v="SANTOS "/>
    <m/>
    <s v="SIMBA"/>
    <m/>
    <s v=""/>
    <m/>
    <s v=""/>
    <s v="CHL"/>
    <s v=""/>
    <s v="09:30:00"/>
    <s v="11:59:52"/>
    <s v="12:06:55"/>
    <s v="13,38"/>
    <s v="14,01"/>
    <s v="9415"/>
    <s v="FTQ GA"/>
    <m/>
    <m/>
    <m/>
    <m/>
    <m/>
    <m/>
    <m/>
    <m/>
    <m/>
    <m/>
    <m/>
    <m/>
    <m/>
    <m/>
    <m/>
    <m/>
    <m/>
    <m/>
    <m/>
    <m/>
    <m/>
    <n v="13.38"/>
    <n v="13.38"/>
    <n v="9415"/>
    <s v="NA"/>
    <x v="2"/>
    <s v="NA"/>
    <s v="NA"/>
    <n v="0"/>
    <e v="#VALUE!"/>
    <n v="0"/>
    <x v="71"/>
    <s v="LUIS SANTOS  - SIMBA"/>
    <e v="#N/A"/>
    <s v="04:14:55"/>
    <e v="#N/A"/>
    <e v="#N/A"/>
  </r>
  <r>
    <x v="1"/>
    <x v="1"/>
    <n v="80"/>
    <n v="84"/>
    <x v="1"/>
    <s v="1"/>
    <x v="0"/>
    <s v=""/>
    <s v=""/>
    <m/>
    <s v="HELENA"/>
    <s v="CERPA PINOCHET"/>
    <s v=""/>
    <s v="HDM LA FAVORITA"/>
    <m/>
    <s v=""/>
    <m/>
    <s v=""/>
    <s v="CHL"/>
    <s v=""/>
    <s v="09:45:00"/>
    <s v="11:35:08"/>
    <s v="11:44:24"/>
    <s v="17,59"/>
    <s v="19,07"/>
    <s v="7164"/>
    <m/>
    <s v="12:24:24"/>
    <s v="14:12:33"/>
    <s v="14:23:12"/>
    <s v="14,14"/>
    <s v="15,53"/>
    <s v="7128"/>
    <m/>
    <s v="15:03:12"/>
    <s v="16:47:29"/>
    <s v="16:56:27"/>
    <s v="12,08"/>
    <s v="12,08"/>
    <s v="6257"/>
    <m/>
    <m/>
    <m/>
    <m/>
    <m/>
    <m/>
    <m/>
    <m/>
    <n v="14.72"/>
    <n v="14.72"/>
    <n v="20550"/>
    <n v="20550"/>
    <x v="3"/>
    <n v="19"/>
    <s v="05:42:30"/>
    <n v="110"/>
    <n v="-87.583333333333329"/>
    <n v="106.41666666666667"/>
    <x v="84"/>
    <s v="HELENA CERPA PINOCHET - HDM LA FAVORITA"/>
    <e v="#N/A"/>
    <s v="04:14:55"/>
    <e v="#N/A"/>
    <e v="#N/A"/>
  </r>
  <r>
    <x v="1"/>
    <x v="1"/>
    <n v="80"/>
    <n v="84"/>
    <x v="1"/>
    <s v="2"/>
    <x v="0"/>
    <s v=""/>
    <s v=""/>
    <m/>
    <s v="DIEGO"/>
    <s v="OYANEDEL"/>
    <m/>
    <s v="INDIO"/>
    <m/>
    <s v=""/>
    <m/>
    <s v=""/>
    <s v="CHL"/>
    <s v=""/>
    <s v="09:45:00"/>
    <s v="12:02:44"/>
    <s v="12:12:45"/>
    <s v="14,21"/>
    <s v="15,25"/>
    <s v="8865"/>
    <m/>
    <s v="12:52:45"/>
    <s v="14:49:11"/>
    <s v="14:54:51"/>
    <s v="13,76"/>
    <s v="14,43"/>
    <s v="7326"/>
    <m/>
    <s v="15:34:51"/>
    <s v="17:05:47"/>
    <s v="17:17:23"/>
    <s v="13,85"/>
    <s v="13,85"/>
    <s v="5457"/>
    <m/>
    <m/>
    <m/>
    <m/>
    <m/>
    <m/>
    <m/>
    <m/>
    <n v="13.97"/>
    <n v="13.97"/>
    <n v="21648"/>
    <n v="21648"/>
    <x v="3"/>
    <n v="20"/>
    <s v="06:00:48"/>
    <n v="105"/>
    <n v="-105.88333333333333"/>
    <n v="83.999999979999998"/>
    <x v="75"/>
    <s v="DIEGO OYANEDEL - INDIO"/>
    <s v="LA COMPAÑÍA"/>
    <s v="04:14:55"/>
    <e v="#N/A"/>
    <e v="#N/A"/>
  </r>
  <r>
    <x v="1"/>
    <x v="1"/>
    <n v="80"/>
    <n v="84"/>
    <x v="1"/>
    <s v="3"/>
    <x v="1"/>
    <s v=""/>
    <s v=""/>
    <s v="10172596"/>
    <s v="BORJA"/>
    <s v="MAYOL"/>
    <m/>
    <s v="TARTARA"/>
    <m/>
    <s v=""/>
    <m/>
    <s v=""/>
    <s v="CHL"/>
    <s v=""/>
    <s v="09:45:00"/>
    <s v="11:46:05"/>
    <s v="11:51:25"/>
    <s v="16,61"/>
    <s v="17,34"/>
    <s v="7586"/>
    <m/>
    <s v="12:31:25"/>
    <s v="14:26:05"/>
    <s v="14:32:30"/>
    <s v="13,87"/>
    <s v="14,65"/>
    <s v="7265"/>
    <s v="FTQ GA"/>
    <m/>
    <m/>
    <m/>
    <m/>
    <m/>
    <m/>
    <m/>
    <m/>
    <m/>
    <m/>
    <m/>
    <m/>
    <m/>
    <m/>
    <n v="15.27"/>
    <n v="15.27"/>
    <n v="14851"/>
    <s v="NA"/>
    <x v="3"/>
    <s v="NA"/>
    <s v="NA"/>
    <n v="0"/>
    <e v="#VALUE!"/>
    <n v="0"/>
    <x v="15"/>
    <s v="BORJA MAYOL - TARTARA"/>
    <e v="#N/A"/>
    <s v="04:14:55"/>
    <e v="#N/A"/>
    <e v="#N/A"/>
  </r>
  <r>
    <x v="1"/>
    <x v="1"/>
    <n v="80"/>
    <n v="84"/>
    <x v="1"/>
    <s v="4"/>
    <x v="1"/>
    <s v=""/>
    <s v=""/>
    <m/>
    <s v="AMELIA "/>
    <s v="LARRAIN"/>
    <s v="105OM12"/>
    <s v="PRINCIPE"/>
    <m/>
    <s v=""/>
    <m/>
    <s v=""/>
    <s v="CHL"/>
    <s v=""/>
    <s v="09:45:00"/>
    <s v="11:37:00"/>
    <s v="11:45:31"/>
    <s v="17,42"/>
    <s v="18,75"/>
    <s v="7232"/>
    <s v="FTQ ME"/>
    <m/>
    <m/>
    <m/>
    <m/>
    <m/>
    <m/>
    <m/>
    <m/>
    <m/>
    <m/>
    <m/>
    <m/>
    <m/>
    <m/>
    <m/>
    <m/>
    <m/>
    <m/>
    <m/>
    <m/>
    <m/>
    <n v="17.420000000000002"/>
    <n v="17.420000000000002"/>
    <n v="7232"/>
    <s v="NA"/>
    <x v="3"/>
    <s v="NA"/>
    <s v="NA"/>
    <n v="0"/>
    <e v="#VALUE!"/>
    <n v="0"/>
    <x v="83"/>
    <s v="AMELIA  LARRAIN - PRINCIPE"/>
    <s v="EL QUILLAY"/>
    <s v="04:14:55"/>
    <e v="#N/A"/>
    <e v="#N/A"/>
  </r>
  <r>
    <x v="1"/>
    <x v="1"/>
    <n v="80"/>
    <n v="84"/>
    <x v="1"/>
    <s v="5"/>
    <x v="1"/>
    <s v=""/>
    <s v=""/>
    <m/>
    <s v="MAX"/>
    <s v="BULNES LABRA"/>
    <m/>
    <s v="FLOKI"/>
    <m/>
    <s v=""/>
    <m/>
    <s v=""/>
    <s v="CHL"/>
    <s v=""/>
    <s v="09:45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3"/>
    <s v="NA"/>
    <s v="NA"/>
    <n v="0"/>
    <e v="#VALUE!"/>
    <n v="0"/>
    <x v="164"/>
    <s v="MAX BULNES LABRA - FLOKI"/>
    <e v="#N/A"/>
    <s v="04:14:55"/>
    <e v="#N/A"/>
    <e v="#N/A"/>
  </r>
  <r>
    <x v="1"/>
    <x v="1"/>
    <n v="60"/>
    <n v="63"/>
    <x v="0"/>
    <s v="1"/>
    <x v="0"/>
    <s v=""/>
    <s v=""/>
    <m/>
    <s v="ANDRES"/>
    <s v="GATICA JOLFRE"/>
    <m/>
    <s v="CL MERLIN"/>
    <m/>
    <s v=""/>
    <m/>
    <s v=""/>
    <s v="CHL"/>
    <s v=""/>
    <s v="11:00:00"/>
    <s v="13:10:11"/>
    <s v="13:15:52"/>
    <s v="15,46"/>
    <s v="16,13"/>
    <s v="8152"/>
    <m/>
    <s v="13:55:52"/>
    <s v="15:38:21"/>
    <s v="15:44:26"/>
    <s v="15,47"/>
    <s v="16,39"/>
    <s v="6514"/>
    <m/>
    <m/>
    <m/>
    <m/>
    <m/>
    <m/>
    <m/>
    <m/>
    <m/>
    <m/>
    <m/>
    <m/>
    <m/>
    <m/>
    <m/>
    <n v="15.46"/>
    <n v="15.46"/>
    <n v="14666"/>
    <n v="14666"/>
    <x v="4"/>
    <n v="1"/>
    <s v="04:04:26"/>
    <n v="200"/>
    <n v="0"/>
    <n v="263"/>
    <x v="165"/>
    <s v="ANDRES GATICA JOLFRE - CL MERLIN"/>
    <s v="EL MOLINO B"/>
    <s v="04:04:26"/>
    <e v="#N/A"/>
    <e v="#N/A"/>
  </r>
  <r>
    <x v="1"/>
    <x v="1"/>
    <n v="60"/>
    <n v="63"/>
    <x v="0"/>
    <s v="2"/>
    <x v="0"/>
    <s v=""/>
    <s v=""/>
    <s v="10102392"/>
    <s v="MACARENA"/>
    <s v="SUAZO CEPEDA"/>
    <s v="106DX26"/>
    <s v="SI PADME"/>
    <m/>
    <s v=""/>
    <m/>
    <s v=""/>
    <s v="CHL"/>
    <s v=""/>
    <s v="11:00:00"/>
    <s v="13:11:09"/>
    <s v="13:14:43"/>
    <s v="15,59"/>
    <s v="16,01"/>
    <s v="8084"/>
    <m/>
    <s v="13:54:43"/>
    <s v="15:44:01"/>
    <s v="15:48:36"/>
    <s v="14,75"/>
    <s v="15,37"/>
    <s v="6832"/>
    <m/>
    <m/>
    <m/>
    <m/>
    <m/>
    <m/>
    <m/>
    <m/>
    <m/>
    <m/>
    <m/>
    <m/>
    <m/>
    <m/>
    <m/>
    <n v="15.21"/>
    <n v="15.21"/>
    <n v="14916"/>
    <n v="14916"/>
    <x v="4"/>
    <n v="2"/>
    <s v="04:08:36"/>
    <n v="195"/>
    <n v="-4.166666666666667"/>
    <n v="253.83333333333334"/>
    <x v="44"/>
    <s v="MACARENA SUAZO CEPEDA - SI PADME"/>
    <s v="EL QUILLAY"/>
    <s v="04:04:26"/>
    <e v="#N/A"/>
    <e v="#N/A"/>
  </r>
  <r>
    <x v="1"/>
    <x v="1"/>
    <n v="60"/>
    <n v="63"/>
    <x v="0"/>
    <s v="3"/>
    <x v="0"/>
    <s v=""/>
    <s v=""/>
    <m/>
    <s v="FERNANDO"/>
    <s v="DE PEÑA"/>
    <m/>
    <s v="ANCAR SHAZAM"/>
    <m/>
    <s v=""/>
    <m/>
    <s v=""/>
    <s v="CHL"/>
    <s v=""/>
    <s v="11:00:00"/>
    <s v="13:12:09"/>
    <s v="13:17:45"/>
    <s v="15,24"/>
    <s v="15,89"/>
    <s v="8266"/>
    <m/>
    <s v="13:57:45"/>
    <s v="15:44:14"/>
    <s v="15:52:08"/>
    <s v="14,69"/>
    <s v="15,78"/>
    <s v="6863"/>
    <m/>
    <m/>
    <m/>
    <m/>
    <m/>
    <m/>
    <m/>
    <m/>
    <m/>
    <m/>
    <m/>
    <m/>
    <m/>
    <m/>
    <m/>
    <n v="14.99"/>
    <n v="14.99"/>
    <n v="15129"/>
    <n v="15129"/>
    <x v="4"/>
    <n v="3"/>
    <s v="04:12:09"/>
    <n v="190"/>
    <n v="-7.7166666666666668"/>
    <n v="245.28333333333333"/>
    <x v="87"/>
    <s v="FERNANDO DE PEÑA - ANCAR SHAZAM"/>
    <e v="#N/A"/>
    <s v="04:04:26"/>
    <e v="#N/A"/>
    <e v="#N/A"/>
  </r>
  <r>
    <x v="1"/>
    <x v="1"/>
    <n v="60"/>
    <n v="63"/>
    <x v="0"/>
    <s v="4"/>
    <x v="0"/>
    <s v=""/>
    <s v=""/>
    <m/>
    <s v="JOSE  ELIAS "/>
    <s v="RISHMAWI"/>
    <m/>
    <s v="MAÑIO"/>
    <m/>
    <s v=""/>
    <m/>
    <s v=""/>
    <s v="CHL"/>
    <s v=""/>
    <s v="11:00:00"/>
    <s v="13:11:07"/>
    <s v="13:23:52"/>
    <s v="14,6"/>
    <s v="16,02"/>
    <s v="8633"/>
    <m/>
    <s v="14:03:52"/>
    <s v="16:01:55"/>
    <s v="16:19:01"/>
    <s v="12,43"/>
    <s v="14,23"/>
    <s v="8109"/>
    <m/>
    <m/>
    <m/>
    <m/>
    <m/>
    <m/>
    <m/>
    <m/>
    <m/>
    <m/>
    <m/>
    <m/>
    <m/>
    <m/>
    <m/>
    <n v="13.55"/>
    <n v="13.55"/>
    <n v="16741"/>
    <n v="16741"/>
    <x v="4"/>
    <n v="4"/>
    <s v="04:39:01"/>
    <n v="185"/>
    <n v="-34.583333333333336"/>
    <n v="213.41666666666666"/>
    <x v="115"/>
    <s v="JOSE  ELIAS  RISHMAWI - MAÑIO"/>
    <s v="EL QUILLAY"/>
    <s v="04:04:26"/>
    <e v="#N/A"/>
    <e v="#N/A"/>
  </r>
  <r>
    <x v="1"/>
    <x v="1"/>
    <n v="40"/>
    <n v="49"/>
    <x v="0"/>
    <s v="1"/>
    <x v="0"/>
    <s v=""/>
    <s v=""/>
    <s v="10150368"/>
    <s v="MARIA IGNACIA"/>
    <s v="SAT YABER"/>
    <s v="103hq92"/>
    <s v="Copihue"/>
    <m/>
    <s v=""/>
    <m/>
    <s v=""/>
    <s v="CHL"/>
    <s v=""/>
    <s v="12:30:00"/>
    <s v="13:49:08"/>
    <s v="13:53:15"/>
    <s v="20,18"/>
    <s v="21,23"/>
    <s v="4995"/>
    <m/>
    <s v="14:23:15"/>
    <s v="15:29:04"/>
    <s v="15:36:30"/>
    <s v="17,2"/>
    <s v="19,14"/>
    <s v="4395"/>
    <m/>
    <m/>
    <m/>
    <m/>
    <m/>
    <m/>
    <m/>
    <m/>
    <m/>
    <m/>
    <m/>
    <m/>
    <m/>
    <m/>
    <m/>
    <n v="18.78"/>
    <n v="18.78"/>
    <n v="9391"/>
    <n v="9391"/>
    <x v="5"/>
    <n v="1"/>
    <s v="02:36:31"/>
    <n v="200"/>
    <n v="0"/>
    <n v="249"/>
    <x v="89"/>
    <s v="MARIA IGNACIA SAT YABER - COPIHUE"/>
    <s v="RINCONADA B"/>
    <s v="02:36:31"/>
    <e v="#N/A"/>
    <e v="#N/A"/>
  </r>
  <r>
    <x v="1"/>
    <x v="1"/>
    <n v="40"/>
    <n v="49"/>
    <x v="0"/>
    <s v="2"/>
    <x v="0"/>
    <s v=""/>
    <s v=""/>
    <s v="10067052"/>
    <s v="JOSE ANTONIO "/>
    <s v="VICENTE OLIVARI"/>
    <m/>
    <s v="BUEN AMIGO"/>
    <m/>
    <s v=""/>
    <m/>
    <s v=""/>
    <s v="CHL"/>
    <s v=""/>
    <s v="12:30:00"/>
    <s v="13:50:17"/>
    <s v="14:00:14"/>
    <s v="18,62"/>
    <s v="20,93"/>
    <s v="5415"/>
    <m/>
    <s v="14:30:14"/>
    <s v="15:30:15"/>
    <s v="15:39:26"/>
    <s v="18,21"/>
    <s v="21"/>
    <s v="4151"/>
    <m/>
    <m/>
    <m/>
    <m/>
    <m/>
    <m/>
    <m/>
    <m/>
    <m/>
    <m/>
    <m/>
    <m/>
    <m/>
    <m/>
    <m/>
    <n v="18.440000000000001"/>
    <n v="18.440000000000001"/>
    <n v="9566"/>
    <n v="9566"/>
    <x v="5"/>
    <n v="2"/>
    <s v="02:39:26"/>
    <n v="195"/>
    <n v="-2.9166666666666665"/>
    <n v="241.08333333333334"/>
    <x v="102"/>
    <s v="JOSE ANTONIO  VICENTE OLIVARI - BUEN AMIGO"/>
    <e v="#N/A"/>
    <s v="02:36:31"/>
    <e v="#N/A"/>
    <e v="#N/A"/>
  </r>
  <r>
    <x v="1"/>
    <x v="1"/>
    <n v="40"/>
    <n v="49"/>
    <x v="0"/>
    <s v="3"/>
    <x v="0"/>
    <s v=""/>
    <s v=""/>
    <m/>
    <s v="CLAUDIO"/>
    <s v="SEPULVEDA EGAÑA"/>
    <m/>
    <s v="PANTANAL"/>
    <m/>
    <s v=""/>
    <m/>
    <s v=""/>
    <s v="CHL"/>
    <s v=""/>
    <s v="12:30:00"/>
    <s v="13:49:18"/>
    <s v="14:01:25"/>
    <s v="18,38"/>
    <s v="21,18"/>
    <s v="5486"/>
    <m/>
    <s v="14:31:25"/>
    <s v="15:31:27"/>
    <s v="15:46:03"/>
    <s v="16,88"/>
    <s v="20,99"/>
    <s v="4478"/>
    <m/>
    <m/>
    <m/>
    <m/>
    <m/>
    <m/>
    <m/>
    <m/>
    <m/>
    <m/>
    <m/>
    <m/>
    <m/>
    <m/>
    <m/>
    <n v="17.71"/>
    <n v="17.71"/>
    <n v="9963"/>
    <n v="9963"/>
    <x v="5"/>
    <n v="3"/>
    <s v="02:46:03"/>
    <n v="190"/>
    <n v="-9.5333333333333332"/>
    <n v="229.46666666666667"/>
    <x v="98"/>
    <s v="CLAUDIO SEPULVEDA EGAÑA - PANTANAL"/>
    <e v="#N/A"/>
    <s v="02:36:31"/>
    <e v="#N/A"/>
    <e v="#N/A"/>
  </r>
  <r>
    <x v="1"/>
    <x v="1"/>
    <n v="40"/>
    <n v="49"/>
    <x v="0"/>
    <s v="4"/>
    <x v="0"/>
    <s v=""/>
    <s v=""/>
    <m/>
    <s v="GUILLERMO "/>
    <s v="TORO TASSARA"/>
    <m/>
    <s v="ROBLE"/>
    <m/>
    <s v=""/>
    <m/>
    <s v=""/>
    <s v="CHL"/>
    <s v=""/>
    <s v="12:30:00"/>
    <s v="13:47:44"/>
    <s v="14:07:07"/>
    <s v="17,3"/>
    <s v="21,61"/>
    <s v="5827"/>
    <m/>
    <s v="14:37:07"/>
    <s v="15:30:57"/>
    <s v="15:46:11"/>
    <s v="18,24"/>
    <s v="23,41"/>
    <s v="4145"/>
    <m/>
    <m/>
    <m/>
    <m/>
    <m/>
    <m/>
    <m/>
    <m/>
    <m/>
    <m/>
    <m/>
    <m/>
    <m/>
    <m/>
    <m/>
    <n v="17.690000000000001"/>
    <n v="17.690000000000001"/>
    <n v="9972"/>
    <n v="9972"/>
    <x v="5"/>
    <n v="4"/>
    <s v="02:46:12"/>
    <n v="185"/>
    <n v="-9.6833333333333336"/>
    <n v="224.31666666666666"/>
    <x v="88"/>
    <s v="GUILLERMO  TORO TASSARA - ROBLE"/>
    <e v="#N/A"/>
    <s v="02:36:31"/>
    <e v="#N/A"/>
    <e v="#N/A"/>
  </r>
  <r>
    <x v="1"/>
    <x v="1"/>
    <n v="40"/>
    <n v="49"/>
    <x v="0"/>
    <s v="5"/>
    <x v="0"/>
    <s v=""/>
    <s v=""/>
    <s v="10138024"/>
    <s v="MARIA CECILIA"/>
    <s v="GODOY"/>
    <m/>
    <s v="GITAN"/>
    <m/>
    <s v=""/>
    <m/>
    <s v=""/>
    <s v="CHL"/>
    <s v=""/>
    <s v="12:30:00"/>
    <s v="14:11:33"/>
    <s v="14:15:42"/>
    <s v="15,89"/>
    <s v="16,54"/>
    <s v="6342"/>
    <m/>
    <s v="14:45:42"/>
    <s v="16:01:12"/>
    <s v="16:13:53"/>
    <s v="14,29"/>
    <s v="16,69"/>
    <s v="5291"/>
    <m/>
    <m/>
    <m/>
    <m/>
    <m/>
    <m/>
    <m/>
    <m/>
    <m/>
    <m/>
    <m/>
    <m/>
    <m/>
    <m/>
    <m/>
    <n v="15.16"/>
    <n v="15.16"/>
    <n v="11633"/>
    <n v="11633"/>
    <x v="5"/>
    <n v="5"/>
    <s v="03:13:53"/>
    <n v="180"/>
    <n v="-37.366666666666667"/>
    <n v="191.63333333333333"/>
    <x v="93"/>
    <s v="MARIA CECILIA GODOY - GITAN"/>
    <s v="EL SENDERO"/>
    <s v="02:36:31"/>
    <e v="#N/A"/>
    <e v="#N/A"/>
  </r>
  <r>
    <x v="1"/>
    <x v="1"/>
    <n v="40"/>
    <n v="49"/>
    <x v="0"/>
    <s v="6"/>
    <x v="0"/>
    <s v=""/>
    <s v=""/>
    <s v="10020972"/>
    <s v="BENJAMIN"/>
    <s v="SCHMIDT GONZALEZ"/>
    <m/>
    <s v="CAL MAR ROLON"/>
    <m/>
    <s v=""/>
    <m/>
    <s v=""/>
    <s v="CHL"/>
    <s v=""/>
    <s v="12:30:00"/>
    <s v="14:19:03"/>
    <s v="14:24:05"/>
    <s v="14,72"/>
    <s v="15,41"/>
    <s v="6846"/>
    <m/>
    <s v="14:54:05"/>
    <s v="16:13:08"/>
    <s v="16:20:17"/>
    <s v="14,62"/>
    <s v="15,94"/>
    <s v="5172"/>
    <m/>
    <m/>
    <m/>
    <m/>
    <m/>
    <m/>
    <m/>
    <m/>
    <m/>
    <m/>
    <m/>
    <m/>
    <m/>
    <m/>
    <m/>
    <n v="14.68"/>
    <n v="14.68"/>
    <n v="12017"/>
    <n v="12017"/>
    <x v="5"/>
    <n v="6"/>
    <s v="03:20:17"/>
    <n v="175"/>
    <n v="-43.766666666666666"/>
    <n v="180.23333333333335"/>
    <x v="166"/>
    <s v="BENJAMIN SCHMIDT GONZALEZ - CAL MAR ROLON"/>
    <s v="TOBA ENDURANCE"/>
    <s v="02:36:31"/>
    <e v="#N/A"/>
    <e v="#N/A"/>
  </r>
  <r>
    <x v="1"/>
    <x v="1"/>
    <n v="40"/>
    <n v="49"/>
    <x v="0"/>
    <s v="7"/>
    <x v="0"/>
    <s v=""/>
    <s v=""/>
    <m/>
    <s v="RAFAEL "/>
    <s v="CARRERE"/>
    <m/>
    <s v="ZINGARA"/>
    <m/>
    <s v=""/>
    <m/>
    <s v=""/>
    <s v="CHL"/>
    <s v=""/>
    <s v="12:30:00"/>
    <s v="14:17:54"/>
    <s v="14:21:53"/>
    <s v="15,02"/>
    <s v="15,57"/>
    <s v="6713"/>
    <m/>
    <s v="14:51:53"/>
    <s v="16:20:44"/>
    <s v="16:24:10"/>
    <s v="13,65"/>
    <s v="14,18"/>
    <s v="5538"/>
    <m/>
    <m/>
    <m/>
    <m/>
    <m/>
    <m/>
    <m/>
    <m/>
    <m/>
    <m/>
    <m/>
    <m/>
    <m/>
    <m/>
    <m/>
    <n v="14.4"/>
    <n v="14.4"/>
    <n v="12251"/>
    <n v="12251"/>
    <x v="5"/>
    <n v="7"/>
    <s v="03:24:11"/>
    <n v="170"/>
    <n v="-47.666666666666664"/>
    <n v="171.33333333333334"/>
    <x v="107"/>
    <s v="RAFAEL  CARRERE - ZINGARA"/>
    <s v="RINCONADA B"/>
    <s v="02:36:31"/>
    <e v="#N/A"/>
    <e v="#N/A"/>
  </r>
  <r>
    <x v="1"/>
    <x v="1"/>
    <n v="40"/>
    <n v="49"/>
    <x v="0"/>
    <s v="8"/>
    <x v="0"/>
    <s v=""/>
    <s v=""/>
    <s v="10032360"/>
    <s v="ALFREDO"/>
    <s v="SAT YABER"/>
    <m/>
    <s v="HURACAN"/>
    <m/>
    <s v=""/>
    <m/>
    <s v=""/>
    <s v="CHL"/>
    <s v=""/>
    <s v="12:30:00"/>
    <s v="14:17:46"/>
    <s v="14:25:40"/>
    <s v="14,52"/>
    <s v="15,59"/>
    <s v="6940"/>
    <m/>
    <s v="14:55:40"/>
    <s v="16:20:47"/>
    <s v="16:27:19"/>
    <s v="13,75"/>
    <s v="14,8"/>
    <s v="5499"/>
    <m/>
    <m/>
    <m/>
    <m/>
    <m/>
    <m/>
    <m/>
    <m/>
    <m/>
    <m/>
    <m/>
    <m/>
    <m/>
    <m/>
    <m/>
    <n v="14.18"/>
    <n v="14.18"/>
    <n v="12440"/>
    <n v="12440"/>
    <x v="5"/>
    <n v="8"/>
    <s v="03:27:20"/>
    <n v="165"/>
    <n v="-50.81666666666667"/>
    <n v="163.18333333333334"/>
    <x v="31"/>
    <s v="ALFREDO SAT YABER - HURACAN"/>
    <s v="RINCONADA A"/>
    <s v="02:36:31"/>
    <e v="#N/A"/>
    <e v="#N/A"/>
  </r>
  <r>
    <x v="1"/>
    <x v="1"/>
    <n v="40"/>
    <n v="49"/>
    <x v="0"/>
    <s v="9"/>
    <x v="0"/>
    <s v=""/>
    <s v=""/>
    <s v="10036576"/>
    <s v="RENI "/>
    <s v="MULLER"/>
    <m/>
    <s v="KUFRA EL PANGUE"/>
    <m/>
    <s v=""/>
    <m/>
    <s v=""/>
    <s v="CHL"/>
    <s v=""/>
    <s v="12:30:00"/>
    <s v="14:27:21"/>
    <s v="14:34:48"/>
    <s v="13,46"/>
    <s v="14,32"/>
    <s v="7488"/>
    <m/>
    <s v="15:04:48"/>
    <s v="16:23:10"/>
    <s v="16:29:59"/>
    <s v="14,79"/>
    <s v="16,08"/>
    <s v="5111"/>
    <m/>
    <m/>
    <m/>
    <m/>
    <m/>
    <m/>
    <m/>
    <m/>
    <m/>
    <m/>
    <m/>
    <m/>
    <m/>
    <m/>
    <m/>
    <n v="14"/>
    <n v="14"/>
    <n v="12600"/>
    <n v="12600"/>
    <x v="5"/>
    <n v="9"/>
    <s v="03:30:00"/>
    <n v="160"/>
    <n v="-53.483333333333334"/>
    <n v="155.51666666666665"/>
    <x v="92"/>
    <s v="RENI  MULLER - KUFRA EL PANGUE"/>
    <s v="KEHAILAN A"/>
    <s v="02:36:31"/>
    <e v="#N/A"/>
    <e v="#N/A"/>
  </r>
  <r>
    <x v="1"/>
    <x v="1"/>
    <n v="40"/>
    <n v="49"/>
    <x v="0"/>
    <s v="10"/>
    <x v="0"/>
    <s v=""/>
    <s v=""/>
    <m/>
    <s v="MATIAS"/>
    <s v="LILLO"/>
    <m/>
    <s v="AL AMAN"/>
    <m/>
    <s v=""/>
    <m/>
    <s v=""/>
    <s v="CHL"/>
    <s v=""/>
    <s v="12:30:00"/>
    <s v="14:28:07"/>
    <s v="14:33:37"/>
    <s v="13,59"/>
    <s v="14,22"/>
    <s v="7417"/>
    <m/>
    <s v="15:03:37"/>
    <s v="16:24:27"/>
    <s v="16:30:18"/>
    <s v="14,53"/>
    <s v="15,59"/>
    <s v="5201"/>
    <m/>
    <m/>
    <m/>
    <m/>
    <m/>
    <m/>
    <m/>
    <m/>
    <m/>
    <m/>
    <m/>
    <m/>
    <m/>
    <m/>
    <m/>
    <n v="13.98"/>
    <n v="13.98"/>
    <n v="12618"/>
    <n v="12618"/>
    <x v="5"/>
    <n v="10"/>
    <s v="03:30:18"/>
    <n v="155"/>
    <n v="-53.783333333333331"/>
    <n v="150.21666666666667"/>
    <x v="167"/>
    <s v="MATIAS LILLO - AL AMAN"/>
    <s v="KEHAILAN A"/>
    <s v="02:36:31"/>
    <e v="#N/A"/>
    <e v="#N/A"/>
  </r>
  <r>
    <x v="1"/>
    <x v="1"/>
    <n v="40"/>
    <n v="49"/>
    <x v="0"/>
    <s v="11"/>
    <x v="0"/>
    <s v=""/>
    <s v=""/>
    <m/>
    <s v="CONSTANZA"/>
    <s v="REPOSI"/>
    <m/>
    <s v="MARENGO FABULOSA"/>
    <m/>
    <s v=""/>
    <m/>
    <s v=""/>
    <s v="CHL"/>
    <s v=""/>
    <s v="12:30:00"/>
    <s v="14:27:32"/>
    <s v="14:34:01"/>
    <s v="13,55"/>
    <s v="14,29"/>
    <s v="7441"/>
    <m/>
    <s v="15:04:01"/>
    <s v="16:24:25"/>
    <s v="16:32:02"/>
    <s v="14,32"/>
    <s v="15,67"/>
    <s v="5281"/>
    <m/>
    <m/>
    <m/>
    <m/>
    <m/>
    <m/>
    <m/>
    <m/>
    <m/>
    <m/>
    <m/>
    <m/>
    <m/>
    <m/>
    <m/>
    <n v="13.87"/>
    <n v="13.87"/>
    <n v="12722"/>
    <n v="12722"/>
    <x v="5"/>
    <n v="11"/>
    <s v="03:32:02"/>
    <n v="150"/>
    <n v="-55.516666666666666"/>
    <n v="143.48333333333335"/>
    <x v="168"/>
    <s v="CONSTANZA REPOSI - MARENGO FABULOSA"/>
    <e v="#N/A"/>
    <s v="02:36:31"/>
    <e v="#N/A"/>
    <e v="#N/A"/>
  </r>
  <r>
    <x v="1"/>
    <x v="1"/>
    <n v="40"/>
    <n v="49"/>
    <x v="0"/>
    <s v="12"/>
    <x v="0"/>
    <s v=""/>
    <s v=""/>
    <s v="10067266"/>
    <s v="FELIPE"/>
    <s v="SAT YABER"/>
    <m/>
    <s v="PROFETA"/>
    <m/>
    <s v=""/>
    <m/>
    <s v=""/>
    <s v="CHL"/>
    <s v=""/>
    <s v="12:30:00"/>
    <s v="14:18:59"/>
    <s v="14:31:45"/>
    <s v="13,8"/>
    <s v="15,41"/>
    <s v="7306"/>
    <m/>
    <s v="15:01:45"/>
    <s v="16:29:39"/>
    <s v="16:37:45"/>
    <s v="13,13"/>
    <s v="14,34"/>
    <s v="5760"/>
    <m/>
    <m/>
    <m/>
    <m/>
    <m/>
    <m/>
    <m/>
    <m/>
    <m/>
    <m/>
    <m/>
    <m/>
    <m/>
    <m/>
    <m/>
    <n v="13.5"/>
    <n v="13.5"/>
    <n v="13066"/>
    <n v="13066"/>
    <x v="5"/>
    <n v="13"/>
    <s v="03:37:46"/>
    <n v="140"/>
    <n v="-61.25"/>
    <n v="127.75"/>
    <x v="3"/>
    <s v="FELIPE SAT YABER - PROFETA"/>
    <s v="RINCONADA A"/>
    <s v="02:36:31"/>
    <e v="#N/A"/>
    <e v="#N/A"/>
  </r>
  <r>
    <x v="1"/>
    <x v="1"/>
    <n v="40"/>
    <n v="49"/>
    <x v="0"/>
    <s v="13"/>
    <x v="1"/>
    <s v=""/>
    <s v=""/>
    <m/>
    <s v="JORGE"/>
    <s v="RUIZ-TAGLE"/>
    <m/>
    <s v="ANCAR SHELBY"/>
    <m/>
    <s v=""/>
    <m/>
    <s v=""/>
    <s v="CHL"/>
    <s v=""/>
    <s v="12:30:00"/>
    <s v="14:19:05"/>
    <s v="14:37:25"/>
    <s v="13,18"/>
    <s v="15,4"/>
    <s v="7645"/>
    <m/>
    <s v="15:07:25"/>
    <s v="16:49:33"/>
    <s v="16:58:36"/>
    <s v="11,33"/>
    <s v="12,34"/>
    <s v="6671"/>
    <s v="FTQ GA"/>
    <m/>
    <m/>
    <m/>
    <m/>
    <m/>
    <m/>
    <m/>
    <m/>
    <m/>
    <m/>
    <m/>
    <m/>
    <m/>
    <m/>
    <n v="12.32"/>
    <n v="12.32"/>
    <n v="14316"/>
    <s v="NA"/>
    <x v="5"/>
    <s v="NA"/>
    <s v="NA"/>
    <n v="0"/>
    <e v="#VALUE!"/>
    <n v="0"/>
    <x v="97"/>
    <s v="JORGE RUIZ-TAGLE - ANCAR SHELBY"/>
    <e v="#N/A"/>
    <s v="02:36:31"/>
    <e v="#N/A"/>
    <e v="#N/A"/>
  </r>
  <r>
    <x v="1"/>
    <x v="1"/>
    <n v="40"/>
    <n v="49"/>
    <x v="0"/>
    <s v="14"/>
    <x v="1"/>
    <s v=""/>
    <s v=""/>
    <m/>
    <s v="JAIME"/>
    <s v="BARRIENTOS RAMIREZ"/>
    <m/>
    <s v="COSACO"/>
    <m/>
    <s v=""/>
    <m/>
    <s v=""/>
    <s v="CHL"/>
    <s v=""/>
    <s v="12:30:00"/>
    <s v="14:35:02"/>
    <s v="14:49:35"/>
    <s v="12,04"/>
    <s v="13,44"/>
    <s v="8375"/>
    <m/>
    <s v="15:19:35"/>
    <s v=""/>
    <s v=""/>
    <s v=""/>
    <s v=""/>
    <s v=""/>
    <s v="RET"/>
    <m/>
    <m/>
    <m/>
    <m/>
    <m/>
    <m/>
    <m/>
    <m/>
    <m/>
    <m/>
    <m/>
    <m/>
    <m/>
    <m/>
    <n v="12.04"/>
    <n v="12.04"/>
    <n v="8375"/>
    <s v="NA"/>
    <x v="5"/>
    <s v="NA"/>
    <s v="NA"/>
    <n v="0"/>
    <e v="#VALUE!"/>
    <n v="0"/>
    <x v="110"/>
    <s v="JAIME BARRIENTOS RAMIREZ - COSACO"/>
    <e v="#N/A"/>
    <s v="02:36:31"/>
    <e v="#N/A"/>
    <e v="#N/A"/>
  </r>
  <r>
    <x v="1"/>
    <x v="1"/>
    <n v="40"/>
    <n v="49"/>
    <x v="1"/>
    <s v="1"/>
    <x v="0"/>
    <s v=""/>
    <s v=""/>
    <m/>
    <s v="JOSEFA"/>
    <s v="AGUILERA"/>
    <m/>
    <s v="SULTAN AUGUSTO"/>
    <m/>
    <s v=""/>
    <m/>
    <s v=""/>
    <s v="CHL"/>
    <s v=""/>
    <s v="12:45:00"/>
    <s v="14:41:20"/>
    <s v="14:46:33"/>
    <s v="13,82"/>
    <s v="14,44"/>
    <s v="7294"/>
    <m/>
    <s v="15:16:33"/>
    <s v="16:38:40"/>
    <s v="16:47:22"/>
    <s v="13,88"/>
    <s v="15,34"/>
    <s v="5449"/>
    <m/>
    <m/>
    <m/>
    <m/>
    <m/>
    <m/>
    <m/>
    <m/>
    <m/>
    <m/>
    <m/>
    <m/>
    <m/>
    <m/>
    <m/>
    <n v="13.84"/>
    <n v="13.84"/>
    <n v="12742"/>
    <n v="12742"/>
    <x v="6"/>
    <n v="12"/>
    <s v="03:32:22"/>
    <n v="145"/>
    <n v="-55.85"/>
    <n v="138.15"/>
    <x v="112"/>
    <s v="JOSEFA AGUILERA - SULTAN AUGUSTO"/>
    <s v="RINCONADA B"/>
    <s v="02:36:31"/>
    <e v="#N/A"/>
    <e v="#N/A"/>
  </r>
  <r>
    <x v="1"/>
    <x v="1"/>
    <n v="40"/>
    <n v="49"/>
    <x v="1"/>
    <s v="2"/>
    <x v="0"/>
    <s v=""/>
    <s v=""/>
    <m/>
    <s v="MARTINA"/>
    <s v="RODRIGUEZ"/>
    <m/>
    <s v="COLIPI"/>
    <m/>
    <s v=""/>
    <m/>
    <s v=""/>
    <s v="CHL"/>
    <s v=""/>
    <s v="12:45:00"/>
    <s v="14:46:42"/>
    <s v="14:55:49"/>
    <s v="12,84"/>
    <s v="13,8"/>
    <s v="7850"/>
    <m/>
    <s v="15:25:49"/>
    <s v="17:01:45"/>
    <s v="17:09:08"/>
    <s v="12,2"/>
    <s v="13,14"/>
    <s v="6199"/>
    <m/>
    <m/>
    <m/>
    <m/>
    <m/>
    <m/>
    <m/>
    <m/>
    <m/>
    <m/>
    <m/>
    <m/>
    <m/>
    <m/>
    <m/>
    <n v="12.56"/>
    <n v="12.56"/>
    <n v="14049"/>
    <n v="14049"/>
    <x v="6"/>
    <n v="14"/>
    <s v="03:54:09"/>
    <n v="135"/>
    <n v="-77.633333333333326"/>
    <n v="106.36666666666667"/>
    <x v="169"/>
    <s v="MARTINA RODRIGUEZ - COLIPI"/>
    <e v="#N/A"/>
    <s v="02:36:31"/>
    <e v="#N/A"/>
    <e v="#N/A"/>
  </r>
  <r>
    <x v="1"/>
    <x v="1"/>
    <n v="40"/>
    <n v="49"/>
    <x v="1"/>
    <s v="3"/>
    <x v="0"/>
    <s v=""/>
    <s v=""/>
    <m/>
    <s v="BETZABETH"/>
    <s v="GOMEZ PEREZ"/>
    <m/>
    <s v="BUCEFALO"/>
    <m/>
    <s v=""/>
    <m/>
    <s v=""/>
    <s v="CHL"/>
    <s v=""/>
    <s v="12:45:00"/>
    <s v="14:48:14"/>
    <s v="15:01:12"/>
    <s v="12,33"/>
    <s v="13,63"/>
    <s v="8172"/>
    <m/>
    <s v="15:31:12"/>
    <s v="17:05:45"/>
    <s v="17:21:56"/>
    <s v="11,38"/>
    <s v="13,33"/>
    <s v="6645"/>
    <m/>
    <m/>
    <m/>
    <m/>
    <m/>
    <m/>
    <m/>
    <m/>
    <m/>
    <m/>
    <m/>
    <m/>
    <m/>
    <m/>
    <m/>
    <n v="11.91"/>
    <n v="11.91"/>
    <n v="14817"/>
    <n v="14817"/>
    <x v="6"/>
    <n v="15"/>
    <s v="04:06:57"/>
    <n v="130"/>
    <n v="-90.433333333333337"/>
    <n v="88.566666666666663"/>
    <x v="170"/>
    <s v="BETZABETH GOMEZ PEREZ - BUCEFALO"/>
    <e v="#N/A"/>
    <s v="02:36:31"/>
    <e v="#N/A"/>
    <e v="#N/A"/>
  </r>
  <r>
    <x v="1"/>
    <x v="1"/>
    <n v="20"/>
    <n v="21"/>
    <x v="2"/>
    <s v="1"/>
    <x v="0"/>
    <s v=""/>
    <s v=""/>
    <m/>
    <s v="MARIA"/>
    <s v="RISHMAWI"/>
    <m/>
    <s v="ANCAR BAKUR"/>
    <m/>
    <s v=""/>
    <m/>
    <s v=""/>
    <s v="CHL"/>
    <s v=""/>
    <s v="13:30:00"/>
    <s v="14:59:05"/>
    <s v="15:03:23"/>
    <s v="13,49"/>
    <s v="14,14"/>
    <s v="5603"/>
    <m/>
    <m/>
    <m/>
    <m/>
    <m/>
    <m/>
    <m/>
    <m/>
    <m/>
    <m/>
    <m/>
    <m/>
    <m/>
    <m/>
    <m/>
    <m/>
    <m/>
    <m/>
    <m/>
    <m/>
    <m/>
    <m/>
    <n v="13.49"/>
    <n v="13.49"/>
    <n v="5603"/>
    <n v="5603"/>
    <x v="7"/>
    <n v="1"/>
    <s v="01:33:23"/>
    <n v="200"/>
    <n v="0"/>
    <n v="221"/>
    <x v="114"/>
    <s v="MARIA RISHMAWI - ANCAR BAKUR"/>
    <e v="#N/A"/>
    <s v="01:33:23"/>
    <e v="#N/A"/>
    <e v="#N/A"/>
  </r>
  <r>
    <x v="1"/>
    <x v="1"/>
    <n v="20"/>
    <n v="21"/>
    <x v="2"/>
    <s v="2"/>
    <x v="0"/>
    <s v=""/>
    <s v=""/>
    <m/>
    <s v="DONALD"/>
    <s v="HARRIS"/>
    <m/>
    <s v="HALUX"/>
    <m/>
    <s v=""/>
    <m/>
    <s v=""/>
    <s v="CHL"/>
    <s v=""/>
    <s v="13:30:00"/>
    <s v="14:59:07"/>
    <s v="15:09:09"/>
    <s v="12,71"/>
    <s v="14,14"/>
    <s v="5949"/>
    <m/>
    <m/>
    <m/>
    <m/>
    <m/>
    <m/>
    <m/>
    <m/>
    <m/>
    <m/>
    <m/>
    <m/>
    <m/>
    <m/>
    <m/>
    <m/>
    <m/>
    <m/>
    <m/>
    <m/>
    <m/>
    <m/>
    <n v="12.71"/>
    <n v="12.71"/>
    <n v="5949"/>
    <n v="5949"/>
    <x v="7"/>
    <n v="2"/>
    <s v="01:39:09"/>
    <n v="195"/>
    <n v="-5.7666666666666666"/>
    <n v="210.23333333333332"/>
    <x v="171"/>
    <s v="DONALD HARRIS - HALUX"/>
    <e v="#N/A"/>
    <s v="01:33:23"/>
    <e v="#N/A"/>
    <e v="#N/A"/>
  </r>
  <r>
    <x v="1"/>
    <x v="1"/>
    <n v="20"/>
    <n v="21"/>
    <x v="2"/>
    <s v="3"/>
    <x v="1"/>
    <s v=""/>
    <s v=""/>
    <m/>
    <s v="PILAR"/>
    <s v="TORREALBA"/>
    <m/>
    <s v="KIMAL"/>
    <m/>
    <s v=""/>
    <m/>
    <s v=""/>
    <s v="CHL"/>
    <s v=""/>
    <s v="13:30:00"/>
    <s v=""/>
    <s v=""/>
    <s v=""/>
    <s v=""/>
    <s v=""/>
    <s v="FTQ GA"/>
    <m/>
    <m/>
    <m/>
    <m/>
    <m/>
    <m/>
    <m/>
    <m/>
    <m/>
    <m/>
    <m/>
    <m/>
    <m/>
    <m/>
    <m/>
    <m/>
    <m/>
    <m/>
    <m/>
    <m/>
    <m/>
    <m/>
    <m/>
    <m/>
    <s v="NA"/>
    <x v="7"/>
    <s v="NA"/>
    <s v="NA"/>
    <n v="0"/>
    <e v="#VALUE!"/>
    <n v="0"/>
    <x v="76"/>
    <s v="PILAR TORREALBA - KIMAL"/>
    <s v="EL SENDERO"/>
    <s v="01:33:23"/>
    <e v="#N/A"/>
    <e v="#N/A"/>
  </r>
  <r>
    <x v="2"/>
    <x v="0"/>
    <n v="120"/>
    <n v="125"/>
    <x v="0"/>
    <s v="1"/>
    <x v="0"/>
    <s v=""/>
    <s v=""/>
    <s v="10092659"/>
    <s v="JOSEFINA"/>
    <s v="MATURANA FELL"/>
    <s v="105KJ14"/>
    <s v="SUFFA"/>
    <m/>
    <s v=""/>
    <m/>
    <s v=""/>
    <s v="CHL"/>
    <s v=""/>
    <s v="18,64"/>
    <s v="6761"/>
    <m/>
    <s v="01:33"/>
    <s v="18,01"/>
    <s v="5597"/>
    <m/>
    <s v="01:54"/>
    <s v="17,92"/>
    <s v="4218"/>
    <m/>
    <s v="02:20"/>
    <s v="18,38"/>
    <s v="3917"/>
    <m/>
    <s v="03:59"/>
    <s v="23,11"/>
    <s v="3271"/>
    <m/>
    <s v="08:47"/>
    <m/>
    <m/>
    <m/>
    <m/>
    <m/>
    <m/>
    <m/>
    <m/>
    <n v="18.940000000000001"/>
    <n v="18.940000000000001"/>
    <n v="23764"/>
    <n v="23764"/>
    <x v="0"/>
    <n v="1"/>
    <s v="06:36:04"/>
    <n v="200"/>
    <n v="0"/>
    <n v="325"/>
    <x v="172"/>
    <s v="JOSEFINA MATURANA FELL - SUFFA"/>
    <s v="TOBA ENDURANCE"/>
    <s v="06:36:04"/>
    <e v="#N/A"/>
    <e v="#N/A"/>
  </r>
  <r>
    <x v="2"/>
    <x v="0"/>
    <n v="120"/>
    <n v="125"/>
    <x v="0"/>
    <s v="2"/>
    <x v="0"/>
    <s v=""/>
    <s v=""/>
    <s v="10040015"/>
    <s v="MANUELA"/>
    <s v="VALENZUELA VARGAS"/>
    <s v="105ON88"/>
    <s v="OMAN"/>
    <m/>
    <s v=""/>
    <m/>
    <s v=""/>
    <s v="CHL"/>
    <s v=""/>
    <s v="18,22"/>
    <s v="6916"/>
    <m/>
    <s v="01:42"/>
    <s v="18,5"/>
    <s v="5448"/>
    <m/>
    <s v="01:30"/>
    <s v="17,78"/>
    <s v="4251"/>
    <m/>
    <s v="03:03"/>
    <s v="18,79"/>
    <s v="3832"/>
    <m/>
    <s v="03:00"/>
    <s v="22,78"/>
    <s v="3319"/>
    <m/>
    <s v="09:15"/>
    <m/>
    <m/>
    <m/>
    <m/>
    <m/>
    <m/>
    <m/>
    <m/>
    <n v="18.93"/>
    <n v="18.93"/>
    <n v="23767"/>
    <n v="23767"/>
    <x v="0"/>
    <n v="2"/>
    <s v="06:36:07"/>
    <n v="195"/>
    <n v="-0.05"/>
    <n v="319.95"/>
    <x v="37"/>
    <s v="MANUELA VALENZUELA VARGAS - OMAN"/>
    <e v="#N/A"/>
    <s v="06:36:04"/>
    <e v="#N/A"/>
    <e v="#N/A"/>
  </r>
  <r>
    <x v="2"/>
    <x v="0"/>
    <n v="120"/>
    <n v="125"/>
    <x v="0"/>
    <s v="3"/>
    <x v="0"/>
    <s v=""/>
    <s v=""/>
    <s v="10067266"/>
    <s v="FELIPE"/>
    <s v="SAT YABER"/>
    <s v="106GG85"/>
    <s v="ATILANA"/>
    <m/>
    <s v=""/>
    <m/>
    <s v=""/>
    <s v="CHL"/>
    <s v=""/>
    <s v="18,22"/>
    <s v="6914"/>
    <m/>
    <s v="01:46"/>
    <s v="18,3"/>
    <s v="5509"/>
    <m/>
    <s v="02:35"/>
    <s v="18,06"/>
    <s v="4186"/>
    <m/>
    <s v="02:49"/>
    <s v="18,77"/>
    <s v="3835"/>
    <m/>
    <s v="03:04"/>
    <s v="22,73"/>
    <s v="3326"/>
    <m/>
    <s v="11:25"/>
    <m/>
    <m/>
    <m/>
    <m/>
    <m/>
    <m/>
    <m/>
    <m/>
    <n v="18.93"/>
    <n v="18.93"/>
    <n v="23770"/>
    <n v="23770"/>
    <x v="0"/>
    <n v="3"/>
    <s v="06:36:10"/>
    <n v="190"/>
    <n v="-0.1"/>
    <n v="314.89999999999998"/>
    <x v="3"/>
    <s v="FELIPE SAT YABER - ATILANA"/>
    <s v="RINCONADA A"/>
    <s v="06:36:04"/>
    <e v="#N/A"/>
    <e v="#N/A"/>
  </r>
  <r>
    <x v="2"/>
    <x v="0"/>
    <n v="120"/>
    <n v="125"/>
    <x v="0"/>
    <s v="4"/>
    <x v="0"/>
    <s v=""/>
    <s v=""/>
    <s v="10018246"/>
    <s v="JUAN FRANCISCO"/>
    <s v="DEL CANTO"/>
    <s v="105PO26"/>
    <s v="NOBU"/>
    <m/>
    <s v=""/>
    <m/>
    <s v=""/>
    <s v="CHL"/>
    <s v=""/>
    <s v="18,25"/>
    <s v="6906"/>
    <m/>
    <s v="01:28"/>
    <s v="18,39"/>
    <s v="5480"/>
    <m/>
    <s v="01:48"/>
    <s v="18,3"/>
    <s v="4130"/>
    <m/>
    <s v="01:43"/>
    <s v="19,53"/>
    <s v="3686"/>
    <m/>
    <s v="02:53"/>
    <s v="16,27"/>
    <s v="4646"/>
    <m/>
    <s v="02:54"/>
    <m/>
    <m/>
    <m/>
    <m/>
    <m/>
    <m/>
    <m/>
    <m/>
    <n v="18.11"/>
    <n v="18.11"/>
    <n v="24848"/>
    <n v="24848"/>
    <x v="0"/>
    <n v="4"/>
    <s v="06:54:08"/>
    <n v="185"/>
    <n v="-18.066666666666666"/>
    <n v="291.93333333333334"/>
    <x v="96"/>
    <s v="JUAN FRANCISCO DEL CANTO - NOBU"/>
    <e v="#N/A"/>
    <s v="06:36:04"/>
    <e v="#N/A"/>
    <e v="#N/A"/>
  </r>
  <r>
    <x v="2"/>
    <x v="0"/>
    <n v="120"/>
    <n v="125"/>
    <x v="0"/>
    <s v="5"/>
    <x v="0"/>
    <s v=""/>
    <s v=""/>
    <s v="10080578"/>
    <s v="FELIPE"/>
    <s v="PERO DOMEYKO"/>
    <s v="106GG87"/>
    <s v="ALIA"/>
    <m/>
    <s v=""/>
    <m/>
    <s v=""/>
    <s v="CHL"/>
    <s v=""/>
    <s v="17,14"/>
    <s v="7351"/>
    <m/>
    <s v="01:30"/>
    <s v="17,58"/>
    <s v="5732"/>
    <m/>
    <s v="02:03"/>
    <s v="19,27"/>
    <s v="3922"/>
    <m/>
    <s v="01:48"/>
    <s v="14,91"/>
    <s v="4828"/>
    <m/>
    <s v="02:55"/>
    <s v="18,06"/>
    <s v="4187"/>
    <m/>
    <s v="06:17"/>
    <m/>
    <m/>
    <m/>
    <m/>
    <m/>
    <m/>
    <m/>
    <m/>
    <n v="17.29"/>
    <n v="17.29"/>
    <n v="26020"/>
    <n v="26020"/>
    <x v="0"/>
    <n v="6"/>
    <s v="07:13:40"/>
    <n v="175"/>
    <n v="-37.6"/>
    <n v="262.39999999999998"/>
    <x v="30"/>
    <s v="FELIPE PERO DOMEYKO - ALIA"/>
    <s v="KEHAILAN A"/>
    <s v="06:36:04"/>
    <e v="#N/A"/>
    <e v="#N/A"/>
  </r>
  <r>
    <x v="2"/>
    <x v="0"/>
    <n v="120"/>
    <n v="125"/>
    <x v="0"/>
    <s v="6"/>
    <x v="0"/>
    <s v=""/>
    <s v=""/>
    <s v="10072686"/>
    <s v="PABLO"/>
    <s v="LLOMPART"/>
    <s v="105LI28"/>
    <s v="ANCAR DASAM"/>
    <m/>
    <s v=""/>
    <m/>
    <s v=""/>
    <s v="CHL"/>
    <s v=""/>
    <s v="17,81"/>
    <s v="7074"/>
    <m/>
    <s v="03:48"/>
    <s v="16,59"/>
    <s v="6076"/>
    <m/>
    <s v="02:44"/>
    <s v="18,21"/>
    <s v="4151"/>
    <m/>
    <s v="04:31"/>
    <s v="15,04"/>
    <s v="4788"/>
    <m/>
    <s v="06:10"/>
    <s v="18,96"/>
    <s v="3986"/>
    <m/>
    <s v="14:34"/>
    <m/>
    <m/>
    <m/>
    <m/>
    <m/>
    <m/>
    <m/>
    <m/>
    <n v="17.260000000000002"/>
    <n v="17.260000000000002"/>
    <n v="26075"/>
    <n v="26075"/>
    <x v="0"/>
    <n v="7"/>
    <s v="07:14:35"/>
    <n v="170"/>
    <n v="-38.516666666666666"/>
    <n v="256.48333333333335"/>
    <x v="1"/>
    <s v="PABLO LLOMPART - ANCAR DASAM"/>
    <s v="EL QUILLAY"/>
    <s v="06:36:04"/>
    <e v="#N/A"/>
    <e v="#N/A"/>
  </r>
  <r>
    <x v="2"/>
    <x v="0"/>
    <n v="120"/>
    <n v="125"/>
    <x v="0"/>
    <s v="7"/>
    <x v="0"/>
    <s v=""/>
    <s v=""/>
    <s v="10067047"/>
    <s v="MARCELA "/>
    <s v="COTO NIELSEN"/>
    <s v="104ZC34"/>
    <s v="FUEGO DREAM"/>
    <m/>
    <s v=""/>
    <m/>
    <s v=""/>
    <s v="CHL"/>
    <s v=""/>
    <s v="16,86"/>
    <s v="7473"/>
    <m/>
    <s v="04:06"/>
    <s v="17,72"/>
    <s v="5688"/>
    <m/>
    <s v="03:52"/>
    <s v="18,48"/>
    <s v="4092"/>
    <m/>
    <s v="05:43"/>
    <s v="12,45"/>
    <s v="5782"/>
    <m/>
    <s v="03:14"/>
    <s v="15,24"/>
    <s v="4960"/>
    <m/>
    <s v="06:23"/>
    <m/>
    <m/>
    <m/>
    <m/>
    <m/>
    <m/>
    <m/>
    <m/>
    <n v="16.07"/>
    <n v="16.07"/>
    <n v="27994"/>
    <n v="27994"/>
    <x v="0"/>
    <n v="10"/>
    <s v="07:46:34"/>
    <n v="155"/>
    <n v="-70.5"/>
    <n v="209.5"/>
    <x v="120"/>
    <s v="MARCELA  COTO NIELSEN - FUEGO DREAM"/>
    <e v="#N/A"/>
    <s v="06:36:04"/>
    <e v="#N/A"/>
    <e v="#N/A"/>
  </r>
  <r>
    <x v="2"/>
    <x v="0"/>
    <n v="120"/>
    <n v="125"/>
    <x v="0"/>
    <s v="8"/>
    <x v="0"/>
    <s v=""/>
    <s v=""/>
    <s v="10116699"/>
    <s v="JUAN GUILLERMO"/>
    <s v="JIMENEZ ROJAS"/>
    <s v="106LU87"/>
    <s v="MISIL"/>
    <m/>
    <s v=""/>
    <m/>
    <s v=""/>
    <s v="CHL"/>
    <s v=""/>
    <s v="14,6"/>
    <s v="8629"/>
    <m/>
    <s v="01:27"/>
    <s v="14,54"/>
    <s v="6931"/>
    <m/>
    <s v="02:06"/>
    <s v="15,07"/>
    <s v="5016"/>
    <m/>
    <s v="04:12"/>
    <s v="14,22"/>
    <s v="5064"/>
    <m/>
    <s v="04:11"/>
    <s v="16,67"/>
    <s v="4536"/>
    <m/>
    <s v="07:20"/>
    <m/>
    <m/>
    <m/>
    <m/>
    <m/>
    <m/>
    <m/>
    <m/>
    <n v="14.91"/>
    <n v="14.91"/>
    <n v="30177"/>
    <n v="30177"/>
    <x v="0"/>
    <n v="13"/>
    <s v="08:22:57"/>
    <n v="140"/>
    <n v="-106.88333333333333"/>
    <n v="158.11666666666667"/>
    <x v="173"/>
    <s v="JUAN GUILLERMO JIMENEZ ROJAS - MISIL"/>
    <e v="#N/A"/>
    <s v="06:36:04"/>
    <e v="#N/A"/>
    <e v="#N/A"/>
  </r>
  <r>
    <x v="2"/>
    <x v="0"/>
    <n v="120"/>
    <n v="125"/>
    <x v="0"/>
    <s v="9"/>
    <x v="0"/>
    <s v=""/>
    <s v=""/>
    <s v="10181514"/>
    <s v="TARA ANNE"/>
    <s v="GREASLEY"/>
    <s v="106FQ91"/>
    <s v="AYHUN"/>
    <m/>
    <s v=""/>
    <m/>
    <s v=""/>
    <s v="CHL"/>
    <s v=""/>
    <s v="15,7"/>
    <s v="8028"/>
    <m/>
    <s v="02:05"/>
    <s v="14,02"/>
    <s v="7189"/>
    <m/>
    <s v="02:34"/>
    <s v="14,61"/>
    <s v="5174"/>
    <m/>
    <s v="02:36"/>
    <s v="11,02"/>
    <s v="6534"/>
    <m/>
    <s v="03:22"/>
    <s v="15,32"/>
    <s v="4934"/>
    <m/>
    <s v="06:45"/>
    <m/>
    <m/>
    <m/>
    <m/>
    <m/>
    <m/>
    <m/>
    <m/>
    <n v="14.12"/>
    <n v="14.12"/>
    <n v="31859"/>
    <n v="31859"/>
    <x v="0"/>
    <n v="14"/>
    <s v="08:50:59"/>
    <n v="135"/>
    <n v="-134.91666666666666"/>
    <n v="125.08333333333334"/>
    <x v="4"/>
    <s v="TARA ANNE GREASLEY - AYHUN"/>
    <e v="#N/A"/>
    <s v="06:36:04"/>
    <e v="#N/A"/>
    <e v="#N/A"/>
  </r>
  <r>
    <x v="2"/>
    <x v="0"/>
    <n v="120"/>
    <n v="125"/>
    <x v="0"/>
    <s v="10"/>
    <x v="1"/>
    <s v=""/>
    <s v=""/>
    <s v="10149434"/>
    <s v="DAVID"/>
    <s v="CASTAÑEDA LEMUS"/>
    <s v="106CY75"/>
    <s v="ALCAZAR LICENCIADA"/>
    <m/>
    <s v=""/>
    <m/>
    <s v=""/>
    <s v="GTM"/>
    <s v=""/>
    <s v="15,73"/>
    <s v="8011"/>
    <m/>
    <s v="01:45"/>
    <s v="14,09"/>
    <s v="7157"/>
    <m/>
    <s v="01:47"/>
    <s v="14,98"/>
    <s v="5045"/>
    <s v="FTQ GA"/>
    <s v="03:21"/>
    <m/>
    <m/>
    <m/>
    <m/>
    <m/>
    <m/>
    <m/>
    <m/>
    <m/>
    <m/>
    <m/>
    <m/>
    <m/>
    <m/>
    <m/>
    <m/>
    <n v="14.96"/>
    <n v="14.96"/>
    <n v="20213"/>
    <s v="NA"/>
    <x v="0"/>
    <s v="NA"/>
    <s v="NA"/>
    <n v="0"/>
    <e v="#VALUE!"/>
    <n v="0"/>
    <x v="174"/>
    <s v="DAVID CASTAÑEDA LEMUS - ALCAZAR LICENCIADA"/>
    <e v="#N/A"/>
    <s v="06:36:04"/>
    <e v="#N/A"/>
    <e v="#N/A"/>
  </r>
  <r>
    <x v="2"/>
    <x v="0"/>
    <n v="120"/>
    <n v="125"/>
    <x v="0"/>
    <s v="11"/>
    <x v="1"/>
    <s v=""/>
    <s v=""/>
    <s v="10072682"/>
    <s v="MARTIN"/>
    <s v="GARCIA LAZO"/>
    <s v="106FS83"/>
    <s v="SI QUILILCHE"/>
    <m/>
    <s v=""/>
    <m/>
    <s v=""/>
    <s v="CHL"/>
    <s v=""/>
    <s v="17,12"/>
    <s v="7360"/>
    <m/>
    <s v="01:35"/>
    <s v="17,65"/>
    <s v="5711"/>
    <s v="FTQ GA"/>
    <s v="01:48"/>
    <m/>
    <m/>
    <m/>
    <m/>
    <m/>
    <m/>
    <m/>
    <m/>
    <m/>
    <m/>
    <m/>
    <m/>
    <m/>
    <m/>
    <m/>
    <m/>
    <m/>
    <m/>
    <m/>
    <m/>
    <n v="17.350000000000001"/>
    <n v="17.350000000000001"/>
    <n v="13071"/>
    <s v="NA"/>
    <x v="0"/>
    <s v="NA"/>
    <s v="NA"/>
    <n v="0"/>
    <e v="#VALUE!"/>
    <n v="0"/>
    <x v="0"/>
    <s v="MARTIN GARCIA LAZO - SI QUILILCHE"/>
    <s v="EL MOLINO A"/>
    <s v="06:36:04"/>
    <e v="#N/A"/>
    <e v="#N/A"/>
  </r>
  <r>
    <x v="2"/>
    <x v="0"/>
    <n v="120"/>
    <n v="125"/>
    <x v="1"/>
    <s v="1"/>
    <x v="0"/>
    <s v=""/>
    <s v=""/>
    <s v="10094691"/>
    <s v="MICAELA"/>
    <s v="TORRES HORTA"/>
    <s v="105EL04"/>
    <s v="DOMINGA"/>
    <m/>
    <s v=""/>
    <m/>
    <s v=""/>
    <s v="CHL"/>
    <s v=""/>
    <s v="16,39"/>
    <s v="7687"/>
    <m/>
    <s v="00:57"/>
    <s v="18,09"/>
    <s v="5573"/>
    <m/>
    <s v="01:10"/>
    <s v="18,73"/>
    <s v="4035"/>
    <m/>
    <s v="01:35"/>
    <s v="16,43"/>
    <s v="4383"/>
    <m/>
    <s v="01:28"/>
    <s v="20,88"/>
    <s v="3620"/>
    <m/>
    <s v="06:09"/>
    <m/>
    <m/>
    <m/>
    <m/>
    <m/>
    <m/>
    <m/>
    <m/>
    <n v="17.79"/>
    <n v="17.79"/>
    <n v="25299"/>
    <n v="25299"/>
    <x v="1"/>
    <n v="5"/>
    <s v="07:01:39"/>
    <n v="180"/>
    <n v="-25.583333333333332"/>
    <n v="279.41666666666669"/>
    <x v="51"/>
    <s v="MICAELA TORRES HORTA - DOMINGA"/>
    <e v="#N/A"/>
    <s v="06:36:04"/>
    <e v="#N/A"/>
    <e v="#N/A"/>
  </r>
  <r>
    <x v="2"/>
    <x v="0"/>
    <n v="120"/>
    <n v="125"/>
    <x v="1"/>
    <s v="2"/>
    <x v="0"/>
    <s v=""/>
    <s v=""/>
    <s v="10176170"/>
    <s v="JOSE"/>
    <s v="SPOERER VERGARA"/>
    <s v="105TS62"/>
    <s v="PUKAWEL AVENTURERO"/>
    <m/>
    <s v=""/>
    <m/>
    <s v=""/>
    <s v="CHL"/>
    <s v=""/>
    <s v="15,95"/>
    <s v="7900"/>
    <m/>
    <s v="01:25"/>
    <s v="16,26"/>
    <s v="6199"/>
    <m/>
    <s v="01:33"/>
    <s v="17,92"/>
    <s v="4219"/>
    <m/>
    <s v="01:44"/>
    <s v="15,01"/>
    <s v="4797"/>
    <m/>
    <s v="02:41"/>
    <s v="21,66"/>
    <s v="3490"/>
    <m/>
    <s v="12:28"/>
    <m/>
    <m/>
    <m/>
    <m/>
    <m/>
    <m/>
    <m/>
    <m/>
    <n v="16.91"/>
    <n v="16.91"/>
    <n v="26605"/>
    <n v="26605"/>
    <x v="1"/>
    <n v="8"/>
    <s v="07:23:25"/>
    <n v="165"/>
    <n v="-47.35"/>
    <n v="242.65"/>
    <x v="23"/>
    <s v="JOSE SPOERER VERGARA - PUKAWEL AVENTURERO"/>
    <s v="LA COMPAÑÍA"/>
    <s v="06:36:04"/>
    <e v="#N/A"/>
    <e v="#N/A"/>
  </r>
  <r>
    <x v="2"/>
    <x v="0"/>
    <n v="120"/>
    <n v="125"/>
    <x v="1"/>
    <s v="3"/>
    <x v="0"/>
    <s v=""/>
    <s v=""/>
    <s v="10172600"/>
    <s v="JESUS Maximiliano"/>
    <s v="CERPA VERA"/>
    <s v="105SM79"/>
    <s v="HLS CHOCOLATE AMARGO"/>
    <m/>
    <s v=""/>
    <m/>
    <s v=""/>
    <s v="CHL"/>
    <s v=""/>
    <s v="15,79"/>
    <s v="7982"/>
    <m/>
    <s v="02:53"/>
    <s v="17,27"/>
    <s v="5835"/>
    <m/>
    <s v="02:40"/>
    <s v="17,92"/>
    <s v="4219"/>
    <m/>
    <s v="02:01"/>
    <s v="15,2"/>
    <s v="4735"/>
    <m/>
    <s v="02:23"/>
    <s v="19,7"/>
    <s v="3837"/>
    <m/>
    <s v="16:34"/>
    <m/>
    <m/>
    <m/>
    <m/>
    <m/>
    <m/>
    <m/>
    <m/>
    <n v="16.91"/>
    <n v="16.91"/>
    <n v="26609"/>
    <n v="26609"/>
    <x v="1"/>
    <n v="9"/>
    <s v="07:23:29"/>
    <n v="160"/>
    <n v="-47.416666666666664"/>
    <n v="237.58333333333334"/>
    <x v="17"/>
    <s v="JESUS MAXIMILIANO CERPA VERA - HLS CHOCOLATE AMARGO"/>
    <e v="#N/A"/>
    <s v="06:36:04"/>
    <e v="#N/A"/>
    <e v="#N/A"/>
  </r>
  <r>
    <x v="2"/>
    <x v="0"/>
    <n v="120"/>
    <n v="125"/>
    <x v="1"/>
    <s v="4"/>
    <x v="0"/>
    <s v=""/>
    <s v=""/>
    <s v="10105805"/>
    <s v="FRANCISCO "/>
    <s v="EGUIGUREN VALDÉS"/>
    <s v="106ER59"/>
    <s v="BANITA"/>
    <m/>
    <s v=""/>
    <m/>
    <s v=""/>
    <s v="CHL"/>
    <s v=""/>
    <s v="15,5"/>
    <s v="8131"/>
    <m/>
    <s v="01:57"/>
    <s v="15,7"/>
    <s v="6422"/>
    <m/>
    <s v="03:38"/>
    <s v="16,52"/>
    <s v="4575"/>
    <m/>
    <s v="03:02"/>
    <s v="13,95"/>
    <s v="5160"/>
    <m/>
    <s v="03:37"/>
    <s v="15,82"/>
    <s v="4779"/>
    <m/>
    <s v="06:41"/>
    <m/>
    <m/>
    <m/>
    <m/>
    <m/>
    <m/>
    <m/>
    <m/>
    <n v="15.48"/>
    <n v="15.48"/>
    <n v="29066"/>
    <n v="29066"/>
    <x v="1"/>
    <n v="11"/>
    <s v="08:04:26"/>
    <n v="150"/>
    <n v="-88.366666666666674"/>
    <n v="186.63333333333333"/>
    <x v="14"/>
    <s v="FRANCISCO  EGUIGUREN VALDÉS - BANITA"/>
    <s v="EL QUILLAY"/>
    <s v="06:36:04"/>
    <e v="#N/A"/>
    <e v="#N/A"/>
  </r>
  <r>
    <x v="2"/>
    <x v="0"/>
    <n v="120"/>
    <n v="125"/>
    <x v="1"/>
    <s v="5"/>
    <x v="0"/>
    <s v=""/>
    <s v=""/>
    <s v="10141895"/>
    <s v="CRISTOBAL"/>
    <s v="LARRAIN ARJONA"/>
    <s v="106DX26"/>
    <s v="SI PADME"/>
    <m/>
    <s v=""/>
    <m/>
    <s v=""/>
    <s v="CHL"/>
    <s v=""/>
    <s v="15,51"/>
    <s v="8122"/>
    <m/>
    <s v="01:44"/>
    <s v="15,9"/>
    <s v="6340"/>
    <m/>
    <s v="02:05"/>
    <s v="16,27"/>
    <s v="4647"/>
    <m/>
    <s v="02:41"/>
    <s v="14,16"/>
    <s v="5084"/>
    <m/>
    <s v="01:59"/>
    <s v="15,5"/>
    <s v="4877"/>
    <m/>
    <s v="03:45"/>
    <m/>
    <m/>
    <m/>
    <m/>
    <m/>
    <m/>
    <m/>
    <m/>
    <n v="15.48"/>
    <n v="15.48"/>
    <n v="29069"/>
    <n v="29069"/>
    <x v="1"/>
    <n v="12"/>
    <s v="08:04:29"/>
    <n v="145"/>
    <n v="-88.416666666666671"/>
    <n v="181.58333333333331"/>
    <x v="21"/>
    <s v="CRISTOBAL LARRAIN ARJONA - SI PADME"/>
    <s v="EL QUILLAY"/>
    <s v="06:36:04"/>
    <e v="#N/A"/>
    <e v="#N/A"/>
  </r>
  <r>
    <x v="2"/>
    <x v="0"/>
    <n v="120"/>
    <n v="125"/>
    <x v="1"/>
    <s v="6"/>
    <x v="1"/>
    <s v=""/>
    <s v=""/>
    <s v="10160530"/>
    <s v="VICENTE "/>
    <s v="LARRAIN ARJONA"/>
    <s v="105IK40"/>
    <s v="SOLOPETE"/>
    <m/>
    <s v=""/>
    <m/>
    <s v=""/>
    <s v="CHL"/>
    <s v=""/>
    <s v="15,91"/>
    <s v="7919"/>
    <m/>
    <s v="04:30"/>
    <s v="17,17"/>
    <s v="5869"/>
    <m/>
    <s v="05:02"/>
    <s v="17,48"/>
    <s v="4325"/>
    <m/>
    <s v="05:30"/>
    <s v="14,7"/>
    <s v="4898"/>
    <s v="FTQ ME"/>
    <s v="06:21"/>
    <m/>
    <m/>
    <m/>
    <m/>
    <m/>
    <m/>
    <m/>
    <m/>
    <m/>
    <m/>
    <m/>
    <m/>
    <n v="16.27"/>
    <n v="16.27"/>
    <n v="23011"/>
    <s v="NA"/>
    <x v="1"/>
    <s v="NA"/>
    <s v="NA"/>
    <n v="0"/>
    <e v="#VALUE!"/>
    <n v="0"/>
    <x v="20"/>
    <s v="VICENTE  LARRAIN ARJONA - SOLOPETE"/>
    <s v="EL QUILLAY"/>
    <s v="06:36:04"/>
    <e v="#N/A"/>
    <e v="#N/A"/>
  </r>
  <r>
    <x v="2"/>
    <x v="0"/>
    <n v="120"/>
    <n v="125"/>
    <x v="1"/>
    <s v="7"/>
    <x v="1"/>
    <s v=""/>
    <s v=""/>
    <s v="10172596"/>
    <s v="BORJA"/>
    <s v="MAYOL"/>
    <s v="105GW80"/>
    <s v="PETRA"/>
    <m/>
    <s v=""/>
    <m/>
    <s v=""/>
    <s v="CHL"/>
    <s v=""/>
    <s v="16,13"/>
    <s v="7812"/>
    <m/>
    <s v="02:46"/>
    <s v="17,41"/>
    <s v="5789"/>
    <m/>
    <s v="02:06"/>
    <s v="17,57"/>
    <s v="4303"/>
    <m/>
    <s v="02:13"/>
    <s v="14,05"/>
    <s v="5125"/>
    <s v="FTQ GA"/>
    <s v="03:08"/>
    <m/>
    <m/>
    <m/>
    <m/>
    <m/>
    <m/>
    <m/>
    <m/>
    <m/>
    <m/>
    <m/>
    <m/>
    <n v="16.260000000000002"/>
    <n v="16.260000000000002"/>
    <n v="23029"/>
    <s v="NA"/>
    <x v="1"/>
    <s v="NA"/>
    <s v="NA"/>
    <n v="0"/>
    <e v="#VALUE!"/>
    <n v="0"/>
    <x v="15"/>
    <s v="BORJA MAYOL - PETRA"/>
    <e v="#N/A"/>
    <s v="06:36:04"/>
    <e v="#N/A"/>
    <e v="#N/A"/>
  </r>
  <r>
    <x v="2"/>
    <x v="0"/>
    <n v="120"/>
    <n v="125"/>
    <x v="1"/>
    <s v="8"/>
    <x v="1"/>
    <s v=""/>
    <s v=""/>
    <s v="10108052"/>
    <s v="VICENTE"/>
    <s v="MAYOL Larrain"/>
    <s v="104RX98"/>
    <s v="PESVERANCIA VUELTO"/>
    <m/>
    <s v=""/>
    <m/>
    <s v=""/>
    <s v="CHL"/>
    <s v=""/>
    <s v="15,71"/>
    <s v="8020"/>
    <m/>
    <s v="06:28"/>
    <s v="16,17"/>
    <s v="6234"/>
    <m/>
    <s v="04:11"/>
    <s v="18,06"/>
    <s v="4186"/>
    <s v="FTQ GA"/>
    <s v="03:48"/>
    <m/>
    <m/>
    <m/>
    <m/>
    <m/>
    <m/>
    <m/>
    <m/>
    <m/>
    <m/>
    <m/>
    <m/>
    <m/>
    <m/>
    <m/>
    <m/>
    <n v="16.399999999999999"/>
    <n v="16.399999999999999"/>
    <n v="18440"/>
    <s v="NA"/>
    <x v="1"/>
    <s v="NA"/>
    <s v="NA"/>
    <n v="0"/>
    <e v="#VALUE!"/>
    <n v="0"/>
    <x v="22"/>
    <s v="VICENTE MAYOL LARRAIN - PESVERANCIA VUELTO"/>
    <e v="#N/A"/>
    <s v="06:36:04"/>
    <e v="#N/A"/>
    <e v="#N/A"/>
  </r>
  <r>
    <x v="2"/>
    <x v="0"/>
    <n v="120"/>
    <n v="125"/>
    <x v="1"/>
    <s v="9"/>
    <x v="1"/>
    <s v=""/>
    <s v=""/>
    <s v="10192484"/>
    <s v="FLORENCIA CATALINA"/>
    <s v="CERPA VERA"/>
    <s v="106BG27"/>
    <s v="ZORRITO"/>
    <m/>
    <s v=""/>
    <m/>
    <s v=""/>
    <s v="CHL"/>
    <s v=""/>
    <s v="15,54"/>
    <s v="8107"/>
    <m/>
    <s v="04:54"/>
    <s v="16,16"/>
    <s v="6239"/>
    <m/>
    <s v="06:06"/>
    <s v="14,89"/>
    <s v="5077"/>
    <s v="FTQ ME"/>
    <s v="05:23"/>
    <m/>
    <m/>
    <m/>
    <m/>
    <m/>
    <m/>
    <m/>
    <m/>
    <m/>
    <m/>
    <m/>
    <m/>
    <m/>
    <m/>
    <m/>
    <m/>
    <n v="15.57"/>
    <n v="15.57"/>
    <n v="19424"/>
    <s v="NA"/>
    <x v="1"/>
    <s v="NA"/>
    <s v="NA"/>
    <n v="0"/>
    <e v="#VALUE!"/>
    <n v="0"/>
    <x v="53"/>
    <s v="FLORENCIA CATALINA CERPA VERA - ZORRITO"/>
    <e v="#N/A"/>
    <s v="06:36:04"/>
    <e v="#N/A"/>
    <e v="#N/A"/>
  </r>
  <r>
    <x v="2"/>
    <x v="0"/>
    <n v="120"/>
    <n v="125"/>
    <x v="1"/>
    <s v="10"/>
    <x v="1"/>
    <s v=""/>
    <s v=""/>
    <s v="10116626"/>
    <s v="PAULINO"/>
    <s v="RIOS MORAGA"/>
    <s v="106CY76"/>
    <s v="PENELOPE"/>
    <m/>
    <s v=""/>
    <m/>
    <s v=""/>
    <s v="CHL"/>
    <s v=""/>
    <s v="15,32"/>
    <s v="8226"/>
    <s v="FTQ GA"/>
    <s v="07:59"/>
    <m/>
    <m/>
    <m/>
    <m/>
    <m/>
    <m/>
    <m/>
    <m/>
    <m/>
    <m/>
    <m/>
    <m/>
    <m/>
    <m/>
    <m/>
    <m/>
    <m/>
    <m/>
    <m/>
    <m/>
    <m/>
    <m/>
    <m/>
    <m/>
    <n v="15.32"/>
    <n v="15.32"/>
    <n v="8226"/>
    <s v="NA"/>
    <x v="1"/>
    <s v="NA"/>
    <s v="NA"/>
    <n v="0"/>
    <e v="#VALUE!"/>
    <n v="0"/>
    <x v="139"/>
    <s v="PAULINO RIOS MORAGA - PENELOPE"/>
    <e v="#N/A"/>
    <s v="06:36:04"/>
    <e v="#N/A"/>
    <e v="#N/A"/>
  </r>
  <r>
    <x v="2"/>
    <x v="0"/>
    <n v="120"/>
    <n v="125"/>
    <x v="1"/>
    <s v="11"/>
    <x v="1"/>
    <s v=""/>
    <s v=""/>
    <s v="10172476"/>
    <s v="FLORENCIA"/>
    <s v="CARDONE ALMARZA"/>
    <s v="104TU02"/>
    <s v="VIUDA NEGRA"/>
    <m/>
    <s v=""/>
    <m/>
    <s v=""/>
    <s v="CHL"/>
    <s v=""/>
    <s v="14,48"/>
    <s v="8702"/>
    <s v="FTQ GA+ME"/>
    <s v="17:40"/>
    <m/>
    <m/>
    <m/>
    <m/>
    <m/>
    <m/>
    <m/>
    <m/>
    <m/>
    <m/>
    <m/>
    <m/>
    <m/>
    <m/>
    <m/>
    <m/>
    <m/>
    <m/>
    <m/>
    <m/>
    <m/>
    <m/>
    <m/>
    <m/>
    <n v="14.48"/>
    <n v="14.48"/>
    <n v="8702"/>
    <s v="NA"/>
    <x v="1"/>
    <s v="NA"/>
    <s v="NA"/>
    <n v="0"/>
    <e v="#VALUE!"/>
    <n v="0"/>
    <x v="54"/>
    <s v="FLORENCIA CARDONE ALMARZA - VIUDA NEGRA"/>
    <e v="#N/A"/>
    <s v="06:36:04"/>
    <e v="#N/A"/>
    <e v="#N/A"/>
  </r>
  <r>
    <x v="2"/>
    <x v="0"/>
    <n v="80"/>
    <n v="84"/>
    <x v="0"/>
    <s v="1"/>
    <x v="0"/>
    <s v=""/>
    <s v=""/>
    <n v="10118325"/>
    <s v="MATIAS"/>
    <s v="ALAMOS"/>
    <s v="105UU64"/>
    <s v="CL KATANA"/>
    <m/>
    <s v=""/>
    <m/>
    <s v=""/>
    <s v="CHL"/>
    <s v=""/>
    <s v="19,92"/>
    <s v="6324"/>
    <m/>
    <s v="02:19"/>
    <s v="19,9"/>
    <s v="5065"/>
    <m/>
    <s v="02:58"/>
    <s v="20,38"/>
    <s v="3709"/>
    <m/>
    <s v="05:51"/>
    <m/>
    <m/>
    <m/>
    <m/>
    <m/>
    <m/>
    <m/>
    <m/>
    <m/>
    <m/>
    <m/>
    <m/>
    <m/>
    <m/>
    <m/>
    <m/>
    <n v="20.03"/>
    <n v="20.03"/>
    <n v="15098"/>
    <n v="15098"/>
    <x v="2"/>
    <n v="2"/>
    <s v="04:11:38"/>
    <n v="195"/>
    <n v="-0.98333333333333328"/>
    <n v="278.01666666666665"/>
    <x v="27"/>
    <s v="MATIAS ALAMOS - CL KATANA"/>
    <s v="EL MOLINO A"/>
    <s v="04:10:39"/>
    <e v="#N/A"/>
    <e v="#N/A"/>
  </r>
  <r>
    <x v="2"/>
    <x v="0"/>
    <n v="80"/>
    <n v="84"/>
    <x v="0"/>
    <s v="2"/>
    <x v="0"/>
    <s v=""/>
    <s v=""/>
    <s v="10131587"/>
    <s v="CAROLINE"/>
    <s v="MACKENZIE"/>
    <s v="106LX01"/>
    <s v="Abusimbel"/>
    <m/>
    <s v=""/>
    <m/>
    <s v=""/>
    <s v="CHL"/>
    <s v=""/>
    <s v="19,67"/>
    <s v="6405"/>
    <m/>
    <s v="04:28"/>
    <s v="19,76"/>
    <s v="5102"/>
    <m/>
    <s v="05:42"/>
    <s v="19,37"/>
    <s v="3902"/>
    <m/>
    <s v="08:29"/>
    <m/>
    <m/>
    <m/>
    <m/>
    <m/>
    <m/>
    <m/>
    <m/>
    <m/>
    <m/>
    <m/>
    <m/>
    <m/>
    <m/>
    <m/>
    <m/>
    <n v="19.62"/>
    <n v="19.62"/>
    <n v="15410"/>
    <n v="15410"/>
    <x v="2"/>
    <n v="3"/>
    <s v="04:16:50"/>
    <n v="190"/>
    <n v="-6.1833333333333336"/>
    <n v="267.81666666666666"/>
    <x v="6"/>
    <s v="CAROLINE MACKENZIE - ABUSIMBEL"/>
    <s v="LA COMPAÑÍA"/>
    <s v="04:10:39"/>
    <e v="#N/A"/>
    <e v="#N/A"/>
  </r>
  <r>
    <x v="2"/>
    <x v="0"/>
    <n v="80"/>
    <n v="84"/>
    <x v="0"/>
    <s v="3"/>
    <x v="0"/>
    <s v=""/>
    <s v=""/>
    <s v="10172358"/>
    <s v="FELIPE"/>
    <s v="YCHPAS ESPINOZA"/>
    <s v="106CE20"/>
    <s v="AL RAMAL"/>
    <m/>
    <s v=""/>
    <m/>
    <s v=""/>
    <s v="PER"/>
    <s v=""/>
    <s v="19,11"/>
    <s v="6593"/>
    <m/>
    <s v="04:14"/>
    <s v="17,97"/>
    <s v="5610"/>
    <m/>
    <s v="12:42"/>
    <s v="22,87"/>
    <s v="3306"/>
    <m/>
    <s v="08:54"/>
    <m/>
    <m/>
    <m/>
    <m/>
    <m/>
    <m/>
    <m/>
    <m/>
    <m/>
    <m/>
    <m/>
    <m/>
    <m/>
    <m/>
    <m/>
    <m/>
    <n v="19.5"/>
    <n v="19.5"/>
    <n v="15510"/>
    <n v="15510"/>
    <x v="2"/>
    <n v="4"/>
    <s v="04:18:30"/>
    <n v="185"/>
    <n v="-7.85"/>
    <n v="261.14999999999998"/>
    <x v="79"/>
    <s v="FELIPE YCHPAS ESPINOZA - AL RAMAL"/>
    <e v="#N/A"/>
    <s v="04:10:39"/>
    <e v="#N/A"/>
    <e v="#N/A"/>
  </r>
  <r>
    <x v="2"/>
    <x v="0"/>
    <n v="80"/>
    <n v="84"/>
    <x v="0"/>
    <s v="4"/>
    <x v="0"/>
    <s v=""/>
    <s v=""/>
    <s v="10036496"/>
    <s v="SANTIAGO"/>
    <s v="UGARTE"/>
    <s v="106EM09"/>
    <s v="MUSTAFA"/>
    <m/>
    <s v=""/>
    <m/>
    <s v=""/>
    <s v="CHL"/>
    <s v=""/>
    <s v="19,57"/>
    <s v="6439"/>
    <m/>
    <s v="01:39"/>
    <s v="18,92"/>
    <s v="5328"/>
    <m/>
    <s v="05:27"/>
    <s v="20,02"/>
    <s v="3776"/>
    <m/>
    <s v="11:16"/>
    <m/>
    <m/>
    <m/>
    <m/>
    <m/>
    <m/>
    <m/>
    <m/>
    <m/>
    <m/>
    <m/>
    <m/>
    <m/>
    <m/>
    <m/>
    <m/>
    <n v="19.46"/>
    <n v="19.46"/>
    <n v="15543"/>
    <n v="15543"/>
    <x v="2"/>
    <n v="5"/>
    <s v="04:19:03"/>
    <n v="180"/>
    <n v="-8.4"/>
    <n v="255.6"/>
    <x v="66"/>
    <s v="SANTIAGO UGARTE - MUSTAFA"/>
    <e v="#N/A"/>
    <s v="04:10:39"/>
    <e v="#N/A"/>
    <e v="#N/A"/>
  </r>
  <r>
    <x v="2"/>
    <x v="0"/>
    <n v="80"/>
    <n v="84"/>
    <x v="0"/>
    <s v="5"/>
    <x v="0"/>
    <s v=""/>
    <s v=""/>
    <s v="10196480"/>
    <s v="HERNANDO"/>
    <s v="ARENAS"/>
    <s v="106MX63"/>
    <s v="LOMA VERDE BALA"/>
    <m/>
    <s v=""/>
    <m/>
    <s v=""/>
    <s v="CHL"/>
    <s v=""/>
    <s v="18,83"/>
    <s v="6693"/>
    <m/>
    <s v="02:42"/>
    <s v="18,06"/>
    <s v="5580"/>
    <m/>
    <s v="02:25"/>
    <s v="18,47"/>
    <s v="4094"/>
    <m/>
    <s v="03:52"/>
    <m/>
    <m/>
    <m/>
    <m/>
    <m/>
    <m/>
    <m/>
    <m/>
    <m/>
    <m/>
    <m/>
    <m/>
    <m/>
    <m/>
    <m/>
    <m/>
    <n v="18.48"/>
    <n v="18.48"/>
    <n v="16367"/>
    <n v="16367"/>
    <x v="2"/>
    <n v="7"/>
    <s v="04:32:47"/>
    <n v="170"/>
    <n v="-22.133333333333333"/>
    <n v="231.86666666666667"/>
    <x v="73"/>
    <s v="HERNANDO ARENAS - LOMA VERDE BALA"/>
    <e v="#N/A"/>
    <s v="04:10:39"/>
    <e v="#N/A"/>
    <e v="#N/A"/>
  </r>
  <r>
    <x v="2"/>
    <x v="0"/>
    <n v="80"/>
    <n v="84"/>
    <x v="0"/>
    <s v="6"/>
    <x v="0"/>
    <s v=""/>
    <s v=""/>
    <s v="10106225"/>
    <s v="SERGIO "/>
    <s v="HURTADO "/>
    <s v="105DD53"/>
    <s v="DAFIR"/>
    <m/>
    <s v=""/>
    <m/>
    <s v=""/>
    <s v="CHL"/>
    <s v=""/>
    <s v="19,81"/>
    <s v="6361"/>
    <m/>
    <s v="05:31"/>
    <s v="16,72"/>
    <s v="6028"/>
    <m/>
    <s v="19:36"/>
    <s v="11,73"/>
    <s v="6448"/>
    <m/>
    <s v="09:06"/>
    <m/>
    <m/>
    <m/>
    <m/>
    <m/>
    <m/>
    <m/>
    <m/>
    <m/>
    <m/>
    <m/>
    <m/>
    <m/>
    <m/>
    <m/>
    <m/>
    <n v="16.05"/>
    <n v="16.05"/>
    <n v="18837"/>
    <n v="18837"/>
    <x v="2"/>
    <n v="13"/>
    <s v="05:13:57"/>
    <n v="140"/>
    <n v="-63.3"/>
    <n v="160.69999999999999"/>
    <x v="40"/>
    <s v="SERGIO  HURTADO  - DAFIR"/>
    <e v="#N/A"/>
    <s v="04:10:39"/>
    <e v="#N/A"/>
    <e v="#N/A"/>
  </r>
  <r>
    <x v="2"/>
    <x v="0"/>
    <n v="80"/>
    <n v="84"/>
    <x v="0"/>
    <s v="7"/>
    <x v="0"/>
    <s v=""/>
    <s v=""/>
    <s v="10166002"/>
    <s v="ANTONIA"/>
    <s v="KIMBER VERGARA"/>
    <s v="106IQ87"/>
    <s v="AMEERA"/>
    <m/>
    <s v=""/>
    <m/>
    <s v=""/>
    <s v="CHL"/>
    <s v=""/>
    <s v="14,9"/>
    <s v="8454"/>
    <m/>
    <s v="04:20"/>
    <s v="14,28"/>
    <s v="7057"/>
    <m/>
    <s v="03:38"/>
    <s v="16,88"/>
    <s v="4478"/>
    <m/>
    <s v="05:36"/>
    <m/>
    <m/>
    <m/>
    <m/>
    <m/>
    <m/>
    <m/>
    <m/>
    <m/>
    <m/>
    <m/>
    <m/>
    <m/>
    <m/>
    <m/>
    <m/>
    <n v="15.13"/>
    <n v="15.13"/>
    <n v="19988"/>
    <n v="19988"/>
    <x v="2"/>
    <n v="19"/>
    <s v="05:33:08"/>
    <n v="110"/>
    <n v="-82.483333333333334"/>
    <n v="111.51666666666667"/>
    <x v="103"/>
    <s v="ANTONIA KIMBER VERGARA - AMEERA"/>
    <e v="#N/A"/>
    <s v="04:10:39"/>
    <e v="#N/A"/>
    <e v="#N/A"/>
  </r>
  <r>
    <x v="2"/>
    <x v="0"/>
    <n v="80"/>
    <n v="84"/>
    <x v="0"/>
    <s v="8"/>
    <x v="0"/>
    <s v=""/>
    <s v=""/>
    <s v="10182932"/>
    <s v="DIEGO"/>
    <s v="FUENTES URRUTIA"/>
    <s v="106KU10"/>
    <s v="DESPERADO"/>
    <m/>
    <s v=""/>
    <m/>
    <s v=""/>
    <s v="CHL"/>
    <s v=""/>
    <s v="15,57"/>
    <s v="8090"/>
    <m/>
    <s v="03:14"/>
    <s v="14,82"/>
    <s v="6803"/>
    <m/>
    <s v="15:28"/>
    <s v="12,98"/>
    <s v="5823"/>
    <m/>
    <s v="29:41"/>
    <m/>
    <m/>
    <m/>
    <m/>
    <m/>
    <m/>
    <m/>
    <m/>
    <m/>
    <m/>
    <m/>
    <m/>
    <m/>
    <m/>
    <m/>
    <m/>
    <n v="14.6"/>
    <n v="14.6"/>
    <n v="20716"/>
    <n v="20716"/>
    <x v="2"/>
    <n v="22"/>
    <s v="05:45:16"/>
    <n v="95"/>
    <n v="-94.616666666666674"/>
    <n v="84.383333333333326"/>
    <x v="47"/>
    <s v="DIEGO FUENTES URRUTIA - DESPERADO"/>
    <e v="#N/A"/>
    <s v="04:10:39"/>
    <e v="#N/A"/>
    <e v="#N/A"/>
  </r>
  <r>
    <x v="2"/>
    <x v="0"/>
    <n v="80"/>
    <n v="84"/>
    <x v="0"/>
    <s v="9"/>
    <x v="0"/>
    <s v=""/>
    <s v=""/>
    <s v="10045218"/>
    <s v="ALVARO"/>
    <s v="LLOMPART GRIMM"/>
    <s v="106MX56"/>
    <s v="HLS APOLO"/>
    <m/>
    <s v=""/>
    <m/>
    <s v=""/>
    <s v="CHL"/>
    <s v=""/>
    <s v="13"/>
    <s v="9691"/>
    <m/>
    <s v="02:55"/>
    <s v="14,68"/>
    <s v="6868"/>
    <m/>
    <s v="05:28"/>
    <s v="16,28"/>
    <s v="4643"/>
    <m/>
    <s v="05:48"/>
    <m/>
    <m/>
    <m/>
    <m/>
    <m/>
    <m/>
    <m/>
    <m/>
    <m/>
    <m/>
    <m/>
    <m/>
    <m/>
    <m/>
    <m/>
    <m/>
    <n v="14.26"/>
    <n v="14.26"/>
    <n v="21203"/>
    <n v="21203"/>
    <x v="2"/>
    <n v="23"/>
    <s v="05:53:23"/>
    <n v="90"/>
    <n v="-102.73333333333333"/>
    <n v="83.99999991"/>
    <x v="175"/>
    <s v="ALVARO LLOMPART GRIMM - HLS APOLO"/>
    <e v="#N/A"/>
    <s v="04:10:39"/>
    <e v="#N/A"/>
    <e v="#N/A"/>
  </r>
  <r>
    <x v="2"/>
    <x v="0"/>
    <n v="80"/>
    <n v="84"/>
    <x v="0"/>
    <s v="10"/>
    <x v="1"/>
    <s v=""/>
    <s v=""/>
    <s v="10138166"/>
    <s v="FRANCISCO"/>
    <s v="TORO ESCOBAR"/>
    <s v="106MW85"/>
    <s v="HP Nasik"/>
    <m/>
    <s v=""/>
    <m/>
    <s v=""/>
    <s v="CHL"/>
    <s v=""/>
    <s v="19,77"/>
    <s v="6372"/>
    <m/>
    <s v="08:03"/>
    <s v="14,29"/>
    <s v="7055"/>
    <m/>
    <s v="06:29"/>
    <s v="7,62"/>
    <s v="9922"/>
    <s v="DSQ"/>
    <s v="07:06"/>
    <m/>
    <m/>
    <m/>
    <m/>
    <m/>
    <m/>
    <m/>
    <m/>
    <m/>
    <m/>
    <m/>
    <m/>
    <m/>
    <m/>
    <m/>
    <m/>
    <n v="12.95"/>
    <n v="12.95"/>
    <n v="23349"/>
    <s v="NA"/>
    <x v="2"/>
    <s v="NA"/>
    <s v="NA"/>
    <n v="0"/>
    <e v="#VALUE!"/>
    <n v="0"/>
    <x v="80"/>
    <s v="FRANCISCO TORO ESCOBAR - HP NASIK"/>
    <e v="#N/A"/>
    <s v="04:10:39"/>
    <e v="#N/A"/>
    <e v="#N/A"/>
  </r>
  <r>
    <x v="2"/>
    <x v="0"/>
    <n v="80"/>
    <n v="84"/>
    <x v="0"/>
    <s v="11"/>
    <x v="1"/>
    <s v=""/>
    <s v=""/>
    <s v="10063169"/>
    <s v="RAIMUNDO"/>
    <s v="UNDURRAGA MUJICA"/>
    <s v="106MX53"/>
    <s v="EL PANGUE LIBIYA"/>
    <m/>
    <s v=""/>
    <m/>
    <s v=""/>
    <s v="CHL"/>
    <s v=""/>
    <s v="19,41"/>
    <s v="6490"/>
    <m/>
    <s v="02:45"/>
    <s v="19,77"/>
    <s v="5099"/>
    <s v="FTQ GA"/>
    <s v="02:33"/>
    <m/>
    <m/>
    <m/>
    <m/>
    <m/>
    <m/>
    <m/>
    <m/>
    <m/>
    <m/>
    <m/>
    <m/>
    <m/>
    <m/>
    <m/>
    <m/>
    <m/>
    <m/>
    <m/>
    <m/>
    <n v="19.57"/>
    <n v="19.57"/>
    <n v="11589"/>
    <s v="NA"/>
    <x v="2"/>
    <s v="NA"/>
    <s v="NA"/>
    <n v="0"/>
    <e v="#VALUE!"/>
    <n v="0"/>
    <x v="176"/>
    <s v="RAIMUNDO UNDURRAGA MUJICA - EL PANGUE LIBIYA"/>
    <e v="#N/A"/>
    <s v="04:10:39"/>
    <e v="#N/A"/>
    <e v="#N/A"/>
  </r>
  <r>
    <x v="2"/>
    <x v="0"/>
    <n v="80"/>
    <n v="84"/>
    <x v="0"/>
    <s v="12"/>
    <x v="1"/>
    <s v=""/>
    <s v=""/>
    <s v="10192285"/>
    <s v="CRISTOBAL"/>
    <s v="BELTRAMIN"/>
    <s v="106MR33"/>
    <s v="FM JUBBAN"/>
    <m/>
    <s v=""/>
    <m/>
    <s v=""/>
    <s v="CHL"/>
    <s v=""/>
    <s v="18,54"/>
    <s v="6797"/>
    <s v="FTQ GA"/>
    <s v="04:14"/>
    <m/>
    <m/>
    <m/>
    <m/>
    <m/>
    <m/>
    <m/>
    <m/>
    <m/>
    <m/>
    <m/>
    <m/>
    <m/>
    <m/>
    <m/>
    <m/>
    <m/>
    <m/>
    <m/>
    <m/>
    <m/>
    <m/>
    <m/>
    <m/>
    <n v="18.54"/>
    <n v="18.54"/>
    <n v="6797"/>
    <s v="NA"/>
    <x v="2"/>
    <s v="NA"/>
    <s v="NA"/>
    <n v="0"/>
    <e v="#VALUE!"/>
    <n v="0"/>
    <x v="34"/>
    <s v="CRISTOBAL BELTRAMIN - FM JUBBAN"/>
    <e v="#N/A"/>
    <s v="04:10:39"/>
    <e v="#N/A"/>
    <e v="#N/A"/>
  </r>
  <r>
    <x v="2"/>
    <x v="0"/>
    <n v="80"/>
    <n v="84"/>
    <x v="0"/>
    <s v="13"/>
    <x v="1"/>
    <s v=""/>
    <s v=""/>
    <s v="10113980"/>
    <s v="PEDRO"/>
    <s v="DEL CAMPO SALINAS"/>
    <s v="105DD52"/>
    <s v="DIABLO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36"/>
    <s v="PEDRO DEL CAMPO SALINAS - DIABLO"/>
    <e v="#N/A"/>
    <s v="04:10:39"/>
    <e v="#N/A"/>
    <e v="#N/A"/>
  </r>
  <r>
    <x v="2"/>
    <x v="0"/>
    <n v="80"/>
    <n v="84"/>
    <x v="1"/>
    <s v="1"/>
    <x v="0"/>
    <s v=""/>
    <s v=""/>
    <s v="10181513"/>
    <s v="WILLIAM"/>
    <s v="GREASLEY MAKAI"/>
    <s v="1004SE31"/>
    <s v="ZEUS"/>
    <m/>
    <s v=""/>
    <m/>
    <s v=""/>
    <s v="CAN"/>
    <s v=""/>
    <s v="20,39"/>
    <s v="6181"/>
    <m/>
    <s v="02:21"/>
    <s v="19,4"/>
    <s v="5197"/>
    <m/>
    <s v="02:13"/>
    <s v="20,65"/>
    <s v="3662"/>
    <m/>
    <s v="03:32"/>
    <m/>
    <m/>
    <m/>
    <m/>
    <m/>
    <m/>
    <m/>
    <m/>
    <m/>
    <m/>
    <m/>
    <m/>
    <m/>
    <m/>
    <m/>
    <m/>
    <n v="20.11"/>
    <n v="20.11"/>
    <n v="15039"/>
    <n v="15039"/>
    <x v="3"/>
    <n v="1"/>
    <s v="04:10:39"/>
    <n v="200"/>
    <n v="0"/>
    <n v="284"/>
    <x v="52"/>
    <s v="WILLIAM GREASLEY MAKAI - ZEUS"/>
    <e v="#N/A"/>
    <s v="04:10:39"/>
    <e v="#N/A"/>
    <e v="#N/A"/>
  </r>
  <r>
    <x v="2"/>
    <x v="0"/>
    <n v="80"/>
    <n v="84"/>
    <x v="1"/>
    <s v="2"/>
    <x v="0"/>
    <s v=""/>
    <s v=""/>
    <s v="10196522"/>
    <s v="JOSE IGNACIO"/>
    <s v="CORREA SERRA"/>
    <s v="106MX54"/>
    <s v="DANZARINA"/>
    <m/>
    <s v=""/>
    <m/>
    <s v=""/>
    <s v="CHL"/>
    <s v=""/>
    <s v="20,1"/>
    <s v="6269"/>
    <m/>
    <s v="03:46"/>
    <s v="18,79"/>
    <s v="5366"/>
    <m/>
    <s v="06:33"/>
    <s v="18"/>
    <s v="4200"/>
    <m/>
    <s v="08:16"/>
    <m/>
    <m/>
    <m/>
    <m/>
    <m/>
    <m/>
    <m/>
    <m/>
    <m/>
    <m/>
    <m/>
    <m/>
    <m/>
    <m/>
    <m/>
    <m/>
    <n v="19.100000000000001"/>
    <n v="19.100000000000001"/>
    <n v="15835"/>
    <n v="15835"/>
    <x v="3"/>
    <n v="6"/>
    <s v="04:23:55"/>
    <n v="175"/>
    <n v="-13.266666666666667"/>
    <n v="245.73333333333332"/>
    <x v="113"/>
    <s v="JOSE IGNACIO CORREA SERRA - DANZARINA"/>
    <e v="#N/A"/>
    <s v="04:10:39"/>
    <e v="#N/A"/>
    <e v="#N/A"/>
  </r>
  <r>
    <x v="2"/>
    <x v="0"/>
    <n v="80"/>
    <n v="84"/>
    <x v="1"/>
    <s v="3"/>
    <x v="0"/>
    <s v=""/>
    <s v=""/>
    <s v="10107869"/>
    <s v="PEDRO Tomas"/>
    <s v="VARELA CERDA"/>
    <s v="106GG06"/>
    <s v="SI QUILANTO"/>
    <m/>
    <s v=""/>
    <m/>
    <s v=""/>
    <s v="CHL"/>
    <s v=""/>
    <s v="17,27"/>
    <s v="7298"/>
    <m/>
    <s v="03:13"/>
    <s v="16,54"/>
    <s v="6094"/>
    <m/>
    <s v="06:11"/>
    <s v="19"/>
    <s v="3979"/>
    <m/>
    <s v="06:00"/>
    <m/>
    <m/>
    <m/>
    <m/>
    <m/>
    <m/>
    <m/>
    <m/>
    <m/>
    <m/>
    <m/>
    <m/>
    <m/>
    <m/>
    <m/>
    <m/>
    <n v="17.41"/>
    <n v="17.41"/>
    <n v="17370"/>
    <n v="17370"/>
    <x v="3"/>
    <n v="9"/>
    <s v="04:49:30"/>
    <n v="160"/>
    <n v="-38.85"/>
    <n v="205.15"/>
    <x v="26"/>
    <s v="PEDRO TOMAS VARELA CERDA - SI QUILANTO"/>
    <s v="EL MOLINO B"/>
    <s v="04:10:39"/>
    <e v="#N/A"/>
    <e v="#N/A"/>
  </r>
  <r>
    <x v="2"/>
    <x v="0"/>
    <n v="80"/>
    <n v="84"/>
    <x v="1"/>
    <s v="4"/>
    <x v="1"/>
    <s v=""/>
    <s v=""/>
    <s v="10176286"/>
    <s v="VICTOR"/>
    <s v="RIOS GARCIA HUIDOBRO"/>
    <s v="106DA44"/>
    <s v="JG GRINGA"/>
    <m/>
    <s v=""/>
    <m/>
    <s v=""/>
    <s v="CHL"/>
    <s v=""/>
    <s v="17,52"/>
    <s v="7191"/>
    <m/>
    <s v="01:56"/>
    <s v="16,93"/>
    <s v="5952"/>
    <s v="FTQ GA"/>
    <s v="02:26"/>
    <m/>
    <m/>
    <m/>
    <m/>
    <m/>
    <m/>
    <m/>
    <m/>
    <m/>
    <m/>
    <m/>
    <m/>
    <m/>
    <m/>
    <m/>
    <m/>
    <m/>
    <m/>
    <m/>
    <m/>
    <n v="17.260000000000002"/>
    <n v="17.260000000000002"/>
    <n v="13143"/>
    <s v="NA"/>
    <x v="3"/>
    <s v="NA"/>
    <s v="NA"/>
    <n v="0"/>
    <e v="#VALUE!"/>
    <n v="0"/>
    <x v="59"/>
    <s v="VICTOR RIOS GARCIA HUIDOBRO - JG GRINGA"/>
    <e v="#N/A"/>
    <s v="04:10:39"/>
    <e v="#N/A"/>
    <e v="#N/A"/>
  </r>
  <r>
    <x v="2"/>
    <x v="0"/>
    <n v="80"/>
    <n v="84"/>
    <x v="1"/>
    <s v="5"/>
    <x v="1"/>
    <s v=""/>
    <s v=""/>
    <s v="10155174"/>
    <s v="CONSUELO"/>
    <s v="MARCHANT CARDENAS"/>
    <s v="106MW69"/>
    <s v="VENIA BENDITA"/>
    <m/>
    <s v=""/>
    <m/>
    <s v=""/>
    <s v="CHL"/>
    <s v=""/>
    <s v="18,13"/>
    <s v="6952"/>
    <s v="FTQ GA"/>
    <s v="05:52"/>
    <m/>
    <m/>
    <m/>
    <m/>
    <m/>
    <m/>
    <m/>
    <m/>
    <m/>
    <m/>
    <m/>
    <m/>
    <m/>
    <m/>
    <m/>
    <m/>
    <m/>
    <m/>
    <m/>
    <m/>
    <m/>
    <m/>
    <m/>
    <m/>
    <n v="18.13"/>
    <n v="18.13"/>
    <n v="6952"/>
    <s v="NA"/>
    <x v="3"/>
    <s v="NA"/>
    <s v="NA"/>
    <n v="0"/>
    <e v="#VALUE!"/>
    <n v="0"/>
    <x v="56"/>
    <s v="CONSUELO MARCHANT CARDENAS - VENIA BENDITA"/>
    <e v="#N/A"/>
    <s v="04:10:39"/>
    <e v="#N/A"/>
    <e v="#N/A"/>
  </r>
  <r>
    <x v="2"/>
    <x v="1"/>
    <n v="80"/>
    <n v="84"/>
    <x v="0"/>
    <s v="1"/>
    <x v="0"/>
    <s v=""/>
    <s v=""/>
    <m/>
    <s v="OSCAR"/>
    <s v="TAHAN"/>
    <m/>
    <s v="GALA"/>
    <m/>
    <s v=""/>
    <m/>
    <s v=""/>
    <s v="CHL"/>
    <s v=""/>
    <s v="09:02:00"/>
    <s v="10:46:41"/>
    <s v="10:49:11"/>
    <s v="19,59"/>
    <s v="20,06"/>
    <s v="6431"/>
    <m/>
    <s v="11:29:11"/>
    <s v="12:58:38"/>
    <s v="13:01:02"/>
    <s v="18,29"/>
    <s v="18,78"/>
    <s v="5511"/>
    <m/>
    <s v="13:41:02"/>
    <s v="14:59:50"/>
    <s v="15:05:34"/>
    <s v="15,99"/>
    <s v="15,99"/>
    <s v="4729"/>
    <m/>
    <m/>
    <m/>
    <m/>
    <m/>
    <m/>
    <m/>
    <n v="18.14"/>
    <n v="18.14"/>
    <n v="18.14"/>
    <n v="16671"/>
    <n v="16671"/>
    <x v="2"/>
    <n v="8"/>
    <s v="04:37:51"/>
    <n v="165"/>
    <n v="-27.2"/>
    <n v="221.8"/>
    <x v="62"/>
    <s v="OSCAR TAHAN - GALA"/>
    <e v="#N/A"/>
    <s v="04:10:39"/>
    <e v="#N/A"/>
    <e v="#N/A"/>
  </r>
  <r>
    <x v="2"/>
    <x v="1"/>
    <n v="80"/>
    <n v="84"/>
    <x v="0"/>
    <s v="2"/>
    <x v="0"/>
    <s v=""/>
    <s v=""/>
    <s v="10067052"/>
    <s v="JOSE ANTONIO "/>
    <s v="VICENTE OLIVARI"/>
    <m/>
    <s v="BUEN AMIGO"/>
    <m/>
    <s v=""/>
    <m/>
    <s v=""/>
    <s v="CHL"/>
    <s v=""/>
    <s v="09:02:00"/>
    <s v="11:00:56"/>
    <s v="11:03:30"/>
    <s v="17,28"/>
    <s v="17,65"/>
    <s v="7290"/>
    <m/>
    <s v="11:43:30"/>
    <s v="13:27:05"/>
    <s v="13:35:12"/>
    <s v="15,04"/>
    <s v="16,22"/>
    <s v="6702"/>
    <m/>
    <s v="14:15:12"/>
    <s v="15:35:10"/>
    <s v="15:37:47"/>
    <s v="15,76"/>
    <s v="15,76"/>
    <s v="4798"/>
    <m/>
    <m/>
    <m/>
    <m/>
    <m/>
    <m/>
    <m/>
    <n v="16.09"/>
    <n v="16.09"/>
    <n v="16.09"/>
    <n v="18791"/>
    <n v="18791"/>
    <x v="2"/>
    <n v="10"/>
    <s v="05:13:11"/>
    <n v="155"/>
    <n v="-62.533333333333331"/>
    <n v="176.46666666666667"/>
    <x v="102"/>
    <s v="JOSE ANTONIO  VICENTE OLIVARI - BUEN AMIGO"/>
    <e v="#N/A"/>
    <s v="04:10:39"/>
    <e v="#N/A"/>
    <e v="#N/A"/>
  </r>
  <r>
    <x v="2"/>
    <x v="1"/>
    <n v="80"/>
    <n v="84"/>
    <x v="0"/>
    <s v="3"/>
    <x v="0"/>
    <s v=""/>
    <s v=""/>
    <m/>
    <s v="RENZO "/>
    <s v="ALVARADO BAHAMONDES"/>
    <m/>
    <s v="Toba Antares"/>
    <m/>
    <s v=""/>
    <m/>
    <s v=""/>
    <s v="CHL"/>
    <s v=""/>
    <s v="09:02:00"/>
    <s v="11:05:10"/>
    <s v="11:08:31"/>
    <s v="16,6"/>
    <s v="17,05"/>
    <s v="7591"/>
    <m/>
    <s v="11:48:31"/>
    <s v="13:29:23"/>
    <s v="13:35:56"/>
    <s v="15,64"/>
    <s v="16,66"/>
    <s v="6445"/>
    <m/>
    <s v="14:15:56"/>
    <s v="15:35:12"/>
    <s v="15:57:58"/>
    <s v="15,89"/>
    <s v="15,89"/>
    <s v="4757"/>
    <m/>
    <m/>
    <m/>
    <m/>
    <m/>
    <m/>
    <m/>
    <n v="16.09"/>
    <n v="16.09"/>
    <n v="16.09"/>
    <n v="18793"/>
    <n v="18793"/>
    <x v="2"/>
    <n v="11"/>
    <s v="05:13:13"/>
    <n v="150"/>
    <n v="-62.566666666666663"/>
    <n v="171.43333333333334"/>
    <x v="177"/>
    <s v="RENZO  ALVARADO BAHAMONDES - TOBA ANTARES"/>
    <s v="TOBA ENDURANCE"/>
    <s v="04:10:39"/>
    <e v="#N/A"/>
    <e v="#N/A"/>
  </r>
  <r>
    <x v="2"/>
    <x v="1"/>
    <n v="80"/>
    <n v="84"/>
    <x v="0"/>
    <s v="4"/>
    <x v="0"/>
    <s v=""/>
    <s v=""/>
    <s v="10139724"/>
    <s v="ORLANDO"/>
    <s v="VILLALOBOS"/>
    <m/>
    <s v="SALAM"/>
    <m/>
    <s v=""/>
    <m/>
    <s v=""/>
    <s v="CHL"/>
    <s v=""/>
    <s v="09:02:00"/>
    <s v="11:12:05"/>
    <s v="11:14:37"/>
    <s v="15,83"/>
    <s v="16,14"/>
    <s v="7958"/>
    <m/>
    <s v="11:54:37"/>
    <s v="13:40:57"/>
    <s v="13:43:19"/>
    <s v="15,46"/>
    <s v="15,8"/>
    <s v="6522"/>
    <m/>
    <s v="14:23:19"/>
    <s v="15:42:07"/>
    <s v="15:45:30"/>
    <s v="15,99"/>
    <s v="15,99"/>
    <s v="4728"/>
    <m/>
    <m/>
    <m/>
    <m/>
    <m/>
    <m/>
    <m/>
    <n v="15.74"/>
    <n v="15.74"/>
    <n v="15.74"/>
    <n v="19208"/>
    <n v="19208"/>
    <x v="2"/>
    <n v="14"/>
    <s v="05:20:08"/>
    <n v="135"/>
    <n v="-69.483333333333334"/>
    <n v="149.51666666666665"/>
    <x v="33"/>
    <s v="ORLANDO VILLALOBOS - SALAM"/>
    <e v="#N/A"/>
    <s v="04:10:39"/>
    <e v="#N/A"/>
    <e v="#N/A"/>
  </r>
  <r>
    <x v="2"/>
    <x v="1"/>
    <n v="80"/>
    <n v="84"/>
    <x v="0"/>
    <s v="5"/>
    <x v="0"/>
    <s v=""/>
    <s v=""/>
    <m/>
    <s v="ALEXIS "/>
    <s v="HENRIQUEZ RAMIREZ"/>
    <m/>
    <s v="ODALISCA"/>
    <m/>
    <s v=""/>
    <m/>
    <s v=""/>
    <s v="CHL"/>
    <s v=""/>
    <s v="09:02:00"/>
    <s v="11:12:02"/>
    <s v="11:16:32"/>
    <s v="15,61"/>
    <s v="16,15"/>
    <s v="8072"/>
    <m/>
    <s v="11:56:32"/>
    <s v="13:41:01"/>
    <s v="13:42:50"/>
    <s v="15,8"/>
    <s v="16,08"/>
    <s v="6378"/>
    <m/>
    <s v="14:22:50"/>
    <s v="15:47:36"/>
    <s v="15:55:03"/>
    <s v="14,86"/>
    <s v="14,86"/>
    <s v="5086"/>
    <m/>
    <m/>
    <m/>
    <m/>
    <m/>
    <m/>
    <m/>
    <n v="15.48"/>
    <n v="15.48"/>
    <n v="15.48"/>
    <n v="19537"/>
    <n v="19537"/>
    <x v="2"/>
    <n v="15"/>
    <s v="05:25:37"/>
    <n v="130"/>
    <n v="-74.966666666666669"/>
    <n v="139.03333333333333"/>
    <x v="86"/>
    <s v="ALEXIS  HENRIQUEZ RAMIREZ - ODALISCA"/>
    <e v="#N/A"/>
    <s v="04:10:39"/>
    <e v="#N/A"/>
    <e v="#N/A"/>
  </r>
  <r>
    <x v="2"/>
    <x v="1"/>
    <n v="80"/>
    <n v="84"/>
    <x v="0"/>
    <s v="6"/>
    <x v="0"/>
    <s v=""/>
    <s v=""/>
    <s v="_x0009_10116624"/>
    <s v="RENATO "/>
    <s v="CERDA BARROS"/>
    <m/>
    <s v="AYHINCO"/>
    <m/>
    <s v=""/>
    <m/>
    <s v=""/>
    <s v="CHL"/>
    <s v=""/>
    <s v="09:02:00"/>
    <s v="11:04:38"/>
    <s v="11:09:49"/>
    <s v="16,43"/>
    <s v="17,12"/>
    <s v="7669"/>
    <m/>
    <s v="11:49:49"/>
    <s v="13:34:47"/>
    <s v="13:40:07"/>
    <s v="15,23"/>
    <s v="16"/>
    <s v="6618"/>
    <m/>
    <s v="14:20:07"/>
    <s v="15:53:34"/>
    <s v="15:57:40"/>
    <s v="13,48"/>
    <s v="13,48"/>
    <s v="5607"/>
    <m/>
    <m/>
    <m/>
    <m/>
    <m/>
    <m/>
    <m/>
    <n v="15.2"/>
    <n v="15.2"/>
    <n v="15.2"/>
    <n v="19894"/>
    <n v="19894"/>
    <x v="2"/>
    <n v="18"/>
    <s v="05:31:34"/>
    <n v="115"/>
    <n v="-80.916666666666671"/>
    <n v="118.08333333333333"/>
    <x v="46"/>
    <s v="RENATO  CERDA BARROS - AYHINCO"/>
    <e v="#N/A"/>
    <s v="04:10:39"/>
    <e v="#N/A"/>
    <e v="#N/A"/>
  </r>
  <r>
    <x v="2"/>
    <x v="1"/>
    <n v="80"/>
    <n v="84"/>
    <x v="0"/>
    <s v="7"/>
    <x v="0"/>
    <s v=""/>
    <s v=""/>
    <s v="10138423"/>
    <s v="JOSE PEDRO"/>
    <s v="VARELA ALFONSO"/>
    <m/>
    <s v="SI QU"/>
    <m/>
    <s v=""/>
    <m/>
    <s v=""/>
    <s v="CHL"/>
    <s v=""/>
    <s v="09:02:00"/>
    <s v="11:19:08"/>
    <s v="11:22:05"/>
    <s v="14,99"/>
    <s v="15,31"/>
    <s v="8406"/>
    <m/>
    <s v="12:02:05"/>
    <s v="13:55:27"/>
    <s v="13:57:56"/>
    <s v="14,5"/>
    <s v="14,82"/>
    <s v="6951"/>
    <m/>
    <s v="14:37:56"/>
    <s v="15:57:36"/>
    <s v="16:02:53"/>
    <s v="15,82"/>
    <s v="15,82"/>
    <s v="4780"/>
    <m/>
    <m/>
    <m/>
    <m/>
    <m/>
    <m/>
    <m/>
    <n v="15.02"/>
    <n v="15.02"/>
    <n v="15.02"/>
    <n v="20137"/>
    <n v="20137"/>
    <x v="2"/>
    <n v="20"/>
    <s v="05:35:37"/>
    <n v="105"/>
    <n v="-84.966666666666669"/>
    <n v="104.03333333333333"/>
    <x v="178"/>
    <s v="JOSE PEDRO VARELA ALFONSO - SI QU"/>
    <s v="EL MOLINO B"/>
    <s v="04:10:39"/>
    <e v="#N/A"/>
    <e v="#N/A"/>
  </r>
  <r>
    <x v="2"/>
    <x v="1"/>
    <n v="80"/>
    <n v="84"/>
    <x v="0"/>
    <s v="8"/>
    <x v="0"/>
    <s v=""/>
    <s v=""/>
    <m/>
    <s v="SEBASTIAN"/>
    <s v="IRRIBARRA CONA"/>
    <m/>
    <s v="RB URRACA"/>
    <m/>
    <s v=""/>
    <m/>
    <s v=""/>
    <s v="CHL"/>
    <s v=""/>
    <s v="09:02:00"/>
    <s v="11:11:15"/>
    <s v="11:14:30"/>
    <s v="15,85"/>
    <s v="16,25"/>
    <s v="7951"/>
    <m/>
    <s v="11:54:30"/>
    <s v="13:40:41"/>
    <s v="13:43:39"/>
    <s v="15,39"/>
    <s v="15,82"/>
    <s v="6549"/>
    <m/>
    <s v="14:23:39"/>
    <s v="16:00:06"/>
    <s v="16:03:22"/>
    <s v="13,06"/>
    <s v="13,06"/>
    <s v="5787"/>
    <m/>
    <m/>
    <m/>
    <m/>
    <m/>
    <m/>
    <m/>
    <n v="14.91"/>
    <n v="14.91"/>
    <n v="14.91"/>
    <n v="20287"/>
    <n v="20287"/>
    <x v="2"/>
    <n v="21"/>
    <s v="05:38:07"/>
    <n v="100"/>
    <n v="-87.466666666666669"/>
    <n v="96.533333333333331"/>
    <x v="77"/>
    <s v="SEBASTIAN IRRIBARRA CONA - RB URRACA"/>
    <e v="#N/A"/>
    <s v="04:10:39"/>
    <e v="#N/A"/>
    <e v="#N/A"/>
  </r>
  <r>
    <x v="2"/>
    <x v="1"/>
    <n v="80"/>
    <n v="84"/>
    <x v="0"/>
    <s v="9"/>
    <x v="1"/>
    <s v=""/>
    <s v=""/>
    <s v="10078544"/>
    <s v="MAURICIO"/>
    <s v="GONZALEZ"/>
    <m/>
    <s v="POZO BRUJO RANCO"/>
    <m/>
    <s v=""/>
    <m/>
    <s v=""/>
    <s v="CHL"/>
    <s v=""/>
    <s v="09:02:00"/>
    <s v="11:18:35"/>
    <s v="11:21:00"/>
    <s v="15,11"/>
    <s v="15,37"/>
    <s v="8340"/>
    <m/>
    <s v="12:01:00"/>
    <s v="13:56:58"/>
    <s v="13:58:58"/>
    <s v="14,24"/>
    <s v="14,49"/>
    <s v="7078"/>
    <m/>
    <s v="14:38:58"/>
    <s v="15:55:05"/>
    <s v="16:00:03"/>
    <s v="16,55"/>
    <s v="16,55"/>
    <s v="4568"/>
    <s v="FTQ GA"/>
    <m/>
    <m/>
    <m/>
    <m/>
    <m/>
    <m/>
    <n v="15.13"/>
    <n v="15.13"/>
    <n v="15.13"/>
    <n v="19986"/>
    <s v="NA"/>
    <x v="2"/>
    <s v="NA"/>
    <s v="NA"/>
    <n v="0"/>
    <e v="#VALUE!"/>
    <n v="0"/>
    <x v="179"/>
    <s v="MAURICIO GONZALEZ - POZO BRUJO RANCO"/>
    <e v="#N/A"/>
    <s v="04:10:39"/>
    <e v="#N/A"/>
    <e v="#N/A"/>
  </r>
  <r>
    <x v="2"/>
    <x v="1"/>
    <n v="80"/>
    <n v="84"/>
    <x v="0"/>
    <s v="10"/>
    <x v="1"/>
    <s v=""/>
    <s v=""/>
    <m/>
    <s v="BETZABETH"/>
    <s v="GOMEZ PEREZ"/>
    <m/>
    <s v="BUCEFALO"/>
    <m/>
    <s v=""/>
    <m/>
    <s v=""/>
    <s v="CHL"/>
    <s v=""/>
    <s v="09:02:00"/>
    <s v="11:42:50"/>
    <s v="11:46:42"/>
    <s v="12,75"/>
    <s v="13,06"/>
    <s v="9883"/>
    <m/>
    <s v="12:26:42"/>
    <s v="14:28:54"/>
    <s v="14:34:29"/>
    <s v="13,15"/>
    <s v="13,75"/>
    <s v="7667"/>
    <s v="FTQ GA"/>
    <m/>
    <m/>
    <m/>
    <m/>
    <m/>
    <m/>
    <m/>
    <m/>
    <m/>
    <m/>
    <m/>
    <m/>
    <m/>
    <n v="12.92"/>
    <n v="12.92"/>
    <n v="12.92"/>
    <n v="17550"/>
    <s v="NA"/>
    <x v="2"/>
    <s v="NA"/>
    <s v="NA"/>
    <n v="0"/>
    <e v="#VALUE!"/>
    <n v="0"/>
    <x v="170"/>
    <s v="BETZABETH GOMEZ PEREZ - BUCEFALO"/>
    <e v="#N/A"/>
    <s v="04:10:39"/>
    <e v="#N/A"/>
    <e v="#N/A"/>
  </r>
  <r>
    <x v="2"/>
    <x v="1"/>
    <n v="80"/>
    <n v="84"/>
    <x v="0"/>
    <s v="11"/>
    <x v="1"/>
    <s v=""/>
    <s v=""/>
    <m/>
    <s v="RICARDO"/>
    <s v="THOMSEN"/>
    <m/>
    <s v="ZAGAL"/>
    <m/>
    <s v=""/>
    <m/>
    <s v=""/>
    <s v="CHL"/>
    <s v=""/>
    <s v="09:02:00"/>
    <s v="10:43:36"/>
    <s v="10:48:42"/>
    <s v="19,68"/>
    <s v="20,67"/>
    <s v="6402"/>
    <s v="FTQ GA"/>
    <m/>
    <m/>
    <m/>
    <m/>
    <m/>
    <m/>
    <m/>
    <m/>
    <m/>
    <m/>
    <m/>
    <m/>
    <m/>
    <m/>
    <m/>
    <m/>
    <m/>
    <m/>
    <m/>
    <m/>
    <n v="19.68"/>
    <n v="19.68"/>
    <n v="19.68"/>
    <n v="6402"/>
    <s v="NA"/>
    <x v="2"/>
    <s v="NA"/>
    <s v="NA"/>
    <n v="0"/>
    <e v="#VALUE!"/>
    <n v="0"/>
    <x v="63"/>
    <s v="RICARDO THOMSEN - ZAGAL"/>
    <e v="#N/A"/>
    <s v="04:10:39"/>
    <e v="#N/A"/>
    <e v="#N/A"/>
  </r>
  <r>
    <x v="2"/>
    <x v="1"/>
    <n v="80"/>
    <n v="84"/>
    <x v="0"/>
    <s v="12"/>
    <x v="1"/>
    <s v=""/>
    <s v=""/>
    <s v="10040068"/>
    <s v="CLAUDIO"/>
    <s v="CORNEJO CABEZAS"/>
    <m/>
    <s v="SIMSEK"/>
    <m/>
    <s v=""/>
    <m/>
    <s v=""/>
    <s v="CHL"/>
    <s v=""/>
    <s v="09:02:00"/>
    <s v="11:00:54"/>
    <s v="11:04:26"/>
    <s v="17,15"/>
    <s v="17,66"/>
    <s v="7346"/>
    <s v="FTQ GA"/>
    <m/>
    <m/>
    <m/>
    <m/>
    <m/>
    <m/>
    <m/>
    <m/>
    <m/>
    <m/>
    <m/>
    <m/>
    <m/>
    <m/>
    <m/>
    <m/>
    <m/>
    <m/>
    <m/>
    <m/>
    <n v="17.149999999999999"/>
    <n v="17.149999999999999"/>
    <n v="17.149999999999999"/>
    <n v="7346"/>
    <s v="NA"/>
    <x v="2"/>
    <s v="NA"/>
    <s v="NA"/>
    <n v="0"/>
    <e v="#VALUE!"/>
    <n v="0"/>
    <x v="10"/>
    <s v="CLAUDIO CORNEJO CABEZAS - SIMSEK"/>
    <s v="RINCONADA A"/>
    <s v="04:10:39"/>
    <e v="#N/A"/>
    <e v="#N/A"/>
  </r>
  <r>
    <x v="2"/>
    <x v="1"/>
    <n v="80"/>
    <n v="84"/>
    <x v="1"/>
    <s v="1"/>
    <x v="0"/>
    <s v=""/>
    <s v=""/>
    <m/>
    <s v="HELENA"/>
    <s v="CERPA PINOCHET"/>
    <s v=""/>
    <s v="HDM MAGNOLIA"/>
    <m/>
    <s v=""/>
    <m/>
    <s v=""/>
    <s v="CHL"/>
    <s v=""/>
    <s v="09:16:00"/>
    <s v="11:26:30"/>
    <s v="11:31:41"/>
    <s v="15,48"/>
    <s v="16,09"/>
    <s v="8141"/>
    <m/>
    <s v="12:11:41"/>
    <s v="13:56:39"/>
    <s v="14:00:20"/>
    <s v="15,46"/>
    <s v="16"/>
    <s v="6520"/>
    <m/>
    <s v="14:40:20"/>
    <s v="15:49:52"/>
    <s v="16:01:23"/>
    <s v="18,12"/>
    <s v="18,12"/>
    <s v="4172"/>
    <m/>
    <m/>
    <m/>
    <m/>
    <m/>
    <m/>
    <m/>
    <n v="16.059999999999999"/>
    <n v="16.059999999999999"/>
    <n v="16.059999999999999"/>
    <n v="18833"/>
    <n v="18833"/>
    <x v="3"/>
    <n v="12"/>
    <s v="05:13:53"/>
    <n v="145"/>
    <n v="-63.233333333333334"/>
    <n v="165.76666666666665"/>
    <x v="84"/>
    <s v="HELENA CERPA PINOCHET - HDM MAGNOLIA"/>
    <e v="#N/A"/>
    <s v="04:10:39"/>
    <e v="#N/A"/>
    <e v="#N/A"/>
  </r>
  <r>
    <x v="2"/>
    <x v="1"/>
    <n v="80"/>
    <n v="84"/>
    <x v="1"/>
    <s v="2"/>
    <x v="0"/>
    <s v=""/>
    <s v=""/>
    <m/>
    <s v="DIEGO"/>
    <s v="OYANEDEL"/>
    <m/>
    <s v="MANSUR"/>
    <m/>
    <s v=""/>
    <m/>
    <s v=""/>
    <s v="CHL"/>
    <s v=""/>
    <s v="09:16:00"/>
    <s v="11:35:00"/>
    <s v="11:36:55"/>
    <s v="14,9"/>
    <s v="15,11"/>
    <s v="8455"/>
    <m/>
    <s v="12:16:55"/>
    <s v="14:10:57"/>
    <s v="14:14:28"/>
    <s v="14,29"/>
    <s v="14,73"/>
    <s v="7053"/>
    <m/>
    <s v="14:54:28"/>
    <s v="16:06:29"/>
    <s v="16:11:52"/>
    <s v="17,5"/>
    <s v="17,5"/>
    <s v="4321"/>
    <m/>
    <m/>
    <m/>
    <m/>
    <m/>
    <m/>
    <m/>
    <n v="15.25"/>
    <n v="15.25"/>
    <n v="15.25"/>
    <n v="19829"/>
    <n v="19829"/>
    <x v="3"/>
    <n v="16"/>
    <s v="05:30:29"/>
    <n v="125"/>
    <n v="-79.833333333333329"/>
    <n v="129.16666666666669"/>
    <x v="75"/>
    <s v="DIEGO OYANEDEL - MANSUR"/>
    <s v="LA COMPAÑÍA"/>
    <s v="04:10:39"/>
    <e v="#N/A"/>
    <e v="#N/A"/>
  </r>
  <r>
    <x v="2"/>
    <x v="1"/>
    <n v="80"/>
    <n v="84"/>
    <x v="1"/>
    <s v="3"/>
    <x v="0"/>
    <s v=""/>
    <s v=""/>
    <m/>
    <s v="MAX"/>
    <s v="BULNES LABRA"/>
    <m/>
    <s v="FLOKI"/>
    <m/>
    <s v=""/>
    <m/>
    <s v=""/>
    <s v="CHL"/>
    <s v=""/>
    <s v="09:16:00"/>
    <s v="11:42:41"/>
    <s v="11:46:20"/>
    <s v="13,97"/>
    <s v="14,32"/>
    <s v="9020"/>
    <m/>
    <s v="12:26:20"/>
    <s v="14:27:23"/>
    <s v="14:29:57"/>
    <s v="13,59"/>
    <s v="13,88"/>
    <s v="7417"/>
    <m/>
    <s v="15:09:57"/>
    <s v="16:07:18"/>
    <s v="16:15:00"/>
    <s v="21,97"/>
    <s v="21,97"/>
    <s v="3441"/>
    <m/>
    <m/>
    <m/>
    <m/>
    <m/>
    <m/>
    <m/>
    <n v="15.21"/>
    <n v="15.21"/>
    <n v="15.21"/>
    <n v="19878"/>
    <n v="19878"/>
    <x v="3"/>
    <n v="17"/>
    <s v="05:31:18"/>
    <n v="120"/>
    <n v="-80.650000000000006"/>
    <n v="123.35"/>
    <x v="164"/>
    <s v="MAX BULNES LABRA - FLOKI"/>
    <e v="#N/A"/>
    <s v="04:10:39"/>
    <e v="#N/A"/>
    <e v="#N/A"/>
  </r>
  <r>
    <x v="2"/>
    <x v="1"/>
    <n v="80"/>
    <n v="84"/>
    <x v="1"/>
    <s v="4"/>
    <x v="1"/>
    <s v=""/>
    <s v=""/>
    <m/>
    <s v="MAUD"/>
    <s v="BREYNE"/>
    <m/>
    <s v="KHOLLY"/>
    <m/>
    <s v=""/>
    <m/>
    <s v=""/>
    <s v="CHL"/>
    <s v=""/>
    <s v="09:16:00"/>
    <s v="11:26:32"/>
    <s v="11:28:21"/>
    <s v="15,87"/>
    <s v="16,09"/>
    <s v="7941"/>
    <m/>
    <s v="12:08:21"/>
    <s v="13:56:42"/>
    <s v="14:00:03"/>
    <s v="15,04"/>
    <s v="15,5"/>
    <s v="6703"/>
    <s v="FTQ GA"/>
    <m/>
    <m/>
    <m/>
    <m/>
    <m/>
    <m/>
    <m/>
    <m/>
    <m/>
    <m/>
    <m/>
    <m/>
    <m/>
    <n v="15.49"/>
    <n v="15.49"/>
    <n v="15.49"/>
    <n v="14644"/>
    <s v="NA"/>
    <x v="3"/>
    <s v="NA"/>
    <s v="NA"/>
    <n v="0"/>
    <e v="#VALUE!"/>
    <n v="0"/>
    <x v="161"/>
    <s v="MAUD BREYNE - KHOLLY"/>
    <e v="#N/A"/>
    <s v="04:10:39"/>
    <e v="#N/A"/>
    <e v="#N/A"/>
  </r>
  <r>
    <x v="2"/>
    <x v="1"/>
    <n v="60"/>
    <n v="63"/>
    <x v="0"/>
    <s v="1"/>
    <x v="0"/>
    <s v=""/>
    <s v=""/>
    <m/>
    <s v="ANDRES"/>
    <s v="GATICA JOLFRE"/>
    <m/>
    <s v="CL CHIPANA"/>
    <m/>
    <s v=""/>
    <m/>
    <s v=""/>
    <s v="CHL"/>
    <s v=""/>
    <s v="11:00:00"/>
    <s v="13:00:21"/>
    <s v="13:10:55"/>
    <s v="16,04"/>
    <s v="17,45"/>
    <s v="7856"/>
    <m/>
    <s v="13:50:55"/>
    <s v="15:40:42"/>
    <s v="15:44:38"/>
    <s v="14,77"/>
    <s v="15,3"/>
    <s v="6823"/>
    <m/>
    <m/>
    <m/>
    <m/>
    <m/>
    <m/>
    <m/>
    <m/>
    <m/>
    <m/>
    <m/>
    <m/>
    <m/>
    <m/>
    <n v="15.45"/>
    <n v="15.45"/>
    <n v="15.45"/>
    <n v="14679"/>
    <n v="14679"/>
    <x v="4"/>
    <n v="1"/>
    <s v="04:04:39"/>
    <n v="200"/>
    <n v="0"/>
    <n v="263"/>
    <x v="165"/>
    <s v="ANDRES GATICA JOLFRE - CL CHIPANA"/>
    <s v="EL MOLINO B"/>
    <s v="04:04:39"/>
    <e v="#N/A"/>
    <e v="#N/A"/>
  </r>
  <r>
    <x v="2"/>
    <x v="1"/>
    <n v="60"/>
    <n v="63"/>
    <x v="0"/>
    <s v="2"/>
    <x v="0"/>
    <s v=""/>
    <s v=""/>
    <m/>
    <s v="JOSE  ELIAS "/>
    <s v="RISHMAWI"/>
    <m/>
    <s v="ANCAR BAKUR"/>
    <m/>
    <s v=""/>
    <m/>
    <s v=""/>
    <s v="CHL"/>
    <s v=""/>
    <s v="11:00:00"/>
    <s v="13:04:56"/>
    <s v="13:11:16"/>
    <s v="16"/>
    <s v="16,81"/>
    <s v="7876"/>
    <m/>
    <s v="13:51:16"/>
    <s v="15:40:40"/>
    <s v="15:45:17"/>
    <s v="14,73"/>
    <s v="15,35"/>
    <s v="6841"/>
    <m/>
    <m/>
    <m/>
    <m/>
    <m/>
    <m/>
    <m/>
    <m/>
    <m/>
    <m/>
    <m/>
    <m/>
    <m/>
    <m/>
    <n v="15.41"/>
    <n v="15.41"/>
    <n v="15.41"/>
    <n v="14717"/>
    <n v="14717"/>
    <x v="4"/>
    <n v="2"/>
    <s v="04:05:17"/>
    <n v="195"/>
    <n v="-0.6333333333333333"/>
    <n v="257.36666666666667"/>
    <x v="115"/>
    <s v="JOSE  ELIAS  RISHMAWI - ANCAR BAKUR"/>
    <s v="EL QUILLAY"/>
    <s v="04:04:39"/>
    <e v="#N/A"/>
    <e v="#N/A"/>
  </r>
  <r>
    <x v="2"/>
    <x v="1"/>
    <n v="60"/>
    <n v="63"/>
    <x v="0"/>
    <s v="3"/>
    <x v="1"/>
    <s v=""/>
    <s v=""/>
    <m/>
    <s v="RAFAEL "/>
    <s v="CARRERE"/>
    <m/>
    <s v="ZINGARA"/>
    <m/>
    <s v=""/>
    <m/>
    <s v=""/>
    <s v="CHL"/>
    <s v=""/>
    <s v="11:00:00"/>
    <s v="13:12:08"/>
    <s v="13:17:18"/>
    <s v="15,29"/>
    <s v="15,89"/>
    <s v="8238"/>
    <m/>
    <s v="13:57:18"/>
    <s v="15:15:21"/>
    <s v="15:18:38"/>
    <s v="20,65"/>
    <s v="21,52"/>
    <s v="4880"/>
    <s v="FTQ GA"/>
    <m/>
    <m/>
    <m/>
    <m/>
    <m/>
    <m/>
    <m/>
    <m/>
    <m/>
    <m/>
    <m/>
    <m/>
    <m/>
    <n v="17.29"/>
    <n v="17.29"/>
    <n v="17.29"/>
    <n v="13119"/>
    <s v="NA"/>
    <x v="4"/>
    <s v="NA"/>
    <s v="NA"/>
    <n v="0"/>
    <e v="#VALUE!"/>
    <n v="0"/>
    <x v="107"/>
    <s v="RAFAEL  CARRERE - ZINGARA"/>
    <s v="RINCONADA B"/>
    <s v="04:04:39"/>
    <e v="#N/A"/>
    <e v="#N/A"/>
  </r>
  <r>
    <x v="2"/>
    <x v="1"/>
    <n v="60"/>
    <n v="63"/>
    <x v="1"/>
    <s v="1"/>
    <x v="0"/>
    <s v=""/>
    <s v=""/>
    <s v="10187939"/>
    <s v="EMILIA"/>
    <s v="PATTERSON"/>
    <m/>
    <s v="Champulli Ali"/>
    <m/>
    <s v=""/>
    <m/>
    <s v=""/>
    <s v="CHL"/>
    <s v=""/>
    <s v="11:00:00"/>
    <s v="13:12:26"/>
    <s v="13:15:36"/>
    <s v="15,49"/>
    <s v="15,86"/>
    <s v="8137"/>
    <m/>
    <s v="13:55:36"/>
    <s v="15:44:14"/>
    <s v="15:50:33"/>
    <s v="14,61"/>
    <s v="15,47"/>
    <s v="6897"/>
    <m/>
    <m/>
    <m/>
    <m/>
    <m/>
    <m/>
    <m/>
    <m/>
    <m/>
    <m/>
    <m/>
    <m/>
    <m/>
    <m/>
    <n v="15.09"/>
    <n v="15.09"/>
    <n v="15.09"/>
    <n v="15034"/>
    <n v="15034"/>
    <x v="8"/>
    <n v="3"/>
    <s v="04:10:34"/>
    <n v="190"/>
    <n v="-5.916666666666667"/>
    <n v="247.08333333333334"/>
    <x v="55"/>
    <s v="EMILIA PATTERSON - CHAMPULLI ALI"/>
    <s v="RINCONADA A"/>
    <s v="04:04:39"/>
    <e v="#N/A"/>
    <e v="#N/A"/>
  </r>
  <r>
    <x v="2"/>
    <x v="1"/>
    <n v="60"/>
    <n v="63"/>
    <x v="1"/>
    <s v="2"/>
    <x v="0"/>
    <s v=""/>
    <s v=""/>
    <m/>
    <s v="CRISTOBAL"/>
    <s v="ROJAS"/>
    <m/>
    <s v="RANQUILCO FARUK"/>
    <m/>
    <s v=""/>
    <m/>
    <s v=""/>
    <s v="CHL"/>
    <s v=""/>
    <s v="11:00:00"/>
    <s v="13:12:18"/>
    <s v="13:14:53"/>
    <s v="15,57"/>
    <s v="15,87"/>
    <s v="8093"/>
    <m/>
    <s v="13:54:53"/>
    <s v="15:44:12"/>
    <s v="15:51:16"/>
    <s v="14,43"/>
    <s v="15,37"/>
    <s v="6984"/>
    <m/>
    <m/>
    <m/>
    <m/>
    <m/>
    <m/>
    <m/>
    <m/>
    <m/>
    <m/>
    <m/>
    <m/>
    <m/>
    <m/>
    <n v="15.04"/>
    <n v="15.04"/>
    <n v="15.04"/>
    <n v="15077"/>
    <n v="15077"/>
    <x v="8"/>
    <n v="4"/>
    <s v="04:11:17"/>
    <n v="185"/>
    <n v="-6.6333333333333329"/>
    <n v="241.36666666666667"/>
    <x v="180"/>
    <s v="CRISTOBAL ROJAS - RANQUILCO FARUK"/>
    <e v="#N/A"/>
    <s v="04:04:39"/>
    <e v="#N/A"/>
    <e v="#N/A"/>
  </r>
  <r>
    <x v="2"/>
    <x v="1"/>
    <n v="60"/>
    <n v="63"/>
    <x v="1"/>
    <s v="3"/>
    <x v="1"/>
    <s v=""/>
    <s v=""/>
    <m/>
    <s v="JOSEFA"/>
    <s v="AGUILERA"/>
    <m/>
    <s v="SULTAN AUGUSTO"/>
    <m/>
    <s v=""/>
    <m/>
    <s v=""/>
    <s v="CHL"/>
    <s v=""/>
    <s v="11:00:00"/>
    <s v="13:12:03"/>
    <s v="13:17:36"/>
    <s v="15,26"/>
    <s v="15,9"/>
    <s v="8257"/>
    <m/>
    <s v="13:57:36"/>
    <s v="15:44:06"/>
    <s v="15:57:50"/>
    <s v="13,97"/>
    <s v="15,78"/>
    <s v="7214"/>
    <s v="FTQ GA"/>
    <m/>
    <m/>
    <m/>
    <m/>
    <m/>
    <m/>
    <m/>
    <m/>
    <m/>
    <m/>
    <m/>
    <m/>
    <m/>
    <n v="14.66"/>
    <n v="14.66"/>
    <n v="14.66"/>
    <n v="15471"/>
    <s v="NA"/>
    <x v="8"/>
    <s v="NA"/>
    <s v="NA"/>
    <n v="0"/>
    <e v="#VALUE!"/>
    <n v="0"/>
    <x v="112"/>
    <s v="JOSEFA AGUILERA - SULTAN AUGUSTO"/>
    <s v="RINCONADA B"/>
    <s v="04:04:39"/>
    <e v="#N/A"/>
    <e v="#N/A"/>
  </r>
  <r>
    <x v="2"/>
    <x v="1"/>
    <n v="40"/>
    <n v="41"/>
    <x v="0"/>
    <s v="1"/>
    <x v="0"/>
    <s v=""/>
    <s v=""/>
    <s v="10150368"/>
    <s v="MARIA IGNACIA"/>
    <s v="SAT YABER"/>
    <s v="103hq92"/>
    <s v="Copihue"/>
    <m/>
    <s v=""/>
    <m/>
    <s v=""/>
    <s v="CHL"/>
    <s v=""/>
    <s v="12:30:00"/>
    <s v="13:27:12"/>
    <s v="13:32:37"/>
    <s v="20,12"/>
    <s v="22,02"/>
    <s v="3757"/>
    <m/>
    <s v="14:02:37"/>
    <s v="15:02:11"/>
    <s v="15:06:43"/>
    <s v="18,72"/>
    <s v="20,14"/>
    <s v="3846"/>
    <m/>
    <m/>
    <m/>
    <m/>
    <m/>
    <m/>
    <m/>
    <m/>
    <m/>
    <m/>
    <m/>
    <m/>
    <m/>
    <m/>
    <n v="19.41"/>
    <n v="19.41"/>
    <n v="19.41"/>
    <n v="7603"/>
    <n v="7603"/>
    <x v="5"/>
    <n v="1"/>
    <s v="02:06:43"/>
    <n v="200"/>
    <n v="0"/>
    <n v="241"/>
    <x v="89"/>
    <s v="MARIA IGNACIA SAT YABER - COPIHUE"/>
    <s v="RINCONADA B"/>
    <s v="02:06:43"/>
    <e v="#N/A"/>
    <e v="#N/A"/>
  </r>
  <r>
    <x v="2"/>
    <x v="1"/>
    <n v="40"/>
    <n v="41"/>
    <x v="0"/>
    <s v="2"/>
    <x v="0"/>
    <s v=""/>
    <s v=""/>
    <m/>
    <s v="JORGE"/>
    <s v="GELDRES"/>
    <m/>
    <s v="GLORIA"/>
    <m/>
    <s v=""/>
    <m/>
    <s v=""/>
    <s v="CHL"/>
    <s v=""/>
    <s v="12:30:00"/>
    <s v="13:33:02"/>
    <s v="13:39:36"/>
    <s v="18,1"/>
    <s v="19,98"/>
    <s v="4176"/>
    <m/>
    <s v="14:09:36"/>
    <s v="15:09:17"/>
    <s v="15:18:04"/>
    <s v="17,53"/>
    <s v="20,1"/>
    <s v="4108"/>
    <m/>
    <m/>
    <m/>
    <m/>
    <m/>
    <m/>
    <m/>
    <m/>
    <m/>
    <m/>
    <m/>
    <m/>
    <m/>
    <m/>
    <n v="17.82"/>
    <n v="17.82"/>
    <n v="17.82"/>
    <n v="8284"/>
    <n v="8284"/>
    <x v="5"/>
    <n v="2"/>
    <s v="02:18:04"/>
    <n v="195"/>
    <n v="-11.35"/>
    <n v="224.65"/>
    <x v="181"/>
    <s v="JORGE GELDRES - GLORIA"/>
    <e v="#N/A"/>
    <s v="02:06:43"/>
    <e v="#N/A"/>
    <e v="#N/A"/>
  </r>
  <r>
    <x v="2"/>
    <x v="1"/>
    <n v="40"/>
    <n v="41"/>
    <x v="0"/>
    <s v="3"/>
    <x v="0"/>
    <s v=""/>
    <s v=""/>
    <m/>
    <s v="JORGE "/>
    <s v="BERCKEMEYER GOSCH"/>
    <m/>
    <s v="SHAWAN"/>
    <m/>
    <s v=""/>
    <m/>
    <s v=""/>
    <s v="CHL"/>
    <s v=""/>
    <s v="12:30:00"/>
    <s v="13:27:22"/>
    <s v="13:36:36"/>
    <s v="18,92"/>
    <s v="21,96"/>
    <s v="3996"/>
    <m/>
    <s v="14:06:36"/>
    <s v="15:13:55"/>
    <s v="15:19:06"/>
    <s v="16,55"/>
    <s v="17,83"/>
    <s v="4350"/>
    <m/>
    <m/>
    <m/>
    <m/>
    <m/>
    <m/>
    <m/>
    <m/>
    <m/>
    <m/>
    <m/>
    <m/>
    <m/>
    <m/>
    <n v="17.68"/>
    <n v="17.68"/>
    <n v="17.68"/>
    <n v="8346"/>
    <n v="8346"/>
    <x v="5"/>
    <n v="3"/>
    <s v="02:19:06"/>
    <n v="190"/>
    <n v="-12.383333333333333"/>
    <n v="218.61666666666667"/>
    <x v="182"/>
    <s v="JORGE  BERCKEMEYER GOSCH - SHAWAN"/>
    <e v="#N/A"/>
    <s v="02:06:43"/>
    <e v="#N/A"/>
    <e v="#N/A"/>
  </r>
  <r>
    <x v="2"/>
    <x v="1"/>
    <n v="40"/>
    <n v="41"/>
    <x v="0"/>
    <s v="4"/>
    <x v="0"/>
    <s v=""/>
    <s v=""/>
    <m/>
    <s v="CARLOS"/>
    <s v="SABBAGH PISANO"/>
    <m/>
    <s v="SHAH"/>
    <m/>
    <s v=""/>
    <m/>
    <s v=""/>
    <s v="CHL"/>
    <s v=""/>
    <s v="12:30:00"/>
    <s v="13:36:31"/>
    <s v="13:44:57"/>
    <s v="16,81"/>
    <s v="18,94"/>
    <s v="4497"/>
    <m/>
    <s v="14:14:57"/>
    <s v="15:30:45"/>
    <s v="15:38:59"/>
    <s v="14,28"/>
    <s v="15,83"/>
    <s v="5042"/>
    <m/>
    <m/>
    <m/>
    <m/>
    <m/>
    <m/>
    <m/>
    <m/>
    <m/>
    <m/>
    <m/>
    <m/>
    <m/>
    <m/>
    <n v="15.47"/>
    <n v="15.47"/>
    <n v="15.47"/>
    <n v="9539"/>
    <n v="9539"/>
    <x v="5"/>
    <n v="4"/>
    <s v="02:38:59"/>
    <n v="185"/>
    <n v="-32.266666666666666"/>
    <n v="193.73333333333335"/>
    <x v="183"/>
    <s v="CARLOS SABBAGH PISANO - SHAH"/>
    <e v="#N/A"/>
    <s v="02:06:43"/>
    <e v="#N/A"/>
    <e v="#N/A"/>
  </r>
  <r>
    <x v="2"/>
    <x v="1"/>
    <n v="40"/>
    <n v="41"/>
    <x v="0"/>
    <s v="5"/>
    <x v="0"/>
    <s v=""/>
    <s v=""/>
    <m/>
    <s v="MATIAS"/>
    <s v="LILLO"/>
    <m/>
    <s v="ALI BABA"/>
    <m/>
    <s v=""/>
    <m/>
    <s v=""/>
    <s v="CHL"/>
    <s v=""/>
    <s v="12:30:00"/>
    <s v="13:43:31"/>
    <s v="13:51:23"/>
    <s v="15,48"/>
    <s v="17,14"/>
    <s v="4884"/>
    <m/>
    <s v="14:21:23"/>
    <s v="15:29:35"/>
    <s v="15:39:03"/>
    <s v="15,45"/>
    <s v="17,6"/>
    <s v="4660"/>
    <m/>
    <m/>
    <m/>
    <m/>
    <m/>
    <m/>
    <m/>
    <m/>
    <m/>
    <m/>
    <m/>
    <m/>
    <m/>
    <m/>
    <n v="15.47"/>
    <n v="15.47"/>
    <n v="15.47"/>
    <n v="9544"/>
    <n v="9544"/>
    <x v="5"/>
    <n v="5"/>
    <s v="02:39:04"/>
    <n v="180"/>
    <n v="-32.35"/>
    <n v="188.65"/>
    <x v="167"/>
    <s v="MATIAS LILLO - ALI BABA"/>
    <s v="KEHAILAN A"/>
    <s v="02:06:43"/>
    <e v="#N/A"/>
    <e v="#N/A"/>
  </r>
  <r>
    <x v="2"/>
    <x v="1"/>
    <n v="40"/>
    <n v="41"/>
    <x v="0"/>
    <s v="6"/>
    <x v="0"/>
    <s v=""/>
    <s v=""/>
    <s v="10039977"/>
    <s v="JUAN EDUARDO"/>
    <s v="COX VIAL"/>
    <m/>
    <s v="HELENA"/>
    <m/>
    <s v=""/>
    <m/>
    <s v=""/>
    <s v="CHL"/>
    <s v=""/>
    <s v="12:30:00"/>
    <s v="13:58:37"/>
    <s v="14:06:10"/>
    <s v="13,1"/>
    <s v="14,22"/>
    <s v="5770"/>
    <m/>
    <s v="14:36:10"/>
    <s v="15:27:38"/>
    <s v="15:40:10"/>
    <s v="18,75"/>
    <s v="23,31"/>
    <s v="3841"/>
    <m/>
    <m/>
    <m/>
    <m/>
    <m/>
    <m/>
    <m/>
    <m/>
    <m/>
    <m/>
    <m/>
    <m/>
    <m/>
    <m/>
    <n v="15.36"/>
    <n v="15.36"/>
    <n v="15.36"/>
    <n v="9611"/>
    <n v="9611"/>
    <x v="5"/>
    <n v="6"/>
    <s v="02:40:11"/>
    <n v="175"/>
    <n v="-33.466666666666669"/>
    <n v="182.53333333333333"/>
    <x v="184"/>
    <s v="JUAN EDUARDO COX VIAL - HELENA"/>
    <e v="#N/A"/>
    <s v="02:06:43"/>
    <e v="#N/A"/>
    <e v="#N/A"/>
  </r>
  <r>
    <x v="2"/>
    <x v="1"/>
    <n v="40"/>
    <n v="41"/>
    <x v="0"/>
    <s v="7"/>
    <x v="0"/>
    <s v=""/>
    <s v=""/>
    <s v="10138024"/>
    <s v="MARIA CECILIA"/>
    <s v="GODOY"/>
    <m/>
    <s v="PS Siroco"/>
    <m/>
    <s v=""/>
    <m/>
    <s v=""/>
    <s v="CHL"/>
    <s v=""/>
    <s v="12:30:00"/>
    <s v="13:51:23"/>
    <s v="13:54:25"/>
    <s v="14,92"/>
    <s v="15,48"/>
    <s v="5066"/>
    <m/>
    <s v="14:24:25"/>
    <s v="15:42:10"/>
    <s v="15:47:42"/>
    <s v="14,41"/>
    <s v="15,44"/>
    <s v="4997"/>
    <m/>
    <m/>
    <m/>
    <m/>
    <m/>
    <m/>
    <m/>
    <m/>
    <m/>
    <m/>
    <m/>
    <m/>
    <m/>
    <m/>
    <n v="14.67"/>
    <n v="14.67"/>
    <n v="14.67"/>
    <n v="10063"/>
    <n v="10063"/>
    <x v="5"/>
    <n v="7"/>
    <s v="02:47:43"/>
    <n v="170"/>
    <n v="-41"/>
    <n v="170"/>
    <x v="93"/>
    <s v="MARIA CECILIA GODOY - PS SIROCO"/>
    <s v="EL SENDERO"/>
    <s v="02:06:43"/>
    <e v="#N/A"/>
    <e v="#N/A"/>
  </r>
  <r>
    <x v="2"/>
    <x v="1"/>
    <n v="40"/>
    <n v="41"/>
    <x v="0"/>
    <s v="8"/>
    <x v="0"/>
    <s v=""/>
    <s v=""/>
    <s v="10068034"/>
    <s v="CAMILA "/>
    <s v="HERRERA"/>
    <m/>
    <s v="PINTA"/>
    <m/>
    <s v=""/>
    <m/>
    <s v=""/>
    <s v="CHL"/>
    <s v=""/>
    <s v="12:30:00"/>
    <s v="13:57:24"/>
    <s v="14:00:44"/>
    <s v="13,89"/>
    <s v="14,42"/>
    <s v="5444"/>
    <m/>
    <s v="14:30:44"/>
    <s v="15:59:30"/>
    <s v="16:03:25"/>
    <s v="12,95"/>
    <s v="13,52"/>
    <s v="5561"/>
    <m/>
    <m/>
    <m/>
    <m/>
    <m/>
    <m/>
    <m/>
    <m/>
    <m/>
    <m/>
    <m/>
    <m/>
    <m/>
    <m/>
    <n v="13.41"/>
    <n v="13.41"/>
    <n v="13.41"/>
    <n v="11005"/>
    <n v="11005"/>
    <x v="5"/>
    <n v="9"/>
    <s v="03:03:25"/>
    <n v="160"/>
    <n v="-56.7"/>
    <n v="144.30000000000001"/>
    <x v="185"/>
    <s v="CAMILA  HERRERA - PINTA"/>
    <e v="#N/A"/>
    <s v="02:06:43"/>
    <e v="#N/A"/>
    <e v="#N/A"/>
  </r>
  <r>
    <x v="2"/>
    <x v="1"/>
    <n v="40"/>
    <n v="41"/>
    <x v="0"/>
    <s v="9"/>
    <x v="0"/>
    <s v=""/>
    <s v=""/>
    <s v="10032360"/>
    <s v="ALFREDO"/>
    <s v="SAT YABER"/>
    <m/>
    <s v="PROFETA"/>
    <m/>
    <s v=""/>
    <m/>
    <s v=""/>
    <s v="CHL"/>
    <s v=""/>
    <s v="12:30:00"/>
    <s v="13:57:13"/>
    <s v="14:00:51"/>
    <s v="13,87"/>
    <s v="14,45"/>
    <s v="5452"/>
    <m/>
    <s v="14:30:51"/>
    <s v="15:59:40"/>
    <s v="16:05:24"/>
    <s v="12,69"/>
    <s v="13,51"/>
    <s v="5673"/>
    <m/>
    <m/>
    <m/>
    <m/>
    <m/>
    <m/>
    <m/>
    <m/>
    <m/>
    <m/>
    <m/>
    <m/>
    <m/>
    <m/>
    <n v="13.27"/>
    <n v="13.27"/>
    <n v="13.27"/>
    <n v="11124"/>
    <n v="11124"/>
    <x v="5"/>
    <n v="10"/>
    <s v="03:05:24"/>
    <n v="155"/>
    <n v="-58.68333333333333"/>
    <n v="137.31666666666666"/>
    <x v="31"/>
    <s v="ALFREDO SAT YABER - PROFETA"/>
    <s v="RINCONADA A"/>
    <s v="02:06:43"/>
    <e v="#N/A"/>
    <e v="#N/A"/>
  </r>
  <r>
    <x v="2"/>
    <x v="1"/>
    <n v="40"/>
    <n v="41"/>
    <x v="0"/>
    <s v="10"/>
    <x v="0"/>
    <s v=""/>
    <s v=""/>
    <s v="10078206"/>
    <s v="CARLA"/>
    <s v="O´NELL"/>
    <m/>
    <s v="HADI"/>
    <m/>
    <s v=""/>
    <m/>
    <s v=""/>
    <s v="CHL"/>
    <s v=""/>
    <s v="12:30:00"/>
    <s v="13:57:15"/>
    <s v="14:02:17"/>
    <s v="13,65"/>
    <s v="14,44"/>
    <s v="5537"/>
    <m/>
    <s v="14:32:17"/>
    <s v="15:59:45"/>
    <s v="16:06:32"/>
    <s v="12,73"/>
    <s v="13,72"/>
    <s v="5656"/>
    <m/>
    <m/>
    <m/>
    <m/>
    <m/>
    <m/>
    <m/>
    <m/>
    <m/>
    <m/>
    <m/>
    <m/>
    <m/>
    <m/>
    <n v="13.19"/>
    <n v="13.19"/>
    <n v="13.19"/>
    <n v="11193"/>
    <n v="11193"/>
    <x v="5"/>
    <n v="11"/>
    <s v="03:06:33"/>
    <n v="150"/>
    <n v="-59.833333333333336"/>
    <n v="131.16666666666666"/>
    <x v="106"/>
    <s v="CARLA O´NELL - HADI"/>
    <s v="RINCONADA A"/>
    <s v="02:06:43"/>
    <e v="#N/A"/>
    <e v="#N/A"/>
  </r>
  <r>
    <x v="2"/>
    <x v="1"/>
    <n v="40"/>
    <n v="41"/>
    <x v="0"/>
    <s v="11"/>
    <x v="0"/>
    <s v=""/>
    <s v=""/>
    <m/>
    <s v="FRANCISCO"/>
    <s v="VERGARA"/>
    <m/>
    <s v="HP ORASHAN"/>
    <m/>
    <s v=""/>
    <m/>
    <s v=""/>
    <s v="CHL"/>
    <s v=""/>
    <s v="12:30:00"/>
    <s v="13:57:26"/>
    <s v="14:06:16"/>
    <s v="13,09"/>
    <s v="14,41"/>
    <s v="5776"/>
    <m/>
    <s v="14:36:16"/>
    <s v="16:05:13"/>
    <s v="16:13:42"/>
    <s v="12,32"/>
    <s v="13,49"/>
    <s v="5846"/>
    <m/>
    <m/>
    <m/>
    <m/>
    <m/>
    <m/>
    <m/>
    <m/>
    <m/>
    <m/>
    <m/>
    <m/>
    <m/>
    <m/>
    <n v="12.7"/>
    <n v="12.7"/>
    <n v="12.7"/>
    <n v="11622"/>
    <n v="11622"/>
    <x v="5"/>
    <n v="12"/>
    <s v="03:13:42"/>
    <n v="145"/>
    <n v="-66.983333333333334"/>
    <n v="119.01666666666667"/>
    <x v="150"/>
    <s v="FRANCISCO VERGARA - HP ORASHAN"/>
    <e v="#N/A"/>
    <s v="02:06:43"/>
    <e v="#N/A"/>
    <e v="#N/A"/>
  </r>
  <r>
    <x v="2"/>
    <x v="1"/>
    <n v="40"/>
    <n v="41"/>
    <x v="0"/>
    <s v="12"/>
    <x v="0"/>
    <s v=""/>
    <s v=""/>
    <s v="10102392"/>
    <s v="MACARENA"/>
    <s v="SUAZO CEPEDA"/>
    <m/>
    <s v="HC TIA HAYDE"/>
    <m/>
    <s v=""/>
    <m/>
    <s v=""/>
    <s v="CHL"/>
    <s v=""/>
    <s v="12:30:00"/>
    <s v="14:20:45"/>
    <s v="14:23:41"/>
    <s v="11,08"/>
    <s v="11,38"/>
    <s v="6822"/>
    <m/>
    <s v="14:53:41"/>
    <s v="16:23:10"/>
    <s v="16:28:31"/>
    <s v="12,65"/>
    <s v="13,41"/>
    <s v="5690"/>
    <m/>
    <m/>
    <m/>
    <m/>
    <m/>
    <m/>
    <m/>
    <m/>
    <m/>
    <m/>
    <m/>
    <m/>
    <m/>
    <m/>
    <n v="11.8"/>
    <n v="11.8"/>
    <n v="11.8"/>
    <n v="12511"/>
    <n v="12511"/>
    <x v="5"/>
    <n v="15"/>
    <s v="03:28:31"/>
    <n v="130"/>
    <n v="-81.8"/>
    <n v="89.2"/>
    <x v="44"/>
    <s v="MACARENA SUAZO CEPEDA - HC TIA HAYDE"/>
    <s v="EL QUILLAY"/>
    <s v="02:06:43"/>
    <e v="#N/A"/>
    <e v="#N/A"/>
  </r>
  <r>
    <x v="2"/>
    <x v="1"/>
    <n v="40"/>
    <n v="41"/>
    <x v="0"/>
    <s v="13"/>
    <x v="1"/>
    <s v=""/>
    <s v=""/>
    <m/>
    <s v="GUILLERMO "/>
    <s v="TORO TASSARA"/>
    <m/>
    <s v="ROBLE"/>
    <m/>
    <s v=""/>
    <m/>
    <s v=""/>
    <s v="CHL"/>
    <s v=""/>
    <s v="12:30:00"/>
    <s v="13:26:40"/>
    <s v="13:33:08"/>
    <s v="19,95"/>
    <s v="22,23"/>
    <s v="3789"/>
    <m/>
    <s v="14:03:08"/>
    <s v="15:02:05"/>
    <s v="15:08:54"/>
    <s v="18,25"/>
    <s v="20,36"/>
    <s v="3945"/>
    <s v="FTQ GA"/>
    <m/>
    <m/>
    <m/>
    <m/>
    <m/>
    <m/>
    <m/>
    <m/>
    <m/>
    <m/>
    <m/>
    <m/>
    <m/>
    <n v="19.079999999999998"/>
    <n v="19.079999999999998"/>
    <n v="19.079999999999998"/>
    <n v="7734"/>
    <s v="NA"/>
    <x v="5"/>
    <s v="NA"/>
    <s v="NA"/>
    <n v="0"/>
    <e v="#VALUE!"/>
    <n v="0"/>
    <x v="88"/>
    <s v="GUILLERMO  TORO TASSARA - ROBLE"/>
    <e v="#N/A"/>
    <s v="02:06:43"/>
    <e v="#N/A"/>
    <e v="#N/A"/>
  </r>
  <r>
    <x v="2"/>
    <x v="1"/>
    <n v="40"/>
    <n v="41"/>
    <x v="0"/>
    <s v="14"/>
    <x v="1"/>
    <s v=""/>
    <s v=""/>
    <m/>
    <s v="JUAN ALVARO"/>
    <s v="GONZALEZ ASBUN"/>
    <s v="105ZX18"/>
    <s v="PERSEO"/>
    <m/>
    <s v=""/>
    <m/>
    <s v=""/>
    <s v="CHL"/>
    <s v=""/>
    <s v="12:30:00"/>
    <s v="13:51:27"/>
    <s v="13:59:43"/>
    <s v="14,04"/>
    <s v="15,47"/>
    <s v="5383"/>
    <m/>
    <s v="14:29:43"/>
    <s v="15:45:11"/>
    <s v="15:53:51"/>
    <s v="14,26"/>
    <s v="15,9"/>
    <s v="5048"/>
    <s v="FTQ GA"/>
    <m/>
    <m/>
    <m/>
    <m/>
    <m/>
    <m/>
    <m/>
    <m/>
    <m/>
    <m/>
    <m/>
    <m/>
    <m/>
    <n v="14.15"/>
    <n v="14.15"/>
    <n v="14.15"/>
    <n v="10431"/>
    <s v="NA"/>
    <x v="5"/>
    <s v="NA"/>
    <s v="NA"/>
    <n v="0"/>
    <e v="#VALUE!"/>
    <n v="0"/>
    <x v="95"/>
    <s v="JUAN ALVARO GONZALEZ ASBUN - PERSEO"/>
    <s v="EL SENDERO"/>
    <s v="02:06:43"/>
    <e v="#N/A"/>
    <e v="#N/A"/>
  </r>
  <r>
    <x v="2"/>
    <x v="1"/>
    <n v="40"/>
    <n v="41"/>
    <x v="0"/>
    <s v="15"/>
    <x v="1"/>
    <s v=""/>
    <s v=""/>
    <m/>
    <s v="JOSEFINA"/>
    <s v="SANCHEZ LABBE"/>
    <m/>
    <s v="LOMA VERDE BALFA"/>
    <m/>
    <s v=""/>
    <m/>
    <s v=""/>
    <s v="CHL"/>
    <s v=""/>
    <s v="12:30:00"/>
    <s v="13:57:31"/>
    <s v="14:02:26"/>
    <s v="13,63"/>
    <s v="14,4"/>
    <s v="5547"/>
    <m/>
    <s v="14:32:26"/>
    <s v="15:59:51"/>
    <s v="16:06:53"/>
    <s v="12,71"/>
    <s v="13,73"/>
    <s v="5667"/>
    <s v="FTQ GA"/>
    <m/>
    <m/>
    <m/>
    <m/>
    <m/>
    <m/>
    <m/>
    <m/>
    <m/>
    <m/>
    <m/>
    <m/>
    <m/>
    <n v="13.16"/>
    <n v="13.16"/>
    <n v="13.16"/>
    <n v="11213"/>
    <s v="NA"/>
    <x v="5"/>
    <s v="NA"/>
    <s v="NA"/>
    <n v="0"/>
    <e v="#VALUE!"/>
    <n v="0"/>
    <x v="186"/>
    <s v="JOSEFINA SANCHEZ LABBE - LOMA VERDE BALFA"/>
    <e v="#N/A"/>
    <s v="02:06:43"/>
    <e v="#N/A"/>
    <e v="#N/A"/>
  </r>
  <r>
    <x v="2"/>
    <x v="1"/>
    <n v="40"/>
    <n v="41"/>
    <x v="0"/>
    <s v="16"/>
    <x v="1"/>
    <s v=""/>
    <s v=""/>
    <m/>
    <s v="ESTEBAN "/>
    <s v="GALDAMES CASORZO"/>
    <m/>
    <s v="KIMAL"/>
    <m/>
    <s v=""/>
    <m/>
    <s v=""/>
    <s v="CHL"/>
    <s v=""/>
    <s v="12:30:00"/>
    <s v="13:32:44"/>
    <s v="13:34:46"/>
    <s v="19,45"/>
    <s v="20,08"/>
    <s v="3886"/>
    <s v="FTQ GA"/>
    <m/>
    <m/>
    <m/>
    <m/>
    <m/>
    <m/>
    <m/>
    <m/>
    <m/>
    <m/>
    <m/>
    <m/>
    <m/>
    <m/>
    <m/>
    <m/>
    <m/>
    <m/>
    <m/>
    <m/>
    <n v="19.45"/>
    <n v="19.45"/>
    <n v="19.45"/>
    <n v="3886"/>
    <s v="NA"/>
    <x v="5"/>
    <s v="NA"/>
    <s v="NA"/>
    <n v="0"/>
    <e v="#VALUE!"/>
    <n v="0"/>
    <x v="187"/>
    <s v="ESTEBAN  GALDAMES CASORZO - KIMAL"/>
    <e v="#N/A"/>
    <s v="02:06:43"/>
    <e v="#N/A"/>
    <e v="#N/A"/>
  </r>
  <r>
    <x v="2"/>
    <x v="1"/>
    <n v="40"/>
    <n v="41"/>
    <x v="0"/>
    <s v="17"/>
    <x v="1"/>
    <s v=""/>
    <s v=""/>
    <s v="10109604"/>
    <s v="MARTIN"/>
    <s v="BULNES Labra"/>
    <m/>
    <s v="JOHANA"/>
    <m/>
    <s v=""/>
    <m/>
    <s v=""/>
    <s v="CHL"/>
    <s v=""/>
    <s v="12:30:00"/>
    <s v="13:41:07"/>
    <s v="13:45:33"/>
    <s v="16,67"/>
    <s v="17,71"/>
    <s v="4534"/>
    <s v="FTQ GA"/>
    <m/>
    <m/>
    <m/>
    <m/>
    <m/>
    <m/>
    <m/>
    <m/>
    <m/>
    <m/>
    <m/>
    <m/>
    <m/>
    <m/>
    <m/>
    <m/>
    <m/>
    <m/>
    <m/>
    <m/>
    <n v="16.670000000000002"/>
    <n v="16.670000000000002"/>
    <n v="16.670000000000002"/>
    <n v="4534"/>
    <s v="NA"/>
    <x v="5"/>
    <s v="NA"/>
    <s v="NA"/>
    <n v="0"/>
    <e v="#VALUE!"/>
    <n v="0"/>
    <x v="188"/>
    <s v="MARTIN BULNES LABRA - JOHANA"/>
    <e v="#N/A"/>
    <s v="02:06:43"/>
    <e v="#N/A"/>
    <e v="#N/A"/>
  </r>
  <r>
    <x v="2"/>
    <x v="1"/>
    <n v="40"/>
    <n v="41"/>
    <x v="0"/>
    <s v="18"/>
    <x v="1"/>
    <s v=""/>
    <s v=""/>
    <s v="10151823"/>
    <s v="JAIME"/>
    <s v="GUZMAN SILVA"/>
    <m/>
    <s v="CL ANATOLIA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x v="189"/>
    <s v="JAIME GUZMAN SILVA - CL ANATOLIA"/>
    <e v="#N/A"/>
    <s v="02:06:43"/>
    <e v="#N/A"/>
    <e v="#N/A"/>
  </r>
  <r>
    <x v="2"/>
    <x v="1"/>
    <n v="40"/>
    <n v="41"/>
    <x v="0"/>
    <s v="19"/>
    <x v="1"/>
    <s v=""/>
    <s v=""/>
    <s v="10018453"/>
    <s v="RENI "/>
    <s v="MULLER"/>
    <m/>
    <s v="KUFRA EL PANGUE"/>
    <m/>
    <s v=""/>
    <m/>
    <s v=""/>
    <s v="CHL"/>
    <s v=""/>
    <s v="12:30:00"/>
    <s v=""/>
    <s v=""/>
    <s v=""/>
    <s v=""/>
    <s v=""/>
    <s v="FTQ GA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x v="92"/>
    <s v="RENI  MULLER - KUFRA EL PANGUE"/>
    <s v="KEHAILAN A"/>
    <s v="02:06:43"/>
    <e v="#N/A"/>
    <e v="#N/A"/>
  </r>
  <r>
    <x v="2"/>
    <x v="1"/>
    <n v="40"/>
    <n v="41"/>
    <x v="1"/>
    <s v="1"/>
    <x v="0"/>
    <s v=""/>
    <s v=""/>
    <m/>
    <s v="NICOLAS"/>
    <s v="JIMENEZ"/>
    <m/>
    <s v="FALAX"/>
    <m/>
    <s v=""/>
    <m/>
    <s v=""/>
    <s v="CHL"/>
    <s v=""/>
    <s v="12:45:00"/>
    <s v="14:04:40"/>
    <s v="14:16:13"/>
    <s v="13,81"/>
    <s v="15,81"/>
    <s v="5473"/>
    <m/>
    <s v="14:46:13"/>
    <s v="16:02:03"/>
    <s v="16:13:18"/>
    <s v="13,78"/>
    <s v="15,82"/>
    <s v="5225"/>
    <m/>
    <m/>
    <m/>
    <m/>
    <m/>
    <m/>
    <m/>
    <m/>
    <m/>
    <m/>
    <m/>
    <m/>
    <m/>
    <m/>
    <n v="13.8"/>
    <n v="13.8"/>
    <n v="13.8"/>
    <n v="10698"/>
    <n v="10698"/>
    <x v="6"/>
    <n v="8"/>
    <s v="02:58:18"/>
    <n v="165"/>
    <n v="-51.583333333333336"/>
    <n v="154.41666666666666"/>
    <x v="190"/>
    <s v="NICOLAS JIMENEZ - FALAX"/>
    <e v="#N/A"/>
    <s v="02:06:43"/>
    <e v="#N/A"/>
    <e v="#N/A"/>
  </r>
  <r>
    <x v="2"/>
    <x v="1"/>
    <n v="40"/>
    <n v="41"/>
    <x v="1"/>
    <s v="2"/>
    <x v="0"/>
    <s v=""/>
    <s v=""/>
    <m/>
    <s v="AMELIA "/>
    <s v="LARRAIN"/>
    <m/>
    <s v="Punta del viento Mushali"/>
    <m/>
    <s v=""/>
    <m/>
    <s v=""/>
    <s v="CHL"/>
    <s v=""/>
    <s v="12:45:00"/>
    <s v="14:20:41"/>
    <s v="14:23:57"/>
    <s v="12,73"/>
    <s v="13,17"/>
    <s v="5937"/>
    <m/>
    <s v="14:53:57"/>
    <s v="16:23:01"/>
    <s v="16:29:13"/>
    <s v="12,6"/>
    <s v="13,47"/>
    <s v="5716"/>
    <m/>
    <m/>
    <m/>
    <m/>
    <m/>
    <m/>
    <m/>
    <m/>
    <m/>
    <m/>
    <m/>
    <m/>
    <m/>
    <m/>
    <n v="12.67"/>
    <n v="12.67"/>
    <n v="12.67"/>
    <n v="11653"/>
    <n v="11653"/>
    <x v="6"/>
    <n v="13"/>
    <s v="03:14:13"/>
    <n v="140"/>
    <n v="-67.5"/>
    <n v="113.5"/>
    <x v="83"/>
    <s v="AMELIA  LARRAIN - PUNTA DEL VIENTO MUSHALI"/>
    <s v="EL QUILLAY"/>
    <s v="02:06:43"/>
    <e v="#N/A"/>
    <e v="#N/A"/>
  </r>
  <r>
    <x v="2"/>
    <x v="1"/>
    <n v="40"/>
    <n v="41"/>
    <x v="1"/>
    <s v="3"/>
    <x v="0"/>
    <s v=""/>
    <s v=""/>
    <m/>
    <s v="ISIDORA"/>
    <s v="CAÑAS"/>
    <m/>
    <s v="ANCAR FARUK"/>
    <m/>
    <s v=""/>
    <m/>
    <s v=""/>
    <s v="CHL"/>
    <s v=""/>
    <s v="12:45:00"/>
    <s v="14:20:48"/>
    <s v="14:24:42"/>
    <s v="12,64"/>
    <s v="13,15"/>
    <s v="5982"/>
    <m/>
    <s v="14:54:42"/>
    <s v="16:23:05"/>
    <s v="16:31:25"/>
    <s v="12,41"/>
    <s v="13,58"/>
    <s v="5803"/>
    <m/>
    <m/>
    <m/>
    <m/>
    <m/>
    <m/>
    <m/>
    <m/>
    <m/>
    <m/>
    <m/>
    <m/>
    <m/>
    <m/>
    <n v="12.52"/>
    <n v="12.52"/>
    <n v="12.52"/>
    <n v="11786"/>
    <n v="11786"/>
    <x v="6"/>
    <n v="14"/>
    <s v="03:16:26"/>
    <n v="135"/>
    <n v="-69.716666666666669"/>
    <n v="106.28333333333333"/>
    <x v="191"/>
    <s v="ISIDORA CAÑAS - ANCAR FARUK"/>
    <e v="#N/A"/>
    <s v="02:06:43"/>
    <e v="#N/A"/>
    <e v="#N/A"/>
  </r>
  <r>
    <x v="2"/>
    <x v="1"/>
    <n v="40"/>
    <n v="41"/>
    <x v="1"/>
    <s v="4"/>
    <x v="1"/>
    <s v=""/>
    <s v=""/>
    <s v="10169490"/>
    <s v="GABRIEL AGUSTIN"/>
    <s v="ALMARA"/>
    <m/>
    <s v="QUIN"/>
    <m/>
    <s v=""/>
    <m/>
    <s v=""/>
    <s v="CHL"/>
    <s v=""/>
    <s v="12:45:00"/>
    <s v="14:04:44"/>
    <s v="14:12:59"/>
    <s v="14,32"/>
    <s v="15,8"/>
    <s v="5280"/>
    <m/>
    <s v="14:42:59"/>
    <s v="16:02:05"/>
    <s v="16:13:15"/>
    <s v="13,29"/>
    <s v="15,17"/>
    <s v="5416"/>
    <s v="FTQ GA"/>
    <m/>
    <m/>
    <m/>
    <m/>
    <m/>
    <m/>
    <m/>
    <m/>
    <m/>
    <m/>
    <m/>
    <m/>
    <m/>
    <n v="13.8"/>
    <n v="13.8"/>
    <n v="13.8"/>
    <n v="10696"/>
    <s v="NA"/>
    <x v="6"/>
    <s v="NA"/>
    <s v="NA"/>
    <n v="0"/>
    <e v="#VALUE!"/>
    <n v="0"/>
    <x v="58"/>
    <s v="GABRIEL AGUSTIN ALMARA - QUIN"/>
    <e v="#N/A"/>
    <s v="02:06:43"/>
    <e v="#N/A"/>
    <e v="#N/A"/>
  </r>
  <r>
    <x v="2"/>
    <x v="1"/>
    <n v="20"/>
    <n v="20"/>
    <x v="2"/>
    <s v="1"/>
    <x v="0"/>
    <s v=""/>
    <s v=""/>
    <m/>
    <s v="EMILIA "/>
    <s v="IZCUE MINGO"/>
    <m/>
    <s v="MOLINA"/>
    <m/>
    <s v=""/>
    <m/>
    <s v=""/>
    <s v="CHL"/>
    <s v=""/>
    <s v="13:30:00"/>
    <s v="14:29:04"/>
    <s v="14:35:14"/>
    <s v="18,39"/>
    <s v="20,32"/>
    <s v="3914"/>
    <m/>
    <m/>
    <m/>
    <m/>
    <m/>
    <m/>
    <m/>
    <m/>
    <m/>
    <m/>
    <m/>
    <m/>
    <m/>
    <m/>
    <m/>
    <m/>
    <m/>
    <m/>
    <m/>
    <m/>
    <m/>
    <n v="18.39"/>
    <n v="18.39"/>
    <n v="18.39"/>
    <n v="3914"/>
    <n v="3914"/>
    <x v="7"/>
    <n v="1"/>
    <s v="01:05:14"/>
    <n v="200"/>
    <n v="0"/>
    <n v="220"/>
    <x v="192"/>
    <s v="EMILIA  IZCUE MINGO - MOLINA"/>
    <e v="#N/A"/>
    <s v="01:05:14"/>
    <e v="#N/A"/>
    <e v="#N/A"/>
  </r>
  <r>
    <x v="2"/>
    <x v="1"/>
    <n v="20"/>
    <n v="20"/>
    <x v="2"/>
    <s v="2"/>
    <x v="0"/>
    <s v=""/>
    <s v=""/>
    <m/>
    <s v="MARIA"/>
    <s v="RISHMAWI"/>
    <m/>
    <s v="MAÑIO"/>
    <m/>
    <s v=""/>
    <m/>
    <s v=""/>
    <s v="CHL"/>
    <s v=""/>
    <s v="13:30:00"/>
    <s v="14:29:01"/>
    <s v="14:38:13"/>
    <s v="17,59"/>
    <s v="20,33"/>
    <s v="4094"/>
    <m/>
    <m/>
    <m/>
    <m/>
    <m/>
    <m/>
    <m/>
    <m/>
    <m/>
    <m/>
    <m/>
    <m/>
    <m/>
    <m/>
    <m/>
    <m/>
    <m/>
    <m/>
    <m/>
    <m/>
    <m/>
    <n v="17.59"/>
    <n v="17.59"/>
    <n v="17.59"/>
    <n v="4094"/>
    <n v="4094"/>
    <x v="7"/>
    <n v="2"/>
    <s v="01:08:14"/>
    <n v="195"/>
    <n v="-3"/>
    <n v="212"/>
    <x v="114"/>
    <s v="MARIA RISHMAWI - MAÑIO"/>
    <e v="#N/A"/>
    <s v="01:05:14"/>
    <e v="#N/A"/>
    <e v="#N/A"/>
  </r>
  <r>
    <x v="2"/>
    <x v="1"/>
    <n v="20"/>
    <n v="20"/>
    <x v="2"/>
    <s v="3"/>
    <x v="0"/>
    <s v=""/>
    <s v=""/>
    <m/>
    <s v="ROSARIO "/>
    <s v="SALINAS BARROS"/>
    <m/>
    <s v="PINTO"/>
    <m/>
    <s v=""/>
    <m/>
    <s v=""/>
    <s v="CHL"/>
    <s v=""/>
    <s v="13:30:00"/>
    <s v="14:29:06"/>
    <s v="14:41:34"/>
    <s v="16,76"/>
    <s v="20,3"/>
    <s v="4295"/>
    <m/>
    <m/>
    <m/>
    <m/>
    <m/>
    <m/>
    <m/>
    <m/>
    <m/>
    <m/>
    <m/>
    <m/>
    <m/>
    <m/>
    <m/>
    <m/>
    <m/>
    <m/>
    <m/>
    <m/>
    <m/>
    <n v="16.760000000000002"/>
    <n v="16.760000000000002"/>
    <n v="16.760000000000002"/>
    <n v="4295"/>
    <n v="4295"/>
    <x v="7"/>
    <n v="3"/>
    <s v="01:11:35"/>
    <n v="190"/>
    <n v="-6.35"/>
    <n v="203.65"/>
    <x v="193"/>
    <s v="ROSARIO  SALINAS BARROS - PINTO"/>
    <e v="#N/A"/>
    <s v="01:05:14"/>
    <e v="#N/A"/>
    <e v="#N/A"/>
  </r>
  <r>
    <x v="2"/>
    <x v="1"/>
    <n v="20"/>
    <n v="20"/>
    <x v="2"/>
    <s v="4"/>
    <x v="1"/>
    <s v=""/>
    <s v=""/>
    <m/>
    <s v="JOSE"/>
    <s v="FARRACH"/>
    <m/>
    <s v="JOSHUA"/>
    <m/>
    <s v=""/>
    <m/>
    <s v=""/>
    <s v="CHL"/>
    <s v=""/>
    <s v="13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s v="NA"/>
    <n v="0"/>
    <e v="#VALUE!"/>
    <n v="0"/>
    <x v="194"/>
    <s v="JOSE FARRACH - JOSHUA"/>
    <s v="EL MOLINO A"/>
    <s v="01:05:14"/>
    <e v="#N/A"/>
    <e v="#N/A"/>
  </r>
  <r>
    <x v="3"/>
    <x v="0"/>
    <n v="120"/>
    <n v="123.4"/>
    <x v="0"/>
    <s v="1"/>
    <x v="0"/>
    <s v=""/>
    <s v=""/>
    <s v="10032360"/>
    <s v="ALFREDO"/>
    <s v="SAT YABER"/>
    <s v="106KS88"/>
    <s v="CHAMPULLI ZAHIR"/>
    <m/>
    <s v=""/>
    <m/>
    <s v=""/>
    <s v="CHL"/>
    <s v=""/>
    <s v="16,72"/>
    <s v="6568"/>
    <m/>
    <s v="01:44"/>
    <s v="20,41"/>
    <s v="3669"/>
    <m/>
    <s v="01:37"/>
    <s v="19,32"/>
    <s v="5684"/>
    <m/>
    <s v="02:09"/>
    <s v="19,83"/>
    <s v="3777"/>
    <m/>
    <s v="05:25"/>
    <s v="26,62"/>
    <s v="2813"/>
    <m/>
    <s v="16:44"/>
    <m/>
    <m/>
    <m/>
    <m/>
    <m/>
    <m/>
    <m/>
    <m/>
    <m/>
    <n v="19.73"/>
    <n v="22512"/>
    <n v="22512"/>
    <x v="0"/>
    <n v="2"/>
    <s v="06:15:12"/>
    <n v="195"/>
    <n v="-3.5666666666666664"/>
    <n v="314.83333333333331"/>
    <x v="31"/>
    <s v="ALFREDO SAT YABER - CHAMPULLI ZAHIR"/>
    <s v="RINCONADA A"/>
    <s v="06:11:38"/>
    <e v="#N/A"/>
    <e v="#N/A"/>
  </r>
  <r>
    <x v="3"/>
    <x v="0"/>
    <n v="120"/>
    <n v="123.4"/>
    <x v="0"/>
    <s v="2"/>
    <x v="0"/>
    <s v=""/>
    <s v=""/>
    <s v="10063169"/>
    <s v="RAIMUNDO"/>
    <s v="UNDURRAGA MUJICA"/>
    <s v="105PS84"/>
    <s v="PUNTA DEL VIENTO AMALIK"/>
    <m/>
    <s v=""/>
    <m/>
    <s v=""/>
    <s v="CHL"/>
    <s v=""/>
    <s v="16,82"/>
    <s v="6526"/>
    <m/>
    <s v="01:36"/>
    <s v="20,73"/>
    <s v="3611"/>
    <m/>
    <s v="01:18"/>
    <s v="18,34"/>
    <s v="5986"/>
    <m/>
    <s v="05:28"/>
    <s v="20,49"/>
    <s v="3655"/>
    <m/>
    <s v="02:57"/>
    <s v="27,26"/>
    <s v="2747"/>
    <m/>
    <s v="07:26"/>
    <m/>
    <m/>
    <m/>
    <m/>
    <m/>
    <m/>
    <m/>
    <m/>
    <m/>
    <n v="19.72"/>
    <n v="22526"/>
    <n v="22526"/>
    <x v="0"/>
    <n v="3"/>
    <s v="06:15:26"/>
    <n v="190"/>
    <n v="-3.8"/>
    <n v="309.59999999999997"/>
    <x v="176"/>
    <s v="RAIMUNDO UNDURRAGA MUJICA - PUNTA DEL VIENTO AMALIK"/>
    <e v="#N/A"/>
    <s v="06:11:38"/>
    <e v="#N/A"/>
    <e v="#N/A"/>
  </r>
  <r>
    <x v="3"/>
    <x v="0"/>
    <n v="120"/>
    <n v="123.4"/>
    <x v="0"/>
    <s v="3"/>
    <x v="0"/>
    <s v=""/>
    <s v=""/>
    <s v="10048648"/>
    <s v="VICTOR"/>
    <s v="RIOS SALAS"/>
    <s v="105QS15"/>
    <s v="CHISPEZA"/>
    <m/>
    <s v=""/>
    <m/>
    <s v=""/>
    <s v="CHL"/>
    <s v=""/>
    <s v="16,71"/>
    <s v="6571"/>
    <m/>
    <s v="03:16"/>
    <s v="20,11"/>
    <s v="3724"/>
    <m/>
    <s v="02:12"/>
    <s v="19,83"/>
    <s v="5538"/>
    <m/>
    <s v="01:52"/>
    <s v="20,32"/>
    <s v="3686"/>
    <m/>
    <s v="04:03"/>
    <s v="24,8"/>
    <s v="3020"/>
    <m/>
    <s v="17:40"/>
    <m/>
    <m/>
    <m/>
    <m/>
    <m/>
    <m/>
    <m/>
    <m/>
    <m/>
    <n v="19.71"/>
    <n v="22538"/>
    <n v="22538"/>
    <x v="0"/>
    <n v="4"/>
    <s v="06:15:38"/>
    <n v="185"/>
    <n v="-4"/>
    <n v="304.39999999999998"/>
    <x v="195"/>
    <s v="VICTOR RIOS SALAS - CHISPEZA"/>
    <e v="#N/A"/>
    <s v="06:11:38"/>
    <e v="#N/A"/>
    <e v="#N/A"/>
  </r>
  <r>
    <x v="3"/>
    <x v="0"/>
    <n v="120"/>
    <n v="123.4"/>
    <x v="0"/>
    <s v="4"/>
    <x v="0"/>
    <s v=""/>
    <s v=""/>
    <s v="10072514"/>
    <s v="MAXI"/>
    <s v="WIMMER"/>
    <s v="104WW60"/>
    <s v="EO SALMA"/>
    <m/>
    <s v=""/>
    <m/>
    <s v=""/>
    <s v="CHL"/>
    <s v=""/>
    <s v="16,17"/>
    <s v="6789"/>
    <m/>
    <s v="01:53"/>
    <s v="20,52"/>
    <s v="3649"/>
    <m/>
    <s v="01:58"/>
    <s v="19,07"/>
    <s v="5757"/>
    <m/>
    <s v="01:36"/>
    <s v="21,06"/>
    <s v="3556"/>
    <m/>
    <s v="02:32"/>
    <s v="24,96"/>
    <s v="2999"/>
    <m/>
    <s v="09:03"/>
    <m/>
    <m/>
    <m/>
    <m/>
    <m/>
    <m/>
    <m/>
    <m/>
    <m/>
    <n v="19.53"/>
    <n v="22750"/>
    <n v="22750"/>
    <x v="0"/>
    <n v="7"/>
    <s v="06:19:10"/>
    <n v="170"/>
    <n v="-7.5333333333333332"/>
    <n v="285.86666666666662"/>
    <x v="5"/>
    <s v="MAXI WIMMER - EO SALMA"/>
    <s v="EL MOLINO A"/>
    <s v="06:11:38"/>
    <e v="#N/A"/>
    <e v="#N/A"/>
  </r>
  <r>
    <x v="3"/>
    <x v="0"/>
    <n v="120"/>
    <n v="123.4"/>
    <x v="0"/>
    <s v="5"/>
    <x v="0"/>
    <s v=""/>
    <s v=""/>
    <s v="10118325"/>
    <s v="MATIAS"/>
    <s v="ALAMOS"/>
    <s v="106CV86"/>
    <s v="AO TORUK"/>
    <m/>
    <s v=""/>
    <m/>
    <s v=""/>
    <s v="CHL"/>
    <s v=""/>
    <s v="16,04"/>
    <s v="6844"/>
    <m/>
    <s v="01:48"/>
    <s v="19,94"/>
    <s v="3755"/>
    <m/>
    <s v="02:29"/>
    <s v="17,14"/>
    <s v="6408"/>
    <m/>
    <s v="04:50"/>
    <s v="17,97"/>
    <s v="4166"/>
    <m/>
    <s v="03:20"/>
    <s v="19,54"/>
    <s v="3832"/>
    <m/>
    <s v="09:03"/>
    <m/>
    <m/>
    <m/>
    <m/>
    <m/>
    <m/>
    <m/>
    <m/>
    <m/>
    <n v="17.77"/>
    <n v="25005"/>
    <n v="25005"/>
    <x v="0"/>
    <n v="8"/>
    <s v="06:56:45"/>
    <n v="165"/>
    <n v="-45.116666666666667"/>
    <n v="243.2833333333333"/>
    <x v="27"/>
    <s v="MATIAS ALAMOS - AO TORUK"/>
    <s v="EL MOLINO A"/>
    <s v="06:11:38"/>
    <e v="#N/A"/>
    <e v="#N/A"/>
  </r>
  <r>
    <x v="3"/>
    <x v="0"/>
    <n v="120"/>
    <n v="123.4"/>
    <x v="0"/>
    <s v="6"/>
    <x v="0"/>
    <s v=""/>
    <s v=""/>
    <s v="10067047"/>
    <s v="MARCELA "/>
    <s v="COTO NIELSEN"/>
    <s v="106DC50"/>
    <s v="CZ MAREK"/>
    <m/>
    <s v=""/>
    <m/>
    <s v=""/>
    <s v="CHL"/>
    <s v=""/>
    <s v="15,48"/>
    <s v="7091"/>
    <m/>
    <s v="06:38"/>
    <s v="21,88"/>
    <s v="3422"/>
    <m/>
    <s v="04:25"/>
    <s v="17,75"/>
    <s v="6185"/>
    <m/>
    <s v="05:07"/>
    <s v="19,4"/>
    <s v="3859"/>
    <m/>
    <s v="09:18"/>
    <s v="16,72"/>
    <s v="4479"/>
    <m/>
    <s v="10:40"/>
    <m/>
    <m/>
    <m/>
    <m/>
    <m/>
    <m/>
    <m/>
    <m/>
    <m/>
    <n v="17.739999999999998"/>
    <n v="25036"/>
    <n v="25036"/>
    <x v="0"/>
    <n v="9"/>
    <s v="06:57:16"/>
    <n v="160"/>
    <n v="-45.633333333333333"/>
    <n v="237.76666666666665"/>
    <x v="120"/>
    <s v="MARCELA  COTO NIELSEN - CZ MAREK"/>
    <e v="#N/A"/>
    <s v="06:11:38"/>
    <e v="#N/A"/>
    <e v="#N/A"/>
  </r>
  <r>
    <x v="3"/>
    <x v="0"/>
    <n v="120"/>
    <n v="123.4"/>
    <x v="0"/>
    <s v="7"/>
    <x v="0"/>
    <s v=""/>
    <s v=""/>
    <s v="10067266"/>
    <s v="FELIPE"/>
    <s v="SAT YABER"/>
    <s v="105OS49"/>
    <s v="NOMADE"/>
    <m/>
    <s v=""/>
    <m/>
    <s v=""/>
    <s v="CHL"/>
    <s v=""/>
    <s v="15,76"/>
    <s v="6967"/>
    <m/>
    <s v="07:14"/>
    <s v="19,09"/>
    <s v="3922"/>
    <m/>
    <s v="07:52"/>
    <s v="18,56"/>
    <s v="5915"/>
    <m/>
    <s v="11:18"/>
    <s v="17,56"/>
    <s v="4264"/>
    <m/>
    <s v="17:57"/>
    <s v="16,3"/>
    <s v="4593"/>
    <m/>
    <s v="28:34"/>
    <m/>
    <m/>
    <m/>
    <m/>
    <m/>
    <m/>
    <m/>
    <m/>
    <m/>
    <n v="17.309999999999999"/>
    <n v="25661"/>
    <n v="25661"/>
    <x v="0"/>
    <n v="10"/>
    <s v="07:07:41"/>
    <n v="155"/>
    <n v="-56.05"/>
    <n v="222.34999999999997"/>
    <x v="3"/>
    <s v="FELIPE SAT YABER - NOMADE"/>
    <s v="RINCONADA A"/>
    <s v="06:11:38"/>
    <e v="#N/A"/>
    <e v="#N/A"/>
  </r>
  <r>
    <x v="3"/>
    <x v="0"/>
    <n v="120"/>
    <n v="123.4"/>
    <x v="0"/>
    <s v="8"/>
    <x v="0"/>
    <s v=""/>
    <s v=""/>
    <s v="10030149"/>
    <s v="PEDRO PABLO "/>
    <s v="GÓMEZ MARTÍNEZ"/>
    <s v="106ER57"/>
    <s v="FUERZA BRUTA LB"/>
    <m/>
    <s v=""/>
    <m/>
    <s v=""/>
    <s v="CHL"/>
    <s v=""/>
    <s v="14,36"/>
    <s v="7646"/>
    <m/>
    <s v="02:30"/>
    <s v="20,63"/>
    <s v="3630"/>
    <m/>
    <s v="01:55"/>
    <s v="17,01"/>
    <s v="6455"/>
    <m/>
    <s v="02:47"/>
    <s v="17,35"/>
    <s v="4316"/>
    <m/>
    <s v="06:19"/>
    <s v="18,75"/>
    <s v="3994"/>
    <m/>
    <s v="04:57"/>
    <m/>
    <m/>
    <m/>
    <m/>
    <m/>
    <m/>
    <m/>
    <m/>
    <m/>
    <n v="17.059999999999999"/>
    <n v="26040"/>
    <n v="26040"/>
    <x v="0"/>
    <n v="11"/>
    <s v="07:14:00"/>
    <n v="150"/>
    <n v="-62.366666666666667"/>
    <n v="211.0333333333333"/>
    <x v="196"/>
    <s v="PEDRO PABLO  GÓMEZ MARTÍNEZ - FUERZA BRUTA LB"/>
    <e v="#N/A"/>
    <s v="06:11:38"/>
    <e v="#N/A"/>
    <e v="#N/A"/>
  </r>
  <r>
    <x v="3"/>
    <x v="0"/>
    <n v="120"/>
    <n v="123.4"/>
    <x v="0"/>
    <s v="9"/>
    <x v="0"/>
    <s v=""/>
    <s v=""/>
    <m/>
    <s v="CAROLYN"/>
    <s v="CHASE-DUNN"/>
    <s v="105ON80"/>
    <s v="NIRE"/>
    <m/>
    <s v=""/>
    <m/>
    <s v=""/>
    <s v="CHL"/>
    <s v=""/>
    <s v="15,52"/>
    <s v="7073"/>
    <m/>
    <s v="01:43"/>
    <s v="18,65"/>
    <s v="4015"/>
    <m/>
    <s v="02:30"/>
    <s v="15,71"/>
    <s v="6991"/>
    <m/>
    <s v="02:48"/>
    <s v="16,94"/>
    <s v="4420"/>
    <m/>
    <s v="03:18"/>
    <s v="18,49"/>
    <s v="4049"/>
    <m/>
    <s v="08:29"/>
    <m/>
    <m/>
    <m/>
    <m/>
    <m/>
    <m/>
    <m/>
    <m/>
    <m/>
    <n v="16.73"/>
    <n v="26547"/>
    <n v="26547"/>
    <x v="0"/>
    <n v="12"/>
    <s v="07:22:27"/>
    <n v="145"/>
    <n v="-70.816666666666663"/>
    <n v="197.58333333333331"/>
    <x v="197"/>
    <s v="CAROLYN CHASE-DUNN - NIRE"/>
    <e v="#N/A"/>
    <s v="06:11:38"/>
    <e v="#N/A"/>
    <e v="#N/A"/>
  </r>
  <r>
    <x v="3"/>
    <x v="0"/>
    <n v="120"/>
    <n v="123.4"/>
    <x v="0"/>
    <s v="10"/>
    <x v="0"/>
    <s v=""/>
    <s v=""/>
    <s v="10040015"/>
    <s v="MANUELA"/>
    <s v="VALENZUELA VARGAS"/>
    <s v="104LA18"/>
    <s v="RABIOSA"/>
    <m/>
    <s v=""/>
    <m/>
    <s v=""/>
    <s v="CHL"/>
    <s v=""/>
    <s v="15,49"/>
    <s v="7088"/>
    <m/>
    <s v="01:56"/>
    <s v="18,77"/>
    <s v="3989"/>
    <m/>
    <s v="02:17"/>
    <s v="15,78"/>
    <s v="6958"/>
    <m/>
    <s v="02:00"/>
    <s v="16,76"/>
    <s v="4467"/>
    <m/>
    <s v="03:18"/>
    <s v="18,49"/>
    <s v="4049"/>
    <m/>
    <s v="05:02"/>
    <m/>
    <m/>
    <m/>
    <m/>
    <m/>
    <m/>
    <m/>
    <m/>
    <m/>
    <n v="16.73"/>
    <n v="26552"/>
    <n v="26552"/>
    <x v="0"/>
    <n v="13"/>
    <s v="07:22:32"/>
    <n v="140"/>
    <n v="-70.900000000000006"/>
    <n v="192.49999999999997"/>
    <x v="37"/>
    <s v="MANUELA VALENZUELA VARGAS - RABIOSA"/>
    <e v="#N/A"/>
    <s v="06:11:38"/>
    <e v="#N/A"/>
    <e v="#N/A"/>
  </r>
  <r>
    <x v="3"/>
    <x v="0"/>
    <n v="120"/>
    <n v="123.4"/>
    <x v="0"/>
    <s v="11"/>
    <x v="0"/>
    <s v=""/>
    <s v=""/>
    <s v="10166002"/>
    <s v="ANTONIA"/>
    <s v="KIMBER VERGARA"/>
    <m/>
    <s v="PATAGONIA AMEERA"/>
    <m/>
    <s v=""/>
    <m/>
    <s v=""/>
    <s v="CHL"/>
    <s v=""/>
    <s v="14,93"/>
    <s v="7354"/>
    <m/>
    <s v="01:29"/>
    <s v="20,26"/>
    <s v="3696"/>
    <m/>
    <s v="02:13"/>
    <s v="14,94"/>
    <s v="7348"/>
    <m/>
    <s v="07:46"/>
    <s v="14,84"/>
    <s v="5045"/>
    <m/>
    <s v="07:21"/>
    <s v="16,41"/>
    <s v="4562"/>
    <m/>
    <s v="06:00"/>
    <m/>
    <m/>
    <m/>
    <m/>
    <m/>
    <m/>
    <m/>
    <m/>
    <m/>
    <n v="15.86"/>
    <n v="28005"/>
    <n v="28005"/>
    <x v="0"/>
    <n v="15"/>
    <s v="07:46:45"/>
    <n v="130"/>
    <n v="-95.116666666666674"/>
    <n v="158.28333333333333"/>
    <x v="103"/>
    <s v="ANTONIA KIMBER VERGARA - PATAGONIA AMEERA"/>
    <e v="#N/A"/>
    <s v="06:11:38"/>
    <e v="#N/A"/>
    <e v="#N/A"/>
  </r>
  <r>
    <x v="3"/>
    <x v="0"/>
    <n v="120"/>
    <n v="123.4"/>
    <x v="0"/>
    <s v="12"/>
    <x v="0"/>
    <s v=""/>
    <s v=""/>
    <s v="10131587"/>
    <s v="CAROLINE"/>
    <s v="MACKENZIE"/>
    <s v="104JS61"/>
    <s v="F.U. CORSO"/>
    <m/>
    <s v=""/>
    <m/>
    <s v=""/>
    <s v="CHL"/>
    <s v=""/>
    <s v="14,58"/>
    <s v="7532"/>
    <m/>
    <s v="04:33"/>
    <s v="19,1"/>
    <s v="3920"/>
    <m/>
    <s v="04:55"/>
    <s v="14,59"/>
    <s v="7524"/>
    <m/>
    <s v="06:21"/>
    <s v="16,02"/>
    <s v="4675"/>
    <m/>
    <s v="05:46"/>
    <s v="15,82"/>
    <s v="4734"/>
    <m/>
    <s v="07:40"/>
    <m/>
    <m/>
    <m/>
    <m/>
    <m/>
    <m/>
    <m/>
    <m/>
    <m/>
    <n v="15.65"/>
    <n v="28385"/>
    <n v="28385"/>
    <x v="0"/>
    <n v="16"/>
    <s v="07:53:05"/>
    <n v="125"/>
    <n v="-101.45"/>
    <n v="146.94999999999999"/>
    <x v="6"/>
    <s v="CAROLINE MACKENZIE - F.U. CORSO"/>
    <s v="LA COMPAÑÍA"/>
    <s v="06:11:38"/>
    <e v="#N/A"/>
    <e v="#N/A"/>
  </r>
  <r>
    <x v="3"/>
    <x v="0"/>
    <n v="120"/>
    <n v="123.4"/>
    <x v="0"/>
    <s v="13"/>
    <x v="0"/>
    <s v=""/>
    <s v=""/>
    <s v="10045218"/>
    <s v="ALVARO"/>
    <s v="LLOMPART GRIMM"/>
    <s v="106MX56"/>
    <s v="HLS APOLO"/>
    <m/>
    <s v=""/>
    <m/>
    <s v=""/>
    <s v="CHL"/>
    <s v=""/>
    <s v="14,52"/>
    <s v="7561"/>
    <m/>
    <s v="04:40"/>
    <s v="18,81"/>
    <s v="3982"/>
    <m/>
    <s v="05:59"/>
    <s v="14,27"/>
    <s v="7693"/>
    <m/>
    <s v="08:53"/>
    <s v="14,69"/>
    <s v="5098"/>
    <m/>
    <s v="12:37"/>
    <s v="18,46"/>
    <s v="4057"/>
    <m/>
    <s v="12:42"/>
    <m/>
    <m/>
    <m/>
    <m/>
    <m/>
    <m/>
    <m/>
    <m/>
    <m/>
    <n v="15.65"/>
    <n v="28390"/>
    <n v="28390"/>
    <x v="0"/>
    <n v="17"/>
    <s v="07:53:10"/>
    <n v="120"/>
    <n v="-101.53333333333333"/>
    <n v="141.86666666666667"/>
    <x v="175"/>
    <s v="ALVARO LLOMPART GRIMM - HLS APOLO"/>
    <e v="#N/A"/>
    <s v="06:11:38"/>
    <e v="#N/A"/>
    <e v="#N/A"/>
  </r>
  <r>
    <x v="3"/>
    <x v="0"/>
    <n v="120"/>
    <n v="123.4"/>
    <x v="0"/>
    <s v="14"/>
    <x v="0"/>
    <s v=""/>
    <s v=""/>
    <s v="10181514"/>
    <s v="TARA ANNE"/>
    <s v="GREASLEY"/>
    <s v="106KN67"/>
    <s v="MC Tango"/>
    <m/>
    <s v=""/>
    <m/>
    <s v=""/>
    <s v="CHL"/>
    <s v=""/>
    <s v="12,54"/>
    <s v="8755"/>
    <m/>
    <s v="02:44"/>
    <s v="14,76"/>
    <s v="5072"/>
    <m/>
    <s v="03:07"/>
    <s v="14,54"/>
    <s v="7551"/>
    <m/>
    <s v="02:03"/>
    <s v="17,31"/>
    <s v="4327"/>
    <m/>
    <s v="02:40"/>
    <s v="17,48"/>
    <s v="4284"/>
    <m/>
    <s v="04:18"/>
    <m/>
    <m/>
    <m/>
    <m/>
    <m/>
    <m/>
    <m/>
    <m/>
    <m/>
    <n v="14.81"/>
    <n v="29989"/>
    <n v="29989"/>
    <x v="0"/>
    <n v="18"/>
    <s v="08:19:49"/>
    <n v="115"/>
    <n v="-128.18333333333334"/>
    <n v="123.39999986000001"/>
    <x v="4"/>
    <s v="TARA ANNE GREASLEY - MC TANGO"/>
    <e v="#N/A"/>
    <s v="06:11:38"/>
    <e v="#N/A"/>
    <e v="#N/A"/>
  </r>
  <r>
    <x v="3"/>
    <x v="0"/>
    <n v="120"/>
    <n v="123.4"/>
    <x v="0"/>
    <s v="15"/>
    <x v="1"/>
    <s v=""/>
    <s v=""/>
    <s v="10085864"/>
    <s v="HECTOR"/>
    <s v="ALMEIDA AYALA"/>
    <s v="105KB52"/>
    <s v="CL JACARTA"/>
    <m/>
    <s v=""/>
    <m/>
    <s v=""/>
    <s v="ECU"/>
    <s v=""/>
    <s v="16,15"/>
    <s v="6799"/>
    <m/>
    <s v="02:52"/>
    <s v="14,31"/>
    <s v="5232"/>
    <m/>
    <s v="03:12"/>
    <s v="15,38"/>
    <s v="7137"/>
    <m/>
    <s v="02:42"/>
    <s v="16,32"/>
    <s v="4589"/>
    <m/>
    <s v="02:20"/>
    <s v="16,4"/>
    <s v="4565"/>
    <s v="FTQ GA"/>
    <s v="05:21"/>
    <m/>
    <m/>
    <m/>
    <m/>
    <m/>
    <m/>
    <m/>
    <m/>
    <m/>
    <n v="15.69"/>
    <n v="28321"/>
    <s v="NA"/>
    <x v="0"/>
    <s v="NA"/>
    <s v="NA"/>
    <n v="0"/>
    <e v="#VALUE!"/>
    <n v="0"/>
    <x v="125"/>
    <s v="HECTOR ALMEIDA AYALA - CL JACARTA"/>
    <e v="#N/A"/>
    <s v="06:11:38"/>
    <e v="#N/A"/>
    <e v="#N/A"/>
  </r>
  <r>
    <x v="3"/>
    <x v="0"/>
    <n v="120"/>
    <n v="123.4"/>
    <x v="0"/>
    <s v="16"/>
    <x v="1"/>
    <s v=""/>
    <s v=""/>
    <s v="10072682"/>
    <s v="MARTIN"/>
    <s v="GARCIA LAZO"/>
    <s v="104VY59"/>
    <s v="Cal Flaming Drahk"/>
    <m/>
    <s v=""/>
    <m/>
    <s v=""/>
    <s v="CHL"/>
    <s v=""/>
    <s v="16,3"/>
    <s v="6736"/>
    <m/>
    <s v="01:20"/>
    <s v="20,48"/>
    <s v="3656"/>
    <m/>
    <s v="01:16"/>
    <s v="18,97"/>
    <s v="5790"/>
    <m/>
    <s v="01:26"/>
    <s v="21,26"/>
    <s v="3522"/>
    <s v="FTQ GA"/>
    <s v="01:47"/>
    <m/>
    <m/>
    <m/>
    <m/>
    <m/>
    <m/>
    <m/>
    <m/>
    <m/>
    <m/>
    <m/>
    <m/>
    <m/>
    <n v="18.75"/>
    <n v="19703"/>
    <s v="NA"/>
    <x v="0"/>
    <s v="NA"/>
    <s v="NA"/>
    <n v="0"/>
    <e v="#VALUE!"/>
    <n v="0"/>
    <x v="0"/>
    <s v="MARTIN GARCIA LAZO - CAL FLAMING DRAHK"/>
    <s v="EL MOLINO A"/>
    <s v="06:11:38"/>
    <e v="#N/A"/>
    <e v="#N/A"/>
  </r>
  <r>
    <x v="3"/>
    <x v="0"/>
    <n v="120"/>
    <n v="123.4"/>
    <x v="0"/>
    <s v="17"/>
    <x v="1"/>
    <s v=""/>
    <s v=""/>
    <s v="10036495"/>
    <s v="ANDRE"/>
    <s v="ALVAREZ"/>
    <s v="105WL48"/>
    <s v="HLS Pampa 69"/>
    <m/>
    <s v=""/>
    <m/>
    <s v=""/>
    <s v="CHL"/>
    <s v=""/>
    <s v="14,79"/>
    <s v="7424"/>
    <m/>
    <s v="02:41"/>
    <s v="20,78"/>
    <s v="3603"/>
    <m/>
    <s v="02:00"/>
    <s v="17,68"/>
    <s v="6209"/>
    <m/>
    <s v="04:28"/>
    <s v="19,06"/>
    <s v="3929"/>
    <s v="FTQ GA"/>
    <s v="03:14"/>
    <m/>
    <m/>
    <m/>
    <m/>
    <m/>
    <m/>
    <m/>
    <m/>
    <m/>
    <m/>
    <m/>
    <m/>
    <m/>
    <n v="17.45"/>
    <n v="21165"/>
    <s v="NA"/>
    <x v="0"/>
    <s v="NA"/>
    <s v="NA"/>
    <n v="0"/>
    <e v="#VALUE!"/>
    <n v="0"/>
    <x v="9"/>
    <s v="ANDRE ALVAREZ - HLS PAMPA 69"/>
    <e v="#N/A"/>
    <s v="06:11:38"/>
    <e v="#N/A"/>
    <e v="#N/A"/>
  </r>
  <r>
    <x v="3"/>
    <x v="0"/>
    <n v="120"/>
    <n v="123.4"/>
    <x v="0"/>
    <s v="18"/>
    <x v="1"/>
    <s v=""/>
    <s v=""/>
    <s v="10192285"/>
    <s v="CRISTOBAL"/>
    <s v="BELTRAMIN"/>
    <s v="105LA85"/>
    <s v="CANTINERO"/>
    <m/>
    <s v=""/>
    <m/>
    <s v=""/>
    <s v="CHL"/>
    <s v=""/>
    <s v="16,56"/>
    <s v="6629"/>
    <m/>
    <s v="04:12"/>
    <s v="18,67"/>
    <s v="4011"/>
    <m/>
    <s v="05:13"/>
    <s v="16,33"/>
    <s v="6724"/>
    <m/>
    <s v="06:18"/>
    <s v="15,81"/>
    <s v="4736"/>
    <s v="FTQ GA"/>
    <s v="06:55"/>
    <m/>
    <m/>
    <m/>
    <m/>
    <m/>
    <m/>
    <m/>
    <m/>
    <m/>
    <m/>
    <m/>
    <m/>
    <m/>
    <n v="16.71"/>
    <n v="22100"/>
    <s v="NA"/>
    <x v="0"/>
    <s v="NA"/>
    <s v="NA"/>
    <n v="0"/>
    <e v="#VALUE!"/>
    <n v="0"/>
    <x v="34"/>
    <s v="CRISTOBAL BELTRAMIN - CANTINERO"/>
    <e v="#N/A"/>
    <s v="06:11:38"/>
    <e v="#N/A"/>
    <e v="#N/A"/>
  </r>
  <r>
    <x v="3"/>
    <x v="0"/>
    <n v="120"/>
    <n v="123.4"/>
    <x v="0"/>
    <s v="19"/>
    <x v="1"/>
    <s v=""/>
    <s v=""/>
    <s v="10046993"/>
    <s v="SEBASTIAN"/>
    <s v="SALINAS"/>
    <s v="106LU89"/>
    <s v="HF BATAL"/>
    <m/>
    <s v=""/>
    <m/>
    <s v=""/>
    <s v="CHL"/>
    <s v=""/>
    <s v="15,04"/>
    <s v="7302"/>
    <m/>
    <s v="02:03"/>
    <s v="19,46"/>
    <s v="3849"/>
    <m/>
    <s v="03:43"/>
    <s v="16,67"/>
    <s v="6587"/>
    <m/>
    <s v="06:28"/>
    <s v="16,74"/>
    <s v="4473"/>
    <s v="FTQ GA"/>
    <s v="05:21"/>
    <m/>
    <m/>
    <m/>
    <m/>
    <m/>
    <m/>
    <m/>
    <m/>
    <m/>
    <m/>
    <m/>
    <m/>
    <m/>
    <n v="16.63"/>
    <n v="22211"/>
    <s v="NA"/>
    <x v="0"/>
    <s v="NA"/>
    <s v="NA"/>
    <n v="0"/>
    <e v="#VALUE!"/>
    <n v="0"/>
    <x v="94"/>
    <s v="SEBASTIAN SALINAS - HF BATAL"/>
    <e v="#N/A"/>
    <s v="06:11:38"/>
    <e v="#N/A"/>
    <e v="#N/A"/>
  </r>
  <r>
    <x v="3"/>
    <x v="0"/>
    <n v="120"/>
    <n v="123.4"/>
    <x v="0"/>
    <s v="20"/>
    <x v="1"/>
    <s v=""/>
    <s v=""/>
    <s v="10070382"/>
    <s v="CATALINA"/>
    <s v="LLORENS CLARK"/>
    <m/>
    <s v="luna 1"/>
    <m/>
    <s v=""/>
    <m/>
    <s v=""/>
    <s v="CHL"/>
    <s v=""/>
    <s v="16,21"/>
    <s v="6775"/>
    <m/>
    <s v="01:45"/>
    <s v="19,55"/>
    <s v="3830"/>
    <s v="RET"/>
    <s v="04:43"/>
    <m/>
    <m/>
    <m/>
    <m/>
    <m/>
    <m/>
    <m/>
    <m/>
    <m/>
    <m/>
    <m/>
    <m/>
    <m/>
    <m/>
    <m/>
    <m/>
    <m/>
    <m/>
    <m/>
    <m/>
    <m/>
    <n v="17.41"/>
    <n v="10606"/>
    <s v="NA"/>
    <x v="0"/>
    <s v="NA"/>
    <s v="NA"/>
    <n v="0"/>
    <e v="#VALUE!"/>
    <n v="0"/>
    <x v="198"/>
    <s v="CATALINA LLORENS CLARK - LUNA 1"/>
    <s v="SANDEK 1"/>
    <s v="06:11:38"/>
    <e v="#N/A"/>
    <e v="#N/A"/>
  </r>
  <r>
    <x v="3"/>
    <x v="0"/>
    <n v="120"/>
    <n v="123.4"/>
    <x v="1"/>
    <s v="1"/>
    <x v="0"/>
    <s v=""/>
    <s v=""/>
    <s v="10094691"/>
    <s v="MICAELA"/>
    <s v="TORRES HORTA"/>
    <s v="105EI53"/>
    <s v="MARENGO ITATA"/>
    <m/>
    <s v=""/>
    <m/>
    <s v=""/>
    <s v="CHL"/>
    <s v=""/>
    <s v="17,09"/>
    <s v="6424"/>
    <m/>
    <s v="01:17"/>
    <s v="20,81"/>
    <s v="3597"/>
    <m/>
    <s v="01:11"/>
    <s v="18,81"/>
    <s v="5839"/>
    <m/>
    <s v="02:16"/>
    <s v="19,69"/>
    <s v="3804"/>
    <m/>
    <s v="01:56"/>
    <s v="28,43"/>
    <s v="2634"/>
    <m/>
    <s v="25:35"/>
    <m/>
    <m/>
    <m/>
    <m/>
    <m/>
    <m/>
    <m/>
    <m/>
    <m/>
    <n v="19.920000000000002"/>
    <n v="22298"/>
    <n v="22298"/>
    <x v="1"/>
    <n v="1"/>
    <s v="06:11:38"/>
    <n v="200"/>
    <n v="0"/>
    <n v="323.39999999999998"/>
    <x v="51"/>
    <s v="MICAELA TORRES HORTA - MARENGO ITATA"/>
    <e v="#N/A"/>
    <s v="06:11:38"/>
    <e v="#N/A"/>
    <e v="#N/A"/>
  </r>
  <r>
    <x v="3"/>
    <x v="0"/>
    <n v="120"/>
    <n v="123.4"/>
    <x v="1"/>
    <s v="2"/>
    <x v="0"/>
    <s v=""/>
    <s v=""/>
    <s v="10141895"/>
    <s v="CRISTOBAL"/>
    <s v="LARRAIN ARJONA"/>
    <s v="106DX26"/>
    <s v="SI PADME"/>
    <m/>
    <s v=""/>
    <m/>
    <s v=""/>
    <s v="CHL"/>
    <s v=""/>
    <s v="17,02"/>
    <s v="6451"/>
    <m/>
    <s v="01:19"/>
    <s v="20,88"/>
    <s v="3586"/>
    <m/>
    <s v="01:13"/>
    <s v="18,79"/>
    <s v="5845"/>
    <m/>
    <s v="02:34"/>
    <s v="18,85"/>
    <s v="3972"/>
    <m/>
    <s v="04:58"/>
    <s v="27,27"/>
    <s v="2746"/>
    <m/>
    <s v="08:31"/>
    <m/>
    <m/>
    <m/>
    <m/>
    <m/>
    <m/>
    <m/>
    <m/>
    <m/>
    <n v="19.66"/>
    <n v="22599"/>
    <n v="22599"/>
    <x v="1"/>
    <n v="5"/>
    <s v="06:16:39"/>
    <n v="180"/>
    <n v="-5.0166666666666666"/>
    <n v="298.38333333333333"/>
    <x v="21"/>
    <s v="CRISTOBAL LARRAIN ARJONA - SI PADME"/>
    <s v="EL QUILLAY"/>
    <s v="06:11:38"/>
    <e v="#N/A"/>
    <e v="#N/A"/>
  </r>
  <r>
    <x v="3"/>
    <x v="0"/>
    <n v="120"/>
    <n v="123.4"/>
    <x v="1"/>
    <s v="3"/>
    <x v="0"/>
    <s v=""/>
    <s v=""/>
    <s v="10107869"/>
    <s v="PEDRO Tomas"/>
    <s v="VARELA CERDA"/>
    <s v="105KL97"/>
    <s v="baco"/>
    <m/>
    <s v=""/>
    <m/>
    <s v=""/>
    <s v="CHL"/>
    <s v=""/>
    <s v="17,11"/>
    <s v="6419"/>
    <m/>
    <s v="01:08"/>
    <s v="20,61"/>
    <s v="3633"/>
    <m/>
    <s v="01:26"/>
    <s v="18,94"/>
    <s v="5798"/>
    <m/>
    <s v="02:11"/>
    <s v="18,69"/>
    <s v="4006"/>
    <m/>
    <s v="05:04"/>
    <s v="27,11"/>
    <s v="2763"/>
    <m/>
    <s v="17:07"/>
    <m/>
    <m/>
    <m/>
    <m/>
    <m/>
    <m/>
    <m/>
    <m/>
    <m/>
    <n v="19.64"/>
    <n v="22618"/>
    <n v="22618"/>
    <x v="1"/>
    <n v="6"/>
    <s v="06:16:58"/>
    <n v="175"/>
    <n v="-5.333333333333333"/>
    <n v="293.06666666666666"/>
    <x v="26"/>
    <s v="PEDRO TOMAS VARELA CERDA - BACO"/>
    <s v="EL MOLINO B"/>
    <s v="06:11:38"/>
    <e v="#N/A"/>
    <e v="#N/A"/>
  </r>
  <r>
    <x v="3"/>
    <x v="0"/>
    <n v="120"/>
    <n v="123.4"/>
    <x v="1"/>
    <s v="4"/>
    <x v="0"/>
    <s v=""/>
    <s v=""/>
    <s v="10187939"/>
    <s v="EMILIA"/>
    <s v="PATTERSON"/>
    <s v="106KS93"/>
    <s v="SEMBLANZA"/>
    <m/>
    <s v=""/>
    <m/>
    <s v=""/>
    <s v="CHL"/>
    <s v=""/>
    <s v="15,3"/>
    <s v="7175"/>
    <m/>
    <s v="02:22"/>
    <s v="18,79"/>
    <s v="3984"/>
    <m/>
    <s v="02:10"/>
    <s v="16,76"/>
    <s v="6552"/>
    <m/>
    <s v="05:05"/>
    <s v="16,37"/>
    <s v="4574"/>
    <m/>
    <s v="03:03"/>
    <s v="15,23"/>
    <s v="4916"/>
    <m/>
    <s v="02:03"/>
    <m/>
    <m/>
    <m/>
    <m/>
    <m/>
    <m/>
    <m/>
    <m/>
    <m/>
    <n v="16.329999999999998"/>
    <n v="27201"/>
    <n v="27201"/>
    <x v="1"/>
    <n v="14"/>
    <s v="07:33:21"/>
    <n v="135"/>
    <n v="-81.716666666666669"/>
    <n v="176.68333333333331"/>
    <x v="55"/>
    <s v="EMILIA PATTERSON - SEMBLANZA"/>
    <s v="RINCONADA A"/>
    <s v="06:11:38"/>
    <e v="#N/A"/>
    <e v="#N/A"/>
  </r>
  <r>
    <x v="3"/>
    <x v="0"/>
    <n v="120"/>
    <n v="123.4"/>
    <x v="1"/>
    <s v="5"/>
    <x v="0"/>
    <s v=""/>
    <s v=""/>
    <s v="10181513"/>
    <s v="WILLIAM"/>
    <s v="GREASLEY MAKAI"/>
    <s v="106GH55"/>
    <s v="MC Bellaco"/>
    <m/>
    <s v=""/>
    <m/>
    <s v=""/>
    <s v="CAN"/>
    <s v=""/>
    <s v="14,52"/>
    <s v="7562"/>
    <m/>
    <s v="01:50"/>
    <s v="14,4"/>
    <s v="5198"/>
    <m/>
    <s v="03:56"/>
    <s v="14,36"/>
    <s v="7647"/>
    <m/>
    <s v="05:44"/>
    <s v="14,87"/>
    <s v="5036"/>
    <m/>
    <s v="04:52"/>
    <s v="16,27"/>
    <s v="4603"/>
    <m/>
    <s v="08:05"/>
    <m/>
    <m/>
    <m/>
    <m/>
    <m/>
    <m/>
    <m/>
    <m/>
    <m/>
    <n v="14.79"/>
    <n v="30046"/>
    <n v="30046"/>
    <x v="1"/>
    <n v="19"/>
    <s v="08:20:46"/>
    <n v="110"/>
    <n v="-129.13333333333333"/>
    <n v="123.39999995000001"/>
    <x v="52"/>
    <s v="WILLIAM GREASLEY MAKAI - MC BELLACO"/>
    <e v="#N/A"/>
    <s v="06:11:38"/>
    <e v="#N/A"/>
    <e v="#N/A"/>
  </r>
  <r>
    <x v="3"/>
    <x v="0"/>
    <n v="120"/>
    <n v="123.4"/>
    <x v="1"/>
    <s v="6"/>
    <x v="1"/>
    <s v=""/>
    <s v=""/>
    <s v="10172596"/>
    <s v="BORJA"/>
    <s v="MAYOL"/>
    <s v="104JN25"/>
    <s v="ALTAMIRA VENTARRON"/>
    <m/>
    <s v=""/>
    <m/>
    <s v=""/>
    <s v="CHL"/>
    <s v=""/>
    <s v="17,08"/>
    <s v="6430"/>
    <m/>
    <s v="01:42"/>
    <s v="20,61"/>
    <s v="3633"/>
    <m/>
    <s v="01:49"/>
    <s v="18,85"/>
    <s v="5825"/>
    <m/>
    <s v="03:06"/>
    <s v="19,06"/>
    <s v="3929"/>
    <m/>
    <s v="04:18"/>
    <s v="26,96"/>
    <s v="2778"/>
    <s v="FTQ GA"/>
    <s v="24:49"/>
    <m/>
    <m/>
    <m/>
    <m/>
    <m/>
    <m/>
    <m/>
    <m/>
    <m/>
    <n v="19.66"/>
    <n v="22594"/>
    <s v="NA"/>
    <x v="1"/>
    <s v="NA"/>
    <s v="NA"/>
    <n v="0"/>
    <e v="#VALUE!"/>
    <n v="0"/>
    <x v="15"/>
    <s v="BORJA MAYOL - ALTAMIRA VENTARRON"/>
    <e v="#N/A"/>
    <s v="06:11:38"/>
    <e v="#N/A"/>
    <e v="#N/A"/>
  </r>
  <r>
    <x v="3"/>
    <x v="0"/>
    <n v="120"/>
    <n v="123.4"/>
    <x v="1"/>
    <s v="7"/>
    <x v="1"/>
    <s v=""/>
    <s v=""/>
    <s v="10108052"/>
    <s v="VICENTE"/>
    <s v="MAYOL Larrain"/>
    <m/>
    <s v="ASWAD"/>
    <m/>
    <s v=""/>
    <m/>
    <s v=""/>
    <s v="CHL"/>
    <s v=""/>
    <s v="15,58"/>
    <s v="7049"/>
    <m/>
    <s v="02:09"/>
    <s v="17,86"/>
    <s v="4192"/>
    <m/>
    <s v="02:01"/>
    <s v="14,58"/>
    <s v="7528"/>
    <m/>
    <s v="04:04"/>
    <s v="14,4"/>
    <s v="5201"/>
    <s v="FTQ GA"/>
    <s v="07:09"/>
    <m/>
    <m/>
    <m/>
    <m/>
    <m/>
    <m/>
    <m/>
    <m/>
    <m/>
    <m/>
    <m/>
    <m/>
    <m/>
    <n v="15.41"/>
    <n v="23971"/>
    <s v="NA"/>
    <x v="1"/>
    <s v="NA"/>
    <s v="NA"/>
    <n v="0"/>
    <e v="#VALUE!"/>
    <n v="0"/>
    <x v="22"/>
    <s v="VICENTE MAYOL LARRAIN - ASWAD"/>
    <e v="#N/A"/>
    <s v="06:11:38"/>
    <e v="#N/A"/>
    <e v="#N/A"/>
  </r>
  <r>
    <x v="3"/>
    <x v="0"/>
    <n v="120"/>
    <n v="123.4"/>
    <x v="1"/>
    <s v="8"/>
    <x v="1"/>
    <s v=""/>
    <s v=""/>
    <s v="10172476"/>
    <s v="FLORENCIA"/>
    <s v="CARDONE ALMARZA"/>
    <m/>
    <s v="CONDESA"/>
    <m/>
    <s v=""/>
    <m/>
    <s v=""/>
    <s v="CHL"/>
    <s v=""/>
    <s v="15,07"/>
    <s v="7286"/>
    <m/>
    <s v="06:04"/>
    <s v="17,75"/>
    <s v="4219"/>
    <m/>
    <s v="06:20"/>
    <s v="12,85"/>
    <s v="8544"/>
    <s v="DSQ ME"/>
    <s v="24:31"/>
    <m/>
    <m/>
    <m/>
    <m/>
    <m/>
    <m/>
    <m/>
    <m/>
    <m/>
    <m/>
    <m/>
    <m/>
    <m/>
    <m/>
    <m/>
    <m/>
    <m/>
    <n v="14.69"/>
    <n v="20049"/>
    <s v="NA"/>
    <x v="1"/>
    <s v="NA"/>
    <s v="NA"/>
    <n v="0"/>
    <e v="#VALUE!"/>
    <n v="0"/>
    <x v="54"/>
    <s v="FLORENCIA CARDONE ALMARZA - CONDESA"/>
    <e v="#N/A"/>
    <s v="06:11:38"/>
    <e v="#N/A"/>
    <e v="#N/A"/>
  </r>
  <r>
    <x v="3"/>
    <x v="0"/>
    <n v="120"/>
    <n v="123.4"/>
    <x v="1"/>
    <s v="9"/>
    <x v="1"/>
    <s v=""/>
    <s v=""/>
    <s v="10194676"/>
    <s v="COLOMBA"/>
    <s v="MATTE TYRER"/>
    <s v="106LU87"/>
    <s v="MISIL"/>
    <m/>
    <s v=""/>
    <m/>
    <s v=""/>
    <s v="CHL"/>
    <s v=""/>
    <s v="17,06"/>
    <s v="6434"/>
    <m/>
    <s v="01:35"/>
    <s v="20,82"/>
    <s v="3596"/>
    <s v="FTQ GA"/>
    <s v="01:27"/>
    <m/>
    <m/>
    <m/>
    <m/>
    <m/>
    <m/>
    <m/>
    <m/>
    <m/>
    <m/>
    <m/>
    <m/>
    <m/>
    <m/>
    <m/>
    <m/>
    <m/>
    <m/>
    <m/>
    <m/>
    <m/>
    <n v="18.41"/>
    <n v="10031"/>
    <s v="NA"/>
    <x v="1"/>
    <s v="NA"/>
    <s v="NA"/>
    <n v="0"/>
    <e v="#VALUE!"/>
    <n v="0"/>
    <x v="81"/>
    <s v="COLOMBA MATTE TYRER - MISIL"/>
    <s v="KEHAILAN A"/>
    <s v="06:11:38"/>
    <e v="#N/A"/>
    <e v="#N/A"/>
  </r>
  <r>
    <x v="3"/>
    <x v="0"/>
    <n v="120"/>
    <n v="123.4"/>
    <x v="1"/>
    <s v="10"/>
    <x v="1"/>
    <s v=""/>
    <s v=""/>
    <s v="10172600"/>
    <s v="JESUS Maximiliano"/>
    <s v="CERPA VERA"/>
    <s v="106CY77"/>
    <s v="URKO"/>
    <m/>
    <s v=""/>
    <m/>
    <s v=""/>
    <s v="CHL"/>
    <s v=""/>
    <s v="16,28"/>
    <s v="6743"/>
    <m/>
    <s v="06:40"/>
    <s v="17,61"/>
    <s v="4253"/>
    <s v="FTQ GA"/>
    <s v="05:44"/>
    <m/>
    <m/>
    <m/>
    <m/>
    <m/>
    <m/>
    <m/>
    <m/>
    <m/>
    <m/>
    <m/>
    <m/>
    <m/>
    <m/>
    <m/>
    <m/>
    <m/>
    <m/>
    <m/>
    <m/>
    <m/>
    <n v="16.8"/>
    <n v="10996"/>
    <s v="NA"/>
    <x v="1"/>
    <s v="NA"/>
    <s v="NA"/>
    <n v="0"/>
    <e v="#VALUE!"/>
    <n v="0"/>
    <x v="17"/>
    <s v="JESUS MAXIMILIANO CERPA VERA - URKO"/>
    <e v="#N/A"/>
    <s v="06:11:38"/>
    <e v="#N/A"/>
    <e v="#N/A"/>
  </r>
  <r>
    <x v="3"/>
    <x v="0"/>
    <n v="120"/>
    <n v="123.4"/>
    <x v="1"/>
    <s v="11"/>
    <x v="1"/>
    <s v=""/>
    <s v=""/>
    <s v="10105805"/>
    <s v="FRANCISCO "/>
    <s v="EGUIGUREN VALDÉS"/>
    <s v="105QS17"/>
    <s v="OBI WAN"/>
    <m/>
    <s v=""/>
    <m/>
    <s v=""/>
    <s v="CHL"/>
    <s v=""/>
    <s v="16,91"/>
    <s v="6492"/>
    <s v="RET"/>
    <s v="02:04"/>
    <m/>
    <m/>
    <m/>
    <m/>
    <m/>
    <m/>
    <m/>
    <m/>
    <m/>
    <m/>
    <m/>
    <m/>
    <m/>
    <m/>
    <m/>
    <m/>
    <m/>
    <m/>
    <m/>
    <m/>
    <m/>
    <m/>
    <m/>
    <m/>
    <m/>
    <n v="16.91"/>
    <n v="6492"/>
    <s v="NA"/>
    <x v="1"/>
    <s v="NA"/>
    <s v="NA"/>
    <n v="0"/>
    <e v="#VALUE!"/>
    <n v="0"/>
    <x v="14"/>
    <s v="FRANCISCO  EGUIGUREN VALDÉS - OBI WAN"/>
    <s v="EL QUILLAY"/>
    <s v="06:11:38"/>
    <e v="#N/A"/>
    <e v="#N/A"/>
  </r>
  <r>
    <x v="3"/>
    <x v="0"/>
    <n v="80"/>
    <n v="81.8"/>
    <x v="0"/>
    <s v="1"/>
    <x v="0"/>
    <s v=""/>
    <s v=""/>
    <m/>
    <s v="EDUARDO"/>
    <s v="BAEZA"/>
    <s v="106LO99"/>
    <s v="AS EMBRUJO"/>
    <m/>
    <s v=""/>
    <m/>
    <s v=""/>
    <s v="CHL"/>
    <s v=""/>
    <s v="20,79"/>
    <s v="5281"/>
    <m/>
    <s v="03:29"/>
    <s v="22,02"/>
    <s v="4986"/>
    <m/>
    <s v="04:10"/>
    <s v="23,28"/>
    <s v="3216"/>
    <m/>
    <s v="06:39"/>
    <m/>
    <m/>
    <m/>
    <m/>
    <m/>
    <m/>
    <m/>
    <m/>
    <m/>
    <m/>
    <m/>
    <m/>
    <m/>
    <m/>
    <m/>
    <m/>
    <m/>
    <n v="21.84"/>
    <n v="13484"/>
    <n v="13484"/>
    <x v="2"/>
    <n v="1"/>
    <s v="03:44:44"/>
    <n v="200"/>
    <n v="0"/>
    <n v="281.8"/>
    <x v="199"/>
    <s v="EDUARDO BAEZA - AS EMBRUJO"/>
    <e v="#N/A"/>
    <s v="03:44:44"/>
    <e v="#N/A"/>
    <e v="#N/A"/>
  </r>
  <r>
    <x v="3"/>
    <x v="0"/>
    <n v="80"/>
    <n v="81.8"/>
    <x v="0"/>
    <s v="2"/>
    <x v="0"/>
    <s v=""/>
    <s v=""/>
    <s v="10131133"/>
    <s v="ERNESTO"/>
    <s v="DE LA FUENTE FUENZALIDA"/>
    <s v="10149062"/>
    <s v="AL AZAN"/>
    <m/>
    <s v=""/>
    <m/>
    <s v=""/>
    <s v="CHL"/>
    <s v=""/>
    <s v="21,19"/>
    <s v="5181"/>
    <m/>
    <s v="02:55"/>
    <s v="20,64"/>
    <s v="5319"/>
    <m/>
    <s v="08:11"/>
    <s v="22,85"/>
    <s v="3277"/>
    <m/>
    <s v="11:52"/>
    <m/>
    <m/>
    <m/>
    <m/>
    <m/>
    <m/>
    <m/>
    <m/>
    <m/>
    <m/>
    <m/>
    <m/>
    <m/>
    <m/>
    <m/>
    <m/>
    <m/>
    <n v="21.37"/>
    <n v="13778"/>
    <n v="13778"/>
    <x v="2"/>
    <n v="2"/>
    <s v="03:49:38"/>
    <n v="195"/>
    <n v="-4.9000000000000004"/>
    <n v="271.90000000000003"/>
    <x v="28"/>
    <s v="ERNESTO DE LA FUENTE FUENZALIDA - AL AZAN"/>
    <s v="SANDEK 1"/>
    <s v="03:44:44"/>
    <e v="#N/A"/>
    <e v="#N/A"/>
  </r>
  <r>
    <x v="3"/>
    <x v="0"/>
    <n v="80"/>
    <n v="81.8"/>
    <x v="0"/>
    <s v="3"/>
    <x v="0"/>
    <s v=""/>
    <s v=""/>
    <s v="10048681"/>
    <s v="DAVID"/>
    <s v="RAMIREZ AGUILERA"/>
    <m/>
    <s v="Dianka"/>
    <m/>
    <s v=""/>
    <m/>
    <s v=""/>
    <s v="CHL"/>
    <s v=""/>
    <s v="20,43"/>
    <s v="5375"/>
    <m/>
    <s v="03:46"/>
    <s v="20,86"/>
    <s v="5264"/>
    <m/>
    <s v="10:06"/>
    <s v="21,15"/>
    <s v="3541"/>
    <m/>
    <s v="27:55"/>
    <m/>
    <m/>
    <m/>
    <m/>
    <m/>
    <m/>
    <m/>
    <m/>
    <m/>
    <m/>
    <m/>
    <m/>
    <m/>
    <m/>
    <m/>
    <m/>
    <m/>
    <n v="20.77"/>
    <n v="14180"/>
    <n v="14180"/>
    <x v="2"/>
    <n v="3"/>
    <s v="03:56:20"/>
    <n v="190"/>
    <n v="-11.6"/>
    <n v="260.2"/>
    <x v="7"/>
    <s v="DAVID RAMIREZ AGUILERA - DIANKA"/>
    <e v="#N/A"/>
    <s v="03:44:44"/>
    <e v="#N/A"/>
    <e v="#N/A"/>
  </r>
  <r>
    <x v="3"/>
    <x v="0"/>
    <n v="80"/>
    <n v="81.8"/>
    <x v="0"/>
    <s v="4"/>
    <x v="0"/>
    <s v=""/>
    <s v=""/>
    <s v="10066794"/>
    <s v="HARKEN"/>
    <s v="JENSEN"/>
    <m/>
    <s v="ALLHAMI"/>
    <m/>
    <s v=""/>
    <m/>
    <s v=""/>
    <s v="CHL"/>
    <s v=""/>
    <s v="19,09"/>
    <s v="5752"/>
    <m/>
    <s v="05:46"/>
    <s v="17,96"/>
    <s v="6114"/>
    <m/>
    <s v="09:30"/>
    <s v="18,06"/>
    <s v="4146"/>
    <m/>
    <s v="05:13"/>
    <m/>
    <m/>
    <m/>
    <m/>
    <m/>
    <m/>
    <m/>
    <m/>
    <m/>
    <m/>
    <m/>
    <m/>
    <m/>
    <m/>
    <m/>
    <m/>
    <m/>
    <n v="18.39"/>
    <n v="16013"/>
    <n v="16013"/>
    <x v="2"/>
    <n v="5"/>
    <s v="04:26:53"/>
    <n v="180"/>
    <n v="-42.15"/>
    <n v="219.65"/>
    <x v="41"/>
    <s v="HARKEN JENSEN - ALLHAMI"/>
    <s v="KEHAILAN A"/>
    <s v="03:44:44"/>
    <e v="#N/A"/>
    <e v="#N/A"/>
  </r>
  <r>
    <x v="3"/>
    <x v="0"/>
    <n v="80"/>
    <n v="81.8"/>
    <x v="0"/>
    <s v="5"/>
    <x v="0"/>
    <s v=""/>
    <s v=""/>
    <s v="10183163"/>
    <s v="INGRID "/>
    <s v="FONCK"/>
    <s v="106GH97"/>
    <s v="CL MISTERIOSA"/>
    <m/>
    <s v=""/>
    <m/>
    <s v=""/>
    <s v="CHL"/>
    <s v=""/>
    <s v="17,11"/>
    <s v="6418"/>
    <m/>
    <s v="06:03"/>
    <s v="17,1"/>
    <s v="6421"/>
    <m/>
    <s v="05:32"/>
    <s v="22,12"/>
    <s v="3386"/>
    <m/>
    <s v="08:38"/>
    <m/>
    <m/>
    <m/>
    <m/>
    <m/>
    <m/>
    <m/>
    <m/>
    <m/>
    <m/>
    <m/>
    <m/>
    <m/>
    <m/>
    <m/>
    <m/>
    <m/>
    <n v="18.149999999999999"/>
    <n v="16224"/>
    <n v="16224"/>
    <x v="2"/>
    <n v="6"/>
    <s v="04:30:24"/>
    <n v="175"/>
    <n v="-45.666666666666664"/>
    <n v="211.13333333333335"/>
    <x v="38"/>
    <s v="INGRID  FONCK - CL MISTERIOSA"/>
    <s v="EL MOLINO A"/>
    <s v="03:44:44"/>
    <e v="#N/A"/>
    <e v="#N/A"/>
  </r>
  <r>
    <x v="3"/>
    <x v="0"/>
    <n v="80"/>
    <n v="81.8"/>
    <x v="0"/>
    <s v="6"/>
    <x v="0"/>
    <s v=""/>
    <s v=""/>
    <s v="10118853"/>
    <s v="JUAN PABLO"/>
    <s v="PERO DOMEYKO"/>
    <m/>
    <s v="PERSEVERANCIA GARUA"/>
    <m/>
    <s v=""/>
    <m/>
    <s v=""/>
    <s v="CHL"/>
    <s v=""/>
    <s v="18,29"/>
    <s v="6002"/>
    <m/>
    <s v="02:06"/>
    <s v="17,28"/>
    <s v="6354"/>
    <m/>
    <s v="10:38"/>
    <s v="18,42"/>
    <s v="4065"/>
    <m/>
    <s v="12:42"/>
    <m/>
    <m/>
    <m/>
    <m/>
    <m/>
    <m/>
    <m/>
    <m/>
    <m/>
    <m/>
    <m/>
    <m/>
    <m/>
    <m/>
    <m/>
    <m/>
    <m/>
    <n v="17.93"/>
    <n v="16421"/>
    <n v="16421"/>
    <x v="2"/>
    <n v="7"/>
    <s v="04:33:41"/>
    <n v="170"/>
    <n v="-48.95"/>
    <n v="202.85000000000002"/>
    <x v="200"/>
    <s v="JUAN PABLO PERO DOMEYKO - PERSEVERANCIA GARUA"/>
    <e v="#N/A"/>
    <s v="03:44:44"/>
    <e v="#N/A"/>
    <e v="#N/A"/>
  </r>
  <r>
    <x v="3"/>
    <x v="0"/>
    <n v="80"/>
    <n v="81.8"/>
    <x v="0"/>
    <s v="7"/>
    <x v="0"/>
    <s v=""/>
    <s v=""/>
    <s v="10154327"/>
    <s v="ANDRES"/>
    <s v="VELASQUEZ"/>
    <m/>
    <s v="ESCONDIDA"/>
    <m/>
    <s v=""/>
    <m/>
    <s v=""/>
    <s v="CHL"/>
    <s v=""/>
    <s v="15,53"/>
    <s v="7070"/>
    <m/>
    <s v="02:09"/>
    <s v="14,7"/>
    <s v="7472"/>
    <m/>
    <s v="05:55"/>
    <s v="18,52"/>
    <s v="4043"/>
    <m/>
    <s v="10:02"/>
    <m/>
    <m/>
    <m/>
    <m/>
    <m/>
    <m/>
    <m/>
    <m/>
    <m/>
    <m/>
    <m/>
    <m/>
    <m/>
    <m/>
    <m/>
    <m/>
    <m/>
    <n v="15.85"/>
    <n v="18585"/>
    <n v="18585"/>
    <x v="2"/>
    <n v="8"/>
    <s v="05:09:45"/>
    <n v="165"/>
    <n v="-85.016666666666666"/>
    <n v="161.78333333333336"/>
    <x v="201"/>
    <s v="ANDRES VELASQUEZ - ESCONDIDA"/>
    <e v="#N/A"/>
    <s v="03:44:44"/>
    <e v="#N/A"/>
    <e v="#N/A"/>
  </r>
  <r>
    <x v="3"/>
    <x v="0"/>
    <n v="80"/>
    <n v="81.8"/>
    <x v="0"/>
    <s v="8"/>
    <x v="1"/>
    <s v=""/>
    <s v=""/>
    <s v="10039977"/>
    <s v="JUAN EDUARDO"/>
    <s v="COX VIAL"/>
    <s v="105PS88"/>
    <s v="MP LUNA"/>
    <m/>
    <s v=""/>
    <m/>
    <s v=""/>
    <s v="CHL"/>
    <s v=""/>
    <s v="18,99"/>
    <s v="5781"/>
    <m/>
    <s v="01:58"/>
    <s v="16,71"/>
    <s v="6572"/>
    <m/>
    <s v="05:10"/>
    <s v="39,09"/>
    <s v="1916"/>
    <s v="RET"/>
    <s v="08:01"/>
    <m/>
    <m/>
    <m/>
    <m/>
    <m/>
    <m/>
    <m/>
    <m/>
    <m/>
    <m/>
    <m/>
    <m/>
    <m/>
    <m/>
    <m/>
    <m/>
    <m/>
    <n v="20.64"/>
    <n v="14269"/>
    <s v="NA"/>
    <x v="2"/>
    <s v="NA"/>
    <s v="NA"/>
    <n v="0"/>
    <e v="#VALUE!"/>
    <n v="0"/>
    <x v="184"/>
    <s v="JUAN EDUARDO COX VIAL - MP LUNA"/>
    <e v="#N/A"/>
    <s v="03:44:44"/>
    <e v="#N/A"/>
    <e v="#N/A"/>
  </r>
  <r>
    <x v="3"/>
    <x v="0"/>
    <n v="80"/>
    <n v="81.8"/>
    <x v="0"/>
    <s v="9"/>
    <x v="1"/>
    <s v=""/>
    <s v=""/>
    <s v="10125754"/>
    <s v="RODOLFO"/>
    <s v="FUENZALIDA SANHUEZA"/>
    <s v="106DC62"/>
    <s v="RAYO"/>
    <m/>
    <s v=""/>
    <m/>
    <s v=""/>
    <s v="CHL"/>
    <s v=""/>
    <s v="20,94"/>
    <s v="5244"/>
    <m/>
    <s v="03:54"/>
    <s v="19,67"/>
    <s v="5581"/>
    <s v="FTQ GA"/>
    <s v="08:19"/>
    <m/>
    <m/>
    <m/>
    <m/>
    <m/>
    <m/>
    <m/>
    <m/>
    <m/>
    <m/>
    <m/>
    <m/>
    <m/>
    <m/>
    <m/>
    <m/>
    <m/>
    <m/>
    <m/>
    <m/>
    <m/>
    <n v="20.29"/>
    <n v="10825"/>
    <s v="NA"/>
    <x v="2"/>
    <s v="NA"/>
    <s v="NA"/>
    <n v="0"/>
    <e v="#VALUE!"/>
    <n v="0"/>
    <x v="43"/>
    <s v="RODOLFO FUENZALIDA SANHUEZA - RAYO"/>
    <s v="SANDEK 1"/>
    <s v="03:44:44"/>
    <e v="#N/A"/>
    <e v="#N/A"/>
  </r>
  <r>
    <x v="3"/>
    <x v="0"/>
    <n v="80"/>
    <n v="81.8"/>
    <x v="0"/>
    <s v="10"/>
    <x v="1"/>
    <s v=""/>
    <s v=""/>
    <s v="10167970"/>
    <s v="ORNELLA"/>
    <s v="BALDUCCI MOULINIE"/>
    <s v="106MX54"/>
    <s v="DANZARINA"/>
    <m/>
    <s v=""/>
    <m/>
    <s v=""/>
    <s v="CHL"/>
    <s v=""/>
    <s v="20,46"/>
    <s v="5367"/>
    <m/>
    <s v="05:59"/>
    <s v="19,99"/>
    <s v="5494"/>
    <s v="FTQ GA"/>
    <s v="13:46"/>
    <m/>
    <m/>
    <m/>
    <m/>
    <m/>
    <m/>
    <m/>
    <m/>
    <m/>
    <m/>
    <m/>
    <m/>
    <m/>
    <m/>
    <m/>
    <m/>
    <m/>
    <m/>
    <m/>
    <m/>
    <m/>
    <n v="20.22"/>
    <n v="10861"/>
    <s v="NA"/>
    <x v="2"/>
    <s v="NA"/>
    <s v="NA"/>
    <n v="0"/>
    <e v="#VALUE!"/>
    <n v="0"/>
    <x v="202"/>
    <s v="ORNELLA BALDUCCI MOULINIE - DANZARINA"/>
    <e v="#N/A"/>
    <s v="03:44:44"/>
    <e v="#N/A"/>
    <e v="#N/A"/>
  </r>
  <r>
    <x v="3"/>
    <x v="0"/>
    <n v="80"/>
    <n v="81.8"/>
    <x v="0"/>
    <s v="11"/>
    <x v="1"/>
    <s v=""/>
    <s v=""/>
    <s v="10080578"/>
    <s v="FELIPE"/>
    <s v="PERO DOMEYKO"/>
    <s v="106MX53"/>
    <s v="EL PANGUE LIBIYA"/>
    <m/>
    <s v=""/>
    <m/>
    <s v=""/>
    <s v="CHL"/>
    <s v=""/>
    <s v="19,91"/>
    <s v="5515"/>
    <m/>
    <s v="01:40"/>
    <s v="20,45"/>
    <s v="5368"/>
    <s v="FTQ GA"/>
    <s v="02:39"/>
    <m/>
    <m/>
    <m/>
    <m/>
    <m/>
    <m/>
    <m/>
    <m/>
    <m/>
    <m/>
    <m/>
    <m/>
    <m/>
    <m/>
    <m/>
    <m/>
    <m/>
    <m/>
    <m/>
    <m/>
    <m/>
    <n v="20.18"/>
    <n v="10883"/>
    <s v="NA"/>
    <x v="2"/>
    <s v="NA"/>
    <s v="NA"/>
    <n v="0"/>
    <e v="#VALUE!"/>
    <n v="0"/>
    <x v="30"/>
    <s v="FELIPE PERO DOMEYKO - EL PANGUE LIBIYA"/>
    <s v="KEHAILAN A"/>
    <s v="03:44:44"/>
    <e v="#N/A"/>
    <e v="#N/A"/>
  </r>
  <r>
    <x v="3"/>
    <x v="0"/>
    <n v="80"/>
    <n v="81.8"/>
    <x v="0"/>
    <s v="12"/>
    <x v="1"/>
    <s v=""/>
    <s v=""/>
    <s v="10182932"/>
    <s v="DIEGO"/>
    <s v="FUENTES URRUTIA"/>
    <s v="106KU10"/>
    <s v="DESPERADO"/>
    <m/>
    <s v=""/>
    <m/>
    <s v=""/>
    <s v="CHL"/>
    <s v=""/>
    <s v="21,18"/>
    <s v="5185"/>
    <m/>
    <s v="02:19"/>
    <s v="18,54"/>
    <s v="5923"/>
    <s v="FTQ ME"/>
    <s v="18:16"/>
    <m/>
    <m/>
    <m/>
    <m/>
    <m/>
    <m/>
    <m/>
    <m/>
    <m/>
    <m/>
    <m/>
    <m/>
    <m/>
    <m/>
    <m/>
    <m/>
    <m/>
    <m/>
    <m/>
    <m/>
    <m/>
    <n v="19.77"/>
    <n v="11108"/>
    <s v="NA"/>
    <x v="2"/>
    <s v="NA"/>
    <s v="NA"/>
    <n v="0"/>
    <e v="#VALUE!"/>
    <n v="0"/>
    <x v="47"/>
    <s v="DIEGO FUENTES URRUTIA - DESPERADO"/>
    <e v="#N/A"/>
    <s v="03:44:44"/>
    <e v="#N/A"/>
    <e v="#N/A"/>
  </r>
  <r>
    <x v="3"/>
    <x v="0"/>
    <n v="80"/>
    <n v="81.8"/>
    <x v="0"/>
    <s v="13"/>
    <x v="1"/>
    <s v=""/>
    <s v=""/>
    <s v="10139724"/>
    <s v="ORLANDO"/>
    <s v="VILLALOBOS"/>
    <s v="105AE68"/>
    <s v="LA PERFECTA"/>
    <m/>
    <s v=""/>
    <m/>
    <s v=""/>
    <s v="CHL"/>
    <s v=""/>
    <s v="19,9"/>
    <s v="5519"/>
    <s v="RET"/>
    <s v="04:15"/>
    <m/>
    <m/>
    <m/>
    <m/>
    <m/>
    <m/>
    <m/>
    <m/>
    <m/>
    <m/>
    <m/>
    <m/>
    <m/>
    <m/>
    <m/>
    <m/>
    <m/>
    <m/>
    <m/>
    <m/>
    <m/>
    <m/>
    <m/>
    <m/>
    <m/>
    <n v="19.899999999999999"/>
    <n v="5519"/>
    <s v="NA"/>
    <x v="2"/>
    <s v="NA"/>
    <s v="NA"/>
    <n v="0"/>
    <e v="#VALUE!"/>
    <n v="0"/>
    <x v="33"/>
    <s v="ORLANDO VILLALOBOS - LA PERFECTA"/>
    <e v="#N/A"/>
    <s v="03:44:44"/>
    <e v="#N/A"/>
    <e v="#N/A"/>
  </r>
  <r>
    <x v="3"/>
    <x v="0"/>
    <n v="80"/>
    <n v="81.8"/>
    <x v="0"/>
    <s v="14"/>
    <x v="1"/>
    <s v=""/>
    <s v=""/>
    <s v="10176275"/>
    <s v="OSVALDO"/>
    <s v="ARAYA URZUA"/>
    <s v="106KU13"/>
    <s v="SHAZAM"/>
    <m/>
    <s v=""/>
    <m/>
    <s v=""/>
    <s v="CHL"/>
    <s v=""/>
    <s v="19,49"/>
    <s v="5634"/>
    <s v="FTQ GA"/>
    <s v="06:11"/>
    <m/>
    <m/>
    <m/>
    <m/>
    <m/>
    <m/>
    <m/>
    <m/>
    <m/>
    <m/>
    <m/>
    <m/>
    <m/>
    <m/>
    <m/>
    <m/>
    <m/>
    <m/>
    <m/>
    <m/>
    <m/>
    <m/>
    <m/>
    <m/>
    <m/>
    <n v="19.489999999999998"/>
    <n v="5634"/>
    <s v="NA"/>
    <x v="2"/>
    <s v="NA"/>
    <s v="NA"/>
    <n v="0"/>
    <e v="#VALUE!"/>
    <n v="0"/>
    <x v="203"/>
    <s v="OSVALDO ARAYA URZUA - SHAZAM"/>
    <e v="#N/A"/>
    <s v="03:44:44"/>
    <e v="#N/A"/>
    <e v="#N/A"/>
  </r>
  <r>
    <x v="3"/>
    <x v="0"/>
    <n v="80"/>
    <n v="81.8"/>
    <x v="1"/>
    <s v="1"/>
    <x v="0"/>
    <s v=""/>
    <s v=""/>
    <s v="10178025"/>
    <s v="TRINIDAD"/>
    <s v="MARINKOVIC CORTESE"/>
    <m/>
    <s v="HADI"/>
    <m/>
    <s v=""/>
    <m/>
    <s v=""/>
    <s v="CHL"/>
    <s v=""/>
    <s v="14,32"/>
    <s v="7668"/>
    <m/>
    <s v="02:00"/>
    <s v="14,78"/>
    <s v="7429"/>
    <m/>
    <s v="02:34"/>
    <s v="19,68"/>
    <s v="3806"/>
    <m/>
    <s v="08:31"/>
    <m/>
    <m/>
    <m/>
    <m/>
    <m/>
    <m/>
    <m/>
    <m/>
    <m/>
    <m/>
    <m/>
    <m/>
    <m/>
    <m/>
    <m/>
    <m/>
    <m/>
    <n v="15.58"/>
    <n v="18903"/>
    <n v="18903"/>
    <x v="3"/>
    <n v="9"/>
    <s v="05:15:03"/>
    <n v="160"/>
    <n v="-90.316666666666663"/>
    <n v="151.48333333333335"/>
    <x v="57"/>
    <s v="TRINIDAD MARINKOVIC CORTESE - HADI"/>
    <e v="#N/A"/>
    <s v="03:44:44"/>
    <e v="#N/A"/>
    <e v="#N/A"/>
  </r>
  <r>
    <x v="3"/>
    <x v="0"/>
    <n v="80"/>
    <n v="81.8"/>
    <x v="1"/>
    <s v="2"/>
    <x v="0"/>
    <s v=""/>
    <s v=""/>
    <s v="10155174"/>
    <s v="CONSUELO"/>
    <s v="MARCHANT CARDENAS"/>
    <m/>
    <s v="FALAX"/>
    <m/>
    <s v=""/>
    <m/>
    <s v=""/>
    <s v="CHL"/>
    <s v=""/>
    <s v="14,21"/>
    <s v="7730"/>
    <m/>
    <s v="03:05"/>
    <s v="14,92"/>
    <s v="7359"/>
    <m/>
    <s v="02:31"/>
    <s v="19,62"/>
    <s v="3816"/>
    <m/>
    <s v="10:09"/>
    <m/>
    <m/>
    <m/>
    <m/>
    <m/>
    <m/>
    <m/>
    <m/>
    <m/>
    <m/>
    <m/>
    <m/>
    <m/>
    <m/>
    <m/>
    <m/>
    <m/>
    <n v="15.58"/>
    <n v="18905"/>
    <n v="18905"/>
    <x v="3"/>
    <n v="10"/>
    <s v="05:15:05"/>
    <n v="155"/>
    <n v="-90.35"/>
    <n v="146.45000000000002"/>
    <x v="56"/>
    <s v="CONSUELO MARCHANT CARDENAS - FALAX"/>
    <e v="#N/A"/>
    <s v="03:44:44"/>
    <e v="#N/A"/>
    <e v="#N/A"/>
  </r>
  <r>
    <x v="3"/>
    <x v="0"/>
    <n v="80"/>
    <n v="81.8"/>
    <x v="1"/>
    <s v="3"/>
    <x v="0"/>
    <s v=""/>
    <s v=""/>
    <s v="10116626"/>
    <s v="PAULINO"/>
    <s v="RIOS MORAGA"/>
    <m/>
    <s v="KHADAR"/>
    <m/>
    <s v=""/>
    <m/>
    <s v=""/>
    <s v="CHL"/>
    <s v=""/>
    <s v="12,21"/>
    <s v="8991"/>
    <m/>
    <s v="05:59"/>
    <s v="15,45"/>
    <s v="7108"/>
    <m/>
    <s v="09:23"/>
    <s v="18,22"/>
    <s v="4110"/>
    <m/>
    <s v="16:22"/>
    <m/>
    <m/>
    <m/>
    <m/>
    <m/>
    <m/>
    <m/>
    <m/>
    <m/>
    <m/>
    <m/>
    <m/>
    <m/>
    <m/>
    <m/>
    <m/>
    <m/>
    <n v="14.57"/>
    <n v="20209"/>
    <n v="20209"/>
    <x v="3"/>
    <n v="17"/>
    <s v="05:36:49"/>
    <n v="120"/>
    <n v="-112.08333333333334"/>
    <n v="89.716666666666669"/>
    <x v="139"/>
    <s v="PAULINO RIOS MORAGA - KHADAR"/>
    <e v="#N/A"/>
    <s v="03:44:44"/>
    <e v="#N/A"/>
    <e v="#N/A"/>
  </r>
  <r>
    <x v="3"/>
    <x v="0"/>
    <n v="80"/>
    <n v="81.8"/>
    <x v="1"/>
    <s v="4"/>
    <x v="0"/>
    <s v=""/>
    <s v=""/>
    <s v="10176170"/>
    <s v="JOSE"/>
    <s v="SPOERER VERGARA"/>
    <m/>
    <s v="MANSUR"/>
    <m/>
    <s v=""/>
    <m/>
    <s v=""/>
    <s v="CHL"/>
    <s v=""/>
    <s v="12,57"/>
    <s v="8735"/>
    <m/>
    <s v="01:34"/>
    <s v="14,05"/>
    <s v="7818"/>
    <m/>
    <s v="02:15"/>
    <s v="15,63"/>
    <s v="4791"/>
    <m/>
    <s v="02:47"/>
    <m/>
    <m/>
    <m/>
    <m/>
    <m/>
    <m/>
    <m/>
    <m/>
    <m/>
    <m/>
    <m/>
    <m/>
    <m/>
    <m/>
    <m/>
    <m/>
    <m/>
    <n v="13.8"/>
    <n v="21343"/>
    <n v="21343"/>
    <x v="3"/>
    <n v="18"/>
    <s v="05:55:43"/>
    <n v="115"/>
    <n v="-130.98333333333332"/>
    <n v="81.799999959999994"/>
    <x v="23"/>
    <s v="JOSE SPOERER VERGARA - MANSUR"/>
    <s v="LA COMPAÑÍA"/>
    <s v="03:44:44"/>
    <e v="#N/A"/>
    <e v="#N/A"/>
  </r>
  <r>
    <x v="3"/>
    <x v="1"/>
    <n v="80"/>
    <n v="81.8"/>
    <x v="0"/>
    <s v="1"/>
    <x v="0"/>
    <s v=""/>
    <s v=""/>
    <s v="10100389"/>
    <s v="NICOLE"/>
    <s v="HAMMERSLEY FONK"/>
    <s v="104MS92"/>
    <s v="GRAN MARQUEZ"/>
    <m/>
    <s v=""/>
    <m/>
    <s v=""/>
    <s v="CHL"/>
    <s v=""/>
    <s v="09:00:00"/>
    <s v="10:41:01"/>
    <s v="10:45:33"/>
    <s v="17,34"/>
    <s v="18,11"/>
    <s v="6333"/>
    <m/>
    <s v="11:25:33"/>
    <s v="12:50:37"/>
    <s v="12:55:07"/>
    <s v="20,43"/>
    <s v="21,51"/>
    <s v="5374"/>
    <m/>
    <s v="13:35:07"/>
    <s v="14:19:00"/>
    <s v="14:27:59"/>
    <s v="28,44"/>
    <s v="28,44"/>
    <s v="2633"/>
    <m/>
    <m/>
    <m/>
    <m/>
    <m/>
    <m/>
    <m/>
    <m/>
    <m/>
    <n v="20.54"/>
    <n v="14340"/>
    <n v="14340"/>
    <x v="2"/>
    <n v="4"/>
    <s v="03:59:00"/>
    <n v="185"/>
    <n v="-14.266666666666667"/>
    <n v="252.53333333333333"/>
    <x v="8"/>
    <s v="NICOLE HAMMERSLEY FONK - GRAN MARQUEZ"/>
    <s v="EL MOLINO A"/>
    <s v="03:44:44"/>
    <e v="#N/A"/>
    <e v="#N/A"/>
  </r>
  <r>
    <x v="3"/>
    <x v="1"/>
    <n v="80"/>
    <n v="81.8"/>
    <x v="0"/>
    <s v="2"/>
    <x v="0"/>
    <s v=""/>
    <s v=""/>
    <s v="10014233"/>
    <s v="MARIA PAZ"/>
    <s v="VARGAS"/>
    <m/>
    <s v="COLIPI"/>
    <m/>
    <s v=""/>
    <m/>
    <s v=""/>
    <s v="CHL"/>
    <s v=""/>
    <s v="09:00:00"/>
    <s v="10:56:05"/>
    <s v="10:59:00"/>
    <s v="15,38"/>
    <s v="15,76"/>
    <s v="7140"/>
    <m/>
    <s v="11:39:00"/>
    <s v="13:43:24"/>
    <s v="13:45:59"/>
    <s v="14,41"/>
    <s v="14,71"/>
    <s v="7619"/>
    <m/>
    <s v="14:25:59"/>
    <s v="15:46:08"/>
    <s v="15:51:26"/>
    <s v="15,57"/>
    <s v="15,57"/>
    <s v="4808"/>
    <m/>
    <m/>
    <m/>
    <m/>
    <m/>
    <m/>
    <m/>
    <m/>
    <m/>
    <n v="15.05"/>
    <n v="19568"/>
    <n v="19568"/>
    <x v="2"/>
    <n v="12"/>
    <s v="05:26:08"/>
    <n v="145"/>
    <n v="-101.4"/>
    <n v="125.4"/>
    <x v="42"/>
    <s v="MARIA PAZ VARGAS - COLIPI"/>
    <e v="#N/A"/>
    <s v="03:44:44"/>
    <e v="#N/A"/>
    <e v="#N/A"/>
  </r>
  <r>
    <x v="3"/>
    <x v="1"/>
    <n v="80"/>
    <n v="81.8"/>
    <x v="0"/>
    <s v="3"/>
    <x v="0"/>
    <s v=""/>
    <s v=""/>
    <m/>
    <s v="RENZO "/>
    <s v="ALVARADO BAHAMONDES"/>
    <m/>
    <s v="TOBA TAURO"/>
    <m/>
    <s v=""/>
    <m/>
    <s v=""/>
    <s v="CHL"/>
    <s v=""/>
    <s v="09:00:00"/>
    <s v="10:56:07"/>
    <s v="11:01:49"/>
    <s v="15,02"/>
    <s v="15,76"/>
    <s v="7309"/>
    <m/>
    <s v="11:41:49"/>
    <s v="13:43:33"/>
    <s v="13:48:42"/>
    <s v="14,42"/>
    <s v="15,03"/>
    <s v="7613"/>
    <m/>
    <s v="14:28:42"/>
    <s v="15:46:10"/>
    <s v="15:52:39"/>
    <s v="16,11"/>
    <s v="16,11"/>
    <s v="4648"/>
    <m/>
    <m/>
    <m/>
    <m/>
    <m/>
    <m/>
    <m/>
    <m/>
    <m/>
    <n v="15.05"/>
    <n v="19571"/>
    <n v="19571"/>
    <x v="2"/>
    <n v="13"/>
    <s v="05:26:11"/>
    <n v="140"/>
    <n v="-101.45"/>
    <n v="120.35000000000001"/>
    <x v="177"/>
    <s v="RENZO  ALVARADO BAHAMONDES - TOBA TAURO"/>
    <s v="TOBA ENDURANCE"/>
    <s v="03:44:44"/>
    <e v="#N/A"/>
    <e v="#N/A"/>
  </r>
  <r>
    <x v="3"/>
    <x v="1"/>
    <n v="80"/>
    <n v="81.8"/>
    <x v="0"/>
    <s v="4"/>
    <x v="1"/>
    <s v=""/>
    <s v=""/>
    <m/>
    <s v="RICARDO"/>
    <s v="THOMSEN"/>
    <m/>
    <s v="GLORIA"/>
    <m/>
    <s v=""/>
    <m/>
    <s v=""/>
    <s v="CHL"/>
    <s v=""/>
    <s v="09:00:00"/>
    <s v="10:23:09"/>
    <s v="10:29:38"/>
    <s v="20,41"/>
    <s v="22,01"/>
    <s v="5379"/>
    <m/>
    <s v="11:09:38"/>
    <s v="12:27:09"/>
    <s v="12:37:26"/>
    <s v="20,84"/>
    <s v="23,61"/>
    <s v="5268"/>
    <s v="FTQ GA"/>
    <m/>
    <m/>
    <m/>
    <m/>
    <m/>
    <m/>
    <m/>
    <m/>
    <m/>
    <m/>
    <m/>
    <m/>
    <m/>
    <m/>
    <m/>
    <n v="20.63"/>
    <n v="10647"/>
    <s v="NA"/>
    <x v="2"/>
    <s v="NA"/>
    <s v="NA"/>
    <n v="0"/>
    <e v="#VALUE!"/>
    <n v="0"/>
    <x v="63"/>
    <s v="RICARDO THOMSEN - GLORIA"/>
    <e v="#N/A"/>
    <s v="03:44:44"/>
    <e v="#N/A"/>
    <e v="#N/A"/>
  </r>
  <r>
    <x v="3"/>
    <x v="1"/>
    <n v="80"/>
    <n v="81.8"/>
    <x v="0"/>
    <s v="5"/>
    <x v="1"/>
    <s v=""/>
    <s v=""/>
    <m/>
    <s v="MATIAS"/>
    <s v="ALONSO ASCUY"/>
    <m/>
    <s v="ARAMIS"/>
    <m/>
    <s v=""/>
    <m/>
    <s v=""/>
    <s v="CHL"/>
    <s v=""/>
    <s v="09:00:00"/>
    <s v="10:22:24"/>
    <s v="10:36:30"/>
    <s v="18,96"/>
    <s v="22,21"/>
    <s v="5790"/>
    <m/>
    <s v="11:16:30"/>
    <s v="12:48:18"/>
    <s v="12:59:14"/>
    <s v="17,81"/>
    <s v="19,94"/>
    <s v="6164"/>
    <s v="FTQ GA"/>
    <m/>
    <m/>
    <m/>
    <m/>
    <m/>
    <m/>
    <m/>
    <m/>
    <m/>
    <m/>
    <m/>
    <m/>
    <m/>
    <m/>
    <m/>
    <n v="18.37"/>
    <n v="11955"/>
    <s v="NA"/>
    <x v="2"/>
    <s v="NA"/>
    <s v="NA"/>
    <n v="0"/>
    <e v="#VALUE!"/>
    <n v="0"/>
    <x v="64"/>
    <s v="MATIAS ALONSO ASCUY - ARAMIS"/>
    <s v="SANDEK 1"/>
    <s v="03:44:44"/>
    <e v="#N/A"/>
    <e v="#N/A"/>
  </r>
  <r>
    <x v="3"/>
    <x v="1"/>
    <n v="80"/>
    <n v="81.8"/>
    <x v="0"/>
    <s v="6"/>
    <x v="1"/>
    <s v=""/>
    <s v=""/>
    <m/>
    <s v="PABLO "/>
    <s v="LLOMPART GARCIA HUIDOBRO"/>
    <s v="105ZX50"/>
    <s v="ANCAR FLOKI"/>
    <m/>
    <s v=""/>
    <m/>
    <s v=""/>
    <s v="CHL"/>
    <s v=""/>
    <s v="09:00:00"/>
    <s v="11:34:51"/>
    <s v="11:37:05"/>
    <s v="11,65"/>
    <s v="11,82"/>
    <s v="9426"/>
    <s v="FTQ GA"/>
    <m/>
    <m/>
    <m/>
    <m/>
    <m/>
    <m/>
    <m/>
    <m/>
    <m/>
    <m/>
    <m/>
    <m/>
    <m/>
    <m/>
    <m/>
    <m/>
    <m/>
    <m/>
    <m/>
    <m/>
    <m/>
    <m/>
    <n v="11.65"/>
    <n v="9426"/>
    <s v="NA"/>
    <x v="2"/>
    <s v="NA"/>
    <s v="NA"/>
    <n v="0"/>
    <e v="#VALUE!"/>
    <n v="0"/>
    <x v="156"/>
    <s v="PABLO  LLOMPART GARCIA HUIDOBRO - ANCAR FLOKI"/>
    <e v="#N/A"/>
    <s v="03:44:44"/>
    <e v="#N/A"/>
    <e v="#N/A"/>
  </r>
  <r>
    <x v="3"/>
    <x v="1"/>
    <n v="80"/>
    <n v="81.8"/>
    <x v="1"/>
    <s v="1"/>
    <x v="0"/>
    <s v=""/>
    <s v=""/>
    <m/>
    <s v="MAX"/>
    <s v="BULNES LABRA"/>
    <m/>
    <s v="Manolo"/>
    <m/>
    <s v=""/>
    <m/>
    <s v=""/>
    <s v="CHL"/>
    <s v=""/>
    <s v="09:15:00"/>
    <s v="11:28:18"/>
    <s v="11:30:52"/>
    <s v="13,47"/>
    <s v="13,73"/>
    <s v="8153"/>
    <m/>
    <s v="12:10:52"/>
    <s v="14:03:45"/>
    <s v="14:10:02"/>
    <s v="15,36"/>
    <s v="16,21"/>
    <s v="7150"/>
    <m/>
    <s v="14:50:02"/>
    <s v="15:56:56"/>
    <s v="16:08:37"/>
    <s v="18,65"/>
    <s v="18,65"/>
    <s v="4014"/>
    <m/>
    <m/>
    <m/>
    <m/>
    <m/>
    <m/>
    <m/>
    <m/>
    <m/>
    <n v="15.24"/>
    <n v="19317"/>
    <n v="19317"/>
    <x v="3"/>
    <n v="11"/>
    <s v="05:21:57"/>
    <n v="150"/>
    <n v="-97.216666666666669"/>
    <n v="134.58333333333334"/>
    <x v="164"/>
    <s v="MAX BULNES LABRA - MANOLO"/>
    <e v="#N/A"/>
    <s v="03:44:44"/>
    <e v="#N/A"/>
    <e v="#N/A"/>
  </r>
  <r>
    <x v="3"/>
    <x v="1"/>
    <n v="80"/>
    <n v="81.8"/>
    <x v="1"/>
    <s v="2"/>
    <x v="0"/>
    <s v=""/>
    <s v=""/>
    <s v=""/>
    <s v="AMELIA "/>
    <s v="LARRAIN"/>
    <m/>
    <s v="Punta del viento Mushali"/>
    <m/>
    <s v=""/>
    <m/>
    <s v=""/>
    <s v="CHL"/>
    <s v=""/>
    <s v="09:15:00"/>
    <s v="11:34:53"/>
    <s v="11:37:19"/>
    <s v="12,86"/>
    <s v="13,08"/>
    <s v="8539"/>
    <m/>
    <s v="12:17:19"/>
    <s v="14:30:57"/>
    <s v="14:33:24"/>
    <s v="13,45"/>
    <s v="13,69"/>
    <s v="8165"/>
    <m/>
    <s v="15:13:24"/>
    <s v="16:07:24"/>
    <s v="16:13:20"/>
    <s v="23,11"/>
    <s v="23,11"/>
    <s v="3240"/>
    <m/>
    <m/>
    <m/>
    <m/>
    <m/>
    <m/>
    <m/>
    <m/>
    <m/>
    <n v="14.76"/>
    <n v="19945"/>
    <n v="19945"/>
    <x v="3"/>
    <n v="14"/>
    <s v="05:32:25"/>
    <n v="135"/>
    <n v="-107.68333333333334"/>
    <n v="109.11666666666667"/>
    <x v="83"/>
    <s v="AMELIA  LARRAIN - PUNTA DEL VIENTO MUSHALI"/>
    <s v="EL QUILLAY"/>
    <s v="03:44:44"/>
    <e v="#N/A"/>
    <e v="#N/A"/>
  </r>
  <r>
    <x v="3"/>
    <x v="1"/>
    <n v="80"/>
    <n v="81.8"/>
    <x v="1"/>
    <s v="3"/>
    <x v="0"/>
    <s v=""/>
    <s v=""/>
    <s v="10160530"/>
    <s v="VICENTE "/>
    <s v="LARRAIN ARJONA"/>
    <m/>
    <s v="HF EVA"/>
    <m/>
    <s v=""/>
    <m/>
    <s v=""/>
    <s v="CHL"/>
    <s v=""/>
    <s v="09:15:00"/>
    <s v="11:34:57"/>
    <s v="11:37:15"/>
    <s v="12,86"/>
    <s v="13,07"/>
    <s v="8535"/>
    <m/>
    <s v="12:17:15"/>
    <s v="14:30:55"/>
    <s v="14:33:21"/>
    <s v="13,45"/>
    <s v="13,69"/>
    <s v="8166"/>
    <m/>
    <s v="15:13:21"/>
    <s v="16:07:26"/>
    <s v="16:24:48"/>
    <s v="23,08"/>
    <s v="23,08"/>
    <s v="3245"/>
    <m/>
    <m/>
    <m/>
    <m/>
    <m/>
    <m/>
    <m/>
    <m/>
    <m/>
    <n v="14.76"/>
    <n v="19947"/>
    <n v="19947"/>
    <x v="3"/>
    <n v="15"/>
    <s v="05:32:27"/>
    <n v="130"/>
    <n v="-107.71666666666667"/>
    <n v="104.08333333333334"/>
    <x v="20"/>
    <s v="VICENTE  LARRAIN ARJONA - HF EVA"/>
    <s v="EL QUILLAY"/>
    <s v="03:44:44"/>
    <e v="#N/A"/>
    <e v="#N/A"/>
  </r>
  <r>
    <x v="3"/>
    <x v="1"/>
    <n v="80"/>
    <n v="81.8"/>
    <x v="1"/>
    <s v="4"/>
    <x v="0"/>
    <s v=""/>
    <s v=""/>
    <m/>
    <s v="HELENA"/>
    <s v="CERPA PINOCHET"/>
    <s v="106GH99"/>
    <s v="VALENTINO"/>
    <m/>
    <s v=""/>
    <m/>
    <s v=""/>
    <s v="CHL"/>
    <s v=""/>
    <s v="09:15:00"/>
    <s v="11:28:20"/>
    <s v="11:31:48"/>
    <s v="13,38"/>
    <s v="13,72"/>
    <s v="8208"/>
    <m/>
    <s v="12:11:48"/>
    <s v="14:14:00"/>
    <s v="14:24:35"/>
    <s v="13,78"/>
    <s v="14,97"/>
    <s v="7967"/>
    <m/>
    <s v="15:04:35"/>
    <s v="16:10:16"/>
    <s v="16:39:35"/>
    <s v="19"/>
    <s v="19"/>
    <s v="3941"/>
    <m/>
    <m/>
    <m/>
    <m/>
    <m/>
    <m/>
    <m/>
    <m/>
    <m/>
    <n v="14.64"/>
    <n v="20117"/>
    <n v="20117"/>
    <x v="3"/>
    <n v="16"/>
    <s v="05:35:17"/>
    <n v="125"/>
    <n v="-110.55"/>
    <n v="96.250000000000014"/>
    <x v="84"/>
    <s v="HELENA CERPA PINOCHET - VALENTINO"/>
    <e v="#N/A"/>
    <s v="03:44:44"/>
    <e v="#N/A"/>
    <e v="#N/A"/>
  </r>
  <r>
    <x v="3"/>
    <x v="1"/>
    <n v="80"/>
    <n v="81.8"/>
    <x v="1"/>
    <s v="5"/>
    <x v="1"/>
    <s v=""/>
    <s v=""/>
    <m/>
    <s v="ISIDORA"/>
    <s v="CAÑAS"/>
    <m/>
    <s v="ANCAR FARUK"/>
    <m/>
    <s v=""/>
    <m/>
    <s v=""/>
    <s v="CHL"/>
    <s v=""/>
    <s v="09:15:00"/>
    <s v="11:34:43"/>
    <s v="11:38:03"/>
    <s v="12,79"/>
    <s v="13,1"/>
    <s v="8583"/>
    <m/>
    <s v="12:18:03"/>
    <s v="14:30:52"/>
    <s v="14:35:14"/>
    <s v="13,34"/>
    <s v="13,78"/>
    <s v="8231"/>
    <s v="FTQ GA"/>
    <m/>
    <m/>
    <m/>
    <m/>
    <m/>
    <m/>
    <m/>
    <m/>
    <m/>
    <m/>
    <m/>
    <m/>
    <m/>
    <m/>
    <m/>
    <n v="13.06"/>
    <n v="16814"/>
    <s v="NA"/>
    <x v="3"/>
    <s v="NA"/>
    <s v="NA"/>
    <n v="0"/>
    <e v="#VALUE!"/>
    <n v="0"/>
    <x v="191"/>
    <s v="ISIDORA CAÑAS - ANCAR FARUK"/>
    <e v="#N/A"/>
    <s v="03:44:44"/>
    <e v="#N/A"/>
    <e v="#N/A"/>
  </r>
  <r>
    <x v="3"/>
    <x v="1"/>
    <n v="60"/>
    <n v="61"/>
    <x v="1"/>
    <s v="1"/>
    <x v="0"/>
    <s v=""/>
    <s v=""/>
    <m/>
    <s v="FERNANDA"/>
    <s v="TORRES HORTA"/>
    <s v="104MJ47"/>
    <s v="HALILA"/>
    <m/>
    <s v=""/>
    <m/>
    <s v=""/>
    <s v="CHL"/>
    <s v=""/>
    <s v="11:00:00"/>
    <s v="12:37:38"/>
    <s v="12:42:40"/>
    <s v="17,82"/>
    <s v="18,74"/>
    <s v="6160"/>
    <m/>
    <s v="13:22:40"/>
    <s v="15:18:16"/>
    <s v="15:23:26"/>
    <s v="15,15"/>
    <s v="15,83"/>
    <s v="7246"/>
    <m/>
    <m/>
    <m/>
    <m/>
    <m/>
    <m/>
    <m/>
    <m/>
    <m/>
    <m/>
    <m/>
    <m/>
    <m/>
    <m/>
    <m/>
    <m/>
    <n v="16.38"/>
    <n v="13407"/>
    <n v="13407"/>
    <x v="8"/>
    <n v="1"/>
    <s v="03:43:27"/>
    <n v="200"/>
    <n v="0"/>
    <n v="261"/>
    <x v="204"/>
    <s v="FERNANDA TORRES HORTA - HALILA"/>
    <e v="#N/A"/>
    <s v="03:43:27"/>
    <e v="#N/A"/>
    <e v="#N/A"/>
  </r>
  <r>
    <x v="3"/>
    <x v="1"/>
    <n v="60"/>
    <n v="61"/>
    <x v="0"/>
    <s v="2"/>
    <x v="0"/>
    <s v=""/>
    <s v=""/>
    <m/>
    <s v="ANDRES"/>
    <s v="GATICA JOLFRE"/>
    <m/>
    <s v="CL MERLIN"/>
    <m/>
    <s v=""/>
    <m/>
    <s v=""/>
    <s v="CHL"/>
    <s v=""/>
    <s v="11:00:00"/>
    <s v="12:37:40"/>
    <s v="12:41:37"/>
    <s v="18,01"/>
    <s v="18,73"/>
    <s v="6098"/>
    <m/>
    <s v="13:21:37"/>
    <s v="15:18:26"/>
    <s v="15:23:35"/>
    <s v="15"/>
    <s v="15,67"/>
    <s v="7318"/>
    <m/>
    <m/>
    <m/>
    <m/>
    <m/>
    <m/>
    <m/>
    <m/>
    <m/>
    <m/>
    <m/>
    <m/>
    <m/>
    <m/>
    <m/>
    <m/>
    <n v="16.37"/>
    <n v="13415"/>
    <n v="13415"/>
    <x v="4"/>
    <n v="2"/>
    <s v="03:43:35"/>
    <n v="195"/>
    <n v="-0.13333333333333333"/>
    <n v="255.86666666666667"/>
    <x v="165"/>
    <s v="ANDRES GATICA JOLFRE - CL MERLIN"/>
    <s v="EL MOLINO B"/>
    <s v="03:43:27"/>
    <e v="#N/A"/>
    <e v="#N/A"/>
  </r>
  <r>
    <x v="3"/>
    <x v="1"/>
    <n v="60"/>
    <n v="61"/>
    <x v="0"/>
    <s v="3"/>
    <x v="0"/>
    <s v=""/>
    <s v=""/>
    <m/>
    <s v="MATIAS"/>
    <s v="LILLO"/>
    <m/>
    <s v="ALI BABA"/>
    <m/>
    <s v=""/>
    <m/>
    <s v=""/>
    <s v="CHL"/>
    <s v=""/>
    <s v="11:00:00"/>
    <s v="12:27:02"/>
    <s v="12:39:22"/>
    <s v="18,41"/>
    <s v="21,03"/>
    <s v="5963"/>
    <m/>
    <s v="13:19:22"/>
    <s v="15:16:00"/>
    <s v="15:26:46"/>
    <s v="14,36"/>
    <s v="15,69"/>
    <s v="7644"/>
    <m/>
    <m/>
    <m/>
    <m/>
    <m/>
    <m/>
    <m/>
    <m/>
    <m/>
    <m/>
    <m/>
    <m/>
    <m/>
    <m/>
    <m/>
    <m/>
    <n v="16.14"/>
    <n v="13607"/>
    <n v="13607"/>
    <x v="4"/>
    <n v="3"/>
    <s v="03:46:47"/>
    <n v="190"/>
    <n v="-3.3333333333333335"/>
    <n v="247.66666666666666"/>
    <x v="167"/>
    <s v="MATIAS LILLO - ALI BABA"/>
    <s v="KEHAILAN A"/>
    <s v="03:43:27"/>
    <e v="#N/A"/>
    <e v="#N/A"/>
  </r>
  <r>
    <x v="3"/>
    <x v="1"/>
    <n v="60"/>
    <n v="61"/>
    <x v="0"/>
    <s v="4"/>
    <x v="0"/>
    <s v=""/>
    <s v=""/>
    <m/>
    <s v="FERNANDO"/>
    <s v="DE PEÑA"/>
    <m/>
    <s v="ANCAR SHAZAM"/>
    <m/>
    <s v=""/>
    <m/>
    <s v=""/>
    <s v="CHL"/>
    <s v=""/>
    <s v="11:00:00"/>
    <s v="12:34:46"/>
    <s v="12:39:26"/>
    <s v="18,4"/>
    <s v="19,31"/>
    <s v="5967"/>
    <m/>
    <s v="13:19:26"/>
    <s v="15:20:10"/>
    <s v="15:26:56"/>
    <s v="14,35"/>
    <s v="15,16"/>
    <s v="7649"/>
    <m/>
    <m/>
    <m/>
    <m/>
    <m/>
    <m/>
    <m/>
    <m/>
    <m/>
    <m/>
    <m/>
    <m/>
    <m/>
    <m/>
    <m/>
    <m/>
    <n v="16.13"/>
    <n v="13616"/>
    <n v="13616"/>
    <x v="4"/>
    <n v="4"/>
    <s v="03:46:56"/>
    <n v="185"/>
    <n v="-3.4833333333333334"/>
    <n v="242.51666666666668"/>
    <x v="87"/>
    <s v="FERNANDO DE PEÑA - ANCAR SHAZAM"/>
    <e v="#N/A"/>
    <s v="03:43:27"/>
    <e v="#N/A"/>
    <e v="#N/A"/>
  </r>
  <r>
    <x v="3"/>
    <x v="1"/>
    <n v="60"/>
    <n v="61"/>
    <x v="0"/>
    <s v="5"/>
    <x v="1"/>
    <s v=""/>
    <s v=""/>
    <s v="10066737"/>
    <s v="FRANCISCO"/>
    <s v="BOETSCH VICUÑA"/>
    <m/>
    <s v="Belle"/>
    <m/>
    <s v=""/>
    <m/>
    <s v=""/>
    <s v="CHL"/>
    <s v=""/>
    <s v="11:00:00"/>
    <s v="12:33:07"/>
    <s v="12:51:31"/>
    <s v="16,41"/>
    <s v="19,65"/>
    <s v="6691"/>
    <s v="FTQ ME"/>
    <m/>
    <m/>
    <m/>
    <m/>
    <m/>
    <m/>
    <m/>
    <m/>
    <m/>
    <m/>
    <m/>
    <m/>
    <m/>
    <m/>
    <m/>
    <m/>
    <m/>
    <m/>
    <m/>
    <m/>
    <m/>
    <m/>
    <n v="16.41"/>
    <n v="6691"/>
    <s v="NA"/>
    <x v="4"/>
    <s v="NA"/>
    <s v="NA"/>
    <n v="0"/>
    <e v="#VALUE!"/>
    <n v="0"/>
    <x v="158"/>
    <s v="FRANCISCO BOETSCH VICUÑA - BELLE"/>
    <e v="#N/A"/>
    <s v="03:43:27"/>
    <e v="#N/A"/>
    <e v="#N/A"/>
  </r>
  <r>
    <x v="3"/>
    <x v="1"/>
    <n v="60"/>
    <n v="61"/>
    <x v="0"/>
    <s v="6"/>
    <x v="1"/>
    <s v=""/>
    <s v=""/>
    <m/>
    <s v="JOSE  ELIAS "/>
    <s v="RISHMAWI"/>
    <m/>
    <s v="ANCAR BAKUR"/>
    <m/>
    <s v=""/>
    <m/>
    <s v=""/>
    <s v="CHL"/>
    <s v=""/>
    <s v="11:00:00"/>
    <s v="12:27:03"/>
    <s v="12:56:14"/>
    <s v="15,74"/>
    <s v="21,02"/>
    <s v="6975"/>
    <s v="DSQ ME"/>
    <m/>
    <m/>
    <m/>
    <m/>
    <m/>
    <m/>
    <m/>
    <m/>
    <m/>
    <m/>
    <m/>
    <m/>
    <m/>
    <m/>
    <m/>
    <m/>
    <m/>
    <m/>
    <m/>
    <m/>
    <m/>
    <m/>
    <n v="15.74"/>
    <n v="6975"/>
    <s v="NA"/>
    <x v="4"/>
    <s v="NA"/>
    <s v="NA"/>
    <n v="0"/>
    <e v="#VALUE!"/>
    <n v="0"/>
    <x v="115"/>
    <s v="JOSE  ELIAS  RISHMAWI - ANCAR BAKUR"/>
    <s v="EL QUILLAY"/>
    <s v="03:43:27"/>
    <e v="#N/A"/>
    <e v="#N/A"/>
  </r>
  <r>
    <x v="3"/>
    <x v="1"/>
    <n v="40"/>
    <n v="41"/>
    <x v="0"/>
    <s v="1"/>
    <x v="0"/>
    <s v=""/>
    <s v=""/>
    <m/>
    <s v="JORGE"/>
    <s v="GELDRES"/>
    <m/>
    <s v="CORAJE"/>
    <m/>
    <s v=""/>
    <m/>
    <s v=""/>
    <s v="CHL"/>
    <s v=""/>
    <s v="12:30:00"/>
    <s v="13:20:06"/>
    <s v="13:26:52"/>
    <s v="21,63"/>
    <s v="24,54"/>
    <s v="3412"/>
    <m/>
    <s v="13:56:52"/>
    <s v="14:49:58"/>
    <s v="14:58:28"/>
    <s v="19,97"/>
    <s v="23,16"/>
    <s v="3696"/>
    <m/>
    <m/>
    <m/>
    <m/>
    <m/>
    <m/>
    <m/>
    <m/>
    <m/>
    <m/>
    <m/>
    <m/>
    <m/>
    <m/>
    <m/>
    <m/>
    <n v="20.76"/>
    <n v="7109"/>
    <n v="7109"/>
    <x v="5"/>
    <n v="1"/>
    <s v="01:58:29"/>
    <n v="200"/>
    <n v="0"/>
    <n v="241"/>
    <x v="181"/>
    <s v="JORGE GELDRES - CORAJE"/>
    <e v="#N/A"/>
    <s v="01:58:29"/>
    <e v="#N/A"/>
    <e v="#N/A"/>
  </r>
  <r>
    <x v="3"/>
    <x v="1"/>
    <n v="40"/>
    <n v="41"/>
    <x v="0"/>
    <s v="2"/>
    <x v="0"/>
    <s v=""/>
    <s v=""/>
    <s v="10068034"/>
    <s v="CAMILA "/>
    <s v="HERRERA"/>
    <m/>
    <s v="PDV SAKIRA"/>
    <m/>
    <s v=""/>
    <m/>
    <s v=""/>
    <s v="CHL"/>
    <s v=""/>
    <s v="12:30:00"/>
    <s v="13:27:14"/>
    <s v="13:29:14"/>
    <s v="20,76"/>
    <s v="21,49"/>
    <s v="3554"/>
    <m/>
    <s v="13:59:14"/>
    <s v="14:55:15"/>
    <s v="14:58:49"/>
    <s v="20,64"/>
    <s v="21,95"/>
    <s v="3576"/>
    <m/>
    <m/>
    <m/>
    <m/>
    <m/>
    <m/>
    <m/>
    <m/>
    <m/>
    <m/>
    <m/>
    <m/>
    <m/>
    <m/>
    <m/>
    <m/>
    <n v="20.7"/>
    <n v="7130"/>
    <n v="7130"/>
    <x v="5"/>
    <n v="2"/>
    <s v="01:58:50"/>
    <n v="195"/>
    <n v="-0.35"/>
    <n v="235.65"/>
    <x v="185"/>
    <s v="CAMILA  HERRERA - PDV SAKIRA"/>
    <e v="#N/A"/>
    <s v="01:58:29"/>
    <e v="#N/A"/>
    <e v="#N/A"/>
  </r>
  <r>
    <x v="3"/>
    <x v="1"/>
    <n v="40"/>
    <n v="41"/>
    <x v="0"/>
    <s v="3"/>
    <x v="0"/>
    <s v=""/>
    <s v=""/>
    <m/>
    <s v="SEBASTIAN"/>
    <s v="IRRIBARRA CONA"/>
    <m/>
    <s v="RB URRACA"/>
    <m/>
    <s v=""/>
    <m/>
    <s v=""/>
    <s v="CHL"/>
    <s v=""/>
    <s v="12:30:00"/>
    <s v="13:28:08"/>
    <s v="13:32:37"/>
    <s v="19,64"/>
    <s v="21,16"/>
    <s v="3758"/>
    <m/>
    <s v="14:02:37"/>
    <s v="14:55:09"/>
    <s v="15:03:20"/>
    <s v="20,26"/>
    <s v="23,42"/>
    <s v="3643"/>
    <m/>
    <m/>
    <m/>
    <m/>
    <m/>
    <m/>
    <m/>
    <m/>
    <m/>
    <m/>
    <m/>
    <m/>
    <m/>
    <m/>
    <m/>
    <m/>
    <n v="19.940000000000001"/>
    <n v="7401"/>
    <n v="7401"/>
    <x v="5"/>
    <n v="3"/>
    <s v="02:03:21"/>
    <n v="190"/>
    <n v="-4.8666666666666671"/>
    <n v="226.13333333333333"/>
    <x v="77"/>
    <s v="SEBASTIAN IRRIBARRA CONA - RB URRACA"/>
    <e v="#N/A"/>
    <s v="01:58:29"/>
    <e v="#N/A"/>
    <e v="#N/A"/>
  </r>
  <r>
    <x v="3"/>
    <x v="1"/>
    <n v="40"/>
    <n v="41"/>
    <x v="0"/>
    <s v="4"/>
    <x v="0"/>
    <s v=""/>
    <s v=""/>
    <s v="10036587"/>
    <s v="NICOLAS"/>
    <s v="SCHMIDT GONZALEZ"/>
    <s v="105EI51"/>
    <s v="malboro"/>
    <m/>
    <s v=""/>
    <m/>
    <s v=""/>
    <s v="CHL"/>
    <s v=""/>
    <s v="12:30:00"/>
    <s v="13:19:41"/>
    <s v="13:29:38"/>
    <s v="20,62"/>
    <s v="24,75"/>
    <s v="3578"/>
    <m/>
    <s v="13:59:38"/>
    <s v="14:55:27"/>
    <s v="15:03:23"/>
    <s v="19,29"/>
    <s v="22,03"/>
    <s v="3825"/>
    <m/>
    <m/>
    <m/>
    <m/>
    <m/>
    <m/>
    <m/>
    <m/>
    <m/>
    <m/>
    <m/>
    <m/>
    <m/>
    <m/>
    <m/>
    <m/>
    <n v="19.940000000000001"/>
    <n v="7403"/>
    <n v="7403"/>
    <x v="5"/>
    <n v="4"/>
    <s v="02:03:23"/>
    <n v="185"/>
    <n v="-4.9000000000000004"/>
    <n v="221.1"/>
    <x v="2"/>
    <s v="NICOLAS SCHMIDT GONZALEZ - MALBORO"/>
    <s v="TOBA ENDURANCE"/>
    <s v="01:58:29"/>
    <e v="#N/A"/>
    <e v="#N/A"/>
  </r>
  <r>
    <x v="3"/>
    <x v="1"/>
    <n v="40"/>
    <n v="41"/>
    <x v="0"/>
    <s v="5"/>
    <x v="0"/>
    <s v=""/>
    <s v=""/>
    <m/>
    <s v="JAVIERA "/>
    <s v="REINOSO RUDZAJS"/>
    <s v="104XO27"/>
    <s v="PUELO"/>
    <m/>
    <s v=""/>
    <m/>
    <s v=""/>
    <s v="CHL"/>
    <s v=""/>
    <s v="12:30:00"/>
    <s v="13:25:32"/>
    <s v="13:34:06"/>
    <s v="19,19"/>
    <s v="22,15"/>
    <s v="3846"/>
    <m/>
    <s v="14:04:06"/>
    <s v="14:55:01"/>
    <s v="15:05:56"/>
    <s v="19,89"/>
    <s v="24,15"/>
    <s v="3711"/>
    <m/>
    <m/>
    <m/>
    <m/>
    <m/>
    <m/>
    <m/>
    <m/>
    <m/>
    <m/>
    <m/>
    <m/>
    <m/>
    <m/>
    <m/>
    <m/>
    <n v="19.53"/>
    <n v="7557"/>
    <n v="7557"/>
    <x v="5"/>
    <n v="5"/>
    <s v="02:05:57"/>
    <n v="180"/>
    <n v="-7.4666666666666668"/>
    <n v="213.53333333333333"/>
    <x v="205"/>
    <s v="JAVIERA  REINOSO RUDZAJS - PUELO"/>
    <e v="#N/A"/>
    <s v="01:58:29"/>
    <e v="#N/A"/>
    <e v="#N/A"/>
  </r>
  <r>
    <x v="3"/>
    <x v="1"/>
    <n v="40"/>
    <n v="41"/>
    <x v="0"/>
    <s v="6"/>
    <x v="0"/>
    <s v=""/>
    <s v=""/>
    <m/>
    <s v="CONSTANZA"/>
    <s v="BERCKEMEYER"/>
    <m/>
    <s v="AS LA OMA"/>
    <m/>
    <s v=""/>
    <m/>
    <s v=""/>
    <s v="CHL"/>
    <s v=""/>
    <s v="12:30:00"/>
    <s v="13:22:27"/>
    <s v="13:33:41"/>
    <s v="19,31"/>
    <s v="23,44"/>
    <s v="3821"/>
    <m/>
    <s v="14:03:41"/>
    <s v="14:58:29"/>
    <s v="15:06:41"/>
    <s v="19,52"/>
    <s v="22,44"/>
    <s v="3780"/>
    <m/>
    <m/>
    <m/>
    <m/>
    <m/>
    <m/>
    <m/>
    <m/>
    <m/>
    <m/>
    <m/>
    <m/>
    <m/>
    <m/>
    <m/>
    <m/>
    <n v="19.420000000000002"/>
    <n v="7601"/>
    <n v="7601"/>
    <x v="5"/>
    <n v="6"/>
    <s v="02:06:41"/>
    <n v="175"/>
    <n v="-8.1999999999999993"/>
    <n v="207.8"/>
    <x v="206"/>
    <s v="CONSTANZA BERCKEMEYER - AS LA OMA"/>
    <e v="#N/A"/>
    <s v="01:58:29"/>
    <e v="#N/A"/>
    <e v="#N/A"/>
  </r>
  <r>
    <x v="3"/>
    <x v="1"/>
    <n v="40"/>
    <n v="41"/>
    <x v="0"/>
    <s v="7"/>
    <x v="0"/>
    <s v=""/>
    <s v=""/>
    <m/>
    <s v="JORGE "/>
    <s v="BERCKEMEYER GOSCH"/>
    <m/>
    <s v="SHAWAN"/>
    <m/>
    <s v=""/>
    <m/>
    <s v=""/>
    <s v="CHL"/>
    <s v=""/>
    <s v="12:30:00"/>
    <s v="13:22:29"/>
    <s v="13:33:06"/>
    <s v="19,49"/>
    <s v="23,43"/>
    <s v="3787"/>
    <m/>
    <s v="14:03:06"/>
    <s v="14:58:26"/>
    <s v="15:10:33"/>
    <s v="18,24"/>
    <s v="22,23"/>
    <s v="4046"/>
    <m/>
    <m/>
    <m/>
    <m/>
    <m/>
    <m/>
    <m/>
    <m/>
    <m/>
    <m/>
    <m/>
    <m/>
    <m/>
    <m/>
    <m/>
    <m/>
    <n v="18.84"/>
    <n v="7833"/>
    <n v="7833"/>
    <x v="5"/>
    <n v="7"/>
    <s v="02:10:33"/>
    <n v="170"/>
    <n v="-12.066666666666666"/>
    <n v="198.93333333333334"/>
    <x v="182"/>
    <s v="JORGE  BERCKEMEYER GOSCH - SHAWAN"/>
    <e v="#N/A"/>
    <s v="01:58:29"/>
    <e v="#N/A"/>
    <e v="#N/A"/>
  </r>
  <r>
    <x v="3"/>
    <x v="1"/>
    <n v="40"/>
    <n v="41"/>
    <x v="0"/>
    <s v="8"/>
    <x v="0"/>
    <s v=""/>
    <s v=""/>
    <m/>
    <s v="MARIA"/>
    <s v="RISHMAWI"/>
    <m/>
    <s v="LA CORREDORA WF MAFIQ"/>
    <m/>
    <s v=""/>
    <m/>
    <s v=""/>
    <s v="CHL"/>
    <s v=""/>
    <s v="12:30:00"/>
    <s v="13:25:39"/>
    <s v="13:34:08"/>
    <s v="19,17"/>
    <s v="22,1"/>
    <s v="3849"/>
    <m/>
    <s v="14:04:08"/>
    <s v="14:54:54"/>
    <s v="15:10:49"/>
    <s v="18,45"/>
    <s v="24,23"/>
    <s v="4001"/>
    <m/>
    <m/>
    <m/>
    <m/>
    <m/>
    <m/>
    <m/>
    <m/>
    <m/>
    <m/>
    <m/>
    <m/>
    <m/>
    <m/>
    <m/>
    <m/>
    <n v="18.8"/>
    <n v="7849"/>
    <n v="7849"/>
    <x v="5"/>
    <n v="8"/>
    <s v="02:10:49"/>
    <n v="165"/>
    <n v="-12.333333333333334"/>
    <n v="193.66666666666666"/>
    <x v="114"/>
    <s v="MARIA RISHMAWI - LA CORREDORA WF MAFIQ"/>
    <e v="#N/A"/>
    <s v="01:58:29"/>
    <e v="#N/A"/>
    <e v="#N/A"/>
  </r>
  <r>
    <x v="3"/>
    <x v="1"/>
    <n v="40"/>
    <n v="41"/>
    <x v="0"/>
    <s v="9"/>
    <x v="0"/>
    <s v=""/>
    <s v=""/>
    <m/>
    <s v="DAMIEN "/>
    <s v="DE LA PANOUSE"/>
    <m/>
    <s v="giro"/>
    <m/>
    <s v=""/>
    <m/>
    <s v=""/>
    <s v="CHL"/>
    <s v=""/>
    <s v="12:30:00"/>
    <s v="13:38:33"/>
    <s v="13:45:47"/>
    <s v="16,23"/>
    <s v="17,94"/>
    <s v="4548"/>
    <m/>
    <s v="14:15:47"/>
    <s v="15:14:32"/>
    <s v="15:21:30"/>
    <s v="18,72"/>
    <s v="20,93"/>
    <s v="3942"/>
    <m/>
    <m/>
    <m/>
    <m/>
    <m/>
    <m/>
    <m/>
    <m/>
    <m/>
    <m/>
    <m/>
    <m/>
    <m/>
    <m/>
    <m/>
    <m/>
    <n v="17.39"/>
    <n v="8490"/>
    <n v="8490"/>
    <x v="5"/>
    <n v="9"/>
    <s v="02:21:30"/>
    <n v="160"/>
    <n v="-23.016666666666666"/>
    <n v="177.98333333333335"/>
    <x v="207"/>
    <s v="DAMIEN  DE LA PANOUSE - GIRO"/>
    <e v="#N/A"/>
    <s v="01:58:29"/>
    <e v="#N/A"/>
    <e v="#N/A"/>
  </r>
  <r>
    <x v="3"/>
    <x v="1"/>
    <n v="40"/>
    <n v="41"/>
    <x v="0"/>
    <s v="10"/>
    <x v="0"/>
    <s v=""/>
    <s v=""/>
    <s v="10138024"/>
    <s v="MARIA CECILIA"/>
    <s v="GODOY"/>
    <m/>
    <s v="GITAN"/>
    <m/>
    <s v=""/>
    <m/>
    <s v=""/>
    <s v="CHL"/>
    <s v=""/>
    <s v="12:30:00"/>
    <s v="13:35:40"/>
    <s v="13:40:36"/>
    <s v="17,42"/>
    <s v="18,73"/>
    <s v="4237"/>
    <m/>
    <s v="14:10:36"/>
    <s v="15:19:27"/>
    <s v="15:22:12"/>
    <s v="17,18"/>
    <s v="17,87"/>
    <s v="4296"/>
    <m/>
    <m/>
    <m/>
    <m/>
    <m/>
    <m/>
    <m/>
    <m/>
    <m/>
    <m/>
    <m/>
    <m/>
    <m/>
    <m/>
    <m/>
    <m/>
    <n v="17.3"/>
    <n v="8533"/>
    <n v="8533"/>
    <x v="5"/>
    <n v="10"/>
    <s v="02:22:13"/>
    <n v="155"/>
    <n v="-23.733333333333334"/>
    <n v="172.26666666666665"/>
    <x v="93"/>
    <s v="MARIA CECILIA GODOY - GITAN"/>
    <s v="EL SENDERO"/>
    <s v="01:58:29"/>
    <e v="#N/A"/>
    <e v="#N/A"/>
  </r>
  <r>
    <x v="3"/>
    <x v="1"/>
    <n v="40"/>
    <n v="41"/>
    <x v="0"/>
    <s v="11"/>
    <x v="0"/>
    <s v=""/>
    <s v=""/>
    <m/>
    <s v="ESTEBAN"/>
    <s v="DE LA FUENTE ERNST"/>
    <m/>
    <s v="AKIFA"/>
    <m/>
    <s v=""/>
    <m/>
    <s v=""/>
    <s v="CHL"/>
    <s v=""/>
    <s v="12:30:00"/>
    <s v="13:28:10"/>
    <s v="13:40:40"/>
    <s v="17,4"/>
    <s v="21,14"/>
    <s v="4240"/>
    <m/>
    <s v="14:10:40"/>
    <s v="15:14:00"/>
    <s v="15:24:04"/>
    <s v="16,76"/>
    <s v="19,42"/>
    <s v="4404"/>
    <m/>
    <m/>
    <m/>
    <m/>
    <m/>
    <m/>
    <m/>
    <m/>
    <m/>
    <m/>
    <m/>
    <m/>
    <m/>
    <m/>
    <m/>
    <m/>
    <n v="17.07"/>
    <n v="8644"/>
    <n v="8644"/>
    <x v="5"/>
    <n v="11"/>
    <s v="02:24:04"/>
    <n v="150"/>
    <n v="-25.583333333333332"/>
    <n v="165.41666666666666"/>
    <x v="208"/>
    <s v="ESTEBAN DE LA FUENTE ERNST - AKIFA"/>
    <e v="#N/A"/>
    <s v="01:58:29"/>
    <e v="#N/A"/>
    <e v="#N/A"/>
  </r>
  <r>
    <x v="3"/>
    <x v="1"/>
    <n v="40"/>
    <n v="41"/>
    <x v="0"/>
    <s v="12"/>
    <x v="0"/>
    <s v=""/>
    <s v=""/>
    <m/>
    <s v="SERGIO IVAN "/>
    <s v="ULLOA"/>
    <m/>
    <s v="BRISCA"/>
    <m/>
    <s v=""/>
    <m/>
    <s v=""/>
    <s v="CHL"/>
    <s v=""/>
    <s v="12:30:00"/>
    <s v="13:31:57"/>
    <s v="13:43:13"/>
    <s v="16,8"/>
    <s v="19,85"/>
    <s v="4394"/>
    <m/>
    <s v="14:13:13"/>
    <s v="15:14:26"/>
    <s v="15:28:32"/>
    <s v="16,33"/>
    <s v="20,09"/>
    <s v="4519"/>
    <m/>
    <m/>
    <m/>
    <m/>
    <m/>
    <m/>
    <m/>
    <m/>
    <m/>
    <m/>
    <m/>
    <m/>
    <m/>
    <m/>
    <m/>
    <m/>
    <n v="16.559999999999999"/>
    <n v="8913"/>
    <n v="8913"/>
    <x v="5"/>
    <n v="12"/>
    <s v="02:28:33"/>
    <n v="145"/>
    <n v="-30.066666666666666"/>
    <n v="155.93333333333334"/>
    <x v="209"/>
    <s v="SERGIO IVAN  ULLOA - BRISCA"/>
    <e v="#N/A"/>
    <s v="01:58:29"/>
    <e v="#N/A"/>
    <e v="#N/A"/>
  </r>
  <r>
    <x v="3"/>
    <x v="1"/>
    <n v="40"/>
    <n v="41"/>
    <x v="0"/>
    <s v="13"/>
    <x v="0"/>
    <s v=""/>
    <s v=""/>
    <s v="10113898"/>
    <s v="JOSE ANDRES "/>
    <s v="POBLETE SALCEDO"/>
    <m/>
    <s v="HF BAUSAH"/>
    <m/>
    <s v=""/>
    <m/>
    <s v=""/>
    <s v="CHL"/>
    <s v=""/>
    <s v="12:30:00"/>
    <s v="13:45:53"/>
    <s v="13:49:27"/>
    <s v="15,48"/>
    <s v="16,21"/>
    <s v="4767"/>
    <m/>
    <s v="14:19:27"/>
    <s v="15:29:27"/>
    <s v="15:33:24"/>
    <s v="16,63"/>
    <s v="17,57"/>
    <s v="4437"/>
    <m/>
    <m/>
    <m/>
    <m/>
    <m/>
    <m/>
    <m/>
    <m/>
    <m/>
    <m/>
    <m/>
    <m/>
    <m/>
    <m/>
    <m/>
    <m/>
    <n v="16.04"/>
    <n v="9205"/>
    <n v="9205"/>
    <x v="5"/>
    <n v="13"/>
    <s v="02:33:25"/>
    <n v="140"/>
    <n v="-34.93333333333333"/>
    <n v="146.06666666666666"/>
    <x v="101"/>
    <s v="JOSE ANDRES  POBLETE SALCEDO - HF BAUSAH"/>
    <s v="EL SENDERO"/>
    <s v="01:58:29"/>
    <e v="#N/A"/>
    <e v="#N/A"/>
  </r>
  <r>
    <x v="3"/>
    <x v="1"/>
    <n v="40"/>
    <n v="41"/>
    <x v="0"/>
    <s v="14"/>
    <x v="0"/>
    <s v=""/>
    <s v=""/>
    <m/>
    <s v="ALEJANDRO"/>
    <s v="VALDES CRUZ"/>
    <m/>
    <s v="MYRA"/>
    <m/>
    <s v=""/>
    <m/>
    <s v=""/>
    <s v="CHL"/>
    <s v=""/>
    <s v="12:30:00"/>
    <s v="13:43:59"/>
    <s v="13:49:02"/>
    <s v="15,56"/>
    <s v="16,62"/>
    <s v="4743"/>
    <m/>
    <s v="14:19:02"/>
    <s v="15:34:25"/>
    <s v="15:39:33"/>
    <s v="15,28"/>
    <s v="16,32"/>
    <s v="4831"/>
    <m/>
    <m/>
    <m/>
    <m/>
    <m/>
    <m/>
    <m/>
    <m/>
    <m/>
    <m/>
    <m/>
    <m/>
    <m/>
    <m/>
    <m/>
    <m/>
    <n v="15.42"/>
    <n v="9574"/>
    <n v="9574"/>
    <x v="5"/>
    <n v="14"/>
    <s v="02:39:34"/>
    <n v="135"/>
    <n v="-41.083333333333336"/>
    <n v="134.91666666666666"/>
    <x v="210"/>
    <s v="ALEJANDRO VALDES CRUZ - MYRA"/>
    <e v="#N/A"/>
    <s v="01:58:29"/>
    <e v="#N/A"/>
    <e v="#N/A"/>
  </r>
  <r>
    <x v="3"/>
    <x v="1"/>
    <n v="40"/>
    <n v="41"/>
    <x v="0"/>
    <s v="15"/>
    <x v="0"/>
    <s v=""/>
    <s v=""/>
    <s v="10067188"/>
    <s v="FERNANDA"/>
    <s v="HERRERA CRUZ"/>
    <m/>
    <s v="IMAHUE"/>
    <m/>
    <s v=""/>
    <m/>
    <s v=""/>
    <s v="CHL"/>
    <s v=""/>
    <s v="12:30:00"/>
    <s v="13:41:46"/>
    <s v="13:48:40"/>
    <s v="15,63"/>
    <s v="17,14"/>
    <s v="4720"/>
    <m/>
    <s v="14:18:40"/>
    <s v="15:37:22"/>
    <s v="15:41:43"/>
    <s v="14,81"/>
    <s v="15,63"/>
    <s v="4983"/>
    <m/>
    <m/>
    <m/>
    <m/>
    <m/>
    <m/>
    <m/>
    <m/>
    <m/>
    <m/>
    <m/>
    <m/>
    <m/>
    <m/>
    <m/>
    <m/>
    <n v="15.21"/>
    <n v="9703"/>
    <n v="9703"/>
    <x v="5"/>
    <n v="15"/>
    <s v="02:41:43"/>
    <n v="130"/>
    <n v="-43.233333333333334"/>
    <n v="127.76666666666667"/>
    <x v="211"/>
    <s v="FERNANDA HERRERA CRUZ - IMAHUE"/>
    <e v="#N/A"/>
    <s v="01:58:29"/>
    <e v="#N/A"/>
    <e v="#N/A"/>
  </r>
  <r>
    <x v="3"/>
    <x v="1"/>
    <n v="40"/>
    <n v="41"/>
    <x v="0"/>
    <s v="16"/>
    <x v="0"/>
    <s v=""/>
    <s v=""/>
    <m/>
    <s v="JORGE"/>
    <s v="RUIZ-TAGLE"/>
    <m/>
    <s v="ANCAR SHARIM"/>
    <m/>
    <s v=""/>
    <m/>
    <s v=""/>
    <s v="CHL"/>
    <s v=""/>
    <s v="12:30:00"/>
    <s v="13:53:08"/>
    <s v="13:58:06"/>
    <s v="13,96"/>
    <s v="14,79"/>
    <s v="5286"/>
    <m/>
    <s v="14:28:06"/>
    <s v="15:41:52"/>
    <s v="15:46:05"/>
    <s v="15,77"/>
    <s v="16,67"/>
    <s v="4679"/>
    <m/>
    <m/>
    <m/>
    <m/>
    <m/>
    <m/>
    <m/>
    <m/>
    <m/>
    <m/>
    <m/>
    <m/>
    <m/>
    <m/>
    <m/>
    <m/>
    <n v="14.81"/>
    <n v="9965"/>
    <n v="9965"/>
    <x v="5"/>
    <n v="16"/>
    <s v="02:46:05"/>
    <n v="125"/>
    <n v="-47.6"/>
    <n v="118.4"/>
    <x v="97"/>
    <s v="JORGE RUIZ-TAGLE - ANCAR SHARIM"/>
    <e v="#N/A"/>
    <s v="01:58:29"/>
    <e v="#N/A"/>
    <e v="#N/A"/>
  </r>
  <r>
    <x v="3"/>
    <x v="1"/>
    <n v="40"/>
    <n v="41"/>
    <x v="0"/>
    <s v="17"/>
    <x v="0"/>
    <s v=""/>
    <s v=""/>
    <m/>
    <s v="RICARDO"/>
    <s v="BACHELET"/>
    <m/>
    <s v="LP AL MALIKI"/>
    <m/>
    <s v=""/>
    <m/>
    <s v=""/>
    <s v="CHL"/>
    <s v=""/>
    <s v="12:30:00"/>
    <s v="13:47:24"/>
    <s v="13:53:29"/>
    <s v="14,73"/>
    <s v="15,89"/>
    <s v="5009"/>
    <m/>
    <s v="14:23:29"/>
    <s v="15:41:34"/>
    <s v="15:50:51"/>
    <s v="14,08"/>
    <s v="15,75"/>
    <s v="5242"/>
    <m/>
    <m/>
    <m/>
    <m/>
    <m/>
    <m/>
    <m/>
    <m/>
    <m/>
    <m/>
    <m/>
    <m/>
    <m/>
    <m/>
    <m/>
    <m/>
    <n v="14.4"/>
    <n v="10252"/>
    <n v="10252"/>
    <x v="5"/>
    <n v="18"/>
    <s v="02:50:52"/>
    <n v="115"/>
    <n v="-52.383333333333333"/>
    <n v="103.61666666666667"/>
    <x v="162"/>
    <s v="RICARDO BACHELET - LP AL MALIKI"/>
    <e v="#N/A"/>
    <s v="01:58:29"/>
    <e v="#N/A"/>
    <e v="#N/A"/>
  </r>
  <r>
    <x v="3"/>
    <x v="1"/>
    <n v="40"/>
    <n v="41"/>
    <x v="0"/>
    <s v="18"/>
    <x v="0"/>
    <s v=""/>
    <s v=""/>
    <m/>
    <s v="ALEXIS "/>
    <s v="HENRIQUEZ RAMIREZ"/>
    <m/>
    <s v="ODALISCA"/>
    <m/>
    <s v=""/>
    <m/>
    <s v=""/>
    <s v="CHL"/>
    <s v=""/>
    <s v="12:30:00"/>
    <s v="13:51:47"/>
    <s v="13:54:13"/>
    <s v="14,6"/>
    <s v="15,04"/>
    <s v="5054"/>
    <m/>
    <s v="14:24:13"/>
    <s v="15:49:21"/>
    <s v="15:55:21"/>
    <s v="13,5"/>
    <s v="14,45"/>
    <s v="5468"/>
    <m/>
    <m/>
    <m/>
    <m/>
    <m/>
    <m/>
    <m/>
    <m/>
    <m/>
    <m/>
    <m/>
    <m/>
    <m/>
    <m/>
    <m/>
    <m/>
    <n v="14.03"/>
    <n v="10522"/>
    <n v="10522"/>
    <x v="5"/>
    <n v="19"/>
    <s v="02:55:22"/>
    <n v="110"/>
    <n v="-56.883333333333333"/>
    <n v="94.116666666666674"/>
    <x v="86"/>
    <s v="ALEXIS  HENRIQUEZ RAMIREZ - ODALISCA"/>
    <e v="#N/A"/>
    <s v="01:58:29"/>
    <e v="#N/A"/>
    <e v="#N/A"/>
  </r>
  <r>
    <x v="3"/>
    <x v="1"/>
    <n v="40"/>
    <n v="41"/>
    <x v="0"/>
    <s v="19"/>
    <x v="0"/>
    <s v=""/>
    <s v=""/>
    <m/>
    <s v="PABLO "/>
    <s v="VALDES RAMIREZ"/>
    <m/>
    <s v="LOMA VERDE BALFA"/>
    <m/>
    <s v=""/>
    <m/>
    <s v=""/>
    <s v="CHL"/>
    <s v=""/>
    <s v="12:30:00"/>
    <s v="13:51:53"/>
    <s v="13:54:50"/>
    <s v="14,5"/>
    <s v="15,02"/>
    <s v="5090"/>
    <m/>
    <s v="14:24:50"/>
    <s v="15:49:26"/>
    <s v="15:56:11"/>
    <s v="13,46"/>
    <s v="14,54"/>
    <s v="5481"/>
    <m/>
    <m/>
    <m/>
    <m/>
    <m/>
    <m/>
    <m/>
    <m/>
    <m/>
    <m/>
    <m/>
    <m/>
    <m/>
    <m/>
    <m/>
    <m/>
    <n v="13.96"/>
    <n v="10571"/>
    <n v="10571"/>
    <x v="5"/>
    <n v="20"/>
    <s v="02:56:11"/>
    <n v="105"/>
    <n v="-57.7"/>
    <n v="88.3"/>
    <x v="212"/>
    <s v="PABLO  VALDES RAMIREZ - LOMA VERDE BALFA"/>
    <e v="#N/A"/>
    <s v="01:58:29"/>
    <e v="#N/A"/>
    <e v="#N/A"/>
  </r>
  <r>
    <x v="3"/>
    <x v="1"/>
    <n v="40"/>
    <n v="41"/>
    <x v="0"/>
    <s v="20"/>
    <x v="0"/>
    <s v=""/>
    <s v=""/>
    <m/>
    <s v="STEFANO"/>
    <s v="ROSSI"/>
    <m/>
    <s v="TARIK"/>
    <m/>
    <s v=""/>
    <m/>
    <s v=""/>
    <s v="CHL"/>
    <s v=""/>
    <s v="12:30:00"/>
    <s v="13:41:48"/>
    <s v="13:56:36"/>
    <s v="14,2"/>
    <s v="17,13"/>
    <s v="5197"/>
    <m/>
    <s v="14:26:36"/>
    <s v="15:49:58"/>
    <s v="16:02:30"/>
    <s v="12,83"/>
    <s v="14,76"/>
    <s v="5754"/>
    <m/>
    <m/>
    <m/>
    <m/>
    <m/>
    <m/>
    <m/>
    <m/>
    <m/>
    <m/>
    <m/>
    <m/>
    <m/>
    <m/>
    <m/>
    <m/>
    <n v="13.48"/>
    <n v="10951"/>
    <n v="10951"/>
    <x v="5"/>
    <n v="21"/>
    <s v="03:02:31"/>
    <n v="100"/>
    <n v="-64.033333333333331"/>
    <n v="76.966666666666669"/>
    <x v="213"/>
    <s v="STEFANO ROSSI - TARIK"/>
    <e v="#N/A"/>
    <s v="01:58:29"/>
    <e v="#N/A"/>
    <e v="#N/A"/>
  </r>
  <r>
    <x v="3"/>
    <x v="1"/>
    <n v="40"/>
    <n v="41"/>
    <x v="0"/>
    <s v="21"/>
    <x v="0"/>
    <s v=""/>
    <s v=""/>
    <m/>
    <s v="CAROLINA"/>
    <s v="COX MUJICA "/>
    <m/>
    <s v="HELENA"/>
    <m/>
    <s v=""/>
    <m/>
    <s v=""/>
    <s v="CHL"/>
    <s v=""/>
    <s v="12:30:00"/>
    <s v="13:54:57"/>
    <s v="13:58:18"/>
    <s v="13,93"/>
    <s v="14,48"/>
    <s v="5299"/>
    <m/>
    <s v="14:28:18"/>
    <s v="15:58:38"/>
    <s v="16:03:37"/>
    <s v="12,91"/>
    <s v="13,62"/>
    <s v="5719"/>
    <m/>
    <m/>
    <m/>
    <m/>
    <m/>
    <m/>
    <m/>
    <m/>
    <m/>
    <m/>
    <m/>
    <m/>
    <m/>
    <m/>
    <m/>
    <m/>
    <n v="13.4"/>
    <n v="11017"/>
    <n v="11017"/>
    <x v="5"/>
    <n v="23"/>
    <s v="03:03:37"/>
    <n v="90"/>
    <n v="-65.13333333333334"/>
    <n v="65.86666666666666"/>
    <x v="214"/>
    <s v="CAROLINA COX MUJICA  - HELENA"/>
    <e v="#N/A"/>
    <s v="01:58:29"/>
    <e v="#N/A"/>
    <e v="#N/A"/>
  </r>
  <r>
    <x v="3"/>
    <x v="1"/>
    <n v="40"/>
    <n v="41"/>
    <x v="0"/>
    <s v="22"/>
    <x v="0"/>
    <s v=""/>
    <s v=""/>
    <m/>
    <s v="CRISTIAN"/>
    <s v="SANCHEZ"/>
    <m/>
    <s v="PUNTA DEL VIENTO AL AMAN"/>
    <m/>
    <s v=""/>
    <m/>
    <s v=""/>
    <s v="CHL"/>
    <s v=""/>
    <s v="12:30:00"/>
    <s v="14:01:31"/>
    <s v="14:05:34"/>
    <s v="12,87"/>
    <s v="13,44"/>
    <s v="5735"/>
    <m/>
    <s v="14:35:34"/>
    <s v="16:04:37"/>
    <s v="16:07:45"/>
    <s v="13,34"/>
    <s v="13,81"/>
    <s v="5531"/>
    <m/>
    <m/>
    <m/>
    <m/>
    <m/>
    <m/>
    <m/>
    <m/>
    <m/>
    <m/>
    <m/>
    <m/>
    <m/>
    <m/>
    <m/>
    <m/>
    <n v="13.1"/>
    <n v="11265"/>
    <n v="11265"/>
    <x v="5"/>
    <n v="24"/>
    <s v="03:07:45"/>
    <n v="85"/>
    <n v="-69.266666666666666"/>
    <n v="56.733333333333334"/>
    <x v="108"/>
    <s v="CRISTIAN SANCHEZ - PUNTA DEL VIENTO AL AMAN"/>
    <s v="KEHAILAN B"/>
    <s v="01:58:29"/>
    <e v="#N/A"/>
    <e v="#N/A"/>
  </r>
  <r>
    <x v="3"/>
    <x v="1"/>
    <n v="40"/>
    <n v="41"/>
    <x v="0"/>
    <s v="23"/>
    <x v="0"/>
    <s v=""/>
    <s v=""/>
    <m/>
    <s v="JAIME"/>
    <s v="BARRIENTOS RAMIREZ"/>
    <m/>
    <s v="COSACO"/>
    <m/>
    <s v=""/>
    <m/>
    <s v=""/>
    <s v="CHL"/>
    <s v=""/>
    <s v="12:30:00"/>
    <s v="13:55:29"/>
    <s v="14:02:31"/>
    <s v="13,29"/>
    <s v="14,39"/>
    <s v="5552"/>
    <m/>
    <s v="14:32:31"/>
    <s v="16:04:07"/>
    <s v="16:11:45"/>
    <s v="12,4"/>
    <s v="13,43"/>
    <s v="5954"/>
    <m/>
    <m/>
    <m/>
    <m/>
    <m/>
    <m/>
    <m/>
    <m/>
    <m/>
    <m/>
    <m/>
    <m/>
    <m/>
    <m/>
    <m/>
    <m/>
    <n v="12.83"/>
    <n v="11506"/>
    <n v="11506"/>
    <x v="5"/>
    <n v="25"/>
    <s v="03:11:46"/>
    <n v="80"/>
    <n v="-73.283333333333331"/>
    <n v="47.716666666666669"/>
    <x v="110"/>
    <s v="JAIME BARRIENTOS RAMIREZ - COSACO"/>
    <e v="#N/A"/>
    <s v="01:58:29"/>
    <e v="#N/A"/>
    <e v="#N/A"/>
  </r>
  <r>
    <x v="3"/>
    <x v="1"/>
    <n v="40"/>
    <n v="41"/>
    <x v="0"/>
    <s v="24"/>
    <x v="0"/>
    <s v=""/>
    <s v=""/>
    <m/>
    <s v="CLAUDIO"/>
    <s v="JORQUERA AHUMADA"/>
    <m/>
    <s v="FARAON"/>
    <m/>
    <s v=""/>
    <m/>
    <s v=""/>
    <s v="CHL"/>
    <s v=""/>
    <s v="12:30:00"/>
    <s v="13:55:38"/>
    <s v="13:59:22"/>
    <s v="13,76"/>
    <s v="14,36"/>
    <s v="5362"/>
    <m/>
    <s v="14:29:22"/>
    <s v="16:03:55"/>
    <s v="16:13:06"/>
    <s v="11,86"/>
    <s v="13,01"/>
    <s v="6224"/>
    <m/>
    <m/>
    <m/>
    <m/>
    <m/>
    <m/>
    <m/>
    <m/>
    <m/>
    <m/>
    <m/>
    <m/>
    <m/>
    <m/>
    <m/>
    <m/>
    <n v="12.74"/>
    <n v="11586"/>
    <n v="11586"/>
    <x v="5"/>
    <n v="26"/>
    <s v="03:13:06"/>
    <n v="75"/>
    <n v="-74.616666666666674"/>
    <n v="41.383333333333326"/>
    <x v="215"/>
    <s v="CLAUDIO JORQUERA AHUMADA - FARAON"/>
    <e v="#N/A"/>
    <s v="01:58:29"/>
    <e v="#N/A"/>
    <e v="#N/A"/>
  </r>
  <r>
    <x v="3"/>
    <x v="1"/>
    <n v="40"/>
    <n v="41"/>
    <x v="0"/>
    <s v="25"/>
    <x v="0"/>
    <s v=""/>
    <s v=""/>
    <m/>
    <s v="GERARDO"/>
    <s v="ALAMOS "/>
    <m/>
    <s v="TALENTO"/>
    <m/>
    <s v=""/>
    <m/>
    <s v=""/>
    <s v="CHL"/>
    <s v=""/>
    <s v="12:30:00"/>
    <s v="13:38:28"/>
    <s v="13:56:48"/>
    <s v="14,17"/>
    <s v="17,96"/>
    <s v="5208"/>
    <m/>
    <s v="14:26:48"/>
    <s v="16:02:21"/>
    <s v="16:21:04"/>
    <s v="10,76"/>
    <s v="12,87"/>
    <s v="6856"/>
    <m/>
    <m/>
    <m/>
    <m/>
    <m/>
    <m/>
    <m/>
    <m/>
    <m/>
    <m/>
    <m/>
    <m/>
    <m/>
    <m/>
    <m/>
    <m/>
    <n v="12.23"/>
    <n v="12064"/>
    <n v="12064"/>
    <x v="5"/>
    <n v="27"/>
    <s v="03:21:04"/>
    <n v="70"/>
    <n v="-82.583333333333329"/>
    <n v="40.999999750000001"/>
    <x v="216"/>
    <s v="GERARDO ALAMOS  - TALENTO"/>
    <e v="#N/A"/>
    <s v="01:58:29"/>
    <e v="#N/A"/>
    <e v="#N/A"/>
  </r>
  <r>
    <x v="3"/>
    <x v="1"/>
    <n v="40"/>
    <n v="41"/>
    <x v="0"/>
    <s v="26"/>
    <x v="1"/>
    <s v=""/>
    <s v=""/>
    <m/>
    <s v="JOSE TOMAS"/>
    <s v="QUEZADA"/>
    <m/>
    <s v="LOSTRI"/>
    <m/>
    <s v=""/>
    <m/>
    <s v=""/>
    <s v="CHL"/>
    <s v=""/>
    <s v="12:30:00"/>
    <s v="13:26:53"/>
    <s v="13:45:25"/>
    <s v="16,31"/>
    <s v="21,62"/>
    <s v="4525"/>
    <m/>
    <s v="14:15:25"/>
    <s v="15:16:06"/>
    <s v="15:44:28"/>
    <s v="13,81"/>
    <s v="20,27"/>
    <s v="5344"/>
    <s v="FTQ GA"/>
    <m/>
    <m/>
    <m/>
    <m/>
    <m/>
    <m/>
    <m/>
    <m/>
    <m/>
    <m/>
    <m/>
    <m/>
    <m/>
    <m/>
    <m/>
    <n v="14.96"/>
    <n v="9869"/>
    <s v="NA"/>
    <x v="5"/>
    <s v="NA"/>
    <s v="NA"/>
    <n v="0"/>
    <e v="#VALUE!"/>
    <n v="0"/>
    <x v="217"/>
    <s v="JOSE TOMAS QUEZADA - LOSTRI"/>
    <e v="#N/A"/>
    <s v="01:58:29"/>
    <e v="#N/A"/>
    <e v="#N/A"/>
  </r>
  <r>
    <x v="3"/>
    <x v="1"/>
    <n v="40"/>
    <n v="41"/>
    <x v="0"/>
    <s v="27"/>
    <x v="1"/>
    <s v=""/>
    <s v=""/>
    <m/>
    <s v="ESTEBAN "/>
    <s v="GALDAMES CASORZO"/>
    <m/>
    <s v="KIMAL"/>
    <m/>
    <s v=""/>
    <m/>
    <s v=""/>
    <s v="CHL"/>
    <s v=""/>
    <s v="12:30:00"/>
    <s v="13:35:42"/>
    <s v="13:42:59"/>
    <s v="16,85"/>
    <s v="18,72"/>
    <s v="4380"/>
    <m/>
    <s v="14:12:59"/>
    <s v=""/>
    <s v=""/>
    <s v=""/>
    <s v=""/>
    <s v=""/>
    <s v="FTQ ME"/>
    <m/>
    <m/>
    <m/>
    <m/>
    <m/>
    <m/>
    <m/>
    <m/>
    <m/>
    <m/>
    <m/>
    <m/>
    <m/>
    <m/>
    <m/>
    <n v="16.850000000000001"/>
    <n v="4380"/>
    <s v="NA"/>
    <x v="5"/>
    <s v="NA"/>
    <s v="NA"/>
    <n v="0"/>
    <e v="#VALUE!"/>
    <n v="0"/>
    <x v="187"/>
    <s v="ESTEBAN  GALDAMES CASORZO - KIMAL"/>
    <e v="#N/A"/>
    <s v="01:58:29"/>
    <e v="#N/A"/>
    <e v="#N/A"/>
  </r>
  <r>
    <x v="3"/>
    <x v="1"/>
    <n v="40"/>
    <n v="41"/>
    <x v="0"/>
    <s v="28"/>
    <x v="1"/>
    <s v=""/>
    <s v=""/>
    <s v="10018453"/>
    <s v="RENI "/>
    <s v="MULLER"/>
    <m/>
    <s v="KUFRA EL PANGUE"/>
    <m/>
    <s v=""/>
    <m/>
    <s v=""/>
    <s v="CHL"/>
    <s v=""/>
    <s v="12:30:00"/>
    <s v="13:58:47"/>
    <s v="14:12:38"/>
    <s v="11,98"/>
    <s v="13,85"/>
    <s v="6159"/>
    <m/>
    <s v="14:42:38"/>
    <s v=""/>
    <s v=""/>
    <s v=""/>
    <s v=""/>
    <s v=""/>
    <s v="RET"/>
    <m/>
    <m/>
    <m/>
    <m/>
    <m/>
    <m/>
    <m/>
    <m/>
    <m/>
    <m/>
    <m/>
    <m/>
    <m/>
    <m/>
    <m/>
    <n v="11.98"/>
    <n v="6159"/>
    <s v="NA"/>
    <x v="5"/>
    <s v="NA"/>
    <s v="NA"/>
    <n v="0"/>
    <e v="#VALUE!"/>
    <n v="0"/>
    <x v="92"/>
    <s v="RENI  MULLER - KUFRA EL PANGUE"/>
    <s v="KEHAILAN A"/>
    <s v="01:58:29"/>
    <e v="#N/A"/>
    <e v="#N/A"/>
  </r>
  <r>
    <x v="3"/>
    <x v="1"/>
    <n v="40"/>
    <n v="41"/>
    <x v="0"/>
    <s v="29"/>
    <x v="1"/>
    <s v=""/>
    <s v=""/>
    <m/>
    <s v="GUILLERMO "/>
    <s v="TORO TASSARA"/>
    <m/>
    <s v="ROBLE"/>
    <m/>
    <s v=""/>
    <m/>
    <s v=""/>
    <s v="CHL"/>
    <s v=""/>
    <s v="12:30:00"/>
    <s v="13:19:48"/>
    <s v="13:36:42"/>
    <s v="18,44"/>
    <s v="24,69"/>
    <s v="4003"/>
    <m/>
    <s v="14:06:42"/>
    <s v=""/>
    <s v=""/>
    <s v=""/>
    <s v=""/>
    <s v=""/>
    <s v="FTQ ME"/>
    <m/>
    <m/>
    <m/>
    <m/>
    <m/>
    <m/>
    <m/>
    <m/>
    <m/>
    <m/>
    <m/>
    <m/>
    <m/>
    <m/>
    <m/>
    <n v="18.440000000000001"/>
    <n v="4003"/>
    <s v="NA"/>
    <x v="5"/>
    <s v="NA"/>
    <s v="NA"/>
    <n v="0"/>
    <e v="#VALUE!"/>
    <n v="0"/>
    <x v="88"/>
    <s v="GUILLERMO  TORO TASSARA - ROBLE"/>
    <e v="#N/A"/>
    <s v="01:58:29"/>
    <e v="#N/A"/>
    <e v="#N/A"/>
  </r>
  <r>
    <x v="3"/>
    <x v="1"/>
    <n v="40"/>
    <n v="41"/>
    <x v="0"/>
    <s v="30"/>
    <x v="1"/>
    <s v=""/>
    <s v=""/>
    <m/>
    <s v="JOSEFA"/>
    <s v="AGUILERA"/>
    <m/>
    <s v="SEEHLAH AL JAMAAL"/>
    <m/>
    <s v=""/>
    <m/>
    <s v=""/>
    <s v="CHL"/>
    <s v=""/>
    <s v="12:30:00"/>
    <s v="13:25:24"/>
    <s v="13:25:48"/>
    <s v="22,04"/>
    <s v="22,2"/>
    <s v="3349"/>
    <s v="FTQ ME"/>
    <m/>
    <m/>
    <m/>
    <m/>
    <m/>
    <m/>
    <m/>
    <m/>
    <m/>
    <m/>
    <m/>
    <m/>
    <m/>
    <m/>
    <m/>
    <m/>
    <m/>
    <m/>
    <m/>
    <m/>
    <m/>
    <m/>
    <n v="22.04"/>
    <n v="3349"/>
    <s v="NA"/>
    <x v="5"/>
    <s v="NA"/>
    <s v="NA"/>
    <n v="0"/>
    <e v="#VALUE!"/>
    <n v="0"/>
    <x v="112"/>
    <s v="JOSEFA AGUILERA - SEEHLAH AL JAMAAL"/>
    <s v="RINCONADA B"/>
    <s v="01:58:29"/>
    <e v="#N/A"/>
    <e v="#N/A"/>
  </r>
  <r>
    <x v="3"/>
    <x v="1"/>
    <n v="40"/>
    <n v="41"/>
    <x v="0"/>
    <s v="31"/>
    <x v="1"/>
    <s v=""/>
    <s v=""/>
    <m/>
    <s v="DIEGO "/>
    <s v="QUEZADA BASCUÑAN"/>
    <m/>
    <s v="SELKAN"/>
    <m/>
    <s v=""/>
    <m/>
    <s v=""/>
    <s v="CHL"/>
    <s v=""/>
    <s v="12:30:00"/>
    <s v="13:27:09"/>
    <s v="13:46:24"/>
    <s v="16,1"/>
    <s v="21,52"/>
    <s v="4584"/>
    <s v="FTQ ME"/>
    <m/>
    <m/>
    <m/>
    <m/>
    <m/>
    <m/>
    <m/>
    <m/>
    <m/>
    <m/>
    <m/>
    <m/>
    <m/>
    <m/>
    <m/>
    <m/>
    <m/>
    <m/>
    <m/>
    <m/>
    <m/>
    <m/>
    <n v="16.100000000000001"/>
    <n v="4584"/>
    <s v="NA"/>
    <x v="5"/>
    <s v="NA"/>
    <s v="NA"/>
    <n v="0"/>
    <e v="#VALUE!"/>
    <n v="0"/>
    <x v="218"/>
    <s v="DIEGO  QUEZADA BASCUÑAN - SELKAN"/>
    <e v="#N/A"/>
    <s v="01:58:29"/>
    <e v="#N/A"/>
    <e v="#N/A"/>
  </r>
  <r>
    <x v="3"/>
    <x v="1"/>
    <n v="40"/>
    <n v="41"/>
    <x v="0"/>
    <s v="32"/>
    <x v="1"/>
    <s v=""/>
    <s v=""/>
    <s v="10097227"/>
    <s v="FRANCESCA"/>
    <s v="GIOIA MANSILLA"/>
    <m/>
    <s v="SHARAV"/>
    <m/>
    <s v=""/>
    <m/>
    <s v=""/>
    <s v="CHL"/>
    <s v=""/>
    <s v="12:30:00"/>
    <s v="13:55:27"/>
    <s v="14:00:02"/>
    <s v="13,66"/>
    <s v="14,39"/>
    <s v="5402"/>
    <s v="FTQ GA"/>
    <m/>
    <m/>
    <m/>
    <m/>
    <m/>
    <m/>
    <m/>
    <m/>
    <m/>
    <m/>
    <m/>
    <m/>
    <m/>
    <m/>
    <m/>
    <m/>
    <m/>
    <m/>
    <m/>
    <m/>
    <m/>
    <m/>
    <n v="13.66"/>
    <n v="5402"/>
    <s v="NA"/>
    <x v="5"/>
    <s v="NA"/>
    <s v="NA"/>
    <n v="0"/>
    <e v="#VALUE!"/>
    <n v="0"/>
    <x v="109"/>
    <s v="FRANCESCA GIOIA MANSILLA - SHARAV"/>
    <s v="RINCONADA A"/>
    <s v="01:58:29"/>
    <e v="#N/A"/>
    <e v="#N/A"/>
  </r>
  <r>
    <x v="3"/>
    <x v="1"/>
    <n v="40"/>
    <n v="41"/>
    <x v="0"/>
    <s v="33"/>
    <x v="1"/>
    <s v=""/>
    <s v=""/>
    <m/>
    <s v="CLAUDIO"/>
    <s v="SEPULVEDA EGAÑA"/>
    <m/>
    <s v="PANTANAL"/>
    <m/>
    <s v=""/>
    <m/>
    <s v=""/>
    <s v="CHL"/>
    <s v=""/>
    <s v="12:30:00"/>
    <s v="14:20:28"/>
    <s v="14:24:22"/>
    <s v="10,75"/>
    <s v="11,13"/>
    <s v="6863"/>
    <s v="RET"/>
    <m/>
    <m/>
    <m/>
    <m/>
    <m/>
    <m/>
    <m/>
    <m/>
    <m/>
    <m/>
    <m/>
    <m/>
    <m/>
    <m/>
    <m/>
    <m/>
    <m/>
    <m/>
    <m/>
    <m/>
    <m/>
    <m/>
    <n v="10.75"/>
    <n v="6863"/>
    <s v="NA"/>
    <x v="5"/>
    <s v="NA"/>
    <s v="NA"/>
    <n v="0"/>
    <e v="#VALUE!"/>
    <n v="0"/>
    <x v="98"/>
    <s v="CLAUDIO SEPULVEDA EGAÑA - PANTANAL"/>
    <e v="#N/A"/>
    <s v="01:58:29"/>
    <e v="#N/A"/>
    <e v="#N/A"/>
  </r>
  <r>
    <x v="3"/>
    <x v="1"/>
    <n v="40"/>
    <n v="41"/>
    <x v="0"/>
    <s v="34"/>
    <x v="1"/>
    <s v=""/>
    <s v=""/>
    <m/>
    <s v="TANJA"/>
    <s v="WEBER"/>
    <m/>
    <s v="ESPERANZA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x v="219"/>
    <s v="TANJA WEBER - ESPERANZA"/>
    <e v="#N/A"/>
    <s v="01:58:29"/>
    <e v="#N/A"/>
    <e v="#N/A"/>
  </r>
  <r>
    <x v="3"/>
    <x v="1"/>
    <n v="40"/>
    <n v="41"/>
    <x v="0"/>
    <s v="35"/>
    <x v="1"/>
    <s v=""/>
    <s v=""/>
    <m/>
    <s v="ADRIANA"/>
    <s v="PANTOJA CONTRERAA"/>
    <m/>
    <s v="KALUHA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x v="90"/>
    <s v="ADRIANA PANTOJA CONTRERAA - KALUHA"/>
    <s v="SANDEK 2"/>
    <s v="01:58:29"/>
    <e v="#N/A"/>
    <e v="#N/A"/>
  </r>
  <r>
    <x v="3"/>
    <x v="1"/>
    <n v="40"/>
    <n v="41"/>
    <x v="1"/>
    <s v="1"/>
    <x v="0"/>
    <s v=""/>
    <s v=""/>
    <m/>
    <s v="FLORENCIA"/>
    <s v="HIRMAS VALDERRAMA"/>
    <m/>
    <s v="NAHLA"/>
    <m/>
    <s v=""/>
    <m/>
    <s v=""/>
    <s v="CHL"/>
    <s v=""/>
    <s v="12:35:00"/>
    <s v="13:55:08"/>
    <s v="13:57:35"/>
    <s v="14,89"/>
    <s v="15,35"/>
    <s v="4955"/>
    <m/>
    <s v="14:27:35"/>
    <s v="15:46:21"/>
    <s v="15:53:30"/>
    <s v="14,32"/>
    <s v="15,61"/>
    <s v="5155"/>
    <m/>
    <m/>
    <m/>
    <m/>
    <m/>
    <m/>
    <m/>
    <m/>
    <m/>
    <m/>
    <m/>
    <m/>
    <m/>
    <m/>
    <m/>
    <m/>
    <n v="14.6"/>
    <n v="10110"/>
    <n v="10110"/>
    <x v="6"/>
    <n v="17"/>
    <s v="02:48:30"/>
    <n v="120"/>
    <n v="-50.016666666666666"/>
    <n v="110.98333333333333"/>
    <x v="111"/>
    <s v="FLORENCIA HIRMAS VALDERRAMA - NAHLA"/>
    <e v="#N/A"/>
    <s v="01:58:29"/>
    <e v="#N/A"/>
    <e v="#N/A"/>
  </r>
  <r>
    <x v="3"/>
    <x v="1"/>
    <n v="40"/>
    <n v="41"/>
    <x v="1"/>
    <s v="2"/>
    <x v="0"/>
    <s v=""/>
    <s v=""/>
    <m/>
    <s v="ISIDORA"/>
    <s v="SANCHEZ LAMOLIATTE"/>
    <m/>
    <s v="KALIMANTAN"/>
    <m/>
    <s v=""/>
    <m/>
    <s v=""/>
    <s v="CHL"/>
    <s v=""/>
    <s v="12:35:00"/>
    <s v="14:01:34"/>
    <s v="14:06:01"/>
    <s v="13,51"/>
    <s v="14,21"/>
    <s v="5462"/>
    <m/>
    <s v="14:36:01"/>
    <s v="16:04:33"/>
    <s v="16:08:10"/>
    <s v="13,35"/>
    <s v="13,89"/>
    <s v="5529"/>
    <m/>
    <m/>
    <m/>
    <m/>
    <m/>
    <m/>
    <m/>
    <m/>
    <m/>
    <m/>
    <m/>
    <m/>
    <m/>
    <m/>
    <m/>
    <m/>
    <n v="13.43"/>
    <n v="10991"/>
    <n v="10991"/>
    <x v="6"/>
    <n v="22"/>
    <s v="03:03:11"/>
    <n v="95"/>
    <n v="-64.7"/>
    <n v="71.3"/>
    <x v="220"/>
    <s v="ISIDORA SANCHEZ LAMOLIATTE - KALIMANTAN"/>
    <e v="#N/A"/>
    <s v="01:58:29"/>
    <e v="#N/A"/>
    <e v="#N/A"/>
  </r>
  <r>
    <x v="3"/>
    <x v="1"/>
    <n v="20"/>
    <n v="20.5"/>
    <x v="2"/>
    <s v="1"/>
    <x v="0"/>
    <s v=""/>
    <s v=""/>
    <m/>
    <s v="KARIM"/>
    <s v="VON MUHLENBROCK"/>
    <s v="104TD18"/>
    <s v="EMIR"/>
    <m/>
    <s v=""/>
    <m/>
    <s v=""/>
    <s v="CHL"/>
    <s v=""/>
    <s v="13:30:00"/>
    <s v="14:35:52"/>
    <s v="14:44:06"/>
    <s v="16,6"/>
    <s v="18,67"/>
    <s v="4447"/>
    <m/>
    <m/>
    <m/>
    <m/>
    <m/>
    <m/>
    <m/>
    <m/>
    <m/>
    <m/>
    <m/>
    <m/>
    <m/>
    <m/>
    <m/>
    <m/>
    <m/>
    <m/>
    <m/>
    <m/>
    <m/>
    <m/>
    <m/>
    <n v="16.600000000000001"/>
    <n v="4447"/>
    <n v="4447"/>
    <x v="7"/>
    <n v="1"/>
    <s v="01:14:07"/>
    <n v="200"/>
    <n v="0"/>
    <n v="220.5"/>
    <x v="221"/>
    <s v="KARIM VON MUHLENBROCK - EMIR"/>
    <e v="#N/A"/>
    <s v="01:14:07"/>
    <e v="#N/A"/>
    <e v="#N/A"/>
  </r>
  <r>
    <x v="3"/>
    <x v="1"/>
    <n v="20"/>
    <n v="20.5"/>
    <x v="2"/>
    <s v="2"/>
    <x v="0"/>
    <s v=""/>
    <s v=""/>
    <m/>
    <s v="TIKI"/>
    <s v="LEA-PLAZA"/>
    <m/>
    <s v="AMIRA"/>
    <m/>
    <s v=""/>
    <m/>
    <s v=""/>
    <s v="CHL"/>
    <s v=""/>
    <s v="13:30:00"/>
    <s v="14:50:07"/>
    <s v="14:52:38"/>
    <s v="14,88"/>
    <s v="15,35"/>
    <s v="4958"/>
    <m/>
    <m/>
    <m/>
    <m/>
    <m/>
    <m/>
    <m/>
    <m/>
    <m/>
    <m/>
    <m/>
    <m/>
    <m/>
    <m/>
    <m/>
    <m/>
    <m/>
    <m/>
    <m/>
    <m/>
    <m/>
    <m/>
    <m/>
    <n v="14.88"/>
    <n v="4958"/>
    <n v="4958"/>
    <x v="7"/>
    <n v="2"/>
    <s v="01:22:38"/>
    <n v="195"/>
    <n v="-8.5166666666666675"/>
    <n v="206.98333333333332"/>
    <x v="222"/>
    <s v="TIKI LEA-PLAZA - AMIRA"/>
    <e v="#N/A"/>
    <s v="01:14:07"/>
    <e v="#N/A"/>
    <e v="#N/A"/>
  </r>
  <r>
    <x v="3"/>
    <x v="1"/>
    <n v="20"/>
    <n v="20.5"/>
    <x v="2"/>
    <s v="3"/>
    <x v="0"/>
    <s v=""/>
    <s v=""/>
    <m/>
    <s v="INA"/>
    <s v="LABBE"/>
    <m/>
    <s v="PALOMO"/>
    <m/>
    <s v=""/>
    <m/>
    <s v=""/>
    <s v="CHL"/>
    <s v=""/>
    <s v="13:30:00"/>
    <s v="14:50:11"/>
    <s v="14:59:59"/>
    <s v="13,67"/>
    <s v="15,34"/>
    <s v="5400"/>
    <m/>
    <m/>
    <m/>
    <m/>
    <m/>
    <m/>
    <m/>
    <m/>
    <m/>
    <m/>
    <m/>
    <m/>
    <m/>
    <m/>
    <m/>
    <m/>
    <m/>
    <m/>
    <m/>
    <m/>
    <m/>
    <m/>
    <m/>
    <n v="13.67"/>
    <n v="5400"/>
    <n v="5400"/>
    <x v="7"/>
    <n v="3"/>
    <s v="01:30:00"/>
    <n v="190"/>
    <n v="-15.883333333333333"/>
    <n v="194.61666666666667"/>
    <x v="223"/>
    <s v="INA LABBE - PALOMO"/>
    <e v="#N/A"/>
    <s v="01:14:07"/>
    <e v="#N/A"/>
    <e v="#N/A"/>
  </r>
  <r>
    <x v="3"/>
    <x v="1"/>
    <n v="20"/>
    <n v="20.5"/>
    <x v="2"/>
    <s v="4"/>
    <x v="1"/>
    <s v=""/>
    <s v=""/>
    <m/>
    <s v="ALEJANDRA "/>
    <s v="CALDERON"/>
    <m/>
    <s v="SILVER"/>
    <m/>
    <s v=""/>
    <m/>
    <s v=""/>
    <s v="CHL"/>
    <s v=""/>
    <s v="13:30:00"/>
    <s v="14:40:15"/>
    <s v="14:44:41"/>
    <s v="16,47"/>
    <s v="17,51"/>
    <s v="4481"/>
    <s v="FTQ GA"/>
    <m/>
    <m/>
    <m/>
    <m/>
    <m/>
    <m/>
    <m/>
    <m/>
    <m/>
    <m/>
    <m/>
    <m/>
    <m/>
    <m/>
    <m/>
    <m/>
    <m/>
    <m/>
    <m/>
    <m/>
    <m/>
    <m/>
    <n v="16.47"/>
    <n v="4481"/>
    <s v="NA"/>
    <x v="7"/>
    <s v="NA"/>
    <s v="NA"/>
    <n v="0"/>
    <e v="#VALUE!"/>
    <n v="0"/>
    <x v="224"/>
    <s v="ALEJANDRA  CALDERON - SILVER"/>
    <e v="#N/A"/>
    <s v="01:14:07"/>
    <e v="#N/A"/>
    <e v="#N/A"/>
  </r>
  <r>
    <x v="4"/>
    <x v="0"/>
    <n v="120"/>
    <n v="120"/>
    <x v="0"/>
    <s v="1"/>
    <x v="0"/>
    <s v=""/>
    <s v=""/>
    <s v="10072682"/>
    <s v="MARTIN"/>
    <s v="GARCIA LAZO"/>
    <s v="104VY59"/>
    <s v="Cal Flaming Drahk"/>
    <m/>
    <s v=""/>
    <m/>
    <s v=""/>
    <s v="CHL"/>
    <s v=""/>
    <s v="19,09"/>
    <s v="7487"/>
    <m/>
    <s v="01:13"/>
    <s v="19,54"/>
    <s v="5563"/>
    <m/>
    <s v="01:10"/>
    <s v="19,86"/>
    <s v="5473"/>
    <m/>
    <s v="02:05"/>
    <s v="23,76"/>
    <s v="3015"/>
    <m/>
    <s v="08:50"/>
    <m/>
    <m/>
    <m/>
    <m/>
    <m/>
    <m/>
    <m/>
    <m/>
    <m/>
    <m/>
    <m/>
    <m/>
    <m/>
    <n v="20.059999999999999"/>
    <n v="21538"/>
    <n v="21538"/>
    <x v="0"/>
    <n v="2"/>
    <s v="05:58:58"/>
    <n v="195"/>
    <n v="-15.05"/>
    <n v="299.95"/>
    <x v="0"/>
    <s v="MARTIN GARCIA LAZO - CAL FLAMING DRAHK"/>
    <s v="EL MOLINO A"/>
    <s v="05:43:55"/>
    <e v="#N/A"/>
    <e v="#N/A"/>
  </r>
  <r>
    <x v="4"/>
    <x v="0"/>
    <n v="120"/>
    <n v="120"/>
    <x v="0"/>
    <s v="2"/>
    <x v="0"/>
    <s v=""/>
    <s v=""/>
    <s v="10067047"/>
    <s v="MARCELA "/>
    <s v="COTO NIELSEN"/>
    <s v="106FR87"/>
    <s v="PY SORPRESIVO"/>
    <m/>
    <s v=""/>
    <m/>
    <s v=""/>
    <s v="CHL"/>
    <s v=""/>
    <s v="18,61"/>
    <s v="7679"/>
    <m/>
    <s v="04:15"/>
    <s v="19,38"/>
    <s v="5609"/>
    <m/>
    <s v="02:19"/>
    <s v="20,07"/>
    <s v="5417"/>
    <m/>
    <s v="05:18"/>
    <s v="20,88"/>
    <s v="3431"/>
    <m/>
    <s v="09:34"/>
    <m/>
    <m/>
    <m/>
    <m/>
    <m/>
    <m/>
    <m/>
    <m/>
    <m/>
    <m/>
    <m/>
    <m/>
    <m/>
    <n v="19.52"/>
    <n v="22136"/>
    <n v="22136"/>
    <x v="0"/>
    <n v="3"/>
    <s v="06:08:56"/>
    <n v="190"/>
    <n v="-25.016666666666666"/>
    <n v="284.98333333333335"/>
    <x v="120"/>
    <s v="MARCELA  COTO NIELSEN - PY SORPRESIVO"/>
    <e v="#N/A"/>
    <s v="05:43:55"/>
    <e v="#N/A"/>
    <e v="#N/A"/>
  </r>
  <r>
    <x v="4"/>
    <x v="0"/>
    <n v="120"/>
    <n v="120"/>
    <x v="0"/>
    <s v="3"/>
    <x v="0"/>
    <s v=""/>
    <s v=""/>
    <m/>
    <s v="EDUARDO"/>
    <s v="BAEZA"/>
    <s v="106CC47"/>
    <s v="SHORTNEY BUMER"/>
    <m/>
    <s v=""/>
    <m/>
    <s v=""/>
    <s v="CHL"/>
    <s v=""/>
    <s v="18,85"/>
    <s v="7580"/>
    <m/>
    <s v="02:43"/>
    <s v="20,12"/>
    <s v="5404"/>
    <m/>
    <s v="01:30"/>
    <s v="17,93"/>
    <s v="6064"/>
    <m/>
    <s v="13:37"/>
    <s v="22,5"/>
    <s v="3183"/>
    <m/>
    <s v="14:18"/>
    <m/>
    <m/>
    <m/>
    <m/>
    <m/>
    <m/>
    <m/>
    <m/>
    <m/>
    <m/>
    <m/>
    <m/>
    <m/>
    <n v="19.43"/>
    <n v="22232"/>
    <n v="22232"/>
    <x v="0"/>
    <n v="4"/>
    <s v="06:10:32"/>
    <n v="185"/>
    <n v="-26.616666666666667"/>
    <n v="278.38333333333333"/>
    <x v="199"/>
    <s v="EDUARDO BAEZA - SHORTNEY BUMER"/>
    <e v="#N/A"/>
    <s v="05:43:55"/>
    <e v="#N/A"/>
    <e v="#N/A"/>
  </r>
  <r>
    <x v="4"/>
    <x v="0"/>
    <n v="120"/>
    <n v="120"/>
    <x v="0"/>
    <s v="4"/>
    <x v="0"/>
    <s v=""/>
    <s v=""/>
    <s v="10072514"/>
    <s v="MAXI"/>
    <s v="WIMMER"/>
    <s v="104WW60"/>
    <s v="EO SALMA"/>
    <m/>
    <s v=""/>
    <m/>
    <s v=""/>
    <s v="CHL"/>
    <s v=""/>
    <s v="19,03"/>
    <s v="7512"/>
    <m/>
    <s v="01:30"/>
    <s v="19,29"/>
    <s v="5636"/>
    <m/>
    <s v="01:25"/>
    <s v="18,35"/>
    <s v="5924"/>
    <m/>
    <s v="09:53"/>
    <s v="22,32"/>
    <s v="3209"/>
    <m/>
    <s v="15:08"/>
    <m/>
    <m/>
    <m/>
    <m/>
    <m/>
    <m/>
    <m/>
    <m/>
    <m/>
    <m/>
    <m/>
    <m/>
    <m/>
    <n v="19.39"/>
    <n v="22280"/>
    <n v="22280"/>
    <x v="0"/>
    <n v="5"/>
    <s v="06:11:20"/>
    <n v="180"/>
    <n v="-27.416666666666668"/>
    <n v="272.58333333333331"/>
    <x v="5"/>
    <s v="MAXI WIMMER - EO SALMA"/>
    <s v="EL MOLINO A"/>
    <s v="05:43:55"/>
    <e v="#N/A"/>
    <e v="#N/A"/>
  </r>
  <r>
    <x v="4"/>
    <x v="0"/>
    <n v="120"/>
    <n v="120"/>
    <x v="0"/>
    <s v="5"/>
    <x v="0"/>
    <s v=""/>
    <s v=""/>
    <s v="10080578"/>
    <s v="FELIPE"/>
    <s v="PERO DOMEYKO"/>
    <s v="106GG87"/>
    <s v="ALIA"/>
    <m/>
    <s v=""/>
    <m/>
    <s v=""/>
    <s v="CHL"/>
    <s v=""/>
    <s v="18,83"/>
    <s v="7589"/>
    <m/>
    <s v="01:42"/>
    <s v="19,18"/>
    <s v="5667"/>
    <m/>
    <s v="01:04"/>
    <s v="18,75"/>
    <s v="5799"/>
    <m/>
    <s v="02:23"/>
    <s v="20,73"/>
    <s v="3455"/>
    <m/>
    <s v="06:48"/>
    <m/>
    <m/>
    <m/>
    <m/>
    <m/>
    <m/>
    <m/>
    <m/>
    <m/>
    <m/>
    <m/>
    <m/>
    <m/>
    <n v="19.190000000000001"/>
    <n v="22511"/>
    <n v="22511"/>
    <x v="0"/>
    <n v="6"/>
    <s v="06:15:11"/>
    <n v="175"/>
    <n v="-31.266666666666666"/>
    <n v="263.73333333333335"/>
    <x v="30"/>
    <s v="FELIPE PERO DOMEYKO - ALIA"/>
    <s v="KEHAILAN A"/>
    <s v="05:43:55"/>
    <e v="#N/A"/>
    <e v="#N/A"/>
  </r>
  <r>
    <x v="4"/>
    <x v="0"/>
    <n v="120"/>
    <n v="120"/>
    <x v="0"/>
    <s v="6"/>
    <x v="0"/>
    <s v=""/>
    <s v=""/>
    <s v="10192285"/>
    <s v="CRISTOBAL"/>
    <s v="BELTRAMIN"/>
    <s v="105TP69"/>
    <s v="ATOMO"/>
    <m/>
    <s v=""/>
    <m/>
    <s v=""/>
    <s v="CHL"/>
    <s v=""/>
    <s v="18,67"/>
    <s v="7655"/>
    <m/>
    <s v="02:53"/>
    <s v="19,55"/>
    <s v="5561"/>
    <m/>
    <s v="05:19"/>
    <s v="17,85"/>
    <s v="6090"/>
    <m/>
    <s v="06:28"/>
    <s v="16,66"/>
    <s v="4300"/>
    <m/>
    <s v="08:14"/>
    <m/>
    <m/>
    <m/>
    <m/>
    <m/>
    <m/>
    <m/>
    <m/>
    <m/>
    <m/>
    <m/>
    <m/>
    <m/>
    <n v="18.3"/>
    <n v="23605"/>
    <n v="23605"/>
    <x v="0"/>
    <n v="10"/>
    <s v="06:33:25"/>
    <n v="155"/>
    <n v="-49.5"/>
    <n v="225.5"/>
    <x v="34"/>
    <s v="CRISTOBAL BELTRAMIN - ATOMO"/>
    <e v="#N/A"/>
    <s v="05:43:55"/>
    <e v="#N/A"/>
    <e v="#N/A"/>
  </r>
  <r>
    <x v="4"/>
    <x v="0"/>
    <n v="120"/>
    <n v="120"/>
    <x v="0"/>
    <s v="7"/>
    <x v="0"/>
    <s v=""/>
    <s v=""/>
    <s v="10118325"/>
    <s v="MATIAS"/>
    <s v="ALAMOS"/>
    <s v="106FJ84"/>
    <s v="AO PATRIARCA"/>
    <m/>
    <s v=""/>
    <m/>
    <s v=""/>
    <s v="CHL"/>
    <s v=""/>
    <s v="18,6"/>
    <s v="7684"/>
    <m/>
    <s v="03:14"/>
    <s v="18,52"/>
    <s v="5871"/>
    <m/>
    <s v="05:58"/>
    <s v="15,71"/>
    <s v="6920"/>
    <m/>
    <s v="05:47"/>
    <s v="18,99"/>
    <s v="3772"/>
    <m/>
    <s v="06:17"/>
    <m/>
    <m/>
    <m/>
    <m/>
    <m/>
    <m/>
    <m/>
    <m/>
    <m/>
    <m/>
    <m/>
    <m/>
    <m/>
    <n v="17.82"/>
    <n v="24248"/>
    <n v="24248"/>
    <x v="0"/>
    <n v="13"/>
    <s v="06:44:08"/>
    <n v="140"/>
    <n v="-60.216666666666669"/>
    <n v="199.78333333333333"/>
    <x v="27"/>
    <s v="MATIAS ALAMOS - AO PATRIARCA"/>
    <s v="EL MOLINO A"/>
    <s v="05:43:55"/>
    <e v="#N/A"/>
    <e v="#N/A"/>
  </r>
  <r>
    <x v="4"/>
    <x v="0"/>
    <n v="120"/>
    <n v="120"/>
    <x v="0"/>
    <s v="8"/>
    <x v="0"/>
    <s v=""/>
    <s v=""/>
    <s v="10063169"/>
    <s v="RAIMUNDO"/>
    <s v="UNDURRAGA MUJICA"/>
    <s v="106KS97"/>
    <s v="ZLATAN"/>
    <m/>
    <s v=""/>
    <m/>
    <s v=""/>
    <s v="CHL"/>
    <s v=""/>
    <s v="18,88"/>
    <s v="7571"/>
    <m/>
    <s v="01:17"/>
    <s v="18,86"/>
    <s v="5764"/>
    <m/>
    <s v="01:32"/>
    <s v="15,27"/>
    <s v="7122"/>
    <m/>
    <s v="01:37"/>
    <s v="18,88"/>
    <s v="3795"/>
    <m/>
    <s v="03:39"/>
    <m/>
    <m/>
    <m/>
    <m/>
    <m/>
    <m/>
    <m/>
    <m/>
    <m/>
    <m/>
    <m/>
    <m/>
    <m/>
    <n v="17.809999999999999"/>
    <n v="24251"/>
    <n v="24251"/>
    <x v="0"/>
    <n v="14"/>
    <s v="06:44:11"/>
    <n v="135"/>
    <n v="-60.266666666666666"/>
    <n v="194.73333333333335"/>
    <x v="176"/>
    <s v="RAIMUNDO UNDURRAGA MUJICA - ZLATAN"/>
    <e v="#N/A"/>
    <s v="05:43:55"/>
    <e v="#N/A"/>
    <e v="#N/A"/>
  </r>
  <r>
    <x v="4"/>
    <x v="0"/>
    <n v="120"/>
    <n v="120"/>
    <x v="0"/>
    <s v="9"/>
    <x v="0"/>
    <s v=""/>
    <s v=""/>
    <m/>
    <s v="OSCAR"/>
    <s v="TAHAN"/>
    <s v="105QW35"/>
    <s v="MP Nahuel"/>
    <m/>
    <s v=""/>
    <m/>
    <s v=""/>
    <s v="CHL"/>
    <s v=""/>
    <s v="18,9"/>
    <s v="7561"/>
    <m/>
    <s v="02:09"/>
    <s v="19,4"/>
    <s v="5604"/>
    <m/>
    <s v="04:01"/>
    <s v="16,49"/>
    <s v="6592"/>
    <m/>
    <s v="13:06"/>
    <s v="14,21"/>
    <s v="5041"/>
    <m/>
    <s v="11:48"/>
    <m/>
    <m/>
    <m/>
    <m/>
    <m/>
    <m/>
    <m/>
    <m/>
    <m/>
    <m/>
    <m/>
    <m/>
    <m/>
    <n v="17.420000000000002"/>
    <n v="24798"/>
    <n v="24798"/>
    <x v="0"/>
    <n v="15"/>
    <s v="06:53:18"/>
    <n v="130"/>
    <n v="-69.383333333333326"/>
    <n v="180.61666666666667"/>
    <x v="62"/>
    <s v="OSCAR TAHAN - MP NAHUEL"/>
    <e v="#N/A"/>
    <s v="05:43:55"/>
    <e v="#N/A"/>
    <e v="#N/A"/>
  </r>
  <r>
    <x v="4"/>
    <x v="0"/>
    <n v="120"/>
    <n v="120"/>
    <x v="0"/>
    <s v="10"/>
    <x v="0"/>
    <s v=""/>
    <s v=""/>
    <s v="10100389"/>
    <s v="NICOLE"/>
    <s v="HAMMERSLEY FONK"/>
    <s v="104MS92"/>
    <s v="GRAN MARQUEZ"/>
    <m/>
    <s v=""/>
    <m/>
    <s v=""/>
    <s v="CHL"/>
    <s v=""/>
    <s v="17,89"/>
    <s v="7991"/>
    <m/>
    <s v="01:32"/>
    <s v="15,97"/>
    <s v="6808"/>
    <m/>
    <s v="03:03"/>
    <s v="16,74"/>
    <s v="6494"/>
    <m/>
    <s v="09:36"/>
    <s v="17,6"/>
    <s v="4071"/>
    <m/>
    <s v="05:25"/>
    <m/>
    <m/>
    <m/>
    <m/>
    <m/>
    <m/>
    <m/>
    <m/>
    <m/>
    <m/>
    <m/>
    <m/>
    <m/>
    <n v="17.03"/>
    <n v="25364"/>
    <n v="25364"/>
    <x v="0"/>
    <n v="16"/>
    <s v="07:02:44"/>
    <n v="125"/>
    <n v="-78.816666666666663"/>
    <n v="166.18333333333334"/>
    <x v="8"/>
    <s v="NICOLE HAMMERSLEY FONK - GRAN MARQUEZ"/>
    <s v="EL MOLINO A"/>
    <s v="05:43:55"/>
    <e v="#N/A"/>
    <e v="#N/A"/>
  </r>
  <r>
    <x v="4"/>
    <x v="0"/>
    <n v="120"/>
    <n v="120"/>
    <x v="0"/>
    <s v="11"/>
    <x v="0"/>
    <s v=""/>
    <s v=""/>
    <s v="10108279"/>
    <s v="PABLO XAVIER"/>
    <s v="VINTIMILLA"/>
    <s v="106ER57"/>
    <s v="FUERZA BRUTA LB"/>
    <m/>
    <s v=""/>
    <m/>
    <s v=""/>
    <s v="ECU"/>
    <s v=""/>
    <s v="17,84"/>
    <s v="8013"/>
    <m/>
    <s v="01:29"/>
    <s v="16,26"/>
    <s v="6684"/>
    <m/>
    <s v="01:18"/>
    <s v="16,24"/>
    <s v="6694"/>
    <m/>
    <s v="11:16"/>
    <s v="17,05"/>
    <s v="4202"/>
    <m/>
    <s v="04:14"/>
    <m/>
    <m/>
    <m/>
    <m/>
    <m/>
    <m/>
    <m/>
    <m/>
    <m/>
    <m/>
    <m/>
    <m/>
    <m/>
    <n v="16.88"/>
    <n v="25593"/>
    <n v="25593"/>
    <x v="0"/>
    <n v="17"/>
    <s v="07:06:33"/>
    <n v="120"/>
    <n v="-82.633333333333326"/>
    <n v="157.36666666666667"/>
    <x v="127"/>
    <s v="PABLO XAVIER VINTIMILLA - FUERZA BRUTA LB"/>
    <e v="#N/A"/>
    <s v="05:43:55"/>
    <e v="#N/A"/>
    <e v="#N/A"/>
  </r>
  <r>
    <x v="4"/>
    <x v="0"/>
    <n v="120"/>
    <n v="120"/>
    <x v="0"/>
    <s v="12"/>
    <x v="0"/>
    <s v=""/>
    <s v=""/>
    <s v="10166002"/>
    <s v="ANTONIA"/>
    <s v="KIMBER VERGARA"/>
    <s v="105XZ85"/>
    <s v="TERRIBLE  CACHA"/>
    <m/>
    <s v=""/>
    <m/>
    <s v=""/>
    <s v="CHL"/>
    <s v=""/>
    <s v="16,6"/>
    <s v="8608"/>
    <m/>
    <s v="01:38"/>
    <s v="16,71"/>
    <s v="6507"/>
    <m/>
    <s v="03:26"/>
    <s v="16,49"/>
    <s v="6593"/>
    <m/>
    <s v="03:49"/>
    <s v="17,86"/>
    <s v="4012"/>
    <m/>
    <s v="07:24"/>
    <m/>
    <m/>
    <m/>
    <m/>
    <m/>
    <m/>
    <m/>
    <m/>
    <m/>
    <m/>
    <m/>
    <m/>
    <m/>
    <n v="16.8"/>
    <n v="25720"/>
    <n v="25720"/>
    <x v="0"/>
    <n v="18"/>
    <s v="07:08:40"/>
    <n v="115"/>
    <n v="-84.75"/>
    <n v="150.25"/>
    <x v="103"/>
    <s v="ANTONIA KIMBER VERGARA - TERRIBLE  CACHA"/>
    <e v="#N/A"/>
    <s v="05:43:55"/>
    <e v="#N/A"/>
    <e v="#N/A"/>
  </r>
  <r>
    <x v="4"/>
    <x v="0"/>
    <n v="120"/>
    <n v="120"/>
    <x v="0"/>
    <s v="13"/>
    <x v="0"/>
    <s v=""/>
    <s v=""/>
    <s v="10118853"/>
    <s v="JUAN PABLO"/>
    <s v="PERO DOMEYKO"/>
    <m/>
    <s v="PERSEVERANCIA GARUA"/>
    <m/>
    <s v=""/>
    <m/>
    <s v=""/>
    <s v="CHL"/>
    <s v=""/>
    <s v="16,83"/>
    <s v="8491"/>
    <m/>
    <s v="06:51"/>
    <s v="16,72"/>
    <s v="6502"/>
    <m/>
    <s v="05:37"/>
    <s v="16,46"/>
    <s v="6603"/>
    <m/>
    <s v="04:47"/>
    <s v="17,32"/>
    <s v="4137"/>
    <m/>
    <s v="10:42"/>
    <m/>
    <m/>
    <m/>
    <m/>
    <m/>
    <m/>
    <m/>
    <m/>
    <m/>
    <m/>
    <m/>
    <m/>
    <m/>
    <n v="16.79"/>
    <n v="25733"/>
    <n v="25733"/>
    <x v="0"/>
    <n v="19"/>
    <s v="07:08:53"/>
    <n v="110"/>
    <n v="-84.966666666666669"/>
    <n v="145.03333333333333"/>
    <x v="200"/>
    <s v="JUAN PABLO PERO DOMEYKO - PERSEVERANCIA GARUA"/>
    <e v="#N/A"/>
    <s v="05:43:55"/>
    <e v="#N/A"/>
    <e v="#N/A"/>
  </r>
  <r>
    <x v="4"/>
    <x v="0"/>
    <n v="120"/>
    <n v="120"/>
    <x v="0"/>
    <s v="14"/>
    <x v="0"/>
    <s v=""/>
    <s v=""/>
    <s v="10036496"/>
    <s v="SANTIAGO"/>
    <s v="UGARTE"/>
    <s v="106EM09"/>
    <s v="MUSTAFA"/>
    <m/>
    <s v=""/>
    <m/>
    <s v=""/>
    <s v="CHL"/>
    <s v=""/>
    <s v="17,36"/>
    <s v="8234"/>
    <m/>
    <s v="02:30"/>
    <s v="16,38"/>
    <s v="6636"/>
    <m/>
    <s v="03:23"/>
    <s v="16,06"/>
    <s v="6771"/>
    <m/>
    <s v="05:36"/>
    <s v="16,1"/>
    <s v="4450"/>
    <m/>
    <s v="07:43"/>
    <m/>
    <m/>
    <m/>
    <m/>
    <m/>
    <m/>
    <m/>
    <m/>
    <m/>
    <m/>
    <m/>
    <m/>
    <m/>
    <n v="16.559999999999999"/>
    <n v="26091"/>
    <n v="26091"/>
    <x v="0"/>
    <n v="20"/>
    <s v="07:14:51"/>
    <n v="105"/>
    <n v="-90.933333333333337"/>
    <n v="134.06666666666666"/>
    <x v="66"/>
    <s v="SANTIAGO UGARTE - MUSTAFA"/>
    <e v="#N/A"/>
    <s v="05:43:55"/>
    <e v="#N/A"/>
    <e v="#N/A"/>
  </r>
  <r>
    <x v="4"/>
    <x v="0"/>
    <n v="120"/>
    <n v="120"/>
    <x v="0"/>
    <s v="15"/>
    <x v="0"/>
    <s v=""/>
    <s v=""/>
    <s v="10036495"/>
    <s v="ANDRE"/>
    <s v="ALVAREZ"/>
    <s v="106EP97"/>
    <s v="ALCAZAR ATOMO"/>
    <m/>
    <s v=""/>
    <m/>
    <s v=""/>
    <s v="CHL"/>
    <s v=""/>
    <s v="18,75"/>
    <s v="7621"/>
    <m/>
    <s v="03:08"/>
    <s v="18,53"/>
    <s v="5866"/>
    <m/>
    <s v="04:03"/>
    <s v="14,89"/>
    <s v="7304"/>
    <m/>
    <s v="08:33"/>
    <s v="12,44"/>
    <s v="5761"/>
    <m/>
    <s v="18:52"/>
    <m/>
    <m/>
    <m/>
    <m/>
    <m/>
    <m/>
    <m/>
    <m/>
    <m/>
    <m/>
    <m/>
    <m/>
    <m/>
    <n v="16.27"/>
    <n v="26552"/>
    <n v="26552"/>
    <x v="0"/>
    <n v="21"/>
    <s v="07:22:32"/>
    <n v="100"/>
    <n v="-98.616666666666674"/>
    <n v="121.38333333333333"/>
    <x v="9"/>
    <s v="ANDRE ALVAREZ - ALCAZAR ATOMO"/>
    <e v="#N/A"/>
    <s v="05:43:55"/>
    <e v="#N/A"/>
    <e v="#N/A"/>
  </r>
  <r>
    <x v="4"/>
    <x v="0"/>
    <n v="120"/>
    <n v="120"/>
    <x v="0"/>
    <s v="16"/>
    <x v="0"/>
    <s v=""/>
    <s v=""/>
    <s v="10079378"/>
    <s v="CARLOS"/>
    <s v="HUMERES SIGALA"/>
    <s v="106FS86"/>
    <s v="GARROCHA"/>
    <m/>
    <s v=""/>
    <m/>
    <s v=""/>
    <s v="CHL"/>
    <s v=""/>
    <s v="16,49"/>
    <s v="8665"/>
    <m/>
    <s v="02:38"/>
    <s v="17,36"/>
    <s v="6264"/>
    <m/>
    <s v="02:35"/>
    <s v="15,26"/>
    <s v="7122"/>
    <m/>
    <s v="04:42"/>
    <s v="14,62"/>
    <s v="4901"/>
    <m/>
    <s v="05:26"/>
    <m/>
    <m/>
    <m/>
    <m/>
    <m/>
    <m/>
    <m/>
    <m/>
    <m/>
    <m/>
    <m/>
    <m/>
    <m/>
    <n v="16.03"/>
    <n v="26952"/>
    <n v="26952"/>
    <x v="0"/>
    <n v="22"/>
    <s v="07:29:12"/>
    <n v="95"/>
    <n v="-105.28333333333333"/>
    <n v="119.99999984"/>
    <x v="133"/>
    <s v="CARLOS HUMERES SIGALA - GARROCHA"/>
    <s v="EL SENDERO"/>
    <s v="05:43:55"/>
    <e v="#N/A"/>
    <e v="#N/A"/>
  </r>
  <r>
    <x v="4"/>
    <x v="0"/>
    <n v="120"/>
    <n v="120"/>
    <x v="0"/>
    <s v="17"/>
    <x v="1"/>
    <s v=""/>
    <s v=""/>
    <s v="10018246"/>
    <s v="JUAN FRANCISCO"/>
    <s v="DEL CANTO"/>
    <s v="105PO26"/>
    <s v="NOBU"/>
    <m/>
    <s v=""/>
    <m/>
    <s v=""/>
    <s v="CHL"/>
    <s v=""/>
    <s v="19"/>
    <s v="7523"/>
    <m/>
    <s v="01:28"/>
    <s v="19,6"/>
    <s v="5546"/>
    <m/>
    <s v="01:24"/>
    <s v="19,76"/>
    <s v="5503"/>
    <s v="FTQ GA"/>
    <s v="02:38"/>
    <m/>
    <m/>
    <m/>
    <m/>
    <m/>
    <m/>
    <m/>
    <m/>
    <m/>
    <m/>
    <m/>
    <m/>
    <m/>
    <m/>
    <m/>
    <m/>
    <m/>
    <n v="19.399999999999999"/>
    <n v="18572"/>
    <s v="NA"/>
    <x v="0"/>
    <s v="NA"/>
    <s v="NA"/>
    <n v="0"/>
    <e v="#VALUE!"/>
    <n v="0"/>
    <x v="96"/>
    <s v="JUAN FRANCISCO DEL CANTO - NOBU"/>
    <e v="#N/A"/>
    <s v="05:43:55"/>
    <e v="#N/A"/>
    <e v="#N/A"/>
  </r>
  <r>
    <x v="4"/>
    <x v="0"/>
    <n v="120"/>
    <n v="120"/>
    <x v="0"/>
    <s v="18"/>
    <x v="1"/>
    <s v=""/>
    <s v=""/>
    <s v="10067266"/>
    <s v="FELIPE"/>
    <s v="SAT YABER"/>
    <s v="104SA64"/>
    <s v="AURA"/>
    <m/>
    <s v=""/>
    <m/>
    <s v=""/>
    <s v="CHL"/>
    <s v=""/>
    <s v="18,73"/>
    <s v="7629"/>
    <m/>
    <s v="03:29"/>
    <s v="19,88"/>
    <s v="5470"/>
    <m/>
    <s v="01:36"/>
    <s v="19,68"/>
    <s v="5524"/>
    <s v="FTQ GA"/>
    <s v="03:37"/>
    <m/>
    <m/>
    <m/>
    <m/>
    <m/>
    <m/>
    <m/>
    <m/>
    <m/>
    <m/>
    <m/>
    <m/>
    <m/>
    <m/>
    <m/>
    <m/>
    <m/>
    <n v="19.350000000000001"/>
    <n v="18623"/>
    <s v="NA"/>
    <x v="0"/>
    <s v="NA"/>
    <s v="NA"/>
    <n v="0"/>
    <e v="#VALUE!"/>
    <n v="0"/>
    <x v="3"/>
    <s v="FELIPE SAT YABER - AURA"/>
    <s v="RINCONADA A"/>
    <s v="05:43:55"/>
    <e v="#N/A"/>
    <e v="#N/A"/>
  </r>
  <r>
    <x v="4"/>
    <x v="0"/>
    <n v="120"/>
    <n v="120"/>
    <x v="0"/>
    <s v="19"/>
    <x v="1"/>
    <s v=""/>
    <s v=""/>
    <s v="10181514"/>
    <s v="TARA ANNE"/>
    <s v="GREASLEY"/>
    <s v="106FQ91"/>
    <s v="AYHUN"/>
    <m/>
    <s v=""/>
    <m/>
    <s v=""/>
    <s v="CHL"/>
    <s v=""/>
    <s v="16,55"/>
    <s v="8635"/>
    <m/>
    <s v="02:33"/>
    <s v="16,98"/>
    <s v="6404"/>
    <m/>
    <s v="02:14"/>
    <s v="16,32"/>
    <s v="6661"/>
    <s v="FTQ GA"/>
    <s v="03:44"/>
    <m/>
    <m/>
    <m/>
    <m/>
    <m/>
    <m/>
    <m/>
    <m/>
    <m/>
    <m/>
    <m/>
    <m/>
    <m/>
    <m/>
    <m/>
    <m/>
    <m/>
    <n v="16.61"/>
    <n v="21700"/>
    <s v="NA"/>
    <x v="0"/>
    <s v="NA"/>
    <s v="NA"/>
    <n v="0"/>
    <e v="#VALUE!"/>
    <n v="0"/>
    <x v="4"/>
    <s v="TARA ANNE GREASLEY - AYHUN"/>
    <e v="#N/A"/>
    <s v="05:43:55"/>
    <e v="#N/A"/>
    <e v="#N/A"/>
  </r>
  <r>
    <x v="4"/>
    <x v="0"/>
    <n v="120"/>
    <n v="120"/>
    <x v="0"/>
    <s v="20"/>
    <x v="1"/>
    <s v=""/>
    <s v=""/>
    <s v="10182932"/>
    <s v="DIEGO"/>
    <s v="FUENTES URRUTIA"/>
    <s v="106BG27"/>
    <s v="ZORRITO"/>
    <m/>
    <s v=""/>
    <m/>
    <s v=""/>
    <s v="CHL"/>
    <s v=""/>
    <s v="18,16"/>
    <s v="7870"/>
    <m/>
    <s v="01:36"/>
    <s v="18,18"/>
    <s v="5980"/>
    <m/>
    <s v="05:03"/>
    <s v="12,77"/>
    <s v="8511"/>
    <s v="FTQ ME"/>
    <s v="18:35"/>
    <m/>
    <m/>
    <m/>
    <m/>
    <m/>
    <m/>
    <m/>
    <m/>
    <m/>
    <m/>
    <m/>
    <m/>
    <m/>
    <m/>
    <m/>
    <m/>
    <m/>
    <n v="16.12"/>
    <n v="22362"/>
    <s v="NA"/>
    <x v="0"/>
    <s v="NA"/>
    <s v="NA"/>
    <n v="0"/>
    <e v="#VALUE!"/>
    <n v="0"/>
    <x v="47"/>
    <s v="DIEGO FUENTES URRUTIA - ZORRITO"/>
    <e v="#N/A"/>
    <s v="05:43:55"/>
    <e v="#N/A"/>
    <e v="#N/A"/>
  </r>
  <r>
    <x v="4"/>
    <x v="0"/>
    <n v="120"/>
    <n v="120"/>
    <x v="0"/>
    <s v="21"/>
    <x v="1"/>
    <s v=""/>
    <s v=""/>
    <s v="10174659"/>
    <s v="DIEGO"/>
    <s v="BULNES LABRA"/>
    <s v="106KU13"/>
    <s v="SHAZAM"/>
    <m/>
    <s v=""/>
    <m/>
    <s v=""/>
    <s v="CHL"/>
    <s v=""/>
    <s v="18,3"/>
    <s v="7811"/>
    <s v="FTQ GA"/>
    <s v="06:39"/>
    <m/>
    <m/>
    <m/>
    <m/>
    <m/>
    <m/>
    <m/>
    <m/>
    <m/>
    <m/>
    <m/>
    <m/>
    <m/>
    <m/>
    <m/>
    <m/>
    <m/>
    <m/>
    <m/>
    <m/>
    <m/>
    <m/>
    <m/>
    <m/>
    <m/>
    <n v="18.3"/>
    <n v="7811"/>
    <s v="NA"/>
    <x v="0"/>
    <s v="NA"/>
    <s v="NA"/>
    <n v="0"/>
    <e v="#VALUE!"/>
    <n v="0"/>
    <x v="29"/>
    <s v="DIEGO BULNES LABRA - SHAZAM"/>
    <e v="#N/A"/>
    <s v="05:43:55"/>
    <e v="#N/A"/>
    <e v="#N/A"/>
  </r>
  <r>
    <x v="4"/>
    <x v="0"/>
    <n v="120"/>
    <n v="120"/>
    <x v="0"/>
    <s v="22"/>
    <x v="1"/>
    <s v=""/>
    <s v=""/>
    <s v="10072686"/>
    <s v="PABLO"/>
    <s v="LLOMPART"/>
    <s v="105LI28"/>
    <s v="DASAM"/>
    <m/>
    <s v=""/>
    <m/>
    <s v=""/>
    <s v="CHL"/>
    <s v=""/>
    <s v="17,13"/>
    <s v="8342"/>
    <s v="RET"/>
    <s v="12:52"/>
    <m/>
    <m/>
    <m/>
    <m/>
    <m/>
    <m/>
    <m/>
    <m/>
    <m/>
    <m/>
    <m/>
    <m/>
    <m/>
    <m/>
    <m/>
    <m/>
    <m/>
    <m/>
    <m/>
    <m/>
    <m/>
    <m/>
    <m/>
    <m/>
    <m/>
    <n v="17.13"/>
    <n v="8342"/>
    <s v="NA"/>
    <x v="0"/>
    <s v="NA"/>
    <s v="NA"/>
    <n v="0"/>
    <e v="#VALUE!"/>
    <n v="0"/>
    <x v="1"/>
    <s v="PABLO LLOMPART - DASAM"/>
    <s v="EL QUILLAY"/>
    <s v="05:43:55"/>
    <e v="#N/A"/>
    <e v="#N/A"/>
  </r>
  <r>
    <x v="4"/>
    <x v="0"/>
    <n v="120"/>
    <n v="120"/>
    <x v="1"/>
    <s v="1"/>
    <x v="0"/>
    <s v=""/>
    <s v=""/>
    <s v="10094691"/>
    <s v="MICAELA"/>
    <s v="TORRES HORTA"/>
    <s v="104MJ47"/>
    <s v="HALILA"/>
    <m/>
    <s v=""/>
    <m/>
    <s v=""/>
    <s v="CHL"/>
    <s v=""/>
    <s v="21,23"/>
    <s v="6733"/>
    <m/>
    <s v="01:16"/>
    <s v="20,42"/>
    <s v="5323"/>
    <m/>
    <s v="01:18"/>
    <s v="19,62"/>
    <s v="5541"/>
    <m/>
    <s v="04:30"/>
    <s v="23,58"/>
    <s v="3038"/>
    <m/>
    <s v="09:42"/>
    <m/>
    <m/>
    <m/>
    <m/>
    <m/>
    <m/>
    <m/>
    <m/>
    <m/>
    <m/>
    <m/>
    <m/>
    <m/>
    <n v="20.94"/>
    <n v="20635"/>
    <n v="20635"/>
    <x v="1"/>
    <n v="1"/>
    <s v="05:43:55"/>
    <n v="200"/>
    <n v="0"/>
    <n v="320"/>
    <x v="51"/>
    <s v="MICAELA TORRES HORTA - HALILA"/>
    <e v="#N/A"/>
    <s v="05:43:55"/>
    <e v="#N/A"/>
    <e v="#N/A"/>
  </r>
  <r>
    <x v="4"/>
    <x v="0"/>
    <n v="120"/>
    <n v="120"/>
    <x v="1"/>
    <s v="2"/>
    <x v="0"/>
    <s v=""/>
    <s v=""/>
    <s v="10114231"/>
    <s v="CAMILA"/>
    <s v="SANCHEZ"/>
    <s v="105VW74"/>
    <s v="POZO BRUJO BASHIRA"/>
    <m/>
    <s v=""/>
    <m/>
    <s v=""/>
    <s v="ARG"/>
    <s v=""/>
    <s v="17,81"/>
    <s v="8023"/>
    <m/>
    <s v="01:28"/>
    <s v="18,77"/>
    <s v="5793"/>
    <m/>
    <s v="01:03"/>
    <s v="17,11"/>
    <s v="6354"/>
    <m/>
    <s v="01:26"/>
    <s v="25,99"/>
    <s v="2757"/>
    <m/>
    <s v="11:33"/>
    <m/>
    <m/>
    <m/>
    <m/>
    <m/>
    <m/>
    <m/>
    <m/>
    <m/>
    <m/>
    <m/>
    <m/>
    <m/>
    <n v="18.84"/>
    <n v="22926"/>
    <n v="22926"/>
    <x v="1"/>
    <n v="7"/>
    <s v="06:22:06"/>
    <n v="170"/>
    <n v="-38.18333333333333"/>
    <n v="251.81666666666666"/>
    <x v="16"/>
    <s v="CAMILA SANCHEZ - POZO BRUJO BASHIRA"/>
    <e v="#N/A"/>
    <s v="05:43:55"/>
    <e v="#N/A"/>
    <e v="#N/A"/>
  </r>
  <r>
    <x v="4"/>
    <x v="0"/>
    <n v="120"/>
    <n v="120"/>
    <x v="1"/>
    <s v="3"/>
    <x v="0"/>
    <s v=""/>
    <s v=""/>
    <s v="10141895"/>
    <s v="CRISTOBAL"/>
    <s v="LARRAIN ARJONA"/>
    <s v="105ZX50"/>
    <s v="ANCAR FLOKI"/>
    <m/>
    <s v=""/>
    <m/>
    <s v=""/>
    <s v="CHL"/>
    <s v=""/>
    <s v="20,95"/>
    <s v="6823"/>
    <m/>
    <s v="02:29"/>
    <s v="18,84"/>
    <s v="5769"/>
    <m/>
    <s v="07:59"/>
    <s v="14,69"/>
    <s v="7402"/>
    <m/>
    <s v="08:47"/>
    <s v="24,42"/>
    <s v="2934"/>
    <m/>
    <s v="27:38"/>
    <m/>
    <m/>
    <m/>
    <m/>
    <m/>
    <m/>
    <m/>
    <m/>
    <m/>
    <m/>
    <m/>
    <m/>
    <m/>
    <n v="18.84"/>
    <n v="22928"/>
    <n v="22928"/>
    <x v="1"/>
    <n v="8"/>
    <s v="06:22:08"/>
    <n v="165"/>
    <n v="-38.216666666666669"/>
    <n v="246.78333333333333"/>
    <x v="21"/>
    <s v="CRISTOBAL LARRAIN ARJONA - ANCAR FLOKI"/>
    <s v="EL QUILLAY"/>
    <s v="05:43:55"/>
    <e v="#N/A"/>
    <e v="#N/A"/>
  </r>
  <r>
    <x v="4"/>
    <x v="0"/>
    <n v="120"/>
    <n v="120"/>
    <x v="1"/>
    <s v="4"/>
    <x v="0"/>
    <s v=""/>
    <s v=""/>
    <s v="106FT77"/>
    <s v="FELICITAS "/>
    <s v="FIGUERAS"/>
    <s v="106FT77"/>
    <s v="ALCAZAR SHABUK"/>
    <m/>
    <s v=""/>
    <m/>
    <s v=""/>
    <s v="ARG"/>
    <s v=""/>
    <s v="17,85"/>
    <s v="8007"/>
    <m/>
    <s v="01:09"/>
    <s v="18,34"/>
    <s v="5928"/>
    <m/>
    <s v="02:50"/>
    <s v="17,04"/>
    <s v="6381"/>
    <m/>
    <s v="08:12"/>
    <s v="24,06"/>
    <s v="2978"/>
    <m/>
    <s v="16:08"/>
    <m/>
    <m/>
    <m/>
    <m/>
    <m/>
    <m/>
    <m/>
    <m/>
    <m/>
    <m/>
    <m/>
    <m/>
    <m/>
    <n v="18.55"/>
    <n v="23294"/>
    <n v="23294"/>
    <x v="1"/>
    <n v="9"/>
    <s v="06:28:14"/>
    <n v="160"/>
    <n v="-44.31666666666667"/>
    <n v="235.68333333333334"/>
    <x v="225"/>
    <s v="FELICITAS  FIGUERAS - ALCAZAR SHABUK"/>
    <e v="#N/A"/>
    <s v="05:43:55"/>
    <e v="#N/A"/>
    <e v="#N/A"/>
  </r>
  <r>
    <x v="4"/>
    <x v="0"/>
    <n v="120"/>
    <n v="120"/>
    <x v="1"/>
    <s v="5"/>
    <x v="0"/>
    <s v=""/>
    <s v=""/>
    <s v="10105805"/>
    <s v="FRANCISCO "/>
    <s v="EGUIGUREN VALDÉS"/>
    <s v="106ER59"/>
    <s v="BANITA"/>
    <m/>
    <s v=""/>
    <m/>
    <s v=""/>
    <s v="CHL"/>
    <s v=""/>
    <s v="17,69"/>
    <s v="8077"/>
    <m/>
    <s v="01:58"/>
    <s v="18,39"/>
    <s v="5911"/>
    <m/>
    <s v="03:12"/>
    <s v="16,9"/>
    <s v="6435"/>
    <m/>
    <s v="09:53"/>
    <s v="21,21"/>
    <s v="3378"/>
    <m/>
    <s v="07:58"/>
    <m/>
    <m/>
    <m/>
    <m/>
    <m/>
    <m/>
    <m/>
    <m/>
    <m/>
    <m/>
    <m/>
    <m/>
    <m/>
    <n v="18.149999999999999"/>
    <n v="23801"/>
    <n v="23801"/>
    <x v="1"/>
    <n v="11"/>
    <s v="06:36:41"/>
    <n v="150"/>
    <n v="-52.766666666666666"/>
    <n v="217.23333333333335"/>
    <x v="14"/>
    <s v="FRANCISCO  EGUIGUREN VALDÉS - BANITA"/>
    <s v="EL QUILLAY"/>
    <s v="05:43:55"/>
    <e v="#N/A"/>
    <e v="#N/A"/>
  </r>
  <r>
    <x v="4"/>
    <x v="0"/>
    <n v="120"/>
    <n v="120"/>
    <x v="1"/>
    <s v="6"/>
    <x v="0"/>
    <s v=""/>
    <s v=""/>
    <s v="10105817"/>
    <s v="PABLO JOSE"/>
    <s v="VALDES SALINAS"/>
    <s v="106CE22"/>
    <s v="AMISTOSO"/>
    <m/>
    <s v=""/>
    <m/>
    <s v=""/>
    <s v="CHL"/>
    <s v=""/>
    <s v="17,65"/>
    <s v="8098"/>
    <m/>
    <s v="02:16"/>
    <s v="18,23"/>
    <s v="5963"/>
    <m/>
    <s v="04:32"/>
    <s v="17,14"/>
    <s v="6343"/>
    <m/>
    <s v="09:43"/>
    <s v="21,08"/>
    <s v="3399"/>
    <m/>
    <s v="09:41"/>
    <m/>
    <m/>
    <m/>
    <m/>
    <m/>
    <m/>
    <m/>
    <m/>
    <m/>
    <m/>
    <m/>
    <m/>
    <m/>
    <n v="18.149999999999999"/>
    <n v="23803"/>
    <n v="23803"/>
    <x v="1"/>
    <n v="12"/>
    <s v="06:36:43"/>
    <n v="145"/>
    <n v="-52.8"/>
    <n v="212.2"/>
    <x v="25"/>
    <s v="PABLO JOSE VALDES SALINAS - AMISTOSO"/>
    <e v="#N/A"/>
    <s v="05:43:55"/>
    <e v="#N/A"/>
    <e v="#N/A"/>
  </r>
  <r>
    <x v="4"/>
    <x v="0"/>
    <n v="120"/>
    <n v="120"/>
    <x v="1"/>
    <s v="7"/>
    <x v="0"/>
    <s v=""/>
    <s v=""/>
    <s v="10181513"/>
    <s v="WILLIAM"/>
    <s v="GREASLEY MAKAI"/>
    <s v="106GH55"/>
    <s v="MC Bellaco"/>
    <m/>
    <s v=""/>
    <m/>
    <s v=""/>
    <s v="CAN"/>
    <s v=""/>
    <s v="14,03"/>
    <s v="10185"/>
    <m/>
    <s v="03:11"/>
    <s v="14,15"/>
    <s v="7684"/>
    <m/>
    <s v="03:03"/>
    <s v="13,71"/>
    <s v="7930"/>
    <m/>
    <s v="02:23"/>
    <s v="17,98"/>
    <s v="3984"/>
    <m/>
    <s v="05:47"/>
    <m/>
    <m/>
    <m/>
    <m/>
    <m/>
    <m/>
    <m/>
    <m/>
    <m/>
    <m/>
    <m/>
    <m/>
    <m/>
    <n v="14.5"/>
    <n v="29783"/>
    <n v="29783"/>
    <x v="1"/>
    <n v="23"/>
    <s v="08:16:23"/>
    <n v="90"/>
    <n v="-152.46666666666667"/>
    <n v="119.99999993"/>
    <x v="52"/>
    <s v="WILLIAM GREASLEY MAKAI - MC BELLACO"/>
    <e v="#N/A"/>
    <s v="05:43:55"/>
    <e v="#N/A"/>
    <e v="#N/A"/>
  </r>
  <r>
    <x v="4"/>
    <x v="0"/>
    <n v="120"/>
    <n v="120"/>
    <x v="1"/>
    <s v="8"/>
    <x v="0"/>
    <s v=""/>
    <s v=""/>
    <s v="10116626"/>
    <s v="PAULINO"/>
    <s v="RIOS MORAGA"/>
    <s v="106GH99"/>
    <s v="VALENTINO"/>
    <m/>
    <s v=""/>
    <m/>
    <s v=""/>
    <s v="CHL"/>
    <s v=""/>
    <s v="16,27"/>
    <s v="8784"/>
    <m/>
    <s v="03:48"/>
    <s v="14,53"/>
    <s v="7481"/>
    <m/>
    <s v="10:10"/>
    <s v="10,86"/>
    <s v="10011"/>
    <m/>
    <s v="08:35"/>
    <s v="17,12"/>
    <s v="4185"/>
    <m/>
    <s v="07:04"/>
    <m/>
    <m/>
    <m/>
    <m/>
    <m/>
    <m/>
    <m/>
    <m/>
    <m/>
    <m/>
    <m/>
    <m/>
    <m/>
    <n v="14.18"/>
    <n v="30462"/>
    <n v="30462"/>
    <x v="1"/>
    <n v="24"/>
    <s v="08:27:42"/>
    <n v="85"/>
    <n v="-163.78333333333333"/>
    <n v="119.99999991999999"/>
    <x v="139"/>
    <s v="PAULINO RIOS MORAGA - VALENTINO"/>
    <e v="#N/A"/>
    <s v="05:43:55"/>
    <e v="#N/A"/>
    <e v="#N/A"/>
  </r>
  <r>
    <x v="4"/>
    <x v="0"/>
    <n v="120"/>
    <n v="120"/>
    <x v="1"/>
    <s v="9"/>
    <x v="1"/>
    <s v=""/>
    <s v=""/>
    <s v="10178025"/>
    <s v="TRINIDAD"/>
    <s v="MARINKOVIC CORTESE"/>
    <s v="106CY75"/>
    <s v="ALCAZAR LICENCIADA"/>
    <m/>
    <s v=""/>
    <m/>
    <s v=""/>
    <s v="CHL"/>
    <s v=""/>
    <s v="14,56"/>
    <s v="9814"/>
    <m/>
    <s v="02:02"/>
    <s v="12,14"/>
    <s v="8957"/>
    <m/>
    <s v="02:09"/>
    <s v=""/>
    <s v=""/>
    <s v="RET"/>
    <s v=""/>
    <m/>
    <m/>
    <m/>
    <m/>
    <m/>
    <m/>
    <m/>
    <m/>
    <m/>
    <m/>
    <m/>
    <m/>
    <m/>
    <m/>
    <m/>
    <m/>
    <m/>
    <n v="13.41"/>
    <n v="18770"/>
    <s v="NA"/>
    <x v="1"/>
    <s v="NA"/>
    <s v="NA"/>
    <n v="0"/>
    <e v="#VALUE!"/>
    <n v="0"/>
    <x v="57"/>
    <s v="TRINIDAD MARINKOVIC CORTESE - ALCAZAR LICENCIADA"/>
    <e v="#N/A"/>
    <s v="05:43:55"/>
    <e v="#N/A"/>
    <e v="#N/A"/>
  </r>
  <r>
    <x v="4"/>
    <x v="0"/>
    <n v="120"/>
    <n v="120"/>
    <x v="1"/>
    <s v="10"/>
    <x v="1"/>
    <s v=""/>
    <s v=""/>
    <s v="10172596"/>
    <s v="BORJA"/>
    <s v="MAYOL"/>
    <s v="104RX98"/>
    <s v="PESVERANCIA VUELTO"/>
    <m/>
    <s v=""/>
    <m/>
    <s v=""/>
    <s v="CHL"/>
    <s v=""/>
    <s v="20,94"/>
    <s v="6827"/>
    <s v="FTQ GA"/>
    <s v="02:47"/>
    <m/>
    <m/>
    <m/>
    <m/>
    <m/>
    <m/>
    <m/>
    <m/>
    <m/>
    <m/>
    <m/>
    <m/>
    <m/>
    <m/>
    <m/>
    <m/>
    <m/>
    <m/>
    <m/>
    <m/>
    <m/>
    <m/>
    <m/>
    <m/>
    <m/>
    <n v="20.94"/>
    <n v="6827"/>
    <s v="NA"/>
    <x v="1"/>
    <s v="NA"/>
    <s v="NA"/>
    <n v="0"/>
    <e v="#VALUE!"/>
    <n v="0"/>
    <x v="15"/>
    <s v="BORJA MAYOL - PESVERANCIA VUELTO"/>
    <e v="#N/A"/>
    <s v="05:43:55"/>
    <e v="#N/A"/>
    <e v="#N/A"/>
  </r>
  <r>
    <x v="4"/>
    <x v="0"/>
    <n v="120"/>
    <n v="120"/>
    <x v="1"/>
    <s v="11"/>
    <x v="1"/>
    <s v=""/>
    <s v=""/>
    <s v="10160530"/>
    <s v="VICENTE "/>
    <s v="LARRAIN ARJONA"/>
    <s v="105ZX18"/>
    <s v="PERSEO"/>
    <m/>
    <s v=""/>
    <m/>
    <s v=""/>
    <s v="CHL"/>
    <s v=""/>
    <s v="17,83"/>
    <s v="8018"/>
    <s v="RET"/>
    <s v="01:13"/>
    <m/>
    <m/>
    <m/>
    <m/>
    <m/>
    <m/>
    <m/>
    <m/>
    <m/>
    <m/>
    <m/>
    <m/>
    <m/>
    <m/>
    <m/>
    <m/>
    <m/>
    <m/>
    <m/>
    <m/>
    <m/>
    <m/>
    <m/>
    <m/>
    <m/>
    <n v="17.829999999999998"/>
    <n v="8018"/>
    <s v="NA"/>
    <x v="1"/>
    <s v="NA"/>
    <s v="NA"/>
    <n v="0"/>
    <e v="#VALUE!"/>
    <n v="0"/>
    <x v="20"/>
    <s v="VICENTE  LARRAIN ARJONA - PERSEO"/>
    <s v="EL QUILLAY"/>
    <s v="05:43:55"/>
    <e v="#N/A"/>
    <e v="#N/A"/>
  </r>
  <r>
    <x v="4"/>
    <x v="0"/>
    <n v="120"/>
    <n v="120"/>
    <x v="1"/>
    <s v="12"/>
    <x v="1"/>
    <s v=""/>
    <s v=""/>
    <s v="10108052"/>
    <s v="VICENTE"/>
    <s v="MAYOL Larrain"/>
    <s v="105FA97"/>
    <s v="ALTAMIRA ABDULLAH"/>
    <m/>
    <s v=""/>
    <m/>
    <s v=""/>
    <s v="CHL"/>
    <s v=""/>
    <s v="16,69"/>
    <s v="8564"/>
    <s v="FTQ ME"/>
    <s v="31:42"/>
    <m/>
    <m/>
    <m/>
    <m/>
    <m/>
    <m/>
    <m/>
    <m/>
    <m/>
    <m/>
    <m/>
    <m/>
    <m/>
    <m/>
    <m/>
    <m/>
    <m/>
    <m/>
    <m/>
    <m/>
    <m/>
    <m/>
    <m/>
    <m/>
    <m/>
    <n v="16.690000000000001"/>
    <n v="8564"/>
    <s v="NA"/>
    <x v="1"/>
    <s v="NA"/>
    <s v="NA"/>
    <n v="0"/>
    <e v="#VALUE!"/>
    <n v="0"/>
    <x v="22"/>
    <s v="VICENTE MAYOL LARRAIN - ALTAMIRA ABDULLAH"/>
    <e v="#N/A"/>
    <s v="05:43:55"/>
    <e v="#N/A"/>
    <e v="#N/A"/>
  </r>
  <r>
    <x v="4"/>
    <x v="0"/>
    <n v="120"/>
    <n v="120"/>
    <x v="1"/>
    <s v="13"/>
    <x v="1"/>
    <s v=""/>
    <s v=""/>
    <s v="10155174"/>
    <s v="CONSUELO"/>
    <s v="MARCHANT CARDENAS"/>
    <s v="104TU01"/>
    <s v="MARQUEZ DP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1"/>
    <s v="NA"/>
    <s v="NA"/>
    <n v="0"/>
    <e v="#VALUE!"/>
    <n v="0"/>
    <x v="56"/>
    <s v="CONSUELO MARCHANT CARDENAS - MARQUEZ DP"/>
    <e v="#N/A"/>
    <s v="05:43:55"/>
    <e v="#N/A"/>
    <e v="#N/A"/>
  </r>
  <r>
    <x v="4"/>
    <x v="0"/>
    <n v="80"/>
    <n v="80.3"/>
    <x v="0"/>
    <s v="1"/>
    <x v="0"/>
    <s v=""/>
    <s v=""/>
    <s v="10125754"/>
    <s v="RODOLFO"/>
    <s v="FUENZALIDA SANHUEZA"/>
    <s v="106FQ80"/>
    <s v="LEO"/>
    <m/>
    <s v=""/>
    <m/>
    <s v=""/>
    <s v="CHL"/>
    <s v=""/>
    <s v="20"/>
    <s v="5437"/>
    <m/>
    <s v="05:46"/>
    <s v="21,38"/>
    <s v="5085"/>
    <m/>
    <s v="05:20"/>
    <s v="24,35"/>
    <s v="2942"/>
    <m/>
    <s v="17:24"/>
    <m/>
    <m/>
    <m/>
    <m/>
    <m/>
    <m/>
    <m/>
    <m/>
    <m/>
    <m/>
    <m/>
    <m/>
    <m/>
    <m/>
    <m/>
    <m/>
    <m/>
    <n v="21.47"/>
    <n v="13465"/>
    <n v="13465"/>
    <x v="2"/>
    <n v="1"/>
    <s v="03:44:25"/>
    <n v="200"/>
    <n v="0"/>
    <n v="280.3"/>
    <x v="43"/>
    <s v="RODOLFO FUENZALIDA SANHUEZA - LEO"/>
    <s v="SANDEK 1"/>
    <s v="03:44:25"/>
    <e v="#N/A"/>
    <e v="#N/A"/>
  </r>
  <r>
    <x v="4"/>
    <x v="0"/>
    <n v="80"/>
    <n v="80.3"/>
    <x v="0"/>
    <s v="2"/>
    <x v="0"/>
    <s v=""/>
    <s v=""/>
    <m/>
    <s v="ERNESTO"/>
    <s v="DE LA FUENTE FUENZALIDA"/>
    <s v="106GU68"/>
    <s v="MAITE LUCY"/>
    <m/>
    <s v=""/>
    <m/>
    <s v=""/>
    <s v="CHL"/>
    <s v=""/>
    <s v="20,13"/>
    <s v="5401"/>
    <m/>
    <s v="05:08"/>
    <s v="21,44"/>
    <s v="5070"/>
    <m/>
    <s v="04:26"/>
    <s v="23,91"/>
    <s v="2996"/>
    <m/>
    <s v="16:59"/>
    <m/>
    <m/>
    <m/>
    <m/>
    <m/>
    <m/>
    <m/>
    <m/>
    <m/>
    <m/>
    <m/>
    <m/>
    <m/>
    <m/>
    <m/>
    <m/>
    <m/>
    <n v="21.47"/>
    <n v="13467"/>
    <n v="13467"/>
    <x v="2"/>
    <n v="2"/>
    <s v="03:44:27"/>
    <n v="195"/>
    <n v="-3.3333333333333333E-2"/>
    <n v="275.26666666666665"/>
    <x v="28"/>
    <s v="ERNESTO DE LA FUENTE FUENZALIDA - MAITE LUCY"/>
    <s v="SANDEK 1"/>
    <s v="03:44:25"/>
    <e v="#N/A"/>
    <e v="#N/A"/>
  </r>
  <r>
    <x v="4"/>
    <x v="0"/>
    <n v="80"/>
    <n v="80.3"/>
    <x v="0"/>
    <s v="3"/>
    <x v="0"/>
    <s v=""/>
    <s v=""/>
    <s v="10172358"/>
    <s v="FELIPE"/>
    <s v="YCHPAS ESPINOZA"/>
    <s v="106BD45"/>
    <s v="SAKIRA"/>
    <m/>
    <s v=""/>
    <m/>
    <s v=""/>
    <s v="PER"/>
    <s v=""/>
    <s v="20,18"/>
    <s v="5387"/>
    <m/>
    <s v="04:44"/>
    <s v="21,09"/>
    <s v="5155"/>
    <m/>
    <s v="05:29"/>
    <s v="22,89"/>
    <s v="3130"/>
    <m/>
    <s v="06:13"/>
    <m/>
    <m/>
    <m/>
    <m/>
    <m/>
    <m/>
    <m/>
    <m/>
    <m/>
    <m/>
    <m/>
    <m/>
    <m/>
    <m/>
    <m/>
    <m/>
    <m/>
    <n v="21.14"/>
    <n v="13672"/>
    <n v="13672"/>
    <x v="2"/>
    <n v="3"/>
    <s v="03:47:52"/>
    <n v="190"/>
    <n v="-3.45"/>
    <n v="266.85000000000002"/>
    <x v="79"/>
    <s v="FELIPE YCHPAS ESPINOZA - SAKIRA"/>
    <e v="#N/A"/>
    <s v="03:44:25"/>
    <e v="#N/A"/>
    <e v="#N/A"/>
  </r>
  <r>
    <x v="4"/>
    <x v="0"/>
    <n v="80"/>
    <n v="80.3"/>
    <x v="0"/>
    <s v="4"/>
    <x v="0"/>
    <s v=""/>
    <s v=""/>
    <s v="10039977"/>
    <s v="JUAN EDUARDO"/>
    <s v="COX VIAL"/>
    <s v="105PS88"/>
    <s v="MP LUNA"/>
    <m/>
    <s v=""/>
    <m/>
    <s v=""/>
    <s v="CHL"/>
    <s v=""/>
    <s v="19,84"/>
    <s v="5479"/>
    <m/>
    <s v="02:00"/>
    <s v="19,04"/>
    <s v="5710"/>
    <m/>
    <s v="03:07"/>
    <s v="19,38"/>
    <s v="3697"/>
    <m/>
    <s v="09:42"/>
    <m/>
    <m/>
    <m/>
    <m/>
    <m/>
    <m/>
    <m/>
    <m/>
    <m/>
    <m/>
    <m/>
    <m/>
    <m/>
    <m/>
    <m/>
    <m/>
    <m/>
    <n v="19.420000000000002"/>
    <n v="14886"/>
    <n v="14886"/>
    <x v="2"/>
    <n v="6"/>
    <s v="04:08:06"/>
    <n v="175"/>
    <n v="-23.683333333333334"/>
    <n v="231.61666666666667"/>
    <x v="184"/>
    <s v="JUAN EDUARDO COX VIAL - MP LUNA"/>
    <e v="#N/A"/>
    <s v="03:44:25"/>
    <e v="#N/A"/>
    <e v="#N/A"/>
  </r>
  <r>
    <x v="4"/>
    <x v="0"/>
    <n v="80"/>
    <n v="80.3"/>
    <x v="0"/>
    <s v="5"/>
    <x v="0"/>
    <s v=""/>
    <s v=""/>
    <s v="10092659"/>
    <s v="JOSEFINA"/>
    <s v="MATURANA FELL"/>
    <s v="106KP68"/>
    <s v="TOBA SATANAS"/>
    <m/>
    <s v=""/>
    <m/>
    <s v=""/>
    <s v="CHL"/>
    <s v=""/>
    <s v="18,09"/>
    <s v="6010"/>
    <m/>
    <s v="01:24"/>
    <s v="16,41"/>
    <s v="6626"/>
    <m/>
    <s v="01:08"/>
    <s v="18,33"/>
    <s v="3909"/>
    <m/>
    <s v="02:41"/>
    <m/>
    <m/>
    <m/>
    <m/>
    <m/>
    <m/>
    <m/>
    <m/>
    <m/>
    <m/>
    <m/>
    <m/>
    <m/>
    <m/>
    <m/>
    <m/>
    <m/>
    <n v="17.47"/>
    <n v="16546"/>
    <n v="16546"/>
    <x v="2"/>
    <n v="14"/>
    <s v="04:35:46"/>
    <n v="135"/>
    <n v="-51.35"/>
    <n v="163.95000000000002"/>
    <x v="172"/>
    <s v="JOSEFINA MATURANA FELL - TOBA SATANAS"/>
    <s v="TOBA ENDURANCE"/>
    <s v="03:44:25"/>
    <e v="#N/A"/>
    <e v="#N/A"/>
  </r>
  <r>
    <x v="4"/>
    <x v="0"/>
    <n v="80"/>
    <n v="80.3"/>
    <x v="0"/>
    <s v="6"/>
    <x v="0"/>
    <s v=""/>
    <s v=""/>
    <s v="10078206"/>
    <s v="CARLA"/>
    <s v="O'NELL"/>
    <s v="106BG29"/>
    <s v="ALI"/>
    <m/>
    <s v=""/>
    <m/>
    <s v=""/>
    <s v="CHL"/>
    <s v=""/>
    <s v="18,1"/>
    <s v="6006"/>
    <m/>
    <s v="01:42"/>
    <s v="16,36"/>
    <s v="6647"/>
    <m/>
    <s v="01:51"/>
    <s v="18,39"/>
    <s v="3896"/>
    <m/>
    <s v="05:24"/>
    <m/>
    <m/>
    <m/>
    <m/>
    <m/>
    <m/>
    <m/>
    <m/>
    <m/>
    <m/>
    <m/>
    <m/>
    <m/>
    <m/>
    <m/>
    <m/>
    <m/>
    <n v="17.47"/>
    <n v="16549"/>
    <n v="16549"/>
    <x v="2"/>
    <n v="15"/>
    <s v="04:35:49"/>
    <n v="130"/>
    <n v="-51.4"/>
    <n v="158.9"/>
    <x v="226"/>
    <s v="CARLA O'NELL - ALI"/>
    <e v="#N/A"/>
    <s v="03:44:25"/>
    <e v="#N/A"/>
    <e v="#N/A"/>
  </r>
  <r>
    <x v="4"/>
    <x v="0"/>
    <n v="80"/>
    <n v="80.3"/>
    <x v="0"/>
    <s v="7"/>
    <x v="0"/>
    <s v=""/>
    <s v=""/>
    <m/>
    <s v="CRISTIAN"/>
    <s v="CALONGE FREIRE"/>
    <m/>
    <s v="FIESTA"/>
    <m/>
    <s v=""/>
    <m/>
    <s v=""/>
    <s v="CHL"/>
    <s v=""/>
    <s v="16,05"/>
    <s v="6775"/>
    <m/>
    <s v="04:04"/>
    <s v="14,86"/>
    <s v="7318"/>
    <m/>
    <s v="05:37"/>
    <s v="10,51"/>
    <s v="6817"/>
    <m/>
    <s v="04:03"/>
    <m/>
    <m/>
    <m/>
    <m/>
    <m/>
    <m/>
    <m/>
    <m/>
    <m/>
    <m/>
    <m/>
    <m/>
    <m/>
    <m/>
    <m/>
    <m/>
    <m/>
    <n v="13.83"/>
    <n v="20909"/>
    <n v="20909"/>
    <x v="2"/>
    <n v="23"/>
    <s v="05:48:29"/>
    <n v="90"/>
    <n v="-124.06666666666666"/>
    <n v="80.299999929999998"/>
    <x v="227"/>
    <s v="CRISTIAN CALONGE FREIRE - FIESTA"/>
    <e v="#N/A"/>
    <s v="03:44:25"/>
    <e v="#N/A"/>
    <e v="#N/A"/>
  </r>
  <r>
    <x v="4"/>
    <x v="0"/>
    <n v="80"/>
    <n v="80.3"/>
    <x v="0"/>
    <s v="8"/>
    <x v="1"/>
    <s v=""/>
    <s v=""/>
    <s v="10116699"/>
    <s v="JUAN GUILLERMO"/>
    <s v="JIMENEZ ROJAS"/>
    <m/>
    <s v="OLAF"/>
    <m/>
    <s v=""/>
    <m/>
    <s v=""/>
    <s v="CHL"/>
    <s v=""/>
    <s v="19,08"/>
    <s v="5698"/>
    <m/>
    <s v="01:47"/>
    <s v="20,18"/>
    <s v="5386"/>
    <m/>
    <s v="02:20"/>
    <s v="27,28"/>
    <s v="2626"/>
    <s v="FTQ GA"/>
    <s v="08:06"/>
    <m/>
    <m/>
    <m/>
    <m/>
    <m/>
    <m/>
    <m/>
    <m/>
    <m/>
    <m/>
    <m/>
    <m/>
    <m/>
    <m/>
    <m/>
    <m/>
    <m/>
    <n v="21.08"/>
    <n v="13710"/>
    <s v="NA"/>
    <x v="2"/>
    <s v="NA"/>
    <s v="NA"/>
    <n v="0"/>
    <e v="#VALUE!"/>
    <n v="0"/>
    <x v="173"/>
    <s v="JUAN GUILLERMO JIMENEZ ROJAS - OLAF"/>
    <e v="#N/A"/>
    <s v="03:44:25"/>
    <e v="#N/A"/>
    <e v="#N/A"/>
  </r>
  <r>
    <x v="4"/>
    <x v="0"/>
    <n v="80"/>
    <n v="80.3"/>
    <x v="0"/>
    <s v="9"/>
    <x v="1"/>
    <s v=""/>
    <s v=""/>
    <s v="10036587"/>
    <s v="NICOLAS"/>
    <s v="SCHMIDT GONZALEZ"/>
    <m/>
    <s v="HADI"/>
    <m/>
    <s v=""/>
    <m/>
    <s v=""/>
    <s v="CHL"/>
    <s v=""/>
    <s v="13,79"/>
    <s v="7884"/>
    <m/>
    <s v="02:38"/>
    <s v="17,75"/>
    <s v="6124"/>
    <m/>
    <s v="04:49"/>
    <s v="21,26"/>
    <s v="3370"/>
    <s v="FTQ GA"/>
    <s v="07:59"/>
    <m/>
    <m/>
    <m/>
    <m/>
    <m/>
    <m/>
    <m/>
    <m/>
    <m/>
    <m/>
    <m/>
    <m/>
    <m/>
    <m/>
    <m/>
    <m/>
    <m/>
    <n v="16.63"/>
    <n v="17378"/>
    <s v="NA"/>
    <x v="2"/>
    <s v="NA"/>
    <s v="NA"/>
    <n v="0"/>
    <e v="#VALUE!"/>
    <n v="0"/>
    <x v="2"/>
    <s v="NICOLAS SCHMIDT GONZALEZ - HADI"/>
    <s v="TOBA ENDURANCE"/>
    <s v="03:44:25"/>
    <e v="#N/A"/>
    <e v="#N/A"/>
  </r>
  <r>
    <x v="4"/>
    <x v="0"/>
    <n v="80"/>
    <n v="80.3"/>
    <x v="0"/>
    <s v="10"/>
    <x v="1"/>
    <s v=""/>
    <s v=""/>
    <m/>
    <s v="LUIS"/>
    <s v="SANTOS "/>
    <m/>
    <s v="ALBORADA HURACAN"/>
    <m/>
    <s v=""/>
    <m/>
    <s v=""/>
    <s v="CHL"/>
    <s v=""/>
    <s v="18,82"/>
    <s v="5776"/>
    <m/>
    <s v="03:13"/>
    <s v="19,61"/>
    <s v="5544"/>
    <s v="FTQ GA"/>
    <s v="04:09"/>
    <m/>
    <m/>
    <m/>
    <m/>
    <m/>
    <m/>
    <m/>
    <m/>
    <m/>
    <m/>
    <m/>
    <m/>
    <m/>
    <m/>
    <m/>
    <m/>
    <m/>
    <m/>
    <m/>
    <m/>
    <m/>
    <n v="19.21"/>
    <n v="11320"/>
    <s v="NA"/>
    <x v="2"/>
    <s v="NA"/>
    <s v="NA"/>
    <n v="0"/>
    <e v="#VALUE!"/>
    <n v="0"/>
    <x v="71"/>
    <s v="LUIS SANTOS  - ALBORADA HURACAN"/>
    <e v="#N/A"/>
    <s v="03:44:25"/>
    <e v="#N/A"/>
    <e v="#N/A"/>
  </r>
  <r>
    <x v="4"/>
    <x v="0"/>
    <n v="80"/>
    <n v="80.3"/>
    <x v="0"/>
    <s v="11"/>
    <x v="1"/>
    <s v=""/>
    <s v=""/>
    <s v="10131587"/>
    <s v="CAROLINE"/>
    <s v="MACKENZIE"/>
    <m/>
    <s v="FALAX"/>
    <m/>
    <s v=""/>
    <m/>
    <s v=""/>
    <s v="CHL"/>
    <s v=""/>
    <s v="13,7"/>
    <s v="7935"/>
    <s v="FTQ GA"/>
    <s v="02:33"/>
    <m/>
    <m/>
    <m/>
    <m/>
    <m/>
    <m/>
    <m/>
    <m/>
    <m/>
    <m/>
    <m/>
    <m/>
    <m/>
    <m/>
    <m/>
    <m/>
    <m/>
    <m/>
    <m/>
    <m/>
    <m/>
    <m/>
    <m/>
    <m/>
    <m/>
    <n v="13.7"/>
    <n v="7935"/>
    <s v="NA"/>
    <x v="2"/>
    <s v="NA"/>
    <s v="NA"/>
    <n v="0"/>
    <e v="#VALUE!"/>
    <n v="0"/>
    <x v="6"/>
    <s v="CAROLINE MACKENZIE - FALAX"/>
    <s v="LA COMPAÑÍA"/>
    <s v="03:44:25"/>
    <e v="#N/A"/>
    <e v="#N/A"/>
  </r>
  <r>
    <x v="4"/>
    <x v="0"/>
    <n v="80"/>
    <n v="80.3"/>
    <x v="0"/>
    <s v="12"/>
    <x v="1"/>
    <s v=""/>
    <s v=""/>
    <m/>
    <s v="LEON"/>
    <s v="LARRAIN"/>
    <m/>
    <s v="LB Zarpazo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70"/>
    <s v="LEON LARRAIN - LB ZARPAZO"/>
    <e v="#N/A"/>
    <s v="03:44:25"/>
    <e v="#N/A"/>
    <e v="#N/A"/>
  </r>
  <r>
    <x v="4"/>
    <x v="0"/>
    <n v="80"/>
    <n v="80.3"/>
    <x v="1"/>
    <s v="1"/>
    <x v="0"/>
    <s v=""/>
    <s v=""/>
    <s v="10181712"/>
    <s v="TRINIDAD"/>
    <s v="VALENZUELA FUENTES"/>
    <m/>
    <s v="ALCAZAR KALA"/>
    <m/>
    <s v=""/>
    <m/>
    <s v=""/>
    <s v="CHL"/>
    <s v=""/>
    <s v="18,29"/>
    <s v="5944"/>
    <m/>
    <s v="01:06"/>
    <s v="18,73"/>
    <s v="5806"/>
    <m/>
    <s v="02:01"/>
    <s v="20,38"/>
    <s v="3515"/>
    <m/>
    <s v="10:49"/>
    <m/>
    <m/>
    <m/>
    <m/>
    <m/>
    <m/>
    <m/>
    <m/>
    <m/>
    <m/>
    <m/>
    <m/>
    <m/>
    <m/>
    <m/>
    <m/>
    <m/>
    <n v="18.940000000000001"/>
    <n v="15266"/>
    <n v="15266"/>
    <x v="3"/>
    <n v="7"/>
    <s v="04:14:26"/>
    <n v="170"/>
    <n v="-30.016666666666666"/>
    <n v="220.28333333333336"/>
    <x v="18"/>
    <s v="TRINIDAD VALENZUELA FUENTES - ALCAZAR KALA"/>
    <e v="#N/A"/>
    <s v="03:44:25"/>
    <e v="#N/A"/>
    <e v="#N/A"/>
  </r>
  <r>
    <x v="4"/>
    <x v="0"/>
    <n v="80"/>
    <n v="80.3"/>
    <x v="1"/>
    <s v="2"/>
    <x v="0"/>
    <s v=""/>
    <s v=""/>
    <s v="10176286"/>
    <s v="VICTOR"/>
    <s v="RIOS GARCIA HUIDOBRO"/>
    <s v="104VE08"/>
    <s v="ANCAR ANAKIN"/>
    <m/>
    <s v=""/>
    <m/>
    <s v=""/>
    <s v="CHL"/>
    <s v=""/>
    <s v="18,2"/>
    <s v="5975"/>
    <m/>
    <s v="01:40"/>
    <s v="18,57"/>
    <s v="5855"/>
    <m/>
    <s v="02:27"/>
    <s v="20,65"/>
    <s v="3470"/>
    <m/>
    <s v="16:22"/>
    <m/>
    <m/>
    <m/>
    <m/>
    <m/>
    <m/>
    <m/>
    <m/>
    <m/>
    <m/>
    <m/>
    <m/>
    <m/>
    <m/>
    <m/>
    <m/>
    <m/>
    <n v="18.89"/>
    <n v="15300"/>
    <n v="15300"/>
    <x v="3"/>
    <n v="8"/>
    <s v="04:15:00"/>
    <n v="165"/>
    <n v="-30.583333333333332"/>
    <n v="214.71666666666667"/>
    <x v="59"/>
    <s v="VICTOR RIOS GARCIA HUIDOBRO - ANCAR ANAKIN"/>
    <e v="#N/A"/>
    <s v="03:44:25"/>
    <e v="#N/A"/>
    <e v="#N/A"/>
  </r>
  <r>
    <x v="4"/>
    <x v="0"/>
    <n v="80"/>
    <n v="80.3"/>
    <x v="1"/>
    <s v="3"/>
    <x v="0"/>
    <s v=""/>
    <s v=""/>
    <s v="10107869"/>
    <s v="PEDRO Tomas"/>
    <s v="VARELA CERDA"/>
    <s v="105VW73"/>
    <s v="REPLICA"/>
    <m/>
    <s v=""/>
    <m/>
    <s v=""/>
    <s v="CHL"/>
    <s v=""/>
    <s v="18,06"/>
    <s v="6019"/>
    <m/>
    <s v="01:36"/>
    <s v="17,92"/>
    <s v="6066"/>
    <m/>
    <s v="02:18"/>
    <s v="21,91"/>
    <s v="3270"/>
    <m/>
    <s v="07:20"/>
    <m/>
    <m/>
    <m/>
    <m/>
    <m/>
    <m/>
    <m/>
    <m/>
    <m/>
    <m/>
    <m/>
    <m/>
    <m/>
    <m/>
    <m/>
    <m/>
    <m/>
    <n v="18.829999999999998"/>
    <n v="15354"/>
    <n v="15354"/>
    <x v="3"/>
    <n v="9"/>
    <s v="04:15:54"/>
    <n v="160"/>
    <n v="-31.483333333333334"/>
    <n v="208.81666666666666"/>
    <x v="26"/>
    <s v="PEDRO TOMAS VARELA CERDA - REPLICA"/>
    <s v="EL MOLINO B"/>
    <s v="03:44:25"/>
    <e v="#N/A"/>
    <e v="#N/A"/>
  </r>
  <r>
    <x v="4"/>
    <x v="0"/>
    <n v="80"/>
    <n v="80.3"/>
    <x v="1"/>
    <s v="4"/>
    <x v="0"/>
    <s v=""/>
    <s v=""/>
    <s v="10172600"/>
    <s v="JESUS Maximiliano"/>
    <s v="CERPA VERA"/>
    <s v="105KU57"/>
    <s v="Z T MAGLOV"/>
    <m/>
    <s v=""/>
    <m/>
    <s v=""/>
    <s v="CHL"/>
    <s v=""/>
    <s v="16,23"/>
    <s v="6699"/>
    <m/>
    <s v="00:49"/>
    <s v="16,55"/>
    <s v="6569"/>
    <m/>
    <s v="01:20"/>
    <s v="16,94"/>
    <s v="4230"/>
    <m/>
    <s v="01:55"/>
    <m/>
    <m/>
    <m/>
    <m/>
    <m/>
    <m/>
    <m/>
    <m/>
    <m/>
    <m/>
    <m/>
    <m/>
    <m/>
    <m/>
    <m/>
    <m/>
    <m/>
    <n v="16.52"/>
    <n v="17498"/>
    <n v="17498"/>
    <x v="3"/>
    <n v="16"/>
    <s v="04:51:38"/>
    <n v="125"/>
    <n v="-67.216666666666669"/>
    <n v="138.08333333333334"/>
    <x v="17"/>
    <s v="JESUS MAXIMILIANO CERPA VERA - Z T MAGLOV"/>
    <e v="#N/A"/>
    <s v="03:44:25"/>
    <e v="#N/A"/>
    <e v="#N/A"/>
  </r>
  <r>
    <x v="4"/>
    <x v="0"/>
    <n v="80"/>
    <n v="80.3"/>
    <x v="1"/>
    <s v="5"/>
    <x v="0"/>
    <s v=""/>
    <s v=""/>
    <s v="10176170"/>
    <s v="JOSE"/>
    <s v="SPOERER VERGARA"/>
    <m/>
    <s v="SAN FRANCISCO INDIO "/>
    <m/>
    <s v=""/>
    <m/>
    <s v=""/>
    <s v="CHL"/>
    <s v=""/>
    <s v="15,16"/>
    <s v="7173"/>
    <m/>
    <s v="04:47"/>
    <s v="15,01"/>
    <s v="7241"/>
    <m/>
    <s v="03:52"/>
    <s v="15,84"/>
    <s v="4523"/>
    <m/>
    <s v="06:07"/>
    <m/>
    <m/>
    <m/>
    <m/>
    <m/>
    <m/>
    <m/>
    <m/>
    <m/>
    <m/>
    <m/>
    <m/>
    <m/>
    <m/>
    <m/>
    <m/>
    <m/>
    <n v="15.27"/>
    <n v="18937"/>
    <n v="18937"/>
    <x v="3"/>
    <n v="18"/>
    <s v="05:15:37"/>
    <n v="115"/>
    <n v="-91.2"/>
    <n v="104.10000000000001"/>
    <x v="23"/>
    <s v="JOSE SPOERER VERGARA - SAN FRANCISCO INDIO "/>
    <s v="LA COMPAÑÍA"/>
    <s v="03:44:25"/>
    <e v="#N/A"/>
    <e v="#N/A"/>
  </r>
  <r>
    <x v="4"/>
    <x v="0"/>
    <n v="80"/>
    <n v="80.3"/>
    <x v="1"/>
    <s v="6"/>
    <x v="0"/>
    <s v=""/>
    <s v=""/>
    <m/>
    <s v="DIEGO"/>
    <s v="OYANEDEL"/>
    <m/>
    <s v="DUENDE"/>
    <m/>
    <s v=""/>
    <m/>
    <s v=""/>
    <s v="CHL"/>
    <s v=""/>
    <s v="15,01"/>
    <s v="7243"/>
    <m/>
    <s v="05:58"/>
    <s v="14,81"/>
    <s v="7343"/>
    <m/>
    <s v="06:41"/>
    <s v="16,45"/>
    <s v="4354"/>
    <m/>
    <s v="11:03"/>
    <m/>
    <m/>
    <m/>
    <m/>
    <m/>
    <m/>
    <m/>
    <m/>
    <m/>
    <m/>
    <m/>
    <m/>
    <m/>
    <m/>
    <m/>
    <m/>
    <m/>
    <n v="15.26"/>
    <n v="18940"/>
    <n v="18940"/>
    <x v="3"/>
    <n v="19"/>
    <s v="05:15:40"/>
    <n v="110"/>
    <n v="-91.25"/>
    <n v="99.050000000000011"/>
    <x v="75"/>
    <s v="DIEGO OYANEDEL - DUENDE"/>
    <s v="LA COMPAÑÍA"/>
    <s v="03:44:25"/>
    <e v="#N/A"/>
    <e v="#N/A"/>
  </r>
  <r>
    <x v="4"/>
    <x v="0"/>
    <n v="80"/>
    <n v="80.3"/>
    <x v="1"/>
    <s v="7"/>
    <x v="1"/>
    <s v=""/>
    <s v=""/>
    <s v="10172476"/>
    <s v="FLORENCIA"/>
    <s v="CARDONE ALMARZA"/>
    <s v="104TU02"/>
    <s v="VIUDA NEGRA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3"/>
    <s v="NA"/>
    <s v="NA"/>
    <n v="0"/>
    <e v="#VALUE!"/>
    <n v="0"/>
    <x v="54"/>
    <s v="FLORENCIA CARDONE ALMARZA - VIUDA NEGRA"/>
    <e v="#N/A"/>
    <s v="03:44:25"/>
    <e v="#N/A"/>
    <e v="#N/A"/>
  </r>
  <r>
    <x v="4"/>
    <x v="1"/>
    <n v="80"/>
    <n v="80.3"/>
    <x v="0"/>
    <s v="1"/>
    <x v="0"/>
    <s v=""/>
    <s v=""/>
    <s v="10139724"/>
    <s v="ORLANDO"/>
    <s v="VILLALOBOS"/>
    <m/>
    <s v="SALAM"/>
    <m/>
    <s v=""/>
    <m/>
    <s v=""/>
    <s v="CHL"/>
    <s v=""/>
    <s v="08:30:00"/>
    <s v="09:55:13"/>
    <s v="09:59:40"/>
    <s v="20,21"/>
    <s v="21,26"/>
    <s v="5380"/>
    <m/>
    <s v="10:39:40"/>
    <s v="12:02:07"/>
    <s v="12:06:18"/>
    <s v="20,91"/>
    <s v="21,98"/>
    <s v="5198"/>
    <m/>
    <s v="12:46:18"/>
    <s v="13:37:37"/>
    <s v="13:46:05"/>
    <s v="19,97"/>
    <s v="23,27"/>
    <s v="3588"/>
    <m/>
    <m/>
    <m/>
    <m/>
    <m/>
    <m/>
    <m/>
    <m/>
    <m/>
    <n v="20.41"/>
    <n v="14166"/>
    <n v="14166"/>
    <x v="2"/>
    <n v="4"/>
    <s v="03:56:06"/>
    <n v="185"/>
    <n v="-11.683333333333334"/>
    <n v="253.61666666666667"/>
    <x v="33"/>
    <s v="ORLANDO VILLALOBOS - SALAM"/>
    <e v="#N/A"/>
    <s v="03:44:25"/>
    <e v="#N/A"/>
    <e v="#N/A"/>
  </r>
  <r>
    <x v="4"/>
    <x v="1"/>
    <n v="80"/>
    <n v="80.3"/>
    <x v="0"/>
    <s v="2"/>
    <x v="0"/>
    <s v=""/>
    <s v=""/>
    <m/>
    <s v="INGRID "/>
    <s v="FONCK"/>
    <s v="104RZ99"/>
    <s v="FZ KARLA "/>
    <m/>
    <s v=""/>
    <m/>
    <s v=""/>
    <s v="CHL"/>
    <s v=""/>
    <s v="08:30:00"/>
    <s v="09:55:20"/>
    <s v="10:00:34"/>
    <s v="20"/>
    <s v="21,23"/>
    <s v="5435"/>
    <m/>
    <s v="10:40:34"/>
    <s v="12:05:03"/>
    <s v="12:12:42"/>
    <s v="19,67"/>
    <s v="21,45"/>
    <s v="5527"/>
    <m/>
    <s v="12:52:42"/>
    <s v="13:44:38"/>
    <s v="13:54:58"/>
    <s v="19,17"/>
    <s v="22,99"/>
    <s v="3736"/>
    <m/>
    <m/>
    <m/>
    <m/>
    <m/>
    <m/>
    <m/>
    <m/>
    <m/>
    <n v="19.670000000000002"/>
    <n v="14699"/>
    <n v="14699"/>
    <x v="2"/>
    <n v="5"/>
    <s v="04:04:59"/>
    <n v="180"/>
    <n v="-20.566666666666666"/>
    <n v="239.73333333333335"/>
    <x v="38"/>
    <s v="INGRID  FONCK - FZ KARLA "/>
    <s v="EL MOLINO A"/>
    <s v="03:44:25"/>
    <e v="#N/A"/>
    <e v="#N/A"/>
  </r>
  <r>
    <x v="4"/>
    <x v="1"/>
    <n v="80"/>
    <n v="80.3"/>
    <x v="0"/>
    <s v="3"/>
    <x v="0"/>
    <s v=""/>
    <s v=""/>
    <m/>
    <s v="JORGE"/>
    <s v="GELDRES"/>
    <m/>
    <s v="GLORIA"/>
    <m/>
    <s v=""/>
    <m/>
    <s v=""/>
    <s v="CHL"/>
    <s v=""/>
    <s v="08:30:00"/>
    <s v="10:03:25"/>
    <s v="10:09:28"/>
    <s v="18,21"/>
    <s v="19,4"/>
    <s v="5969"/>
    <m/>
    <s v="10:49:28"/>
    <s v="12:13:38"/>
    <s v="12:20:00"/>
    <s v="20,02"/>
    <s v="21,53"/>
    <s v="5431"/>
    <m/>
    <s v="13:00:00"/>
    <s v="13:42:00"/>
    <s v="14:10:52"/>
    <s v="16,85"/>
    <s v="28,43"/>
    <s v="4253"/>
    <m/>
    <m/>
    <m/>
    <m/>
    <m/>
    <m/>
    <m/>
    <m/>
    <m/>
    <n v="18.47"/>
    <n v="15653"/>
    <n v="15653"/>
    <x v="2"/>
    <n v="10"/>
    <s v="04:20:53"/>
    <n v="155"/>
    <n v="-36.466666666666669"/>
    <n v="198.83333333333334"/>
    <x v="181"/>
    <s v="JORGE GELDRES - GLORIA"/>
    <e v="#N/A"/>
    <s v="03:44:25"/>
    <e v="#N/A"/>
    <e v="#N/A"/>
  </r>
  <r>
    <x v="4"/>
    <x v="1"/>
    <n v="80"/>
    <n v="80.3"/>
    <x v="0"/>
    <s v="4"/>
    <x v="0"/>
    <s v=""/>
    <s v=""/>
    <s v="10155220"/>
    <s v="NICOLAS"/>
    <s v="BULNES LABRA"/>
    <s v="105SM84"/>
    <s v="SHARON"/>
    <m/>
    <s v=""/>
    <m/>
    <s v=""/>
    <s v="CHL"/>
    <s v=""/>
    <s v="08:30:00"/>
    <s v="10:06:41"/>
    <s v="10:09:04"/>
    <s v="18,29"/>
    <s v="18,74"/>
    <s v="5945"/>
    <m/>
    <s v="10:49:04"/>
    <s v="12:22:00"/>
    <s v="12:26:10"/>
    <s v="18,66"/>
    <s v="19,5"/>
    <s v="5826"/>
    <m/>
    <s v="13:06:10"/>
    <s v="14:05:11"/>
    <s v="14:18:14"/>
    <s v="16,57"/>
    <s v="20,24"/>
    <s v="4323"/>
    <m/>
    <m/>
    <m/>
    <m/>
    <m/>
    <m/>
    <m/>
    <m/>
    <m/>
    <n v="17.96"/>
    <n v="16094"/>
    <n v="16094"/>
    <x v="2"/>
    <n v="11"/>
    <s v="04:28:14"/>
    <n v="150"/>
    <n v="-43.81666666666667"/>
    <n v="186.48333333333335"/>
    <x v="228"/>
    <s v="NICOLAS BULNES LABRA - SHARON"/>
    <e v="#N/A"/>
    <s v="03:44:25"/>
    <e v="#N/A"/>
    <e v="#N/A"/>
  </r>
  <r>
    <x v="4"/>
    <x v="1"/>
    <n v="80"/>
    <n v="80.3"/>
    <x v="0"/>
    <s v="5"/>
    <x v="0"/>
    <s v=""/>
    <s v=""/>
    <m/>
    <s v="FELIPE"/>
    <s v="THOMSEN"/>
    <m/>
    <s v="ZAGAL"/>
    <m/>
    <s v=""/>
    <m/>
    <s v=""/>
    <s v="CHL"/>
    <s v=""/>
    <s v="08:30:00"/>
    <s v="10:03:27"/>
    <s v="10:10:25"/>
    <s v="18,04"/>
    <s v="19,39"/>
    <s v="6026"/>
    <m/>
    <s v="10:50:25"/>
    <s v="12:13:35"/>
    <s v="12:23:52"/>
    <s v="19,39"/>
    <s v="21,79"/>
    <s v="5607"/>
    <m/>
    <s v="13:03:52"/>
    <s v="14:05:13"/>
    <s v="14:20:57"/>
    <s v="15,49"/>
    <s v="19,46"/>
    <s v="4626"/>
    <m/>
    <m/>
    <m/>
    <m/>
    <m/>
    <m/>
    <m/>
    <m/>
    <m/>
    <n v="17.78"/>
    <n v="16258"/>
    <n v="16258"/>
    <x v="2"/>
    <n v="12"/>
    <s v="04:30:58"/>
    <n v="145"/>
    <n v="-46.55"/>
    <n v="178.75"/>
    <x v="61"/>
    <s v="FELIPE THOMSEN - ZAGAL"/>
    <e v="#N/A"/>
    <s v="03:44:25"/>
    <e v="#N/A"/>
    <e v="#N/A"/>
  </r>
  <r>
    <x v="4"/>
    <x v="1"/>
    <n v="80"/>
    <n v="80.3"/>
    <x v="0"/>
    <s v="6"/>
    <x v="0"/>
    <s v=""/>
    <s v=""/>
    <s v="10154327"/>
    <s v="ANDRES"/>
    <s v="VELASQUEZ"/>
    <s v="106GG91"/>
    <s v="FADAR HADIN"/>
    <m/>
    <s v=""/>
    <m/>
    <s v=""/>
    <s v="CHL"/>
    <s v=""/>
    <s v="08:30:00"/>
    <s v="10:08:14"/>
    <s v="10:14:51"/>
    <s v="17,28"/>
    <s v="18,44"/>
    <s v="6292"/>
    <m/>
    <s v="10:54:51"/>
    <s v="12:39:20"/>
    <s v="12:45:09"/>
    <s v="16,43"/>
    <s v="17,34"/>
    <s v="6618"/>
    <m/>
    <s v="13:25:09"/>
    <s v="15:05:49"/>
    <s v="15:15:07"/>
    <s v="10,86"/>
    <s v="11,86"/>
    <s v="6598"/>
    <m/>
    <m/>
    <m/>
    <m/>
    <m/>
    <m/>
    <m/>
    <m/>
    <m/>
    <n v="14.82"/>
    <n v="19508"/>
    <n v="19508"/>
    <x v="2"/>
    <n v="20"/>
    <s v="05:25:08"/>
    <n v="105"/>
    <n v="-100.71666666666667"/>
    <n v="84.583333333333343"/>
    <x v="201"/>
    <s v="ANDRES VELASQUEZ - FADAR HADIN"/>
    <e v="#N/A"/>
    <s v="03:44:25"/>
    <e v="#N/A"/>
    <e v="#N/A"/>
  </r>
  <r>
    <x v="4"/>
    <x v="1"/>
    <n v="80"/>
    <n v="80.3"/>
    <x v="0"/>
    <s v="7"/>
    <x v="0"/>
    <s v=""/>
    <s v=""/>
    <s v="10045218"/>
    <s v="ALVARO"/>
    <s v="LLOMPART GRIMM"/>
    <m/>
    <s v="BAYO"/>
    <m/>
    <s v=""/>
    <m/>
    <s v=""/>
    <s v="CHL"/>
    <s v=""/>
    <s v="08:30:00"/>
    <s v="10:32:52"/>
    <s v="10:41:11"/>
    <s v="13,81"/>
    <s v="14,75"/>
    <s v="7872"/>
    <m/>
    <s v="11:21:11"/>
    <s v="13:05:21"/>
    <s v="13:16:10"/>
    <s v="15,76"/>
    <s v="17,4"/>
    <s v="6899"/>
    <m/>
    <s v="13:56:10"/>
    <s v="15:09:37"/>
    <s v="15:19:43"/>
    <s v="14,29"/>
    <s v="16,26"/>
    <s v="5013"/>
    <m/>
    <m/>
    <m/>
    <m/>
    <m/>
    <m/>
    <m/>
    <m/>
    <m/>
    <n v="14.61"/>
    <n v="19783"/>
    <n v="19783"/>
    <x v="2"/>
    <n v="21"/>
    <s v="05:29:43"/>
    <n v="100"/>
    <n v="-105.3"/>
    <n v="80.299999929999998"/>
    <x v="175"/>
    <s v="ALVARO LLOMPART GRIMM - BAYO"/>
    <e v="#N/A"/>
    <s v="03:44:25"/>
    <e v="#N/A"/>
    <e v="#N/A"/>
  </r>
  <r>
    <x v="4"/>
    <x v="1"/>
    <n v="80"/>
    <n v="80.3"/>
    <x v="0"/>
    <s v="8"/>
    <x v="0"/>
    <s v=""/>
    <s v=""/>
    <m/>
    <s v="FRANCISCO"/>
    <s v="VERGARA"/>
    <s v=""/>
    <s v="AP DAKAR MAGNUM"/>
    <m/>
    <s v=""/>
    <m/>
    <s v=""/>
    <s v="CHL"/>
    <s v=""/>
    <s v="08:30:00"/>
    <s v="10:23:31"/>
    <s v="10:29:32"/>
    <s v="15,16"/>
    <s v="15,96"/>
    <s v="7172"/>
    <m/>
    <s v="11:09:32"/>
    <s v="13:04:37"/>
    <s v="13:11:29"/>
    <s v="14,86"/>
    <s v="15,75"/>
    <s v="7317"/>
    <m/>
    <s v="13:51:29"/>
    <s v="15:10:56"/>
    <s v="15:19:46"/>
    <s v="13,52"/>
    <s v="15,03"/>
    <s v="5297"/>
    <m/>
    <m/>
    <m/>
    <m/>
    <m/>
    <m/>
    <m/>
    <m/>
    <m/>
    <n v="14.61"/>
    <n v="19786"/>
    <n v="19786"/>
    <x v="2"/>
    <n v="22"/>
    <s v="05:29:46"/>
    <n v="95"/>
    <n v="-105.35"/>
    <n v="80.299999919999991"/>
    <x v="150"/>
    <s v="FRANCISCO VERGARA - AP DAKAR MAGNUM"/>
    <e v="#N/A"/>
    <s v="03:44:25"/>
    <e v="#N/A"/>
    <e v="#N/A"/>
  </r>
  <r>
    <x v="4"/>
    <x v="1"/>
    <n v="80"/>
    <n v="80.3"/>
    <x v="0"/>
    <s v="9"/>
    <x v="1"/>
    <s v=""/>
    <s v=""/>
    <m/>
    <s v="JOSE MANUEL"/>
    <s v="OLIVO HERNANDEZ"/>
    <s v=""/>
    <s v="ODIN"/>
    <m/>
    <s v=""/>
    <m/>
    <s v=""/>
    <s v="CHL"/>
    <s v=""/>
    <s v="08:30:00"/>
    <s v="09:54:58"/>
    <s v="10:06:03"/>
    <s v="18,86"/>
    <s v="21,32"/>
    <s v="5763"/>
    <m/>
    <s v="10:46:03"/>
    <s v="12:58:20"/>
    <s v="13:00:07"/>
    <s v="13,52"/>
    <s v="13,7"/>
    <s v="8044"/>
    <m/>
    <s v="13:40:07"/>
    <s v="15:00:33"/>
    <s v="15:04:18"/>
    <s v="14,18"/>
    <s v="14,84"/>
    <s v="5052"/>
    <s v="FTQ GA"/>
    <m/>
    <m/>
    <m/>
    <m/>
    <m/>
    <m/>
    <m/>
    <m/>
    <n v="15.33"/>
    <n v="18859"/>
    <s v="NA"/>
    <x v="2"/>
    <s v="NA"/>
    <s v="NA"/>
    <n v="0"/>
    <e v="#VALUE!"/>
    <n v="0"/>
    <x v="229"/>
    <s v="JOSE MANUEL OLIVO HERNANDEZ - ODIN"/>
    <e v="#N/A"/>
    <s v="03:44:25"/>
    <e v="#N/A"/>
    <e v="#N/A"/>
  </r>
  <r>
    <x v="4"/>
    <x v="1"/>
    <n v="80"/>
    <n v="80.3"/>
    <x v="0"/>
    <s v="10"/>
    <x v="1"/>
    <s v=""/>
    <s v=""/>
    <m/>
    <s v="RICARDO"/>
    <s v="THOMSEN"/>
    <m/>
    <s v="CORAJE"/>
    <m/>
    <s v=""/>
    <m/>
    <s v=""/>
    <s v="CHL"/>
    <s v=""/>
    <s v="08:30:00"/>
    <s v="10:03:20"/>
    <s v="10:09:37"/>
    <s v="18,19"/>
    <s v="19,41"/>
    <s v="5978"/>
    <s v="FTQ GA"/>
    <m/>
    <m/>
    <m/>
    <m/>
    <m/>
    <m/>
    <m/>
    <m/>
    <m/>
    <m/>
    <m/>
    <m/>
    <m/>
    <m/>
    <m/>
    <m/>
    <m/>
    <m/>
    <m/>
    <m/>
    <m/>
    <m/>
    <n v="18.190000000000001"/>
    <n v="5978"/>
    <s v="NA"/>
    <x v="2"/>
    <s v="NA"/>
    <s v="NA"/>
    <n v="0"/>
    <e v="#VALUE!"/>
    <n v="0"/>
    <x v="63"/>
    <s v="RICARDO THOMSEN - CORAJE"/>
    <e v="#N/A"/>
    <s v="03:44:25"/>
    <e v="#N/A"/>
    <e v="#N/A"/>
  </r>
  <r>
    <x v="4"/>
    <x v="1"/>
    <n v="80"/>
    <n v="80.3"/>
    <x v="1"/>
    <s v="1"/>
    <x v="0"/>
    <s v=""/>
    <s v=""/>
    <m/>
    <s v="NICOLAS"/>
    <s v="SILVA OVALLE"/>
    <s v="104WZ17"/>
    <s v="HADY"/>
    <m/>
    <s v=""/>
    <m/>
    <s v=""/>
    <s v="CHL"/>
    <s v=""/>
    <s v="08:45:00"/>
    <s v="10:38:48"/>
    <s v="10:40:36"/>
    <s v="15,67"/>
    <s v="15,92"/>
    <s v="6936"/>
    <m/>
    <s v="11:20:36"/>
    <s v="12:58:40"/>
    <s v="13:00:52"/>
    <s v="18,07"/>
    <s v="18,48"/>
    <s v="6016"/>
    <m/>
    <s v="13:40:52"/>
    <s v="14:29:49"/>
    <s v="14:36:37"/>
    <s v="21,41"/>
    <s v="24,39"/>
    <s v="3345"/>
    <m/>
    <m/>
    <m/>
    <m/>
    <m/>
    <m/>
    <m/>
    <m/>
    <m/>
    <n v="17.739999999999998"/>
    <n v="16298"/>
    <n v="16298"/>
    <x v="3"/>
    <n v="13"/>
    <s v="04:31:38"/>
    <n v="140"/>
    <n v="-47.216666666666669"/>
    <n v="173.08333333333334"/>
    <x v="230"/>
    <s v="NICOLAS SILVA OVALLE - HADY"/>
    <e v="#N/A"/>
    <s v="03:44:25"/>
    <e v="#N/A"/>
    <e v="#N/A"/>
  </r>
  <r>
    <x v="4"/>
    <x v="1"/>
    <n v="80"/>
    <n v="80.3"/>
    <x v="1"/>
    <s v="2"/>
    <x v="0"/>
    <s v=""/>
    <s v=""/>
    <m/>
    <s v="AMELIA "/>
    <s v="LARRAIN"/>
    <s v="105IK40"/>
    <s v="SOLOPETE"/>
    <m/>
    <s v=""/>
    <m/>
    <s v=""/>
    <s v="CHL"/>
    <s v=""/>
    <s v="08:45:00"/>
    <s v="10:24:02"/>
    <s v="10:27:39"/>
    <s v="17,65"/>
    <s v="18,29"/>
    <s v="6160"/>
    <m/>
    <s v="11:07:39"/>
    <s v="12:53:51"/>
    <s v="13:00:02"/>
    <s v="16,12"/>
    <s v="17,06"/>
    <s v="6743"/>
    <m/>
    <s v="13:40:02"/>
    <s v="14:48:00"/>
    <s v="14:56:40"/>
    <s v="15,58"/>
    <s v="17,57"/>
    <s v="4598"/>
    <m/>
    <m/>
    <m/>
    <m/>
    <m/>
    <m/>
    <m/>
    <m/>
    <m/>
    <n v="16.52"/>
    <n v="17500"/>
    <n v="17500"/>
    <x v="3"/>
    <n v="17"/>
    <s v="04:51:40"/>
    <n v="120"/>
    <n v="-67.25"/>
    <n v="133.05000000000001"/>
    <x v="83"/>
    <s v="AMELIA  LARRAIN - SOLOPETE"/>
    <s v="EL QUILLAY"/>
    <s v="03:44:25"/>
    <e v="#N/A"/>
    <e v="#N/A"/>
  </r>
  <r>
    <x v="4"/>
    <x v="1"/>
    <n v="80"/>
    <n v="80.3"/>
    <x v="1"/>
    <s v="3"/>
    <x v="1"/>
    <s v=""/>
    <s v=""/>
    <s v="10192484"/>
    <s v="FLORENCIA CATALINA"/>
    <s v="CERPA VERA"/>
    <s v=""/>
    <s v="HDM MAGNOLIA"/>
    <m/>
    <s v=""/>
    <m/>
    <s v=""/>
    <s v="CHL"/>
    <s v=""/>
    <s v="08:45:00"/>
    <s v="10:35:47"/>
    <s v="10:37:56"/>
    <s v="16,04"/>
    <s v="16,36"/>
    <s v="6777"/>
    <m/>
    <s v="11:17:56"/>
    <s v="13:25:28"/>
    <s v="13:36:12"/>
    <s v="13,1"/>
    <s v="14,21"/>
    <s v="8296"/>
    <s v="RET"/>
    <m/>
    <m/>
    <m/>
    <m/>
    <m/>
    <m/>
    <m/>
    <m/>
    <m/>
    <m/>
    <m/>
    <m/>
    <m/>
    <m/>
    <m/>
    <n v="14.43"/>
    <n v="15073"/>
    <s v="NA"/>
    <x v="3"/>
    <s v="NA"/>
    <s v="NA"/>
    <n v="0"/>
    <e v="#VALUE!"/>
    <n v="0"/>
    <x v="53"/>
    <s v="FLORENCIA CATALINA CERPA VERA - HDM MAGNOLIA"/>
    <e v="#N/A"/>
    <s v="03:44:25"/>
    <e v="#N/A"/>
    <e v="#N/A"/>
  </r>
  <r>
    <x v="4"/>
    <x v="1"/>
    <n v="60"/>
    <n v="60.4"/>
    <x v="0"/>
    <s v="1"/>
    <x v="0"/>
    <s v=""/>
    <s v=""/>
    <m/>
    <s v="ARMANDO JOSE"/>
    <s v="HARGOUS MIDDLETON"/>
    <m/>
    <s v="DOMINIQUE"/>
    <m/>
    <s v=""/>
    <m/>
    <s v=""/>
    <s v="CHL"/>
    <s v=""/>
    <s v="11:00:00"/>
    <s v="12:34:35"/>
    <s v="12:38:02"/>
    <s v="18,48"/>
    <s v="19,16"/>
    <s v="5883"/>
    <m/>
    <s v="13:18:02"/>
    <s v="15:00:12"/>
    <s v="15:06:21"/>
    <s v="16,73"/>
    <s v="17,74"/>
    <s v="6499"/>
    <m/>
    <m/>
    <m/>
    <m/>
    <m/>
    <m/>
    <m/>
    <m/>
    <m/>
    <m/>
    <m/>
    <m/>
    <m/>
    <m/>
    <m/>
    <m/>
    <n v="17.559999999999999"/>
    <n v="12382"/>
    <n v="12382"/>
    <x v="4"/>
    <n v="1"/>
    <s v="03:26:22"/>
    <n v="200"/>
    <n v="0"/>
    <n v="260.39999999999998"/>
    <x v="231"/>
    <s v="ARMANDO JOSE HARGOUS MIDDLETON - DOMINIQUE"/>
    <e v="#N/A"/>
    <s v="03:26:22"/>
    <e v="#N/A"/>
    <e v="#N/A"/>
  </r>
  <r>
    <x v="4"/>
    <x v="1"/>
    <n v="60"/>
    <n v="60.4"/>
    <x v="0"/>
    <s v="2"/>
    <x v="1"/>
    <s v=""/>
    <s v=""/>
    <m/>
    <s v="ISABEL"/>
    <s v="BACHELET COTO"/>
    <s v="104ZC34"/>
    <s v="FUEGO DREAM"/>
    <m/>
    <s v=""/>
    <m/>
    <s v=""/>
    <s v="CHL"/>
    <s v=""/>
    <s v="11:00:00"/>
    <s v="12:28:59"/>
    <s v="12:33:09"/>
    <s v="19,45"/>
    <s v="20,36"/>
    <s v="5590"/>
    <m/>
    <s v="13:13:09"/>
    <s v="14:59:36"/>
    <s v="15:06:26"/>
    <s v="16"/>
    <s v="17,02"/>
    <s v="6797"/>
    <m/>
    <m/>
    <m/>
    <m/>
    <m/>
    <m/>
    <m/>
    <m/>
    <m/>
    <m/>
    <m/>
    <m/>
    <m/>
    <m/>
    <m/>
    <m/>
    <n v="17.55"/>
    <n v="12387"/>
    <s v="NA"/>
    <x v="4"/>
    <s v="NA"/>
    <s v="NA"/>
    <n v="0"/>
    <e v="#VALUE!"/>
    <n v="0"/>
    <x v="232"/>
    <s v="ISABEL BACHELET COTO - FUEGO DREAM"/>
    <e v="#N/A"/>
    <s v="03:26:22"/>
    <e v="#N/A"/>
    <e v="#N/A"/>
  </r>
  <r>
    <x v="4"/>
    <x v="1"/>
    <n v="60"/>
    <n v="60.4"/>
    <x v="0"/>
    <s v="3"/>
    <x v="0"/>
    <s v=""/>
    <s v=""/>
    <m/>
    <s v="FRANCISCA "/>
    <s v="SANTA CRUZ MANRIQUEZ"/>
    <m/>
    <s v="JEKE"/>
    <m/>
    <s v=""/>
    <m/>
    <s v=""/>
    <s v="CHL"/>
    <s v=""/>
    <s v="11:00:00"/>
    <s v="12:41:49"/>
    <s v="12:44:35"/>
    <s v="17,32"/>
    <s v="17,79"/>
    <s v="6276"/>
    <m/>
    <s v="13:24:35"/>
    <s v="15:09:19"/>
    <s v="15:13:13"/>
    <s v="16,68"/>
    <s v="17,3"/>
    <s v="6518"/>
    <m/>
    <m/>
    <m/>
    <m/>
    <m/>
    <m/>
    <m/>
    <m/>
    <m/>
    <m/>
    <m/>
    <m/>
    <m/>
    <m/>
    <m/>
    <m/>
    <n v="17"/>
    <n v="12794"/>
    <n v="12794"/>
    <x v="4"/>
    <n v="2"/>
    <s v="03:33:14"/>
    <n v="195"/>
    <n v="-6.8666666666666671"/>
    <n v="248.53333333333333"/>
    <x v="159"/>
    <s v="FRANCISCA  SANTA CRUZ MANRIQUEZ - JEKE"/>
    <s v="SANDEK 1"/>
    <s v="03:26:22"/>
    <e v="#N/A"/>
    <e v="#N/A"/>
  </r>
  <r>
    <x v="4"/>
    <x v="1"/>
    <n v="60"/>
    <n v="60.4"/>
    <x v="0"/>
    <s v="4"/>
    <x v="0"/>
    <s v=""/>
    <s v=""/>
    <s v="10067052"/>
    <s v="JOSE ANTONIO "/>
    <s v="VICENTE OLIVARI"/>
    <m/>
    <s v="GARSIK"/>
    <m/>
    <s v=""/>
    <m/>
    <s v=""/>
    <s v="CHL"/>
    <s v=""/>
    <s v="11:00:00"/>
    <s v="12:53:54"/>
    <s v="13:01:05"/>
    <s v="14,96"/>
    <s v="15,91"/>
    <s v="7265"/>
    <m/>
    <s v="13:41:05"/>
    <s v="15:39:00"/>
    <s v="15:45:09"/>
    <s v="14,61"/>
    <s v="15,37"/>
    <s v="7444"/>
    <m/>
    <m/>
    <m/>
    <m/>
    <m/>
    <m/>
    <m/>
    <m/>
    <m/>
    <m/>
    <m/>
    <m/>
    <m/>
    <m/>
    <m/>
    <m/>
    <n v="14.78"/>
    <n v="14709"/>
    <n v="14709"/>
    <x v="4"/>
    <n v="3"/>
    <s v="04:05:09"/>
    <n v="190"/>
    <n v="-38.783333333333331"/>
    <n v="211.61666666666667"/>
    <x v="102"/>
    <s v="JOSE ANTONIO  VICENTE OLIVARI - GARSIK"/>
    <e v="#N/A"/>
    <s v="03:26:22"/>
    <e v="#N/A"/>
    <e v="#N/A"/>
  </r>
  <r>
    <x v="4"/>
    <x v="1"/>
    <n v="60"/>
    <n v="60.4"/>
    <x v="0"/>
    <s v="5"/>
    <x v="0"/>
    <s v=""/>
    <s v=""/>
    <m/>
    <s v="RAFAEL "/>
    <s v="CARRERE"/>
    <m/>
    <s v="ZINGARA"/>
    <m/>
    <s v=""/>
    <m/>
    <s v=""/>
    <s v="CHL"/>
    <s v=""/>
    <s v="11:00:00"/>
    <s v="12:58:08"/>
    <s v="13:04:07"/>
    <s v="14,6"/>
    <s v="15,34"/>
    <s v="7448"/>
    <m/>
    <s v="13:44:07"/>
    <s v="15:39:27"/>
    <s v="15:45:24"/>
    <s v="14,94"/>
    <s v="15,71"/>
    <s v="7277"/>
    <m/>
    <m/>
    <m/>
    <m/>
    <m/>
    <m/>
    <m/>
    <m/>
    <m/>
    <m/>
    <m/>
    <m/>
    <m/>
    <m/>
    <m/>
    <m/>
    <n v="14.77"/>
    <n v="14724"/>
    <n v="14724"/>
    <x v="4"/>
    <n v="4"/>
    <s v="04:05:24"/>
    <n v="185"/>
    <n v="-39.033333333333331"/>
    <n v="206.36666666666667"/>
    <x v="107"/>
    <s v="RAFAEL  CARRERE - ZINGARA"/>
    <s v="RINCONADA B"/>
    <s v="03:26:22"/>
    <e v="#N/A"/>
    <e v="#N/A"/>
  </r>
  <r>
    <x v="4"/>
    <x v="1"/>
    <n v="60"/>
    <n v="60.4"/>
    <x v="0"/>
    <s v="6"/>
    <x v="1"/>
    <s v=""/>
    <s v=""/>
    <m/>
    <s v="ANDRES"/>
    <s v="GATICA JOLFRE"/>
    <m/>
    <s v="CENIX"/>
    <m/>
    <s v=""/>
    <m/>
    <s v=""/>
    <s v="CHL"/>
    <s v=""/>
    <s v="11:00:00"/>
    <s v="12:36:37"/>
    <s v="12:39:41"/>
    <s v="18,18"/>
    <s v="18,75"/>
    <s v="5982"/>
    <s v="FTQ GA"/>
    <m/>
    <m/>
    <m/>
    <m/>
    <m/>
    <m/>
    <m/>
    <m/>
    <m/>
    <m/>
    <m/>
    <m/>
    <m/>
    <m/>
    <m/>
    <m/>
    <m/>
    <m/>
    <m/>
    <m/>
    <m/>
    <m/>
    <n v="18.18"/>
    <n v="5982"/>
    <s v="NA"/>
    <x v="4"/>
    <s v="NA"/>
    <s v="NA"/>
    <n v="0"/>
    <e v="#VALUE!"/>
    <n v="0"/>
    <x v="165"/>
    <s v="ANDRES GATICA JOLFRE - CENIX"/>
    <s v="EL MOLINO B"/>
    <s v="03:26:22"/>
    <e v="#N/A"/>
    <e v="#N/A"/>
  </r>
  <r>
    <x v="4"/>
    <x v="1"/>
    <n v="60"/>
    <n v="60.4"/>
    <x v="0"/>
    <s v="7"/>
    <x v="1"/>
    <s v=""/>
    <s v=""/>
    <m/>
    <s v="JOSÉ ELIAS"/>
    <s v="RISHMAWI"/>
    <m/>
    <s v="MAÑIO"/>
    <m/>
    <s v=""/>
    <m/>
    <s v=""/>
    <s v="CHL"/>
    <s v=""/>
    <s v="11:00:00"/>
    <s v="12:34:31"/>
    <s v="12:41:01"/>
    <s v="17,94"/>
    <s v="19,17"/>
    <s v="6062"/>
    <s v="FTQ GA"/>
    <m/>
    <m/>
    <m/>
    <m/>
    <m/>
    <m/>
    <m/>
    <m/>
    <m/>
    <m/>
    <m/>
    <m/>
    <m/>
    <m/>
    <m/>
    <m/>
    <m/>
    <m/>
    <m/>
    <m/>
    <m/>
    <m/>
    <n v="17.940000000000001"/>
    <n v="6062"/>
    <s v="NA"/>
    <x v="4"/>
    <s v="NA"/>
    <s v="NA"/>
    <n v="0"/>
    <e v="#VALUE!"/>
    <n v="0"/>
    <x v="233"/>
    <s v="JOSÉ ELIAS RISHMAWI - MAÑIO"/>
    <e v="#N/A"/>
    <s v="03:26:22"/>
    <e v="#N/A"/>
    <e v="#N/A"/>
  </r>
  <r>
    <x v="4"/>
    <x v="1"/>
    <n v="60"/>
    <n v="60.4"/>
    <x v="1"/>
    <s v="1"/>
    <x v="0"/>
    <s v=""/>
    <s v=""/>
    <m/>
    <s v="JOSEFA"/>
    <s v="AGUILERA"/>
    <m/>
    <s v="SULTAN AUGUSTO"/>
    <m/>
    <s v=""/>
    <m/>
    <s v=""/>
    <s v="CHL"/>
    <s v=""/>
    <s v="11:00:00"/>
    <s v="12:58:12"/>
    <s v="13:04:22"/>
    <s v="14,57"/>
    <s v="15,33"/>
    <s v="7463"/>
    <m/>
    <s v="13:44:22"/>
    <s v="15:39:54"/>
    <s v="15:46:31"/>
    <s v="14,84"/>
    <s v="15,68"/>
    <s v="7329"/>
    <m/>
    <m/>
    <m/>
    <m/>
    <m/>
    <m/>
    <m/>
    <m/>
    <m/>
    <m/>
    <m/>
    <m/>
    <m/>
    <m/>
    <m/>
    <m/>
    <n v="14.7"/>
    <n v="14791"/>
    <n v="14791"/>
    <x v="8"/>
    <n v="5"/>
    <s v="04:06:31"/>
    <n v="180"/>
    <n v="-40.15"/>
    <n v="200.25"/>
    <x v="112"/>
    <s v="JOSEFA AGUILERA - SULTAN AUGUSTO"/>
    <s v="RINCONADA B"/>
    <s v="03:26:22"/>
    <e v="#N/A"/>
    <e v="#N/A"/>
  </r>
  <r>
    <x v="4"/>
    <x v="1"/>
    <n v="60"/>
    <n v="60.4"/>
    <x v="1"/>
    <s v="2"/>
    <x v="0"/>
    <s v=""/>
    <s v=""/>
    <s v="10187939"/>
    <s v="EMILIA"/>
    <s v="PATTERSON"/>
    <m/>
    <s v="PROFETA"/>
    <m/>
    <s v=""/>
    <m/>
    <s v=""/>
    <s v="CHL"/>
    <s v=""/>
    <s v="11:00:00"/>
    <s v="12:58:14"/>
    <s v="13:06:42"/>
    <s v="14,3"/>
    <s v="15,32"/>
    <s v="7603"/>
    <m/>
    <s v="13:46:42"/>
    <s v="15:39:59"/>
    <s v="16:09:10"/>
    <s v="12,72"/>
    <s v="16"/>
    <s v="8548"/>
    <m/>
    <m/>
    <m/>
    <m/>
    <m/>
    <m/>
    <m/>
    <m/>
    <m/>
    <m/>
    <m/>
    <m/>
    <m/>
    <m/>
    <m/>
    <m/>
    <n v="13.46"/>
    <n v="16150"/>
    <n v="16150"/>
    <x v="8"/>
    <n v="6"/>
    <s v="04:29:10"/>
    <n v="175"/>
    <n v="-62.8"/>
    <n v="172.60000000000002"/>
    <x v="55"/>
    <s v="EMILIA PATTERSON - PROFETA"/>
    <s v="RINCONADA A"/>
    <s v="03:26:22"/>
    <e v="#N/A"/>
    <e v="#N/A"/>
  </r>
  <r>
    <x v="4"/>
    <x v="1"/>
    <n v="60"/>
    <n v="60.4"/>
    <x v="1"/>
    <s v="3"/>
    <x v="1"/>
    <s v=""/>
    <s v=""/>
    <m/>
    <s v="FLORENCIA"/>
    <s v="HIRMAS VALDERRAMA"/>
    <m/>
    <s v="NAHLA"/>
    <m/>
    <s v=""/>
    <m/>
    <s v=""/>
    <s v="CHL"/>
    <s v=""/>
    <s v="11:00:00"/>
    <s v="12:41:48"/>
    <s v="12:46:55"/>
    <s v="16,95"/>
    <s v="17,8"/>
    <s v="6415"/>
    <m/>
    <s v="13:26:55"/>
    <s v="15:09:42"/>
    <s v="15:18:12"/>
    <s v="16,28"/>
    <s v="17,63"/>
    <s v="6678"/>
    <s v="FTQ GA"/>
    <m/>
    <m/>
    <m/>
    <m/>
    <m/>
    <m/>
    <m/>
    <m/>
    <m/>
    <m/>
    <m/>
    <m/>
    <m/>
    <m/>
    <m/>
    <n v="16.61"/>
    <n v="13093"/>
    <s v="NA"/>
    <x v="8"/>
    <s v="NA"/>
    <s v="NA"/>
    <n v="0"/>
    <e v="#VALUE!"/>
    <n v="0"/>
    <x v="111"/>
    <s v="FLORENCIA HIRMAS VALDERRAMA - NAHLA"/>
    <e v="#N/A"/>
    <s v="03:26:22"/>
    <e v="#N/A"/>
    <e v="#N/A"/>
  </r>
  <r>
    <x v="4"/>
    <x v="1"/>
    <n v="60"/>
    <n v="60.4"/>
    <x v="1"/>
    <s v="4"/>
    <x v="1"/>
    <s v=""/>
    <s v=""/>
    <m/>
    <s v="CRISTOBAL"/>
    <s v="ROJAS"/>
    <m/>
    <s v="RANQUILCO FARUK"/>
    <m/>
    <s v=""/>
    <m/>
    <s v=""/>
    <s v="CHL"/>
    <s v=""/>
    <s v="11:00:00"/>
    <s v="12:58:19"/>
    <s v="13:03:16"/>
    <s v="14,7"/>
    <s v="15,31"/>
    <s v="7397"/>
    <m/>
    <s v="13:43:16"/>
    <s v="15:40:00"/>
    <s v="15:45:17"/>
    <s v="14,85"/>
    <s v="15,52"/>
    <s v="7321"/>
    <s v="FTQ ME"/>
    <m/>
    <m/>
    <m/>
    <m/>
    <m/>
    <m/>
    <m/>
    <m/>
    <m/>
    <m/>
    <m/>
    <m/>
    <m/>
    <m/>
    <m/>
    <n v="14.77"/>
    <n v="14718"/>
    <s v="NA"/>
    <x v="8"/>
    <s v="NA"/>
    <s v="NA"/>
    <n v="0"/>
    <e v="#VALUE!"/>
    <n v="0"/>
    <x v="180"/>
    <s v="CRISTOBAL ROJAS - RANQUILCO FARUK"/>
    <e v="#N/A"/>
    <s v="03:26:22"/>
    <e v="#N/A"/>
    <e v="#N/A"/>
  </r>
  <r>
    <x v="4"/>
    <x v="1"/>
    <n v="40"/>
    <n v="39.700000000000003"/>
    <x v="0"/>
    <s v="1"/>
    <x v="0"/>
    <s v=""/>
    <s v=""/>
    <s v="10018453"/>
    <s v="RENI "/>
    <s v="MULLER KNOOP"/>
    <s v=""/>
    <s v="CIROMAGNUM"/>
    <m/>
    <s v=""/>
    <m/>
    <s v=""/>
    <s v="CHL"/>
    <s v=""/>
    <s v="12:30:00"/>
    <s v="13:29:40"/>
    <s v="13:33:15"/>
    <s v="18,78"/>
    <s v="19,91"/>
    <s v="3795"/>
    <m/>
    <s v="14:13:15"/>
    <s v="15:10:02"/>
    <s v="15:13:57"/>
    <s v="19,67"/>
    <s v="21,02"/>
    <s v="3642"/>
    <m/>
    <m/>
    <m/>
    <m/>
    <m/>
    <m/>
    <m/>
    <m/>
    <m/>
    <m/>
    <m/>
    <m/>
    <m/>
    <m/>
    <m/>
    <m/>
    <n v="19.22"/>
    <n v="7437"/>
    <n v="7437"/>
    <x v="5"/>
    <n v="1"/>
    <s v="02:03:57"/>
    <n v="200"/>
    <n v="0"/>
    <n v="239.7"/>
    <x v="234"/>
    <s v="RENI  MULLER KNOOP - CIROMAGNUM"/>
    <e v="#N/A"/>
    <s v="02:03:57"/>
    <e v="#N/A"/>
    <e v="#N/A"/>
  </r>
  <r>
    <x v="4"/>
    <x v="1"/>
    <n v="40"/>
    <n v="39.700000000000003"/>
    <x v="0"/>
    <s v="2"/>
    <x v="0"/>
    <s v=""/>
    <s v=""/>
    <s v="10150368"/>
    <s v="MARIA IGNACIA"/>
    <s v="SAT YABER"/>
    <s v="103hq92"/>
    <s v="Copihue"/>
    <m/>
    <s v=""/>
    <m/>
    <s v=""/>
    <s v="CHL"/>
    <s v=""/>
    <s v="12:30:00"/>
    <s v="13:29:37"/>
    <s v="13:31:51"/>
    <s v="19,2"/>
    <s v="19,92"/>
    <s v="3712"/>
    <m/>
    <s v="14:11:51"/>
    <s v="15:10:08"/>
    <s v="15:14:58"/>
    <s v="18,92"/>
    <s v="20,49"/>
    <s v="3787"/>
    <m/>
    <m/>
    <m/>
    <m/>
    <m/>
    <m/>
    <m/>
    <m/>
    <m/>
    <m/>
    <m/>
    <m/>
    <m/>
    <m/>
    <m/>
    <m/>
    <n v="19.059999999999999"/>
    <n v="7498"/>
    <n v="7498"/>
    <x v="5"/>
    <n v="2"/>
    <s v="02:04:58"/>
    <n v="195"/>
    <n v="-1.0166666666666666"/>
    <n v="233.68333333333331"/>
    <x v="89"/>
    <s v="MARIA IGNACIA SAT YABER - COPIHUE"/>
    <s v="RINCONADA B"/>
    <s v="02:03:57"/>
    <e v="#N/A"/>
    <e v="#N/A"/>
  </r>
  <r>
    <x v="4"/>
    <x v="1"/>
    <n v="40"/>
    <n v="39.700000000000003"/>
    <x v="0"/>
    <s v="3"/>
    <x v="0"/>
    <s v=""/>
    <s v=""/>
    <m/>
    <s v="MATIAS"/>
    <s v="ALONSO ASCUY"/>
    <m/>
    <s v="SI PILILO"/>
    <m/>
    <s v=""/>
    <m/>
    <s v=""/>
    <s v="CHL"/>
    <s v=""/>
    <s v="12:30:00"/>
    <s v="13:29:46"/>
    <s v="13:35:52"/>
    <s v="18,03"/>
    <s v="19,87"/>
    <s v="3953"/>
    <m/>
    <s v="14:15:52"/>
    <s v="15:10:10"/>
    <s v="15:19:03"/>
    <s v="18,9"/>
    <s v="21,99"/>
    <s v="3791"/>
    <m/>
    <m/>
    <m/>
    <m/>
    <m/>
    <m/>
    <m/>
    <m/>
    <m/>
    <m/>
    <m/>
    <m/>
    <m/>
    <m/>
    <m/>
    <m/>
    <n v="18.46"/>
    <n v="7744"/>
    <n v="7744"/>
    <x v="5"/>
    <n v="3"/>
    <s v="02:09:04"/>
    <n v="190"/>
    <n v="-5.1166666666666663"/>
    <n v="224.58333333333331"/>
    <x v="64"/>
    <s v="MATIAS ALONSO ASCUY - SI PILILO"/>
    <s v="SANDEK 1"/>
    <s v="02:03:57"/>
    <e v="#N/A"/>
    <e v="#N/A"/>
  </r>
  <r>
    <x v="4"/>
    <x v="1"/>
    <n v="40"/>
    <n v="39.700000000000003"/>
    <x v="0"/>
    <s v="4"/>
    <x v="0"/>
    <s v=""/>
    <s v=""/>
    <m/>
    <s v="JUAN ALVARO"/>
    <s v="GONZALEZ ASBUN"/>
    <s v="104YO94"/>
    <s v="ANCAR PERSEO"/>
    <m/>
    <s v=""/>
    <m/>
    <s v=""/>
    <s v="CHL"/>
    <s v=""/>
    <s v="12:30:00"/>
    <s v="13:29:42"/>
    <s v="13:40:03"/>
    <s v="16,96"/>
    <s v="19,9"/>
    <s v="4204"/>
    <m/>
    <s v="14:20:03"/>
    <s v="15:30:45"/>
    <s v="15:42:00"/>
    <s v="14,57"/>
    <s v="16,89"/>
    <s v="4917"/>
    <m/>
    <m/>
    <m/>
    <m/>
    <m/>
    <m/>
    <m/>
    <m/>
    <m/>
    <m/>
    <m/>
    <m/>
    <m/>
    <m/>
    <m/>
    <m/>
    <n v="15.67"/>
    <n v="9121"/>
    <n v="9121"/>
    <x v="5"/>
    <n v="4"/>
    <s v="02:32:01"/>
    <n v="185"/>
    <n v="-28.066666666666666"/>
    <n v="196.63333333333333"/>
    <x v="95"/>
    <s v="JUAN ALVARO GONZALEZ ASBUN - ANCAR PERSEO"/>
    <s v="EL SENDERO"/>
    <s v="02:03:57"/>
    <e v="#N/A"/>
    <e v="#N/A"/>
  </r>
  <r>
    <x v="4"/>
    <x v="1"/>
    <n v="40"/>
    <n v="39.700000000000003"/>
    <x v="0"/>
    <s v="5"/>
    <x v="0"/>
    <s v=""/>
    <s v=""/>
    <m/>
    <s v="JAIME"/>
    <s v="BARRIENTOS RAMIREZ"/>
    <m/>
    <s v="COSACO"/>
    <m/>
    <s v=""/>
    <m/>
    <s v=""/>
    <s v="CHL"/>
    <s v=""/>
    <s v="12:30:00"/>
    <s v="13:29:27"/>
    <s v="13:38:53"/>
    <s v="17,24"/>
    <s v="19,98"/>
    <s v="4134"/>
    <m/>
    <s v="14:18:53"/>
    <s v="15:39:24"/>
    <s v="15:46:13"/>
    <s v="13,67"/>
    <s v="14,83"/>
    <s v="5239"/>
    <m/>
    <m/>
    <m/>
    <m/>
    <m/>
    <m/>
    <m/>
    <m/>
    <m/>
    <m/>
    <m/>
    <m/>
    <m/>
    <m/>
    <m/>
    <m/>
    <n v="15.25"/>
    <n v="9373"/>
    <n v="9373"/>
    <x v="5"/>
    <n v="5"/>
    <s v="02:36:13"/>
    <n v="180"/>
    <n v="-32.266666666666666"/>
    <n v="187.43333333333334"/>
    <x v="110"/>
    <s v="JAIME BARRIENTOS RAMIREZ - COSACO"/>
    <e v="#N/A"/>
    <s v="02:03:57"/>
    <e v="#N/A"/>
    <e v="#N/A"/>
  </r>
  <r>
    <x v="4"/>
    <x v="1"/>
    <n v="40"/>
    <n v="39.700000000000003"/>
    <x v="0"/>
    <s v="6"/>
    <x v="0"/>
    <s v=""/>
    <s v=""/>
    <m/>
    <s v="CAROLINA"/>
    <s v="COX MUJICA "/>
    <m/>
    <s v="HELENA"/>
    <m/>
    <s v=""/>
    <m/>
    <s v=""/>
    <s v="CHL"/>
    <s v=""/>
    <s v="12:30:00"/>
    <s v="13:46:27"/>
    <s v="13:53:15"/>
    <s v="14,27"/>
    <s v="15,54"/>
    <s v="4996"/>
    <m/>
    <s v="14:33:15"/>
    <s v="15:48:58"/>
    <s v="15:53:34"/>
    <s v="14,87"/>
    <s v="15,77"/>
    <s v="4818"/>
    <m/>
    <m/>
    <m/>
    <m/>
    <m/>
    <m/>
    <m/>
    <m/>
    <m/>
    <m/>
    <m/>
    <m/>
    <m/>
    <m/>
    <m/>
    <m/>
    <n v="14.56"/>
    <n v="9814"/>
    <n v="9814"/>
    <x v="5"/>
    <n v="6"/>
    <s v="02:43:34"/>
    <n v="175"/>
    <n v="-39.616666666666667"/>
    <n v="175.08333333333331"/>
    <x v="214"/>
    <s v="CAROLINA COX MUJICA  - HELENA"/>
    <e v="#N/A"/>
    <s v="02:03:57"/>
    <e v="#N/A"/>
    <e v="#N/A"/>
  </r>
  <r>
    <x v="4"/>
    <x v="1"/>
    <n v="40"/>
    <n v="39.700000000000003"/>
    <x v="0"/>
    <s v="7"/>
    <x v="0"/>
    <s v=""/>
    <s v=""/>
    <m/>
    <s v="ESTEBAN"/>
    <s v="DE LA FUENTE ERNST"/>
    <m/>
    <s v="AKIFA"/>
    <m/>
    <s v=""/>
    <m/>
    <s v=""/>
    <s v="CHL"/>
    <s v=""/>
    <s v="12:30:00"/>
    <s v="13:46:30"/>
    <s v="13:52:09"/>
    <s v="14,46"/>
    <s v="15,53"/>
    <s v="4930"/>
    <m/>
    <s v="14:32:09"/>
    <s v="15:48:55"/>
    <s v="15:55:45"/>
    <s v="14,28"/>
    <s v="15,55"/>
    <s v="5015"/>
    <m/>
    <m/>
    <m/>
    <m/>
    <m/>
    <m/>
    <m/>
    <m/>
    <m/>
    <m/>
    <m/>
    <m/>
    <m/>
    <m/>
    <m/>
    <m/>
    <n v="14.37"/>
    <n v="9945"/>
    <n v="9945"/>
    <x v="5"/>
    <n v="8"/>
    <s v="02:45:45"/>
    <n v="165"/>
    <n v="-41.8"/>
    <n v="162.89999999999998"/>
    <x v="208"/>
    <s v="ESTEBAN DE LA FUENTE ERNST - AKIFA"/>
    <e v="#N/A"/>
    <s v="02:03:57"/>
    <e v="#N/A"/>
    <e v="#N/A"/>
  </r>
  <r>
    <x v="4"/>
    <x v="1"/>
    <n v="40"/>
    <n v="39.700000000000003"/>
    <x v="0"/>
    <s v="8"/>
    <x v="0"/>
    <s v=""/>
    <s v=""/>
    <m/>
    <s v="RENZO "/>
    <s v="ALVARADO BAHAMONDES"/>
    <m/>
    <s v="TOBA BARTOLA"/>
    <m/>
    <s v=""/>
    <m/>
    <s v=""/>
    <s v="CHL"/>
    <s v=""/>
    <s v="12:30:00"/>
    <s v="13:49:30"/>
    <s v="13:56:33"/>
    <s v="13,72"/>
    <s v="14,94"/>
    <s v="5194"/>
    <m/>
    <s v="14:36:33"/>
    <s v="15:48:52"/>
    <s v="15:56:05"/>
    <s v="15,01"/>
    <s v="16,51"/>
    <s v="4772"/>
    <m/>
    <m/>
    <m/>
    <m/>
    <m/>
    <m/>
    <m/>
    <m/>
    <m/>
    <m/>
    <m/>
    <m/>
    <m/>
    <m/>
    <m/>
    <m/>
    <n v="14.34"/>
    <n v="9965"/>
    <n v="9965"/>
    <x v="5"/>
    <n v="9"/>
    <s v="02:46:05"/>
    <n v="160"/>
    <n v="-42.133333333333333"/>
    <n v="157.56666666666666"/>
    <x v="177"/>
    <s v="RENZO  ALVARADO BAHAMONDES - TOBA BARTOLA"/>
    <s v="TOBA ENDURANCE"/>
    <s v="02:03:57"/>
    <e v="#N/A"/>
    <e v="#N/A"/>
  </r>
  <r>
    <x v="4"/>
    <x v="1"/>
    <n v="40"/>
    <n v="39.700000000000003"/>
    <x v="0"/>
    <s v="9"/>
    <x v="0"/>
    <s v=""/>
    <s v=""/>
    <m/>
    <s v="RICARDO"/>
    <s v="BACHELET"/>
    <m/>
    <s v="LP AL MALIKI"/>
    <m/>
    <s v=""/>
    <m/>
    <s v=""/>
    <s v="CHL"/>
    <s v=""/>
    <s v="12:30:00"/>
    <s v="13:55:26"/>
    <s v="13:59:21"/>
    <s v="13,29"/>
    <s v="13,9"/>
    <s v="5362"/>
    <m/>
    <s v="14:39:21"/>
    <s v="15:48:45"/>
    <s v="16:01:35"/>
    <s v="14,52"/>
    <s v="17,21"/>
    <s v="4934"/>
    <m/>
    <m/>
    <m/>
    <m/>
    <m/>
    <m/>
    <m/>
    <m/>
    <m/>
    <m/>
    <m/>
    <m/>
    <m/>
    <m/>
    <m/>
    <m/>
    <n v="13.88"/>
    <n v="10295"/>
    <n v="10295"/>
    <x v="5"/>
    <n v="10"/>
    <s v="02:51:35"/>
    <n v="155"/>
    <n v="-47.633333333333333"/>
    <n v="147.06666666666666"/>
    <x v="162"/>
    <s v="RICARDO BACHELET - LP AL MALIKI"/>
    <e v="#N/A"/>
    <s v="02:03:57"/>
    <e v="#N/A"/>
    <e v="#N/A"/>
  </r>
  <r>
    <x v="4"/>
    <x v="1"/>
    <n v="40"/>
    <n v="39.700000000000003"/>
    <x v="0"/>
    <s v="10"/>
    <x v="0"/>
    <s v=""/>
    <s v=""/>
    <s v="10020972"/>
    <s v="BENJAMIN"/>
    <s v="SCHMIDT GONZALEZ"/>
    <m/>
    <s v="CAL MAR ROLON"/>
    <m/>
    <s v=""/>
    <m/>
    <s v=""/>
    <s v="CHL"/>
    <s v=""/>
    <s v="12:30:00"/>
    <s v="13:49:26"/>
    <s v="13:57:24"/>
    <s v="13,59"/>
    <s v="14,95"/>
    <s v="5245"/>
    <m/>
    <s v="14:37:24"/>
    <s v="15:53:56"/>
    <s v="16:06:09"/>
    <s v="13,45"/>
    <s v="15,6"/>
    <s v="5325"/>
    <m/>
    <m/>
    <m/>
    <m/>
    <m/>
    <m/>
    <m/>
    <m/>
    <m/>
    <m/>
    <m/>
    <m/>
    <m/>
    <m/>
    <m/>
    <m/>
    <n v="13.52"/>
    <n v="10569"/>
    <n v="10569"/>
    <x v="5"/>
    <n v="11"/>
    <s v="02:56:09"/>
    <n v="150"/>
    <n v="-52.2"/>
    <n v="137.5"/>
    <x v="166"/>
    <s v="BENJAMIN SCHMIDT GONZALEZ - CAL MAR ROLON"/>
    <s v="TOBA ENDURANCE"/>
    <s v="02:03:57"/>
    <e v="#N/A"/>
    <e v="#N/A"/>
  </r>
  <r>
    <x v="4"/>
    <x v="1"/>
    <n v="40"/>
    <n v="39.700000000000003"/>
    <x v="0"/>
    <s v="11"/>
    <x v="0"/>
    <s v=""/>
    <s v=""/>
    <s v="10102392"/>
    <s v="MACARENA"/>
    <s v="SUAZO CEPEDA"/>
    <m/>
    <s v="HC TIA HAYDE"/>
    <m/>
    <s v=""/>
    <m/>
    <s v=""/>
    <s v="CHL"/>
    <s v=""/>
    <s v="12:30:00"/>
    <s v="13:56:10"/>
    <s v="14:08:40"/>
    <s v="12,04"/>
    <s v="13,79"/>
    <s v="5921"/>
    <m/>
    <s v="14:48:40"/>
    <s v="15:49:01"/>
    <s v="16:08:59"/>
    <s v="14,87"/>
    <s v="19,79"/>
    <s v="4819"/>
    <m/>
    <m/>
    <m/>
    <m/>
    <m/>
    <m/>
    <m/>
    <m/>
    <m/>
    <m/>
    <m/>
    <m/>
    <m/>
    <m/>
    <m/>
    <m/>
    <n v="13.31"/>
    <n v="10740"/>
    <n v="10740"/>
    <x v="5"/>
    <n v="12"/>
    <s v="02:59:00"/>
    <n v="145"/>
    <n v="-55.05"/>
    <n v="129.64999999999998"/>
    <x v="44"/>
    <s v="MACARENA SUAZO CEPEDA - HC TIA HAYDE"/>
    <s v="EL QUILLAY"/>
    <s v="02:03:57"/>
    <e v="#N/A"/>
    <e v="#N/A"/>
  </r>
  <r>
    <x v="4"/>
    <x v="1"/>
    <n v="40"/>
    <n v="39.700000000000003"/>
    <x v="0"/>
    <s v="12"/>
    <x v="0"/>
    <s v=""/>
    <s v=""/>
    <s v="10097227"/>
    <s v="FRANCESCA"/>
    <s v="GIOIA MANSILLA"/>
    <m/>
    <s v="Shaick Al Jaamal"/>
    <m/>
    <s v=""/>
    <m/>
    <s v=""/>
    <s v="CHL"/>
    <s v=""/>
    <s v="12:30:00"/>
    <s v="13:59:37"/>
    <s v="14:11:50"/>
    <s v="11,66"/>
    <s v="13,26"/>
    <s v="6111"/>
    <m/>
    <s v="14:51:50"/>
    <s v="16:06:11"/>
    <s v="16:10:25"/>
    <s v="15,2"/>
    <s v="16,06"/>
    <s v="4714"/>
    <m/>
    <m/>
    <m/>
    <m/>
    <m/>
    <m/>
    <m/>
    <m/>
    <m/>
    <m/>
    <m/>
    <m/>
    <m/>
    <m/>
    <m/>
    <m/>
    <n v="13.2"/>
    <n v="10825"/>
    <n v="10825"/>
    <x v="5"/>
    <n v="13"/>
    <s v="03:00:25"/>
    <n v="140"/>
    <n v="-56.466666666666669"/>
    <n v="123.23333333333332"/>
    <x v="109"/>
    <s v="FRANCESCA GIOIA MANSILLA - SHAICK AL JAAMAL"/>
    <s v="RINCONADA A"/>
    <s v="02:03:57"/>
    <e v="#N/A"/>
    <e v="#N/A"/>
  </r>
  <r>
    <x v="4"/>
    <x v="1"/>
    <n v="40"/>
    <n v="39.700000000000003"/>
    <x v="0"/>
    <s v="13"/>
    <x v="0"/>
    <s v=""/>
    <s v=""/>
    <m/>
    <s v="ALFONSO"/>
    <s v="GARCIA-HUIDOBRO"/>
    <m/>
    <s v="ANCAR SHELBY"/>
    <m/>
    <s v=""/>
    <m/>
    <s v=""/>
    <s v="CHL"/>
    <s v=""/>
    <s v="12:30:00"/>
    <s v="13:55:58"/>
    <s v="14:05:07"/>
    <s v="12,49"/>
    <s v="13,82"/>
    <s v="5707"/>
    <m/>
    <s v="14:45:07"/>
    <s v="15:59:06"/>
    <s v="16:10:59"/>
    <s v="13,9"/>
    <s v="16,14"/>
    <s v="5152"/>
    <m/>
    <m/>
    <m/>
    <m/>
    <m/>
    <m/>
    <m/>
    <m/>
    <m/>
    <m/>
    <m/>
    <m/>
    <m/>
    <m/>
    <m/>
    <m/>
    <n v="13.16"/>
    <n v="10859"/>
    <n v="10859"/>
    <x v="5"/>
    <n v="14"/>
    <s v="03:00:59"/>
    <n v="135"/>
    <n v="-57.033333333333331"/>
    <n v="117.66666666666666"/>
    <x v="235"/>
    <s v="ALFONSO GARCIA-HUIDOBRO - ANCAR SHELBY"/>
    <e v="#N/A"/>
    <s v="02:03:57"/>
    <e v="#N/A"/>
    <e v="#N/A"/>
  </r>
  <r>
    <x v="4"/>
    <x v="1"/>
    <n v="40"/>
    <n v="39.700000000000003"/>
    <x v="0"/>
    <s v="14"/>
    <x v="0"/>
    <s v=""/>
    <s v=""/>
    <m/>
    <s v="VALERIA"/>
    <s v="WINKELMANN"/>
    <m/>
    <s v="SANTA SUSANA CERVECERO"/>
    <m/>
    <s v=""/>
    <m/>
    <s v=""/>
    <s v="CHL"/>
    <s v=""/>
    <s v="12:30:00"/>
    <s v="13:59:39"/>
    <s v="14:07:24"/>
    <s v="12,2"/>
    <s v="13,25"/>
    <s v="5845"/>
    <m/>
    <s v="14:47:24"/>
    <s v="16:06:14"/>
    <s v="16:17:55"/>
    <s v="13,19"/>
    <s v="15,15"/>
    <s v="5431"/>
    <m/>
    <m/>
    <m/>
    <m/>
    <m/>
    <m/>
    <m/>
    <m/>
    <m/>
    <m/>
    <m/>
    <m/>
    <m/>
    <m/>
    <m/>
    <m/>
    <n v="12.68"/>
    <n v="11276"/>
    <n v="11276"/>
    <x v="5"/>
    <n v="15"/>
    <s v="03:07:56"/>
    <n v="130"/>
    <n v="-63.983333333333334"/>
    <n v="105.71666666666665"/>
    <x v="236"/>
    <s v="VALERIA WINKELMANN - SANTA SUSANA CERVECERO"/>
    <e v="#N/A"/>
    <s v="02:03:57"/>
    <e v="#N/A"/>
    <e v="#N/A"/>
  </r>
  <r>
    <x v="4"/>
    <x v="1"/>
    <n v="40"/>
    <n v="39.700000000000003"/>
    <x v="0"/>
    <s v="15"/>
    <x v="0"/>
    <s v=""/>
    <s v=""/>
    <s v="10040068"/>
    <s v="CLAUDIO"/>
    <s v="CORNEJO CABEZAS"/>
    <m/>
    <s v="JHONNY"/>
    <m/>
    <s v=""/>
    <m/>
    <s v=""/>
    <s v="CHL"/>
    <s v=""/>
    <s v="12:30:00"/>
    <s v="13:57:54"/>
    <s v="14:15:58"/>
    <s v="11,21"/>
    <s v="13,51"/>
    <s v="6358"/>
    <m/>
    <s v="14:55:58"/>
    <s v="16:21:39"/>
    <s v="16:33:33"/>
    <s v="12,23"/>
    <s v="13,93"/>
    <s v="5856"/>
    <m/>
    <m/>
    <m/>
    <m/>
    <m/>
    <m/>
    <m/>
    <m/>
    <m/>
    <m/>
    <m/>
    <m/>
    <m/>
    <m/>
    <m/>
    <m/>
    <n v="11.7"/>
    <n v="12214"/>
    <n v="12214"/>
    <x v="5"/>
    <n v="16"/>
    <s v="03:23:34"/>
    <n v="125"/>
    <n v="-79.616666666666674"/>
    <n v="85.083333333333314"/>
    <x v="10"/>
    <s v="CLAUDIO CORNEJO CABEZAS - JHONNY"/>
    <s v="RINCONADA A"/>
    <s v="02:03:57"/>
    <e v="#N/A"/>
    <e v="#N/A"/>
  </r>
  <r>
    <x v="4"/>
    <x v="1"/>
    <n v="40"/>
    <n v="39.700000000000003"/>
    <x v="0"/>
    <s v="16"/>
    <x v="0"/>
    <s v=""/>
    <s v=""/>
    <s v="10179621"/>
    <s v="AARON "/>
    <s v="AMESTICA OLEA"/>
    <m/>
    <s v="BURACK"/>
    <m/>
    <s v=""/>
    <m/>
    <s v=""/>
    <s v="CHL"/>
    <s v=""/>
    <s v="12:30:00"/>
    <s v="13:59:44"/>
    <s v="14:09:14"/>
    <s v="11,97"/>
    <s v="13,24"/>
    <s v="5955"/>
    <m/>
    <s v="14:49:14"/>
    <s v="16:21:48"/>
    <s v="16:39:50"/>
    <s v="10,8"/>
    <s v="12,9"/>
    <s v="6635"/>
    <m/>
    <m/>
    <m/>
    <m/>
    <m/>
    <m/>
    <m/>
    <m/>
    <m/>
    <m/>
    <m/>
    <m/>
    <m/>
    <m/>
    <m/>
    <m/>
    <n v="11.35"/>
    <n v="12590"/>
    <n v="12590"/>
    <x v="5"/>
    <n v="17"/>
    <s v="03:29:50"/>
    <n v="120"/>
    <n v="-85.883333333333326"/>
    <n v="73.816666666666663"/>
    <x v="142"/>
    <s v="AARON  AMESTICA OLEA - BURACK"/>
    <e v="#N/A"/>
    <s v="02:03:57"/>
    <e v="#N/A"/>
    <e v="#N/A"/>
  </r>
  <r>
    <x v="4"/>
    <x v="1"/>
    <n v="40"/>
    <n v="39.700000000000003"/>
    <x v="0"/>
    <s v="17"/>
    <x v="1"/>
    <s v=""/>
    <s v=""/>
    <m/>
    <s v="CARLOS "/>
    <s v="SABBAGH PISANO"/>
    <m/>
    <s v="SHAH"/>
    <m/>
    <s v=""/>
    <m/>
    <s v=""/>
    <s v="CHL"/>
    <s v=""/>
    <s v="12:30:00"/>
    <s v="13:32:08"/>
    <s v="13:42:18"/>
    <s v="16,43"/>
    <s v="19,12"/>
    <s v="4339"/>
    <m/>
    <s v="14:22:18"/>
    <s v="15:18:10"/>
    <s v="15:23:48"/>
    <s v="19,42"/>
    <s v="21,38"/>
    <s v="3690"/>
    <s v="FTQ FTC"/>
    <m/>
    <m/>
    <m/>
    <m/>
    <m/>
    <m/>
    <m/>
    <m/>
    <m/>
    <m/>
    <m/>
    <m/>
    <m/>
    <m/>
    <m/>
    <n v="17.8"/>
    <n v="8029"/>
    <s v="NA"/>
    <x v="5"/>
    <s v="NA"/>
    <s v="NA"/>
    <n v="0"/>
    <e v="#VALUE!"/>
    <n v="0"/>
    <x v="237"/>
    <s v="CARLOS  SABBAGH PISANO - SHAH"/>
    <e v="#N/A"/>
    <s v="02:03:57"/>
    <e v="#N/A"/>
    <e v="#N/A"/>
  </r>
  <r>
    <x v="4"/>
    <x v="1"/>
    <n v="40"/>
    <n v="39.700000000000003"/>
    <x v="0"/>
    <s v="18"/>
    <x v="1"/>
    <s v=""/>
    <s v=""/>
    <s v="10138024"/>
    <s v="MARIA CECILIA"/>
    <s v="GODOY"/>
    <m/>
    <s v="PS Siroco"/>
    <m/>
    <s v=""/>
    <m/>
    <s v=""/>
    <s v="CHL"/>
    <s v=""/>
    <s v="12:30:00"/>
    <s v="13:43:27"/>
    <s v="13:46:12"/>
    <s v="15,59"/>
    <s v="16,17"/>
    <s v="4573"/>
    <m/>
    <s v="14:26:12"/>
    <s v="15:36:28"/>
    <s v="15:41:55"/>
    <s v="15,77"/>
    <s v="16,99"/>
    <s v="4543"/>
    <s v="FTQ GA"/>
    <m/>
    <m/>
    <m/>
    <m/>
    <m/>
    <m/>
    <m/>
    <m/>
    <m/>
    <m/>
    <m/>
    <m/>
    <m/>
    <m/>
    <m/>
    <n v="15.68"/>
    <n v="9116"/>
    <s v="NA"/>
    <x v="5"/>
    <s v="NA"/>
    <s v="NA"/>
    <n v="0"/>
    <e v="#VALUE!"/>
    <n v="0"/>
    <x v="93"/>
    <s v="MARIA CECILIA GODOY - PS SIROCO"/>
    <s v="EL SENDERO"/>
    <s v="02:03:57"/>
    <e v="#N/A"/>
    <e v="#N/A"/>
  </r>
  <r>
    <x v="4"/>
    <x v="1"/>
    <n v="40"/>
    <n v="39.700000000000003"/>
    <x v="0"/>
    <s v="19"/>
    <x v="1"/>
    <s v=""/>
    <s v=""/>
    <m/>
    <s v="ALEJANDRO"/>
    <s v="VALDES CRUZ"/>
    <m/>
    <s v="MYRA"/>
    <m/>
    <s v=""/>
    <m/>
    <s v=""/>
    <s v="CHL"/>
    <s v=""/>
    <s v="12:30:00"/>
    <s v="13:33:04"/>
    <s v="13:34:05"/>
    <s v="18,54"/>
    <s v="18,84"/>
    <s v="3845"/>
    <s v="RET"/>
    <m/>
    <m/>
    <m/>
    <m/>
    <m/>
    <m/>
    <m/>
    <m/>
    <m/>
    <m/>
    <m/>
    <m/>
    <m/>
    <m/>
    <m/>
    <m/>
    <m/>
    <m/>
    <m/>
    <m/>
    <m/>
    <m/>
    <n v="18.54"/>
    <n v="3845"/>
    <s v="NA"/>
    <x v="5"/>
    <s v="NA"/>
    <s v="NA"/>
    <n v="0"/>
    <e v="#VALUE!"/>
    <n v="0"/>
    <x v="210"/>
    <s v="ALEJANDRO VALDES CRUZ - MYRA"/>
    <e v="#N/A"/>
    <s v="02:03:57"/>
    <e v="#N/A"/>
    <e v="#N/A"/>
  </r>
  <r>
    <x v="4"/>
    <x v="1"/>
    <n v="40"/>
    <n v="39.700000000000003"/>
    <x v="0"/>
    <s v="20"/>
    <x v="1"/>
    <s v=""/>
    <s v=""/>
    <m/>
    <s v="KARIM"/>
    <s v="VON MUHLENBROCK"/>
    <s v="104TD18"/>
    <s v="EMIR"/>
    <m/>
    <s v=""/>
    <m/>
    <s v=""/>
    <s v="CHL"/>
    <s v=""/>
    <s v="12:30:00"/>
    <s v="13:29:44"/>
    <s v="13:39:14"/>
    <s v="17,16"/>
    <s v="19,88"/>
    <s v="4154"/>
    <s v="FTQ ME"/>
    <m/>
    <m/>
    <m/>
    <m/>
    <m/>
    <m/>
    <m/>
    <m/>
    <m/>
    <m/>
    <m/>
    <m/>
    <m/>
    <m/>
    <m/>
    <m/>
    <m/>
    <m/>
    <m/>
    <m/>
    <m/>
    <m/>
    <n v="17.16"/>
    <n v="4154"/>
    <s v="NA"/>
    <x v="5"/>
    <s v="NA"/>
    <s v="NA"/>
    <n v="0"/>
    <e v="#VALUE!"/>
    <n v="0"/>
    <x v="221"/>
    <s v="KARIM VON MUHLENBROCK - EMIR"/>
    <e v="#N/A"/>
    <s v="02:03:57"/>
    <e v="#N/A"/>
    <e v="#N/A"/>
  </r>
  <r>
    <x v="4"/>
    <x v="1"/>
    <n v="40"/>
    <n v="39.700000000000003"/>
    <x v="0"/>
    <s v="21"/>
    <x v="1"/>
    <s v=""/>
    <s v=""/>
    <m/>
    <s v="JOSEFINA"/>
    <s v="SANCHEZ LABBE"/>
    <m/>
    <s v="LOMA VERDE BALFA"/>
    <m/>
    <s v=""/>
    <m/>
    <s v=""/>
    <s v="CHL"/>
    <s v=""/>
    <s v="12:30:00"/>
    <s v="13:29:30"/>
    <s v="13:39:41"/>
    <s v="17,05"/>
    <s v="19,96"/>
    <s v="4182"/>
    <s v="FTQ FTC"/>
    <m/>
    <m/>
    <m/>
    <m/>
    <m/>
    <m/>
    <m/>
    <m/>
    <m/>
    <m/>
    <m/>
    <m/>
    <m/>
    <m/>
    <m/>
    <m/>
    <m/>
    <m/>
    <m/>
    <m/>
    <m/>
    <m/>
    <n v="17.05"/>
    <n v="4182"/>
    <s v="NA"/>
    <x v="5"/>
    <s v="NA"/>
    <s v="NA"/>
    <n v="0"/>
    <e v="#VALUE!"/>
    <n v="0"/>
    <x v="186"/>
    <s v="JOSEFINA SANCHEZ LABBE - LOMA VERDE BALFA"/>
    <e v="#N/A"/>
    <s v="02:03:57"/>
    <e v="#N/A"/>
    <e v="#N/A"/>
  </r>
  <r>
    <x v="4"/>
    <x v="1"/>
    <n v="40"/>
    <n v="39.700000000000003"/>
    <x v="0"/>
    <s v="22"/>
    <x v="1"/>
    <s v=""/>
    <s v=""/>
    <m/>
    <s v="PILAR"/>
    <s v="TORREALBA"/>
    <m/>
    <s v="EPICO"/>
    <m/>
    <s v=""/>
    <m/>
    <s v=""/>
    <s v="CHL"/>
    <s v=""/>
    <s v="12:30:00"/>
    <s v="14:03:37"/>
    <s v="14:10:37"/>
    <s v="11,81"/>
    <s v="12,69"/>
    <s v="6038"/>
    <s v="RET"/>
    <m/>
    <m/>
    <m/>
    <m/>
    <m/>
    <m/>
    <m/>
    <m/>
    <m/>
    <m/>
    <m/>
    <m/>
    <m/>
    <m/>
    <m/>
    <m/>
    <m/>
    <m/>
    <m/>
    <m/>
    <m/>
    <m/>
    <n v="11.81"/>
    <n v="6038"/>
    <s v="NA"/>
    <x v="5"/>
    <s v="NA"/>
    <s v="NA"/>
    <n v="0"/>
    <e v="#VALUE!"/>
    <n v="0"/>
    <x v="76"/>
    <s v="PILAR TORREALBA - EPICO"/>
    <s v="EL SENDERO"/>
    <s v="02:03:57"/>
    <e v="#N/A"/>
    <e v="#N/A"/>
  </r>
  <r>
    <x v="4"/>
    <x v="1"/>
    <n v="40"/>
    <n v="39.700000000000003"/>
    <x v="0"/>
    <s v="23"/>
    <x v="1"/>
    <s v=""/>
    <s v=""/>
    <m/>
    <s v="CARLOS"/>
    <s v="ORTIZ"/>
    <m/>
    <s v="TORNADO"/>
    <m/>
    <s v=""/>
    <m/>
    <s v=""/>
    <s v="CHL"/>
    <s v=""/>
    <s v="12:30:00"/>
    <s v=""/>
    <s v=""/>
    <s v=""/>
    <s v=""/>
    <s v=""/>
    <s v="FTQ FTC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x v="238"/>
    <s v="CARLOS ORTIZ - TORNADO"/>
    <e v="#N/A"/>
    <s v="02:03:57"/>
    <e v="#N/A"/>
    <e v="#N/A"/>
  </r>
  <r>
    <x v="4"/>
    <x v="1"/>
    <n v="40"/>
    <n v="39.700000000000003"/>
    <x v="1"/>
    <s v="1"/>
    <x v="0"/>
    <s v=""/>
    <s v=""/>
    <m/>
    <s v="MAX"/>
    <s v="BULNES LABRA"/>
    <m/>
    <s v="JOHANA"/>
    <m/>
    <s v=""/>
    <m/>
    <s v=""/>
    <s v="CHL"/>
    <s v=""/>
    <s v="12:30:00"/>
    <s v="13:49:28"/>
    <s v="13:54:32"/>
    <s v="14,05"/>
    <s v="14,95"/>
    <s v="5072"/>
    <m/>
    <s v="14:34:32"/>
    <s v="15:48:38"/>
    <s v="15:55:02"/>
    <s v="14,83"/>
    <s v="16,11"/>
    <s v="4830"/>
    <m/>
    <m/>
    <m/>
    <m/>
    <m/>
    <m/>
    <m/>
    <m/>
    <m/>
    <m/>
    <m/>
    <m/>
    <m/>
    <m/>
    <m/>
    <m/>
    <n v="14.43"/>
    <n v="9902"/>
    <n v="9902"/>
    <x v="6"/>
    <n v="7"/>
    <s v="02:45:02"/>
    <n v="170"/>
    <n v="-41.083333333333336"/>
    <n v="168.61666666666665"/>
    <x v="164"/>
    <s v="MAX BULNES LABRA - JOHANA"/>
    <e v="#N/A"/>
    <s v="02:03:57"/>
    <e v="#N/A"/>
    <e v="#N/A"/>
  </r>
  <r>
    <x v="4"/>
    <x v="1"/>
    <n v="20"/>
    <n v="20"/>
    <x v="2"/>
    <s v="1"/>
    <x v="0"/>
    <s v=""/>
    <s v=""/>
    <m/>
    <s v="MARIA"/>
    <s v="RISHMAWI"/>
    <m/>
    <s v="ANCAR BAKUR"/>
    <m/>
    <s v=""/>
    <m/>
    <s v=""/>
    <s v="CHL"/>
    <s v=""/>
    <s v="13:30:00"/>
    <s v="14:29:56"/>
    <s v="14:36:06"/>
    <s v="18,06"/>
    <s v="19,92"/>
    <s v="3967"/>
    <m/>
    <m/>
    <m/>
    <m/>
    <m/>
    <m/>
    <m/>
    <m/>
    <m/>
    <m/>
    <m/>
    <m/>
    <m/>
    <m/>
    <m/>
    <m/>
    <m/>
    <m/>
    <m/>
    <m/>
    <m/>
    <m/>
    <m/>
    <n v="18.059999999999999"/>
    <n v="3967"/>
    <n v="3967"/>
    <x v="7"/>
    <n v="1"/>
    <s v="01:06:07"/>
    <n v="200"/>
    <n v="0"/>
    <n v="220"/>
    <x v="114"/>
    <s v="MARIA RISHMAWI - ANCAR BAKUR"/>
    <e v="#N/A"/>
    <s v="01:06:07"/>
    <e v="#N/A"/>
    <e v="#N/A"/>
  </r>
  <r>
    <x v="4"/>
    <x v="1"/>
    <n v="20"/>
    <n v="20"/>
    <x v="2"/>
    <s v="2"/>
    <x v="0"/>
    <s v=""/>
    <s v=""/>
    <m/>
    <s v="MIGUEL"/>
    <s v="RUIZ-TAGLE"/>
    <m/>
    <s v="MISTELA"/>
    <m/>
    <s v=""/>
    <m/>
    <s v=""/>
    <s v="CHL"/>
    <s v=""/>
    <s v="13:30:00"/>
    <s v="14:34:39"/>
    <s v="14:50:28"/>
    <s v="14,84"/>
    <s v="18,47"/>
    <s v="4829"/>
    <m/>
    <m/>
    <m/>
    <m/>
    <m/>
    <m/>
    <m/>
    <m/>
    <m/>
    <m/>
    <m/>
    <m/>
    <m/>
    <m/>
    <m/>
    <m/>
    <m/>
    <m/>
    <m/>
    <m/>
    <m/>
    <m/>
    <m/>
    <n v="14.84"/>
    <n v="4829"/>
    <n v="4829"/>
    <x v="7"/>
    <n v="2"/>
    <s v="01:20:29"/>
    <n v="195"/>
    <n v="-14.366666666666667"/>
    <n v="200.63333333333333"/>
    <x v="239"/>
    <s v="MIGUEL RUIZ-TAGLE - MISTELA"/>
    <e v="#N/A"/>
    <s v="01:06:07"/>
    <e v="#N/A"/>
    <e v="#N/A"/>
  </r>
  <r>
    <x v="5"/>
    <x v="0"/>
    <n v="120"/>
    <n v="124"/>
    <x v="0"/>
    <s v="1"/>
    <x v="0"/>
    <s v=""/>
    <s v=""/>
    <s v="10063169"/>
    <s v="RAIMUNDO"/>
    <s v="UNDURRAGA MUJICA"/>
    <s v=""/>
    <s v="CIROMAGNUM"/>
    <m/>
    <s v=""/>
    <m/>
    <s v=""/>
    <s v="CHL"/>
    <s v=""/>
    <s v="18,06"/>
    <s v="7815"/>
    <m/>
    <s v="01:03"/>
    <s v="19,06"/>
    <s v="6781"/>
    <m/>
    <s v="01:02"/>
    <s v="19,56"/>
    <s v="5392"/>
    <m/>
    <s v="00:55"/>
    <s v="24,36"/>
    <s v="2912"/>
    <m/>
    <s v="06:33"/>
    <m/>
    <m/>
    <m/>
    <m/>
    <m/>
    <m/>
    <m/>
    <m/>
    <m/>
    <m/>
    <m/>
    <m/>
    <m/>
    <n v="19.510000000000002"/>
    <n v="22901"/>
    <n v="22901"/>
    <x v="0"/>
    <n v="1"/>
    <s v="06:21:41"/>
    <n v="200"/>
    <n v="0"/>
    <n v="324"/>
    <x v="176"/>
    <s v="RAIMUNDO UNDURRAGA MUJICA - CIROMAGNUM"/>
    <e v="#N/A"/>
    <s v="06:21:41"/>
    <e v="#N/A"/>
    <e v="#N/A"/>
  </r>
  <r>
    <x v="5"/>
    <x v="0"/>
    <n v="120"/>
    <n v="124"/>
    <x v="0"/>
    <s v="2"/>
    <x v="0"/>
    <s v=""/>
    <s v=""/>
    <s v="10072682"/>
    <s v="MARTIN"/>
    <s v="GARCIA LAZO"/>
    <m/>
    <s v="SI CHAMBON"/>
    <m/>
    <s v=""/>
    <m/>
    <s v=""/>
    <s v="CHL"/>
    <s v=""/>
    <s v="17,8"/>
    <s v="7929"/>
    <m/>
    <s v="02:55"/>
    <s v="19,37"/>
    <s v="6673"/>
    <m/>
    <s v="01:04"/>
    <s v="19,16"/>
    <s v="5506"/>
    <m/>
    <s v="02:52"/>
    <s v="21,81"/>
    <s v="3252"/>
    <m/>
    <s v="06:42"/>
    <m/>
    <m/>
    <m/>
    <m/>
    <m/>
    <m/>
    <m/>
    <m/>
    <m/>
    <m/>
    <m/>
    <m/>
    <m/>
    <n v="19.12"/>
    <n v="23361"/>
    <n v="23361"/>
    <x v="0"/>
    <n v="2"/>
    <s v="06:29:21"/>
    <n v="195"/>
    <n v="-7.666666666666667"/>
    <n v="311.33333333333331"/>
    <x v="0"/>
    <s v="MARTIN GARCIA LAZO - SI CHAMBON"/>
    <s v="EL MOLINO A"/>
    <s v="06:21:41"/>
    <e v="#N/A"/>
    <e v="#N/A"/>
  </r>
  <r>
    <x v="5"/>
    <x v="0"/>
    <n v="120"/>
    <n v="124"/>
    <x v="0"/>
    <s v="3"/>
    <x v="0"/>
    <s v=""/>
    <s v=""/>
    <s v="10058525"/>
    <s v="MAURICO"/>
    <s v="ROGEL SILVA"/>
    <m/>
    <s v="PATAGONIA AMEERA"/>
    <m/>
    <s v=""/>
    <m/>
    <s v=""/>
    <s v="CHL"/>
    <s v=""/>
    <s v="17,98"/>
    <s v="7851"/>
    <m/>
    <s v="01:15"/>
    <s v="18,76"/>
    <s v="6889"/>
    <m/>
    <s v="03:15"/>
    <s v="18,71"/>
    <s v="5638"/>
    <m/>
    <s v="07:12"/>
    <s v="20,82"/>
    <s v="3407"/>
    <m/>
    <s v="11:01"/>
    <m/>
    <m/>
    <m/>
    <m/>
    <m/>
    <m/>
    <m/>
    <m/>
    <m/>
    <m/>
    <m/>
    <m/>
    <m/>
    <n v="18.78"/>
    <n v="23785"/>
    <n v="23785"/>
    <x v="0"/>
    <n v="3"/>
    <s v="06:36:25"/>
    <n v="190"/>
    <n v="-14.733333333333333"/>
    <n v="299.26666666666665"/>
    <x v="240"/>
    <s v="MAURICO ROGEL SILVA - PATAGONIA AMEERA"/>
    <e v="#N/A"/>
    <s v="06:21:41"/>
    <e v="#N/A"/>
    <e v="#N/A"/>
  </r>
  <r>
    <x v="5"/>
    <x v="0"/>
    <n v="120"/>
    <n v="124"/>
    <x v="0"/>
    <s v="4"/>
    <x v="0"/>
    <s v=""/>
    <s v=""/>
    <s v="10018240"/>
    <s v="DAVID"/>
    <s v="RAMIREZ FUENTES"/>
    <s v="104ZN21"/>
    <s v="S H CIRO"/>
    <m/>
    <s v=""/>
    <m/>
    <s v=""/>
    <s v="CHL"/>
    <s v=""/>
    <s v="17,44"/>
    <s v="8090"/>
    <m/>
    <s v="04:17"/>
    <s v="19,46"/>
    <s v="6641"/>
    <m/>
    <s v="03:23"/>
    <s v="15,23"/>
    <s v="6927"/>
    <m/>
    <s v="03:10"/>
    <s v="13,82"/>
    <s v="5133"/>
    <m/>
    <s v="06:58"/>
    <m/>
    <m/>
    <m/>
    <m/>
    <m/>
    <m/>
    <m/>
    <m/>
    <m/>
    <m/>
    <m/>
    <m/>
    <m/>
    <n v="16.68"/>
    <n v="26792"/>
    <n v="26792"/>
    <x v="0"/>
    <n v="5"/>
    <s v="07:26:32"/>
    <n v="180"/>
    <n v="-64.849999999999994"/>
    <n v="239.15"/>
    <x v="12"/>
    <s v="DAVID RAMIREZ FUENTES - S H CIRO"/>
    <e v="#N/A"/>
    <s v="06:21:41"/>
    <e v="#N/A"/>
    <e v="#N/A"/>
  </r>
  <r>
    <x v="5"/>
    <x v="0"/>
    <n v="120"/>
    <n v="124"/>
    <x v="0"/>
    <s v="5"/>
    <x v="1"/>
    <s v=""/>
    <s v=""/>
    <s v="10078206"/>
    <s v="CARLA"/>
    <s v="O'NELL"/>
    <s v="105OM22"/>
    <s v="SOFANOR"/>
    <m/>
    <s v=""/>
    <m/>
    <s v=""/>
    <s v="CHL"/>
    <s v=""/>
    <s v="17,76"/>
    <s v="7947"/>
    <m/>
    <s v="03:18"/>
    <s v="18,83"/>
    <s v="6865"/>
    <m/>
    <s v="04:30"/>
    <s v="11,63"/>
    <s v="9072"/>
    <m/>
    <s v="09:19"/>
    <s v="10,62"/>
    <s v="6680"/>
    <s v="FTQ ME"/>
    <s v="03:24"/>
    <m/>
    <m/>
    <m/>
    <m/>
    <m/>
    <m/>
    <m/>
    <m/>
    <m/>
    <m/>
    <m/>
    <m/>
    <m/>
    <n v="14.62"/>
    <n v="30565"/>
    <s v="NA"/>
    <x v="0"/>
    <s v="NA"/>
    <s v="NA"/>
    <n v="0"/>
    <e v="#VALUE!"/>
    <n v="0"/>
    <x v="226"/>
    <s v="CARLA O'NELL - SOFANOR"/>
    <e v="#N/A"/>
    <s v="06:21:41"/>
    <e v="#N/A"/>
    <e v="#N/A"/>
  </r>
  <r>
    <x v="5"/>
    <x v="0"/>
    <n v="120"/>
    <n v="124"/>
    <x v="0"/>
    <s v="6"/>
    <x v="1"/>
    <s v=""/>
    <s v=""/>
    <s v="10080578"/>
    <s v="FELIPE"/>
    <s v="PERO DOMEYKO"/>
    <s v="105PS84"/>
    <s v="PUNTA DEL VIENTO AMALIK"/>
    <m/>
    <s v=""/>
    <m/>
    <s v=""/>
    <s v="CHL"/>
    <s v=""/>
    <s v="17,97"/>
    <s v="7855"/>
    <m/>
    <s v="02:03"/>
    <s v="18,96"/>
    <s v="6816"/>
    <m/>
    <s v="02:14"/>
    <s v="19,43"/>
    <s v="5429"/>
    <s v="FTQ GA"/>
    <s v="02:48"/>
    <m/>
    <m/>
    <m/>
    <m/>
    <m/>
    <m/>
    <m/>
    <m/>
    <m/>
    <m/>
    <m/>
    <m/>
    <m/>
    <m/>
    <m/>
    <m/>
    <m/>
    <n v="18.7"/>
    <n v="20100"/>
    <s v="NA"/>
    <x v="0"/>
    <s v="NA"/>
    <s v="NA"/>
    <n v="0"/>
    <e v="#VALUE!"/>
    <n v="0"/>
    <x v="30"/>
    <s v="FELIPE PERO DOMEYKO - PUNTA DEL VIENTO AMALIK"/>
    <s v="KEHAILAN A"/>
    <s v="06:21:41"/>
    <e v="#N/A"/>
    <e v="#N/A"/>
  </r>
  <r>
    <x v="5"/>
    <x v="0"/>
    <n v="120"/>
    <n v="124"/>
    <x v="0"/>
    <s v="7"/>
    <x v="1"/>
    <s v=""/>
    <s v=""/>
    <s v="10046993"/>
    <s v="SEBASTIAN"/>
    <s v="SALINAS"/>
    <s v="106LU89"/>
    <s v="HF BATAL"/>
    <m/>
    <s v=""/>
    <m/>
    <s v=""/>
    <s v="CHL"/>
    <s v=""/>
    <s v="17,07"/>
    <s v="8267"/>
    <m/>
    <s v="01:54"/>
    <s v="19,73"/>
    <s v="6551"/>
    <m/>
    <s v="04:53"/>
    <s v="18,67"/>
    <s v="5651"/>
    <s v="FTQ GA"/>
    <s v="06:40"/>
    <m/>
    <m/>
    <m/>
    <m/>
    <m/>
    <m/>
    <m/>
    <m/>
    <m/>
    <m/>
    <m/>
    <m/>
    <m/>
    <m/>
    <m/>
    <m/>
    <m/>
    <n v="18.36"/>
    <n v="20469"/>
    <s v="NA"/>
    <x v="0"/>
    <s v="NA"/>
    <s v="NA"/>
    <n v="0"/>
    <e v="#VALUE!"/>
    <n v="0"/>
    <x v="94"/>
    <s v="SEBASTIAN SALINAS - HF BATAL"/>
    <e v="#N/A"/>
    <s v="06:21:41"/>
    <e v="#N/A"/>
    <e v="#N/A"/>
  </r>
  <r>
    <x v="5"/>
    <x v="0"/>
    <n v="120"/>
    <n v="124"/>
    <x v="0"/>
    <s v="8"/>
    <x v="1"/>
    <s v=""/>
    <s v=""/>
    <s v="10067047"/>
    <s v="MARCELA "/>
    <s v="COTO NIELSEN"/>
    <s v="104ZC34"/>
    <s v="FUEGO DREAM"/>
    <m/>
    <s v=""/>
    <m/>
    <s v=""/>
    <s v="CHL"/>
    <s v=""/>
    <s v="18,99"/>
    <s v="7430"/>
    <m/>
    <s v="02:08"/>
    <s v="18,69"/>
    <s v="6915"/>
    <m/>
    <s v="02:56"/>
    <s v="17"/>
    <s v="6205"/>
    <s v="FTQ GA"/>
    <s v="10:12"/>
    <m/>
    <m/>
    <m/>
    <m/>
    <m/>
    <m/>
    <m/>
    <m/>
    <m/>
    <m/>
    <m/>
    <m/>
    <m/>
    <m/>
    <m/>
    <m/>
    <m/>
    <n v="18.29"/>
    <n v="20550"/>
    <s v="NA"/>
    <x v="0"/>
    <s v="NA"/>
    <s v="NA"/>
    <n v="0"/>
    <e v="#VALUE!"/>
    <n v="0"/>
    <x v="120"/>
    <s v="MARCELA  COTO NIELSEN - FUEGO DREAM"/>
    <e v="#N/A"/>
    <s v="06:21:41"/>
    <e v="#N/A"/>
    <e v="#N/A"/>
  </r>
  <r>
    <x v="5"/>
    <x v="0"/>
    <n v="120"/>
    <n v="124"/>
    <x v="0"/>
    <s v="9"/>
    <x v="1"/>
    <s v=""/>
    <s v=""/>
    <s v="10146487"/>
    <s v="MARIIA"/>
    <s v="SHABLOVSKA"/>
    <s v="105SL60"/>
    <s v="CL CORSARIO"/>
    <m/>
    <s v=""/>
    <m/>
    <s v=""/>
    <s v="UKR"/>
    <s v=""/>
    <s v="17,68"/>
    <s v="7980"/>
    <m/>
    <s v="02:23"/>
    <s v="19,24"/>
    <s v="6716"/>
    <m/>
    <s v="02:46"/>
    <s v="14,91"/>
    <s v="7073"/>
    <s v="FTQ GA"/>
    <s v="04:58"/>
    <m/>
    <m/>
    <m/>
    <m/>
    <m/>
    <m/>
    <m/>
    <m/>
    <m/>
    <m/>
    <m/>
    <m/>
    <m/>
    <m/>
    <m/>
    <m/>
    <m/>
    <n v="17.260000000000002"/>
    <n v="21769"/>
    <s v="NA"/>
    <x v="0"/>
    <s v="NA"/>
    <s v="NA"/>
    <n v="0"/>
    <e v="#VALUE!"/>
    <n v="0"/>
    <x v="11"/>
    <s v="MARIIA SHABLOVSKA - CL CORSARIO"/>
    <e v="#N/A"/>
    <s v="06:21:41"/>
    <e v="#N/A"/>
    <e v="#N/A"/>
  </r>
  <r>
    <x v="5"/>
    <x v="0"/>
    <n v="120"/>
    <n v="124"/>
    <x v="0"/>
    <s v="10"/>
    <x v="1"/>
    <s v=""/>
    <s v=""/>
    <s v="10104191"/>
    <s v="MARIA JOSE"/>
    <s v="GAMEROS ALVAREZ TOSTADO"/>
    <s v="104AU49"/>
    <s v="TOBA ATACAMEÑO"/>
    <m/>
    <s v=""/>
    <m/>
    <s v=""/>
    <s v="CHL"/>
    <s v=""/>
    <s v="16,16"/>
    <s v="8733"/>
    <m/>
    <s v="09:31"/>
    <s v="16,07"/>
    <s v="8044"/>
    <m/>
    <s v="09:56"/>
    <s v="14,98"/>
    <s v="7042"/>
    <s v="FTQ ME"/>
    <s v="08:11"/>
    <m/>
    <m/>
    <m/>
    <m/>
    <m/>
    <m/>
    <m/>
    <m/>
    <m/>
    <m/>
    <m/>
    <m/>
    <m/>
    <m/>
    <m/>
    <m/>
    <m/>
    <n v="15.78"/>
    <n v="23818"/>
    <s v="NA"/>
    <x v="0"/>
    <s v="NA"/>
    <s v="NA"/>
    <n v="0"/>
    <e v="#VALUE!"/>
    <n v="0"/>
    <x v="121"/>
    <s v="MARIA JOSE GAMEROS ALVAREZ TOSTADO - TOBA ATACAMEÑO"/>
    <e v="#N/A"/>
    <s v="06:21:41"/>
    <e v="#N/A"/>
    <e v="#N/A"/>
  </r>
  <r>
    <x v="5"/>
    <x v="0"/>
    <n v="120"/>
    <n v="124"/>
    <x v="0"/>
    <s v="11"/>
    <x v="1"/>
    <s v=""/>
    <s v=""/>
    <s v="10118325"/>
    <s v="MATIAS"/>
    <s v="ALAMOS"/>
    <s v="105UU64"/>
    <s v="CL KATANA"/>
    <m/>
    <s v=""/>
    <m/>
    <s v=""/>
    <s v="CHL"/>
    <s v=""/>
    <s v="17,62"/>
    <s v="8009"/>
    <s v="FTQ ME"/>
    <s v="04:25"/>
    <m/>
    <m/>
    <m/>
    <m/>
    <m/>
    <m/>
    <m/>
    <m/>
    <m/>
    <m/>
    <m/>
    <m/>
    <m/>
    <m/>
    <m/>
    <m/>
    <m/>
    <m/>
    <m/>
    <m/>
    <m/>
    <m/>
    <m/>
    <m/>
    <m/>
    <n v="17.62"/>
    <n v="8009"/>
    <s v="NA"/>
    <x v="0"/>
    <s v="NA"/>
    <s v="NA"/>
    <n v="0"/>
    <e v="#VALUE!"/>
    <n v="0"/>
    <x v="27"/>
    <s v="MATIAS ALAMOS - CL KATANA"/>
    <s v="EL MOLINO A"/>
    <s v="06:21:41"/>
    <e v="#N/A"/>
    <e v="#N/A"/>
  </r>
  <r>
    <x v="5"/>
    <x v="0"/>
    <n v="120"/>
    <n v="124"/>
    <x v="0"/>
    <s v="12"/>
    <x v="1"/>
    <s v=""/>
    <s v=""/>
    <s v="10045218"/>
    <s v="ALVARO"/>
    <s v="LLOMPART GRIMM"/>
    <s v="106MX56"/>
    <s v="HLS APOLO"/>
    <m/>
    <s v=""/>
    <m/>
    <s v=""/>
    <s v="CHL"/>
    <s v=""/>
    <s v="16,15"/>
    <s v="8736"/>
    <s v="FTQ GA"/>
    <s v="09:38"/>
    <m/>
    <m/>
    <m/>
    <m/>
    <m/>
    <m/>
    <m/>
    <m/>
    <m/>
    <m/>
    <m/>
    <m/>
    <m/>
    <m/>
    <m/>
    <m/>
    <m/>
    <m/>
    <m/>
    <m/>
    <m/>
    <m/>
    <m/>
    <m/>
    <m/>
    <n v="16.149999999999999"/>
    <n v="8736"/>
    <s v="NA"/>
    <x v="0"/>
    <s v="NA"/>
    <s v="NA"/>
    <n v="0"/>
    <e v="#VALUE!"/>
    <n v="0"/>
    <x v="175"/>
    <s v="ALVARO LLOMPART GRIMM - HLS APOLO"/>
    <e v="#N/A"/>
    <s v="06:21:41"/>
    <e v="#N/A"/>
    <e v="#N/A"/>
  </r>
  <r>
    <x v="5"/>
    <x v="0"/>
    <n v="120"/>
    <n v="124"/>
    <x v="0"/>
    <s v="13"/>
    <x v="1"/>
    <s v=""/>
    <s v=""/>
    <s v="10120402"/>
    <s v="CESAR"/>
    <s v="MORABOWEN"/>
    <m/>
    <s v="MANDY CMB"/>
    <m/>
    <s v=""/>
    <m/>
    <s v=""/>
    <s v="PER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s v="NA"/>
    <n v="0"/>
    <e v="#VALUE!"/>
    <n v="0"/>
    <x v="241"/>
    <s v="CESAR MORABOWEN - MANDY CMB"/>
    <e v="#N/A"/>
    <s v="06:21:41"/>
    <e v="#N/A"/>
    <e v="#N/A"/>
  </r>
  <r>
    <x v="5"/>
    <x v="0"/>
    <n v="120"/>
    <n v="124"/>
    <x v="0"/>
    <s v="14"/>
    <x v="1"/>
    <s v=""/>
    <s v=""/>
    <m/>
    <s v="LORETO"/>
    <s v="HENRIQUEZ PEREZ"/>
    <s v="106FR87"/>
    <s v="PY SORPRESIVO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s v="NA"/>
    <n v="0"/>
    <e v="#VALUE!"/>
    <n v="0"/>
    <x v="242"/>
    <s v="LORETO HENRIQUEZ PEREZ - PY SORPRESIVO"/>
    <e v="#N/A"/>
    <s v="06:21:41"/>
    <e v="#N/A"/>
    <e v="#N/A"/>
  </r>
  <r>
    <x v="5"/>
    <x v="0"/>
    <n v="120"/>
    <n v="124"/>
    <x v="1"/>
    <s v="1"/>
    <x v="0"/>
    <s v=""/>
    <s v=""/>
    <s v="10105817"/>
    <s v="PABLO JOSE"/>
    <s v="VALDES SALINAS"/>
    <s v="104NL15"/>
    <s v="AMAPOLA"/>
    <m/>
    <s v=""/>
    <m/>
    <s v=""/>
    <s v="CHL"/>
    <s v=""/>
    <s v="17,39"/>
    <s v="8116"/>
    <m/>
    <s v="01:22"/>
    <s v="17,74"/>
    <s v="7285"/>
    <m/>
    <s v="02:48"/>
    <s v="16,86"/>
    <s v="6256"/>
    <m/>
    <s v="02:30"/>
    <s v="22,72"/>
    <s v="3121"/>
    <m/>
    <s v="03:02"/>
    <m/>
    <m/>
    <m/>
    <m/>
    <m/>
    <m/>
    <m/>
    <m/>
    <m/>
    <m/>
    <m/>
    <m/>
    <m/>
    <n v="18.03"/>
    <n v="24778"/>
    <n v="24778"/>
    <x v="1"/>
    <n v="4"/>
    <s v="06:52:58"/>
    <n v="185"/>
    <n v="-31.283333333333335"/>
    <n v="277.71666666666664"/>
    <x v="25"/>
    <s v="PABLO JOSE VALDES SALINAS - AMAPOLA"/>
    <e v="#N/A"/>
    <s v="06:21:41"/>
    <e v="#N/A"/>
    <e v="#N/A"/>
  </r>
  <r>
    <x v="5"/>
    <x v="0"/>
    <n v="120"/>
    <n v="124"/>
    <x v="1"/>
    <s v="2"/>
    <x v="0"/>
    <s v=""/>
    <s v=""/>
    <s v="10114231"/>
    <s v="CAMILA"/>
    <s v="SANCHEZ"/>
    <s v="104LA18"/>
    <s v="RABIOSA"/>
    <m/>
    <s v=""/>
    <m/>
    <s v=""/>
    <s v="ARG"/>
    <s v=""/>
    <s v="16,12"/>
    <s v="8753"/>
    <m/>
    <s v="00:48"/>
    <s v="17,1"/>
    <s v="7559"/>
    <m/>
    <s v="00:57"/>
    <s v="16,32"/>
    <s v="6464"/>
    <m/>
    <s v="01:05"/>
    <s v="14,36"/>
    <s v="4938"/>
    <m/>
    <s v="03:37"/>
    <m/>
    <m/>
    <m/>
    <m/>
    <m/>
    <m/>
    <m/>
    <m/>
    <m/>
    <m/>
    <m/>
    <m/>
    <m/>
    <n v="16.12"/>
    <n v="27714"/>
    <n v="27714"/>
    <x v="1"/>
    <n v="6"/>
    <s v="07:41:54"/>
    <n v="175"/>
    <n v="-80.216666666666669"/>
    <n v="218.78333333333333"/>
    <x v="16"/>
    <s v="CAMILA SANCHEZ - RABIOSA"/>
    <e v="#N/A"/>
    <s v="06:21:41"/>
    <e v="#N/A"/>
    <e v="#N/A"/>
  </r>
  <r>
    <x v="5"/>
    <x v="0"/>
    <n v="120"/>
    <n v="124"/>
    <x v="1"/>
    <s v="3"/>
    <x v="0"/>
    <s v=""/>
    <s v=""/>
    <m/>
    <s v="MACKAI"/>
    <s v="GREASLEY"/>
    <s v="106KN67"/>
    <s v="MC Tango"/>
    <m/>
    <s v=""/>
    <m/>
    <s v=""/>
    <s v="CHL"/>
    <s v=""/>
    <s v="13,26"/>
    <s v="10644"/>
    <m/>
    <s v="02:09"/>
    <s v="15,9"/>
    <s v="8128"/>
    <m/>
    <s v="03:26"/>
    <s v="15,7"/>
    <s v="6719"/>
    <m/>
    <s v="02:49"/>
    <s v="15,71"/>
    <s v="4515"/>
    <m/>
    <s v="03:36"/>
    <m/>
    <m/>
    <m/>
    <m/>
    <m/>
    <m/>
    <m/>
    <m/>
    <m/>
    <m/>
    <m/>
    <m/>
    <m/>
    <n v="14.89"/>
    <n v="30006"/>
    <n v="30006"/>
    <x v="1"/>
    <n v="7"/>
    <s v="08:20:06"/>
    <n v="170"/>
    <n v="-118.41666666666666"/>
    <n v="175.58333333333334"/>
    <x v="243"/>
    <s v="MACKAI GREASLEY - MC TANGO"/>
    <e v="#N/A"/>
    <s v="06:21:41"/>
    <e v="#N/A"/>
    <e v="#N/A"/>
  </r>
  <r>
    <x v="5"/>
    <x v="0"/>
    <n v="120"/>
    <n v="124"/>
    <x v="1"/>
    <s v="4"/>
    <x v="1"/>
    <s v=""/>
    <s v=""/>
    <s v="10155174"/>
    <s v="CONSUELO"/>
    <s v="MARCHANT CARDENAS"/>
    <s v="106CY75"/>
    <s v="ALCAZAR LICENCIADA"/>
    <m/>
    <s v=""/>
    <m/>
    <s v=""/>
    <s v="CHL"/>
    <s v=""/>
    <s v="17,32"/>
    <s v="8147"/>
    <m/>
    <s v="01:31"/>
    <s v="17,88"/>
    <s v="7228"/>
    <m/>
    <s v="02:19"/>
    <s v="16,31"/>
    <s v="6467"/>
    <m/>
    <s v="05:38"/>
    <s v="18,42"/>
    <s v="3849"/>
    <s v="FTQ GA"/>
    <s v="06:04"/>
    <m/>
    <m/>
    <m/>
    <m/>
    <m/>
    <m/>
    <m/>
    <m/>
    <m/>
    <m/>
    <m/>
    <m/>
    <m/>
    <n v="17.39"/>
    <n v="25691"/>
    <s v="NA"/>
    <x v="1"/>
    <s v="NA"/>
    <s v="NA"/>
    <n v="0"/>
    <e v="#VALUE!"/>
    <n v="0"/>
    <x v="56"/>
    <s v="CONSUELO MARCHANT CARDENAS - ALCAZAR LICENCIADA"/>
    <e v="#N/A"/>
    <s v="06:21:41"/>
    <e v="#N/A"/>
    <e v="#N/A"/>
  </r>
  <r>
    <x v="5"/>
    <x v="0"/>
    <n v="120"/>
    <n v="124"/>
    <x v="1"/>
    <s v="5"/>
    <x v="1"/>
    <s v=""/>
    <s v=""/>
    <s v="10172600"/>
    <s v="JESUS Maximiliano"/>
    <s v="CERPA VERA"/>
    <s v="106KU10"/>
    <s v="DESPERADO"/>
    <m/>
    <s v=""/>
    <m/>
    <s v=""/>
    <s v="CHL"/>
    <s v=""/>
    <s v="15,89"/>
    <s v="8880"/>
    <m/>
    <s v="02:57"/>
    <s v="17,29"/>
    <s v="7474"/>
    <s v="FTQ GA"/>
    <s v="01:44"/>
    <m/>
    <m/>
    <m/>
    <m/>
    <m/>
    <m/>
    <m/>
    <m/>
    <m/>
    <m/>
    <m/>
    <m/>
    <m/>
    <m/>
    <m/>
    <m/>
    <m/>
    <m/>
    <m/>
    <m/>
    <m/>
    <n v="16.53"/>
    <n v="16355"/>
    <s v="NA"/>
    <x v="1"/>
    <s v="NA"/>
    <s v="NA"/>
    <n v="0"/>
    <e v="#VALUE!"/>
    <n v="0"/>
    <x v="17"/>
    <s v="JESUS MAXIMILIANO CERPA VERA - DESPERADO"/>
    <e v="#N/A"/>
    <s v="06:21:41"/>
    <e v="#N/A"/>
    <e v="#N/A"/>
  </r>
  <r>
    <x v="5"/>
    <x v="0"/>
    <n v="120"/>
    <n v="124"/>
    <x v="1"/>
    <s v="6"/>
    <x v="1"/>
    <s v=""/>
    <s v=""/>
    <s v="10135649"/>
    <s v="SELENE"/>
    <s v="SANCHEZ"/>
    <s v="106GR59"/>
    <s v="POZO BRUJO AMIR"/>
    <m/>
    <s v=""/>
    <m/>
    <s v=""/>
    <s v="ARG"/>
    <s v=""/>
    <s v="17,26"/>
    <s v="8178"/>
    <s v="FTQ GA"/>
    <s v="02:08"/>
    <m/>
    <m/>
    <m/>
    <m/>
    <m/>
    <m/>
    <m/>
    <m/>
    <m/>
    <m/>
    <m/>
    <m/>
    <m/>
    <m/>
    <m/>
    <m/>
    <m/>
    <m/>
    <m/>
    <m/>
    <m/>
    <m/>
    <m/>
    <m/>
    <m/>
    <n v="17.260000000000002"/>
    <n v="8178"/>
    <s v="NA"/>
    <x v="1"/>
    <s v="NA"/>
    <s v="NA"/>
    <n v="0"/>
    <e v="#VALUE!"/>
    <n v="0"/>
    <x v="244"/>
    <s v="SELENE SANCHEZ - POZO BRUJO AMIR"/>
    <e v="#N/A"/>
    <s v="06:21:41"/>
    <e v="#N/A"/>
    <e v="#N/A"/>
  </r>
  <r>
    <x v="5"/>
    <x v="0"/>
    <n v="80"/>
    <n v="84.9"/>
    <x v="0"/>
    <s v="1"/>
    <x v="0"/>
    <s v=""/>
    <s v=""/>
    <s v="10131133"/>
    <s v="ERNESTO"/>
    <s v="DE LA FUENTE FUENZALIDA"/>
    <m/>
    <s v="ABDALLAH"/>
    <m/>
    <s v=""/>
    <m/>
    <s v=""/>
    <s v="CHL"/>
    <s v=""/>
    <s v="20,72"/>
    <s v="6239"/>
    <m/>
    <s v="04:02"/>
    <s v="19,91"/>
    <s v="5297"/>
    <m/>
    <s v="05:32"/>
    <s v="19,03"/>
    <s v="3726"/>
    <m/>
    <s v="07:31"/>
    <m/>
    <m/>
    <m/>
    <m/>
    <m/>
    <m/>
    <m/>
    <m/>
    <m/>
    <m/>
    <m/>
    <m/>
    <m/>
    <m/>
    <m/>
    <m/>
    <m/>
    <n v="20.03"/>
    <n v="15262"/>
    <n v="15262"/>
    <x v="2"/>
    <n v="1"/>
    <s v="04:14:22"/>
    <n v="200"/>
    <n v="0"/>
    <n v="284.89999999999998"/>
    <x v="28"/>
    <s v="ERNESTO DE LA FUENTE FUENZALIDA - ABDALLAH"/>
    <s v="SANDEK 1"/>
    <s v="04:14:22"/>
    <e v="#N/A"/>
    <e v="#N/A"/>
  </r>
  <r>
    <x v="5"/>
    <x v="0"/>
    <n v="80"/>
    <n v="84.9"/>
    <x v="0"/>
    <s v="2"/>
    <x v="0"/>
    <s v=""/>
    <s v=""/>
    <s v="10067266"/>
    <s v="FELIPE"/>
    <s v="SAT YABER"/>
    <m/>
    <s v="SIMSEK"/>
    <m/>
    <s v=""/>
    <m/>
    <s v=""/>
    <s v="CHL"/>
    <s v=""/>
    <s v="17,71"/>
    <s v="7298"/>
    <m/>
    <s v="02:23"/>
    <s v="17,71"/>
    <s v="5955"/>
    <m/>
    <s v="02:03"/>
    <s v="23,7"/>
    <s v="2993"/>
    <m/>
    <s v="16:50"/>
    <m/>
    <m/>
    <m/>
    <m/>
    <m/>
    <m/>
    <m/>
    <m/>
    <m/>
    <m/>
    <m/>
    <m/>
    <m/>
    <m/>
    <m/>
    <m/>
    <m/>
    <n v="18.809999999999999"/>
    <n v="16246"/>
    <n v="16246"/>
    <x v="2"/>
    <n v="2"/>
    <s v="04:30:46"/>
    <n v="195"/>
    <n v="-16.399999999999999"/>
    <n v="263.5"/>
    <x v="3"/>
    <s v="FELIPE SAT YABER - SIMSEK"/>
    <s v="RINCONADA A"/>
    <s v="04:14:22"/>
    <e v="#N/A"/>
    <e v="#N/A"/>
  </r>
  <r>
    <x v="5"/>
    <x v="0"/>
    <n v="80"/>
    <n v="84.9"/>
    <x v="0"/>
    <s v="3"/>
    <x v="0"/>
    <s v=""/>
    <s v=""/>
    <s v="10116737"/>
    <s v="JAVIER"/>
    <s v="MENDEZ YAÑEZ"/>
    <s v="1004SE31"/>
    <s v="ZEUS"/>
    <m/>
    <s v=""/>
    <m/>
    <s v=""/>
    <s v="CHL"/>
    <s v=""/>
    <s v="19,25"/>
    <s v="6714"/>
    <m/>
    <s v="04:35"/>
    <s v="16,64"/>
    <s v="6338"/>
    <m/>
    <s v="04:35"/>
    <s v="22,19"/>
    <s v="3197"/>
    <m/>
    <s v="13:44"/>
    <m/>
    <m/>
    <m/>
    <m/>
    <m/>
    <m/>
    <m/>
    <m/>
    <m/>
    <m/>
    <m/>
    <m/>
    <m/>
    <m/>
    <m/>
    <m/>
    <m/>
    <n v="18.809999999999999"/>
    <n v="16248"/>
    <n v="16248"/>
    <x v="2"/>
    <n v="3"/>
    <s v="04:30:48"/>
    <n v="190"/>
    <n v="-16.433333333333334"/>
    <n v="258.46666666666664"/>
    <x v="50"/>
    <s v="JAVIER MENDEZ YAÑEZ - ZEUS"/>
    <e v="#N/A"/>
    <s v="04:14:22"/>
    <e v="#N/A"/>
    <e v="#N/A"/>
  </r>
  <r>
    <x v="5"/>
    <x v="0"/>
    <n v="80"/>
    <n v="84.9"/>
    <x v="0"/>
    <s v="4"/>
    <x v="0"/>
    <s v=""/>
    <s v=""/>
    <m/>
    <s v="REBECA"/>
    <s v="MEDINA MORE"/>
    <m/>
    <s v="AS VIOLA"/>
    <m/>
    <s v=""/>
    <m/>
    <s v=""/>
    <s v="CHL"/>
    <s v=""/>
    <s v="17,54"/>
    <s v="7367"/>
    <m/>
    <s v="04:40"/>
    <s v="17,63"/>
    <s v="5984"/>
    <m/>
    <s v="02:37"/>
    <s v="18,79"/>
    <s v="3774"/>
    <m/>
    <s v="03:29"/>
    <m/>
    <m/>
    <m/>
    <m/>
    <m/>
    <m/>
    <m/>
    <m/>
    <m/>
    <m/>
    <m/>
    <m/>
    <m/>
    <m/>
    <m/>
    <m/>
    <m/>
    <n v="17.850000000000001"/>
    <n v="17125"/>
    <n v="17125"/>
    <x v="2"/>
    <n v="4"/>
    <s v="04:45:25"/>
    <n v="185"/>
    <n v="-31.05"/>
    <n v="238.84999999999997"/>
    <x v="245"/>
    <s v="REBECA MEDINA MORE - AS VIOLA"/>
    <e v="#N/A"/>
    <s v="04:14:22"/>
    <e v="#N/A"/>
    <e v="#N/A"/>
  </r>
  <r>
    <x v="5"/>
    <x v="0"/>
    <n v="80"/>
    <n v="84.9"/>
    <x v="0"/>
    <s v="5"/>
    <x v="0"/>
    <s v=""/>
    <s v=""/>
    <s v="10153244"/>
    <s v="LUIS ANDRES"/>
    <s v="ARTIGAS ESPINOZA"/>
    <m/>
    <s v="HLE KHEERAWAK"/>
    <m/>
    <s v=""/>
    <m/>
    <s v=""/>
    <s v="CHL"/>
    <s v=""/>
    <s v="15,52"/>
    <s v="8326"/>
    <m/>
    <s v="02:06"/>
    <s v="17"/>
    <s v="6203"/>
    <m/>
    <s v="02:34"/>
    <s v="16,45"/>
    <s v="4310"/>
    <m/>
    <s v="04:51"/>
    <m/>
    <m/>
    <m/>
    <m/>
    <m/>
    <m/>
    <m/>
    <m/>
    <m/>
    <m/>
    <m/>
    <m/>
    <m/>
    <m/>
    <m/>
    <m/>
    <m/>
    <n v="16.22"/>
    <n v="18840"/>
    <n v="18840"/>
    <x v="2"/>
    <n v="10"/>
    <s v="05:14:00"/>
    <n v="155"/>
    <n v="-59.633333333333333"/>
    <n v="180.26666666666668"/>
    <x v="246"/>
    <s v="LUIS ANDRES ARTIGAS ESPINOZA - HLE KHEERAWAK"/>
    <e v="#N/A"/>
    <s v="04:14:22"/>
    <e v="#N/A"/>
    <e v="#N/A"/>
  </r>
  <r>
    <x v="5"/>
    <x v="0"/>
    <n v="80"/>
    <n v="84.9"/>
    <x v="0"/>
    <s v="6"/>
    <x v="0"/>
    <s v=""/>
    <s v=""/>
    <s v="10138423"/>
    <s v="JOSE PEDRO"/>
    <s v="VARELA ALFONSO"/>
    <m/>
    <s v="SI QUILLEM"/>
    <m/>
    <s v=""/>
    <m/>
    <s v=""/>
    <s v="CHL"/>
    <s v=""/>
    <s v="17,2"/>
    <s v="7513"/>
    <m/>
    <s v="05:50"/>
    <s v="16,14"/>
    <s v="6536"/>
    <m/>
    <s v="03:05"/>
    <s v="13,46"/>
    <s v="5267"/>
    <m/>
    <s v="04:58"/>
    <m/>
    <m/>
    <m/>
    <m/>
    <m/>
    <m/>
    <m/>
    <m/>
    <m/>
    <m/>
    <m/>
    <m/>
    <m/>
    <m/>
    <m/>
    <m/>
    <m/>
    <n v="15.82"/>
    <n v="19316"/>
    <n v="19316"/>
    <x v="2"/>
    <n v="16"/>
    <s v="05:21:56"/>
    <n v="125"/>
    <n v="-67.566666666666663"/>
    <n v="142.33333333333334"/>
    <x v="178"/>
    <s v="JOSE PEDRO VARELA ALFONSO - SI QUILLEM"/>
    <s v="EL MOLINO B"/>
    <s v="04:14:22"/>
    <e v="#N/A"/>
    <e v="#N/A"/>
  </r>
  <r>
    <x v="5"/>
    <x v="0"/>
    <n v="80"/>
    <n v="84.9"/>
    <x v="0"/>
    <s v="7"/>
    <x v="1"/>
    <s v=""/>
    <s v=""/>
    <s v="10138166"/>
    <s v="FRANCISCO"/>
    <s v="TORO ESCOBAR"/>
    <s v="106MW85"/>
    <s v="HP Nasik"/>
    <m/>
    <s v=""/>
    <m/>
    <s v=""/>
    <s v="CHL"/>
    <s v=""/>
    <s v="11,6"/>
    <s v="11138"/>
    <m/>
    <s v="09:44"/>
    <s v="13,35"/>
    <s v="7900"/>
    <m/>
    <s v="05:56"/>
    <s v="14,39"/>
    <s v="4929"/>
    <s v="FTQ GA"/>
    <s v="06:48"/>
    <m/>
    <m/>
    <m/>
    <m/>
    <m/>
    <m/>
    <m/>
    <m/>
    <m/>
    <m/>
    <m/>
    <m/>
    <m/>
    <m/>
    <m/>
    <m/>
    <m/>
    <n v="12.75"/>
    <n v="23967"/>
    <s v="NA"/>
    <x v="2"/>
    <s v="NA"/>
    <s v="NA"/>
    <n v="0"/>
    <e v="#VALUE!"/>
    <n v="0"/>
    <x v="80"/>
    <s v="FRANCISCO TORO ESCOBAR - HP NASIK"/>
    <e v="#N/A"/>
    <s v="04:14:22"/>
    <e v="#N/A"/>
    <e v="#N/A"/>
  </r>
  <r>
    <x v="5"/>
    <x v="0"/>
    <n v="80"/>
    <n v="84.9"/>
    <x v="0"/>
    <s v="8"/>
    <x v="1"/>
    <s v=""/>
    <s v=""/>
    <s v="10048681"/>
    <s v="DAVID"/>
    <s v="RAMIREZ AGUILERA"/>
    <s v="106JV75"/>
    <s v="A. BABAH"/>
    <m/>
    <s v=""/>
    <m/>
    <s v=""/>
    <s v="CHL"/>
    <s v=""/>
    <s v="20,78"/>
    <s v="6218"/>
    <m/>
    <s v="03:45"/>
    <s v="19,82"/>
    <s v="5323"/>
    <s v="FTQ GA"/>
    <s v="05:39"/>
    <m/>
    <m/>
    <m/>
    <m/>
    <m/>
    <m/>
    <m/>
    <m/>
    <m/>
    <m/>
    <m/>
    <m/>
    <m/>
    <m/>
    <m/>
    <m/>
    <m/>
    <m/>
    <m/>
    <m/>
    <m/>
    <n v="20.34"/>
    <n v="11541"/>
    <s v="NA"/>
    <x v="2"/>
    <s v="NA"/>
    <s v="NA"/>
    <n v="0"/>
    <e v="#VALUE!"/>
    <n v="0"/>
    <x v="7"/>
    <s v="DAVID RAMIREZ AGUILERA - A. BABAH"/>
    <e v="#N/A"/>
    <s v="04:14:22"/>
    <e v="#N/A"/>
    <e v="#N/A"/>
  </r>
  <r>
    <x v="5"/>
    <x v="0"/>
    <n v="80"/>
    <n v="84.9"/>
    <x v="0"/>
    <s v="9"/>
    <x v="1"/>
    <s v=""/>
    <s v=""/>
    <s v="10154327"/>
    <s v="ANDRES"/>
    <s v="VELASQUEZ"/>
    <m/>
    <s v="GLORIA"/>
    <m/>
    <s v=""/>
    <m/>
    <s v=""/>
    <s v="CHL"/>
    <s v=""/>
    <s v="17,59"/>
    <s v="7348"/>
    <m/>
    <s v="03:20"/>
    <s v="16,52"/>
    <s v="6385"/>
    <s v="FTQ GA+ME"/>
    <s v="10:01"/>
    <m/>
    <m/>
    <m/>
    <m/>
    <m/>
    <m/>
    <m/>
    <m/>
    <m/>
    <m/>
    <m/>
    <m/>
    <m/>
    <m/>
    <m/>
    <m/>
    <m/>
    <m/>
    <m/>
    <m/>
    <m/>
    <n v="17.09"/>
    <n v="13734"/>
    <s v="NA"/>
    <x v="2"/>
    <s v="NA"/>
    <s v="NA"/>
    <n v="0"/>
    <e v="#VALUE!"/>
    <n v="0"/>
    <x v="201"/>
    <s v="ANDRES VELASQUEZ - GLORIA"/>
    <e v="#N/A"/>
    <s v="04:14:22"/>
    <e v="#N/A"/>
    <e v="#N/A"/>
  </r>
  <r>
    <x v="5"/>
    <x v="0"/>
    <n v="80"/>
    <n v="84.9"/>
    <x v="0"/>
    <s v="10"/>
    <x v="1"/>
    <s v=""/>
    <s v=""/>
    <m/>
    <s v="VICTOR"/>
    <s v="KEHR"/>
    <s v="106PU74"/>
    <s v="SI QUEEN"/>
    <m/>
    <s v=""/>
    <m/>
    <s v=""/>
    <s v="CHL"/>
    <s v=""/>
    <s v="15,45"/>
    <s v="8366"/>
    <m/>
    <s v="02:28"/>
    <s v="16,96"/>
    <s v="6221"/>
    <s v="FTQ GA"/>
    <s v="02:38"/>
    <m/>
    <m/>
    <m/>
    <m/>
    <m/>
    <m/>
    <m/>
    <m/>
    <m/>
    <m/>
    <m/>
    <m/>
    <m/>
    <m/>
    <m/>
    <m/>
    <m/>
    <m/>
    <m/>
    <m/>
    <m/>
    <n v="16.09"/>
    <n v="14587"/>
    <s v="NA"/>
    <x v="2"/>
    <s v="NA"/>
    <s v="NA"/>
    <n v="0"/>
    <e v="#VALUE!"/>
    <n v="0"/>
    <x v="247"/>
    <s v="VICTOR KEHR - SI QUEEN"/>
    <s v="EL MOLINO B"/>
    <s v="04:14:22"/>
    <e v="#N/A"/>
    <e v="#N/A"/>
  </r>
  <r>
    <x v="5"/>
    <x v="0"/>
    <n v="80"/>
    <n v="84.9"/>
    <x v="0"/>
    <s v="11"/>
    <x v="1"/>
    <s v=""/>
    <s v=""/>
    <s v="10172358"/>
    <s v="FELIPE"/>
    <s v="YCHPAS ESPINOZA"/>
    <s v="106CE20"/>
    <s v="AL RAMAL"/>
    <m/>
    <s v=""/>
    <m/>
    <s v=""/>
    <s v="PER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79"/>
    <s v="FELIPE YCHPAS ESPINOZA - AL RAMAL"/>
    <e v="#N/A"/>
    <s v="04:14:22"/>
    <e v="#N/A"/>
    <e v="#N/A"/>
  </r>
  <r>
    <x v="5"/>
    <x v="0"/>
    <n v="80"/>
    <n v="84.9"/>
    <x v="0"/>
    <s v="12"/>
    <x v="1"/>
    <s v=""/>
    <s v=""/>
    <s v="10039977"/>
    <s v="JUAN EDUARDO"/>
    <s v="COX VIAL"/>
    <s v="104RY39"/>
    <s v="PASCUAL"/>
    <m/>
    <s v=""/>
    <m/>
    <s v=""/>
    <s v="CHL"/>
    <s v=""/>
    <s v=""/>
    <s v=""/>
    <s v="FTQ FTC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184"/>
    <s v="JUAN EDUARDO COX VIAL - PASCUAL"/>
    <e v="#N/A"/>
    <s v="04:14:22"/>
    <e v="#N/A"/>
    <e v="#N/A"/>
  </r>
  <r>
    <x v="5"/>
    <x v="0"/>
    <n v="80"/>
    <n v="84.9"/>
    <x v="1"/>
    <s v="1"/>
    <x v="0"/>
    <s v=""/>
    <s v=""/>
    <s v="10172700"/>
    <s v="ALVARO"/>
    <s v="COX MUJICA"/>
    <s v="106BG28"/>
    <s v="BANDOLERO AC "/>
    <m/>
    <s v=""/>
    <m/>
    <s v=""/>
    <s v="CHL"/>
    <s v=""/>
    <s v="16,41"/>
    <s v="7876"/>
    <m/>
    <s v="03:57"/>
    <s v="16,57"/>
    <s v="6365"/>
    <m/>
    <s v="04:45"/>
    <s v="17,56"/>
    <s v="4039"/>
    <m/>
    <s v="06:32"/>
    <m/>
    <m/>
    <m/>
    <m/>
    <m/>
    <m/>
    <m/>
    <m/>
    <m/>
    <m/>
    <m/>
    <m/>
    <m/>
    <m/>
    <m/>
    <m/>
    <m/>
    <n v="16.72"/>
    <n v="18280"/>
    <n v="18280"/>
    <x v="3"/>
    <n v="8"/>
    <s v="05:04:40"/>
    <n v="165"/>
    <n v="-50.3"/>
    <n v="199.60000000000002"/>
    <x v="248"/>
    <s v="ALVARO COX MUJICA - BANDOLERO AC "/>
    <e v="#N/A"/>
    <s v="04:14:22"/>
    <e v="#N/A"/>
    <e v="#N/A"/>
  </r>
  <r>
    <x v="5"/>
    <x v="0"/>
    <n v="80"/>
    <n v="84.9"/>
    <x v="1"/>
    <s v="2"/>
    <x v="0"/>
    <s v=""/>
    <s v=""/>
    <s v="10160530"/>
    <s v="VICENTE "/>
    <s v="LARRAIN ARJONA"/>
    <m/>
    <s v="HF EVA"/>
    <m/>
    <s v=""/>
    <m/>
    <s v=""/>
    <s v="CHL"/>
    <s v=""/>
    <s v="15,82"/>
    <s v="8170"/>
    <m/>
    <s v="02:37"/>
    <s v="15,63"/>
    <s v="6748"/>
    <m/>
    <s v="05:31"/>
    <s v="16,8"/>
    <s v="4222"/>
    <m/>
    <s v="04:25"/>
    <m/>
    <m/>
    <m/>
    <m/>
    <m/>
    <m/>
    <m/>
    <m/>
    <m/>
    <m/>
    <m/>
    <m/>
    <m/>
    <m/>
    <m/>
    <m/>
    <m/>
    <n v="15.97"/>
    <n v="19140"/>
    <n v="19140"/>
    <x v="3"/>
    <n v="12"/>
    <s v="05:19:00"/>
    <n v="145"/>
    <n v="-64.633333333333326"/>
    <n v="165.26666666666668"/>
    <x v="20"/>
    <s v="VICENTE  LARRAIN ARJONA - HF EVA"/>
    <s v="EL QUILLAY"/>
    <s v="04:14:22"/>
    <e v="#N/A"/>
    <e v="#N/A"/>
  </r>
  <r>
    <x v="5"/>
    <x v="0"/>
    <n v="80"/>
    <n v="84.9"/>
    <x v="1"/>
    <s v="3"/>
    <x v="1"/>
    <s v=""/>
    <s v=""/>
    <s v="10176170"/>
    <s v="JOSE"/>
    <s v="SPOERER VERGARA"/>
    <m/>
    <s v="DUENDE"/>
    <m/>
    <s v=""/>
    <m/>
    <s v=""/>
    <s v="CHL"/>
    <s v=""/>
    <s v="16,42"/>
    <s v="7871"/>
    <m/>
    <s v="03:59"/>
    <s v="16,45"/>
    <s v="6412"/>
    <s v="FTQ GA"/>
    <s v="05:08"/>
    <m/>
    <m/>
    <m/>
    <m/>
    <m/>
    <m/>
    <m/>
    <m/>
    <m/>
    <m/>
    <m/>
    <m/>
    <m/>
    <m/>
    <m/>
    <m/>
    <m/>
    <m/>
    <m/>
    <m/>
    <m/>
    <n v="16.43"/>
    <n v="14283"/>
    <s v="NA"/>
    <x v="3"/>
    <s v="NA"/>
    <s v="NA"/>
    <n v="0"/>
    <e v="#VALUE!"/>
    <n v="0"/>
    <x v="23"/>
    <s v="JOSE SPOERER VERGARA - DUENDE"/>
    <s v="LA COMPAÑÍA"/>
    <s v="04:14:22"/>
    <e v="#N/A"/>
    <e v="#N/A"/>
  </r>
  <r>
    <x v="5"/>
    <x v="0"/>
    <n v="80"/>
    <n v="84.9"/>
    <x v="1"/>
    <s v="4"/>
    <x v="1"/>
    <s v=""/>
    <s v=""/>
    <s v="10141895"/>
    <s v="CRISTOBAL"/>
    <s v="LARRAIN ARJONA"/>
    <m/>
    <s v="Punta del viento Mushali"/>
    <m/>
    <s v=""/>
    <m/>
    <s v=""/>
    <s v="CHL"/>
    <s v=""/>
    <s v="15,89"/>
    <s v="8133"/>
    <m/>
    <s v="01:53"/>
    <s v="15,97"/>
    <s v="6606"/>
    <s v="RET"/>
    <s v="02:47"/>
    <m/>
    <m/>
    <m/>
    <m/>
    <m/>
    <m/>
    <m/>
    <m/>
    <m/>
    <m/>
    <m/>
    <m/>
    <m/>
    <m/>
    <m/>
    <m/>
    <m/>
    <m/>
    <m/>
    <m/>
    <m/>
    <n v="15.93"/>
    <n v="14739"/>
    <s v="NA"/>
    <x v="3"/>
    <s v="NA"/>
    <s v="NA"/>
    <n v="0"/>
    <e v="#VALUE!"/>
    <n v="0"/>
    <x v="21"/>
    <s v="CRISTOBAL LARRAIN ARJONA - PUNTA DEL VIENTO MUSHALI"/>
    <s v="EL QUILLAY"/>
    <s v="04:14:22"/>
    <e v="#N/A"/>
    <e v="#N/A"/>
  </r>
  <r>
    <x v="5"/>
    <x v="0"/>
    <n v="80"/>
    <n v="84.9"/>
    <x v="1"/>
    <s v="5"/>
    <x v="1"/>
    <s v=""/>
    <s v=""/>
    <s v="10187939"/>
    <s v="EMILIA"/>
    <s v="PATTERSON"/>
    <m/>
    <s v="SERCKIS"/>
    <m/>
    <s v=""/>
    <m/>
    <s v=""/>
    <s v="CHL"/>
    <s v=""/>
    <s v="16,02"/>
    <s v="8069"/>
    <s v="FTQ GA"/>
    <s v="01:36"/>
    <m/>
    <m/>
    <m/>
    <m/>
    <m/>
    <m/>
    <m/>
    <m/>
    <m/>
    <m/>
    <m/>
    <m/>
    <m/>
    <m/>
    <m/>
    <m/>
    <m/>
    <m/>
    <m/>
    <m/>
    <m/>
    <m/>
    <m/>
    <m/>
    <m/>
    <n v="16.02"/>
    <n v="8069"/>
    <s v="NA"/>
    <x v="3"/>
    <s v="NA"/>
    <s v="NA"/>
    <n v="0"/>
    <e v="#VALUE!"/>
    <n v="0"/>
    <x v="55"/>
    <s v="EMILIA PATTERSON - SERCKIS"/>
    <s v="RINCONADA A"/>
    <s v="04:14:22"/>
    <e v="#N/A"/>
    <e v="#N/A"/>
  </r>
  <r>
    <x v="5"/>
    <x v="0"/>
    <n v="80"/>
    <n v="84.9"/>
    <x v="1"/>
    <s v="6"/>
    <x v="1"/>
    <s v=""/>
    <s v=""/>
    <s v="10172599"/>
    <s v="PIA"/>
    <s v="CERPA SABATER"/>
    <m/>
    <s v="ALMAS DE CAMPEÓN"/>
    <m/>
    <s v=""/>
    <m/>
    <s v=""/>
    <s v="CHL"/>
    <s v=""/>
    <s v="15,97"/>
    <s v="8091"/>
    <s v="FTQ GA"/>
    <s v="01:53"/>
    <m/>
    <m/>
    <m/>
    <m/>
    <m/>
    <m/>
    <m/>
    <m/>
    <m/>
    <m/>
    <m/>
    <m/>
    <m/>
    <m/>
    <m/>
    <m/>
    <m/>
    <m/>
    <m/>
    <m/>
    <m/>
    <m/>
    <m/>
    <m/>
    <m/>
    <n v="15.97"/>
    <n v="8091"/>
    <s v="NA"/>
    <x v="3"/>
    <s v="NA"/>
    <s v="NA"/>
    <n v="0"/>
    <e v="#VALUE!"/>
    <n v="0"/>
    <x v="19"/>
    <s v="PIA CERPA SABATER - ALMAS DE CAMPEÓN"/>
    <e v="#N/A"/>
    <s v="04:14:22"/>
    <e v="#N/A"/>
    <e v="#N/A"/>
  </r>
  <r>
    <x v="5"/>
    <x v="0"/>
    <n v="80"/>
    <n v="84.9"/>
    <x v="1"/>
    <s v="7"/>
    <x v="1"/>
    <s v=""/>
    <s v=""/>
    <s v="10086065"/>
    <s v="PAULA"/>
    <s v="LLORENS CLARK"/>
    <s v="105IM26"/>
    <s v="FILIPA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3"/>
    <s v="NA"/>
    <s v="NA"/>
    <n v="0"/>
    <e v="#VALUE!"/>
    <n v="0"/>
    <x v="13"/>
    <s v="PAULA LLORENS CLARK - FILIPA"/>
    <s v="SANDEK 1"/>
    <s v="04:14:22"/>
    <e v="#N/A"/>
    <e v="#N/A"/>
  </r>
  <r>
    <x v="5"/>
    <x v="1"/>
    <n v="80"/>
    <n v="84.9"/>
    <x v="0"/>
    <s v="1"/>
    <x v="0"/>
    <s v=""/>
    <s v=""/>
    <s v="10015980"/>
    <s v="MONICA "/>
    <s v="PINTO LIMA GRAZIANO"/>
    <m/>
    <s v="RAISA"/>
    <m/>
    <s v=""/>
    <m/>
    <s v=""/>
    <s v="BRA"/>
    <s v=""/>
    <s v="08:30:00"/>
    <s v="10:28:16"/>
    <s v="10:29:50"/>
    <s v="17,97"/>
    <s v="18,21"/>
    <s v="7191"/>
    <m/>
    <s v="11:09:50"/>
    <s v="12:49:51"/>
    <s v="12:52:16"/>
    <s v="17,16"/>
    <s v="17,58"/>
    <s v="6146"/>
    <m/>
    <s v="13:32:16"/>
    <s v="14:35:31"/>
    <s v="14:42:13"/>
    <s v="18,69"/>
    <s v="18,69"/>
    <s v="3794"/>
    <m/>
    <m/>
    <m/>
    <m/>
    <m/>
    <m/>
    <m/>
    <m/>
    <m/>
    <n v="17.84"/>
    <n v="17131"/>
    <n v="17131"/>
    <x v="2"/>
    <n v="5"/>
    <s v="04:45:31"/>
    <n v="180"/>
    <n v="-31.15"/>
    <n v="233.74999999999997"/>
    <x v="249"/>
    <s v="MONICA  PINTO LIMA GRAZIANO - RAISA"/>
    <e v="#N/A"/>
    <s v="04:14:22"/>
    <e v="#N/A"/>
    <e v="#N/A"/>
  </r>
  <r>
    <x v="5"/>
    <x v="1"/>
    <n v="80"/>
    <n v="84.9"/>
    <x v="0"/>
    <s v="2"/>
    <x v="0"/>
    <s v=""/>
    <s v=""/>
    <s v="10030149"/>
    <s v="PEDRO PABLO "/>
    <s v="GÓMEZ MARTÍNEZ"/>
    <m/>
    <s v="BELLA"/>
    <m/>
    <s v=""/>
    <m/>
    <s v=""/>
    <s v="CHL"/>
    <s v=""/>
    <s v="08:30:00"/>
    <s v="10:28:04"/>
    <s v="10:30:09"/>
    <s v="17,93"/>
    <s v="18,24"/>
    <s v="7209"/>
    <m/>
    <s v="11:10:09"/>
    <s v="12:50:00"/>
    <s v="12:51:35"/>
    <s v="17,33"/>
    <s v="17,6"/>
    <s v="6086"/>
    <m/>
    <s v="13:31:35"/>
    <s v="14:35:34"/>
    <s v="14:42:17"/>
    <s v="18,47"/>
    <s v="18,47"/>
    <s v="3839"/>
    <m/>
    <m/>
    <m/>
    <m/>
    <m/>
    <m/>
    <m/>
    <m/>
    <m/>
    <n v="17.84"/>
    <n v="17134"/>
    <n v="17134"/>
    <x v="2"/>
    <n v="6"/>
    <s v="04:45:34"/>
    <n v="175"/>
    <n v="-31.2"/>
    <n v="228.7"/>
    <x v="196"/>
    <s v="PEDRO PABLO  GÓMEZ MARTÍNEZ - BELLA"/>
    <e v="#N/A"/>
    <s v="04:14:22"/>
    <e v="#N/A"/>
    <e v="#N/A"/>
  </r>
  <r>
    <x v="5"/>
    <x v="1"/>
    <n v="80"/>
    <n v="84.9"/>
    <x v="0"/>
    <s v="3"/>
    <x v="0"/>
    <s v=""/>
    <s v=""/>
    <m/>
    <s v="OSCAR"/>
    <s v="TAHAN"/>
    <m/>
    <s v="GALA"/>
    <m/>
    <s v=""/>
    <m/>
    <s v=""/>
    <s v="CHL"/>
    <s v=""/>
    <s v="08:30:00"/>
    <s v="10:16:25"/>
    <s v="10:19:50"/>
    <s v="19,61"/>
    <s v="20,24"/>
    <s v="6590"/>
    <m/>
    <s v="10:59:50"/>
    <s v="12:41:08"/>
    <s v="12:46:10"/>
    <s v="16,53"/>
    <s v="17,35"/>
    <s v="6380"/>
    <m/>
    <s v="13:26:10"/>
    <s v="14:39:48"/>
    <s v="14:56:09"/>
    <s v="16,05"/>
    <s v="16,05"/>
    <s v="4419"/>
    <m/>
    <m/>
    <m/>
    <m/>
    <m/>
    <m/>
    <m/>
    <m/>
    <m/>
    <n v="17.579999999999998"/>
    <n v="17389"/>
    <n v="17389"/>
    <x v="2"/>
    <n v="7"/>
    <s v="04:49:49"/>
    <n v="170"/>
    <n v="-35.450000000000003"/>
    <n v="219.45"/>
    <x v="62"/>
    <s v="OSCAR TAHAN - GALA"/>
    <e v="#N/A"/>
    <s v="04:14:22"/>
    <e v="#N/A"/>
    <e v="#N/A"/>
  </r>
  <r>
    <x v="5"/>
    <x v="1"/>
    <n v="80"/>
    <n v="84.9"/>
    <x v="0"/>
    <s v="4"/>
    <x v="0"/>
    <s v=""/>
    <s v=""/>
    <s v="10092659"/>
    <s v="JOSEFINA"/>
    <s v="MATURANA FELL"/>
    <m/>
    <s v="Toba Espiritu"/>
    <m/>
    <s v=""/>
    <m/>
    <s v=""/>
    <s v="CHL"/>
    <s v=""/>
    <s v="08:30:00"/>
    <s v="10:56:29"/>
    <s v="10:58:52"/>
    <s v="14,47"/>
    <s v="14,7"/>
    <s v="8932"/>
    <m/>
    <s v="11:38:52"/>
    <s v="13:18:08"/>
    <s v="13:21:54"/>
    <s v="17,06"/>
    <s v="17,71"/>
    <s v="6182"/>
    <m/>
    <s v="14:01:54"/>
    <s v="15:11:27"/>
    <s v="15:15:43"/>
    <s v="16,99"/>
    <s v="16,99"/>
    <s v="4174"/>
    <m/>
    <m/>
    <m/>
    <m/>
    <m/>
    <m/>
    <m/>
    <m/>
    <m/>
    <n v="15.85"/>
    <n v="19288"/>
    <n v="19288"/>
    <x v="2"/>
    <n v="13"/>
    <s v="05:21:28"/>
    <n v="140"/>
    <n v="-67.099999999999994"/>
    <n v="157.80000000000001"/>
    <x v="172"/>
    <s v="JOSEFINA MATURANA FELL - TOBA ESPIRITU"/>
    <s v="TOBA ENDURANCE"/>
    <s v="04:14:22"/>
    <e v="#N/A"/>
    <e v="#N/A"/>
  </r>
  <r>
    <x v="5"/>
    <x v="1"/>
    <n v="80"/>
    <n v="84.9"/>
    <x v="0"/>
    <s v="5"/>
    <x v="0"/>
    <s v=""/>
    <s v=""/>
    <s v="10139724"/>
    <s v="ORLANDO"/>
    <s v="VILLALOBOS"/>
    <m/>
    <s v="RB USHIA"/>
    <m/>
    <s v=""/>
    <m/>
    <s v=""/>
    <s v="CHL"/>
    <s v=""/>
    <s v="08:30:00"/>
    <s v="10:31:20"/>
    <s v="10:35:36"/>
    <s v="17,15"/>
    <s v="17,75"/>
    <s v="7536"/>
    <m/>
    <s v="11:15:36"/>
    <s v="13:03:34"/>
    <s v="13:08:15"/>
    <s v="15,61"/>
    <s v="16,28"/>
    <s v="6759"/>
    <m/>
    <s v="13:48:15"/>
    <s v="15:11:45"/>
    <s v="15:18:43"/>
    <s v="14,15"/>
    <s v="14,15"/>
    <s v="5011"/>
    <m/>
    <m/>
    <m/>
    <m/>
    <m/>
    <m/>
    <m/>
    <m/>
    <m/>
    <n v="15.83"/>
    <n v="19306"/>
    <n v="19306"/>
    <x v="2"/>
    <n v="14"/>
    <s v="05:21:46"/>
    <n v="135"/>
    <n v="-67.400000000000006"/>
    <n v="152.5"/>
    <x v="33"/>
    <s v="ORLANDO VILLALOBOS - RB USHIA"/>
    <e v="#N/A"/>
    <s v="04:14:22"/>
    <e v="#N/A"/>
    <e v="#N/A"/>
  </r>
  <r>
    <x v="5"/>
    <x v="1"/>
    <n v="80"/>
    <n v="84.9"/>
    <x v="0"/>
    <s v="6"/>
    <x v="0"/>
    <s v=""/>
    <s v=""/>
    <m/>
    <s v="PABLO "/>
    <s v="LLOMPART GARCIA HUIDOBRO"/>
    <m/>
    <s v="ANCAR FARUK"/>
    <m/>
    <s v=""/>
    <m/>
    <s v=""/>
    <s v="CHL"/>
    <s v=""/>
    <s v="08:30:00"/>
    <s v="10:47:52"/>
    <s v="10:49:16"/>
    <s v="15,47"/>
    <s v="15,62"/>
    <s v="8356"/>
    <m/>
    <s v="11:29:16"/>
    <s v="13:13:18"/>
    <s v="13:16:05"/>
    <s v="16,46"/>
    <s v="16,9"/>
    <s v="6409"/>
    <m/>
    <s v="13:56:05"/>
    <s v="15:11:48"/>
    <s v="15:16:18"/>
    <s v="15,61"/>
    <s v="15,61"/>
    <s v="4543"/>
    <m/>
    <m/>
    <m/>
    <m/>
    <m/>
    <m/>
    <m/>
    <m/>
    <m/>
    <n v="15.83"/>
    <n v="19308"/>
    <n v="19308"/>
    <x v="2"/>
    <n v="15"/>
    <s v="05:21:48"/>
    <n v="130"/>
    <n v="-67.433333333333337"/>
    <n v="147.46666666666667"/>
    <x v="156"/>
    <s v="PABLO  LLOMPART GARCIA HUIDOBRO - ANCAR FARUK"/>
    <e v="#N/A"/>
    <s v="04:14:22"/>
    <e v="#N/A"/>
    <e v="#N/A"/>
  </r>
  <r>
    <x v="5"/>
    <x v="1"/>
    <n v="80"/>
    <n v="84.9"/>
    <x v="0"/>
    <s v="7"/>
    <x v="0"/>
    <s v=""/>
    <s v=""/>
    <m/>
    <s v="GONZALO "/>
    <s v="GAJARDO PONCE"/>
    <m/>
    <s v="SIHAM"/>
    <m/>
    <s v=""/>
    <m/>
    <s v=""/>
    <s v="CHL"/>
    <s v=""/>
    <s v="08:30:00"/>
    <s v="11:19:53"/>
    <s v="11:23:16"/>
    <s v="12,43"/>
    <s v="12,68"/>
    <s v="10397"/>
    <m/>
    <s v="12:03:16"/>
    <s v="13:58:49"/>
    <s v="14:01:22"/>
    <s v="14,89"/>
    <s v="15,22"/>
    <s v="7085"/>
    <m/>
    <s v="14:41:22"/>
    <s v="16:02:20"/>
    <s v="16:06:35"/>
    <s v="14,6"/>
    <s v="14,6"/>
    <s v="4858"/>
    <m/>
    <m/>
    <m/>
    <m/>
    <m/>
    <m/>
    <m/>
    <m/>
    <m/>
    <n v="13.68"/>
    <n v="22340"/>
    <n v="22340"/>
    <x v="2"/>
    <n v="18"/>
    <s v="06:12:20"/>
    <n v="115"/>
    <n v="-117.96666666666667"/>
    <n v="84.899999930000007"/>
    <x v="250"/>
    <s v="GONZALO  GAJARDO PONCE - SIHAM"/>
    <e v="#N/A"/>
    <s v="04:14:22"/>
    <e v="#N/A"/>
    <e v="#N/A"/>
  </r>
  <r>
    <x v="5"/>
    <x v="1"/>
    <n v="80"/>
    <n v="84.9"/>
    <x v="0"/>
    <s v="8"/>
    <x v="0"/>
    <s v=""/>
    <s v=""/>
    <s v="10018248"/>
    <s v="LUKAS"/>
    <s v="BUCKEL OCQUETEAU"/>
    <m/>
    <s v="ANG Chella mhf"/>
    <m/>
    <s v=""/>
    <m/>
    <s v=""/>
    <s v="CHL"/>
    <s v=""/>
    <s v="08:30:00"/>
    <s v="10:58:59"/>
    <s v="11:03:03"/>
    <s v="14,07"/>
    <s v="14,46"/>
    <s v="9184"/>
    <m/>
    <s v="11:43:03"/>
    <s v="13:52:33"/>
    <s v="13:56:06"/>
    <s v="13,21"/>
    <s v="13,58"/>
    <s v="7983"/>
    <m/>
    <s v="14:36:06"/>
    <s v="16:09:28"/>
    <s v="16:15:18"/>
    <s v="12,66"/>
    <s v="12,66"/>
    <s v="5602"/>
    <m/>
    <m/>
    <m/>
    <m/>
    <m/>
    <m/>
    <m/>
    <m/>
    <m/>
    <n v="13.42"/>
    <n v="22769"/>
    <n v="22769"/>
    <x v="2"/>
    <n v="19"/>
    <s v="06:19:29"/>
    <n v="110"/>
    <n v="-125.11666666666666"/>
    <n v="84.899999919999999"/>
    <x v="251"/>
    <s v="LUKAS BUCKEL OCQUETEAU - ANG CHELLA MHF"/>
    <e v="#N/A"/>
    <s v="04:14:22"/>
    <e v="#N/A"/>
    <e v="#N/A"/>
  </r>
  <r>
    <x v="5"/>
    <x v="1"/>
    <n v="80"/>
    <n v="84.9"/>
    <x v="0"/>
    <s v="9"/>
    <x v="0"/>
    <s v=""/>
    <s v=""/>
    <s v="10014233"/>
    <s v="MARIA PAZ"/>
    <s v="VARGAS"/>
    <m/>
    <s v="TARTARA"/>
    <m/>
    <s v=""/>
    <m/>
    <s v=""/>
    <s v="CHL"/>
    <s v=""/>
    <s v="08:30:00"/>
    <s v="10:59:01"/>
    <s v="11:02:50"/>
    <s v="14,09"/>
    <s v="14,45"/>
    <s v="9171"/>
    <m/>
    <s v="11:42:50"/>
    <s v="13:52:35"/>
    <s v="13:56:10"/>
    <s v="13,18"/>
    <s v="13,55"/>
    <s v="8000"/>
    <m/>
    <s v="14:36:10"/>
    <s v="16:09:30"/>
    <s v="16:15:14"/>
    <s v="12,66"/>
    <s v="12,66"/>
    <s v="5600"/>
    <m/>
    <m/>
    <m/>
    <m/>
    <m/>
    <m/>
    <m/>
    <m/>
    <m/>
    <n v="13.42"/>
    <n v="22771"/>
    <n v="22771"/>
    <x v="2"/>
    <n v="20"/>
    <s v="06:19:31"/>
    <n v="105"/>
    <n v="-125.15"/>
    <n v="84.899999910000005"/>
    <x v="42"/>
    <s v="MARIA PAZ VARGAS - TARTARA"/>
    <e v="#N/A"/>
    <s v="04:14:22"/>
    <e v="#N/A"/>
    <e v="#N/A"/>
  </r>
  <r>
    <x v="5"/>
    <x v="1"/>
    <n v="80"/>
    <n v="84.9"/>
    <x v="0"/>
    <s v="10"/>
    <x v="1"/>
    <s v=""/>
    <s v=""/>
    <s v="_x0009_10116624"/>
    <s v="RENATO "/>
    <s v="CERDA BARROS"/>
    <m/>
    <s v="AYHINCO"/>
    <m/>
    <s v=""/>
    <m/>
    <s v=""/>
    <s v="CHL"/>
    <s v=""/>
    <s v="08:30:00"/>
    <s v="10:16:54"/>
    <s v="10:20:06"/>
    <s v="19,56"/>
    <s v="20,15"/>
    <s v="6606"/>
    <m/>
    <s v="11:00:06"/>
    <s v="12:42:42"/>
    <s v="12:46:34"/>
    <s v="16,51"/>
    <s v="17,13"/>
    <s v="6389"/>
    <s v="FTQ ME"/>
    <m/>
    <m/>
    <m/>
    <m/>
    <m/>
    <m/>
    <m/>
    <m/>
    <m/>
    <m/>
    <m/>
    <m/>
    <m/>
    <m/>
    <m/>
    <n v="18.059999999999999"/>
    <n v="12995"/>
    <s v="NA"/>
    <x v="2"/>
    <s v="NA"/>
    <s v="NA"/>
    <n v="0"/>
    <e v="#VALUE!"/>
    <n v="0"/>
    <x v="46"/>
    <s v="RENATO  CERDA BARROS - AYHINCO"/>
    <e v="#N/A"/>
    <s v="04:14:22"/>
    <e v="#N/A"/>
    <e v="#N/A"/>
  </r>
  <r>
    <x v="5"/>
    <x v="1"/>
    <n v="80"/>
    <n v="84.9"/>
    <x v="0"/>
    <s v="11"/>
    <x v="1"/>
    <s v=""/>
    <s v=""/>
    <m/>
    <s v="MEDARDO"/>
    <s v="RAGA"/>
    <m/>
    <s v="KAMAL"/>
    <m/>
    <s v=""/>
    <m/>
    <s v=""/>
    <s v="CHL"/>
    <s v=""/>
    <s v="08:30:00"/>
    <s v="10:19:28"/>
    <s v="10:24:10"/>
    <s v="18,86"/>
    <s v="19,68"/>
    <s v="6851"/>
    <s v="FTQ GA"/>
    <m/>
    <m/>
    <m/>
    <m/>
    <m/>
    <m/>
    <m/>
    <m/>
    <m/>
    <m/>
    <m/>
    <m/>
    <m/>
    <m/>
    <m/>
    <m/>
    <m/>
    <m/>
    <m/>
    <m/>
    <m/>
    <m/>
    <n v="18.86"/>
    <n v="6851"/>
    <s v="NA"/>
    <x v="2"/>
    <s v="NA"/>
    <s v="NA"/>
    <n v="0"/>
    <e v="#VALUE!"/>
    <n v="0"/>
    <x v="252"/>
    <s v="MEDARDO RAGA - KAMAL"/>
    <e v="#N/A"/>
    <s v="04:14:22"/>
    <e v="#N/A"/>
    <e v="#N/A"/>
  </r>
  <r>
    <x v="5"/>
    <x v="1"/>
    <n v="80"/>
    <n v="84.9"/>
    <x v="0"/>
    <s v="12"/>
    <x v="1"/>
    <s v=""/>
    <s v=""/>
    <m/>
    <s v="MATIAS"/>
    <s v="ALONSO ASCUY"/>
    <m/>
    <s v="ARAMIS"/>
    <m/>
    <s v=""/>
    <m/>
    <s v=""/>
    <s v="CHL"/>
    <s v=""/>
    <s v="08:30:00"/>
    <s v="10:10:05"/>
    <s v="10:27:08"/>
    <s v="18,39"/>
    <s v="21,52"/>
    <s v="7029"/>
    <s v="FTQ GA"/>
    <m/>
    <m/>
    <m/>
    <m/>
    <m/>
    <m/>
    <m/>
    <m/>
    <m/>
    <m/>
    <m/>
    <m/>
    <m/>
    <m/>
    <m/>
    <m/>
    <m/>
    <m/>
    <m/>
    <m/>
    <m/>
    <m/>
    <n v="18.39"/>
    <n v="7029"/>
    <s v="NA"/>
    <x v="2"/>
    <s v="NA"/>
    <s v="NA"/>
    <n v="0"/>
    <e v="#VALUE!"/>
    <n v="0"/>
    <x v="64"/>
    <s v="MATIAS ALONSO ASCUY - ARAMIS"/>
    <s v="SANDEK 1"/>
    <s v="04:14:22"/>
    <e v="#N/A"/>
    <e v="#N/A"/>
  </r>
  <r>
    <x v="5"/>
    <x v="1"/>
    <n v="80"/>
    <n v="84.9"/>
    <x v="0"/>
    <s v="13"/>
    <x v="1"/>
    <s v=""/>
    <s v=""/>
    <m/>
    <s v="JUAN"/>
    <s v="GOMEZ"/>
    <m/>
    <s v="COCO"/>
    <m/>
    <s v=""/>
    <m/>
    <s v=""/>
    <s v="CHL"/>
    <s v=""/>
    <s v="08:30:00"/>
    <s v="10:27:16"/>
    <s v="10:31:35"/>
    <s v="17,72"/>
    <s v="18,37"/>
    <s v="7295"/>
    <s v="FTQ GA"/>
    <m/>
    <m/>
    <m/>
    <m/>
    <m/>
    <m/>
    <m/>
    <m/>
    <m/>
    <m/>
    <m/>
    <m/>
    <m/>
    <m/>
    <m/>
    <m/>
    <m/>
    <m/>
    <m/>
    <m/>
    <m/>
    <m/>
    <n v="17.72"/>
    <n v="7295"/>
    <s v="NA"/>
    <x v="2"/>
    <s v="NA"/>
    <s v="NA"/>
    <n v="0"/>
    <e v="#VALUE!"/>
    <n v="0"/>
    <x v="91"/>
    <s v="JUAN GOMEZ - COCO"/>
    <s v="SANDEK 2"/>
    <s v="04:14:22"/>
    <e v="#N/A"/>
    <e v="#N/A"/>
  </r>
  <r>
    <x v="5"/>
    <x v="1"/>
    <n v="80"/>
    <n v="84.9"/>
    <x v="0"/>
    <s v="14"/>
    <x v="1"/>
    <s v=""/>
    <s v=""/>
    <m/>
    <s v="SEBASTIAN"/>
    <s v="IRRIBARRA CONA"/>
    <m/>
    <s v="RB URRACA"/>
    <m/>
    <s v=""/>
    <m/>
    <s v=""/>
    <s v="CHL"/>
    <s v=""/>
    <s v="08:30:00"/>
    <s v="10:31:19"/>
    <s v="10:35:38"/>
    <s v="17,14"/>
    <s v="17,76"/>
    <s v="7538"/>
    <s v="FTQ GA"/>
    <m/>
    <m/>
    <m/>
    <m/>
    <m/>
    <m/>
    <m/>
    <m/>
    <m/>
    <m/>
    <m/>
    <m/>
    <m/>
    <m/>
    <m/>
    <m/>
    <m/>
    <m/>
    <m/>
    <m/>
    <m/>
    <m/>
    <n v="17.14"/>
    <n v="7538"/>
    <s v="NA"/>
    <x v="2"/>
    <s v="NA"/>
    <s v="NA"/>
    <n v="0"/>
    <e v="#VALUE!"/>
    <n v="0"/>
    <x v="77"/>
    <s v="SEBASTIAN IRRIBARRA CONA - RB URRACA"/>
    <e v="#N/A"/>
    <s v="04:14:22"/>
    <e v="#N/A"/>
    <e v="#N/A"/>
  </r>
  <r>
    <x v="5"/>
    <x v="1"/>
    <n v="80"/>
    <n v="84.9"/>
    <x v="0"/>
    <s v="15"/>
    <x v="1"/>
    <s v=""/>
    <s v=""/>
    <m/>
    <s v="MARISOL"/>
    <s v="SUAREZ"/>
    <s v="105LA85"/>
    <s v="CANTINERO"/>
    <m/>
    <s v=""/>
    <m/>
    <s v=""/>
    <s v="CHL"/>
    <s v=""/>
    <s v="08:30:00"/>
    <s v="11:19:56"/>
    <s v="11:23:08"/>
    <s v="12,44"/>
    <s v="12,67"/>
    <s v="10389"/>
    <s v="RET"/>
    <m/>
    <m/>
    <m/>
    <m/>
    <m/>
    <m/>
    <m/>
    <m/>
    <m/>
    <m/>
    <m/>
    <m/>
    <m/>
    <m/>
    <m/>
    <m/>
    <m/>
    <m/>
    <m/>
    <m/>
    <m/>
    <m/>
    <n v="12.44"/>
    <n v="10389"/>
    <s v="NA"/>
    <x v="2"/>
    <s v="NA"/>
    <s v="NA"/>
    <n v="0"/>
    <e v="#VALUE!"/>
    <n v="0"/>
    <x v="253"/>
    <s v="MARISOL SUAREZ - CANTINERO"/>
    <e v="#N/A"/>
    <s v="04:14:22"/>
    <e v="#N/A"/>
    <e v="#N/A"/>
  </r>
  <r>
    <x v="5"/>
    <x v="1"/>
    <n v="80"/>
    <n v="84.9"/>
    <x v="0"/>
    <s v="16"/>
    <x v="1"/>
    <s v=""/>
    <s v=""/>
    <s v="10067052"/>
    <s v="JOSE ANTONIO "/>
    <s v="VICENTE OLIVARI"/>
    <m/>
    <s v="GARSIK"/>
    <m/>
    <s v=""/>
    <m/>
    <s v=""/>
    <s v="CHL"/>
    <s v=""/>
    <s v="08:30:00"/>
    <s v=""/>
    <s v=""/>
    <s v=""/>
    <s v=""/>
    <s v=""/>
    <s v="RET"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102"/>
    <s v="JOSE ANTONIO  VICENTE OLIVARI - GARSIK"/>
    <e v="#N/A"/>
    <s v="04:14:22"/>
    <e v="#N/A"/>
    <e v="#N/A"/>
  </r>
  <r>
    <x v="5"/>
    <x v="1"/>
    <n v="80"/>
    <n v="84.9"/>
    <x v="0"/>
    <s v="17"/>
    <x v="1"/>
    <s v=""/>
    <s v=""/>
    <m/>
    <s v="MACARENA"/>
    <s v="ZERBI"/>
    <m/>
    <s v="ZALEM"/>
    <m/>
    <s v=""/>
    <m/>
    <s v=""/>
    <s v="CHL"/>
    <s v=""/>
    <s v="08:30:00"/>
    <s v=""/>
    <s v=""/>
    <s v=""/>
    <s v=""/>
    <s v=""/>
    <s v="FTQ FTC"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104"/>
    <s v="MACARENA ZERBI - ZALEM"/>
    <e v="#N/A"/>
    <s v="04:14:22"/>
    <e v="#N/A"/>
    <e v="#N/A"/>
  </r>
  <r>
    <x v="5"/>
    <x v="1"/>
    <n v="80"/>
    <n v="84.9"/>
    <x v="0"/>
    <s v="18"/>
    <x v="1"/>
    <s v=""/>
    <s v=""/>
    <s v="10109702"/>
    <s v="JUAN IGNACIO"/>
    <s v="CARDONE PALACIOS"/>
    <m/>
    <s v="MUSKARI"/>
    <m/>
    <s v=""/>
    <m/>
    <s v=""/>
    <s v="CHL"/>
    <s v=""/>
    <s v="08:30:00"/>
    <s v=""/>
    <s v=""/>
    <s v=""/>
    <s v=""/>
    <s v=""/>
    <s v="FTQ FTC"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254"/>
    <s v="JUAN IGNACIO CARDONE PALACIOS - MUSKARI"/>
    <e v="#N/A"/>
    <s v="04:14:22"/>
    <e v="#N/A"/>
    <e v="#N/A"/>
  </r>
  <r>
    <x v="5"/>
    <x v="1"/>
    <n v="80"/>
    <n v="84.9"/>
    <x v="1"/>
    <s v="1"/>
    <x v="0"/>
    <s v=""/>
    <s v=""/>
    <m/>
    <s v="AMELIA "/>
    <s v="LARRAIN"/>
    <m/>
    <s v="HF WAFIQ"/>
    <m/>
    <s v=""/>
    <m/>
    <s v=""/>
    <s v="CHL"/>
    <s v=""/>
    <s v="08:45:00"/>
    <s v="10:59:04"/>
    <s v="11:01:18"/>
    <s v="15,8"/>
    <s v="16,06"/>
    <s v="8179"/>
    <m/>
    <s v="11:41:18"/>
    <s v="13:28:02"/>
    <s v="13:31:17"/>
    <s v="15,99"/>
    <s v="16,47"/>
    <s v="6599"/>
    <m/>
    <s v="14:11:17"/>
    <s v="15:10:40"/>
    <s v="15:15:54"/>
    <s v="19,9"/>
    <s v="19,9"/>
    <s v="3564"/>
    <m/>
    <m/>
    <m/>
    <m/>
    <m/>
    <m/>
    <m/>
    <m/>
    <m/>
    <n v="16.66"/>
    <n v="18341"/>
    <n v="18341"/>
    <x v="3"/>
    <n v="9"/>
    <s v="05:05:41"/>
    <n v="160"/>
    <n v="-51.31666666666667"/>
    <n v="193.58333333333334"/>
    <x v="83"/>
    <s v="AMELIA  LARRAIN - HF WAFIQ"/>
    <s v="EL QUILLAY"/>
    <s v="04:14:22"/>
    <e v="#N/A"/>
    <e v="#N/A"/>
  </r>
  <r>
    <x v="5"/>
    <x v="1"/>
    <n v="80"/>
    <n v="84.9"/>
    <x v="1"/>
    <s v="2"/>
    <x v="0"/>
    <s v=""/>
    <s v=""/>
    <m/>
    <s v="CONSTANZA"/>
    <s v="DUHALDE PLAZA"/>
    <s v="104NU11"/>
    <s v="TERRUNO"/>
    <m/>
    <s v=""/>
    <m/>
    <s v=""/>
    <s v="CHL"/>
    <s v=""/>
    <s v="08:45:00"/>
    <s v="10:58:30"/>
    <s v="11:01:49"/>
    <s v="15,74"/>
    <s v="16,13"/>
    <s v="8209"/>
    <m/>
    <s v="11:41:49"/>
    <s v="13:28:46"/>
    <s v="13:31:19"/>
    <s v="16,05"/>
    <s v="16,44"/>
    <s v="6570"/>
    <m/>
    <s v="14:11:19"/>
    <s v="15:23:16"/>
    <s v="15:27:31"/>
    <s v="16,43"/>
    <s v="16,43"/>
    <s v="4317"/>
    <m/>
    <m/>
    <m/>
    <m/>
    <m/>
    <m/>
    <m/>
    <m/>
    <m/>
    <n v="16.010000000000002"/>
    <n v="19096"/>
    <n v="19096"/>
    <x v="3"/>
    <n v="11"/>
    <s v="05:18:16"/>
    <n v="150"/>
    <n v="-63.9"/>
    <n v="171"/>
    <x v="255"/>
    <s v="CONSTANZA DUHALDE PLAZA - TERRUNO"/>
    <e v="#N/A"/>
    <s v="04:14:22"/>
    <e v="#N/A"/>
    <e v="#N/A"/>
  </r>
  <r>
    <x v="5"/>
    <x v="1"/>
    <n v="80"/>
    <n v="84.9"/>
    <x v="1"/>
    <s v="3"/>
    <x v="0"/>
    <s v=""/>
    <s v=""/>
    <s v="10172596"/>
    <s v="BORJA"/>
    <s v="MAYOL"/>
    <m/>
    <s v="MALA CAÑA"/>
    <m/>
    <s v=""/>
    <m/>
    <s v=""/>
    <s v="CHL"/>
    <s v=""/>
    <s v="08:45:00"/>
    <s v="10:59:19"/>
    <s v="11:02:03"/>
    <s v="15,72"/>
    <s v="16,04"/>
    <s v="8223"/>
    <m/>
    <s v="11:42:03"/>
    <s v="13:32:08"/>
    <s v="13:33:55"/>
    <s v="15,71"/>
    <s v="15,97"/>
    <s v="6713"/>
    <m/>
    <s v="14:13:55"/>
    <s v="15:34:44"/>
    <s v="15:39:40"/>
    <s v="14,63"/>
    <s v="14,63"/>
    <s v="4849"/>
    <m/>
    <m/>
    <m/>
    <m/>
    <m/>
    <m/>
    <m/>
    <m/>
    <m/>
    <n v="15.45"/>
    <n v="19785"/>
    <n v="19785"/>
    <x v="3"/>
    <n v="17"/>
    <s v="05:29:45"/>
    <n v="120"/>
    <n v="-75.383333333333326"/>
    <n v="129.51666666666668"/>
    <x v="15"/>
    <s v="BORJA MAYOL - MALA CAÑA"/>
    <e v="#N/A"/>
    <s v="04:14:22"/>
    <e v="#N/A"/>
    <e v="#N/A"/>
  </r>
  <r>
    <x v="5"/>
    <x v="1"/>
    <n v="80"/>
    <n v="84.9"/>
    <x v="1"/>
    <s v="4"/>
    <x v="1"/>
    <s v=""/>
    <s v=""/>
    <s v="10172476"/>
    <s v="FLORENCIA"/>
    <s v="CARDONE ALMARZA"/>
    <m/>
    <s v="HP ORASHAN"/>
    <m/>
    <s v=""/>
    <m/>
    <s v=""/>
    <s v="CHL"/>
    <s v=""/>
    <s v="08:45:00"/>
    <s v="10:59:08"/>
    <s v="11:02:56"/>
    <s v="15,62"/>
    <s v="16,06"/>
    <s v="8277"/>
    <s v="FTQ GA"/>
    <m/>
    <m/>
    <m/>
    <m/>
    <m/>
    <m/>
    <m/>
    <m/>
    <m/>
    <m/>
    <m/>
    <m/>
    <m/>
    <m/>
    <m/>
    <m/>
    <m/>
    <m/>
    <m/>
    <m/>
    <m/>
    <m/>
    <n v="15.62"/>
    <n v="8277"/>
    <s v="NA"/>
    <x v="3"/>
    <s v="NA"/>
    <s v="NA"/>
    <n v="0"/>
    <e v="#VALUE!"/>
    <n v="0"/>
    <x v="54"/>
    <s v="FLORENCIA CARDONE ALMARZA - HP ORASHAN"/>
    <e v="#N/A"/>
    <s v="04:14:22"/>
    <e v="#N/A"/>
    <e v="#N/A"/>
  </r>
  <r>
    <x v="5"/>
    <x v="1"/>
    <n v="80"/>
    <n v="84.9"/>
    <x v="1"/>
    <s v="5"/>
    <x v="1"/>
    <s v=""/>
    <s v=""/>
    <s v="10169490"/>
    <s v="GABRIEL AGUSTIN"/>
    <s v="ALMARA"/>
    <m/>
    <s v="ALCAZAR SARGENTO"/>
    <m/>
    <s v=""/>
    <m/>
    <s v=""/>
    <s v="CHL"/>
    <s v=""/>
    <s v="08:45:00"/>
    <s v=""/>
    <s v=""/>
    <s v=""/>
    <s v=""/>
    <s v=""/>
    <s v="RET"/>
    <m/>
    <m/>
    <m/>
    <m/>
    <m/>
    <m/>
    <m/>
    <m/>
    <m/>
    <m/>
    <m/>
    <m/>
    <m/>
    <m/>
    <m/>
    <m/>
    <m/>
    <m/>
    <m/>
    <m/>
    <m/>
    <m/>
    <m/>
    <m/>
    <s v="NA"/>
    <x v="3"/>
    <s v="NA"/>
    <s v="NA"/>
    <n v="0"/>
    <e v="#VALUE!"/>
    <n v="0"/>
    <x v="58"/>
    <s v="GABRIEL AGUSTIN ALMARA - ALCAZAR SARGENTO"/>
    <e v="#N/A"/>
    <s v="04:14:22"/>
    <e v="#N/A"/>
    <e v="#N/A"/>
  </r>
  <r>
    <x v="5"/>
    <x v="1"/>
    <n v="60"/>
    <n v="65.2"/>
    <x v="1"/>
    <s v="1"/>
    <x v="0"/>
    <s v=""/>
    <s v=""/>
    <m/>
    <s v="CRISTOBAL"/>
    <s v="ROJAS"/>
    <m/>
    <s v="RANQUILCO FARUK"/>
    <m/>
    <s v=""/>
    <m/>
    <s v=""/>
    <s v="CHL"/>
    <s v=""/>
    <s v="11:00:00"/>
    <s v="12:46:18"/>
    <s v="12:51:08"/>
    <s v="19,38"/>
    <s v="20,26"/>
    <s v="6668"/>
    <m/>
    <s v="13:31:08"/>
    <s v="15:09:59"/>
    <s v="15:16:04"/>
    <s v="16,75"/>
    <s v="17,78"/>
    <s v="6296"/>
    <m/>
    <m/>
    <m/>
    <m/>
    <m/>
    <m/>
    <m/>
    <m/>
    <m/>
    <m/>
    <m/>
    <m/>
    <m/>
    <m/>
    <m/>
    <m/>
    <n v="18.100000000000001"/>
    <n v="12965"/>
    <n v="12965"/>
    <x v="8"/>
    <n v="1"/>
    <s v="03:36:05"/>
    <n v="200"/>
    <n v="0"/>
    <n v="265.2"/>
    <x v="180"/>
    <s v="CRISTOBAL ROJAS - RANQUILCO FARUK"/>
    <e v="#N/A"/>
    <s v="03:36:05"/>
    <e v="#N/A"/>
    <e v="#N/A"/>
  </r>
  <r>
    <x v="5"/>
    <x v="1"/>
    <n v="60"/>
    <n v="65.2"/>
    <x v="0"/>
    <s v="2"/>
    <x v="0"/>
    <s v=""/>
    <s v=""/>
    <s v="10036496"/>
    <s v="SANTIAGO"/>
    <s v="UGARTE"/>
    <m/>
    <s v="PDV AL AMAN"/>
    <m/>
    <s v=""/>
    <m/>
    <s v=""/>
    <s v="CHL"/>
    <s v=""/>
    <s v="11:00:00"/>
    <s v="13:03:41"/>
    <s v="13:06:53"/>
    <s v="16,97"/>
    <s v="17,41"/>
    <s v="7614"/>
    <m/>
    <s v="13:46:53"/>
    <s v="15:50:18"/>
    <s v="15:53:29"/>
    <s v="13,89"/>
    <s v="14,24"/>
    <s v="7596"/>
    <m/>
    <m/>
    <m/>
    <m/>
    <m/>
    <m/>
    <m/>
    <m/>
    <m/>
    <m/>
    <m/>
    <m/>
    <m/>
    <m/>
    <m/>
    <m/>
    <n v="15.43"/>
    <n v="15210"/>
    <n v="15210"/>
    <x v="4"/>
    <n v="2"/>
    <s v="04:13:30"/>
    <n v="195"/>
    <n v="-37.416666666666664"/>
    <n v="222.78333333333333"/>
    <x v="66"/>
    <s v="SANTIAGO UGARTE - PDV AL AMAN"/>
    <e v="#N/A"/>
    <s v="03:36:05"/>
    <e v="#N/A"/>
    <e v="#N/A"/>
  </r>
  <r>
    <x v="5"/>
    <x v="1"/>
    <n v="60"/>
    <n v="65.2"/>
    <x v="0"/>
    <s v="3"/>
    <x v="0"/>
    <s v=""/>
    <s v=""/>
    <m/>
    <s v="RAMIRO"/>
    <s v="MANSILLA"/>
    <m/>
    <s v="ANCAR SHELBY"/>
    <m/>
    <s v=""/>
    <m/>
    <s v=""/>
    <s v="CHL"/>
    <s v=""/>
    <s v="11:00:00"/>
    <s v="13:13:36"/>
    <s v="13:22:55"/>
    <s v="15,07"/>
    <s v="16,12"/>
    <s v="8576"/>
    <m/>
    <s v="14:02:55"/>
    <s v="16:39:09"/>
    <s v="16:47:00"/>
    <s v="10,71"/>
    <s v="11,25"/>
    <s v="9845"/>
    <m/>
    <m/>
    <m/>
    <m/>
    <m/>
    <m/>
    <m/>
    <m/>
    <m/>
    <m/>
    <m/>
    <m/>
    <m/>
    <m/>
    <m/>
    <m/>
    <n v="12.74"/>
    <n v="18421"/>
    <n v="18421"/>
    <x v="4"/>
    <n v="3"/>
    <s v="05:07:01"/>
    <n v="190"/>
    <n v="-90.933333333333337"/>
    <n v="164.26666666666665"/>
    <x v="256"/>
    <s v="RAMIRO MANSILLA - ANCAR SHELBY"/>
    <e v="#N/A"/>
    <s v="03:36:05"/>
    <e v="#N/A"/>
    <e v="#N/A"/>
  </r>
  <r>
    <x v="5"/>
    <x v="1"/>
    <n v="60"/>
    <n v="65.2"/>
    <x v="0"/>
    <s v="4"/>
    <x v="1"/>
    <s v=""/>
    <s v=""/>
    <m/>
    <s v="JOSE  ELIAS "/>
    <s v="RISHMAWI"/>
    <m/>
    <s v="ANCAR BAKUR"/>
    <m/>
    <s v=""/>
    <m/>
    <s v=""/>
    <s v="CHL"/>
    <s v=""/>
    <s v="11:00:00"/>
    <s v="12:50:15"/>
    <s v="13:03:08"/>
    <s v="17,49"/>
    <s v="19,54"/>
    <s v="7388"/>
    <m/>
    <s v="13:43:08"/>
    <s v="15:30:42"/>
    <s v="15:53:27"/>
    <s v="13,49"/>
    <s v="16,34"/>
    <s v="7819"/>
    <s v="FTQ ME"/>
    <m/>
    <m/>
    <m/>
    <m/>
    <m/>
    <m/>
    <m/>
    <m/>
    <m/>
    <m/>
    <m/>
    <m/>
    <m/>
    <m/>
    <m/>
    <n v="15.43"/>
    <n v="15207"/>
    <s v="NA"/>
    <x v="4"/>
    <s v="NA"/>
    <s v="NA"/>
    <n v="0"/>
    <e v="#VALUE!"/>
    <n v="0"/>
    <x v="115"/>
    <s v="JOSE  ELIAS  RISHMAWI - ANCAR BAKUR"/>
    <s v="EL QUILLAY"/>
    <s v="03:36:05"/>
    <e v="#N/A"/>
    <e v="#N/A"/>
  </r>
  <r>
    <x v="5"/>
    <x v="1"/>
    <n v="60"/>
    <n v="65.2"/>
    <x v="0"/>
    <s v="5"/>
    <x v="1"/>
    <s v=""/>
    <s v=""/>
    <m/>
    <s v="ANDRES"/>
    <s v="GATICA JOLFRE"/>
    <m/>
    <s v="CL CHIPANA"/>
    <m/>
    <s v=""/>
    <m/>
    <s v=""/>
    <s v="CHL"/>
    <s v=""/>
    <s v="11:00:00"/>
    <s v="12:39:32"/>
    <s v="12:47:20"/>
    <s v="20,07"/>
    <s v="21,64"/>
    <s v="6441"/>
    <s v="FTQ GA"/>
    <m/>
    <m/>
    <m/>
    <m/>
    <m/>
    <m/>
    <m/>
    <m/>
    <m/>
    <m/>
    <m/>
    <m/>
    <m/>
    <m/>
    <m/>
    <m/>
    <m/>
    <m/>
    <m/>
    <m/>
    <m/>
    <m/>
    <n v="20.07"/>
    <n v="6441"/>
    <s v="NA"/>
    <x v="4"/>
    <s v="NA"/>
    <s v="NA"/>
    <n v="0"/>
    <e v="#VALUE!"/>
    <n v="0"/>
    <x v="165"/>
    <s v="ANDRES GATICA JOLFRE - CL CHIPANA"/>
    <s v="EL MOLINO B"/>
    <s v="03:36:05"/>
    <e v="#N/A"/>
    <e v="#N/A"/>
  </r>
  <r>
    <x v="5"/>
    <x v="1"/>
    <n v="60"/>
    <n v="65.2"/>
    <x v="0"/>
    <s v="6"/>
    <x v="1"/>
    <s v=""/>
    <s v=""/>
    <m/>
    <s v="ARMANDO JOSE"/>
    <s v="HARGOUS MIDDLETON"/>
    <m/>
    <s v="DOMINIQUE"/>
    <m/>
    <s v=""/>
    <m/>
    <s v=""/>
    <s v="CHL"/>
    <s v=""/>
    <s v="11:00:00"/>
    <s v="12:46:23"/>
    <s v="12:52:02"/>
    <s v="19,23"/>
    <s v="20,24"/>
    <s v="6722"/>
    <s v="FTQ GA"/>
    <m/>
    <m/>
    <m/>
    <m/>
    <m/>
    <m/>
    <m/>
    <m/>
    <m/>
    <m/>
    <m/>
    <m/>
    <m/>
    <m/>
    <m/>
    <m/>
    <m/>
    <m/>
    <m/>
    <m/>
    <m/>
    <m/>
    <n v="19.23"/>
    <n v="6722"/>
    <s v="NA"/>
    <x v="4"/>
    <s v="NA"/>
    <s v="NA"/>
    <n v="0"/>
    <e v="#VALUE!"/>
    <n v="0"/>
    <x v="231"/>
    <s v="ARMANDO JOSE HARGOUS MIDDLETON - DOMINIQUE"/>
    <e v="#N/A"/>
    <s v="03:36:05"/>
    <e v="#N/A"/>
    <e v="#N/A"/>
  </r>
  <r>
    <x v="5"/>
    <x v="1"/>
    <n v="40"/>
    <n v="42"/>
    <x v="0"/>
    <s v="1"/>
    <x v="0"/>
    <s v=""/>
    <s v=""/>
    <s v="10150368"/>
    <s v="MARIA IGNACIA"/>
    <s v="SAT YABER"/>
    <s v="103hq92"/>
    <s v="Copihue"/>
    <m/>
    <s v=""/>
    <m/>
    <s v=""/>
    <s v="CHL"/>
    <s v=""/>
    <s v="12:30:00"/>
    <s v="13:46:45"/>
    <s v="13:49:46"/>
    <s v="16,77"/>
    <s v="17,43"/>
    <s v="4787"/>
    <m/>
    <s v="14:19:46"/>
    <s v="15:14:55"/>
    <s v="15:20:46"/>
    <s v="19,38"/>
    <s v="21,43"/>
    <s v="3660"/>
    <m/>
    <m/>
    <m/>
    <m/>
    <m/>
    <m/>
    <m/>
    <m/>
    <m/>
    <m/>
    <m/>
    <m/>
    <m/>
    <m/>
    <m/>
    <m/>
    <n v="17.899999999999999"/>
    <n v="8447"/>
    <n v="8447"/>
    <x v="5"/>
    <n v="1"/>
    <s v="02:20:47"/>
    <n v="200"/>
    <n v="0"/>
    <n v="242"/>
    <x v="89"/>
    <s v="MARIA IGNACIA SAT YABER - COPIHUE"/>
    <s v="RINCONADA B"/>
    <s v="02:20:47"/>
    <e v="#N/A"/>
    <e v="#N/A"/>
  </r>
  <r>
    <x v="5"/>
    <x v="1"/>
    <n v="40"/>
    <n v="42"/>
    <x v="0"/>
    <s v="2"/>
    <x v="0"/>
    <s v=""/>
    <s v=""/>
    <s v="10113980"/>
    <s v="PEDRO"/>
    <s v="DEL CAMPO SALINAS"/>
    <s v="104PH40"/>
    <s v="Sasha"/>
    <m/>
    <s v=""/>
    <m/>
    <s v=""/>
    <s v="CHL"/>
    <s v=""/>
    <s v="12:30:00"/>
    <s v="13:46:48"/>
    <s v="13:52:00"/>
    <s v="16,32"/>
    <s v="17,42"/>
    <s v="4921"/>
    <m/>
    <s v="14:22:00"/>
    <s v="15:14:31"/>
    <s v="15:24:25"/>
    <s v="18,94"/>
    <s v="22,51"/>
    <s v="3745"/>
    <m/>
    <m/>
    <m/>
    <m/>
    <m/>
    <m/>
    <m/>
    <m/>
    <m/>
    <m/>
    <m/>
    <m/>
    <m/>
    <m/>
    <m/>
    <m/>
    <n v="17.45"/>
    <n v="8665"/>
    <n v="8665"/>
    <x v="5"/>
    <n v="2"/>
    <s v="02:24:25"/>
    <n v="195"/>
    <n v="-3.6333333333333333"/>
    <n v="233.36666666666667"/>
    <x v="36"/>
    <s v="PEDRO DEL CAMPO SALINAS - SASHA"/>
    <e v="#N/A"/>
    <s v="02:20:47"/>
    <e v="#N/A"/>
    <e v="#N/A"/>
  </r>
  <r>
    <x v="5"/>
    <x v="1"/>
    <n v="40"/>
    <n v="42"/>
    <x v="0"/>
    <s v="3"/>
    <x v="0"/>
    <s v=""/>
    <s v=""/>
    <s v="10068034"/>
    <s v="CAMILA "/>
    <s v="HERRERA"/>
    <m/>
    <s v="KIO"/>
    <m/>
    <s v=""/>
    <m/>
    <s v=""/>
    <s v="CHL"/>
    <s v=""/>
    <s v="12:30:00"/>
    <s v="13:49:07"/>
    <s v="13:55:04"/>
    <s v="15,73"/>
    <s v="16,91"/>
    <s v="5105"/>
    <m/>
    <s v="14:25:04"/>
    <s v="15:22:03"/>
    <s v="15:30:01"/>
    <s v="18,2"/>
    <s v="20,74"/>
    <s v="3897"/>
    <m/>
    <m/>
    <m/>
    <m/>
    <m/>
    <m/>
    <m/>
    <m/>
    <m/>
    <m/>
    <m/>
    <m/>
    <m/>
    <m/>
    <m/>
    <m/>
    <n v="16.8"/>
    <n v="9001"/>
    <n v="9001"/>
    <x v="5"/>
    <n v="3"/>
    <s v="02:30:01"/>
    <n v="190"/>
    <n v="-9.2333333333333325"/>
    <n v="222.76666666666668"/>
    <x v="185"/>
    <s v="CAMILA  HERRERA - KIO"/>
    <e v="#N/A"/>
    <s v="02:20:47"/>
    <e v="#N/A"/>
    <e v="#N/A"/>
  </r>
  <r>
    <x v="5"/>
    <x v="1"/>
    <n v="40"/>
    <n v="42"/>
    <x v="0"/>
    <s v="4"/>
    <x v="0"/>
    <s v=""/>
    <s v=""/>
    <m/>
    <s v="SERGIO"/>
    <s v="ULLOA C"/>
    <m/>
    <s v="HF BARII"/>
    <m/>
    <s v=""/>
    <m/>
    <s v=""/>
    <s v="CHL"/>
    <s v=""/>
    <s v="12:30:00"/>
    <s v="13:46:50"/>
    <s v="13:52:50"/>
    <s v="16,15"/>
    <s v="17,41"/>
    <s v="4971"/>
    <m/>
    <s v="14:22:50"/>
    <s v="15:22:06"/>
    <s v="15:33:06"/>
    <s v="16,82"/>
    <s v="19,95"/>
    <s v="4216"/>
    <m/>
    <m/>
    <m/>
    <m/>
    <m/>
    <m/>
    <m/>
    <m/>
    <m/>
    <m/>
    <m/>
    <m/>
    <m/>
    <m/>
    <m/>
    <m/>
    <n v="16.46"/>
    <n v="9186"/>
    <n v="9186"/>
    <x v="5"/>
    <n v="4"/>
    <s v="02:33:06"/>
    <n v="185"/>
    <n v="-12.316666666666666"/>
    <n v="214.68333333333334"/>
    <x v="67"/>
    <s v="SERGIO ULLOA C - HF BARII"/>
    <e v="#N/A"/>
    <s v="02:20:47"/>
    <e v="#N/A"/>
    <e v="#N/A"/>
  </r>
  <r>
    <x v="5"/>
    <x v="1"/>
    <n v="40"/>
    <n v="42"/>
    <x v="0"/>
    <s v="5"/>
    <x v="0"/>
    <s v=""/>
    <s v=""/>
    <m/>
    <s v="RENZO "/>
    <s v="ALVARADO BAHAMONDES"/>
    <m/>
    <s v="TOBA BATALLA"/>
    <m/>
    <s v=""/>
    <m/>
    <s v=""/>
    <s v="CHL"/>
    <s v=""/>
    <s v="12:30:00"/>
    <s v="14:09:20"/>
    <s v="14:19:30"/>
    <s v="12,22"/>
    <s v="13,47"/>
    <s v="6571"/>
    <m/>
    <s v="14:49:30"/>
    <s v="15:59:04"/>
    <s v="16:07:24"/>
    <s v="15,17"/>
    <s v="16,99"/>
    <s v="4674"/>
    <m/>
    <m/>
    <m/>
    <m/>
    <m/>
    <m/>
    <m/>
    <m/>
    <m/>
    <m/>
    <m/>
    <m/>
    <m/>
    <m/>
    <m/>
    <m/>
    <n v="13.45"/>
    <n v="11245"/>
    <n v="11245"/>
    <x v="5"/>
    <n v="6"/>
    <s v="03:07:25"/>
    <n v="175"/>
    <n v="-46.633333333333333"/>
    <n v="170.36666666666667"/>
    <x v="177"/>
    <s v="RENZO  ALVARADO BAHAMONDES - TOBA BATALLA"/>
    <s v="TOBA ENDURANCE"/>
    <s v="02:20:47"/>
    <e v="#N/A"/>
    <e v="#N/A"/>
  </r>
  <r>
    <x v="5"/>
    <x v="1"/>
    <n v="40"/>
    <n v="42"/>
    <x v="0"/>
    <s v="6"/>
    <x v="0"/>
    <s v=""/>
    <s v=""/>
    <m/>
    <s v="PEDRO"/>
    <s v="DIAZ DE VALDES"/>
    <m/>
    <s v="MYRA"/>
    <m/>
    <s v=""/>
    <m/>
    <s v=""/>
    <s v="CHL"/>
    <s v=""/>
    <s v="12:30:00"/>
    <s v="14:09:23"/>
    <s v="14:13:36"/>
    <s v="12,91"/>
    <s v="13,46"/>
    <s v="6217"/>
    <m/>
    <s v="14:43:36"/>
    <s v="16:05:59"/>
    <s v="16:10:43"/>
    <s v="13,57"/>
    <s v="14,35"/>
    <s v="5227"/>
    <m/>
    <m/>
    <m/>
    <m/>
    <m/>
    <m/>
    <m/>
    <m/>
    <m/>
    <m/>
    <m/>
    <m/>
    <m/>
    <m/>
    <m/>
    <m/>
    <n v="13.21"/>
    <n v="11444"/>
    <n v="11444"/>
    <x v="5"/>
    <n v="7"/>
    <s v="03:10:44"/>
    <n v="170"/>
    <n v="-49.95"/>
    <n v="162.05000000000001"/>
    <x v="257"/>
    <s v="PEDRO DIAZ DE VALDES - MYRA"/>
    <e v="#N/A"/>
    <s v="02:20:47"/>
    <e v="#N/A"/>
    <e v="#N/A"/>
  </r>
  <r>
    <x v="5"/>
    <x v="1"/>
    <n v="40"/>
    <n v="42"/>
    <x v="0"/>
    <s v="7"/>
    <x v="0"/>
    <s v=""/>
    <s v=""/>
    <m/>
    <s v="ESTEBAN"/>
    <s v="DE LA FUENTE ERNST"/>
    <m/>
    <s v="AKIFA"/>
    <m/>
    <s v=""/>
    <m/>
    <s v=""/>
    <s v="CHL"/>
    <s v=""/>
    <s v="12:30:00"/>
    <s v="14:09:25"/>
    <s v="14:14:03"/>
    <s v="12,86"/>
    <s v="13,46"/>
    <s v="6244"/>
    <m/>
    <s v="14:44:03"/>
    <s v="16:05:22"/>
    <s v="16:11:07"/>
    <s v="13,58"/>
    <s v="14,54"/>
    <s v="5223"/>
    <m/>
    <m/>
    <m/>
    <m/>
    <m/>
    <m/>
    <m/>
    <m/>
    <m/>
    <m/>
    <m/>
    <m/>
    <m/>
    <m/>
    <m/>
    <m/>
    <n v="13.19"/>
    <n v="11467"/>
    <n v="11467"/>
    <x v="5"/>
    <n v="8"/>
    <s v="03:11:07"/>
    <n v="165"/>
    <n v="-50.333333333333336"/>
    <n v="156.66666666666666"/>
    <x v="208"/>
    <s v="ESTEBAN DE LA FUENTE ERNST - AKIFA"/>
    <e v="#N/A"/>
    <s v="02:20:47"/>
    <e v="#N/A"/>
    <e v="#N/A"/>
  </r>
  <r>
    <x v="5"/>
    <x v="1"/>
    <n v="40"/>
    <n v="42"/>
    <x v="0"/>
    <s v="8"/>
    <x v="0"/>
    <s v=""/>
    <s v=""/>
    <s v="10125754"/>
    <s v="RODOLFO"/>
    <s v="FUENZALIDA SANHUEZA"/>
    <s v=""/>
    <s v="KEVIR"/>
    <m/>
    <s v=""/>
    <m/>
    <s v=""/>
    <s v="CHL"/>
    <s v=""/>
    <s v="12:30:00"/>
    <s v="14:18:10"/>
    <s v="14:21:58"/>
    <s v="11,95"/>
    <s v="12,37"/>
    <s v="6718"/>
    <m/>
    <s v="14:51:58"/>
    <s v="16:08:18"/>
    <s v="16:11:17"/>
    <s v="14,9"/>
    <s v="15,49"/>
    <s v="4759"/>
    <m/>
    <m/>
    <m/>
    <m/>
    <m/>
    <m/>
    <m/>
    <m/>
    <m/>
    <m/>
    <m/>
    <m/>
    <m/>
    <m/>
    <m/>
    <m/>
    <n v="13.17"/>
    <n v="11478"/>
    <n v="11478"/>
    <x v="5"/>
    <n v="9"/>
    <s v="03:11:18"/>
    <n v="160"/>
    <n v="-50.516666666666666"/>
    <n v="151.48333333333335"/>
    <x v="43"/>
    <s v="RODOLFO FUENZALIDA SANHUEZA - KEVIR"/>
    <s v="SANDEK 1"/>
    <s v="02:20:47"/>
    <e v="#N/A"/>
    <e v="#N/A"/>
  </r>
  <r>
    <x v="5"/>
    <x v="1"/>
    <n v="40"/>
    <n v="42"/>
    <x v="0"/>
    <s v="9"/>
    <x v="0"/>
    <s v=""/>
    <s v=""/>
    <m/>
    <s v="TRINIDAD"/>
    <s v="SANTA CRUZ MANRIQUEZ"/>
    <m/>
    <s v="KANO"/>
    <m/>
    <s v=""/>
    <m/>
    <s v=""/>
    <s v="CHL"/>
    <s v=""/>
    <s v="12:30:00"/>
    <s v="14:18:16"/>
    <s v="14:28:01"/>
    <s v="11,34"/>
    <s v="12,36"/>
    <s v="7081"/>
    <m/>
    <s v="14:58:01"/>
    <s v="16:08:20"/>
    <s v="16:17:22"/>
    <s v="14,9"/>
    <s v="16,81"/>
    <s v="4761"/>
    <m/>
    <m/>
    <m/>
    <m/>
    <m/>
    <m/>
    <m/>
    <m/>
    <m/>
    <m/>
    <m/>
    <m/>
    <m/>
    <m/>
    <m/>
    <m/>
    <n v="12.77"/>
    <n v="11842"/>
    <n v="11842"/>
    <x v="5"/>
    <n v="10"/>
    <s v="03:17:22"/>
    <n v="155"/>
    <n v="-56.583333333333336"/>
    <n v="140.41666666666666"/>
    <x v="258"/>
    <s v="TRINIDAD SANTA CRUZ MANRIQUEZ - KANO"/>
    <e v="#N/A"/>
    <s v="02:20:47"/>
    <e v="#N/A"/>
    <e v="#N/A"/>
  </r>
  <r>
    <x v="5"/>
    <x v="1"/>
    <n v="40"/>
    <n v="42"/>
    <x v="0"/>
    <s v="10"/>
    <x v="0"/>
    <s v=""/>
    <s v=""/>
    <m/>
    <s v="DIEGO"/>
    <s v="OYANEDEL"/>
    <m/>
    <s v="KASSIL"/>
    <m/>
    <s v=""/>
    <m/>
    <s v=""/>
    <s v="CHL"/>
    <s v=""/>
    <s v="12:30:00"/>
    <s v="14:17:25"/>
    <s v="14:20:52"/>
    <s v="12,07"/>
    <s v="12,46"/>
    <s v="6652"/>
    <m/>
    <s v="14:50:52"/>
    <s v="16:19:01"/>
    <s v="16:24:21"/>
    <s v="12,64"/>
    <s v="13,41"/>
    <s v="5609"/>
    <m/>
    <m/>
    <m/>
    <m/>
    <m/>
    <m/>
    <m/>
    <m/>
    <m/>
    <m/>
    <m/>
    <m/>
    <m/>
    <m/>
    <m/>
    <m/>
    <n v="12.33"/>
    <n v="12261"/>
    <n v="12261"/>
    <x v="5"/>
    <n v="11"/>
    <s v="03:24:21"/>
    <n v="150"/>
    <n v="-63.566666666666663"/>
    <n v="128.43333333333334"/>
    <x v="75"/>
    <s v="DIEGO OYANEDEL - KASSIL"/>
    <s v="LA COMPAÑÍA"/>
    <s v="02:20:47"/>
    <e v="#N/A"/>
    <e v="#N/A"/>
  </r>
  <r>
    <x v="5"/>
    <x v="1"/>
    <n v="40"/>
    <n v="42"/>
    <x v="0"/>
    <s v="11"/>
    <x v="0"/>
    <s v=""/>
    <s v=""/>
    <s v="10131587"/>
    <s v="CAROLINE"/>
    <s v="MACKENZIE"/>
    <s v="104JS61"/>
    <s v="F.U. CORSO"/>
    <m/>
    <s v=""/>
    <m/>
    <s v=""/>
    <s v="CHL"/>
    <s v=""/>
    <s v="12:30:00"/>
    <s v="14:17:36"/>
    <s v="14:25:50"/>
    <s v="11,55"/>
    <s v="12,43"/>
    <s v="6950"/>
    <m/>
    <s v="14:55:50"/>
    <s v="16:18:55"/>
    <s v="16:24:43"/>
    <s v="13,3"/>
    <s v="14,23"/>
    <s v="5333"/>
    <m/>
    <m/>
    <m/>
    <m/>
    <m/>
    <m/>
    <m/>
    <m/>
    <m/>
    <m/>
    <m/>
    <m/>
    <m/>
    <m/>
    <m/>
    <m/>
    <n v="12.31"/>
    <n v="12283"/>
    <n v="12283"/>
    <x v="5"/>
    <n v="12"/>
    <s v="03:24:43"/>
    <n v="145"/>
    <n v="-63.933333333333337"/>
    <n v="123.06666666666666"/>
    <x v="6"/>
    <s v="CAROLINE MACKENZIE - F.U. CORSO"/>
    <s v="LA COMPAÑÍA"/>
    <s v="02:20:47"/>
    <e v="#N/A"/>
    <e v="#N/A"/>
  </r>
  <r>
    <x v="5"/>
    <x v="1"/>
    <n v="40"/>
    <n v="42"/>
    <x v="0"/>
    <s v="12"/>
    <x v="0"/>
    <s v=""/>
    <s v=""/>
    <s v="10099105"/>
    <s v="JUAN EDUARDO"/>
    <s v="SPOERER DE LA SOTTA"/>
    <m/>
    <s v="SHEIKH"/>
    <m/>
    <s v=""/>
    <m/>
    <s v=""/>
    <s v="CHL"/>
    <s v=""/>
    <s v="12:30:00"/>
    <s v="14:17:23"/>
    <s v="14:24:57"/>
    <s v="11,64"/>
    <s v="12,46"/>
    <s v="6897"/>
    <m/>
    <s v="14:54:57"/>
    <s v="16:18:52"/>
    <s v="16:24:48"/>
    <s v="13,16"/>
    <s v="14,09"/>
    <s v="5391"/>
    <m/>
    <m/>
    <m/>
    <m/>
    <m/>
    <m/>
    <m/>
    <m/>
    <m/>
    <m/>
    <m/>
    <m/>
    <m/>
    <m/>
    <m/>
    <m/>
    <n v="12.3"/>
    <n v="12288"/>
    <n v="12288"/>
    <x v="5"/>
    <n v="13"/>
    <s v="03:24:48"/>
    <n v="140"/>
    <n v="-64.016666666666666"/>
    <n v="117.98333333333333"/>
    <x v="259"/>
    <s v="JUAN EDUARDO SPOERER DE LA SOTTA - SHEIKH"/>
    <s v="LA COMPAÑÍA"/>
    <s v="02:20:47"/>
    <e v="#N/A"/>
    <e v="#N/A"/>
  </r>
  <r>
    <x v="5"/>
    <x v="1"/>
    <n v="40"/>
    <n v="42"/>
    <x v="0"/>
    <s v="13"/>
    <x v="0"/>
    <s v=""/>
    <s v=""/>
    <s v="10020972"/>
    <s v="BENJAMIN"/>
    <s v="SCHMIDT GONZALEZ"/>
    <m/>
    <s v="VEDRA"/>
    <m/>
    <s v=""/>
    <m/>
    <s v=""/>
    <s v="CHL"/>
    <s v=""/>
    <s v="12:30:00"/>
    <s v="14:25:35"/>
    <s v="14:29:11"/>
    <s v="11,23"/>
    <s v="11,57"/>
    <s v="7151"/>
    <m/>
    <s v="14:59:11"/>
    <s v="16:23:55"/>
    <s v="16:27:11"/>
    <s v="13,43"/>
    <s v="13,95"/>
    <s v="5280"/>
    <m/>
    <m/>
    <m/>
    <m/>
    <m/>
    <m/>
    <m/>
    <m/>
    <m/>
    <m/>
    <m/>
    <m/>
    <m/>
    <m/>
    <m/>
    <m/>
    <n v="12.16"/>
    <n v="12431"/>
    <n v="12431"/>
    <x v="5"/>
    <n v="14"/>
    <s v="03:27:11"/>
    <n v="135"/>
    <n v="-66.400000000000006"/>
    <n v="110.6"/>
    <x v="166"/>
    <s v="BENJAMIN SCHMIDT GONZALEZ - VEDRA"/>
    <s v="TOBA ENDURANCE"/>
    <s v="02:20:47"/>
    <e v="#N/A"/>
    <e v="#N/A"/>
  </r>
  <r>
    <x v="5"/>
    <x v="1"/>
    <n v="40"/>
    <n v="42"/>
    <x v="0"/>
    <s v="14"/>
    <x v="0"/>
    <s v=""/>
    <s v=""/>
    <m/>
    <s v="ALEXIS "/>
    <s v="HENRIQUEZ RAMIREZ"/>
    <m/>
    <s v="ODALISCA"/>
    <m/>
    <s v=""/>
    <m/>
    <s v=""/>
    <s v="CHL"/>
    <s v=""/>
    <s v="12:30:00"/>
    <s v="14:22:18"/>
    <s v="14:29:17"/>
    <s v="11,22"/>
    <s v="11,91"/>
    <s v="7157"/>
    <m/>
    <s v="14:59:17"/>
    <s v="16:21:43"/>
    <s v="16:27:21"/>
    <s v="13,42"/>
    <s v="14,34"/>
    <s v="5284"/>
    <m/>
    <m/>
    <m/>
    <m/>
    <m/>
    <m/>
    <m/>
    <m/>
    <m/>
    <m/>
    <m/>
    <m/>
    <m/>
    <m/>
    <m/>
    <m/>
    <n v="12.15"/>
    <n v="12441"/>
    <n v="12441"/>
    <x v="5"/>
    <n v="15"/>
    <s v="03:27:21"/>
    <n v="130"/>
    <n v="-66.566666666666663"/>
    <n v="105.43333333333334"/>
    <x v="86"/>
    <s v="ALEXIS  HENRIQUEZ RAMIREZ - ODALISCA"/>
    <e v="#N/A"/>
    <s v="02:20:47"/>
    <e v="#N/A"/>
    <e v="#N/A"/>
  </r>
  <r>
    <x v="5"/>
    <x v="1"/>
    <n v="40"/>
    <n v="42"/>
    <x v="0"/>
    <s v="15"/>
    <x v="0"/>
    <s v=""/>
    <s v=""/>
    <m/>
    <s v="PABLO"/>
    <s v="VALDES RAMIREZ"/>
    <m/>
    <s v="TOBA BERSIK"/>
    <m/>
    <s v=""/>
    <m/>
    <s v=""/>
    <s v="CHL"/>
    <s v=""/>
    <s v="12:30:00"/>
    <s v="14:25:33"/>
    <s v="14:33:23"/>
    <s v="10,84"/>
    <s v="11,58"/>
    <s v="7403"/>
    <m/>
    <s v="15:03:23"/>
    <s v="16:23:59"/>
    <s v="16:30:04"/>
    <s v="13,64"/>
    <s v="14,66"/>
    <s v="5201"/>
    <m/>
    <m/>
    <m/>
    <m/>
    <m/>
    <m/>
    <m/>
    <m/>
    <m/>
    <m/>
    <m/>
    <m/>
    <m/>
    <m/>
    <m/>
    <m/>
    <n v="12"/>
    <n v="12604"/>
    <n v="12604"/>
    <x v="5"/>
    <n v="16"/>
    <s v="03:30:04"/>
    <n v="125"/>
    <n v="-69.283333333333331"/>
    <n v="97.716666666666669"/>
    <x v="68"/>
    <s v="PABLO VALDES RAMIREZ - TOBA BERSIK"/>
    <e v="#N/A"/>
    <s v="02:20:47"/>
    <e v="#N/A"/>
    <e v="#N/A"/>
  </r>
  <r>
    <x v="5"/>
    <x v="1"/>
    <n v="40"/>
    <n v="42"/>
    <x v="0"/>
    <s v="16"/>
    <x v="1"/>
    <s v=""/>
    <s v=""/>
    <s v="10106225"/>
    <s v="SERGIO "/>
    <s v="HURTADO "/>
    <s v="105DD53"/>
    <s v="DAFIR"/>
    <m/>
    <s v=""/>
    <m/>
    <s v=""/>
    <s v="CHL"/>
    <s v=""/>
    <s v="12:30:00"/>
    <s v="13:49:48"/>
    <s v="13:56:38"/>
    <s v="15,44"/>
    <s v="16,76"/>
    <s v="5199"/>
    <m/>
    <s v="14:26:38"/>
    <s v="15:21:23"/>
    <s v="15:36:23"/>
    <s v="16,95"/>
    <s v="21,59"/>
    <s v="4185"/>
    <s v="FTQ ME"/>
    <m/>
    <m/>
    <m/>
    <m/>
    <m/>
    <m/>
    <m/>
    <m/>
    <m/>
    <m/>
    <m/>
    <m/>
    <m/>
    <m/>
    <m/>
    <n v="16.11"/>
    <n v="9383"/>
    <s v="NA"/>
    <x v="5"/>
    <s v="NA"/>
    <s v="NA"/>
    <n v="0"/>
    <e v="#VALUE!"/>
    <n v="0"/>
    <x v="40"/>
    <s v="SERGIO  HURTADO  - DAFIR"/>
    <e v="#N/A"/>
    <s v="02:20:47"/>
    <e v="#N/A"/>
    <e v="#N/A"/>
  </r>
  <r>
    <x v="5"/>
    <x v="1"/>
    <n v="40"/>
    <n v="42"/>
    <x v="0"/>
    <s v="17"/>
    <x v="1"/>
    <s v=""/>
    <s v=""/>
    <m/>
    <s v="CONSTANZA"/>
    <s v="REPOSI"/>
    <m/>
    <s v="MARENGO FABULOSA"/>
    <m/>
    <s v=""/>
    <m/>
    <s v=""/>
    <s v="CHL"/>
    <s v=""/>
    <s v="12:30:00"/>
    <s v="13:49:10"/>
    <s v="13:58:17"/>
    <s v="15,15"/>
    <s v="16,9"/>
    <s v="5298"/>
    <m/>
    <s v="14:28:17"/>
    <s v="15:33:45"/>
    <s v="15:49:21"/>
    <s v="14,58"/>
    <s v="18,06"/>
    <s v="4864"/>
    <s v="FTQ GA"/>
    <m/>
    <m/>
    <m/>
    <m/>
    <m/>
    <m/>
    <m/>
    <m/>
    <m/>
    <m/>
    <m/>
    <m/>
    <m/>
    <m/>
    <m/>
    <n v="14.88"/>
    <n v="10162"/>
    <s v="NA"/>
    <x v="5"/>
    <s v="NA"/>
    <s v="NA"/>
    <n v="0"/>
    <e v="#VALUE!"/>
    <n v="0"/>
    <x v="168"/>
    <s v="CONSTANZA REPOSI - MARENGO FABULOSA"/>
    <e v="#N/A"/>
    <s v="02:20:47"/>
    <e v="#N/A"/>
    <e v="#N/A"/>
  </r>
  <r>
    <x v="5"/>
    <x v="1"/>
    <n v="40"/>
    <n v="42"/>
    <x v="0"/>
    <s v="18"/>
    <x v="1"/>
    <s v=""/>
    <s v=""/>
    <s v="10067048"/>
    <s v="ISIDORA"/>
    <s v="HIRMAS VALDERRAMA"/>
    <m/>
    <s v="SM ZAFIR"/>
    <m/>
    <s v=""/>
    <m/>
    <s v=""/>
    <s v="CHL"/>
    <s v=""/>
    <s v="12:30:00"/>
    <s v="14:18:13"/>
    <s v="14:29:29"/>
    <s v="11,2"/>
    <s v="12,36"/>
    <s v="7170"/>
    <m/>
    <s v="14:59:29"/>
    <s v="16:17:43"/>
    <s v="16:31:47"/>
    <s v="12,81"/>
    <s v="15,11"/>
    <s v="5538"/>
    <s v="FTQ GA"/>
    <m/>
    <m/>
    <m/>
    <m/>
    <m/>
    <m/>
    <m/>
    <m/>
    <m/>
    <m/>
    <m/>
    <m/>
    <m/>
    <m/>
    <m/>
    <n v="11.9"/>
    <n v="12708"/>
    <s v="NA"/>
    <x v="5"/>
    <s v="NA"/>
    <s v="NA"/>
    <n v="0"/>
    <e v="#VALUE!"/>
    <n v="0"/>
    <x v="260"/>
    <s v="ISIDORA HIRMAS VALDERRAMA - SM ZAFIR"/>
    <e v="#N/A"/>
    <s v="02:20:47"/>
    <e v="#N/A"/>
    <e v="#N/A"/>
  </r>
  <r>
    <x v="5"/>
    <x v="1"/>
    <n v="40"/>
    <n v="42"/>
    <x v="0"/>
    <s v="19"/>
    <x v="1"/>
    <s v=""/>
    <s v=""/>
    <s v="10036576"/>
    <s v="RENI "/>
    <s v="MULLER"/>
    <m/>
    <s v="KUFRA EL PANGUE"/>
    <m/>
    <s v=""/>
    <m/>
    <s v=""/>
    <s v="CHL"/>
    <s v=""/>
    <s v="12:30:00"/>
    <s v="13:49:04"/>
    <s v="13:57:16"/>
    <s v="15,33"/>
    <s v="16,92"/>
    <s v="5236"/>
    <m/>
    <s v="14:27:16"/>
    <s v=""/>
    <s v="15:23:41"/>
    <s v="20,95"/>
    <s v=""/>
    <s v="3385"/>
    <s v="FTQ FTC"/>
    <m/>
    <m/>
    <m/>
    <m/>
    <m/>
    <m/>
    <m/>
    <m/>
    <m/>
    <m/>
    <m/>
    <m/>
    <m/>
    <m/>
    <m/>
    <n v="15.33"/>
    <n v="8621"/>
    <s v="NA"/>
    <x v="5"/>
    <s v="NA"/>
    <s v="NA"/>
    <n v="0"/>
    <e v="#VALUE!"/>
    <n v="0"/>
    <x v="92"/>
    <s v="RENI  MULLER - KUFRA EL PANGUE"/>
    <s v="KEHAILAN A"/>
    <s v="02:20:47"/>
    <e v="#N/A"/>
    <e v="#N/A"/>
  </r>
  <r>
    <x v="5"/>
    <x v="1"/>
    <n v="40"/>
    <n v="42"/>
    <x v="0"/>
    <s v="20"/>
    <x v="1"/>
    <s v=""/>
    <s v=""/>
    <m/>
    <s v="RICARDO"/>
    <s v="BACHELET"/>
    <m/>
    <s v="LP AL MALIKI"/>
    <m/>
    <s v=""/>
    <m/>
    <s v=""/>
    <s v="CHL"/>
    <s v=""/>
    <s v="12:30:00"/>
    <s v="13:40:47"/>
    <s v="13:42:30"/>
    <s v="18,45"/>
    <s v="18,9"/>
    <s v="4351"/>
    <s v="FTQ GA"/>
    <m/>
    <m/>
    <m/>
    <m/>
    <m/>
    <m/>
    <m/>
    <m/>
    <m/>
    <m/>
    <m/>
    <m/>
    <m/>
    <m/>
    <m/>
    <m/>
    <m/>
    <m/>
    <m/>
    <m/>
    <m/>
    <m/>
    <n v="18.45"/>
    <n v="4351"/>
    <s v="NA"/>
    <x v="5"/>
    <s v="NA"/>
    <s v="NA"/>
    <n v="0"/>
    <e v="#VALUE!"/>
    <n v="0"/>
    <x v="162"/>
    <s v="RICARDO BACHELET - LP AL MALIKI"/>
    <e v="#N/A"/>
    <s v="02:20:47"/>
    <e v="#N/A"/>
    <e v="#N/A"/>
  </r>
  <r>
    <x v="5"/>
    <x v="1"/>
    <n v="40"/>
    <n v="42"/>
    <x v="0"/>
    <s v="21"/>
    <x v="1"/>
    <s v=""/>
    <s v=""/>
    <m/>
    <s v="JORGE "/>
    <s v="BERCKEMEYER GOSCH"/>
    <m/>
    <s v="AS LA OMA"/>
    <m/>
    <s v=""/>
    <m/>
    <s v=""/>
    <s v="CHL"/>
    <s v=""/>
    <s v="12:30:00"/>
    <s v="13:50:07"/>
    <s v="13:58:28"/>
    <s v="15,12"/>
    <s v="16,7"/>
    <s v="5309"/>
    <s v="FTQ GA"/>
    <m/>
    <m/>
    <m/>
    <m/>
    <m/>
    <m/>
    <m/>
    <m/>
    <m/>
    <m/>
    <m/>
    <m/>
    <m/>
    <m/>
    <m/>
    <m/>
    <m/>
    <m/>
    <m/>
    <m/>
    <m/>
    <m/>
    <n v="15.12"/>
    <n v="5309"/>
    <s v="NA"/>
    <x v="5"/>
    <s v="NA"/>
    <s v="NA"/>
    <n v="0"/>
    <e v="#VALUE!"/>
    <n v="0"/>
    <x v="182"/>
    <s v="JORGE  BERCKEMEYER GOSCH - AS LA OMA"/>
    <e v="#N/A"/>
    <s v="02:20:47"/>
    <e v="#N/A"/>
    <e v="#N/A"/>
  </r>
  <r>
    <x v="5"/>
    <x v="1"/>
    <n v="40"/>
    <n v="42"/>
    <x v="0"/>
    <s v="22"/>
    <x v="1"/>
    <s v=""/>
    <s v=""/>
    <m/>
    <s v="JOAQUIN"/>
    <s v="LAGOS VELASCO"/>
    <m/>
    <s v="ITAITI"/>
    <m/>
    <s v=""/>
    <m/>
    <s v=""/>
    <s v="CHL"/>
    <s v=""/>
    <s v="12:30:00"/>
    <s v="13:54:50"/>
    <s v="14:03:21"/>
    <s v="14,33"/>
    <s v="15,77"/>
    <s v="5602"/>
    <s v="FTQ GA"/>
    <m/>
    <m/>
    <m/>
    <m/>
    <m/>
    <m/>
    <m/>
    <m/>
    <m/>
    <m/>
    <m/>
    <m/>
    <m/>
    <m/>
    <m/>
    <m/>
    <m/>
    <m/>
    <m/>
    <m/>
    <m/>
    <m/>
    <n v="14.33"/>
    <n v="5602"/>
    <s v="NA"/>
    <x v="5"/>
    <s v="NA"/>
    <s v="NA"/>
    <n v="0"/>
    <e v="#VALUE!"/>
    <n v="0"/>
    <x v="261"/>
    <s v="JOAQUIN LAGOS VELASCO - ITAITI"/>
    <e v="#N/A"/>
    <s v="02:20:47"/>
    <e v="#N/A"/>
    <e v="#N/A"/>
  </r>
  <r>
    <x v="5"/>
    <x v="1"/>
    <n v="40"/>
    <n v="42"/>
    <x v="0"/>
    <s v="23"/>
    <x v="1"/>
    <s v=""/>
    <s v=""/>
    <s v="10040068"/>
    <s v="CLAUDIO"/>
    <s v="CORNEJO CABEZAS"/>
    <m/>
    <s v="JHONNY"/>
    <m/>
    <s v=""/>
    <m/>
    <s v=""/>
    <s v="CHL"/>
    <s v=""/>
    <s v="12:30:00"/>
    <s v="13:58:41"/>
    <s v="14:11:07"/>
    <s v="13,23"/>
    <s v="15,09"/>
    <s v="6068"/>
    <s v="FTQ GA"/>
    <m/>
    <m/>
    <m/>
    <m/>
    <m/>
    <m/>
    <m/>
    <m/>
    <m/>
    <m/>
    <m/>
    <m/>
    <m/>
    <m/>
    <m/>
    <m/>
    <m/>
    <m/>
    <m/>
    <m/>
    <m/>
    <m/>
    <n v="13.23"/>
    <n v="6068"/>
    <s v="NA"/>
    <x v="5"/>
    <s v="NA"/>
    <s v="NA"/>
    <n v="0"/>
    <e v="#VALUE!"/>
    <n v="0"/>
    <x v="10"/>
    <s v="CLAUDIO CORNEJO CABEZAS - JHONNY"/>
    <s v="RINCONADA A"/>
    <s v="02:20:47"/>
    <e v="#N/A"/>
    <e v="#N/A"/>
  </r>
  <r>
    <x v="5"/>
    <x v="1"/>
    <n v="40"/>
    <n v="42"/>
    <x v="0"/>
    <s v="24"/>
    <x v="1"/>
    <s v=""/>
    <s v=""/>
    <s v="10036587"/>
    <s v="NICOLAS"/>
    <s v="SCHMIDT GONZALEZ"/>
    <m/>
    <s v="TOBA BRENO"/>
    <m/>
    <s v=""/>
    <m/>
    <s v=""/>
    <s v="CHL"/>
    <s v=""/>
    <s v="12:30:00"/>
    <s v="14:25:45"/>
    <s v="14:35:06"/>
    <s v="10,69"/>
    <s v="11,56"/>
    <s v="7507"/>
    <s v="FTQ GA"/>
    <m/>
    <m/>
    <m/>
    <m/>
    <m/>
    <m/>
    <m/>
    <m/>
    <m/>
    <m/>
    <m/>
    <m/>
    <m/>
    <m/>
    <m/>
    <m/>
    <m/>
    <m/>
    <m/>
    <m/>
    <m/>
    <m/>
    <n v="10.69"/>
    <n v="7507"/>
    <s v="NA"/>
    <x v="5"/>
    <s v="NA"/>
    <s v="NA"/>
    <n v="0"/>
    <e v="#VALUE!"/>
    <n v="0"/>
    <x v="2"/>
    <s v="NICOLAS SCHMIDT GONZALEZ - TOBA BRENO"/>
    <s v="TOBA ENDURANCE"/>
    <s v="02:20:47"/>
    <e v="#N/A"/>
    <e v="#N/A"/>
  </r>
  <r>
    <x v="5"/>
    <x v="1"/>
    <n v="40"/>
    <n v="42"/>
    <x v="0"/>
    <s v="25"/>
    <x v="1"/>
    <s v=""/>
    <s v=""/>
    <m/>
    <s v="JUAN ALVARO"/>
    <s v="GONZALEZ ASBUN"/>
    <m/>
    <s v="GITAN"/>
    <m/>
    <s v=""/>
    <m/>
    <s v=""/>
    <s v="CHL"/>
    <s v=""/>
    <s v="12:30:00"/>
    <s v="14:42:20"/>
    <s v="14:52:14"/>
    <s v="9,41"/>
    <s v="10,11"/>
    <s v="8534"/>
    <s v="RET"/>
    <m/>
    <m/>
    <m/>
    <m/>
    <m/>
    <m/>
    <m/>
    <m/>
    <m/>
    <m/>
    <m/>
    <m/>
    <m/>
    <m/>
    <m/>
    <m/>
    <m/>
    <m/>
    <m/>
    <m/>
    <m/>
    <m/>
    <n v="9.41"/>
    <n v="8534"/>
    <s v="NA"/>
    <x v="5"/>
    <s v="NA"/>
    <s v="NA"/>
    <n v="0"/>
    <e v="#VALUE!"/>
    <n v="0"/>
    <x v="95"/>
    <s v="JUAN ALVARO GONZALEZ ASBUN - GITAN"/>
    <s v="EL SENDERO"/>
    <s v="02:20:47"/>
    <e v="#N/A"/>
    <e v="#N/A"/>
  </r>
  <r>
    <x v="5"/>
    <x v="1"/>
    <n v="40"/>
    <n v="42"/>
    <x v="0"/>
    <s v="26"/>
    <x v="1"/>
    <s v=""/>
    <s v=""/>
    <m/>
    <s v="ANDRES"/>
    <s v="MENDEZ"/>
    <m/>
    <s v="FACUNDO"/>
    <m/>
    <s v=""/>
    <m/>
    <s v=""/>
    <s v="CHL"/>
    <s v=""/>
    <s v="12:30:00"/>
    <s v="14:06:40"/>
    <s v="14:57:17"/>
    <s v="9,08"/>
    <s v="13,84"/>
    <s v="8837"/>
    <s v="FTQ GA"/>
    <m/>
    <m/>
    <m/>
    <m/>
    <m/>
    <m/>
    <m/>
    <m/>
    <m/>
    <m/>
    <m/>
    <m/>
    <m/>
    <m/>
    <m/>
    <m/>
    <m/>
    <m/>
    <m/>
    <m/>
    <m/>
    <m/>
    <n v="9.08"/>
    <n v="8837"/>
    <s v="NA"/>
    <x v="5"/>
    <s v="NA"/>
    <s v="NA"/>
    <n v="0"/>
    <e v="#VALUE!"/>
    <n v="0"/>
    <x v="262"/>
    <s v="ANDRES MENDEZ - FACUNDO"/>
    <e v="#N/A"/>
    <s v="02:20:47"/>
    <e v="#N/A"/>
    <e v="#N/A"/>
  </r>
  <r>
    <x v="5"/>
    <x v="1"/>
    <n v="40"/>
    <n v="42"/>
    <x v="0"/>
    <s v="27"/>
    <x v="1"/>
    <s v=""/>
    <s v=""/>
    <s v="10138024"/>
    <s v="MARIA CECILIA"/>
    <s v="GODOY"/>
    <m/>
    <s v="Belle"/>
    <m/>
    <s v=""/>
    <m/>
    <s v=""/>
    <s v="CHL"/>
    <s v=""/>
    <s v="12:30:00"/>
    <s v=""/>
    <s v="14:52:10"/>
    <s v="9,41"/>
    <s v=""/>
    <s v="8531"/>
    <s v="RET"/>
    <m/>
    <m/>
    <m/>
    <m/>
    <m/>
    <m/>
    <m/>
    <m/>
    <m/>
    <m/>
    <m/>
    <m/>
    <m/>
    <m/>
    <m/>
    <m/>
    <m/>
    <m/>
    <m/>
    <m/>
    <m/>
    <m/>
    <m/>
    <n v="8531"/>
    <s v="NA"/>
    <x v="5"/>
    <s v="NA"/>
    <s v="NA"/>
    <n v="0"/>
    <e v="#VALUE!"/>
    <n v="0"/>
    <x v="93"/>
    <s v="MARIA CECILIA GODOY - BELLE"/>
    <s v="EL SENDERO"/>
    <s v="02:20:47"/>
    <e v="#N/A"/>
    <e v="#N/A"/>
  </r>
  <r>
    <x v="5"/>
    <x v="1"/>
    <n v="40"/>
    <n v="42"/>
    <x v="1"/>
    <s v="1"/>
    <x v="0"/>
    <s v=""/>
    <s v=""/>
    <m/>
    <s v="JOSEFA"/>
    <s v="AGUILERA"/>
    <m/>
    <s v="SULTAN AUGUSTO"/>
    <m/>
    <s v=""/>
    <m/>
    <s v=""/>
    <s v="CHL"/>
    <s v=""/>
    <s v="12:45:00"/>
    <s v="14:21:35"/>
    <s v="14:27:54"/>
    <s v="13"/>
    <s v="13,85"/>
    <s v="6175"/>
    <m/>
    <s v="14:57:54"/>
    <s v="16:13:18"/>
    <s v="16:20:09"/>
    <s v="14,37"/>
    <s v="15,68"/>
    <s v="4935"/>
    <m/>
    <m/>
    <m/>
    <m/>
    <m/>
    <m/>
    <m/>
    <m/>
    <m/>
    <m/>
    <m/>
    <m/>
    <m/>
    <m/>
    <m/>
    <m/>
    <n v="13.61"/>
    <n v="11109"/>
    <n v="11109"/>
    <x v="6"/>
    <n v="5"/>
    <s v="03:05:09"/>
    <n v="180"/>
    <n v="-44.366666666666667"/>
    <n v="177.63333333333333"/>
    <x v="112"/>
    <s v="JOSEFA AGUILERA - SULTAN AUGUSTO"/>
    <s v="RINCONADA B"/>
    <s v="02:20:47"/>
    <e v="#N/A"/>
    <e v="#N/A"/>
  </r>
  <r>
    <x v="5"/>
    <x v="1"/>
    <n v="20"/>
    <n v="19.7"/>
    <x v="2"/>
    <s v="1"/>
    <x v="0"/>
    <s v=""/>
    <s v=""/>
    <s v="10105805"/>
    <s v="FRANCISCO "/>
    <s v="EGUIGUREN VALDÉS"/>
    <s v="105ZX50"/>
    <s v="ANCAR FLOKI"/>
    <m/>
    <s v=""/>
    <m/>
    <s v=""/>
    <s v="CHL"/>
    <s v=""/>
    <s v="13:30:00"/>
    <s v="14:29:15"/>
    <s v="14:42:27"/>
    <s v="16,31"/>
    <s v="19,95"/>
    <s v="4347"/>
    <m/>
    <m/>
    <m/>
    <m/>
    <m/>
    <m/>
    <m/>
    <m/>
    <m/>
    <m/>
    <m/>
    <m/>
    <m/>
    <m/>
    <m/>
    <m/>
    <m/>
    <m/>
    <m/>
    <m/>
    <m/>
    <m/>
    <m/>
    <n v="16.309999999999999"/>
    <n v="4347"/>
    <n v="4347"/>
    <x v="7"/>
    <n v="1"/>
    <s v="01:12:27"/>
    <n v="200"/>
    <n v="0"/>
    <n v="219.7"/>
    <x v="14"/>
    <s v="FRANCISCO  EGUIGUREN VALDÉS - ANCAR FLOKI"/>
    <s v="EL QUILLAY"/>
    <s v="01:12:27"/>
    <e v="#N/A"/>
    <e v="#N/A"/>
  </r>
  <r>
    <x v="5"/>
    <x v="1"/>
    <n v="20"/>
    <n v="19.7"/>
    <x v="2"/>
    <s v="2"/>
    <x v="0"/>
    <s v=""/>
    <s v=""/>
    <m/>
    <s v="ALISON"/>
    <s v="CASTILLO"/>
    <s v="104SA64"/>
    <s v="AURA"/>
    <m/>
    <s v=""/>
    <m/>
    <s v=""/>
    <s v="CHL"/>
    <s v=""/>
    <s v="13:30:00"/>
    <s v="14:39:58"/>
    <s v="14:43:01"/>
    <s v="16,19"/>
    <s v="16,89"/>
    <s v="4382"/>
    <m/>
    <m/>
    <m/>
    <m/>
    <m/>
    <m/>
    <m/>
    <m/>
    <m/>
    <m/>
    <m/>
    <m/>
    <m/>
    <m/>
    <m/>
    <m/>
    <m/>
    <m/>
    <m/>
    <m/>
    <m/>
    <m/>
    <m/>
    <n v="16.190000000000001"/>
    <n v="4382"/>
    <n v="4382"/>
    <x v="7"/>
    <n v="2"/>
    <s v="01:13:02"/>
    <n v="195"/>
    <n v="-0.58333333333333337"/>
    <n v="214.11666666666665"/>
    <x v="263"/>
    <s v="ALISON CASTILLO - AURA"/>
    <e v="#N/A"/>
    <s v="01:12:27"/>
    <e v="#N/A"/>
    <e v="#N/A"/>
  </r>
  <r>
    <x v="5"/>
    <x v="1"/>
    <n v="20"/>
    <n v="19.7"/>
    <x v="2"/>
    <s v="3"/>
    <x v="0"/>
    <s v=""/>
    <s v=""/>
    <m/>
    <s v="RAFAELA"/>
    <s v="CORTES"/>
    <m/>
    <s v="ZINGARA"/>
    <m/>
    <s v=""/>
    <m/>
    <s v=""/>
    <s v="CHL"/>
    <s v=""/>
    <s v="13:30:00"/>
    <s v="14:39:54"/>
    <s v="14:44:35"/>
    <s v="15,85"/>
    <s v="16,91"/>
    <s v="4475"/>
    <m/>
    <m/>
    <m/>
    <m/>
    <m/>
    <m/>
    <m/>
    <m/>
    <m/>
    <m/>
    <m/>
    <m/>
    <m/>
    <m/>
    <m/>
    <m/>
    <m/>
    <m/>
    <m/>
    <m/>
    <m/>
    <m/>
    <m/>
    <n v="15.85"/>
    <n v="4475"/>
    <n v="4475"/>
    <x v="7"/>
    <n v="3"/>
    <s v="01:14:35"/>
    <n v="190"/>
    <n v="-2.1333333333333333"/>
    <n v="207.56666666666666"/>
    <x v="264"/>
    <s v="RAFAELA CORTES - ZINGARA"/>
    <e v="#N/A"/>
    <s v="01:12:27"/>
    <e v="#N/A"/>
    <e v="#N/A"/>
  </r>
  <r>
    <x v="5"/>
    <x v="1"/>
    <n v="20"/>
    <n v="19.7"/>
    <x v="2"/>
    <s v="4"/>
    <x v="0"/>
    <s v=""/>
    <s v=""/>
    <m/>
    <s v="RENATA"/>
    <s v="REINOSO"/>
    <m/>
    <s v="BEHSIR"/>
    <m/>
    <s v=""/>
    <m/>
    <s v=""/>
    <s v="CHL"/>
    <s v=""/>
    <s v="13:30:00"/>
    <s v="14:40:07"/>
    <s v="14:45:42"/>
    <s v="15,61"/>
    <s v="16,86"/>
    <s v="4542"/>
    <m/>
    <m/>
    <m/>
    <m/>
    <m/>
    <m/>
    <m/>
    <m/>
    <m/>
    <m/>
    <m/>
    <m/>
    <m/>
    <m/>
    <m/>
    <m/>
    <m/>
    <m/>
    <m/>
    <m/>
    <m/>
    <m/>
    <m/>
    <n v="15.61"/>
    <n v="4542"/>
    <n v="4542"/>
    <x v="7"/>
    <n v="4"/>
    <s v="01:15:42"/>
    <n v="185"/>
    <n v="-3.25"/>
    <n v="201.45"/>
    <x v="265"/>
    <s v="RENATA REINOSO - BEHSIR"/>
    <e v="#N/A"/>
    <s v="01:12:27"/>
    <e v="#N/A"/>
    <e v="#N/A"/>
  </r>
  <r>
    <x v="5"/>
    <x v="1"/>
    <n v="20"/>
    <n v="19.7"/>
    <x v="2"/>
    <s v="5"/>
    <x v="0"/>
    <s v=""/>
    <s v=""/>
    <m/>
    <s v="MARIA"/>
    <s v="RISHMAWI"/>
    <s v="105OM12"/>
    <s v="PRINCIPE"/>
    <m/>
    <s v=""/>
    <m/>
    <s v=""/>
    <s v="CHL"/>
    <s v=""/>
    <s v="13:30:00"/>
    <s v="14:29:35"/>
    <s v="14:46:16"/>
    <s v="15,5"/>
    <s v="19,83"/>
    <s v="4576"/>
    <m/>
    <m/>
    <m/>
    <m/>
    <m/>
    <m/>
    <m/>
    <m/>
    <m/>
    <m/>
    <m/>
    <m/>
    <m/>
    <m/>
    <m/>
    <m/>
    <m/>
    <m/>
    <m/>
    <m/>
    <m/>
    <m/>
    <m/>
    <n v="15.5"/>
    <n v="4576"/>
    <n v="4576"/>
    <x v="7"/>
    <n v="5"/>
    <s v="01:16:16"/>
    <n v="180"/>
    <n v="-3.8166666666666664"/>
    <n v="195.88333333333333"/>
    <x v="114"/>
    <s v="MARIA RISHMAWI - PRINCIPE"/>
    <e v="#N/A"/>
    <s v="01:12:27"/>
    <e v="#N/A"/>
    <e v="#N/A"/>
  </r>
  <r>
    <x v="5"/>
    <x v="1"/>
    <n v="20"/>
    <n v="19.7"/>
    <x v="2"/>
    <s v="6"/>
    <x v="0"/>
    <s v=""/>
    <s v=""/>
    <m/>
    <s v="SERGIO "/>
    <s v="MERINO"/>
    <m/>
    <s v="PINTA"/>
    <m/>
    <s v=""/>
    <m/>
    <s v=""/>
    <s v="CHL"/>
    <s v=""/>
    <s v="13:30:00"/>
    <s v="14:43:42"/>
    <s v="14:48:42"/>
    <s v="15,02"/>
    <s v="16,04"/>
    <s v="4723"/>
    <m/>
    <m/>
    <m/>
    <m/>
    <m/>
    <m/>
    <m/>
    <m/>
    <m/>
    <m/>
    <m/>
    <m/>
    <m/>
    <m/>
    <m/>
    <m/>
    <m/>
    <m/>
    <m/>
    <m/>
    <m/>
    <m/>
    <m/>
    <n v="15.02"/>
    <n v="4723"/>
    <n v="4723"/>
    <x v="7"/>
    <n v="6"/>
    <s v="01:18:43"/>
    <n v="175"/>
    <n v="-6.2666666666666666"/>
    <n v="188.43333333333331"/>
    <x v="266"/>
    <s v="SERGIO  MERINO - PINTA"/>
    <e v="#N/A"/>
    <s v="01:12:27"/>
    <e v="#N/A"/>
    <e v="#N/A"/>
  </r>
  <r>
    <x v="5"/>
    <x v="1"/>
    <n v="20"/>
    <n v="19.7"/>
    <x v="2"/>
    <s v="7"/>
    <x v="0"/>
    <s v=""/>
    <s v=""/>
    <m/>
    <s v="INES "/>
    <s v="ALAMOS"/>
    <m/>
    <s v="COCA"/>
    <m/>
    <s v=""/>
    <m/>
    <s v=""/>
    <s v="CHL"/>
    <s v=""/>
    <s v="13:30:00"/>
    <s v="14:43:40"/>
    <s v="14:48:45"/>
    <s v="15,01"/>
    <s v="16,04"/>
    <s v="4725"/>
    <m/>
    <m/>
    <m/>
    <m/>
    <m/>
    <m/>
    <m/>
    <m/>
    <m/>
    <m/>
    <m/>
    <m/>
    <m/>
    <m/>
    <m/>
    <m/>
    <m/>
    <m/>
    <m/>
    <m/>
    <m/>
    <m/>
    <m/>
    <n v="15.01"/>
    <n v="4725"/>
    <n v="4725"/>
    <x v="7"/>
    <n v="7"/>
    <s v="01:18:45"/>
    <n v="170"/>
    <n v="-6.3"/>
    <n v="183.39999999999998"/>
    <x v="267"/>
    <s v="INES  ALAMOS - COCA"/>
    <e v="#N/A"/>
    <s v="01:12:27"/>
    <e v="#N/A"/>
    <e v="#N/A"/>
  </r>
  <r>
    <x v="5"/>
    <x v="1"/>
    <n v="20"/>
    <n v="19.7"/>
    <x v="2"/>
    <s v="8"/>
    <x v="0"/>
    <s v=""/>
    <s v=""/>
    <m/>
    <s v="JOSE"/>
    <s v="ROJAS"/>
    <m/>
    <s v="VISON"/>
    <m/>
    <s v=""/>
    <m/>
    <s v=""/>
    <s v="CHL"/>
    <s v=""/>
    <s v="13:30:00"/>
    <s v="14:40:14"/>
    <s v="14:50:44"/>
    <s v="14,64"/>
    <s v="16,83"/>
    <s v="4844"/>
    <m/>
    <m/>
    <m/>
    <m/>
    <m/>
    <m/>
    <m/>
    <m/>
    <m/>
    <m/>
    <m/>
    <m/>
    <m/>
    <m/>
    <m/>
    <m/>
    <m/>
    <m/>
    <m/>
    <m/>
    <m/>
    <m/>
    <m/>
    <n v="14.64"/>
    <n v="4844"/>
    <n v="4844"/>
    <x v="7"/>
    <n v="8"/>
    <s v="01:20:44"/>
    <n v="165"/>
    <n v="-8.2833333333333332"/>
    <n v="176.41666666666666"/>
    <x v="268"/>
    <s v="JOSE ROJAS - VISON"/>
    <e v="#N/A"/>
    <s v="01:12:27"/>
    <e v="#N/A"/>
    <e v="#N/A"/>
  </r>
  <r>
    <x v="5"/>
    <x v="1"/>
    <n v="20"/>
    <n v="19.7"/>
    <x v="2"/>
    <s v="9"/>
    <x v="0"/>
    <s v=""/>
    <s v=""/>
    <m/>
    <s v="PATRICIA"/>
    <s v="SANCHEZ"/>
    <s v="105OS49"/>
    <s v="NOMADE"/>
    <m/>
    <s v=""/>
    <m/>
    <s v=""/>
    <s v="CHL"/>
    <s v=""/>
    <s v="13:30:00"/>
    <s v=""/>
    <s v="14:51:02"/>
    <s v="14,58"/>
    <s v=""/>
    <s v="4863"/>
    <m/>
    <m/>
    <m/>
    <m/>
    <m/>
    <m/>
    <m/>
    <m/>
    <m/>
    <m/>
    <m/>
    <m/>
    <m/>
    <m/>
    <m/>
    <m/>
    <m/>
    <m/>
    <m/>
    <m/>
    <m/>
    <m/>
    <m/>
    <m/>
    <n v="4863"/>
    <n v="4863"/>
    <x v="7"/>
    <n v="9"/>
    <s v="01:21:03"/>
    <n v="160"/>
    <n v="-8.6"/>
    <n v="171.1"/>
    <x v="269"/>
    <s v="PATRICIA SANCHEZ - NOMADE"/>
    <e v="#N/A"/>
    <s v="01:12:27"/>
    <e v="#N/A"/>
    <e v="#N/A"/>
  </r>
  <r>
    <x v="5"/>
    <x v="1"/>
    <n v="20"/>
    <n v="19.7"/>
    <x v="2"/>
    <s v="10"/>
    <x v="0"/>
    <s v=""/>
    <s v=""/>
    <m/>
    <s v="AGUSTINA"/>
    <s v="GONZALEZ"/>
    <m/>
    <s v="CANELO"/>
    <m/>
    <s v=""/>
    <m/>
    <s v=""/>
    <s v="CHL"/>
    <s v=""/>
    <s v="13:30:00"/>
    <s v="14:40:16"/>
    <s v="14:51:39"/>
    <s v="14,48"/>
    <s v="16,82"/>
    <s v="4899"/>
    <m/>
    <m/>
    <m/>
    <m/>
    <m/>
    <m/>
    <m/>
    <m/>
    <m/>
    <m/>
    <m/>
    <m/>
    <m/>
    <m/>
    <m/>
    <m/>
    <m/>
    <m/>
    <m/>
    <m/>
    <m/>
    <m/>
    <m/>
    <n v="14.48"/>
    <n v="4899"/>
    <n v="4899"/>
    <x v="7"/>
    <n v="10"/>
    <s v="01:21:39"/>
    <n v="155"/>
    <n v="-9.1999999999999993"/>
    <n v="165.5"/>
    <x v="270"/>
    <s v="AGUSTINA GONZALEZ - CANELO"/>
    <e v="#N/A"/>
    <s v="01:12:27"/>
    <e v="#N/A"/>
    <e v="#N/A"/>
  </r>
  <r>
    <x v="5"/>
    <x v="1"/>
    <n v="20"/>
    <n v="19.7"/>
    <x v="2"/>
    <s v="11"/>
    <x v="0"/>
    <s v=""/>
    <s v=""/>
    <m/>
    <s v="VALENTINA"/>
    <s v="LETELIER"/>
    <s v="105KB52"/>
    <s v="CL JACARTA"/>
    <m/>
    <s v=""/>
    <m/>
    <s v=""/>
    <s v="CHL"/>
    <s v=""/>
    <s v="13:30:00"/>
    <s v="15:06:57"/>
    <s v="15:11:47"/>
    <s v="11,61"/>
    <s v="12,19"/>
    <s v="6108"/>
    <m/>
    <m/>
    <m/>
    <m/>
    <m/>
    <m/>
    <m/>
    <m/>
    <m/>
    <m/>
    <m/>
    <m/>
    <m/>
    <m/>
    <m/>
    <m/>
    <m/>
    <m/>
    <m/>
    <m/>
    <m/>
    <m/>
    <m/>
    <n v="11.61"/>
    <n v="6108"/>
    <n v="6108"/>
    <x v="7"/>
    <n v="11"/>
    <s v="01:41:48"/>
    <n v="150"/>
    <n v="-29.35"/>
    <n v="140.35"/>
    <x v="271"/>
    <s v="VALENTINA LETELIER - CL JACARTA"/>
    <e v="#N/A"/>
    <s v="01:12:27"/>
    <e v="#N/A"/>
    <e v="#N/A"/>
  </r>
  <r>
    <x v="5"/>
    <x v="1"/>
    <n v="20"/>
    <n v="19.7"/>
    <x v="2"/>
    <s v="12"/>
    <x v="0"/>
    <s v=""/>
    <s v=""/>
    <m/>
    <s v="EMMA"/>
    <s v="LETELIER"/>
    <m/>
    <s v="PERSEVERANCIA PETETE"/>
    <m/>
    <s v=""/>
    <m/>
    <s v=""/>
    <s v="CHL"/>
    <s v=""/>
    <s v="13:30:00"/>
    <s v="15:06:59"/>
    <s v="15:12:41"/>
    <s v="11,51"/>
    <s v="12,19"/>
    <s v="6162"/>
    <m/>
    <m/>
    <m/>
    <m/>
    <m/>
    <m/>
    <m/>
    <m/>
    <m/>
    <m/>
    <m/>
    <m/>
    <m/>
    <m/>
    <m/>
    <m/>
    <m/>
    <m/>
    <m/>
    <m/>
    <m/>
    <m/>
    <m/>
    <n v="11.51"/>
    <n v="6162"/>
    <n v="6162"/>
    <x v="7"/>
    <n v="12"/>
    <s v="01:42:42"/>
    <n v="145"/>
    <n v="-30.25"/>
    <n v="134.44999999999999"/>
    <x v="272"/>
    <s v="EMMA LETELIER - PERSEVERANCIA PETETE"/>
    <e v="#N/A"/>
    <s v="01:12:27"/>
    <e v="#N/A"/>
    <e v="#N/A"/>
  </r>
  <r>
    <x v="6"/>
    <x v="0"/>
    <n v="120"/>
    <n v="120"/>
    <x v="0"/>
    <s v="1"/>
    <x v="0"/>
    <s v=""/>
    <s v=""/>
    <s v="10067266"/>
    <s v="FELIPE"/>
    <s v="SAT YABER"/>
    <s v="106KS88"/>
    <s v="CHAMPULLI ZAHIR"/>
    <m/>
    <s v=""/>
    <m/>
    <s v=""/>
    <s v="CHL"/>
    <s v=""/>
    <s v="18,31"/>
    <s v="7709"/>
    <m/>
    <s v="01:38"/>
    <s v="18,43"/>
    <s v="6426"/>
    <m/>
    <s v="02:07"/>
    <s v="19,44"/>
    <s v="5240"/>
    <m/>
    <s v="02:49"/>
    <s v="20,24"/>
    <s v="3505"/>
    <m/>
    <s v="08:27"/>
    <m/>
    <m/>
    <m/>
    <m/>
    <m/>
    <m/>
    <m/>
    <m/>
    <m/>
    <m/>
    <m/>
    <m/>
    <m/>
    <n v="18.899999999999999"/>
    <n v="22879"/>
    <n v="22879"/>
    <x v="0"/>
    <n v="1"/>
    <s v="06:21:19"/>
    <n v="200"/>
    <n v="0"/>
    <n v="320"/>
    <x v="3"/>
    <s v="FELIPE SAT YABER - CHAMPULLI ZAHIR"/>
    <s v="RINCONADA A"/>
    <s v="06:21:19"/>
    <e v="#N/A"/>
    <e v="#N/A"/>
  </r>
  <r>
    <x v="6"/>
    <x v="0"/>
    <n v="120"/>
    <n v="120"/>
    <x v="0"/>
    <s v="2"/>
    <x v="0"/>
    <s v=""/>
    <s v=""/>
    <s v="10018240"/>
    <s v="DAVID"/>
    <s v="RAMIREZ FUENTES"/>
    <s v="104YP08"/>
    <s v="PERSEVERANCIA PAN DE AZUCAR"/>
    <m/>
    <s v=""/>
    <m/>
    <s v=""/>
    <s v="CHL"/>
    <s v=""/>
    <s v="19,33"/>
    <s v="7300"/>
    <m/>
    <s v="03:27"/>
    <s v="19,19"/>
    <s v="6172"/>
    <m/>
    <s v="03:23"/>
    <s v="17,51"/>
    <s v="5819"/>
    <m/>
    <s v="04:17"/>
    <s v="18,61"/>
    <s v="3812"/>
    <m/>
    <s v="21:06"/>
    <m/>
    <m/>
    <m/>
    <m/>
    <m/>
    <m/>
    <m/>
    <m/>
    <m/>
    <m/>
    <m/>
    <m/>
    <m/>
    <n v="18.71"/>
    <n v="23103"/>
    <n v="23103"/>
    <x v="0"/>
    <n v="2"/>
    <s v="06:25:03"/>
    <n v="195"/>
    <n v="-3.7333333333333334"/>
    <n v="311.26666666666665"/>
    <x v="12"/>
    <s v="DAVID RAMIREZ FUENTES - PERSEVERANCIA PAN DE AZUCAR"/>
    <e v="#N/A"/>
    <s v="06:21:19"/>
    <e v="#N/A"/>
    <e v="#N/A"/>
  </r>
  <r>
    <x v="6"/>
    <x v="0"/>
    <n v="120"/>
    <n v="120"/>
    <x v="0"/>
    <s v="3"/>
    <x v="0"/>
    <s v=""/>
    <s v=""/>
    <s v="10118325"/>
    <s v="MATIAS"/>
    <s v="ALAMOS"/>
    <s v="106CV86"/>
    <s v="AO TORUK"/>
    <m/>
    <s v=""/>
    <m/>
    <s v=""/>
    <s v="CHL"/>
    <s v=""/>
    <s v="17,38"/>
    <s v="8120"/>
    <m/>
    <s v="03:02"/>
    <s v="18,74"/>
    <s v="6321"/>
    <m/>
    <s v="02:59"/>
    <s v="17,46"/>
    <s v="5834"/>
    <m/>
    <s v="04:01"/>
    <s v="18,51"/>
    <s v="3832"/>
    <m/>
    <s v="07:10"/>
    <m/>
    <m/>
    <m/>
    <m/>
    <m/>
    <m/>
    <m/>
    <m/>
    <m/>
    <m/>
    <m/>
    <m/>
    <m/>
    <n v="17.940000000000001"/>
    <n v="24107"/>
    <n v="24107"/>
    <x v="0"/>
    <n v="3"/>
    <s v="06:41:47"/>
    <n v="190"/>
    <n v="-20.466666666666665"/>
    <n v="289.53333333333336"/>
    <x v="27"/>
    <s v="MATIAS ALAMOS - AO TORUK"/>
    <s v="EL MOLINO A"/>
    <s v="06:21:19"/>
    <e v="#N/A"/>
    <e v="#N/A"/>
  </r>
  <r>
    <x v="6"/>
    <x v="0"/>
    <n v="120"/>
    <n v="120"/>
    <x v="0"/>
    <s v="4"/>
    <x v="0"/>
    <s v=""/>
    <s v=""/>
    <s v="10102392"/>
    <s v="MACARENA"/>
    <s v="SUAZO CEPEDA"/>
    <s v="105UU64"/>
    <s v="CL KATANA"/>
    <m/>
    <s v=""/>
    <m/>
    <s v=""/>
    <s v="CHL"/>
    <s v=""/>
    <s v="17,35"/>
    <s v="8135"/>
    <m/>
    <s v="03:26"/>
    <s v="18,68"/>
    <s v="6339"/>
    <m/>
    <s v="03:33"/>
    <s v="17,7"/>
    <s v="5756"/>
    <m/>
    <s v="03:14"/>
    <s v="18,28"/>
    <s v="3880"/>
    <m/>
    <s v="04:21"/>
    <m/>
    <m/>
    <m/>
    <m/>
    <m/>
    <m/>
    <m/>
    <m/>
    <m/>
    <m/>
    <m/>
    <m/>
    <m/>
    <n v="17.93"/>
    <n v="24110"/>
    <n v="24110"/>
    <x v="0"/>
    <n v="4"/>
    <s v="06:41:50"/>
    <n v="185"/>
    <n v="-20.516666666666666"/>
    <n v="284.48333333333335"/>
    <x v="44"/>
    <s v="MACARENA SUAZO CEPEDA - CL KATANA"/>
    <s v="EL QUILLAY"/>
    <s v="06:21:19"/>
    <e v="#N/A"/>
    <e v="#N/A"/>
  </r>
  <r>
    <x v="6"/>
    <x v="0"/>
    <n v="120"/>
    <n v="120"/>
    <x v="0"/>
    <s v="5"/>
    <x v="1"/>
    <s v=""/>
    <s v=""/>
    <s v="10172358"/>
    <s v="FELIPE"/>
    <s v="YCHPAS ESPINOZA"/>
    <s v="106CE20"/>
    <s v="AL RAMAL"/>
    <m/>
    <s v=""/>
    <m/>
    <s v=""/>
    <s v="PER"/>
    <s v=""/>
    <s v="17,37"/>
    <s v="8123"/>
    <m/>
    <s v="03:25"/>
    <s v="18,49"/>
    <s v="6406"/>
    <s v="FTQ GA"/>
    <s v="04:30"/>
    <m/>
    <m/>
    <m/>
    <m/>
    <m/>
    <m/>
    <m/>
    <m/>
    <m/>
    <m/>
    <m/>
    <m/>
    <m/>
    <m/>
    <m/>
    <m/>
    <m/>
    <m/>
    <m/>
    <m/>
    <m/>
    <n v="17.86"/>
    <n v="14529"/>
    <s v="NA"/>
    <x v="0"/>
    <s v="NA"/>
    <s v="NA"/>
    <n v="0"/>
    <e v="#VALUE!"/>
    <n v="0"/>
    <x v="79"/>
    <s v="FELIPE YCHPAS ESPINOZA - AL RAMAL"/>
    <e v="#N/A"/>
    <s v="06:21:19"/>
    <e v="#N/A"/>
    <e v="#N/A"/>
  </r>
  <r>
    <x v="6"/>
    <x v="0"/>
    <n v="120"/>
    <n v="120"/>
    <x v="0"/>
    <s v="6"/>
    <x v="1"/>
    <s v=""/>
    <s v=""/>
    <s v="10048681"/>
    <s v="DAVID"/>
    <s v="RAMIREZ AGUILERA"/>
    <s v="105RA03"/>
    <s v="PERSEVERANCIA PLATINO"/>
    <m/>
    <s v=""/>
    <m/>
    <s v=""/>
    <s v="CHL"/>
    <s v=""/>
    <s v="16,49"/>
    <s v="8555"/>
    <m/>
    <s v="10:49"/>
    <s v="11,32"/>
    <s v="10459"/>
    <s v="RET"/>
    <s v="02:49"/>
    <m/>
    <m/>
    <m/>
    <m/>
    <m/>
    <m/>
    <m/>
    <m/>
    <m/>
    <m/>
    <m/>
    <m/>
    <m/>
    <m/>
    <m/>
    <m/>
    <m/>
    <m/>
    <m/>
    <m/>
    <m/>
    <n v="13.65"/>
    <n v="19015"/>
    <s v="NA"/>
    <x v="0"/>
    <s v="NA"/>
    <s v="NA"/>
    <n v="0"/>
    <e v="#VALUE!"/>
    <n v="0"/>
    <x v="7"/>
    <s v="DAVID RAMIREZ AGUILERA - PERSEVERANCIA PLATINO"/>
    <e v="#N/A"/>
    <s v="06:21:19"/>
    <e v="#N/A"/>
    <e v="#N/A"/>
  </r>
  <r>
    <x v="6"/>
    <x v="0"/>
    <n v="120"/>
    <n v="120"/>
    <x v="1"/>
    <s v="1"/>
    <x v="0"/>
    <s v=""/>
    <s v=""/>
    <s v="10172600"/>
    <s v="JESUS Maximiliano"/>
    <s v="CERPA VERA"/>
    <s v="106NV29"/>
    <s v="KHADAR"/>
    <m/>
    <s v=""/>
    <m/>
    <s v=""/>
    <s v="CHL"/>
    <s v=""/>
    <s v="16,58"/>
    <s v="8511"/>
    <m/>
    <s v="09:22"/>
    <s v="15,62"/>
    <s v="7583"/>
    <m/>
    <s v="04:47"/>
    <s v="14,53"/>
    <s v="7014"/>
    <m/>
    <s v="07:20"/>
    <s v="11,72"/>
    <s v="6052"/>
    <m/>
    <s v="11:36"/>
    <m/>
    <m/>
    <m/>
    <m/>
    <m/>
    <m/>
    <m/>
    <m/>
    <m/>
    <m/>
    <m/>
    <m/>
    <m/>
    <n v="14.83"/>
    <n v="29160"/>
    <n v="29160"/>
    <x v="1"/>
    <n v="5"/>
    <s v="08:06:00"/>
    <n v="180"/>
    <n v="-104.68333333333334"/>
    <n v="195.31666666666666"/>
    <x v="17"/>
    <s v="JESUS MAXIMILIANO CERPA VERA - KHADAR"/>
    <e v="#N/A"/>
    <s v="06:21:19"/>
    <e v="#N/A"/>
    <e v="#N/A"/>
  </r>
  <r>
    <x v="6"/>
    <x v="0"/>
    <n v="80"/>
    <n v="80"/>
    <x v="0"/>
    <s v="1"/>
    <x v="0"/>
    <s v=""/>
    <s v=""/>
    <s v="10058525"/>
    <s v="MAURICIO"/>
    <s v="ROGEL SILVA"/>
    <s v="105XZ85"/>
    <s v="TERRIBLE CACHA"/>
    <m/>
    <s v=""/>
    <m/>
    <s v=""/>
    <s v="CHL"/>
    <s v=""/>
    <s v="21,78"/>
    <s v="5439"/>
    <m/>
    <s v="02:23"/>
    <s v="20,76"/>
    <s v="4907"/>
    <m/>
    <s v="04:18"/>
    <s v="22,06"/>
    <s v="3214"/>
    <m/>
    <s v="16:33"/>
    <m/>
    <m/>
    <m/>
    <m/>
    <m/>
    <m/>
    <m/>
    <m/>
    <m/>
    <m/>
    <m/>
    <m/>
    <m/>
    <m/>
    <m/>
    <m/>
    <m/>
    <n v="21.48"/>
    <n v="13560"/>
    <n v="13560"/>
    <x v="2"/>
    <n v="1"/>
    <s v="03:46:00"/>
    <n v="200"/>
    <n v="0"/>
    <n v="280"/>
    <x v="273"/>
    <s v="MAURICIO ROGEL SILVA - TERRIBLE CACHA"/>
    <e v="#N/A"/>
    <s v="03:46:00"/>
    <e v="#N/A"/>
    <e v="#N/A"/>
  </r>
  <r>
    <x v="6"/>
    <x v="0"/>
    <n v="80"/>
    <n v="80"/>
    <x v="0"/>
    <s v="2"/>
    <x v="0"/>
    <s v=""/>
    <s v=""/>
    <s v="10196480"/>
    <s v="HERNANDO"/>
    <s v="ARENAS"/>
    <s v="106MX63"/>
    <s v="LOMA VERDE BALA"/>
    <m/>
    <s v=""/>
    <m/>
    <s v=""/>
    <s v="CHL"/>
    <s v=""/>
    <s v="21,84"/>
    <s v="5423"/>
    <m/>
    <s v="02:02"/>
    <s v="20,68"/>
    <s v="4927"/>
    <m/>
    <s v="02:26"/>
    <s v="21,17"/>
    <s v="3350"/>
    <m/>
    <s v="06:14"/>
    <m/>
    <m/>
    <m/>
    <m/>
    <m/>
    <m/>
    <m/>
    <m/>
    <m/>
    <m/>
    <m/>
    <m/>
    <m/>
    <m/>
    <m/>
    <m/>
    <m/>
    <n v="21.26"/>
    <n v="13700"/>
    <n v="13700"/>
    <x v="2"/>
    <n v="2"/>
    <s v="03:48:20"/>
    <n v="195"/>
    <n v="-2.3333333333333335"/>
    <n v="272.66666666666669"/>
    <x v="73"/>
    <s v="HERNANDO ARENAS - LOMA VERDE BALA"/>
    <e v="#N/A"/>
    <s v="03:46:00"/>
    <e v="#N/A"/>
    <e v="#N/A"/>
  </r>
  <r>
    <x v="6"/>
    <x v="0"/>
    <n v="80"/>
    <n v="80"/>
    <x v="0"/>
    <s v="3"/>
    <x v="0"/>
    <s v=""/>
    <s v=""/>
    <s v="10018246"/>
    <s v="JUAN FRANCISCO"/>
    <s v="DEL CANTO"/>
    <s v="105QW35"/>
    <s v="MP Nahuel"/>
    <m/>
    <s v=""/>
    <m/>
    <s v=""/>
    <s v="CHL"/>
    <s v=""/>
    <s v="19,33"/>
    <s v="6128"/>
    <m/>
    <s v="02:22"/>
    <s v="20,32"/>
    <s v="5013"/>
    <m/>
    <s v="02:27"/>
    <s v="23,73"/>
    <s v="2989"/>
    <m/>
    <s v="10:31"/>
    <m/>
    <m/>
    <m/>
    <m/>
    <m/>
    <m/>
    <m/>
    <m/>
    <m/>
    <m/>
    <m/>
    <m/>
    <m/>
    <m/>
    <m/>
    <m/>
    <m/>
    <n v="20.61"/>
    <n v="14130"/>
    <n v="14130"/>
    <x v="2"/>
    <n v="4"/>
    <s v="03:55:30"/>
    <n v="185"/>
    <n v="-9.5"/>
    <n v="255.5"/>
    <x v="96"/>
    <s v="JUAN FRANCISCO DEL CANTO - MP NAHUEL"/>
    <e v="#N/A"/>
    <s v="03:46:00"/>
    <e v="#N/A"/>
    <e v="#N/A"/>
  </r>
  <r>
    <x v="6"/>
    <x v="0"/>
    <n v="80"/>
    <n v="80"/>
    <x v="0"/>
    <s v="4"/>
    <x v="0"/>
    <s v=""/>
    <s v=""/>
    <s v="10036495"/>
    <s v="ANDRE"/>
    <s v="ALVAREZ"/>
    <s v="105UH26"/>
    <s v="HLS FLOR DE CACHA"/>
    <m/>
    <s v=""/>
    <m/>
    <s v=""/>
    <s v="CHL"/>
    <s v=""/>
    <s v="18,1"/>
    <s v="6543"/>
    <m/>
    <s v="09:15"/>
    <s v="19,61"/>
    <s v="5197"/>
    <m/>
    <s v="08:40"/>
    <s v="22,19"/>
    <s v="3196"/>
    <m/>
    <s v="11:43"/>
    <m/>
    <m/>
    <m/>
    <m/>
    <m/>
    <m/>
    <m/>
    <m/>
    <m/>
    <m/>
    <m/>
    <m/>
    <m/>
    <m/>
    <m/>
    <m/>
    <m/>
    <n v="19.5"/>
    <n v="14935"/>
    <n v="14935"/>
    <x v="2"/>
    <n v="5"/>
    <s v="04:08:55"/>
    <n v="180"/>
    <n v="-22.916666666666668"/>
    <n v="237.08333333333334"/>
    <x v="9"/>
    <s v="ANDRE ALVAREZ - HLS FLOR DE CACHA"/>
    <e v="#N/A"/>
    <s v="03:46:00"/>
    <e v="#N/A"/>
    <e v="#N/A"/>
  </r>
  <r>
    <x v="6"/>
    <x v="0"/>
    <n v="80"/>
    <n v="80"/>
    <x v="0"/>
    <s v="5"/>
    <x v="0"/>
    <s v=""/>
    <s v=""/>
    <s v="10067034"/>
    <s v="CAMILA "/>
    <s v="HERRERA"/>
    <s v="106QP26"/>
    <s v="KIO"/>
    <m/>
    <s v=""/>
    <m/>
    <s v=""/>
    <s v="CHL"/>
    <s v=""/>
    <s v="18,91"/>
    <s v="6265"/>
    <m/>
    <s v="04:30"/>
    <s v="17,82"/>
    <s v="5717"/>
    <m/>
    <s v="05:43"/>
    <s v="17,69"/>
    <s v="4008"/>
    <m/>
    <s v="06:35"/>
    <m/>
    <m/>
    <m/>
    <m/>
    <m/>
    <m/>
    <m/>
    <m/>
    <m/>
    <m/>
    <m/>
    <m/>
    <m/>
    <m/>
    <m/>
    <m/>
    <m/>
    <n v="18.21"/>
    <n v="15990"/>
    <n v="15990"/>
    <x v="2"/>
    <n v="6"/>
    <s v="04:26:30"/>
    <n v="175"/>
    <n v="-40.5"/>
    <n v="214.5"/>
    <x v="185"/>
    <s v="CAMILA  HERRERA - KIO"/>
    <e v="#N/A"/>
    <s v="03:46:00"/>
    <e v="#N/A"/>
    <e v="#N/A"/>
  </r>
  <r>
    <x v="6"/>
    <x v="0"/>
    <n v="80"/>
    <n v="80"/>
    <x v="0"/>
    <s v="6"/>
    <x v="0"/>
    <s v=""/>
    <s v=""/>
    <s v="10153244"/>
    <s v="LUIS ANDRES"/>
    <s v="ARTIGAS ESPINOZA"/>
    <s v="106PA25"/>
    <s v="OLAF"/>
    <m/>
    <s v=""/>
    <m/>
    <s v=""/>
    <s v="CHL"/>
    <s v=""/>
    <s v="16,14"/>
    <s v="7337"/>
    <m/>
    <s v="02:06"/>
    <s v="16,98"/>
    <s v="6001"/>
    <m/>
    <s v="02:44"/>
    <s v="17,58"/>
    <s v="4035"/>
    <m/>
    <s v="07:10"/>
    <m/>
    <m/>
    <m/>
    <m/>
    <m/>
    <m/>
    <m/>
    <m/>
    <m/>
    <m/>
    <m/>
    <m/>
    <m/>
    <m/>
    <m/>
    <m/>
    <m/>
    <n v="16.760000000000002"/>
    <n v="17373"/>
    <n v="17373"/>
    <x v="2"/>
    <n v="9"/>
    <s v="04:49:33"/>
    <n v="160"/>
    <n v="-63.55"/>
    <n v="176.45"/>
    <x v="246"/>
    <s v="LUIS ANDRES ARTIGAS ESPINOZA - OLAF"/>
    <e v="#N/A"/>
    <s v="03:46:00"/>
    <e v="#N/A"/>
    <e v="#N/A"/>
  </r>
  <r>
    <x v="6"/>
    <x v="0"/>
    <n v="80"/>
    <n v="80"/>
    <x v="0"/>
    <s v="7"/>
    <x v="0"/>
    <s v=""/>
    <s v=""/>
    <s v="10161123"/>
    <s v="VICTOR"/>
    <s v="KEHR"/>
    <s v="106PU74"/>
    <s v="SI QUEEN"/>
    <m/>
    <s v=""/>
    <m/>
    <s v=""/>
    <s v="CHL"/>
    <s v=""/>
    <s v="16,23"/>
    <s v="7299"/>
    <m/>
    <s v="01:42"/>
    <s v="16,63"/>
    <s v="6126"/>
    <m/>
    <s v="04:07"/>
    <s v="16,87"/>
    <s v="4203"/>
    <m/>
    <s v="06:15"/>
    <m/>
    <m/>
    <m/>
    <m/>
    <m/>
    <m/>
    <m/>
    <m/>
    <m/>
    <m/>
    <m/>
    <m/>
    <m/>
    <m/>
    <m/>
    <m/>
    <m/>
    <n v="16.52"/>
    <n v="17629"/>
    <n v="17629"/>
    <x v="2"/>
    <n v="10"/>
    <s v="04:53:49"/>
    <n v="155"/>
    <n v="-67.816666666666663"/>
    <n v="167.18333333333334"/>
    <x v="247"/>
    <s v="VICTOR KEHR - SI QUEEN"/>
    <s v="EL MOLINO B"/>
    <s v="03:46:00"/>
    <e v="#N/A"/>
    <e v="#N/A"/>
  </r>
  <r>
    <x v="6"/>
    <x v="0"/>
    <n v="80"/>
    <n v="80"/>
    <x v="0"/>
    <s v="8"/>
    <x v="0"/>
    <s v=""/>
    <s v=""/>
    <s v="10039977"/>
    <s v="JUAN EDUARDO"/>
    <s v="COX VIAL"/>
    <s v="104RY39"/>
    <s v="PASCUAL"/>
    <m/>
    <s v=""/>
    <m/>
    <s v=""/>
    <s v="CHL"/>
    <s v=""/>
    <s v="17,74"/>
    <s v="6675"/>
    <m/>
    <s v="08:21"/>
    <s v="16,65"/>
    <s v="6120"/>
    <m/>
    <s v="04:12"/>
    <s v="14,44"/>
    <s v="4912"/>
    <m/>
    <s v="06:54"/>
    <m/>
    <m/>
    <m/>
    <m/>
    <m/>
    <m/>
    <m/>
    <m/>
    <m/>
    <m/>
    <m/>
    <m/>
    <m/>
    <m/>
    <m/>
    <m/>
    <m/>
    <n v="16.45"/>
    <n v="17707"/>
    <n v="17707"/>
    <x v="2"/>
    <n v="11"/>
    <s v="04:55:07"/>
    <n v="150"/>
    <n v="-69.116666666666674"/>
    <n v="160.88333333333333"/>
    <x v="184"/>
    <s v="JUAN EDUARDO COX VIAL - PASCUAL"/>
    <e v="#N/A"/>
    <s v="03:46:00"/>
    <e v="#N/A"/>
    <e v="#N/A"/>
  </r>
  <r>
    <x v="6"/>
    <x v="0"/>
    <n v="80"/>
    <n v="80"/>
    <x v="0"/>
    <s v="9"/>
    <x v="1"/>
    <s v=""/>
    <s v=""/>
    <s v="10079376"/>
    <s v="JORGE"/>
    <s v="ARTURO ESPARZA"/>
    <s v="106QO62"/>
    <s v="HF CAIRO"/>
    <m/>
    <s v=""/>
    <m/>
    <s v=""/>
    <s v="CHL"/>
    <s v=""/>
    <s v="19,57"/>
    <s v="6052"/>
    <m/>
    <s v="01:43"/>
    <s v="19,82"/>
    <s v="5141"/>
    <m/>
    <s v="03:28"/>
    <s v="22,42"/>
    <s v="3163"/>
    <s v="FTQ GA"/>
    <s v="05:49"/>
    <m/>
    <m/>
    <m/>
    <m/>
    <m/>
    <m/>
    <m/>
    <m/>
    <m/>
    <m/>
    <m/>
    <m/>
    <m/>
    <m/>
    <m/>
    <m/>
    <m/>
    <n v="20.29"/>
    <n v="14355"/>
    <s v="NA"/>
    <x v="2"/>
    <s v="NA"/>
    <s v="NA"/>
    <n v="0"/>
    <e v="#VALUE!"/>
    <n v="0"/>
    <x v="78"/>
    <s v="JORGE ARTURO ESPARZA - HF CAIRO"/>
    <e v="#N/A"/>
    <s v="03:46:00"/>
    <e v="#N/A"/>
    <e v="#N/A"/>
  </r>
  <r>
    <x v="6"/>
    <x v="0"/>
    <n v="80"/>
    <n v="80"/>
    <x v="0"/>
    <s v="10"/>
    <x v="1"/>
    <s v=""/>
    <s v=""/>
    <s v="10131133"/>
    <s v="Ernesto "/>
    <s v="DE LA FUENTE FUENZALIDA"/>
    <s v="10149062"/>
    <s v="AL AZAN"/>
    <m/>
    <s v=""/>
    <m/>
    <s v=""/>
    <s v="CHL"/>
    <s v=""/>
    <s v="21,49"/>
    <s v="5511"/>
    <m/>
    <s v="03:31"/>
    <s v="20,59"/>
    <s v="4949"/>
    <m/>
    <s v="04:24"/>
    <s v=""/>
    <s v=""/>
    <s v="RET"/>
    <s v=""/>
    <m/>
    <m/>
    <m/>
    <m/>
    <m/>
    <m/>
    <m/>
    <m/>
    <m/>
    <m/>
    <m/>
    <m/>
    <m/>
    <m/>
    <m/>
    <m/>
    <m/>
    <n v="21.06"/>
    <n v="10460"/>
    <s v="NA"/>
    <x v="2"/>
    <s v="NA"/>
    <s v="NA"/>
    <n v="0"/>
    <e v="#VALUE!"/>
    <n v="0"/>
    <x v="274"/>
    <s v="ERNESTO  DE LA FUENTE FUENZALIDA - AL AZAN"/>
    <e v="#N/A"/>
    <s v="03:46:00"/>
    <e v="#N/A"/>
    <e v="#N/A"/>
  </r>
  <r>
    <x v="6"/>
    <x v="0"/>
    <n v="80"/>
    <n v="80"/>
    <x v="1"/>
    <s v="1"/>
    <x v="0"/>
    <s v=""/>
    <s v=""/>
    <s v="10116626"/>
    <s v="PAULINO"/>
    <s v="RIOS MORAGA"/>
    <s v="106BG27"/>
    <s v="ZORRITO"/>
    <m/>
    <s v=""/>
    <m/>
    <s v=""/>
    <s v="CHL"/>
    <s v=""/>
    <s v="15,32"/>
    <s v="7730"/>
    <m/>
    <s v="02:40"/>
    <s v="15,97"/>
    <s v="6380"/>
    <m/>
    <s v="04:39"/>
    <s v="17,74"/>
    <s v="3998"/>
    <m/>
    <s v="19:24"/>
    <m/>
    <m/>
    <m/>
    <m/>
    <m/>
    <m/>
    <m/>
    <m/>
    <m/>
    <m/>
    <m/>
    <m/>
    <m/>
    <m/>
    <m/>
    <m/>
    <m/>
    <n v="16.079999999999998"/>
    <n v="18109"/>
    <n v="18109"/>
    <x v="3"/>
    <n v="15"/>
    <s v="05:01:49"/>
    <n v="130"/>
    <n v="-75.816666666666663"/>
    <n v="134.18333333333334"/>
    <x v="139"/>
    <s v="PAULINO RIOS MORAGA - ZORRITO"/>
    <e v="#N/A"/>
    <s v="03:46:00"/>
    <e v="#N/A"/>
    <e v="#N/A"/>
  </r>
  <r>
    <x v="6"/>
    <x v="0"/>
    <n v="80"/>
    <n v="80"/>
    <x v="1"/>
    <s v="2"/>
    <x v="0"/>
    <s v=""/>
    <s v=""/>
    <s v="10192484"/>
    <s v="FLORENCIA CATALINA"/>
    <s v="CERPA VERA"/>
    <s v="104NR24"/>
    <s v="ALCAZAR CANELO"/>
    <m/>
    <s v=""/>
    <m/>
    <s v=""/>
    <s v="CHL"/>
    <s v=""/>
    <s v="15,19"/>
    <s v="7800"/>
    <m/>
    <s v="03:48"/>
    <s v="15,58"/>
    <s v="6541"/>
    <m/>
    <s v="08:33"/>
    <s v="18,8"/>
    <s v="3773"/>
    <m/>
    <s v="23:38"/>
    <m/>
    <m/>
    <m/>
    <m/>
    <m/>
    <m/>
    <m/>
    <m/>
    <m/>
    <m/>
    <m/>
    <m/>
    <m/>
    <m/>
    <m/>
    <m/>
    <m/>
    <n v="16.079999999999998"/>
    <n v="18114"/>
    <n v="18114"/>
    <x v="3"/>
    <n v="16"/>
    <s v="05:01:54"/>
    <n v="125"/>
    <n v="-75.900000000000006"/>
    <n v="129.1"/>
    <x v="53"/>
    <s v="FLORENCIA CATALINA CERPA VERA - ALCAZAR CANELO"/>
    <e v="#N/A"/>
    <s v="03:46:00"/>
    <e v="#N/A"/>
    <e v="#N/A"/>
  </r>
  <r>
    <x v="6"/>
    <x v="0"/>
    <n v="80"/>
    <n v="80"/>
    <x v="1"/>
    <s v="3"/>
    <x v="0"/>
    <s v=""/>
    <s v=""/>
    <s v="10203380"/>
    <s v="CRISTOBAL"/>
    <s v="ROJAS"/>
    <s v="104SA64"/>
    <s v="AURA"/>
    <m/>
    <s v=""/>
    <m/>
    <s v=""/>
    <s v="CHL"/>
    <s v=""/>
    <s v="14,98"/>
    <s v="7909"/>
    <m/>
    <s v="01:59"/>
    <s v="14,71"/>
    <s v="6927"/>
    <m/>
    <s v="02:09"/>
    <s v="15,98"/>
    <s v="4438"/>
    <m/>
    <s v="03:29"/>
    <m/>
    <m/>
    <m/>
    <m/>
    <m/>
    <m/>
    <m/>
    <m/>
    <m/>
    <m/>
    <m/>
    <m/>
    <m/>
    <m/>
    <m/>
    <m/>
    <m/>
    <n v="15.11"/>
    <n v="19274"/>
    <n v="19274"/>
    <x v="3"/>
    <n v="19"/>
    <s v="05:21:14"/>
    <n v="110"/>
    <n v="-95.233333333333334"/>
    <n v="94.766666666666666"/>
    <x v="180"/>
    <s v="CRISTOBAL ROJAS - AURA"/>
    <e v="#N/A"/>
    <s v="03:46:00"/>
    <e v="#N/A"/>
    <e v="#N/A"/>
  </r>
  <r>
    <x v="6"/>
    <x v="0"/>
    <n v="80"/>
    <n v="80"/>
    <x v="1"/>
    <s v="4"/>
    <x v="1"/>
    <s v=""/>
    <s v=""/>
    <s v="10200437"/>
    <s v="DIEGO "/>
    <s v="OYANEDEL"/>
    <s v="104SE52"/>
    <s v="DUENDE"/>
    <m/>
    <s v=""/>
    <m/>
    <s v=""/>
    <s v="CHL"/>
    <s v=""/>
    <s v="17,73"/>
    <s v="6680"/>
    <m/>
    <s v="09:55"/>
    <s v="13,66"/>
    <s v="7460"/>
    <m/>
    <s v="05:43"/>
    <s v="17,86"/>
    <s v="3972"/>
    <s v="FTQ OT+ME"/>
    <s v="30:11"/>
    <m/>
    <m/>
    <m/>
    <m/>
    <m/>
    <m/>
    <m/>
    <m/>
    <m/>
    <m/>
    <m/>
    <m/>
    <m/>
    <m/>
    <m/>
    <m/>
    <m/>
    <n v="16.079999999999998"/>
    <n v="18111"/>
    <s v="NA"/>
    <x v="3"/>
    <s v="NA"/>
    <s v="NA"/>
    <n v="0"/>
    <e v="#VALUE!"/>
    <n v="0"/>
    <x v="275"/>
    <s v="DIEGO  OYANEDEL - DUENDE"/>
    <e v="#N/A"/>
    <s v="03:46:00"/>
    <e v="#N/A"/>
    <e v="#N/A"/>
  </r>
  <r>
    <x v="6"/>
    <x v="0"/>
    <n v="80"/>
    <n v="80"/>
    <x v="1"/>
    <s v="5"/>
    <x v="1"/>
    <s v=""/>
    <s v=""/>
    <s v="10086065"/>
    <s v="PAULA"/>
    <s v="LLORENS CLARK"/>
    <s v="106QM54"/>
    <s v="ML SAMIRA"/>
    <m/>
    <s v=""/>
    <m/>
    <s v=""/>
    <s v="CHL"/>
    <s v=""/>
    <s v="19,77"/>
    <s v="5990"/>
    <s v="FTQ GA"/>
    <s v="01:54"/>
    <m/>
    <m/>
    <m/>
    <m/>
    <m/>
    <m/>
    <m/>
    <m/>
    <m/>
    <m/>
    <m/>
    <m/>
    <m/>
    <m/>
    <m/>
    <m/>
    <m/>
    <m/>
    <m/>
    <m/>
    <m/>
    <m/>
    <m/>
    <m/>
    <m/>
    <n v="19.77"/>
    <n v="5990"/>
    <s v="NA"/>
    <x v="3"/>
    <s v="NA"/>
    <s v="NA"/>
    <n v="0"/>
    <e v="#VALUE!"/>
    <n v="0"/>
    <x v="13"/>
    <s v="PAULA LLORENS CLARK - ML SAMIRA"/>
    <s v="SANDEK 1"/>
    <s v="03:46:00"/>
    <e v="#N/A"/>
    <e v="#N/A"/>
  </r>
  <r>
    <x v="6"/>
    <x v="1"/>
    <n v="80"/>
    <n v="80"/>
    <x v="0"/>
    <s v="1"/>
    <x v="0"/>
    <s v=""/>
    <s v=""/>
    <m/>
    <s v="OSCAR"/>
    <s v="TAHAN"/>
    <m/>
    <s v="GALA"/>
    <m/>
    <s v=""/>
    <m/>
    <s v=""/>
    <s v="CHL"/>
    <s v=""/>
    <s v="08:30:00"/>
    <s v="10:11:08"/>
    <s v="10:13:51"/>
    <s v="19,01"/>
    <s v="19,52"/>
    <s v="6231"/>
    <m/>
    <s v="10:53:51"/>
    <s v="12:24:01"/>
    <s v="12:27:25"/>
    <s v="18,14"/>
    <s v="18,83"/>
    <s v="5615"/>
    <m/>
    <s v="13:07:25"/>
    <s v="14:16:31"/>
    <s v="14:22:23"/>
    <s v="17,11"/>
    <s v="17,11"/>
    <s v="4145"/>
    <m/>
    <m/>
    <m/>
    <m/>
    <m/>
    <m/>
    <m/>
    <m/>
    <m/>
    <n v="18.21"/>
    <n v="15991"/>
    <n v="15991"/>
    <x v="2"/>
    <n v="7"/>
    <s v="04:26:31"/>
    <n v="170"/>
    <n v="-40.516666666666666"/>
    <n v="209.48333333333335"/>
    <x v="62"/>
    <s v="OSCAR TAHAN - GALA"/>
    <e v="#N/A"/>
    <s v="03:46:00"/>
    <e v="#N/A"/>
    <e v="#N/A"/>
  </r>
  <r>
    <x v="6"/>
    <x v="1"/>
    <n v="80"/>
    <n v="80"/>
    <x v="0"/>
    <s v="2"/>
    <x v="0"/>
    <s v=""/>
    <s v=""/>
    <s v="10181514"/>
    <s v="TARA ANNE"/>
    <s v="GREASLEY"/>
    <s v="106FQ91"/>
    <s v="AYHUN"/>
    <m/>
    <s v=""/>
    <m/>
    <s v=""/>
    <s v="CHL"/>
    <s v=""/>
    <s v="08:30:00"/>
    <s v="10:12:39"/>
    <s v="10:15:34"/>
    <s v="18,7"/>
    <s v="19,23"/>
    <s v="6334"/>
    <m/>
    <s v="10:55:34"/>
    <s v="12:38:59"/>
    <s v="12:41:39"/>
    <s v="16,01"/>
    <s v="16,42"/>
    <s v="6365"/>
    <m/>
    <s v="13:21:39"/>
    <s v="14:37:38"/>
    <s v="14:43:06"/>
    <s v="15,56"/>
    <s v="15,56"/>
    <s v="4559"/>
    <m/>
    <m/>
    <m/>
    <m/>
    <m/>
    <m/>
    <m/>
    <m/>
    <m/>
    <n v="16.87"/>
    <n v="17259"/>
    <n v="17259"/>
    <x v="2"/>
    <n v="8"/>
    <s v="04:47:39"/>
    <n v="165"/>
    <n v="-61.65"/>
    <n v="183.35"/>
    <x v="4"/>
    <s v="TARA ANNE GREASLEY - AYHUN"/>
    <e v="#N/A"/>
    <s v="03:46:00"/>
    <e v="#N/A"/>
    <e v="#N/A"/>
  </r>
  <r>
    <x v="6"/>
    <x v="1"/>
    <n v="80"/>
    <n v="80"/>
    <x v="0"/>
    <s v="3"/>
    <x v="0"/>
    <s v=""/>
    <s v=""/>
    <s v="10131587"/>
    <s v="CAROLINE"/>
    <s v="MACKENZIE"/>
    <s v="104JS61"/>
    <s v="F.U. CORSO"/>
    <m/>
    <s v=""/>
    <m/>
    <s v=""/>
    <s v="CHL"/>
    <s v=""/>
    <s v="08:30:00"/>
    <s v="10:23:33"/>
    <s v="10:27:19"/>
    <s v="16,82"/>
    <s v="17,38"/>
    <s v="7040"/>
    <m/>
    <s v="11:07:19"/>
    <s v="12:51:26"/>
    <s v="12:54:16"/>
    <s v="15,88"/>
    <s v="16,31"/>
    <s v="6417"/>
    <m/>
    <s v="13:34:16"/>
    <s v="14:48:32"/>
    <s v="14:55:39"/>
    <s v="15,92"/>
    <s v="15,92"/>
    <s v="4456"/>
    <m/>
    <m/>
    <m/>
    <m/>
    <m/>
    <m/>
    <m/>
    <m/>
    <m/>
    <n v="16.260000000000002"/>
    <n v="17912"/>
    <n v="17912"/>
    <x v="2"/>
    <n v="12"/>
    <s v="04:58:32"/>
    <n v="145"/>
    <n v="-72.533333333333331"/>
    <n v="152.46666666666667"/>
    <x v="6"/>
    <s v="CAROLINE MACKENZIE - F.U. CORSO"/>
    <s v="LA COMPAÑÍA"/>
    <s v="03:46:00"/>
    <e v="#N/A"/>
    <e v="#N/A"/>
  </r>
  <r>
    <x v="6"/>
    <x v="1"/>
    <n v="80"/>
    <n v="80"/>
    <x v="0"/>
    <s v="4"/>
    <x v="0"/>
    <s v=""/>
    <s v=""/>
    <s v="10099105"/>
    <s v="JUAN EDUARDO"/>
    <s v="SPOERER DE LA SOTTA"/>
    <m/>
    <s v="PANDORA"/>
    <m/>
    <s v=""/>
    <m/>
    <s v=""/>
    <s v="CHL"/>
    <s v=""/>
    <s v="08:30:00"/>
    <s v="10:23:16"/>
    <s v="10:25:48"/>
    <s v="17,05"/>
    <s v="17,43"/>
    <s v="6948"/>
    <m/>
    <s v="11:05:48"/>
    <s v="12:51:23"/>
    <s v="12:55:38"/>
    <s v="15,46"/>
    <s v="16,08"/>
    <s v="6591"/>
    <m/>
    <s v="13:35:38"/>
    <s v="14:48:57"/>
    <s v="14:56:44"/>
    <s v="16,12"/>
    <s v="16,12"/>
    <s v="4399"/>
    <m/>
    <m/>
    <m/>
    <m/>
    <m/>
    <m/>
    <m/>
    <m/>
    <m/>
    <n v="16.239999999999998"/>
    <n v="17938"/>
    <n v="17938"/>
    <x v="2"/>
    <n v="14"/>
    <s v="04:58:58"/>
    <n v="135"/>
    <n v="-72.966666666666669"/>
    <n v="142.03333333333333"/>
    <x v="259"/>
    <s v="JUAN EDUARDO SPOERER DE LA SOTTA - PANDORA"/>
    <s v="LA COMPAÑÍA"/>
    <s v="03:46:00"/>
    <e v="#N/A"/>
    <e v="#N/A"/>
  </r>
  <r>
    <x v="6"/>
    <x v="1"/>
    <n v="80"/>
    <n v="80"/>
    <x v="0"/>
    <s v="5"/>
    <x v="0"/>
    <s v=""/>
    <s v=""/>
    <s v="10032360"/>
    <s v="ALFREDO"/>
    <s v="SAT YABER"/>
    <m/>
    <s v="PROFETA"/>
    <m/>
    <s v=""/>
    <m/>
    <s v=""/>
    <s v="CHL"/>
    <s v=""/>
    <s v="08:30:00"/>
    <s v="10:33:26"/>
    <s v="10:36:16"/>
    <s v="15,63"/>
    <s v="15,99"/>
    <s v="7577"/>
    <m/>
    <s v="11:16:16"/>
    <s v="12:56:24"/>
    <s v="13:00:58"/>
    <s v="16,22"/>
    <s v="16,96"/>
    <s v="6282"/>
    <m/>
    <s v="13:40:58"/>
    <s v="14:53:49"/>
    <s v="15:05:38"/>
    <s v="16,23"/>
    <s v="16,23"/>
    <s v="4371"/>
    <m/>
    <m/>
    <m/>
    <m/>
    <m/>
    <m/>
    <m/>
    <m/>
    <m/>
    <n v="15.98"/>
    <n v="18230"/>
    <n v="18230"/>
    <x v="2"/>
    <n v="17"/>
    <s v="05:03:50"/>
    <n v="120"/>
    <n v="-77.833333333333329"/>
    <n v="122.16666666666667"/>
    <x v="31"/>
    <s v="ALFREDO SAT YABER - PROFETA"/>
    <s v="RINCONADA A"/>
    <s v="03:46:00"/>
    <e v="#N/A"/>
    <e v="#N/A"/>
  </r>
  <r>
    <x v="6"/>
    <x v="1"/>
    <n v="80"/>
    <n v="80"/>
    <x v="0"/>
    <s v="6"/>
    <x v="0"/>
    <s v=""/>
    <s v=""/>
    <m/>
    <s v="PABLO JOSE"/>
    <s v="VALDES SALINAS"/>
    <m/>
    <s v="CAL MAR ROLON"/>
    <m/>
    <s v=""/>
    <m/>
    <s v=""/>
    <s v="CHL"/>
    <s v=""/>
    <s v="08:30:00"/>
    <s v="10:33:28"/>
    <s v="10:37:21"/>
    <s v="15,5"/>
    <s v="15,99"/>
    <s v="7642"/>
    <m/>
    <s v="11:17:21"/>
    <s v="13:00:21"/>
    <s v="13:05:32"/>
    <s v="15,69"/>
    <s v="16,49"/>
    <s v="6491"/>
    <m/>
    <s v="13:45:32"/>
    <s v="15:03:41"/>
    <s v="15:21:05"/>
    <s v="15,13"/>
    <s v="15,13"/>
    <s v="4688"/>
    <m/>
    <m/>
    <m/>
    <m/>
    <m/>
    <m/>
    <m/>
    <m/>
    <m/>
    <n v="15.47"/>
    <n v="18821"/>
    <n v="18821"/>
    <x v="2"/>
    <n v="18"/>
    <s v="05:13:41"/>
    <n v="115"/>
    <n v="-87.683333333333337"/>
    <n v="107.31666666666666"/>
    <x v="25"/>
    <s v="PABLO JOSE VALDES SALINAS - CAL MAR ROLON"/>
    <e v="#N/A"/>
    <s v="03:46:00"/>
    <e v="#N/A"/>
    <e v="#N/A"/>
  </r>
  <r>
    <x v="6"/>
    <x v="1"/>
    <n v="80"/>
    <n v="80"/>
    <x v="0"/>
    <s v="7"/>
    <x v="0"/>
    <s v=""/>
    <s v=""/>
    <s v="10072686"/>
    <s v="PABLO"/>
    <s v="LLOMPART"/>
    <m/>
    <s v="ANCAR FARUK"/>
    <m/>
    <s v=""/>
    <m/>
    <s v=""/>
    <s v="CHL"/>
    <s v=""/>
    <s v="08:30:00"/>
    <s v="10:34:06"/>
    <s v="10:35:42"/>
    <s v="15,7"/>
    <s v="15,91"/>
    <s v="7543"/>
    <m/>
    <s v="11:15:42"/>
    <s v="12:57:16"/>
    <s v="13:00:42"/>
    <s v="16,17"/>
    <s v="16,72"/>
    <s v="6299"/>
    <m/>
    <s v="13:40:42"/>
    <s v="15:12:47"/>
    <s v="15:18:08"/>
    <s v="12,83"/>
    <s v="12,83"/>
    <s v="5526"/>
    <m/>
    <m/>
    <m/>
    <m/>
    <m/>
    <m/>
    <m/>
    <m/>
    <m/>
    <n v="15.04"/>
    <n v="19368"/>
    <n v="19368"/>
    <x v="2"/>
    <n v="20"/>
    <s v="05:22:48"/>
    <n v="105"/>
    <n v="-96.8"/>
    <n v="88.2"/>
    <x v="1"/>
    <s v="PABLO LLOMPART - ANCAR FARUK"/>
    <s v="EL QUILLAY"/>
    <s v="03:46:00"/>
    <e v="#N/A"/>
    <e v="#N/A"/>
  </r>
  <r>
    <x v="6"/>
    <x v="1"/>
    <n v="80"/>
    <n v="80"/>
    <x v="0"/>
    <s v="8"/>
    <x v="0"/>
    <s v=""/>
    <s v=""/>
    <s v=""/>
    <s v="JUAN "/>
    <s v="RIOS "/>
    <m/>
    <s v="RB URRACA"/>
    <m/>
    <s v=""/>
    <m/>
    <s v=""/>
    <s v="CHL"/>
    <s v=""/>
    <s v="08:30:00"/>
    <s v="10:52:47"/>
    <s v="10:56:07"/>
    <s v="13,51"/>
    <s v="13,82"/>
    <s v="8767"/>
    <m/>
    <s v="11:36:07"/>
    <s v="13:39:57"/>
    <s v="13:43:17"/>
    <s v="13,35"/>
    <s v="13,71"/>
    <s v="7630"/>
    <m/>
    <s v="14:23:17"/>
    <s v="15:52:52"/>
    <s v="15:59:30"/>
    <s v="13,19"/>
    <s v="13,19"/>
    <s v="5375"/>
    <m/>
    <m/>
    <m/>
    <m/>
    <m/>
    <m/>
    <m/>
    <m/>
    <m/>
    <n v="13.38"/>
    <n v="21772"/>
    <n v="21772"/>
    <x v="2"/>
    <n v="22"/>
    <s v="06:02:52"/>
    <n v="95"/>
    <n v="-136.86666666666667"/>
    <n v="79.999999919999993"/>
    <x v="276"/>
    <s v="JUAN  RIOS  - RB URRACA"/>
    <e v="#N/A"/>
    <s v="03:46:00"/>
    <e v="#N/A"/>
    <e v="#N/A"/>
  </r>
  <r>
    <x v="6"/>
    <x v="1"/>
    <n v="80"/>
    <n v="80"/>
    <x v="0"/>
    <s v="9"/>
    <x v="1"/>
    <s v=""/>
    <s v=""/>
    <m/>
    <s v="JAIME"/>
    <s v="BARRIENTOS RAMIREZ"/>
    <m/>
    <s v="COSACO"/>
    <m/>
    <s v=""/>
    <m/>
    <s v=""/>
    <s v="CHL"/>
    <s v=""/>
    <s v="08:30:00"/>
    <s v="10:52:48"/>
    <s v="11:02:11"/>
    <s v="12,97"/>
    <s v="13,82"/>
    <s v="9132"/>
    <m/>
    <s v="11:42:11"/>
    <s v="13:47:16"/>
    <s v="13:56:17"/>
    <s v="12,66"/>
    <s v="13,58"/>
    <s v="8046"/>
    <m/>
    <s v="14:36:17"/>
    <s v="16:44:29"/>
    <s v="16:52:06"/>
    <s v="9,22"/>
    <s v="9,22"/>
    <s v="7691"/>
    <s v="FTQ GA"/>
    <m/>
    <m/>
    <m/>
    <m/>
    <m/>
    <m/>
    <m/>
    <m/>
    <n v="11.71"/>
    <n v="24869"/>
    <s v="NA"/>
    <x v="2"/>
    <s v="NA"/>
    <s v="NA"/>
    <n v="0"/>
    <e v="#VALUE!"/>
    <n v="0"/>
    <x v="110"/>
    <s v="JAIME BARRIENTOS RAMIREZ - COSACO"/>
    <e v="#N/A"/>
    <s v="03:46:00"/>
    <e v="#N/A"/>
    <e v="#N/A"/>
  </r>
  <r>
    <x v="6"/>
    <x v="1"/>
    <n v="80"/>
    <n v="80"/>
    <x v="0"/>
    <s v="10"/>
    <x v="1"/>
    <s v=""/>
    <s v=""/>
    <s v="10154327"/>
    <s v="ANDRES"/>
    <s v="VELASQUEZ"/>
    <s v="105ZW25"/>
    <s v="JG RAYEN"/>
    <m/>
    <s v=""/>
    <m/>
    <s v=""/>
    <s v="CHL"/>
    <s v=""/>
    <s v="08:30:00"/>
    <s v="10:32:19"/>
    <s v="10:34:07"/>
    <s v="15,9"/>
    <s v="16,14"/>
    <s v="7448"/>
    <m/>
    <s v="11:14:07"/>
    <s v="12:55:37"/>
    <s v="13:06:13"/>
    <s v="15,15"/>
    <s v="16,73"/>
    <s v="6726"/>
    <s v="FTQ ME"/>
    <m/>
    <m/>
    <m/>
    <m/>
    <m/>
    <m/>
    <m/>
    <m/>
    <m/>
    <m/>
    <m/>
    <m/>
    <m/>
    <m/>
    <m/>
    <n v="15.54"/>
    <n v="14174"/>
    <s v="NA"/>
    <x v="2"/>
    <s v="NA"/>
    <s v="NA"/>
    <n v="0"/>
    <e v="#VALUE!"/>
    <n v="0"/>
    <x v="201"/>
    <s v="ANDRES VELASQUEZ - JG RAYEN"/>
    <e v="#N/A"/>
    <s v="03:46:00"/>
    <e v="#N/A"/>
    <e v="#N/A"/>
  </r>
  <r>
    <x v="6"/>
    <x v="1"/>
    <n v="80"/>
    <n v="80"/>
    <x v="0"/>
    <s v="11"/>
    <x v="1"/>
    <s v=""/>
    <s v=""/>
    <s v="10080578"/>
    <s v="FELIPE"/>
    <s v="PERO DOMEYKO"/>
    <m/>
    <s v="WAKA WAKA"/>
    <m/>
    <s v=""/>
    <m/>
    <s v=""/>
    <s v="CHL"/>
    <s v=""/>
    <s v="08:30:00"/>
    <s v="10:33:31"/>
    <s v="10:36:55"/>
    <s v="15,55"/>
    <s v="15,98"/>
    <s v="7615"/>
    <m/>
    <s v="11:16:55"/>
    <s v="12:45:51"/>
    <s v=""/>
    <s v=""/>
    <s v="19,09"/>
    <s v=""/>
    <s v="RET"/>
    <m/>
    <m/>
    <m/>
    <m/>
    <m/>
    <m/>
    <m/>
    <m/>
    <m/>
    <m/>
    <m/>
    <m/>
    <m/>
    <m/>
    <m/>
    <m/>
    <n v="7615"/>
    <s v="NA"/>
    <x v="2"/>
    <s v="NA"/>
    <s v="NA"/>
    <n v="0"/>
    <e v="#VALUE!"/>
    <n v="0"/>
    <x v="30"/>
    <s v="FELIPE PERO DOMEYKO - WAKA WAKA"/>
    <s v="KEHAILAN A"/>
    <s v="03:46:00"/>
    <e v="#N/A"/>
    <e v="#N/A"/>
  </r>
  <r>
    <x v="6"/>
    <x v="1"/>
    <n v="80"/>
    <n v="80"/>
    <x v="0"/>
    <s v="12"/>
    <x v="1"/>
    <s v=""/>
    <s v=""/>
    <s v="10085801"/>
    <s v="CATALINA"/>
    <s v="ORTUZAR ORPHANOPOULOS"/>
    <s v="106KN67"/>
    <s v="MC Tango"/>
    <m/>
    <s v=""/>
    <m/>
    <s v=""/>
    <s v="CHL"/>
    <s v=""/>
    <s v="08:30:00"/>
    <s v="10:04:43"/>
    <s v="10:07:03"/>
    <s v="20,34"/>
    <s v="20,84"/>
    <s v="5823"/>
    <s v="FTQ GA"/>
    <m/>
    <m/>
    <m/>
    <m/>
    <m/>
    <m/>
    <m/>
    <m/>
    <m/>
    <m/>
    <m/>
    <m/>
    <m/>
    <m/>
    <m/>
    <m/>
    <m/>
    <m/>
    <m/>
    <m/>
    <m/>
    <m/>
    <n v="20.34"/>
    <n v="5823"/>
    <s v="NA"/>
    <x v="2"/>
    <s v="NA"/>
    <s v="NA"/>
    <n v="0"/>
    <e v="#VALUE!"/>
    <n v="0"/>
    <x v="32"/>
    <s v="CATALINA ORTUZAR ORPHANOPOULOS - MC TANGO"/>
    <e v="#N/A"/>
    <s v="03:46:00"/>
    <e v="#N/A"/>
    <e v="#N/A"/>
  </r>
  <r>
    <x v="6"/>
    <x v="1"/>
    <n v="80"/>
    <n v="80"/>
    <x v="0"/>
    <s v="13"/>
    <x v="1"/>
    <s v=""/>
    <s v=""/>
    <m/>
    <s v="MATIAS"/>
    <s v="LILLO"/>
    <m/>
    <s v="ALI BABA"/>
    <m/>
    <s v=""/>
    <m/>
    <s v=""/>
    <s v="CHL"/>
    <s v=""/>
    <s v="08:30:00"/>
    <s v="10:33:33"/>
    <s v="10:36:58"/>
    <s v="15,55"/>
    <s v="15,98"/>
    <s v="7619"/>
    <s v="FTQ FTC"/>
    <m/>
    <m/>
    <m/>
    <m/>
    <m/>
    <m/>
    <m/>
    <m/>
    <m/>
    <m/>
    <m/>
    <m/>
    <m/>
    <m/>
    <m/>
    <m/>
    <m/>
    <m/>
    <m/>
    <m/>
    <m/>
    <m/>
    <n v="15.55"/>
    <n v="7619"/>
    <s v="NA"/>
    <x v="2"/>
    <s v="NA"/>
    <s v="NA"/>
    <n v="0"/>
    <e v="#VALUE!"/>
    <n v="0"/>
    <x v="167"/>
    <s v="MATIAS LILLO - ALI BABA"/>
    <s v="KEHAILAN A"/>
    <s v="03:46:00"/>
    <e v="#N/A"/>
    <e v="#N/A"/>
  </r>
  <r>
    <x v="6"/>
    <x v="1"/>
    <n v="80"/>
    <n v="80"/>
    <x v="0"/>
    <s v="14"/>
    <x v="1"/>
    <s v=""/>
    <s v=""/>
    <m/>
    <s v="JUAN"/>
    <s v="GOMEZ"/>
    <m/>
    <s v="COCO"/>
    <m/>
    <s v=""/>
    <m/>
    <s v=""/>
    <s v="CHL"/>
    <s v=""/>
    <s v="08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91"/>
    <s v="JUAN GOMEZ - COCO"/>
    <s v="SANDEK 2"/>
    <s v="03:46:00"/>
    <e v="#N/A"/>
    <e v="#N/A"/>
  </r>
  <r>
    <x v="6"/>
    <x v="1"/>
    <n v="80"/>
    <n v="80"/>
    <x v="0"/>
    <s v="15"/>
    <x v="1"/>
    <s v=""/>
    <s v=""/>
    <s v="10113898"/>
    <s v="JOSE ANDRES "/>
    <s v="POBLETE SALCEDO"/>
    <m/>
    <s v="HF BAUSAH"/>
    <m/>
    <s v=""/>
    <m/>
    <s v=""/>
    <s v="CHL"/>
    <s v=""/>
    <s v="08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101"/>
    <s v="JOSE ANDRES  POBLETE SALCEDO - HF BAUSAH"/>
    <s v="EL SENDERO"/>
    <s v="03:46:00"/>
    <e v="#N/A"/>
    <e v="#N/A"/>
  </r>
  <r>
    <x v="6"/>
    <x v="1"/>
    <n v="80"/>
    <n v="80"/>
    <x v="1"/>
    <s v="1"/>
    <x v="0"/>
    <s v=""/>
    <s v=""/>
    <m/>
    <s v="NICOLAS"/>
    <s v="SILVA OVALLE"/>
    <s v="104WZ17"/>
    <s v="HADY"/>
    <m/>
    <s v=""/>
    <m/>
    <s v=""/>
    <s v="CHL"/>
    <s v=""/>
    <s v="08:45:00"/>
    <s v="10:26:08"/>
    <s v="10:30:12"/>
    <s v="18,76"/>
    <s v="19,52"/>
    <s v="6312"/>
    <m/>
    <s v="11:10:12"/>
    <s v="12:30:19"/>
    <s v="12:34:14"/>
    <s v="20,21"/>
    <s v="21,19"/>
    <s v="5042"/>
    <m/>
    <s v="13:14:14"/>
    <s v="13:57:38"/>
    <s v="14:07:43"/>
    <s v="27,23"/>
    <s v="27,23"/>
    <s v="2605"/>
    <m/>
    <m/>
    <m/>
    <m/>
    <m/>
    <m/>
    <m/>
    <m/>
    <m/>
    <n v="20.86"/>
    <n v="13959"/>
    <n v="13959"/>
    <x v="3"/>
    <n v="3"/>
    <s v="03:52:39"/>
    <n v="190"/>
    <n v="-6.65"/>
    <n v="263.35000000000002"/>
    <x v="230"/>
    <s v="NICOLAS SILVA OVALLE - HADY"/>
    <e v="#N/A"/>
    <s v="03:46:00"/>
    <e v="#N/A"/>
    <e v="#N/A"/>
  </r>
  <r>
    <x v="6"/>
    <x v="1"/>
    <n v="80"/>
    <n v="80"/>
    <x v="1"/>
    <s v="2"/>
    <x v="0"/>
    <s v=""/>
    <s v=""/>
    <s v="10181513"/>
    <s v="WILLIAM"/>
    <s v="GREASLEY MAKAI"/>
    <s v="106GH55"/>
    <s v="MC Bellaco"/>
    <m/>
    <s v=""/>
    <m/>
    <s v=""/>
    <s v="CAN"/>
    <s v=""/>
    <s v="08:45:00"/>
    <s v="10:42:39"/>
    <s v="10:46:11"/>
    <s v="16,29"/>
    <s v="16,78"/>
    <s v="7271"/>
    <m/>
    <s v="11:26:11"/>
    <s v="13:07:30"/>
    <s v="13:13:07"/>
    <s v="15,88"/>
    <s v="16,76"/>
    <s v="6416"/>
    <m/>
    <s v="13:53:07"/>
    <s v="15:03:38"/>
    <s v="15:10:39"/>
    <s v="16,76"/>
    <s v="16,76"/>
    <s v="4230"/>
    <m/>
    <m/>
    <m/>
    <m/>
    <m/>
    <m/>
    <m/>
    <m/>
    <m/>
    <n v="16.25"/>
    <n v="17918"/>
    <n v="17918"/>
    <x v="3"/>
    <n v="13"/>
    <s v="04:58:38"/>
    <n v="140"/>
    <n v="-72.633333333333326"/>
    <n v="147.36666666666667"/>
    <x v="52"/>
    <s v="WILLIAM GREASLEY MAKAI - MC BELLACO"/>
    <e v="#N/A"/>
    <s v="03:46:00"/>
    <e v="#N/A"/>
    <e v="#N/A"/>
  </r>
  <r>
    <x v="6"/>
    <x v="1"/>
    <n v="80"/>
    <n v="80"/>
    <x v="1"/>
    <s v="3"/>
    <x v="0"/>
    <s v=""/>
    <s v=""/>
    <s v="10149997"/>
    <s v="JUAN DE DIOS"/>
    <s v="LARRAIN CALVO"/>
    <m/>
    <s v="Esperanza Mailka"/>
    <m/>
    <s v=""/>
    <m/>
    <s v=""/>
    <s v="CHL"/>
    <s v=""/>
    <s v="08:45:00"/>
    <s v="10:54:47"/>
    <s v="10:57:32"/>
    <s v="14,89"/>
    <s v="15,21"/>
    <s v="7952"/>
    <m/>
    <s v="11:37:32"/>
    <s v="13:39:58"/>
    <s v="13:43:44"/>
    <s v="13,46"/>
    <s v="13,87"/>
    <s v="7572"/>
    <m/>
    <s v="14:23:44"/>
    <s v="15:54:33"/>
    <s v="16:00:30"/>
    <s v="13,01"/>
    <s v="13,01"/>
    <s v="5450"/>
    <m/>
    <m/>
    <m/>
    <m/>
    <m/>
    <m/>
    <m/>
    <m/>
    <m/>
    <n v="13.89"/>
    <n v="20974"/>
    <n v="20974"/>
    <x v="3"/>
    <n v="21"/>
    <s v="05:49:34"/>
    <n v="100"/>
    <n v="-123.56666666666666"/>
    <n v="79.999999970000005"/>
    <x v="82"/>
    <s v="JUAN DE DIOS LARRAIN CALVO - ESPERANZA MAILKA"/>
    <e v="#N/A"/>
    <s v="03:46:00"/>
    <e v="#N/A"/>
    <e v="#N/A"/>
  </r>
  <r>
    <x v="6"/>
    <x v="1"/>
    <n v="80"/>
    <n v="80"/>
    <x v="1"/>
    <s v="4"/>
    <x v="1"/>
    <s v=""/>
    <s v=""/>
    <m/>
    <s v="AMELIA "/>
    <s v="LARRAIN"/>
    <m/>
    <s v="HF WAFIQ"/>
    <m/>
    <s v=""/>
    <m/>
    <s v=""/>
    <s v="CHL"/>
    <s v=""/>
    <s v="08:45:00"/>
    <s v="10:23:36"/>
    <s v="10:26:10"/>
    <s v="19,51"/>
    <s v="20,02"/>
    <s v="6070"/>
    <m/>
    <s v="11:06:10"/>
    <s v="12:30:50"/>
    <s v="12:33:36"/>
    <s v="19,42"/>
    <s v="20,05"/>
    <s v="5247"/>
    <m/>
    <s v="13:13:36"/>
    <s v="13:50:26"/>
    <s v="14:12:27"/>
    <s v="32,09"/>
    <s v="32,09"/>
    <s v="2210"/>
    <s v="FTQ GA"/>
    <m/>
    <m/>
    <m/>
    <m/>
    <m/>
    <m/>
    <m/>
    <m/>
    <n v="21.53"/>
    <n v="13527"/>
    <s v="NA"/>
    <x v="3"/>
    <s v="NA"/>
    <s v="NA"/>
    <n v="0"/>
    <e v="#VALUE!"/>
    <n v="0"/>
    <x v="83"/>
    <s v="AMELIA  LARRAIN - HF WAFIQ"/>
    <s v="EL QUILLAY"/>
    <s v="03:46:00"/>
    <e v="#N/A"/>
    <e v="#N/A"/>
  </r>
  <r>
    <x v="6"/>
    <x v="1"/>
    <n v="80"/>
    <n v="80"/>
    <x v="1"/>
    <s v="5"/>
    <x v="1"/>
    <s v=""/>
    <s v=""/>
    <s v="10172596"/>
    <s v="BORJA"/>
    <s v="MAYOL"/>
    <s v="104RX98"/>
    <s v="PESVERANCIA VUELTO"/>
    <m/>
    <s v=""/>
    <m/>
    <s v=""/>
    <s v="CHL"/>
    <s v=""/>
    <s v="08:45:00"/>
    <s v="10:26:11"/>
    <s v="10:30:05"/>
    <s v="18,79"/>
    <s v="19,51"/>
    <s v="6305"/>
    <m/>
    <s v="11:10:05"/>
    <s v="12:30:25"/>
    <s v="12:34:49"/>
    <s v="20,04"/>
    <s v="21,13"/>
    <s v="5085"/>
    <m/>
    <s v="13:14:49"/>
    <s v="13:58:58"/>
    <s v="14:08:50"/>
    <s v="26,78"/>
    <s v="26,78"/>
    <s v="2649"/>
    <s v="FTQ GA"/>
    <m/>
    <m/>
    <m/>
    <m/>
    <m/>
    <m/>
    <m/>
    <m/>
    <n v="20.75"/>
    <n v="14038"/>
    <s v="NA"/>
    <x v="3"/>
    <s v="NA"/>
    <s v="NA"/>
    <n v="0"/>
    <e v="#VALUE!"/>
    <n v="0"/>
    <x v="15"/>
    <s v="BORJA MAYOL - PESVERANCIA VUELTO"/>
    <e v="#N/A"/>
    <s v="03:46:00"/>
    <e v="#N/A"/>
    <e v="#N/A"/>
  </r>
  <r>
    <x v="6"/>
    <x v="1"/>
    <n v="60"/>
    <n v="60"/>
    <x v="0"/>
    <s v="1"/>
    <x v="0"/>
    <s v=""/>
    <s v=""/>
    <m/>
    <s v="ANDRES"/>
    <s v="GATICA JOLFRE"/>
    <m/>
    <s v="CL MERLIN"/>
    <m/>
    <s v=""/>
    <m/>
    <s v=""/>
    <s v="CHL"/>
    <s v=""/>
    <s v="11:00:00"/>
    <s v="12:42:45"/>
    <s v="12:47:03"/>
    <s v="18,44"/>
    <s v="19,21"/>
    <s v="6423"/>
    <m/>
    <s v="13:27:03"/>
    <s v="14:48:38"/>
    <s v="14:54:46"/>
    <s v="19,36"/>
    <s v="20,81"/>
    <s v="5263"/>
    <m/>
    <m/>
    <m/>
    <m/>
    <m/>
    <m/>
    <m/>
    <m/>
    <m/>
    <m/>
    <m/>
    <m/>
    <m/>
    <m/>
    <m/>
    <m/>
    <n v="18.850000000000001"/>
    <n v="11686"/>
    <n v="11686"/>
    <x v="4"/>
    <n v="1"/>
    <s v="03:14:46"/>
    <n v="200"/>
    <n v="0"/>
    <n v="260"/>
    <x v="165"/>
    <s v="ANDRES GATICA JOLFRE - CL MERLIN"/>
    <s v="EL MOLINO B"/>
    <s v="03:14:46"/>
    <e v="#N/A"/>
    <e v="#N/A"/>
  </r>
  <r>
    <x v="6"/>
    <x v="1"/>
    <n v="60"/>
    <n v="60"/>
    <x v="0"/>
    <s v="2"/>
    <x v="0"/>
    <s v=""/>
    <s v=""/>
    <m/>
    <s v="FRANCISCA "/>
    <s v="SANTA CRUZ MANRIQUEZ"/>
    <m/>
    <s v="JEKE"/>
    <m/>
    <s v=""/>
    <m/>
    <s v=""/>
    <s v="CHL"/>
    <s v=""/>
    <s v="11:00:00"/>
    <s v="12:42:17"/>
    <s v="12:46:31"/>
    <s v="18,53"/>
    <s v="19,3"/>
    <s v="6392"/>
    <m/>
    <s v="13:26:31"/>
    <s v="14:49:20"/>
    <s v="14:54:56"/>
    <s v="19,2"/>
    <s v="20,51"/>
    <s v="5305"/>
    <m/>
    <m/>
    <m/>
    <m/>
    <m/>
    <m/>
    <m/>
    <m/>
    <m/>
    <m/>
    <m/>
    <m/>
    <m/>
    <m/>
    <m/>
    <m/>
    <n v="18.84"/>
    <n v="11697"/>
    <n v="11697"/>
    <x v="4"/>
    <n v="2"/>
    <s v="03:14:57"/>
    <n v="195"/>
    <n v="-0.18333333333333332"/>
    <n v="254.81666666666666"/>
    <x v="159"/>
    <s v="FRANCISCA  SANTA CRUZ MANRIQUEZ - JEKE"/>
    <s v="SANDEK 1"/>
    <s v="03:14:46"/>
    <e v="#N/A"/>
    <e v="#N/A"/>
  </r>
  <r>
    <x v="6"/>
    <x v="1"/>
    <n v="60"/>
    <n v="60"/>
    <x v="0"/>
    <s v="3"/>
    <x v="0"/>
    <s v=""/>
    <s v=""/>
    <m/>
    <s v="JOSE  ELIAS "/>
    <s v="RISHMAWI"/>
    <m/>
    <s v="ASWAD"/>
    <m/>
    <s v=""/>
    <m/>
    <s v=""/>
    <s v="CHL"/>
    <s v=""/>
    <s v="11:00:00"/>
    <s v="12:38:09"/>
    <s v="12:44:02"/>
    <s v="18,97"/>
    <s v="20,11"/>
    <s v="6242"/>
    <m/>
    <s v="13:24:02"/>
    <s v="14:46:51"/>
    <s v="14:55:03"/>
    <s v="18,66"/>
    <s v="20,5"/>
    <s v="5461"/>
    <m/>
    <m/>
    <m/>
    <m/>
    <m/>
    <m/>
    <m/>
    <m/>
    <m/>
    <m/>
    <m/>
    <m/>
    <m/>
    <m/>
    <m/>
    <m/>
    <n v="18.829999999999998"/>
    <n v="11703"/>
    <n v="11703"/>
    <x v="4"/>
    <n v="3"/>
    <s v="03:15:03"/>
    <n v="190"/>
    <n v="-0.28333333333333333"/>
    <n v="249.71666666666667"/>
    <x v="115"/>
    <s v="JOSE  ELIAS  RISHMAWI - ASWAD"/>
    <s v="EL QUILLAY"/>
    <s v="03:14:46"/>
    <e v="#N/A"/>
    <e v="#N/A"/>
  </r>
  <r>
    <x v="6"/>
    <x v="1"/>
    <n v="60"/>
    <n v="60"/>
    <x v="0"/>
    <s v="4"/>
    <x v="0"/>
    <s v=""/>
    <s v=""/>
    <m/>
    <s v="MATIAS"/>
    <s v="ALONSO ASCUY"/>
    <m/>
    <s v="SI PILILO"/>
    <m/>
    <s v=""/>
    <m/>
    <s v=""/>
    <s v="CHL"/>
    <s v=""/>
    <s v="11:00:00"/>
    <s v="12:38:16"/>
    <s v="12:43:00"/>
    <s v="19,16"/>
    <s v="20,09"/>
    <s v="6180"/>
    <m/>
    <s v="13:23:00"/>
    <s v="14:46:53"/>
    <s v="14:55:11"/>
    <s v="18,42"/>
    <s v="20,24"/>
    <s v="5531"/>
    <m/>
    <m/>
    <m/>
    <m/>
    <m/>
    <m/>
    <m/>
    <m/>
    <m/>
    <m/>
    <m/>
    <m/>
    <m/>
    <m/>
    <m/>
    <m/>
    <n v="18.809999999999999"/>
    <n v="11711"/>
    <n v="11711"/>
    <x v="4"/>
    <n v="4"/>
    <s v="03:15:11"/>
    <n v="185"/>
    <n v="-0.41666666666666669"/>
    <n v="244.58333333333334"/>
    <x v="64"/>
    <s v="MATIAS ALONSO ASCUY - SI PILILO"/>
    <s v="SANDEK 1"/>
    <s v="03:14:46"/>
    <e v="#N/A"/>
    <e v="#N/A"/>
  </r>
  <r>
    <x v="6"/>
    <x v="1"/>
    <n v="60"/>
    <n v="60"/>
    <x v="0"/>
    <s v="5"/>
    <x v="0"/>
    <s v=""/>
    <s v=""/>
    <m/>
    <s v="ARMANDO JOSE"/>
    <s v="HARGOUS MIDDLETON"/>
    <m/>
    <s v="DOMINIQUE"/>
    <m/>
    <s v=""/>
    <m/>
    <s v=""/>
    <s v="CHL"/>
    <s v=""/>
    <s v="11:00:00"/>
    <s v="12:38:39"/>
    <s v="12:45:02"/>
    <s v="18,79"/>
    <s v="20,01"/>
    <s v="6302"/>
    <m/>
    <s v="13:25:02"/>
    <s v="14:53:37"/>
    <s v="15:04:01"/>
    <s v="17,15"/>
    <s v="19,17"/>
    <s v="5939"/>
    <m/>
    <m/>
    <m/>
    <m/>
    <m/>
    <m/>
    <m/>
    <m/>
    <m/>
    <m/>
    <m/>
    <m/>
    <m/>
    <m/>
    <m/>
    <m/>
    <n v="18"/>
    <n v="12241"/>
    <n v="12241"/>
    <x v="4"/>
    <n v="5"/>
    <s v="03:24:01"/>
    <n v="180"/>
    <n v="-9.25"/>
    <n v="230.75"/>
    <x v="231"/>
    <s v="ARMANDO JOSE HARGOUS MIDDLETON - DOMINIQUE"/>
    <e v="#N/A"/>
    <s v="03:14:46"/>
    <e v="#N/A"/>
    <e v="#N/A"/>
  </r>
  <r>
    <x v="6"/>
    <x v="1"/>
    <n v="60"/>
    <n v="60"/>
    <x v="0"/>
    <s v="6"/>
    <x v="0"/>
    <s v=""/>
    <s v=""/>
    <s v="10097227"/>
    <s v="FRANCESCA"/>
    <s v="GIOIA MANSILLA"/>
    <m/>
    <s v="Shaick Al Jaamal"/>
    <m/>
    <s v=""/>
    <m/>
    <s v=""/>
    <s v="CHL"/>
    <s v=""/>
    <s v="11:00:00"/>
    <s v="12:52:59"/>
    <s v="13:00:45"/>
    <s v="16,35"/>
    <s v="17,47"/>
    <s v="7246"/>
    <m/>
    <s v="13:40:45"/>
    <s v="15:23:38"/>
    <s v="15:31:45"/>
    <s v="15,3"/>
    <s v="16,5"/>
    <s v="6660"/>
    <m/>
    <m/>
    <m/>
    <m/>
    <m/>
    <m/>
    <m/>
    <m/>
    <m/>
    <m/>
    <m/>
    <m/>
    <m/>
    <m/>
    <m/>
    <m/>
    <n v="15.84"/>
    <n v="13906"/>
    <n v="13906"/>
    <x v="4"/>
    <n v="6"/>
    <s v="03:51:46"/>
    <n v="175"/>
    <n v="-37"/>
    <n v="198"/>
    <x v="109"/>
    <s v="FRANCESCA GIOIA MANSILLA - SHAICK AL JAAMAL"/>
    <s v="RINCONADA A"/>
    <s v="03:14:46"/>
    <e v="#N/A"/>
    <e v="#N/A"/>
  </r>
  <r>
    <x v="6"/>
    <x v="1"/>
    <n v="60"/>
    <n v="60"/>
    <x v="0"/>
    <s v="7"/>
    <x v="1"/>
    <s v=""/>
    <s v=""/>
    <m/>
    <s v="MAXIMILIANO "/>
    <s v="CORREA ARIZTIA"/>
    <m/>
    <s v="TATON"/>
    <m/>
    <s v=""/>
    <m/>
    <s v=""/>
    <s v="CHL"/>
    <s v=""/>
    <s v="11:00:00"/>
    <s v="12:38:14"/>
    <s v="12:49:54"/>
    <s v="17,96"/>
    <s v="20,09"/>
    <s v="6594"/>
    <m/>
    <s v="13:29:54"/>
    <s v="14:54:23"/>
    <s v="15:11:33"/>
    <s v="16,7"/>
    <s v="20,1"/>
    <s v="6099"/>
    <s v="FTQ ME"/>
    <m/>
    <m/>
    <m/>
    <m/>
    <m/>
    <m/>
    <m/>
    <m/>
    <m/>
    <m/>
    <m/>
    <m/>
    <m/>
    <m/>
    <m/>
    <n v="17.36"/>
    <n v="12694"/>
    <s v="NA"/>
    <x v="4"/>
    <s v="NA"/>
    <s v="NA"/>
    <n v="0"/>
    <e v="#VALUE!"/>
    <n v="0"/>
    <x v="157"/>
    <s v="MAXIMILIANO  CORREA ARIZTIA - TATON"/>
    <e v="#N/A"/>
    <s v="03:14:46"/>
    <e v="#N/A"/>
    <e v="#N/A"/>
  </r>
  <r>
    <x v="6"/>
    <x v="1"/>
    <n v="60"/>
    <n v="60"/>
    <x v="0"/>
    <s v="8"/>
    <x v="1"/>
    <s v=""/>
    <s v=""/>
    <m/>
    <s v="ENRIQUE"/>
    <s v="NEF VALDES"/>
    <m/>
    <s v="LOMA VERDE AL'FIR"/>
    <m/>
    <s v=""/>
    <m/>
    <s v=""/>
    <s v="CHL"/>
    <s v=""/>
    <s v="11:00:00"/>
    <s v="12:38:25"/>
    <s v="12:53:28"/>
    <s v="17,39"/>
    <s v="20,06"/>
    <s v="6809"/>
    <s v="FTQ GA"/>
    <m/>
    <m/>
    <m/>
    <m/>
    <m/>
    <m/>
    <m/>
    <m/>
    <m/>
    <m/>
    <m/>
    <m/>
    <m/>
    <m/>
    <m/>
    <m/>
    <m/>
    <m/>
    <m/>
    <m/>
    <m/>
    <m/>
    <n v="17.39"/>
    <n v="6809"/>
    <s v="NA"/>
    <x v="4"/>
    <s v="NA"/>
    <s v="NA"/>
    <n v="0"/>
    <e v="#VALUE!"/>
    <n v="0"/>
    <x v="277"/>
    <s v="ENRIQUE NEF VALDES - LOMA VERDE AL'FIR"/>
    <e v="#N/A"/>
    <s v="03:14:46"/>
    <e v="#N/A"/>
    <e v="#N/A"/>
  </r>
  <r>
    <x v="6"/>
    <x v="1"/>
    <n v="40"/>
    <n v="40"/>
    <x v="0"/>
    <s v="1"/>
    <x v="0"/>
    <s v=""/>
    <s v=""/>
    <s v="10150368"/>
    <s v="MARIA IGNACIA"/>
    <s v="SAT YABER"/>
    <s v="103hq92"/>
    <s v="Copihue"/>
    <m/>
    <s v=""/>
    <m/>
    <s v=""/>
    <s v="CHL"/>
    <s v=""/>
    <s v="12:30:00"/>
    <s v="13:23:57"/>
    <s v="13:30:06"/>
    <s v="19,67"/>
    <s v="21,91"/>
    <s v="3606"/>
    <m/>
    <s v="14:00:06"/>
    <s v="14:53:53"/>
    <s v="15:00:08"/>
    <s v="19,69"/>
    <s v="21,98"/>
    <s v="3602"/>
    <m/>
    <m/>
    <m/>
    <m/>
    <m/>
    <m/>
    <m/>
    <m/>
    <m/>
    <m/>
    <m/>
    <m/>
    <m/>
    <m/>
    <m/>
    <m/>
    <n v="19.68"/>
    <n v="7209"/>
    <n v="7209"/>
    <x v="5"/>
    <n v="1"/>
    <s v="02:00:09"/>
    <n v="200"/>
    <n v="0"/>
    <n v="240"/>
    <x v="89"/>
    <s v="MARIA IGNACIA SAT YABER - COPIHUE"/>
    <s v="RINCONADA B"/>
    <s v="02:00:09"/>
    <e v="#N/A"/>
    <e v="#N/A"/>
  </r>
  <r>
    <x v="6"/>
    <x v="1"/>
    <n v="40"/>
    <n v="40"/>
    <x v="0"/>
    <s v="2"/>
    <x v="0"/>
    <s v=""/>
    <s v=""/>
    <s v="10125754"/>
    <s v="RODOLFO"/>
    <s v="FUENZALIDA SANHUEZA"/>
    <s v="106FQ80"/>
    <s v="LEO"/>
    <m/>
    <s v=""/>
    <m/>
    <s v=""/>
    <s v="CHL"/>
    <s v=""/>
    <s v="12:30:00"/>
    <s v="13:24:00"/>
    <s v="13:32:37"/>
    <s v="18,88"/>
    <s v="21,89"/>
    <s v="3757"/>
    <m/>
    <s v="14:02:37"/>
    <s v="14:50:53"/>
    <s v="15:02:05"/>
    <s v="19,87"/>
    <s v="24,48"/>
    <s v="3569"/>
    <m/>
    <m/>
    <m/>
    <m/>
    <m/>
    <m/>
    <m/>
    <m/>
    <m/>
    <m/>
    <m/>
    <m/>
    <m/>
    <m/>
    <m/>
    <m/>
    <n v="19.36"/>
    <n v="7326"/>
    <n v="7326"/>
    <x v="5"/>
    <n v="2"/>
    <s v="02:02:06"/>
    <n v="195"/>
    <n v="-1.95"/>
    <n v="233.05"/>
    <x v="43"/>
    <s v="RODOLFO FUENZALIDA SANHUEZA - LEO"/>
    <s v="SANDEK 1"/>
    <s v="02:00:09"/>
    <e v="#N/A"/>
    <e v="#N/A"/>
  </r>
  <r>
    <x v="6"/>
    <x v="1"/>
    <n v="40"/>
    <n v="40"/>
    <x v="0"/>
    <s v="3"/>
    <x v="0"/>
    <s v=""/>
    <s v=""/>
    <s v="10139724"/>
    <s v="ORLANDO"/>
    <s v="VILLALOBOS"/>
    <m/>
    <s v="SALAM"/>
    <m/>
    <s v=""/>
    <m/>
    <s v=""/>
    <s v="CHL"/>
    <s v=""/>
    <s v="12:30:00"/>
    <s v="13:24:06"/>
    <s v="13:34:04"/>
    <s v="18,45"/>
    <s v="21,85"/>
    <s v="3845"/>
    <m/>
    <s v="14:04:04"/>
    <s v="14:53:45"/>
    <s v="15:05:42"/>
    <s v="19,18"/>
    <s v="23,8"/>
    <s v="3697"/>
    <m/>
    <m/>
    <m/>
    <m/>
    <m/>
    <m/>
    <m/>
    <m/>
    <m/>
    <m/>
    <m/>
    <m/>
    <m/>
    <m/>
    <m/>
    <m/>
    <n v="18.809999999999999"/>
    <n v="7542"/>
    <n v="7542"/>
    <x v="5"/>
    <n v="3"/>
    <s v="02:05:42"/>
    <n v="190"/>
    <n v="-5.55"/>
    <n v="224.45"/>
    <x v="33"/>
    <s v="ORLANDO VILLALOBOS - SALAM"/>
    <e v="#N/A"/>
    <s v="02:00:09"/>
    <e v="#N/A"/>
    <e v="#N/A"/>
  </r>
  <r>
    <x v="6"/>
    <x v="1"/>
    <n v="40"/>
    <n v="40"/>
    <x v="0"/>
    <s v="4"/>
    <x v="0"/>
    <s v=""/>
    <s v=""/>
    <m/>
    <s v="JUAN PABLO "/>
    <s v="THOMSEN"/>
    <m/>
    <s v="CORAJE"/>
    <m/>
    <s v=""/>
    <m/>
    <s v=""/>
    <s v="CHL"/>
    <s v=""/>
    <s v="12:30:00"/>
    <s v="13:28:53"/>
    <s v="13:35:59"/>
    <s v="17,91"/>
    <s v="20,07"/>
    <s v="3960"/>
    <m/>
    <s v="14:05:59"/>
    <s v="15:06:23"/>
    <s v="15:13:42"/>
    <s v="17,45"/>
    <s v="19,57"/>
    <s v="4063"/>
    <m/>
    <m/>
    <m/>
    <m/>
    <m/>
    <m/>
    <m/>
    <m/>
    <m/>
    <m/>
    <m/>
    <m/>
    <m/>
    <m/>
    <m/>
    <m/>
    <n v="17.68"/>
    <n v="8023"/>
    <n v="8023"/>
    <x v="5"/>
    <n v="4"/>
    <s v="02:13:43"/>
    <n v="185"/>
    <n v="-13.566666666666666"/>
    <n v="211.43333333333334"/>
    <x v="278"/>
    <s v="JUAN PABLO  THOMSEN - CORAJE"/>
    <e v="#N/A"/>
    <s v="02:00:09"/>
    <e v="#N/A"/>
    <e v="#N/A"/>
  </r>
  <r>
    <x v="6"/>
    <x v="1"/>
    <n v="40"/>
    <n v="40"/>
    <x v="0"/>
    <s v="5"/>
    <x v="0"/>
    <s v=""/>
    <s v=""/>
    <m/>
    <s v="FELIPE"/>
    <s v="THOMSEN"/>
    <m/>
    <s v="ZAGAL"/>
    <m/>
    <s v=""/>
    <m/>
    <s v=""/>
    <s v="CHL"/>
    <s v=""/>
    <s v="12:30:00"/>
    <s v="13:28:40"/>
    <s v="13:36:47"/>
    <s v="17,7"/>
    <s v="20,15"/>
    <s v="4008"/>
    <m/>
    <s v="14:06:47"/>
    <s v="15:04:36"/>
    <s v="15:15:54"/>
    <s v="17,1"/>
    <s v="20,45"/>
    <s v="4146"/>
    <m/>
    <m/>
    <m/>
    <m/>
    <m/>
    <m/>
    <m/>
    <m/>
    <m/>
    <m/>
    <m/>
    <m/>
    <m/>
    <m/>
    <m/>
    <m/>
    <n v="17.39"/>
    <n v="8154"/>
    <n v="8154"/>
    <x v="5"/>
    <n v="5"/>
    <s v="02:15:54"/>
    <n v="180"/>
    <n v="-15.75"/>
    <n v="204.25"/>
    <x v="61"/>
    <s v="FELIPE THOMSEN - ZAGAL"/>
    <e v="#N/A"/>
    <s v="02:00:09"/>
    <e v="#N/A"/>
    <e v="#N/A"/>
  </r>
  <r>
    <x v="6"/>
    <x v="1"/>
    <n v="40"/>
    <n v="40"/>
    <x v="0"/>
    <s v="6"/>
    <x v="0"/>
    <s v=""/>
    <s v=""/>
    <s v="10092659"/>
    <s v="JOSEFINA"/>
    <s v="MATURANA FELL"/>
    <s v="106KP68"/>
    <s v="TOBA SATANAS"/>
    <m/>
    <s v=""/>
    <m/>
    <s v=""/>
    <s v="CHL"/>
    <s v=""/>
    <s v="12:30:00"/>
    <s v="13:39:27"/>
    <s v="13:44:31"/>
    <s v="15,86"/>
    <s v="17,02"/>
    <s v="4471"/>
    <m/>
    <s v="14:14:31"/>
    <s v="15:15:33"/>
    <s v="15:20:54"/>
    <s v="17,81"/>
    <s v="19,36"/>
    <s v="3983"/>
    <m/>
    <m/>
    <m/>
    <m/>
    <m/>
    <m/>
    <m/>
    <m/>
    <m/>
    <m/>
    <m/>
    <m/>
    <m/>
    <m/>
    <m/>
    <m/>
    <n v="16.78"/>
    <n v="8454"/>
    <n v="8454"/>
    <x v="5"/>
    <n v="6"/>
    <s v="02:20:54"/>
    <n v="175"/>
    <n v="-20.75"/>
    <n v="194.25"/>
    <x v="172"/>
    <s v="JOSEFINA MATURANA FELL - TOBA SATANAS"/>
    <s v="TOBA ENDURANCE"/>
    <s v="02:00:09"/>
    <e v="#N/A"/>
    <e v="#N/A"/>
  </r>
  <r>
    <x v="6"/>
    <x v="1"/>
    <n v="40"/>
    <n v="40"/>
    <x v="0"/>
    <s v="7"/>
    <x v="0"/>
    <s v=""/>
    <s v=""/>
    <s v="10183163"/>
    <s v="INGRID "/>
    <s v="FONCK"/>
    <s v="104MS92"/>
    <s v="GRAN MARQUEZ"/>
    <m/>
    <s v=""/>
    <m/>
    <s v=""/>
    <s v="CHL"/>
    <s v=""/>
    <s v="12:30:00"/>
    <s v="13:38:55"/>
    <s v="13:47:00"/>
    <s v="15,35"/>
    <s v="17,15"/>
    <s v="4620"/>
    <m/>
    <s v="14:17:00"/>
    <s v="15:16:29"/>
    <s v="15:25:04"/>
    <s v="17,36"/>
    <s v="19,87"/>
    <s v="4084"/>
    <m/>
    <m/>
    <m/>
    <m/>
    <m/>
    <m/>
    <m/>
    <m/>
    <m/>
    <m/>
    <m/>
    <m/>
    <m/>
    <m/>
    <m/>
    <m/>
    <n v="16.3"/>
    <n v="8704"/>
    <n v="8704"/>
    <x v="5"/>
    <n v="8"/>
    <s v="02:25:04"/>
    <n v="165"/>
    <n v="-24.916666666666668"/>
    <n v="180.08333333333334"/>
    <x v="38"/>
    <s v="INGRID  FONCK - GRAN MARQUEZ"/>
    <s v="EL MOLINO A"/>
    <s v="02:00:09"/>
    <e v="#N/A"/>
    <e v="#N/A"/>
  </r>
  <r>
    <x v="6"/>
    <x v="1"/>
    <n v="40"/>
    <n v="40"/>
    <x v="0"/>
    <s v="8"/>
    <x v="0"/>
    <s v=""/>
    <s v=""/>
    <m/>
    <s v="JOAQUIN"/>
    <s v="LAGOS VELASCO"/>
    <m/>
    <s v="CHAMPULLI AGUACERO"/>
    <m/>
    <s v=""/>
    <m/>
    <s v=""/>
    <s v="CHL"/>
    <s v=""/>
    <s v="12:30:00"/>
    <s v="13:33:49"/>
    <s v="13:47:51"/>
    <s v="15,18"/>
    <s v="18,52"/>
    <s v="4671"/>
    <m/>
    <s v="14:17:51"/>
    <s v="15:15:47"/>
    <s v="15:27:09"/>
    <s v="17,05"/>
    <s v="20,4"/>
    <s v="4158"/>
    <m/>
    <m/>
    <m/>
    <m/>
    <m/>
    <m/>
    <m/>
    <m/>
    <m/>
    <m/>
    <m/>
    <m/>
    <m/>
    <m/>
    <m/>
    <m/>
    <n v="16.059999999999999"/>
    <n v="8829"/>
    <n v="8829"/>
    <x v="5"/>
    <n v="9"/>
    <s v="02:27:09"/>
    <n v="160"/>
    <n v="-27"/>
    <n v="173"/>
    <x v="261"/>
    <s v="JOAQUIN LAGOS VELASCO - CHAMPULLI AGUACERO"/>
    <e v="#N/A"/>
    <s v="02:00:09"/>
    <e v="#N/A"/>
    <e v="#N/A"/>
  </r>
  <r>
    <x v="6"/>
    <x v="1"/>
    <n v="40"/>
    <n v="40"/>
    <x v="0"/>
    <s v="9"/>
    <x v="0"/>
    <s v=""/>
    <s v=""/>
    <s v="10100389"/>
    <s v="NICOLE"/>
    <s v="HAMMERSLEY FONK"/>
    <s v="105GW80"/>
    <s v="PETRA"/>
    <m/>
    <s v=""/>
    <m/>
    <s v=""/>
    <s v="CHL"/>
    <s v=""/>
    <s v="12:30:00"/>
    <s v="13:38:56"/>
    <s v="13:47:03"/>
    <s v="15,34"/>
    <s v="17,15"/>
    <s v="4623"/>
    <m/>
    <s v="14:17:03"/>
    <s v="15:16:31"/>
    <s v="15:27:59"/>
    <s v="16,66"/>
    <s v="19,87"/>
    <s v="4256"/>
    <m/>
    <m/>
    <m/>
    <m/>
    <m/>
    <m/>
    <m/>
    <m/>
    <m/>
    <m/>
    <m/>
    <m/>
    <m/>
    <m/>
    <m/>
    <m/>
    <n v="15.97"/>
    <n v="8879"/>
    <n v="8879"/>
    <x v="5"/>
    <n v="10"/>
    <s v="02:27:59"/>
    <n v="155"/>
    <n v="-27.833333333333332"/>
    <n v="167.16666666666666"/>
    <x v="8"/>
    <s v="NICOLE HAMMERSLEY FONK - PETRA"/>
    <s v="EL MOLINO A"/>
    <s v="02:00:09"/>
    <e v="#N/A"/>
    <e v="#N/A"/>
  </r>
  <r>
    <x v="6"/>
    <x v="1"/>
    <n v="40"/>
    <n v="40"/>
    <x v="0"/>
    <s v="10"/>
    <x v="0"/>
    <s v=""/>
    <s v=""/>
    <s v="10138024"/>
    <s v="MARIA CECILIA"/>
    <s v="GODOY"/>
    <m/>
    <s v="PS Siroco"/>
    <m/>
    <s v=""/>
    <m/>
    <s v=""/>
    <s v="CHL"/>
    <s v=""/>
    <s v="12:30:00"/>
    <s v="13:45:40"/>
    <s v="13:49:42"/>
    <s v="14,83"/>
    <s v="15,62"/>
    <s v="4782"/>
    <m/>
    <s v="14:19:42"/>
    <s v="15:34:37"/>
    <s v="15:40:00"/>
    <s v="14,72"/>
    <s v="15,78"/>
    <s v="4818"/>
    <m/>
    <m/>
    <m/>
    <m/>
    <m/>
    <m/>
    <m/>
    <m/>
    <m/>
    <m/>
    <m/>
    <m/>
    <m/>
    <m/>
    <m/>
    <m/>
    <n v="14.78"/>
    <n v="9600"/>
    <n v="9600"/>
    <x v="5"/>
    <n v="13"/>
    <s v="02:40:00"/>
    <n v="140"/>
    <n v="-39.85"/>
    <n v="140.15"/>
    <x v="93"/>
    <s v="MARIA CECILIA GODOY - PS SIROCO"/>
    <s v="EL SENDERO"/>
    <s v="02:00:09"/>
    <e v="#N/A"/>
    <e v="#N/A"/>
  </r>
  <r>
    <x v="6"/>
    <x v="1"/>
    <n v="40"/>
    <n v="40"/>
    <x v="0"/>
    <s v="11"/>
    <x v="0"/>
    <s v=""/>
    <s v=""/>
    <m/>
    <s v="JUAN ALVARO"/>
    <s v="GONZALEZ ASBUN"/>
    <s v="105ZX18"/>
    <s v="PERSEO"/>
    <m/>
    <s v=""/>
    <m/>
    <s v=""/>
    <s v="CHL"/>
    <s v=""/>
    <s v="12:30:00"/>
    <s v="13:38:57"/>
    <s v="13:48:37"/>
    <s v="15,03"/>
    <s v="17,14"/>
    <s v="4717"/>
    <m/>
    <s v="14:18:37"/>
    <s v="15:34:25"/>
    <s v="15:45:32"/>
    <s v="13,6"/>
    <s v="15,59"/>
    <s v="5215"/>
    <m/>
    <m/>
    <m/>
    <m/>
    <m/>
    <m/>
    <m/>
    <m/>
    <m/>
    <m/>
    <m/>
    <m/>
    <m/>
    <m/>
    <m/>
    <m/>
    <n v="14.28"/>
    <n v="9932"/>
    <n v="9932"/>
    <x v="5"/>
    <n v="14"/>
    <s v="02:45:32"/>
    <n v="135"/>
    <n v="-45.383333333333333"/>
    <n v="129.61666666666667"/>
    <x v="95"/>
    <s v="JUAN ALVARO GONZALEZ ASBUN - PERSEO"/>
    <s v="EL SENDERO"/>
    <s v="02:00:09"/>
    <e v="#N/A"/>
    <e v="#N/A"/>
  </r>
  <r>
    <x v="6"/>
    <x v="1"/>
    <n v="40"/>
    <n v="40"/>
    <x v="0"/>
    <s v="12"/>
    <x v="0"/>
    <s v=""/>
    <s v=""/>
    <s v="10072514"/>
    <s v="MAXI"/>
    <s v="WIMMER"/>
    <s v=""/>
    <s v="MAGNOLIA"/>
    <m/>
    <s v=""/>
    <m/>
    <s v=""/>
    <s v="CHL"/>
    <s v=""/>
    <s v="12:30:00"/>
    <s v="13:56:13"/>
    <s v="13:59:28"/>
    <s v="13,21"/>
    <s v="13,71"/>
    <s v="5368"/>
    <m/>
    <s v="14:29:28"/>
    <s v="15:41:29"/>
    <s v="15:46:41"/>
    <s v="15,31"/>
    <s v="16,41"/>
    <s v="4633"/>
    <m/>
    <m/>
    <m/>
    <m/>
    <m/>
    <m/>
    <m/>
    <m/>
    <m/>
    <m/>
    <m/>
    <m/>
    <m/>
    <m/>
    <m/>
    <m/>
    <n v="14.18"/>
    <n v="10002"/>
    <n v="10002"/>
    <x v="5"/>
    <n v="15"/>
    <s v="02:46:42"/>
    <n v="130"/>
    <n v="-46.55"/>
    <n v="123.45"/>
    <x v="5"/>
    <s v="MAXI WIMMER - MAGNOLIA"/>
    <s v="EL MOLINO A"/>
    <s v="02:00:09"/>
    <e v="#N/A"/>
    <e v="#N/A"/>
  </r>
  <r>
    <x v="6"/>
    <x v="1"/>
    <n v="40"/>
    <n v="40"/>
    <x v="0"/>
    <s v="13"/>
    <x v="0"/>
    <s v=""/>
    <s v=""/>
    <s v="10036576"/>
    <s v="RENI "/>
    <s v="MULLER"/>
    <m/>
    <s v="KALIMANTAN"/>
    <m/>
    <s v=""/>
    <m/>
    <s v=""/>
    <s v="CHL"/>
    <s v=""/>
    <s v="12:30:00"/>
    <s v="13:53:24"/>
    <s v="14:06:13"/>
    <s v="12,28"/>
    <s v="14,17"/>
    <s v="5773"/>
    <m/>
    <s v="14:36:13"/>
    <s v="15:42:50"/>
    <s v="15:54:28"/>
    <s v="15,11"/>
    <s v="17,74"/>
    <s v="4695"/>
    <m/>
    <m/>
    <m/>
    <m/>
    <m/>
    <m/>
    <m/>
    <m/>
    <m/>
    <m/>
    <m/>
    <m/>
    <m/>
    <m/>
    <m/>
    <m/>
    <n v="13.55"/>
    <n v="10468"/>
    <n v="10468"/>
    <x v="5"/>
    <n v="17"/>
    <s v="02:54:28"/>
    <n v="120"/>
    <n v="-54.31666666666667"/>
    <n v="105.68333333333334"/>
    <x v="92"/>
    <s v="RENI  MULLER - KALIMANTAN"/>
    <s v="KEHAILAN A"/>
    <s v="02:00:09"/>
    <e v="#N/A"/>
    <e v="#N/A"/>
  </r>
  <r>
    <x v="6"/>
    <x v="1"/>
    <n v="40"/>
    <n v="40"/>
    <x v="0"/>
    <s v="14"/>
    <x v="0"/>
    <s v=""/>
    <s v=""/>
    <m/>
    <s v="RENZO "/>
    <s v="ALVARADO BAHAMONDES"/>
    <m/>
    <s v="Toba Bronco"/>
    <m/>
    <s v=""/>
    <m/>
    <s v=""/>
    <s v="CHL"/>
    <s v=""/>
    <s v="12:30:00"/>
    <s v="14:00:31"/>
    <s v="14:10:31"/>
    <s v="11,76"/>
    <s v="13,06"/>
    <s v="6032"/>
    <m/>
    <s v="14:40:31"/>
    <s v="15:55:36"/>
    <s v="16:08:39"/>
    <s v="13,41"/>
    <s v="15,74"/>
    <s v="5287"/>
    <m/>
    <m/>
    <m/>
    <m/>
    <m/>
    <m/>
    <m/>
    <m/>
    <m/>
    <m/>
    <m/>
    <m/>
    <m/>
    <m/>
    <m/>
    <m/>
    <n v="12.53"/>
    <n v="11319"/>
    <n v="11319"/>
    <x v="5"/>
    <n v="20"/>
    <s v="03:08:39"/>
    <n v="105"/>
    <n v="-68.5"/>
    <n v="76.5"/>
    <x v="177"/>
    <s v="RENZO  ALVARADO BAHAMONDES - TOBA BRONCO"/>
    <s v="TOBA ENDURANCE"/>
    <s v="02:00:09"/>
    <e v="#N/A"/>
    <e v="#N/A"/>
  </r>
  <r>
    <x v="6"/>
    <x v="1"/>
    <n v="40"/>
    <n v="40"/>
    <x v="0"/>
    <s v="15"/>
    <x v="0"/>
    <s v=""/>
    <s v=""/>
    <s v="10146234"/>
    <s v="VICTOR"/>
    <s v="SZECOWKA LATRACH"/>
    <m/>
    <s v="Victoria"/>
    <m/>
    <s v=""/>
    <m/>
    <s v=""/>
    <s v="CHL"/>
    <s v=""/>
    <s v="12:30:00"/>
    <s v="13:53:51"/>
    <s v="14:04:40"/>
    <s v="12,48"/>
    <s v="14,09"/>
    <s v="5681"/>
    <m/>
    <s v="14:34:40"/>
    <s v="16:04:38"/>
    <s v="16:12:06"/>
    <s v="12,13"/>
    <s v="13,14"/>
    <s v="5845"/>
    <m/>
    <m/>
    <m/>
    <m/>
    <m/>
    <m/>
    <m/>
    <m/>
    <m/>
    <m/>
    <m/>
    <m/>
    <m/>
    <m/>
    <m/>
    <m/>
    <n v="12.31"/>
    <n v="11526"/>
    <n v="11526"/>
    <x v="5"/>
    <n v="21"/>
    <s v="03:12:06"/>
    <n v="100"/>
    <n v="-71.95"/>
    <n v="68.05"/>
    <x v="279"/>
    <s v="VICTOR SZECOWKA LATRACH - VICTORIA"/>
    <e v="#N/A"/>
    <s v="02:00:09"/>
    <e v="#N/A"/>
    <e v="#N/A"/>
  </r>
  <r>
    <x v="6"/>
    <x v="1"/>
    <n v="40"/>
    <n v="40"/>
    <x v="0"/>
    <s v="16"/>
    <x v="0"/>
    <s v=""/>
    <s v=""/>
    <s v="10116699"/>
    <s v="JUAN GUILLERMO"/>
    <s v="JIMENEZ ROJAS"/>
    <m/>
    <s v="MY LORD"/>
    <m/>
    <s v=""/>
    <m/>
    <s v=""/>
    <s v="CHL"/>
    <s v=""/>
    <s v="12:30:00"/>
    <s v="14:00:41"/>
    <s v="14:09:35"/>
    <s v="11,87"/>
    <s v="13,03"/>
    <s v="5975"/>
    <m/>
    <s v="14:39:35"/>
    <s v="16:05:12"/>
    <s v="16:17:17"/>
    <s v="12,1"/>
    <s v="13,81"/>
    <s v="5862"/>
    <m/>
    <m/>
    <m/>
    <m/>
    <m/>
    <m/>
    <m/>
    <m/>
    <m/>
    <m/>
    <m/>
    <m/>
    <m/>
    <m/>
    <m/>
    <m/>
    <n v="11.98"/>
    <n v="11837"/>
    <n v="11837"/>
    <x v="5"/>
    <n v="23"/>
    <s v="03:17:17"/>
    <n v="90"/>
    <n v="-77.133333333333326"/>
    <n v="52.866666666666674"/>
    <x v="173"/>
    <s v="JUAN GUILLERMO JIMENEZ ROJAS - MY LORD"/>
    <e v="#N/A"/>
    <s v="02:00:09"/>
    <e v="#N/A"/>
    <e v="#N/A"/>
  </r>
  <r>
    <x v="6"/>
    <x v="1"/>
    <n v="40"/>
    <n v="40"/>
    <x v="0"/>
    <s v="17"/>
    <x v="0"/>
    <s v=""/>
    <s v=""/>
    <s v="10067188"/>
    <s v="FERNANDA"/>
    <s v="HERRERA CRUZ"/>
    <m/>
    <s v="FOLCA"/>
    <m/>
    <s v=""/>
    <m/>
    <s v=""/>
    <s v="CHL"/>
    <s v=""/>
    <s v="12:30:00"/>
    <s v="14:00:44"/>
    <s v="14:09:39"/>
    <s v="11,86"/>
    <s v="13,03"/>
    <s v="5980"/>
    <m/>
    <s v="14:39:39"/>
    <s v="16:05:14"/>
    <s v="16:17:22"/>
    <s v="12,1"/>
    <s v="13,81"/>
    <s v="5863"/>
    <m/>
    <m/>
    <m/>
    <m/>
    <m/>
    <m/>
    <m/>
    <m/>
    <m/>
    <m/>
    <m/>
    <m/>
    <m/>
    <m/>
    <m/>
    <m/>
    <n v="11.98"/>
    <n v="11842"/>
    <n v="11842"/>
    <x v="5"/>
    <n v="24"/>
    <s v="03:17:22"/>
    <n v="85"/>
    <n v="-77.216666666666669"/>
    <n v="47.783333333333331"/>
    <x v="211"/>
    <s v="FERNANDA HERRERA CRUZ - FOLCA"/>
    <e v="#N/A"/>
    <s v="02:00:09"/>
    <e v="#N/A"/>
    <e v="#N/A"/>
  </r>
  <r>
    <x v="6"/>
    <x v="1"/>
    <n v="40"/>
    <n v="40"/>
    <x v="0"/>
    <s v="18"/>
    <x v="0"/>
    <s v=""/>
    <s v=""/>
    <m/>
    <s v="BRUNO"/>
    <s v="CALTAGIRONE"/>
    <m/>
    <s v="Toba Absenta"/>
    <m/>
    <s v=""/>
    <m/>
    <s v=""/>
    <s v="CHL"/>
    <s v=""/>
    <s v="12:30:00"/>
    <s v="14:00:28"/>
    <s v="14:11:02"/>
    <s v="11,7"/>
    <s v="13,06"/>
    <s v="6063"/>
    <m/>
    <s v="14:41:02"/>
    <s v="15:55:32"/>
    <s v="16:20:35"/>
    <s v="11,87"/>
    <s v="15,87"/>
    <s v="5972"/>
    <m/>
    <m/>
    <m/>
    <m/>
    <m/>
    <m/>
    <m/>
    <m/>
    <m/>
    <m/>
    <m/>
    <m/>
    <m/>
    <m/>
    <m/>
    <m/>
    <n v="11.79"/>
    <n v="12035"/>
    <n v="12035"/>
    <x v="5"/>
    <n v="25"/>
    <s v="03:20:35"/>
    <n v="80"/>
    <n v="-80.433333333333337"/>
    <n v="39.999999819999999"/>
    <x v="280"/>
    <s v="BRUNO CALTAGIRONE - TOBA ABSENTA"/>
    <e v="#N/A"/>
    <s v="02:00:09"/>
    <e v="#N/A"/>
    <e v="#N/A"/>
  </r>
  <r>
    <x v="6"/>
    <x v="1"/>
    <n v="40"/>
    <n v="40"/>
    <x v="0"/>
    <s v="19"/>
    <x v="0"/>
    <s v=""/>
    <s v=""/>
    <s v="10062880"/>
    <s v="MARIA ROSA"/>
    <s v="BARAHONA VARGAS"/>
    <m/>
    <s v="Toba Amapola"/>
    <m/>
    <s v=""/>
    <m/>
    <s v=""/>
    <s v="CHL"/>
    <s v=""/>
    <s v="12:30:00"/>
    <s v="14:23:56"/>
    <s v="14:34:47"/>
    <s v="9,47"/>
    <s v="10,37"/>
    <s v="7487"/>
    <m/>
    <s v="15:04:47"/>
    <s v="16:22:38"/>
    <s v="16:33:30"/>
    <s v="13,32"/>
    <s v="15,18"/>
    <s v="5323"/>
    <m/>
    <m/>
    <m/>
    <m/>
    <m/>
    <m/>
    <m/>
    <m/>
    <m/>
    <m/>
    <m/>
    <m/>
    <m/>
    <m/>
    <m/>
    <m/>
    <n v="11.07"/>
    <n v="12810"/>
    <n v="12810"/>
    <x v="5"/>
    <n v="26"/>
    <s v="03:33:30"/>
    <n v="75"/>
    <n v="-93.35"/>
    <n v="39.999999809999998"/>
    <x v="45"/>
    <s v="MARIA ROSA BARAHONA VARGAS - TOBA AMAPOLA"/>
    <s v="TOBA ENDURANCE"/>
    <s v="02:00:09"/>
    <e v="#N/A"/>
    <e v="#N/A"/>
  </r>
  <r>
    <x v="6"/>
    <x v="1"/>
    <n v="40"/>
    <n v="40"/>
    <x v="0"/>
    <s v="20"/>
    <x v="1"/>
    <s v=""/>
    <s v=""/>
    <s v="10067048"/>
    <s v="ISIDORA"/>
    <s v="HIRMAS VALDERRAMA"/>
    <s v="106DC62"/>
    <s v="RAYO"/>
    <m/>
    <s v=""/>
    <m/>
    <s v=""/>
    <s v="CHL"/>
    <s v=""/>
    <s v="12:30:00"/>
    <s v="13:24:02"/>
    <s v="13:28:58"/>
    <s v="20,04"/>
    <s v="21,87"/>
    <s v="3538"/>
    <m/>
    <s v="13:58:58"/>
    <s v="14:50:57"/>
    <s v="14:57:19"/>
    <s v="20,25"/>
    <s v="22,74"/>
    <s v="3501"/>
    <s v="FTQ ME"/>
    <m/>
    <m/>
    <m/>
    <m/>
    <m/>
    <m/>
    <m/>
    <m/>
    <m/>
    <m/>
    <m/>
    <m/>
    <m/>
    <m/>
    <m/>
    <n v="20.149999999999999"/>
    <n v="7040"/>
    <s v="NA"/>
    <x v="5"/>
    <s v="NA"/>
    <s v="NA"/>
    <n v="0"/>
    <e v="#VALUE!"/>
    <n v="0"/>
    <x v="260"/>
    <s v="ISIDORA HIRMAS VALDERRAMA - RAYO"/>
    <e v="#N/A"/>
    <s v="02:00:09"/>
    <e v="#N/A"/>
    <e v="#N/A"/>
  </r>
  <r>
    <x v="6"/>
    <x v="1"/>
    <n v="40"/>
    <n v="40"/>
    <x v="0"/>
    <s v="21"/>
    <x v="1"/>
    <s v=""/>
    <s v=""/>
    <s v="10040068"/>
    <s v="CLAUDIO"/>
    <s v="CORNEJO CABEZAS"/>
    <m/>
    <s v="JHONNY"/>
    <m/>
    <s v=""/>
    <m/>
    <s v=""/>
    <s v="CHL"/>
    <s v=""/>
    <s v="12:30:00"/>
    <s v="13:43:58"/>
    <s v="14:12:05"/>
    <s v="11,58"/>
    <s v="15,98"/>
    <s v="6125"/>
    <s v="DSQ ME"/>
    <m/>
    <m/>
    <m/>
    <m/>
    <m/>
    <m/>
    <m/>
    <m/>
    <m/>
    <m/>
    <m/>
    <m/>
    <m/>
    <m/>
    <m/>
    <m/>
    <m/>
    <m/>
    <m/>
    <m/>
    <m/>
    <m/>
    <n v="11.58"/>
    <n v="6125"/>
    <s v="NA"/>
    <x v="5"/>
    <s v="NA"/>
    <s v="NA"/>
    <n v="0"/>
    <e v="#VALUE!"/>
    <n v="0"/>
    <x v="10"/>
    <s v="CLAUDIO CORNEJO CABEZAS - JHONNY"/>
    <s v="RINCONADA A"/>
    <s v="02:00:09"/>
    <e v="#N/A"/>
    <e v="#N/A"/>
  </r>
  <r>
    <x v="6"/>
    <x v="1"/>
    <n v="40"/>
    <n v="40"/>
    <x v="0"/>
    <s v="22"/>
    <x v="1"/>
    <s v=""/>
    <s v=""/>
    <m/>
    <s v="EMMA"/>
    <s v="LETELIER"/>
    <m/>
    <s v="PERSEVERANCIA PETETE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x v="272"/>
    <s v="EMMA LETELIER - PERSEVERANCIA PETETE"/>
    <e v="#N/A"/>
    <s v="02:00:09"/>
    <e v="#N/A"/>
    <e v="#N/A"/>
  </r>
  <r>
    <x v="6"/>
    <x v="1"/>
    <n v="40"/>
    <n v="40"/>
    <x v="0"/>
    <s v="23"/>
    <x v="1"/>
    <s v=""/>
    <s v=""/>
    <s v="10106225"/>
    <s v="SERGIO "/>
    <s v="HURTADO "/>
    <s v="105DD52"/>
    <s v="DIABLO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x v="40"/>
    <s v="SERGIO  HURTADO  - DIABLO"/>
    <e v="#N/A"/>
    <s v="02:00:09"/>
    <e v="#N/A"/>
    <e v="#N/A"/>
  </r>
  <r>
    <x v="6"/>
    <x v="1"/>
    <n v="40"/>
    <n v="40"/>
    <x v="1"/>
    <s v="1"/>
    <x v="0"/>
    <s v=""/>
    <s v=""/>
    <m/>
    <s v="JUAN PABLO"/>
    <s v="CRISTI"/>
    <m/>
    <s v="CASINO NIGHT"/>
    <m/>
    <s v=""/>
    <m/>
    <s v=""/>
    <s v="CHL"/>
    <s v=""/>
    <s v="12:45:00"/>
    <s v="13:57:51"/>
    <s v="14:02:10"/>
    <s v="15,32"/>
    <s v="16,22"/>
    <s v="4630"/>
    <m/>
    <s v="14:32:10"/>
    <s v="15:31:50"/>
    <s v="15:38:50"/>
    <s v="17,73"/>
    <s v="19,81"/>
    <s v="4000"/>
    <m/>
    <m/>
    <m/>
    <m/>
    <m/>
    <m/>
    <m/>
    <m/>
    <m/>
    <m/>
    <m/>
    <m/>
    <m/>
    <m/>
    <m/>
    <m/>
    <n v="16.440000000000001"/>
    <n v="8630"/>
    <n v="8630"/>
    <x v="6"/>
    <n v="7"/>
    <s v="02:23:50"/>
    <n v="170"/>
    <n v="-23.683333333333334"/>
    <n v="186.31666666666666"/>
    <x v="281"/>
    <s v="JUAN PABLO CRISTI - CASINO NIGHT"/>
    <e v="#N/A"/>
    <s v="02:00:09"/>
    <e v="#N/A"/>
    <e v="#N/A"/>
  </r>
  <r>
    <x v="6"/>
    <x v="1"/>
    <n v="40"/>
    <n v="40"/>
    <x v="1"/>
    <s v="2"/>
    <x v="0"/>
    <s v=""/>
    <s v=""/>
    <m/>
    <s v="INES "/>
    <s v="ALAMOS"/>
    <m/>
    <s v="COCA"/>
    <m/>
    <s v=""/>
    <m/>
    <s v=""/>
    <s v="CHL"/>
    <s v=""/>
    <s v="12:45:00"/>
    <s v="13:57:27"/>
    <s v="14:04:36"/>
    <s v="14,85"/>
    <s v="16,31"/>
    <s v="4777"/>
    <m/>
    <s v="14:34:36"/>
    <s v="15:36:34"/>
    <s v="15:43:03"/>
    <s v="17,27"/>
    <s v="19,08"/>
    <s v="4106"/>
    <m/>
    <m/>
    <m/>
    <m/>
    <m/>
    <m/>
    <m/>
    <m/>
    <m/>
    <m/>
    <m/>
    <m/>
    <m/>
    <m/>
    <m/>
    <m/>
    <n v="15.97"/>
    <n v="8883"/>
    <n v="8883"/>
    <x v="6"/>
    <n v="11"/>
    <s v="02:28:03"/>
    <n v="150"/>
    <n v="-27.9"/>
    <n v="162.1"/>
    <x v="267"/>
    <s v="INES  ALAMOS - COCA"/>
    <e v="#N/A"/>
    <s v="02:00:09"/>
    <e v="#N/A"/>
    <e v="#N/A"/>
  </r>
  <r>
    <x v="6"/>
    <x v="1"/>
    <n v="40"/>
    <n v="40"/>
    <x v="1"/>
    <s v="3"/>
    <x v="0"/>
    <s v=""/>
    <s v=""/>
    <s v="10187939"/>
    <s v="EMILIA"/>
    <s v="PATTERSON"/>
    <s v="105OS49"/>
    <s v="NOMADE"/>
    <m/>
    <s v=""/>
    <m/>
    <s v=""/>
    <s v="CHL"/>
    <s v=""/>
    <s v="12:45:00"/>
    <s v="13:57:54"/>
    <s v="14:04:46"/>
    <s v="14,82"/>
    <s v="16,21"/>
    <s v="4786"/>
    <m/>
    <s v="14:34:46"/>
    <s v="15:36:44"/>
    <s v="15:46:56"/>
    <s v="16,38"/>
    <s v="19,08"/>
    <s v="4330"/>
    <m/>
    <m/>
    <m/>
    <m/>
    <m/>
    <m/>
    <m/>
    <m/>
    <m/>
    <m/>
    <m/>
    <m/>
    <m/>
    <m/>
    <m/>
    <m/>
    <n v="15.56"/>
    <n v="9117"/>
    <n v="9117"/>
    <x v="6"/>
    <n v="12"/>
    <s v="02:31:57"/>
    <n v="145"/>
    <n v="-31.8"/>
    <n v="153.19999999999999"/>
    <x v="55"/>
    <s v="EMILIA PATTERSON - NOMADE"/>
    <s v="RINCONADA A"/>
    <s v="02:00:09"/>
    <e v="#N/A"/>
    <e v="#N/A"/>
  </r>
  <r>
    <x v="6"/>
    <x v="1"/>
    <n v="40"/>
    <n v="40"/>
    <x v="1"/>
    <s v="4"/>
    <x v="0"/>
    <s v=""/>
    <s v=""/>
    <m/>
    <s v="JOSEFA"/>
    <s v="AGUILERA"/>
    <m/>
    <s v="SANTA SUSANA CERVECERO"/>
    <m/>
    <s v=""/>
    <m/>
    <s v=""/>
    <s v="CHL"/>
    <s v=""/>
    <s v="12:45:00"/>
    <s v="13:57:57"/>
    <s v="14:06:58"/>
    <s v="14,42"/>
    <s v="16,2"/>
    <s v="4918"/>
    <m/>
    <s v="14:36:58"/>
    <s v="15:50:26"/>
    <s v="16:06:24"/>
    <s v="13,22"/>
    <s v="16,09"/>
    <s v="5366"/>
    <m/>
    <m/>
    <m/>
    <m/>
    <m/>
    <m/>
    <m/>
    <m/>
    <m/>
    <m/>
    <m/>
    <m/>
    <m/>
    <m/>
    <m/>
    <m/>
    <n v="13.79"/>
    <n v="10284"/>
    <n v="10284"/>
    <x v="6"/>
    <n v="16"/>
    <s v="02:51:24"/>
    <n v="125"/>
    <n v="-51.25"/>
    <n v="113.75"/>
    <x v="112"/>
    <s v="JOSEFA AGUILERA - SANTA SUSANA CERVECERO"/>
    <s v="RINCONADA B"/>
    <s v="02:00:09"/>
    <e v="#N/A"/>
    <e v="#N/A"/>
  </r>
  <r>
    <x v="6"/>
    <x v="1"/>
    <n v="40"/>
    <n v="40"/>
    <x v="1"/>
    <s v="5"/>
    <x v="0"/>
    <s v=""/>
    <s v=""/>
    <s v="10094691"/>
    <s v="MICAELA"/>
    <s v="TORRES HORTA"/>
    <m/>
    <s v="OLYMPUS"/>
    <m/>
    <s v=""/>
    <m/>
    <s v=""/>
    <s v="CHL"/>
    <s v=""/>
    <s v="12:45:00"/>
    <s v="14:17:20"/>
    <s v="14:24:47"/>
    <s v="11,85"/>
    <s v="12,8"/>
    <s v="5987"/>
    <m/>
    <s v="14:54:47"/>
    <s v="16:04:50"/>
    <s v="16:11:41"/>
    <s v="15,37"/>
    <s v="16,87"/>
    <s v="4614"/>
    <m/>
    <m/>
    <m/>
    <m/>
    <m/>
    <m/>
    <m/>
    <m/>
    <m/>
    <m/>
    <m/>
    <m/>
    <m/>
    <m/>
    <m/>
    <m/>
    <n v="13.38"/>
    <n v="10601"/>
    <n v="10601"/>
    <x v="6"/>
    <n v="18"/>
    <s v="02:56:41"/>
    <n v="115"/>
    <n v="-56.533333333333331"/>
    <n v="98.466666666666669"/>
    <x v="51"/>
    <s v="MICAELA TORRES HORTA - OLYMPUS"/>
    <e v="#N/A"/>
    <s v="02:00:09"/>
    <e v="#N/A"/>
    <e v="#N/A"/>
  </r>
  <r>
    <x v="6"/>
    <x v="1"/>
    <n v="40"/>
    <n v="40"/>
    <x v="1"/>
    <s v="6"/>
    <x v="0"/>
    <s v=""/>
    <s v=""/>
    <m/>
    <s v="FERNANDA"/>
    <s v="TORRES HORTA"/>
    <m/>
    <s v="LO CAMPO LADY"/>
    <m/>
    <s v=""/>
    <m/>
    <s v=""/>
    <s v="CHL"/>
    <s v=""/>
    <s v="12:45:00"/>
    <s v="14:17:21"/>
    <s v="14:24:00"/>
    <s v="11,94"/>
    <s v="12,8"/>
    <s v="5940"/>
    <m/>
    <s v="14:54:00"/>
    <s v="16:04:51"/>
    <s v="16:14:26"/>
    <s v="14,69"/>
    <s v="16,68"/>
    <s v="4826"/>
    <m/>
    <m/>
    <m/>
    <m/>
    <m/>
    <m/>
    <m/>
    <m/>
    <m/>
    <m/>
    <m/>
    <m/>
    <m/>
    <m/>
    <m/>
    <m/>
    <n v="13.17"/>
    <n v="10766"/>
    <n v="10766"/>
    <x v="6"/>
    <n v="19"/>
    <s v="02:59:26"/>
    <n v="110"/>
    <n v="-59.283333333333331"/>
    <n v="90.716666666666669"/>
    <x v="204"/>
    <s v="FERNANDA TORRES HORTA - LO CAMPO LADY"/>
    <e v="#N/A"/>
    <s v="02:00:09"/>
    <e v="#N/A"/>
    <e v="#N/A"/>
  </r>
  <r>
    <x v="6"/>
    <x v="1"/>
    <n v="40"/>
    <n v="40"/>
    <x v="1"/>
    <s v="7"/>
    <x v="0"/>
    <s v=""/>
    <s v=""/>
    <s v="10105805"/>
    <s v="FRANCISCO "/>
    <s v="EGUIGUREN VALDÉS"/>
    <m/>
    <s v="Flika"/>
    <m/>
    <s v=""/>
    <m/>
    <s v=""/>
    <s v="CHL"/>
    <s v=""/>
    <s v="12:45:00"/>
    <s v="14:17:22"/>
    <s v="14:31:42"/>
    <s v="11,08"/>
    <s v="12,8"/>
    <s v="6402"/>
    <m/>
    <s v="15:01:42"/>
    <s v="16:20:10"/>
    <s v="16:30:08"/>
    <s v="13,37"/>
    <s v="15,06"/>
    <s v="5306"/>
    <m/>
    <m/>
    <m/>
    <m/>
    <m/>
    <m/>
    <m/>
    <m/>
    <m/>
    <m/>
    <m/>
    <m/>
    <m/>
    <m/>
    <m/>
    <m/>
    <n v="12.11"/>
    <n v="11708"/>
    <n v="11708"/>
    <x v="6"/>
    <n v="22"/>
    <s v="03:15:08"/>
    <n v="95"/>
    <n v="-74.983333333333334"/>
    <n v="60.016666666666666"/>
    <x v="14"/>
    <s v="FRANCISCO  EGUIGUREN VALDÉS - FLIKA"/>
    <s v="EL QUILLAY"/>
    <s v="02:00:09"/>
    <e v="#N/A"/>
    <e v="#N/A"/>
  </r>
  <r>
    <x v="6"/>
    <x v="1"/>
    <n v="20"/>
    <n v="20"/>
    <x v="2"/>
    <s v="1"/>
    <x v="0"/>
    <s v=""/>
    <s v=""/>
    <m/>
    <s v="ESTEBAN "/>
    <s v="GALDAMES CASORZO"/>
    <m/>
    <s v="KIMAL"/>
    <m/>
    <s v=""/>
    <m/>
    <s v=""/>
    <s v="CHL"/>
    <s v=""/>
    <s v="13:30:00"/>
    <s v="14:47:01"/>
    <s v="14:49:53"/>
    <s v="15,02"/>
    <s v="15,58"/>
    <s v="4793"/>
    <m/>
    <m/>
    <m/>
    <m/>
    <m/>
    <m/>
    <m/>
    <m/>
    <m/>
    <m/>
    <m/>
    <m/>
    <m/>
    <m/>
    <m/>
    <m/>
    <m/>
    <m/>
    <m/>
    <m/>
    <m/>
    <m/>
    <m/>
    <n v="15.02"/>
    <n v="4793"/>
    <n v="4793"/>
    <x v="7"/>
    <n v="1"/>
    <s v="01:19:53"/>
    <n v="200"/>
    <n v="0"/>
    <n v="220"/>
    <x v="187"/>
    <s v="ESTEBAN  GALDAMES CASORZO - KIMAL"/>
    <e v="#N/A"/>
    <s v="01:19:53"/>
    <e v="#N/A"/>
    <e v="#N/A"/>
  </r>
  <r>
    <x v="6"/>
    <x v="1"/>
    <n v="20"/>
    <n v="20"/>
    <x v="2"/>
    <s v="2"/>
    <x v="0"/>
    <s v=""/>
    <s v=""/>
    <m/>
    <s v="MARIA"/>
    <s v="RISHMAWI"/>
    <s v="105OM12"/>
    <s v="PRINCIPE"/>
    <m/>
    <s v=""/>
    <m/>
    <s v=""/>
    <s v="CHL"/>
    <s v=""/>
    <s v="13:30:00"/>
    <s v="14:47:00"/>
    <s v="14:51:36"/>
    <s v="14,71"/>
    <s v="15,58"/>
    <s v="4896"/>
    <m/>
    <m/>
    <m/>
    <m/>
    <m/>
    <m/>
    <m/>
    <m/>
    <m/>
    <m/>
    <m/>
    <m/>
    <m/>
    <m/>
    <m/>
    <m/>
    <m/>
    <m/>
    <m/>
    <m/>
    <m/>
    <m/>
    <m/>
    <n v="14.71"/>
    <n v="4896"/>
    <n v="4896"/>
    <x v="7"/>
    <n v="2"/>
    <s v="01:21:36"/>
    <n v="195"/>
    <n v="-1.7166666666666668"/>
    <n v="213.28333333333333"/>
    <x v="114"/>
    <s v="MARIA RISHMAWI - PRINCIPE"/>
    <e v="#N/A"/>
    <s v="01:19:53"/>
    <e v="#N/A"/>
    <e v="#N/A"/>
  </r>
  <r>
    <x v="7"/>
    <x v="2"/>
    <m/>
    <m/>
    <x v="3"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9"/>
    <m/>
    <m/>
    <m/>
    <m/>
    <m/>
    <x v="282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5">
  <r>
    <x v="0"/>
    <x v="0"/>
    <n v="120"/>
    <n v="120"/>
    <s v="AD"/>
    <s v="1"/>
    <x v="0"/>
    <s v=""/>
    <s v=""/>
    <s v="10072682"/>
    <s v="MARTIN"/>
    <s v="GARCIA LAZO"/>
    <s v="106FS83"/>
    <s v="SI QUILILCHE"/>
    <m/>
    <s v=""/>
    <m/>
    <s v=""/>
    <s v="CHL"/>
    <s v=""/>
    <s v="17,45"/>
    <s v="8250"/>
    <m/>
    <s v="01:29"/>
    <s v="19,05"/>
    <s v="5671"/>
    <m/>
    <s v="01:44"/>
    <s v="18,56"/>
    <s v="5818"/>
    <m/>
    <s v="02:11"/>
    <s v="24,06"/>
    <s v="2992"/>
    <m/>
    <s v="11:00"/>
    <m/>
    <m/>
    <m/>
    <m/>
    <m/>
    <m/>
    <m/>
    <m/>
    <m/>
    <m/>
    <m/>
    <m/>
    <m/>
    <n v="19"/>
    <n v="22732"/>
    <n v="22732"/>
    <x v="0"/>
    <n v="3"/>
    <s v="06:18:52"/>
    <n v="190"/>
    <n v="-25.516666666666666"/>
    <n v="284.48333333333335"/>
    <x v="0"/>
    <s v="MARTIN GARCIA LAZO - SI QUILILCHE"/>
    <s v="EL MOLINO A"/>
    <s v="05:53:21"/>
  </r>
  <r>
    <x v="0"/>
    <x v="0"/>
    <n v="120"/>
    <n v="120"/>
    <s v="AD"/>
    <s v="2"/>
    <x v="0"/>
    <s v=""/>
    <s v=""/>
    <s v="10072686"/>
    <s v="PABLO"/>
    <s v="LLOMPART"/>
    <m/>
    <s v="ANCAR DASAM"/>
    <m/>
    <s v=""/>
    <m/>
    <s v=""/>
    <s v="CHL"/>
    <s v=""/>
    <s v="17,84"/>
    <s v="8072"/>
    <m/>
    <s v="02:42"/>
    <s v="20,2"/>
    <s v="5345"/>
    <m/>
    <s v="01:47"/>
    <s v="17,1"/>
    <s v="6317"/>
    <m/>
    <s v="11:50"/>
    <s v="23,99"/>
    <s v="3001"/>
    <m/>
    <s v="21:04"/>
    <m/>
    <m/>
    <m/>
    <m/>
    <m/>
    <m/>
    <m/>
    <m/>
    <m/>
    <m/>
    <m/>
    <m/>
    <m/>
    <n v="19"/>
    <n v="22735"/>
    <n v="22735"/>
    <x v="0"/>
    <n v="4"/>
    <s v="06:18:55"/>
    <n v="185"/>
    <n v="-25.566666666666666"/>
    <n v="279.43333333333334"/>
    <x v="1"/>
    <s v="PABLO LLOMPART - ANCAR DASAM"/>
    <s v="EL QUILLAY"/>
    <s v="05:53:21"/>
  </r>
  <r>
    <x v="0"/>
    <x v="0"/>
    <n v="120"/>
    <n v="120"/>
    <s v="AD"/>
    <s v="3"/>
    <x v="0"/>
    <s v=""/>
    <s v=""/>
    <s v="10036587"/>
    <s v="NICOLAS"/>
    <s v="SCHMIDT GONZALEZ"/>
    <s v="105EI51"/>
    <s v="MALBORO"/>
    <m/>
    <s v=""/>
    <m/>
    <s v=""/>
    <s v="CHL"/>
    <s v=""/>
    <s v="17,36"/>
    <s v="8295"/>
    <m/>
    <s v="02:17"/>
    <s v="19,16"/>
    <s v="5637"/>
    <m/>
    <s v="02:41"/>
    <s v="18,42"/>
    <s v="5863"/>
    <m/>
    <s v="03:09"/>
    <s v="23,78"/>
    <s v="3028"/>
    <m/>
    <s v="10:53"/>
    <m/>
    <m/>
    <m/>
    <m/>
    <m/>
    <m/>
    <m/>
    <m/>
    <m/>
    <m/>
    <m/>
    <m/>
    <m/>
    <n v="18.93"/>
    <n v="22824"/>
    <n v="22824"/>
    <x v="0"/>
    <n v="5"/>
    <s v="06:20:24"/>
    <n v="180"/>
    <n v="-27.05"/>
    <n v="272.95"/>
    <x v="2"/>
    <s v="NICOLAS SCHMIDT GONZALEZ - MALBORO"/>
    <s v="TOBA ENDURANCE"/>
    <s v="05:53:21"/>
  </r>
  <r>
    <x v="0"/>
    <x v="0"/>
    <n v="120"/>
    <n v="120"/>
    <s v="AD"/>
    <s v="4"/>
    <x v="0"/>
    <s v=""/>
    <s v=""/>
    <s v="10067266"/>
    <s v="FELIPE"/>
    <s v="SAT YABER"/>
    <s v="106GG85"/>
    <s v="ATILANA"/>
    <m/>
    <s v=""/>
    <m/>
    <s v=""/>
    <s v="CHL"/>
    <s v=""/>
    <s v="17,37"/>
    <s v="8288"/>
    <m/>
    <s v="04:53"/>
    <s v="19,01"/>
    <s v="5681"/>
    <m/>
    <s v="03:14"/>
    <s v="18,17"/>
    <s v="5943"/>
    <m/>
    <s v="05:08"/>
    <s v="19,51"/>
    <s v="3690"/>
    <m/>
    <s v="09:06"/>
    <m/>
    <m/>
    <m/>
    <m/>
    <m/>
    <m/>
    <m/>
    <m/>
    <m/>
    <m/>
    <m/>
    <m/>
    <m/>
    <n v="18.3"/>
    <n v="23601"/>
    <n v="23601"/>
    <x v="0"/>
    <n v="6"/>
    <s v="06:33:21"/>
    <n v="175"/>
    <n v="-40"/>
    <n v="255"/>
    <x v="3"/>
    <s v="FELIPE SAT YABER - ATILANA"/>
    <s v="RINCONADA A"/>
    <s v="05:53:21"/>
  </r>
  <r>
    <x v="0"/>
    <x v="0"/>
    <n v="120"/>
    <n v="120"/>
    <s v="AD"/>
    <s v="5"/>
    <x v="0"/>
    <s v=""/>
    <s v=""/>
    <s v="10181514"/>
    <s v="TARA ANNE"/>
    <s v="GREASLEY"/>
    <s v="106FQ91"/>
    <s v="AYHUN"/>
    <m/>
    <s v=""/>
    <m/>
    <s v=""/>
    <s v="CHL"/>
    <s v=""/>
    <s v="17,77"/>
    <s v="8103"/>
    <m/>
    <s v="02:35"/>
    <s v="18,37"/>
    <s v="5879"/>
    <m/>
    <s v="02:53"/>
    <s v="18,22"/>
    <s v="5927"/>
    <m/>
    <s v="05:20"/>
    <s v="12,8"/>
    <s v="5627"/>
    <m/>
    <s v="02:31"/>
    <m/>
    <m/>
    <m/>
    <m/>
    <m/>
    <m/>
    <m/>
    <m/>
    <m/>
    <m/>
    <m/>
    <m/>
    <m/>
    <n v="16.920000000000002"/>
    <n v="25536"/>
    <n v="25536"/>
    <x v="0"/>
    <n v="8"/>
    <s v="07:05:36"/>
    <n v="165"/>
    <n v="-72.25"/>
    <n v="212.75"/>
    <x v="4"/>
    <s v="TARA ANNE GREASLEY - AYHUN"/>
    <e v="#N/A"/>
    <s v="05:53:21"/>
  </r>
  <r>
    <x v="0"/>
    <x v="0"/>
    <n v="120"/>
    <n v="120"/>
    <s v="AD"/>
    <s v="6"/>
    <x v="0"/>
    <s v=""/>
    <s v=""/>
    <s v="10072514"/>
    <s v="MAXI"/>
    <s v="WIMMER"/>
    <s v="106FS73"/>
    <s v="CL LIDIA"/>
    <m/>
    <s v=""/>
    <m/>
    <s v=""/>
    <s v="CHL"/>
    <s v=""/>
    <s v="16,65"/>
    <s v="8650"/>
    <m/>
    <s v="04:49"/>
    <s v="17,28"/>
    <s v="6249"/>
    <m/>
    <s v="02:21"/>
    <s v="17,1"/>
    <s v="6317"/>
    <m/>
    <s v="03:07"/>
    <s v="15,45"/>
    <s v="4661"/>
    <m/>
    <s v="05:51"/>
    <m/>
    <m/>
    <m/>
    <m/>
    <m/>
    <m/>
    <m/>
    <m/>
    <m/>
    <m/>
    <m/>
    <m/>
    <m/>
    <n v="16.690000000000001"/>
    <n v="25877"/>
    <n v="25877"/>
    <x v="0"/>
    <n v="9"/>
    <s v="07:11:17"/>
    <n v="160"/>
    <n v="-77.933333333333337"/>
    <n v="202.06666666666666"/>
    <x v="5"/>
    <s v="MAXI WIMMER - CL LIDIA"/>
    <s v="EL MOLINO A"/>
    <s v="05:53:21"/>
  </r>
  <r>
    <x v="0"/>
    <x v="0"/>
    <n v="120"/>
    <n v="120"/>
    <s v="AD"/>
    <s v="7"/>
    <x v="0"/>
    <s v=""/>
    <s v=""/>
    <s v="10131587"/>
    <s v="CAROLINE"/>
    <s v="MACKENZIE"/>
    <s v="104JS61"/>
    <s v="F.U. CORSO"/>
    <m/>
    <s v=""/>
    <m/>
    <s v=""/>
    <s v="CHL"/>
    <s v=""/>
    <s v="15,97"/>
    <s v="9018"/>
    <m/>
    <s v="09:34"/>
    <s v="16,77"/>
    <s v="6441"/>
    <m/>
    <s v="05:01"/>
    <s v="14,1"/>
    <s v="7662"/>
    <m/>
    <s v="06:19"/>
    <s v="9,62"/>
    <s v="7481"/>
    <m/>
    <s v="04:23"/>
    <m/>
    <m/>
    <m/>
    <m/>
    <m/>
    <m/>
    <m/>
    <m/>
    <m/>
    <m/>
    <m/>
    <m/>
    <m/>
    <n v="14.12"/>
    <n v="30602"/>
    <n v="30602"/>
    <x v="0"/>
    <n v="12"/>
    <s v="08:30:02"/>
    <n v="145"/>
    <n v="-156.68333333333334"/>
    <n v="119.99999993"/>
    <x v="6"/>
    <s v="CAROLINE MACKENZIE - F.U. CORSO"/>
    <s v="LA COMPAÑÍA"/>
    <s v="05:53:21"/>
  </r>
  <r>
    <x v="0"/>
    <x v="0"/>
    <n v="120"/>
    <n v="120"/>
    <s v="AD"/>
    <s v="8"/>
    <x v="1"/>
    <s v=""/>
    <s v=""/>
    <s v="10048681"/>
    <s v="DAVID"/>
    <s v="RAMIREZ AGUILERA"/>
    <s v="105BD00"/>
    <s v="MONONA"/>
    <m/>
    <s v=""/>
    <m/>
    <s v=""/>
    <s v="CHL"/>
    <s v=""/>
    <s v="16,34"/>
    <s v="8810"/>
    <m/>
    <s v="06:03"/>
    <s v="18,03"/>
    <s v="5991"/>
    <m/>
    <s v="04:12"/>
    <s v="14,95"/>
    <s v="7224"/>
    <s v="FTQ GA"/>
    <s v="06:36"/>
    <m/>
    <m/>
    <m/>
    <m/>
    <m/>
    <m/>
    <m/>
    <m/>
    <m/>
    <m/>
    <m/>
    <m/>
    <m/>
    <m/>
    <m/>
    <m/>
    <m/>
    <n v="16.350000000000001"/>
    <n v="22025"/>
    <s v="NA"/>
    <x v="0"/>
    <s v="NA"/>
    <s v="NA"/>
    <n v="0"/>
    <e v="#VALUE!"/>
    <n v="0"/>
    <x v="7"/>
    <s v="DAVID RAMIREZ AGUILERA - MONONA"/>
    <e v="#N/A"/>
    <s v="05:53:21"/>
  </r>
  <r>
    <x v="0"/>
    <x v="0"/>
    <n v="120"/>
    <n v="120"/>
    <s v="AD"/>
    <s v="9"/>
    <x v="1"/>
    <s v=""/>
    <s v=""/>
    <s v="10100389"/>
    <s v="NICOLE"/>
    <s v="HAMMERSLEY FONK"/>
    <s v="106EP84"/>
    <s v="CL LEYLANI"/>
    <m/>
    <s v=""/>
    <m/>
    <s v=""/>
    <s v="CHL"/>
    <s v=""/>
    <s v="16,63"/>
    <s v="8657"/>
    <m/>
    <s v="04:53"/>
    <s v="16,89"/>
    <s v="6396"/>
    <s v="FTQ GA"/>
    <s v="04:51"/>
    <m/>
    <m/>
    <m/>
    <m/>
    <m/>
    <m/>
    <m/>
    <m/>
    <m/>
    <m/>
    <m/>
    <m/>
    <m/>
    <m/>
    <m/>
    <m/>
    <m/>
    <m/>
    <m/>
    <m/>
    <m/>
    <n v="16.739999999999998"/>
    <n v="15053"/>
    <s v="NA"/>
    <x v="0"/>
    <s v="NA"/>
    <s v="NA"/>
    <n v="0"/>
    <e v="#VALUE!"/>
    <n v="0"/>
    <x v="8"/>
    <s v="NICOLE HAMMERSLEY FONK - CL LEYLANI"/>
    <s v="EL MOLINO A"/>
    <s v="05:53:21"/>
  </r>
  <r>
    <x v="0"/>
    <x v="0"/>
    <n v="120"/>
    <n v="120"/>
    <s v="AD"/>
    <s v="10"/>
    <x v="1"/>
    <s v=""/>
    <s v=""/>
    <s v="10036495"/>
    <s v="ANDRE"/>
    <s v="ALVAREZ"/>
    <s v="106FS84"/>
    <s v="FUERZA BRUTA SA"/>
    <m/>
    <s v=""/>
    <m/>
    <s v=""/>
    <s v="CHL"/>
    <s v=""/>
    <s v="16,78"/>
    <s v="8584"/>
    <m/>
    <s v="02:13"/>
    <s v="16,14"/>
    <s v="6691"/>
    <s v="FTQ GA"/>
    <s v="02:12"/>
    <m/>
    <m/>
    <m/>
    <m/>
    <m/>
    <m/>
    <m/>
    <m/>
    <m/>
    <m/>
    <m/>
    <m/>
    <m/>
    <m/>
    <m/>
    <m/>
    <m/>
    <m/>
    <m/>
    <m/>
    <m/>
    <n v="16.5"/>
    <n v="15275"/>
    <s v="NA"/>
    <x v="0"/>
    <s v="NA"/>
    <s v="NA"/>
    <n v="0"/>
    <e v="#VALUE!"/>
    <n v="0"/>
    <x v="9"/>
    <s v="ANDRE ALVAREZ - FUERZA BRUTA SA"/>
    <e v="#N/A"/>
    <s v="05:53:21"/>
  </r>
  <r>
    <x v="0"/>
    <x v="0"/>
    <n v="120"/>
    <n v="120"/>
    <s v="AD"/>
    <s v="11"/>
    <x v="1"/>
    <s v=""/>
    <s v=""/>
    <s v="10040068"/>
    <s v="CLAUDIO"/>
    <s v="CORNEJO CABEZAS"/>
    <s v="105ZX57"/>
    <s v="TAABORA"/>
    <m/>
    <s v=""/>
    <m/>
    <s v=""/>
    <s v="CHL"/>
    <s v=""/>
    <s v="17,68"/>
    <s v="8147"/>
    <s v="FTQ GA"/>
    <s v="03:11"/>
    <m/>
    <m/>
    <m/>
    <m/>
    <m/>
    <m/>
    <m/>
    <m/>
    <m/>
    <m/>
    <m/>
    <m/>
    <m/>
    <m/>
    <m/>
    <m/>
    <m/>
    <m/>
    <m/>
    <m/>
    <m/>
    <m/>
    <m/>
    <m/>
    <m/>
    <n v="17.68"/>
    <n v="8147"/>
    <s v="NA"/>
    <x v="0"/>
    <s v="NA"/>
    <s v="NA"/>
    <n v="0"/>
    <e v="#VALUE!"/>
    <n v="0"/>
    <x v="10"/>
    <s v="CLAUDIO CORNEJO CABEZAS - TAABORA"/>
    <s v="RINCONADA A"/>
    <s v="05:53:21"/>
  </r>
  <r>
    <x v="0"/>
    <x v="0"/>
    <n v="120"/>
    <n v="120"/>
    <s v="AD"/>
    <s v="12"/>
    <x v="1"/>
    <s v=""/>
    <s v=""/>
    <s v="10146487"/>
    <s v="MARIIA"/>
    <s v="SHABLOVSKA"/>
    <s v="105OK14"/>
    <s v="GUSTAVO CERATI"/>
    <m/>
    <s v=""/>
    <m/>
    <s v=""/>
    <s v="UKR"/>
    <s v=""/>
    <s v="14,5"/>
    <s v="9931"/>
    <s v="RET"/>
    <s v="07:46"/>
    <m/>
    <m/>
    <m/>
    <m/>
    <m/>
    <m/>
    <m/>
    <m/>
    <m/>
    <m/>
    <m/>
    <m/>
    <m/>
    <m/>
    <m/>
    <m/>
    <m/>
    <m/>
    <m/>
    <m/>
    <m/>
    <m/>
    <m/>
    <m/>
    <m/>
    <n v="14.5"/>
    <n v="9931"/>
    <s v="NA"/>
    <x v="0"/>
    <s v="NA"/>
    <s v="NA"/>
    <n v="0"/>
    <e v="#VALUE!"/>
    <n v="0"/>
    <x v="11"/>
    <s v="MARIIA SHABLOVSKA - GUSTAVO CERATI"/>
    <e v="#N/A"/>
    <s v="05:53:21"/>
  </r>
  <r>
    <x v="0"/>
    <x v="0"/>
    <n v="120"/>
    <n v="120"/>
    <s v="AD"/>
    <s v="13"/>
    <x v="1"/>
    <s v=""/>
    <s v=""/>
    <s v="10018240"/>
    <s v="DAVID"/>
    <s v="RAMIREZ FUENTES"/>
    <s v="106DW18"/>
    <s v="Wolverine"/>
    <m/>
    <s v=""/>
    <m/>
    <s v=""/>
    <s v="CHL"/>
    <s v=""/>
    <s v="13,32"/>
    <s v="10810"/>
    <s v="FTQ OT+ME"/>
    <s v="22:27"/>
    <m/>
    <m/>
    <m/>
    <m/>
    <m/>
    <m/>
    <m/>
    <m/>
    <m/>
    <m/>
    <m/>
    <m/>
    <m/>
    <m/>
    <m/>
    <m/>
    <m/>
    <m/>
    <m/>
    <m/>
    <m/>
    <m/>
    <m/>
    <m/>
    <m/>
    <n v="13.32"/>
    <n v="10810"/>
    <s v="NA"/>
    <x v="0"/>
    <s v="NA"/>
    <s v="NA"/>
    <n v="0"/>
    <e v="#VALUE!"/>
    <n v="0"/>
    <x v="12"/>
    <s v="DAVID RAMIREZ FUENTES - WOLVERINE"/>
    <e v="#N/A"/>
    <s v="05:53:21"/>
  </r>
  <r>
    <x v="0"/>
    <x v="0"/>
    <n v="120"/>
    <n v="120"/>
    <s v="YR"/>
    <s v="1"/>
    <x v="0"/>
    <s v=""/>
    <s v=""/>
    <s v="10086065"/>
    <s v="PAULA"/>
    <s v="LLORENS CLARK"/>
    <s v="104ZN21"/>
    <s v="S H CIRO"/>
    <m/>
    <s v=""/>
    <m/>
    <s v=""/>
    <s v="CHL"/>
    <s v=""/>
    <s v="21,66"/>
    <s v="6649"/>
    <m/>
    <s v="03:11"/>
    <s v="21"/>
    <s v="5142"/>
    <m/>
    <s v="04:24"/>
    <s v="19,64"/>
    <s v="5499"/>
    <m/>
    <s v="06:26"/>
    <s v="18,41"/>
    <s v="3911"/>
    <m/>
    <s v="15:17"/>
    <m/>
    <m/>
    <m/>
    <m/>
    <m/>
    <m/>
    <m/>
    <m/>
    <m/>
    <m/>
    <m/>
    <m/>
    <m/>
    <n v="20.38"/>
    <n v="21201"/>
    <n v="21201"/>
    <x v="1"/>
    <n v="1"/>
    <s v="05:53:21"/>
    <n v="200"/>
    <n v="0"/>
    <n v="320"/>
    <x v="13"/>
    <s v="PAULA LLORENS CLARK - S H CIRO"/>
    <s v="SANDEK 1"/>
    <s v="05:53:21"/>
  </r>
  <r>
    <x v="0"/>
    <x v="0"/>
    <n v="120"/>
    <n v="120"/>
    <s v="YR"/>
    <s v="2"/>
    <x v="0"/>
    <s v=""/>
    <s v=""/>
    <s v="10105805"/>
    <s v="FRANCISCO "/>
    <s v="EGUIGUREN VALDÉS"/>
    <s v="105QS17"/>
    <s v="OBI WAN"/>
    <m/>
    <s v=""/>
    <m/>
    <s v=""/>
    <s v="CHL"/>
    <s v=""/>
    <s v="19,71"/>
    <s v="7306"/>
    <m/>
    <s v="00:59"/>
    <s v="20,25"/>
    <s v="5332"/>
    <m/>
    <s v="01:00"/>
    <s v="19,31"/>
    <s v="5592"/>
    <m/>
    <s v="01:54"/>
    <s v="19,95"/>
    <s v="3609"/>
    <m/>
    <s v="05:43"/>
    <m/>
    <m/>
    <m/>
    <m/>
    <m/>
    <m/>
    <m/>
    <m/>
    <m/>
    <m/>
    <m/>
    <m/>
    <m/>
    <n v="19.78"/>
    <n v="21839"/>
    <n v="21839"/>
    <x v="1"/>
    <n v="2"/>
    <s v="06:03:59"/>
    <n v="195"/>
    <n v="-10.633333333333333"/>
    <n v="304.36666666666667"/>
    <x v="14"/>
    <s v="FRANCISCO  EGUIGUREN VALDÉS - OBI WAN"/>
    <s v="EL QUILLAY"/>
    <s v="05:53:21"/>
  </r>
  <r>
    <x v="0"/>
    <x v="0"/>
    <n v="120"/>
    <n v="120"/>
    <s v="YR"/>
    <s v="3"/>
    <x v="0"/>
    <s v=""/>
    <s v=""/>
    <s v="10172596"/>
    <s v="BORJA"/>
    <s v="MAYOL"/>
    <m/>
    <s v="ALTAMIRA PETRA"/>
    <m/>
    <s v=""/>
    <m/>
    <s v=""/>
    <s v="CHL"/>
    <s v=""/>
    <s v="19,9"/>
    <s v="7236"/>
    <m/>
    <s v="05:38"/>
    <s v="19,88"/>
    <s v="5432"/>
    <m/>
    <s v="04:46"/>
    <s v="18,2"/>
    <s v="5934"/>
    <m/>
    <s v="03:45"/>
    <s v="14,18"/>
    <s v="5077"/>
    <m/>
    <s v="05:51"/>
    <m/>
    <m/>
    <m/>
    <m/>
    <m/>
    <m/>
    <m/>
    <m/>
    <m/>
    <m/>
    <m/>
    <m/>
    <m/>
    <n v="18.239999999999998"/>
    <n v="23680"/>
    <n v="23680"/>
    <x v="1"/>
    <n v="7"/>
    <s v="06:34:40"/>
    <n v="170"/>
    <n v="-41.31666666666667"/>
    <n v="248.68333333333334"/>
    <x v="15"/>
    <s v="BORJA MAYOL - ALTAMIRA PETRA"/>
    <e v="#N/A"/>
    <s v="05:53:21"/>
  </r>
  <r>
    <x v="0"/>
    <x v="0"/>
    <n v="120"/>
    <n v="120"/>
    <s v="YR"/>
    <s v="4"/>
    <x v="0"/>
    <s v=""/>
    <s v=""/>
    <s v="10114231"/>
    <s v="CAMILA"/>
    <s v="SANCHEZ"/>
    <s v="106GR59"/>
    <s v="POZO BRUJO AMIR"/>
    <m/>
    <s v=""/>
    <m/>
    <s v=""/>
    <s v="ARG"/>
    <s v=""/>
    <s v="21,01"/>
    <s v="6855"/>
    <m/>
    <s v="06:29"/>
    <s v="18,98"/>
    <s v="5691"/>
    <m/>
    <s v="08:43"/>
    <s v="12,69"/>
    <s v="8512"/>
    <m/>
    <s v="10:46"/>
    <s v="9,71"/>
    <s v="7419"/>
    <m/>
    <s v="07:29"/>
    <m/>
    <m/>
    <m/>
    <m/>
    <m/>
    <m/>
    <m/>
    <m/>
    <m/>
    <m/>
    <m/>
    <m/>
    <m/>
    <n v="15.17"/>
    <n v="28476"/>
    <n v="28476"/>
    <x v="1"/>
    <n v="10"/>
    <s v="07:54:36"/>
    <n v="155"/>
    <n v="-121.25"/>
    <n v="153.75"/>
    <x v="16"/>
    <s v="CAMILA SANCHEZ - POZO BRUJO AMIR"/>
    <e v="#N/A"/>
    <s v="05:53:21"/>
  </r>
  <r>
    <x v="0"/>
    <x v="0"/>
    <n v="120"/>
    <n v="120"/>
    <s v="YR"/>
    <s v="5"/>
    <x v="0"/>
    <s v=""/>
    <s v=""/>
    <s v="10172600"/>
    <s v="JESUS Maximiliano"/>
    <s v="CERPA VERA"/>
    <s v="106CY77"/>
    <s v="URKO"/>
    <m/>
    <s v=""/>
    <m/>
    <s v=""/>
    <s v="CHL"/>
    <s v=""/>
    <s v="19,21"/>
    <s v="7495"/>
    <m/>
    <s v="04:19"/>
    <s v="18,66"/>
    <s v="5786"/>
    <m/>
    <s v="12:42"/>
    <s v="13,4"/>
    <s v="8061"/>
    <m/>
    <s v="08:37"/>
    <s v="8,36"/>
    <s v="8614"/>
    <m/>
    <s v="07:27"/>
    <m/>
    <m/>
    <m/>
    <m/>
    <m/>
    <m/>
    <m/>
    <m/>
    <m/>
    <m/>
    <m/>
    <m/>
    <m/>
    <n v="14.42"/>
    <n v="29956"/>
    <n v="29956"/>
    <x v="1"/>
    <n v="11"/>
    <s v="08:19:16"/>
    <n v="150"/>
    <n v="-145.91666666666666"/>
    <n v="124.08333333333334"/>
    <x v="17"/>
    <s v="JESUS MAXIMILIANO CERPA VERA - URKO"/>
    <e v="#N/A"/>
    <s v="05:53:21"/>
  </r>
  <r>
    <x v="0"/>
    <x v="0"/>
    <n v="120"/>
    <n v="120"/>
    <s v="YR"/>
    <s v="6"/>
    <x v="0"/>
    <s v=""/>
    <s v=""/>
    <s v="10181712"/>
    <s v="TRINIDAD"/>
    <s v="VALENZUELA FUENTES"/>
    <s v="106CY94"/>
    <s v="DASHKA"/>
    <m/>
    <s v=""/>
    <m/>
    <s v=""/>
    <s v="CHL"/>
    <s v=""/>
    <s v="20,18"/>
    <s v="7135"/>
    <m/>
    <s v="03:45"/>
    <s v="18,85"/>
    <s v="5730"/>
    <m/>
    <s v="05:15"/>
    <s v="13,35"/>
    <s v="8090"/>
    <m/>
    <s v="13:59"/>
    <s v="7,03"/>
    <s v="10240"/>
    <m/>
    <s v="08:55"/>
    <m/>
    <m/>
    <m/>
    <m/>
    <m/>
    <m/>
    <m/>
    <m/>
    <m/>
    <m/>
    <m/>
    <m/>
    <m/>
    <n v="13.85"/>
    <n v="31195"/>
    <n v="31195"/>
    <x v="1"/>
    <n v="13"/>
    <s v="08:39:55"/>
    <n v="140"/>
    <n v="-166.56666666666666"/>
    <n v="119.99999994"/>
    <x v="18"/>
    <s v="TRINIDAD VALENZUELA FUENTES - DASHKA"/>
    <e v="#N/A"/>
    <s v="05:53:21"/>
  </r>
  <r>
    <x v="0"/>
    <x v="0"/>
    <n v="120"/>
    <n v="120"/>
    <s v="YR"/>
    <s v="7"/>
    <x v="1"/>
    <s v=""/>
    <s v=""/>
    <s v="10172599"/>
    <s v="PIA"/>
    <s v="CERPA SABATER"/>
    <s v="105SM79"/>
    <s v="HLS CHOCOLATE AMARGO"/>
    <m/>
    <s v=""/>
    <m/>
    <s v=""/>
    <s v="CHL"/>
    <s v=""/>
    <s v="19,22"/>
    <s v="7491"/>
    <m/>
    <s v="04:25"/>
    <s v="17,16"/>
    <s v="6294"/>
    <s v="FTQ GA"/>
    <s v="13:19"/>
    <s v=""/>
    <s v=""/>
    <m/>
    <s v=""/>
    <m/>
    <m/>
    <m/>
    <m/>
    <m/>
    <m/>
    <m/>
    <m/>
    <m/>
    <m/>
    <m/>
    <m/>
    <m/>
    <m/>
    <m/>
    <m/>
    <m/>
    <n v="18.28"/>
    <n v="13786"/>
    <s v="NA"/>
    <x v="1"/>
    <s v="NA"/>
    <s v="NA"/>
    <n v="0"/>
    <e v="#VALUE!"/>
    <n v="0"/>
    <x v="19"/>
    <s v="PIA CERPA SABATER - HLS CHOCOLATE AMARGO"/>
    <e v="#N/A"/>
    <s v="05:53:21"/>
  </r>
  <r>
    <x v="0"/>
    <x v="0"/>
    <n v="120"/>
    <n v="120"/>
    <s v="YR"/>
    <s v="8"/>
    <x v="1"/>
    <s v=""/>
    <s v=""/>
    <s v="10160530"/>
    <s v="VICENTE "/>
    <s v="LARRAIN ARJONA"/>
    <s v="105ZX18"/>
    <s v="PERSEO"/>
    <m/>
    <s v=""/>
    <m/>
    <s v=""/>
    <s v="CHL"/>
    <s v=""/>
    <s v="21,96"/>
    <s v="6556"/>
    <m/>
    <s v="01:28"/>
    <s v="21,28"/>
    <s v="5075"/>
    <m/>
    <s v="01:41"/>
    <s v="20,83"/>
    <s v="5184"/>
    <s v="FTQ GA"/>
    <s v="01:57"/>
    <m/>
    <m/>
    <m/>
    <m/>
    <m/>
    <m/>
    <m/>
    <m/>
    <m/>
    <m/>
    <m/>
    <m/>
    <m/>
    <m/>
    <m/>
    <m/>
    <m/>
    <n v="21.41"/>
    <n v="16815"/>
    <s v="NA"/>
    <x v="1"/>
    <s v="NA"/>
    <s v="NA"/>
    <n v="0"/>
    <e v="#VALUE!"/>
    <n v="0"/>
    <x v="20"/>
    <s v="VICENTE  LARRAIN ARJONA - PERSEO"/>
    <s v="EL QUILLAY"/>
    <s v="05:53:21"/>
  </r>
  <r>
    <x v="0"/>
    <x v="0"/>
    <n v="120"/>
    <n v="120"/>
    <s v="YR"/>
    <s v="9"/>
    <x v="1"/>
    <s v=""/>
    <s v=""/>
    <s v="10141895"/>
    <s v="CRISTOBAL"/>
    <s v="LARRAIN ARJONA"/>
    <s v="106BG26"/>
    <s v="JG Cosaco"/>
    <m/>
    <s v=""/>
    <m/>
    <s v=""/>
    <s v="CHL"/>
    <s v=""/>
    <s v="20,76"/>
    <s v="6936"/>
    <m/>
    <s v="07:44"/>
    <s v="19,89"/>
    <s v="5429"/>
    <m/>
    <s v="05:37"/>
    <s v="17,68"/>
    <s v="6108"/>
    <s v="FTQ GA"/>
    <s v="05:52"/>
    <m/>
    <m/>
    <m/>
    <m/>
    <m/>
    <m/>
    <m/>
    <m/>
    <m/>
    <m/>
    <m/>
    <m/>
    <m/>
    <m/>
    <m/>
    <m/>
    <m/>
    <n v="19.489999999999998"/>
    <n v="18472"/>
    <s v="NA"/>
    <x v="1"/>
    <s v="NA"/>
    <s v="NA"/>
    <n v="0"/>
    <e v="#VALUE!"/>
    <n v="0"/>
    <x v="21"/>
    <s v="CRISTOBAL LARRAIN ARJONA - JG COSACO"/>
    <s v="EL QUILLAY"/>
    <s v="05:53:21"/>
  </r>
  <r>
    <x v="0"/>
    <x v="0"/>
    <n v="120"/>
    <n v="120"/>
    <s v="YR"/>
    <s v="10"/>
    <x v="1"/>
    <s v=""/>
    <s v=""/>
    <s v="10108052"/>
    <s v="VICENTE"/>
    <s v="MAYOL Larrain"/>
    <s v="105OM02"/>
    <s v="MORROS"/>
    <m/>
    <s v=""/>
    <m/>
    <s v=""/>
    <s v="CHL"/>
    <s v=""/>
    <s v="20,39"/>
    <s v="7061"/>
    <m/>
    <s v="02:40"/>
    <s v="21,16"/>
    <s v="5105"/>
    <m/>
    <s v="02:32"/>
    <s v="16,98"/>
    <s v="6361"/>
    <s v="FTQ GA"/>
    <s v="02:26"/>
    <m/>
    <m/>
    <m/>
    <m/>
    <m/>
    <m/>
    <m/>
    <m/>
    <m/>
    <m/>
    <m/>
    <m/>
    <m/>
    <m/>
    <m/>
    <m/>
    <m/>
    <n v="19.43"/>
    <n v="18527"/>
    <s v="NA"/>
    <x v="1"/>
    <s v="NA"/>
    <s v="NA"/>
    <n v="0"/>
    <e v="#VALUE!"/>
    <n v="0"/>
    <x v="22"/>
    <s v="VICENTE MAYOL LARRAIN - MORROS"/>
    <e v="#N/A"/>
    <s v="05:53:21"/>
  </r>
  <r>
    <x v="0"/>
    <x v="0"/>
    <n v="120"/>
    <n v="120"/>
    <s v="YR"/>
    <s v="11"/>
    <x v="1"/>
    <s v=""/>
    <s v=""/>
    <s v="10176170"/>
    <s v="JOSE"/>
    <s v="SPOERER VERGARA"/>
    <s v="105TS62"/>
    <s v="PUKAWEL AVENTURERO"/>
    <m/>
    <s v=""/>
    <m/>
    <s v=""/>
    <s v="CHL"/>
    <s v=""/>
    <s v="19,62"/>
    <s v="7338"/>
    <m/>
    <s v="01:25"/>
    <s v="19,99"/>
    <s v="5403"/>
    <s v="FTQ GA"/>
    <s v="03:08"/>
    <m/>
    <m/>
    <m/>
    <m/>
    <m/>
    <m/>
    <m/>
    <m/>
    <m/>
    <m/>
    <m/>
    <m/>
    <m/>
    <m/>
    <m/>
    <m/>
    <m/>
    <m/>
    <m/>
    <m/>
    <m/>
    <n v="19.78"/>
    <n v="12741"/>
    <s v="NA"/>
    <x v="1"/>
    <s v="NA"/>
    <s v="NA"/>
    <n v="0"/>
    <e v="#VALUE!"/>
    <n v="0"/>
    <x v="23"/>
    <s v="JOSE SPOERER VERGARA - PUKAWEL AVENTURERO"/>
    <s v="LA COMPAÑÍA"/>
    <s v="05:53:21"/>
  </r>
  <r>
    <x v="0"/>
    <x v="0"/>
    <n v="120"/>
    <n v="120"/>
    <s v="YR"/>
    <s v="12"/>
    <x v="1"/>
    <s v=""/>
    <s v=""/>
    <s v="10137383"/>
    <s v="VALENTINA"/>
    <s v="MENDEZ"/>
    <s v="106AH44"/>
    <s v="DS BUCEFALO"/>
    <m/>
    <s v=""/>
    <m/>
    <s v=""/>
    <s v="URU"/>
    <s v=""/>
    <s v="19,34"/>
    <s v="7448"/>
    <m/>
    <s v="03:44"/>
    <s v="18,48"/>
    <s v="5843"/>
    <s v="FTQ GA"/>
    <s v="12:26"/>
    <m/>
    <m/>
    <m/>
    <m/>
    <m/>
    <m/>
    <m/>
    <m/>
    <m/>
    <m/>
    <m/>
    <m/>
    <m/>
    <m/>
    <m/>
    <m/>
    <m/>
    <m/>
    <m/>
    <m/>
    <m/>
    <n v="18.96"/>
    <n v="13291"/>
    <s v="NA"/>
    <x v="1"/>
    <s v="NA"/>
    <s v="NA"/>
    <n v="0"/>
    <e v="#VALUE!"/>
    <n v="0"/>
    <x v="24"/>
    <s v="VALENTINA MENDEZ - DS BUCEFALO"/>
    <e v="#N/A"/>
    <s v="05:53:21"/>
  </r>
  <r>
    <x v="0"/>
    <x v="0"/>
    <n v="120"/>
    <n v="120"/>
    <s v="YR"/>
    <s v="13"/>
    <x v="1"/>
    <s v=""/>
    <s v=""/>
    <s v="10105817"/>
    <s v="PABLO JOSE"/>
    <s v="VALDES SALINAS"/>
    <s v="106CE22"/>
    <s v="AMISTOSO"/>
    <m/>
    <s v=""/>
    <m/>
    <s v=""/>
    <s v="CHL"/>
    <s v=""/>
    <s v="19,42"/>
    <s v="7416"/>
    <s v="FTQ GA"/>
    <s v="02:14"/>
    <m/>
    <m/>
    <m/>
    <m/>
    <m/>
    <m/>
    <m/>
    <m/>
    <m/>
    <m/>
    <m/>
    <m/>
    <m/>
    <m/>
    <m/>
    <m/>
    <m/>
    <m/>
    <m/>
    <m/>
    <m/>
    <m/>
    <m/>
    <m/>
    <m/>
    <n v="19.420000000000002"/>
    <n v="7416"/>
    <s v="NA"/>
    <x v="1"/>
    <s v="NA"/>
    <s v="NA"/>
    <n v="0"/>
    <e v="#VALUE!"/>
    <n v="0"/>
    <x v="25"/>
    <s v="PABLO JOSE VALDES SALINAS - AMISTOSO"/>
    <e v="#N/A"/>
    <s v="05:53:21"/>
  </r>
  <r>
    <x v="0"/>
    <x v="0"/>
    <n v="120"/>
    <n v="120"/>
    <s v="YR"/>
    <s v="14"/>
    <x v="1"/>
    <s v=""/>
    <s v=""/>
    <s v="10107869"/>
    <s v="PEDRO Tomas"/>
    <s v="VARELA CERDA"/>
    <s v="106GG91"/>
    <s v="FADAR HADIN"/>
    <m/>
    <s v=""/>
    <m/>
    <s v=""/>
    <s v="CHL"/>
    <s v=""/>
    <s v="19,15"/>
    <s v="7519"/>
    <s v="FTQ GA"/>
    <s v="04:58"/>
    <m/>
    <m/>
    <m/>
    <m/>
    <m/>
    <m/>
    <m/>
    <m/>
    <m/>
    <m/>
    <m/>
    <m/>
    <m/>
    <m/>
    <m/>
    <m/>
    <m/>
    <m/>
    <m/>
    <m/>
    <m/>
    <m/>
    <m/>
    <m/>
    <m/>
    <n v="19.149999999999999"/>
    <n v="7519"/>
    <s v="NA"/>
    <x v="1"/>
    <s v="NA"/>
    <s v="NA"/>
    <n v="0"/>
    <e v="#VALUE!"/>
    <n v="0"/>
    <x v="26"/>
    <s v="PEDRO TOMAS VARELA CERDA - FADAR HADIN"/>
    <s v="EL MOLINO B"/>
    <s v="05:53:21"/>
  </r>
  <r>
    <x v="0"/>
    <x v="0"/>
    <n v="80"/>
    <n v="80"/>
    <s v="AD"/>
    <s v="1"/>
    <x v="0"/>
    <s v=""/>
    <s v=""/>
    <n v="10118325"/>
    <s v="MATIAS"/>
    <s v="ALAMOS"/>
    <s v="106CV86"/>
    <s v="AO TORUK"/>
    <m/>
    <s v=""/>
    <m/>
    <s v=""/>
    <s v="CHL"/>
    <s v=""/>
    <s v="19,8"/>
    <s v="5455"/>
    <m/>
    <s v="01:56"/>
    <s v="20,99"/>
    <s v="5146"/>
    <m/>
    <s v="02:31"/>
    <s v="22,69"/>
    <s v="3174"/>
    <m/>
    <s v="06:25"/>
    <m/>
    <m/>
    <m/>
    <m/>
    <m/>
    <m/>
    <m/>
    <m/>
    <m/>
    <m/>
    <m/>
    <m/>
    <m/>
    <m/>
    <m/>
    <m/>
    <m/>
    <n v="20.91"/>
    <n v="13774"/>
    <n v="13774"/>
    <x v="2"/>
    <n v="1"/>
    <s v="03:49:34"/>
    <n v="200"/>
    <n v="0"/>
    <n v="280"/>
    <x v="27"/>
    <s v="MATIAS ALAMOS - AO TORUK"/>
    <s v="EL MOLINO A"/>
    <s v="03:49:34"/>
  </r>
  <r>
    <x v="0"/>
    <x v="0"/>
    <n v="80"/>
    <n v="80"/>
    <s v="AD"/>
    <s v="2"/>
    <x v="0"/>
    <s v=""/>
    <s v=""/>
    <m/>
    <s v="ERNESTO"/>
    <s v="DE LA FUENTE FUENZALIDA"/>
    <s v="10149062"/>
    <s v="AL AZAN"/>
    <m/>
    <s v=""/>
    <m/>
    <s v=""/>
    <s v="CHL"/>
    <s v=""/>
    <s v="19,24"/>
    <s v="5615"/>
    <m/>
    <s v="05:30"/>
    <s v="21,07"/>
    <s v="5125"/>
    <m/>
    <s v="05:25"/>
    <s v="23,22"/>
    <s v="3101"/>
    <m/>
    <s v="25:39"/>
    <m/>
    <m/>
    <m/>
    <m/>
    <m/>
    <m/>
    <m/>
    <m/>
    <m/>
    <m/>
    <m/>
    <m/>
    <m/>
    <m/>
    <m/>
    <m/>
    <m/>
    <n v="20.81"/>
    <n v="13841"/>
    <n v="13841"/>
    <x v="2"/>
    <n v="2"/>
    <s v="03:50:41"/>
    <n v="195"/>
    <n v="-1.1166666666666667"/>
    <n v="273.88333333333333"/>
    <x v="28"/>
    <s v="ERNESTO DE LA FUENTE FUENZALIDA - AL AZAN"/>
    <s v="SANDEK 1"/>
    <s v="03:49:34"/>
  </r>
  <r>
    <x v="0"/>
    <x v="0"/>
    <n v="80"/>
    <n v="80"/>
    <s v="AD"/>
    <s v="3"/>
    <x v="0"/>
    <s v=""/>
    <s v=""/>
    <s v="10174659"/>
    <s v="DIEGO"/>
    <s v="BULNES LABRA"/>
    <s v="106KU13"/>
    <s v="SHAZAM"/>
    <m/>
    <s v=""/>
    <m/>
    <s v=""/>
    <s v="CHL"/>
    <s v=""/>
    <s v="19,28"/>
    <s v="5602"/>
    <m/>
    <s v="04:13"/>
    <s v="21,32"/>
    <s v="5066"/>
    <m/>
    <s v="04:08"/>
    <s v="22,65"/>
    <s v="3179"/>
    <m/>
    <s v="14:56"/>
    <m/>
    <m/>
    <m/>
    <m/>
    <m/>
    <m/>
    <m/>
    <m/>
    <m/>
    <m/>
    <m/>
    <m/>
    <m/>
    <m/>
    <m/>
    <m/>
    <m/>
    <n v="20.8"/>
    <n v="13846"/>
    <n v="13846"/>
    <x v="2"/>
    <n v="3"/>
    <s v="03:50:46"/>
    <n v="190"/>
    <n v="-1.2"/>
    <n v="268.8"/>
    <x v="29"/>
    <s v="DIEGO BULNES LABRA - SHAZAM"/>
    <e v="#N/A"/>
    <s v="03:49:34"/>
  </r>
  <r>
    <x v="0"/>
    <x v="0"/>
    <n v="80"/>
    <n v="80"/>
    <s v="AD"/>
    <s v="4"/>
    <x v="0"/>
    <s v=""/>
    <s v=""/>
    <s v="10080578"/>
    <s v="FELIPE"/>
    <s v="PERO DOMEYKO"/>
    <s v="106KS97"/>
    <s v="ZLATAN"/>
    <m/>
    <s v=""/>
    <m/>
    <s v=""/>
    <s v="CHL"/>
    <s v=""/>
    <s v="17,09"/>
    <s v="6320"/>
    <m/>
    <s v="02:19"/>
    <s v="19,29"/>
    <s v="5598"/>
    <m/>
    <s v="01:03"/>
    <s v="19,15"/>
    <s v="3760"/>
    <m/>
    <s v="01:35"/>
    <m/>
    <m/>
    <m/>
    <m/>
    <m/>
    <m/>
    <m/>
    <m/>
    <m/>
    <m/>
    <m/>
    <m/>
    <m/>
    <m/>
    <m/>
    <m/>
    <m/>
    <n v="18.37"/>
    <n v="15678"/>
    <n v="15678"/>
    <x v="2"/>
    <n v="9"/>
    <s v="04:21:18"/>
    <n v="160"/>
    <n v="-31.733333333333334"/>
    <n v="208.26666666666665"/>
    <x v="30"/>
    <s v="FELIPE PERO DOMEYKO - ZLATAN"/>
    <s v="KEHAILAN A"/>
    <s v="03:49:34"/>
  </r>
  <r>
    <x v="0"/>
    <x v="0"/>
    <n v="80"/>
    <n v="80"/>
    <s v="AD"/>
    <s v="5"/>
    <x v="0"/>
    <s v=""/>
    <s v=""/>
    <s v="10032360"/>
    <s v="ALFREDO"/>
    <s v="SAT YABER"/>
    <s v="106KS88"/>
    <s v="CHAMPULLI ZAHIR"/>
    <m/>
    <s v=""/>
    <m/>
    <s v=""/>
    <s v="CHL"/>
    <s v=""/>
    <s v="16,82"/>
    <s v="6422"/>
    <m/>
    <s v="02:39"/>
    <s v="19,44"/>
    <s v="5555"/>
    <m/>
    <s v="01:55"/>
    <s v="19,42"/>
    <s v="3707"/>
    <m/>
    <s v="04:32"/>
    <m/>
    <m/>
    <m/>
    <m/>
    <m/>
    <m/>
    <m/>
    <m/>
    <m/>
    <m/>
    <m/>
    <m/>
    <m/>
    <m/>
    <m/>
    <m/>
    <m/>
    <n v="18.36"/>
    <n v="15684"/>
    <n v="15684"/>
    <x v="2"/>
    <n v="10"/>
    <s v="04:21:24"/>
    <n v="155"/>
    <n v="-31.833333333333332"/>
    <n v="203.16666666666666"/>
    <x v="31"/>
    <s v="ALFREDO SAT YABER - CHAMPULLI ZAHIR"/>
    <s v="RINCONADA A"/>
    <s v="03:49:34"/>
  </r>
  <r>
    <x v="0"/>
    <x v="0"/>
    <n v="80"/>
    <n v="80"/>
    <s v="AD"/>
    <s v="6"/>
    <x v="0"/>
    <s v=""/>
    <s v=""/>
    <s v="10085801"/>
    <s v="CATALINA"/>
    <s v="ORTUZAR ORPHANOPOULOS"/>
    <s v="106KN67"/>
    <s v="MC Tango"/>
    <m/>
    <s v=""/>
    <m/>
    <s v=""/>
    <s v="CHL"/>
    <s v=""/>
    <s v="17,87"/>
    <s v="6044"/>
    <m/>
    <s v="01:59"/>
    <s v="17,58"/>
    <s v="6143"/>
    <m/>
    <s v="02:23"/>
    <s v="17,85"/>
    <s v="4033"/>
    <m/>
    <s v="03:02"/>
    <m/>
    <m/>
    <m/>
    <m/>
    <m/>
    <m/>
    <m/>
    <m/>
    <m/>
    <m/>
    <m/>
    <m/>
    <m/>
    <m/>
    <m/>
    <m/>
    <m/>
    <n v="17.760000000000002"/>
    <n v="16220"/>
    <n v="16220"/>
    <x v="2"/>
    <n v="14"/>
    <s v="04:30:20"/>
    <n v="135"/>
    <n v="-40.766666666666666"/>
    <n v="174.23333333333335"/>
    <x v="32"/>
    <s v="CATALINA ORTUZAR ORPHANOPOULOS - MC TANGO"/>
    <e v="#N/A"/>
    <s v="03:49:34"/>
  </r>
  <r>
    <x v="0"/>
    <x v="0"/>
    <n v="80"/>
    <n v="80"/>
    <s v="AD"/>
    <s v="7"/>
    <x v="0"/>
    <s v=""/>
    <s v=""/>
    <s v="10139724"/>
    <s v="ORLANDO"/>
    <s v="VILLALOBOS"/>
    <s v="105AE68"/>
    <s v="LA PERFECTA"/>
    <m/>
    <s v=""/>
    <m/>
    <s v=""/>
    <s v="CHL"/>
    <s v=""/>
    <s v="17,62"/>
    <s v="6129"/>
    <m/>
    <s v="03:26"/>
    <s v="17,46"/>
    <s v="6186"/>
    <m/>
    <s v="04:28"/>
    <s v="18,41"/>
    <s v="3911"/>
    <m/>
    <s v="06:07"/>
    <m/>
    <m/>
    <m/>
    <m/>
    <m/>
    <m/>
    <m/>
    <m/>
    <m/>
    <m/>
    <m/>
    <m/>
    <m/>
    <m/>
    <m/>
    <m/>
    <m/>
    <n v="17.75"/>
    <n v="16226"/>
    <n v="16226"/>
    <x v="2"/>
    <n v="15"/>
    <s v="04:30:26"/>
    <n v="130"/>
    <n v="-40.866666666666667"/>
    <n v="169.13333333333333"/>
    <x v="33"/>
    <s v="ORLANDO VILLALOBOS - LA PERFECTA"/>
    <e v="#N/A"/>
    <s v="03:49:34"/>
  </r>
  <r>
    <x v="0"/>
    <x v="0"/>
    <n v="80"/>
    <n v="80"/>
    <s v="AD"/>
    <s v="8"/>
    <x v="0"/>
    <s v=""/>
    <s v=""/>
    <s v="10192285"/>
    <s v="CRISTOBAL"/>
    <s v="BELTRAMIN"/>
    <s v="104TU01"/>
    <s v="MARQUEZ DP"/>
    <m/>
    <s v=""/>
    <m/>
    <s v=""/>
    <s v="CHL"/>
    <s v=""/>
    <s v="16,99"/>
    <s v="6358"/>
    <m/>
    <s v="03:38"/>
    <s v="17,92"/>
    <s v="6028"/>
    <m/>
    <s v="03:31"/>
    <s v="18,37"/>
    <s v="3918"/>
    <m/>
    <s v="05:07"/>
    <m/>
    <m/>
    <m/>
    <m/>
    <m/>
    <m/>
    <m/>
    <m/>
    <m/>
    <m/>
    <m/>
    <m/>
    <m/>
    <m/>
    <m/>
    <m/>
    <m/>
    <n v="17.66"/>
    <n v="16305"/>
    <n v="16305"/>
    <x v="2"/>
    <n v="16"/>
    <s v="04:31:45"/>
    <n v="125"/>
    <n v="-42.18333333333333"/>
    <n v="162.81666666666666"/>
    <x v="34"/>
    <s v="CRISTOBAL BELTRAMIN - MARQUEZ DP"/>
    <e v="#N/A"/>
    <s v="03:49:34"/>
  </r>
  <r>
    <x v="0"/>
    <x v="0"/>
    <n v="80"/>
    <n v="80"/>
    <s v="AD"/>
    <s v="9"/>
    <x v="0"/>
    <s v=""/>
    <s v=""/>
    <s v="_x0009_10100231"/>
    <s v="JAVIERA"/>
    <s v="GAJARDO ARAOS"/>
    <s v="106DA38"/>
    <s v="BAHR"/>
    <m/>
    <s v=""/>
    <m/>
    <s v=""/>
    <s v="CHL"/>
    <s v=""/>
    <s v="16,71"/>
    <s v="6465"/>
    <m/>
    <s v="03:35"/>
    <s v="18,22"/>
    <s v="5929"/>
    <m/>
    <s v="03:49"/>
    <s v="18,39"/>
    <s v="3916"/>
    <m/>
    <s v="03:54"/>
    <m/>
    <m/>
    <m/>
    <m/>
    <m/>
    <m/>
    <m/>
    <m/>
    <m/>
    <m/>
    <m/>
    <m/>
    <m/>
    <m/>
    <m/>
    <m/>
    <m/>
    <n v="17.66"/>
    <n v="16310"/>
    <n v="16310"/>
    <x v="2"/>
    <n v="17"/>
    <s v="04:31:50"/>
    <n v="120"/>
    <n v="-42.266666666666666"/>
    <n v="157.73333333333335"/>
    <x v="35"/>
    <s v="JAVIERA GAJARDO ARAOS - BAHR"/>
    <e v="#N/A"/>
    <s v="03:49:34"/>
  </r>
  <r>
    <x v="0"/>
    <x v="0"/>
    <n v="80"/>
    <n v="80"/>
    <s v="AD"/>
    <s v="10"/>
    <x v="0"/>
    <s v=""/>
    <s v=""/>
    <s v="10113980"/>
    <s v="PEDRO"/>
    <s v="DEL CAMPO SALINAS"/>
    <s v="104PH40"/>
    <s v="Sasha"/>
    <m/>
    <s v=""/>
    <m/>
    <s v=""/>
    <s v="CHL"/>
    <s v=""/>
    <s v="17,57"/>
    <s v="6147"/>
    <m/>
    <s v="03:39"/>
    <s v="17,05"/>
    <s v="6334"/>
    <m/>
    <s v="04:58"/>
    <s v="17,28"/>
    <s v="4166"/>
    <m/>
    <s v="08:21"/>
    <m/>
    <m/>
    <m/>
    <m/>
    <m/>
    <m/>
    <m/>
    <m/>
    <m/>
    <m/>
    <m/>
    <m/>
    <m/>
    <m/>
    <m/>
    <m/>
    <m/>
    <n v="17.3"/>
    <n v="16648"/>
    <n v="16648"/>
    <x v="2"/>
    <n v="18"/>
    <s v="04:37:28"/>
    <n v="115"/>
    <n v="-47.9"/>
    <n v="147.1"/>
    <x v="36"/>
    <s v="PEDRO DEL CAMPO SALINAS - SASHA"/>
    <e v="#N/A"/>
    <s v="03:49:34"/>
  </r>
  <r>
    <x v="0"/>
    <x v="0"/>
    <n v="80"/>
    <n v="80"/>
    <s v="AD"/>
    <s v="11"/>
    <x v="0"/>
    <s v=""/>
    <s v=""/>
    <s v="10040015"/>
    <s v="MANUELA"/>
    <s v="VALENZUELA VARGAS"/>
    <s v="104LA18"/>
    <s v="RABIOSA"/>
    <m/>
    <s v=""/>
    <m/>
    <s v=""/>
    <s v="CHL"/>
    <s v=""/>
    <s v="16,96"/>
    <s v="6367"/>
    <m/>
    <s v="02:47"/>
    <s v="16,84"/>
    <s v="6414"/>
    <m/>
    <s v="03:01"/>
    <s v="17,87"/>
    <s v="4030"/>
    <m/>
    <s v="04:21"/>
    <m/>
    <m/>
    <m/>
    <m/>
    <m/>
    <m/>
    <m/>
    <m/>
    <m/>
    <m/>
    <m/>
    <m/>
    <m/>
    <m/>
    <m/>
    <m/>
    <m/>
    <n v="17.13"/>
    <n v="16811"/>
    <n v="16811"/>
    <x v="2"/>
    <n v="19"/>
    <s v="04:40:11"/>
    <n v="110"/>
    <n v="-50.616666666666667"/>
    <n v="139.38333333333333"/>
    <x v="37"/>
    <s v="MANUELA VALENZUELA VARGAS - RABIOSA"/>
    <e v="#N/A"/>
    <s v="03:49:34"/>
  </r>
  <r>
    <x v="0"/>
    <x v="0"/>
    <n v="80"/>
    <n v="80"/>
    <s v="AD"/>
    <s v="12"/>
    <x v="0"/>
    <s v=""/>
    <s v=""/>
    <s v="10183163"/>
    <s v="INGRID "/>
    <s v="FONCK"/>
    <s v="106GH97"/>
    <s v="CL MISTERIOSA"/>
    <m/>
    <s v=""/>
    <m/>
    <s v=""/>
    <s v="CHL"/>
    <s v=""/>
    <s v="16,47"/>
    <s v="6558"/>
    <m/>
    <s v="05:28"/>
    <s v="16,95"/>
    <s v="6372"/>
    <m/>
    <s v="04:36"/>
    <s v="17,58"/>
    <s v="4095"/>
    <m/>
    <s v="10:21"/>
    <m/>
    <m/>
    <m/>
    <m/>
    <m/>
    <m/>
    <m/>
    <m/>
    <m/>
    <m/>
    <m/>
    <m/>
    <m/>
    <m/>
    <m/>
    <m/>
    <m/>
    <n v="16.920000000000002"/>
    <n v="17025"/>
    <n v="17025"/>
    <x v="2"/>
    <n v="22"/>
    <s v="04:43:45"/>
    <n v="95"/>
    <n v="-54.18333333333333"/>
    <n v="120.81666666666666"/>
    <x v="38"/>
    <s v="INGRID  FONCK - CL MISTERIOSA"/>
    <s v="EL MOLINO A"/>
    <s v="03:49:34"/>
  </r>
  <r>
    <x v="0"/>
    <x v="0"/>
    <n v="80"/>
    <n v="80"/>
    <s v="AD"/>
    <s v="13"/>
    <x v="0"/>
    <s v=""/>
    <s v=""/>
    <s v="10190037"/>
    <s v="VICENTE"/>
    <s v="IRARRAZABAL"/>
    <s v="106FS02"/>
    <s v="CL LLANCA"/>
    <m/>
    <s v=""/>
    <m/>
    <s v=""/>
    <s v="CHL"/>
    <s v=""/>
    <s v="16,39"/>
    <s v="6589"/>
    <m/>
    <s v="03:51"/>
    <s v="16,53"/>
    <s v="6535"/>
    <m/>
    <s v="07:56"/>
    <s v="18,44"/>
    <s v="3905"/>
    <m/>
    <s v="16:11"/>
    <m/>
    <m/>
    <m/>
    <m/>
    <m/>
    <m/>
    <m/>
    <m/>
    <m/>
    <m/>
    <m/>
    <m/>
    <m/>
    <m/>
    <m/>
    <m/>
    <m/>
    <n v="16.91"/>
    <n v="17029"/>
    <n v="17029"/>
    <x v="2"/>
    <n v="23"/>
    <s v="04:43:49"/>
    <n v="90"/>
    <n v="-54.25"/>
    <n v="115.75"/>
    <x v="39"/>
    <s v="VICENTE IRARRAZABAL - CL LLANCA"/>
    <s v="EL MOLINO B"/>
    <s v="03:49:34"/>
  </r>
  <r>
    <x v="0"/>
    <x v="0"/>
    <n v="80"/>
    <n v="80"/>
    <s v="AD"/>
    <s v="14"/>
    <x v="0"/>
    <s v=""/>
    <s v=""/>
    <s v="10106225"/>
    <s v="SERGIO "/>
    <s v="HURTADO "/>
    <s v="105DD53"/>
    <s v="DAFIR"/>
    <m/>
    <s v=""/>
    <m/>
    <s v=""/>
    <s v="CHL"/>
    <s v=""/>
    <s v="15,28"/>
    <s v="7070"/>
    <m/>
    <s v="11:23"/>
    <s v="17,74"/>
    <s v="6089"/>
    <m/>
    <s v="09:23"/>
    <s v="12,74"/>
    <s v="5650"/>
    <m/>
    <s v="08:11"/>
    <m/>
    <m/>
    <m/>
    <m/>
    <m/>
    <m/>
    <m/>
    <m/>
    <m/>
    <m/>
    <m/>
    <m/>
    <m/>
    <m/>
    <m/>
    <m/>
    <m/>
    <n v="15.31"/>
    <n v="18809"/>
    <n v="18809"/>
    <x v="2"/>
    <n v="30"/>
    <s v="05:13:29"/>
    <n v="55"/>
    <n v="-83.916666666666671"/>
    <n v="79.999999860000003"/>
    <x v="40"/>
    <s v="SERGIO  HURTADO  - DAFIR"/>
    <e v="#N/A"/>
    <s v="03:49:34"/>
  </r>
  <r>
    <x v="0"/>
    <x v="0"/>
    <n v="80"/>
    <n v="80"/>
    <s v="AD"/>
    <s v="15"/>
    <x v="0"/>
    <s v=""/>
    <s v=""/>
    <s v="10066794"/>
    <s v="HARKEN"/>
    <s v="JENSEN"/>
    <m/>
    <s v="LA CANDELARIA ALTHANI"/>
    <m/>
    <s v=""/>
    <m/>
    <s v=""/>
    <s v="CHL"/>
    <s v=""/>
    <s v="15,93"/>
    <s v="6779"/>
    <m/>
    <s v="02:56"/>
    <s v="17,23"/>
    <s v="6266"/>
    <m/>
    <s v="07:16"/>
    <s v="10,3"/>
    <s v="6989"/>
    <m/>
    <s v="04:15"/>
    <m/>
    <m/>
    <m/>
    <m/>
    <m/>
    <m/>
    <m/>
    <m/>
    <m/>
    <m/>
    <m/>
    <m/>
    <m/>
    <m/>
    <m/>
    <m/>
    <m/>
    <n v="14.38"/>
    <n v="20034"/>
    <n v="20034"/>
    <x v="2"/>
    <n v="33"/>
    <s v="05:33:54"/>
    <n v="40"/>
    <n v="-104.33333333333334"/>
    <n v="79.999999849999995"/>
    <x v="41"/>
    <s v="HARKEN JENSEN - LA CANDELARIA ALTHANI"/>
    <s v="KEHAILAN A"/>
    <s v="03:49:34"/>
  </r>
  <r>
    <x v="0"/>
    <x v="0"/>
    <n v="80"/>
    <n v="80"/>
    <s v="AD"/>
    <s v="16"/>
    <x v="1"/>
    <s v=""/>
    <s v=""/>
    <s v="10014233"/>
    <s v="MARIA PAZ"/>
    <s v="VARGAS"/>
    <s v="106KS86"/>
    <s v="AP ANGLO CAYO"/>
    <m/>
    <s v=""/>
    <m/>
    <s v=""/>
    <s v="CHL"/>
    <s v=""/>
    <s v="16,41"/>
    <s v="6580"/>
    <s v="RET"/>
    <s v="03:48"/>
    <m/>
    <m/>
    <m/>
    <m/>
    <m/>
    <m/>
    <m/>
    <m/>
    <m/>
    <m/>
    <m/>
    <m/>
    <m/>
    <m/>
    <m/>
    <m/>
    <m/>
    <m/>
    <m/>
    <m/>
    <m/>
    <m/>
    <m/>
    <m/>
    <m/>
    <n v="16.41"/>
    <n v="6580"/>
    <s v="NA"/>
    <x v="2"/>
    <s v="NA"/>
    <s v="NA"/>
    <n v="0"/>
    <e v="#VALUE!"/>
    <n v="0"/>
    <x v="42"/>
    <s v="MARIA PAZ VARGAS - AP ANGLO CAYO"/>
    <e v="#N/A"/>
    <s v="03:49:34"/>
  </r>
  <r>
    <x v="0"/>
    <x v="0"/>
    <n v="80"/>
    <n v="80"/>
    <s v="AD"/>
    <s v="17"/>
    <x v="1"/>
    <s v=""/>
    <s v=""/>
    <s v="10125754"/>
    <s v="RODOLFO"/>
    <s v="FUENZALIDA SANHUEZA"/>
    <s v="106DC62"/>
    <s v="RAYO"/>
    <m/>
    <s v=""/>
    <m/>
    <s v=""/>
    <s v="CHL"/>
    <s v=""/>
    <s v="19,65"/>
    <s v="5497"/>
    <m/>
    <s v="03:26"/>
    <s v="20,8"/>
    <s v="5193"/>
    <m/>
    <s v="04:27"/>
    <s v="17,48"/>
    <s v="4119"/>
    <s v="RET"/>
    <s v="04:13"/>
    <m/>
    <m/>
    <m/>
    <m/>
    <m/>
    <m/>
    <m/>
    <m/>
    <m/>
    <m/>
    <m/>
    <m/>
    <m/>
    <m/>
    <m/>
    <m/>
    <m/>
    <n v="19.45"/>
    <n v="14810"/>
    <s v="NA"/>
    <x v="2"/>
    <s v="NA"/>
    <s v="NA"/>
    <n v="0"/>
    <e v="#VALUE!"/>
    <n v="0"/>
    <x v="43"/>
    <s v="RODOLFO FUENZALIDA SANHUEZA - RAYO"/>
    <s v="SANDEK 1"/>
    <s v="03:49:34"/>
  </r>
  <r>
    <x v="0"/>
    <x v="0"/>
    <n v="80"/>
    <n v="80"/>
    <s v="AD"/>
    <s v="18"/>
    <x v="1"/>
    <s v=""/>
    <s v=""/>
    <s v="10102392"/>
    <s v="MACARENA"/>
    <s v="SUAZO CEPEDA"/>
    <s v="106KP46"/>
    <s v="Lo Campo Presumida"/>
    <m/>
    <s v=""/>
    <m/>
    <s v=""/>
    <s v="CHL"/>
    <s v=""/>
    <s v="16,39"/>
    <s v="6588"/>
    <m/>
    <s v="03:32"/>
    <s v="16,5"/>
    <s v="6544"/>
    <m/>
    <s v="07:43"/>
    <s v="18,41"/>
    <s v="3911"/>
    <s v="FTQ GA"/>
    <s v="08:44"/>
    <m/>
    <m/>
    <m/>
    <m/>
    <m/>
    <m/>
    <m/>
    <m/>
    <m/>
    <m/>
    <m/>
    <m/>
    <m/>
    <m/>
    <m/>
    <m/>
    <m/>
    <n v="16.899999999999999"/>
    <n v="17044"/>
    <s v="NA"/>
    <x v="2"/>
    <s v="NA"/>
    <s v="NA"/>
    <n v="0"/>
    <e v="#VALUE!"/>
    <n v="0"/>
    <x v="44"/>
    <s v="MACARENA SUAZO CEPEDA - LO CAMPO PRESUMIDA"/>
    <s v="EL QUILLAY"/>
    <s v="03:49:34"/>
  </r>
  <r>
    <x v="0"/>
    <x v="0"/>
    <n v="80"/>
    <n v="80"/>
    <s v="AD"/>
    <s v="19"/>
    <x v="1"/>
    <s v=""/>
    <s v=""/>
    <s v="10062880"/>
    <s v="MARIA ROSA"/>
    <s v="BARAHONA VARGAS"/>
    <s v="104AU49"/>
    <s v="TOBA ATACAMEÑO"/>
    <m/>
    <s v=""/>
    <m/>
    <s v=""/>
    <s v="CHL"/>
    <s v=""/>
    <s v="18,62"/>
    <s v="5801"/>
    <m/>
    <s v="07:47"/>
    <s v="18,55"/>
    <s v="5821"/>
    <s v="FTQ GA"/>
    <s v="14:04"/>
    <m/>
    <m/>
    <m/>
    <m/>
    <m/>
    <m/>
    <m/>
    <m/>
    <m/>
    <m/>
    <m/>
    <m/>
    <m/>
    <m/>
    <m/>
    <m/>
    <m/>
    <m/>
    <m/>
    <m/>
    <m/>
    <n v="18.579999999999998"/>
    <n v="11623"/>
    <s v="NA"/>
    <x v="2"/>
    <s v="NA"/>
    <s v="NA"/>
    <n v="0"/>
    <e v="#VALUE!"/>
    <n v="0"/>
    <x v="45"/>
    <s v="MARIA ROSA BARAHONA VARGAS - TOBA ATACAMEÑO"/>
    <s v="TOBA ENDURANCE"/>
    <s v="03:49:34"/>
  </r>
  <r>
    <x v="0"/>
    <x v="0"/>
    <n v="80"/>
    <n v="80"/>
    <s v="AD"/>
    <s v="20"/>
    <x v="1"/>
    <s v=""/>
    <s v=""/>
    <s v="_x0009_10116624"/>
    <s v="RENATO "/>
    <s v="CERDA BARROS"/>
    <s v="105UG28"/>
    <s v="DANY"/>
    <m/>
    <s v=""/>
    <m/>
    <s v=""/>
    <s v="CHL"/>
    <s v=""/>
    <s v="17,53"/>
    <s v="6161"/>
    <m/>
    <s v="05:50"/>
    <s v="17,86"/>
    <s v="6047"/>
    <s v="FTQ GA"/>
    <s v="04:26"/>
    <m/>
    <m/>
    <m/>
    <m/>
    <m/>
    <m/>
    <m/>
    <m/>
    <m/>
    <m/>
    <m/>
    <m/>
    <m/>
    <m/>
    <m/>
    <m/>
    <m/>
    <m/>
    <m/>
    <m/>
    <m/>
    <n v="17.690000000000001"/>
    <n v="12208"/>
    <s v="NA"/>
    <x v="2"/>
    <s v="NA"/>
    <s v="NA"/>
    <n v="0"/>
    <e v="#VALUE!"/>
    <n v="0"/>
    <x v="46"/>
    <s v="RENATO  CERDA BARROS - DANY"/>
    <e v="#N/A"/>
    <s v="03:49:34"/>
  </r>
  <r>
    <x v="0"/>
    <x v="0"/>
    <n v="80"/>
    <n v="80"/>
    <s v="AD"/>
    <s v="21"/>
    <x v="1"/>
    <s v=""/>
    <s v=""/>
    <m/>
    <s v="DIEGO"/>
    <s v="FUENTES URRUTIA"/>
    <s v="106KU10"/>
    <s v="DESPERADO"/>
    <m/>
    <s v=""/>
    <m/>
    <s v=""/>
    <s v="CHL"/>
    <s v=""/>
    <s v="18,22"/>
    <s v="5928"/>
    <s v="FTQ GA"/>
    <s v="05:39"/>
    <m/>
    <m/>
    <m/>
    <m/>
    <m/>
    <m/>
    <m/>
    <m/>
    <m/>
    <m/>
    <m/>
    <m/>
    <m/>
    <m/>
    <m/>
    <m/>
    <m/>
    <m/>
    <m/>
    <m/>
    <m/>
    <m/>
    <m/>
    <m/>
    <m/>
    <n v="18.22"/>
    <n v="5928"/>
    <s v="NA"/>
    <x v="2"/>
    <s v="NA"/>
    <s v="NA"/>
    <n v="0"/>
    <e v="#VALUE!"/>
    <n v="0"/>
    <x v="47"/>
    <s v="DIEGO FUENTES URRUTIA - DESPERADO"/>
    <e v="#N/A"/>
    <s v="03:49:34"/>
  </r>
  <r>
    <x v="0"/>
    <x v="0"/>
    <n v="80"/>
    <n v="80"/>
    <s v="AD"/>
    <s v="22"/>
    <x v="1"/>
    <s v=""/>
    <s v=""/>
    <s v="10035755"/>
    <s v="CARLOS"/>
    <s v="LETELIER SIVORI"/>
    <s v="104RZ99"/>
    <s v="FZ KARLA "/>
    <m/>
    <s v=""/>
    <m/>
    <s v=""/>
    <s v="CHL"/>
    <s v=""/>
    <s v="16,37"/>
    <s v="6597"/>
    <s v="FTQ GA"/>
    <s v="04:01"/>
    <m/>
    <m/>
    <m/>
    <m/>
    <m/>
    <m/>
    <m/>
    <m/>
    <m/>
    <m/>
    <m/>
    <m/>
    <m/>
    <m/>
    <m/>
    <m/>
    <m/>
    <m/>
    <m/>
    <m/>
    <m/>
    <m/>
    <m/>
    <m/>
    <m/>
    <n v="16.37"/>
    <n v="6597"/>
    <s v="NA"/>
    <x v="2"/>
    <s v="NA"/>
    <s v="NA"/>
    <n v="0"/>
    <e v="#VALUE!"/>
    <n v="0"/>
    <x v="48"/>
    <s v="CARLOS LETELIER SIVORI - FZ KARLA "/>
    <s v="EL MOLINO A"/>
    <s v="03:49:34"/>
  </r>
  <r>
    <x v="0"/>
    <x v="0"/>
    <n v="80"/>
    <n v="80"/>
    <s v="AD"/>
    <s v="23"/>
    <x v="1"/>
    <s v=""/>
    <s v=""/>
    <s v="10102393"/>
    <s v="FEDERICO"/>
    <s v="SCHMIDT GONZALEZ"/>
    <s v="106KP70"/>
    <s v="TOBA GRINGA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49"/>
    <s v="FEDERICO SCHMIDT GONZALEZ - TOBA GRINGA"/>
    <s v="TOBA ENDURANCE"/>
    <s v="03:49:34"/>
  </r>
  <r>
    <x v="0"/>
    <x v="0"/>
    <n v="80"/>
    <n v="80"/>
    <s v="AD"/>
    <s v="24"/>
    <x v="1"/>
    <s v=""/>
    <s v=""/>
    <s v="10116737"/>
    <s v="JAVIER"/>
    <s v="MENDEZ YAÑEZ"/>
    <s v="1004SE31"/>
    <s v="ZEUS"/>
    <m/>
    <s v=""/>
    <m/>
    <s v=""/>
    <s v="CHL"/>
    <s v=""/>
    <s v="16,67"/>
    <s v="6478"/>
    <s v="RET"/>
    <s v=""/>
    <m/>
    <m/>
    <m/>
    <m/>
    <m/>
    <m/>
    <m/>
    <m/>
    <m/>
    <m/>
    <m/>
    <m/>
    <m/>
    <m/>
    <m/>
    <m/>
    <m/>
    <m/>
    <m/>
    <m/>
    <m/>
    <m/>
    <m/>
    <m/>
    <m/>
    <n v="16.670000000000002"/>
    <n v="6478"/>
    <s v="NA"/>
    <x v="2"/>
    <s v="NA"/>
    <s v="NA"/>
    <n v="0"/>
    <e v="#VALUE!"/>
    <n v="0"/>
    <x v="50"/>
    <s v="JAVIER MENDEZ YAÑEZ - ZEUS"/>
    <e v="#N/A"/>
    <s v="03:49:34"/>
  </r>
  <r>
    <x v="0"/>
    <x v="0"/>
    <n v="80"/>
    <n v="80"/>
    <s v="YR"/>
    <s v="1"/>
    <x v="0"/>
    <s v=""/>
    <s v=""/>
    <s v="10094691"/>
    <s v="MICAELA"/>
    <s v="TORRES HORTA"/>
    <s v="105EI53"/>
    <s v="MARENGO ITATA"/>
    <m/>
    <s v=""/>
    <m/>
    <s v=""/>
    <s v="CHL"/>
    <s v=""/>
    <s v="19,97"/>
    <s v="5407"/>
    <m/>
    <s v="01:06"/>
    <s v="19,94"/>
    <s v="5416"/>
    <m/>
    <s v="01:36"/>
    <s v="19,72"/>
    <s v="3651"/>
    <m/>
    <s v="03:23"/>
    <m/>
    <m/>
    <m/>
    <m/>
    <m/>
    <m/>
    <m/>
    <m/>
    <m/>
    <m/>
    <m/>
    <m/>
    <m/>
    <m/>
    <m/>
    <m/>
    <m/>
    <n v="19.899999999999999"/>
    <n v="14474"/>
    <n v="14474"/>
    <x v="3"/>
    <n v="4"/>
    <s v="04:01:14"/>
    <n v="185"/>
    <n v="-11.666666666666666"/>
    <n v="253.33333333333334"/>
    <x v="51"/>
    <s v="MICAELA TORRES HORTA - MARENGO ITATA"/>
    <e v="#N/A"/>
    <s v="03:49:34"/>
  </r>
  <r>
    <x v="0"/>
    <x v="0"/>
    <n v="80"/>
    <n v="80"/>
    <s v="YR"/>
    <s v="2"/>
    <x v="0"/>
    <s v=""/>
    <s v=""/>
    <s v="10181513"/>
    <s v="WILLIAM"/>
    <s v="GREASLEY MAKAI"/>
    <s v="106GH55"/>
    <s v="MC Bellaco"/>
    <m/>
    <s v=""/>
    <m/>
    <s v=""/>
    <s v="CAN"/>
    <s v=""/>
    <s v="19,12"/>
    <s v="5650"/>
    <m/>
    <s v="02:02"/>
    <s v="18,31"/>
    <s v="5898"/>
    <m/>
    <s v="04:13"/>
    <s v="17,1"/>
    <s v="4212"/>
    <m/>
    <s v="06:09"/>
    <m/>
    <m/>
    <m/>
    <m/>
    <m/>
    <m/>
    <m/>
    <m/>
    <m/>
    <m/>
    <m/>
    <m/>
    <m/>
    <m/>
    <m/>
    <m/>
    <m/>
    <n v="18.27"/>
    <n v="15760"/>
    <n v="15760"/>
    <x v="3"/>
    <n v="11"/>
    <s v="04:22:40"/>
    <n v="150"/>
    <n v="-33.1"/>
    <n v="196.9"/>
    <x v="52"/>
    <s v="WILLIAM GREASLEY MAKAI - MC BELLACO"/>
    <e v="#N/A"/>
    <s v="03:49:34"/>
  </r>
  <r>
    <x v="0"/>
    <x v="0"/>
    <n v="80"/>
    <n v="80"/>
    <s v="YR"/>
    <s v="3"/>
    <x v="0"/>
    <s v=""/>
    <s v=""/>
    <s v="10192484"/>
    <s v="FLORENCIA CATALINA"/>
    <s v="CERPA VERA"/>
    <s v="104NR24"/>
    <s v="ALCAZAR CANELO"/>
    <m/>
    <s v=""/>
    <m/>
    <s v=""/>
    <s v="CHL"/>
    <s v=""/>
    <s v="18,76"/>
    <s v="5757"/>
    <m/>
    <s v="07:12"/>
    <s v="18,62"/>
    <s v="5800"/>
    <m/>
    <s v="04:10"/>
    <s v="17,11"/>
    <s v="4208"/>
    <m/>
    <s v="29:58"/>
    <m/>
    <m/>
    <m/>
    <m/>
    <m/>
    <m/>
    <m/>
    <m/>
    <m/>
    <m/>
    <m/>
    <m/>
    <m/>
    <m/>
    <m/>
    <m/>
    <m/>
    <n v="18.27"/>
    <n v="15765"/>
    <n v="15765"/>
    <x v="3"/>
    <n v="12"/>
    <s v="04:22:45"/>
    <n v="145"/>
    <n v="-33.18333333333333"/>
    <n v="191.81666666666666"/>
    <x v="53"/>
    <s v="FLORENCIA CATALINA CERPA VERA - ALCAZAR CANELO"/>
    <e v="#N/A"/>
    <s v="03:49:34"/>
  </r>
  <r>
    <x v="0"/>
    <x v="0"/>
    <n v="80"/>
    <n v="80"/>
    <s v="YR"/>
    <s v="4"/>
    <x v="0"/>
    <s v=""/>
    <s v=""/>
    <s v="10172476"/>
    <s v="FLORENCIA"/>
    <s v="CARDONE ALMARZA"/>
    <s v="106BD75"/>
    <s v="HP ADEL"/>
    <m/>
    <s v=""/>
    <m/>
    <s v=""/>
    <s v="CHL"/>
    <s v=""/>
    <s v="17,64"/>
    <s v="6121"/>
    <m/>
    <s v="04:11"/>
    <s v="17,99"/>
    <s v="6004"/>
    <m/>
    <s v="02:58"/>
    <s v="18,03"/>
    <s v="3993"/>
    <m/>
    <s v="03:36"/>
    <m/>
    <m/>
    <m/>
    <m/>
    <m/>
    <m/>
    <m/>
    <m/>
    <m/>
    <m/>
    <m/>
    <m/>
    <m/>
    <m/>
    <m/>
    <m/>
    <m/>
    <n v="17.87"/>
    <n v="16118"/>
    <n v="16118"/>
    <x v="3"/>
    <n v="13"/>
    <s v="04:28:38"/>
    <n v="140"/>
    <n v="-39.06666666666667"/>
    <n v="180.93333333333334"/>
    <x v="54"/>
    <s v="FLORENCIA CARDONE ALMARZA - HP ADEL"/>
    <e v="#N/A"/>
    <s v="03:49:34"/>
  </r>
  <r>
    <x v="0"/>
    <x v="0"/>
    <n v="80"/>
    <n v="80"/>
    <s v="YR"/>
    <s v="5"/>
    <x v="0"/>
    <s v=""/>
    <s v=""/>
    <s v="10187939"/>
    <s v="EMILIA"/>
    <s v="PATTERSON"/>
    <s v="106KS93"/>
    <s v="SEMBLANZA"/>
    <m/>
    <s v=""/>
    <m/>
    <s v=""/>
    <s v="CHL"/>
    <s v=""/>
    <s v="16,04"/>
    <s v="6732"/>
    <m/>
    <s v="03:28"/>
    <s v="18,65"/>
    <s v="5790"/>
    <m/>
    <s v="04:00"/>
    <s v="15,69"/>
    <s v="4590"/>
    <m/>
    <s v="08:56"/>
    <m/>
    <m/>
    <m/>
    <m/>
    <m/>
    <m/>
    <m/>
    <m/>
    <m/>
    <m/>
    <m/>
    <m/>
    <m/>
    <m/>
    <m/>
    <m/>
    <m/>
    <n v="16.829999999999998"/>
    <n v="17111"/>
    <n v="17111"/>
    <x v="3"/>
    <n v="25"/>
    <s v="04:45:11"/>
    <n v="80"/>
    <n v="-55.616666666666667"/>
    <n v="104.38333333333333"/>
    <x v="55"/>
    <s v="EMILIA PATTERSON - SEMBLANZA"/>
    <s v="RINCONADA A"/>
    <s v="03:49:34"/>
  </r>
  <r>
    <x v="0"/>
    <x v="0"/>
    <n v="80"/>
    <n v="80"/>
    <s v="YR"/>
    <s v="6"/>
    <x v="0"/>
    <s v=""/>
    <s v=""/>
    <s v="10155174"/>
    <s v="CONSUELO"/>
    <s v="MARCHANT CARDENAS"/>
    <s v="106CE28"/>
    <s v="ALCAZAR MAGNOLIO"/>
    <m/>
    <s v=""/>
    <m/>
    <s v=""/>
    <s v="CHL"/>
    <s v=""/>
    <s v="16,2"/>
    <s v="6666"/>
    <m/>
    <s v="02:32"/>
    <s v="16,5"/>
    <s v="6547"/>
    <m/>
    <s v="02:49"/>
    <s v="18,45"/>
    <s v="3903"/>
    <m/>
    <s v="11:45"/>
    <m/>
    <m/>
    <m/>
    <m/>
    <m/>
    <m/>
    <m/>
    <m/>
    <m/>
    <m/>
    <m/>
    <m/>
    <m/>
    <m/>
    <m/>
    <m/>
    <m/>
    <n v="16.829999999999998"/>
    <n v="17116"/>
    <n v="17116"/>
    <x v="3"/>
    <n v="26"/>
    <s v="04:45:16"/>
    <n v="75"/>
    <n v="-55.7"/>
    <n v="99.3"/>
    <x v="56"/>
    <s v="CONSUELO MARCHANT CARDENAS - ALCAZAR MAGNOLIO"/>
    <e v="#N/A"/>
    <s v="03:49:34"/>
  </r>
  <r>
    <x v="0"/>
    <x v="0"/>
    <n v="80"/>
    <n v="80"/>
    <s v="YR"/>
    <s v="7"/>
    <x v="0"/>
    <s v=""/>
    <s v=""/>
    <s v="10178025"/>
    <s v="TRINIDAD"/>
    <s v="MARINKOVIC CORTESE"/>
    <s v="106KP37"/>
    <s v="QUIJOTE"/>
    <m/>
    <s v=""/>
    <m/>
    <s v=""/>
    <s v="CHL"/>
    <s v=""/>
    <s v="16,16"/>
    <s v="6685"/>
    <m/>
    <s v="02:49"/>
    <s v="16,46"/>
    <s v="6563"/>
    <m/>
    <s v="03:20"/>
    <s v="18,53"/>
    <s v="3885"/>
    <m/>
    <s v="08:12"/>
    <m/>
    <m/>
    <m/>
    <m/>
    <m/>
    <m/>
    <m/>
    <m/>
    <m/>
    <m/>
    <m/>
    <m/>
    <m/>
    <m/>
    <m/>
    <m/>
    <m/>
    <n v="16.809999999999999"/>
    <n v="17133"/>
    <n v="17133"/>
    <x v="3"/>
    <n v="27"/>
    <s v="04:45:33"/>
    <n v="70"/>
    <n v="-55.983333333333334"/>
    <n v="94.016666666666666"/>
    <x v="57"/>
    <s v="TRINIDAD MARINKOVIC CORTESE - QUIJOTE"/>
    <e v="#N/A"/>
    <s v="03:49:34"/>
  </r>
  <r>
    <x v="0"/>
    <x v="0"/>
    <n v="80"/>
    <n v="80"/>
    <s v="YR"/>
    <s v="8"/>
    <x v="0"/>
    <s v=""/>
    <s v=""/>
    <s v="10169490"/>
    <s v="GABRIEL AGUSTIN"/>
    <s v="ALMARA"/>
    <s v="106KP40"/>
    <s v="CARMELO"/>
    <m/>
    <s v=""/>
    <m/>
    <s v=""/>
    <s v="CHL"/>
    <s v=""/>
    <s v="16,13"/>
    <s v="6696"/>
    <m/>
    <s v="02:55"/>
    <s v="16,55"/>
    <s v="6527"/>
    <m/>
    <s v="02:52"/>
    <s v="18,39"/>
    <s v="3915"/>
    <m/>
    <s v="08:22"/>
    <m/>
    <m/>
    <m/>
    <m/>
    <m/>
    <m/>
    <m/>
    <m/>
    <m/>
    <m/>
    <m/>
    <m/>
    <m/>
    <m/>
    <m/>
    <m/>
    <m/>
    <n v="16.8"/>
    <n v="17138"/>
    <n v="17138"/>
    <x v="3"/>
    <n v="28"/>
    <s v="04:45:38"/>
    <n v="65"/>
    <n v="-56.06666666666667"/>
    <n v="88.933333333333337"/>
    <x v="58"/>
    <s v="GABRIEL AGUSTIN ALMARA - CARMELO"/>
    <e v="#N/A"/>
    <s v="03:49:34"/>
  </r>
  <r>
    <x v="0"/>
    <x v="0"/>
    <n v="80"/>
    <n v="80"/>
    <s v="YR"/>
    <s v="9"/>
    <x v="1"/>
    <s v=""/>
    <s v=""/>
    <s v="10176286"/>
    <s v="VICTOR"/>
    <s v="RIOS GARCIA HUIDOBRO"/>
    <s v="106DA44"/>
    <s v="JG GRINGA"/>
    <m/>
    <s v=""/>
    <m/>
    <s v=""/>
    <s v="CHL"/>
    <s v=""/>
    <s v="17,97"/>
    <s v="6010"/>
    <m/>
    <s v="02:13"/>
    <s v="17,72"/>
    <s v="6095"/>
    <s v="FTQ GA"/>
    <s v="02:53"/>
    <m/>
    <m/>
    <m/>
    <m/>
    <m/>
    <m/>
    <m/>
    <m/>
    <m/>
    <m/>
    <m/>
    <m/>
    <m/>
    <m/>
    <m/>
    <m/>
    <m/>
    <m/>
    <m/>
    <m/>
    <m/>
    <n v="17.84"/>
    <n v="12105"/>
    <s v="NA"/>
    <x v="3"/>
    <s v="NA"/>
    <s v="NA"/>
    <n v="0"/>
    <e v="#VALUE!"/>
    <n v="0"/>
    <x v="59"/>
    <s v="VICTOR RIOS GARCIA HUIDOBRO - JG GRINGA"/>
    <e v="#N/A"/>
    <s v="03:49:34"/>
  </r>
  <r>
    <x v="0"/>
    <x v="0"/>
    <n v="80"/>
    <n v="80"/>
    <s v="YR"/>
    <s v="10"/>
    <x v="1"/>
    <s v=""/>
    <s v=""/>
    <s v="10105728"/>
    <s v="DOMINGO"/>
    <s v="SPOERER VERGARA"/>
    <m/>
    <s v="JINSHAH"/>
    <m/>
    <s v=""/>
    <m/>
    <s v=""/>
    <s v="CHL"/>
    <s v=""/>
    <s v="18,33"/>
    <s v="5893"/>
    <s v="FTQ GA"/>
    <s v="05:45"/>
    <m/>
    <m/>
    <m/>
    <m/>
    <m/>
    <m/>
    <m/>
    <m/>
    <m/>
    <m/>
    <m/>
    <m/>
    <m/>
    <m/>
    <m/>
    <m/>
    <m/>
    <m/>
    <m/>
    <m/>
    <m/>
    <m/>
    <m/>
    <m/>
    <m/>
    <n v="18.329999999999998"/>
    <n v="5893"/>
    <s v="NA"/>
    <x v="3"/>
    <s v="NA"/>
    <s v="NA"/>
    <n v="0"/>
    <e v="#VALUE!"/>
    <n v="0"/>
    <x v="60"/>
    <s v="DOMINGO SPOERER VERGARA - JINSHAH"/>
    <s v="LA COMPAÑÍA"/>
    <s v="03:49:34"/>
  </r>
  <r>
    <x v="0"/>
    <x v="1"/>
    <n v="80"/>
    <n v="80"/>
    <s v="AD"/>
    <s v="1"/>
    <x v="0"/>
    <s v=""/>
    <s v=""/>
    <m/>
    <s v="FELIPE"/>
    <s v="THOMSEN"/>
    <m/>
    <s v="ZAGAL"/>
    <m/>
    <s v=""/>
    <m/>
    <s v=""/>
    <s v="CHL"/>
    <s v=""/>
    <s v="08:30:00"/>
    <s v="09:56:46"/>
    <s v="10:03:44"/>
    <s v="19,2"/>
    <s v="20,75"/>
    <s v="5624"/>
    <m/>
    <s v="10:43:44"/>
    <s v="12:03:27"/>
    <s v="12:12:37"/>
    <s v="20,25"/>
    <s v="22,58"/>
    <s v="5333"/>
    <m/>
    <s v="12:52:37"/>
    <s v="13:53:18"/>
    <s v="14:05:17"/>
    <s v="19,77"/>
    <s v="19,77"/>
    <s v="3642"/>
    <m/>
    <m/>
    <m/>
    <m/>
    <m/>
    <m/>
    <m/>
    <m/>
    <m/>
    <n v="19.73"/>
    <n v="14599"/>
    <n v="14599"/>
    <x v="2"/>
    <n v="5"/>
    <s v="04:03:19"/>
    <n v="180"/>
    <n v="-13.75"/>
    <n v="246.25"/>
    <x v="61"/>
    <s v="FELIPE THOMSEN - ZAGAL"/>
    <e v="#N/A"/>
    <s v="03:49:34"/>
  </r>
  <r>
    <x v="0"/>
    <x v="1"/>
    <n v="80"/>
    <n v="80"/>
    <s v="AD"/>
    <s v="2"/>
    <x v="0"/>
    <s v=""/>
    <s v=""/>
    <m/>
    <s v="OSCAR"/>
    <s v="TAHAN"/>
    <m/>
    <s v="GALA"/>
    <m/>
    <s v=""/>
    <m/>
    <s v=""/>
    <s v="CHL"/>
    <s v=""/>
    <s v="08:30:00"/>
    <s v="10:00:11"/>
    <s v="10:02:49"/>
    <s v="19,39"/>
    <s v="19,96"/>
    <s v="5569"/>
    <m/>
    <s v="10:42:49"/>
    <s v="12:10:22"/>
    <s v="12:13:54"/>
    <s v="19,76"/>
    <s v="20,56"/>
    <s v="5466"/>
    <m/>
    <s v="12:53:54"/>
    <s v="13:54:53"/>
    <s v="14:04:22"/>
    <s v="19,68"/>
    <s v="19,68"/>
    <s v="3659"/>
    <m/>
    <m/>
    <m/>
    <m/>
    <m/>
    <m/>
    <m/>
    <m/>
    <m/>
    <n v="19.600000000000001"/>
    <n v="14694"/>
    <n v="14694"/>
    <x v="2"/>
    <n v="6"/>
    <s v="04:04:54"/>
    <n v="175"/>
    <n v="-15.333333333333334"/>
    <n v="239.66666666666666"/>
    <x v="62"/>
    <s v="OSCAR TAHAN - GALA"/>
    <e v="#N/A"/>
    <s v="03:49:34"/>
  </r>
  <r>
    <x v="0"/>
    <x v="1"/>
    <n v="80"/>
    <n v="80"/>
    <s v="AD"/>
    <s v="3"/>
    <x v="0"/>
    <s v=""/>
    <s v=""/>
    <m/>
    <s v="RICARDO"/>
    <s v="THOMSEN"/>
    <m/>
    <s v="CORAJE"/>
    <m/>
    <s v=""/>
    <m/>
    <s v=""/>
    <s v="CHL"/>
    <s v=""/>
    <s v="08:30:00"/>
    <s v="09:58:34"/>
    <s v="10:06:28"/>
    <s v="18,66"/>
    <s v="20,32"/>
    <s v="5788"/>
    <m/>
    <s v="10:46:28"/>
    <s v="12:10:47"/>
    <s v="12:16:05"/>
    <s v="20,08"/>
    <s v="21,35"/>
    <s v="5377"/>
    <m/>
    <s v="12:56:05"/>
    <s v="14:03:32"/>
    <s v="14:08:22"/>
    <s v="17,79"/>
    <s v="17,79"/>
    <s v="4046"/>
    <m/>
    <m/>
    <m/>
    <m/>
    <m/>
    <m/>
    <m/>
    <m/>
    <m/>
    <n v="18.93"/>
    <n v="15212"/>
    <n v="15212"/>
    <x v="2"/>
    <n v="7"/>
    <s v="04:13:32"/>
    <n v="170"/>
    <n v="-23.966666666666665"/>
    <n v="226.03333333333333"/>
    <x v="63"/>
    <s v="RICARDO THOMSEN - CORAJE"/>
    <e v="#N/A"/>
    <s v="03:49:34"/>
  </r>
  <r>
    <x v="0"/>
    <x v="1"/>
    <n v="80"/>
    <n v="80"/>
    <s v="AD"/>
    <s v="4"/>
    <x v="0"/>
    <s v=""/>
    <s v=""/>
    <m/>
    <s v="MATIAS"/>
    <s v="ALONSO ASCUY"/>
    <m/>
    <s v="ARAMIS"/>
    <m/>
    <s v=""/>
    <m/>
    <s v=""/>
    <s v="CHL"/>
    <s v=""/>
    <s v="08:30:00"/>
    <s v="09:56:25"/>
    <s v="10:06:03"/>
    <s v="18,74"/>
    <s v="20,83"/>
    <s v="5763"/>
    <m/>
    <s v="10:46:03"/>
    <s v="12:09:49"/>
    <s v="12:21:31"/>
    <s v="18,85"/>
    <s v="21,49"/>
    <s v="5729"/>
    <m/>
    <s v="13:01:31"/>
    <s v="14:07:30"/>
    <s v="14:19:24"/>
    <s v="18,19"/>
    <s v="18,19"/>
    <s v="3959"/>
    <m/>
    <m/>
    <m/>
    <m/>
    <m/>
    <m/>
    <m/>
    <m/>
    <m/>
    <n v="18.64"/>
    <n v="15451"/>
    <n v="15451"/>
    <x v="2"/>
    <n v="8"/>
    <s v="04:17:31"/>
    <n v="165"/>
    <n v="-27.95"/>
    <n v="217.05"/>
    <x v="64"/>
    <s v="MATIAS ALONSO ASCUY - ARAMIS"/>
    <s v="SANDEK 1"/>
    <s v="03:49:34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65">
  <r>
    <x v="0"/>
    <x v="0"/>
    <n v="120"/>
    <n v="120"/>
    <s v="AD"/>
    <s v="1"/>
    <x v="0"/>
    <s v=""/>
    <s v=""/>
    <s v="10072682"/>
    <s v="MARTIN"/>
    <s v="GARCIA LAZO"/>
    <s v="106FS83"/>
    <s v="SI QUILILCHE"/>
    <m/>
    <s v=""/>
    <m/>
    <s v=""/>
    <s v="CHL"/>
    <s v=""/>
    <s v="17,45"/>
    <s v="8250"/>
    <m/>
    <s v="01:29"/>
    <s v="19,05"/>
    <s v="5671"/>
    <m/>
    <s v="01:44"/>
    <s v="18,56"/>
    <s v="5818"/>
    <m/>
    <s v="02:11"/>
    <s v="24,06"/>
    <s v="2992"/>
    <m/>
    <s v="11:00"/>
    <m/>
    <m/>
    <m/>
    <m/>
    <m/>
    <m/>
    <m/>
    <m/>
    <m/>
    <m/>
    <m/>
    <m/>
    <m/>
    <n v="19"/>
    <n v="22732"/>
    <n v="22732"/>
    <x v="0"/>
    <n v="3"/>
    <s v="06:18:52"/>
    <n v="190"/>
    <n v="-25.516666666666666"/>
    <n v="284.48333333333335"/>
    <s v="MARTIN GARCIA LAZO"/>
    <s v="MARTIN GARCIA LAZO - SI QUILILCHE"/>
    <s v="EL MOLINO A"/>
    <s v="05:53:21"/>
    <e v="#N/A"/>
    <e v="#N/A"/>
    <m/>
    <n v="1"/>
    <n v="2"/>
  </r>
  <r>
    <x v="0"/>
    <x v="0"/>
    <n v="120"/>
    <n v="120"/>
    <s v="AD"/>
    <s v="2"/>
    <x v="0"/>
    <s v=""/>
    <s v=""/>
    <s v="10072686"/>
    <s v="PABLO"/>
    <s v="LLOMPART"/>
    <m/>
    <s v="ANCAR DASAM"/>
    <m/>
    <s v=""/>
    <m/>
    <s v=""/>
    <s v="CHL"/>
    <s v=""/>
    <s v="17,84"/>
    <s v="8072"/>
    <m/>
    <s v="02:42"/>
    <s v="20,2"/>
    <s v="5345"/>
    <m/>
    <s v="01:47"/>
    <s v="17,1"/>
    <s v="6317"/>
    <m/>
    <s v="11:50"/>
    <s v="23,99"/>
    <s v="3001"/>
    <m/>
    <s v="21:04"/>
    <m/>
    <m/>
    <m/>
    <m/>
    <m/>
    <m/>
    <m/>
    <m/>
    <m/>
    <m/>
    <m/>
    <m/>
    <m/>
    <n v="19"/>
    <n v="22735"/>
    <n v="22735"/>
    <x v="0"/>
    <n v="4"/>
    <s v="06:18:55"/>
    <n v="185"/>
    <n v="-25.566666666666666"/>
    <n v="279.43333333333334"/>
    <s v="PABLO LLOMPART"/>
    <s v="PABLO LLOMPART - ANCAR DASAM"/>
    <s v="EL QUILLAY"/>
    <s v="05:53:21"/>
    <e v="#N/A"/>
    <e v="#N/A"/>
    <m/>
    <n v="1"/>
    <n v="3"/>
  </r>
  <r>
    <x v="0"/>
    <x v="0"/>
    <n v="120"/>
    <n v="120"/>
    <s v="AD"/>
    <s v="3"/>
    <x v="0"/>
    <s v=""/>
    <s v=""/>
    <s v="10036587"/>
    <s v="NICOLAS"/>
    <s v="SCHMIDT GONZALEZ"/>
    <s v="105EI51"/>
    <s v="MALBORO"/>
    <m/>
    <s v=""/>
    <m/>
    <s v=""/>
    <s v="CHL"/>
    <s v=""/>
    <s v="17,36"/>
    <s v="8295"/>
    <m/>
    <s v="02:17"/>
    <s v="19,16"/>
    <s v="5637"/>
    <m/>
    <s v="02:41"/>
    <s v="18,42"/>
    <s v="5863"/>
    <m/>
    <s v="03:09"/>
    <s v="23,78"/>
    <s v="3028"/>
    <m/>
    <s v="10:53"/>
    <m/>
    <m/>
    <m/>
    <m/>
    <m/>
    <m/>
    <m/>
    <m/>
    <m/>
    <m/>
    <m/>
    <m/>
    <m/>
    <n v="18.93"/>
    <n v="22824"/>
    <n v="22824"/>
    <x v="0"/>
    <n v="5"/>
    <s v="06:20:24"/>
    <n v="180"/>
    <n v="-27.05"/>
    <n v="272.95"/>
    <s v="NICOLAS SCHMIDT GONZALEZ"/>
    <s v="NICOLAS SCHMIDT GONZALEZ - MALBORO"/>
    <s v="TOBA ENDURANCE"/>
    <s v="05:53:21"/>
    <e v="#N/A"/>
    <e v="#N/A"/>
    <m/>
    <n v="1"/>
    <n v="4"/>
  </r>
  <r>
    <x v="0"/>
    <x v="0"/>
    <n v="120"/>
    <n v="120"/>
    <s v="AD"/>
    <s v="4"/>
    <x v="0"/>
    <s v=""/>
    <s v=""/>
    <s v="10067266"/>
    <s v="FELIPE"/>
    <s v="SAT YABER"/>
    <s v="106GG85"/>
    <s v="ATILANA"/>
    <m/>
    <s v=""/>
    <m/>
    <s v=""/>
    <s v="CHL"/>
    <s v=""/>
    <s v="17,37"/>
    <s v="8288"/>
    <m/>
    <s v="04:53"/>
    <s v="19,01"/>
    <s v="5681"/>
    <m/>
    <s v="03:14"/>
    <s v="18,17"/>
    <s v="5943"/>
    <m/>
    <s v="05:08"/>
    <s v="19,51"/>
    <s v="3690"/>
    <m/>
    <s v="09:06"/>
    <m/>
    <m/>
    <m/>
    <m/>
    <m/>
    <m/>
    <m/>
    <m/>
    <m/>
    <m/>
    <m/>
    <m/>
    <m/>
    <n v="18.3"/>
    <n v="23601"/>
    <n v="23601"/>
    <x v="0"/>
    <n v="6"/>
    <s v="06:33:21"/>
    <n v="175"/>
    <n v="-40"/>
    <n v="255"/>
    <s v="FELIPE SAT YABER"/>
    <s v="FELIPE SAT YABER - ATILANA"/>
    <s v="RINCONADA A"/>
    <s v="05:53:21"/>
    <e v="#N/A"/>
    <e v="#N/A"/>
    <m/>
    <n v="1"/>
    <n v="5"/>
  </r>
  <r>
    <x v="0"/>
    <x v="0"/>
    <n v="120"/>
    <n v="120"/>
    <s v="AD"/>
    <s v="5"/>
    <x v="0"/>
    <s v=""/>
    <s v=""/>
    <s v="10181514"/>
    <s v="TARA ANNE"/>
    <s v="GREASLEY"/>
    <s v="106FQ91"/>
    <s v="AYHUN"/>
    <m/>
    <s v=""/>
    <m/>
    <s v=""/>
    <s v="CHL"/>
    <s v=""/>
    <s v="17,77"/>
    <s v="8103"/>
    <m/>
    <s v="02:35"/>
    <s v="18,37"/>
    <s v="5879"/>
    <m/>
    <s v="02:53"/>
    <s v="18,22"/>
    <s v="5927"/>
    <m/>
    <s v="05:20"/>
    <s v="12,8"/>
    <s v="5627"/>
    <m/>
    <s v="02:31"/>
    <m/>
    <m/>
    <m/>
    <m/>
    <m/>
    <m/>
    <m/>
    <m/>
    <m/>
    <m/>
    <m/>
    <m/>
    <m/>
    <n v="16.920000000000002"/>
    <n v="25536"/>
    <n v="25536"/>
    <x v="0"/>
    <n v="8"/>
    <s v="07:05:36"/>
    <n v="165"/>
    <n v="-72.25"/>
    <n v="212.75"/>
    <s v="TARA ANNE GREASLEY"/>
    <s v="TARA ANNE GREASLEY - AYHUN"/>
    <e v="#N/A"/>
    <s v="05:53:21"/>
    <e v="#N/A"/>
    <e v="#N/A"/>
    <m/>
    <n v="1"/>
    <n v="6"/>
  </r>
  <r>
    <x v="0"/>
    <x v="0"/>
    <n v="120"/>
    <n v="120"/>
    <s v="AD"/>
    <s v="6"/>
    <x v="0"/>
    <s v=""/>
    <s v=""/>
    <s v="10072514"/>
    <s v="MAXI"/>
    <s v="WIMMER"/>
    <s v="106FS73"/>
    <s v="CL LIDIA"/>
    <m/>
    <s v=""/>
    <m/>
    <s v=""/>
    <s v="CHL"/>
    <s v=""/>
    <s v="16,65"/>
    <s v="8650"/>
    <m/>
    <s v="04:49"/>
    <s v="17,28"/>
    <s v="6249"/>
    <m/>
    <s v="02:21"/>
    <s v="17,1"/>
    <s v="6317"/>
    <m/>
    <s v="03:07"/>
    <s v="15,45"/>
    <s v="4661"/>
    <m/>
    <s v="05:51"/>
    <m/>
    <m/>
    <m/>
    <m/>
    <m/>
    <m/>
    <m/>
    <m/>
    <m/>
    <m/>
    <m/>
    <m/>
    <m/>
    <n v="16.690000000000001"/>
    <n v="25877"/>
    <n v="25877"/>
    <x v="0"/>
    <n v="9"/>
    <s v="07:11:17"/>
    <n v="160"/>
    <n v="-77.933333333333337"/>
    <n v="202.06666666666666"/>
    <s v="MAXI WIMMER"/>
    <s v="MAXI WIMMER - CL LIDIA"/>
    <s v="EL MOLINO A"/>
    <s v="05:53:21"/>
    <e v="#N/A"/>
    <e v="#N/A"/>
    <m/>
    <n v="1"/>
    <n v="7"/>
  </r>
  <r>
    <x v="0"/>
    <x v="0"/>
    <n v="120"/>
    <n v="120"/>
    <s v="AD"/>
    <s v="7"/>
    <x v="0"/>
    <s v=""/>
    <s v=""/>
    <s v="10131587"/>
    <s v="CAROLINE"/>
    <s v="MACKENZIE"/>
    <s v="104JS61"/>
    <s v="F.U. CORSO"/>
    <m/>
    <s v=""/>
    <m/>
    <s v=""/>
    <s v="CHL"/>
    <s v=""/>
    <s v="15,97"/>
    <s v="9018"/>
    <m/>
    <s v="09:34"/>
    <s v="16,77"/>
    <s v="6441"/>
    <m/>
    <s v="05:01"/>
    <s v="14,1"/>
    <s v="7662"/>
    <m/>
    <s v="06:19"/>
    <s v="9,62"/>
    <s v="7481"/>
    <m/>
    <s v="04:23"/>
    <m/>
    <m/>
    <m/>
    <m/>
    <m/>
    <m/>
    <m/>
    <m/>
    <m/>
    <m/>
    <m/>
    <m/>
    <m/>
    <n v="14.12"/>
    <n v="30602"/>
    <n v="30602"/>
    <x v="0"/>
    <n v="12"/>
    <s v="08:30:02"/>
    <n v="145"/>
    <n v="-156.68333333333334"/>
    <n v="119.99999993"/>
    <s v="CAROLINE MACKENZIE"/>
    <s v="CAROLINE MACKENZIE - F.U. CORSO"/>
    <s v="LA COMPAÑÍA"/>
    <s v="05:53:21"/>
    <e v="#N/A"/>
    <e v="#N/A"/>
    <m/>
    <n v="1"/>
    <n v="8"/>
  </r>
  <r>
    <x v="0"/>
    <x v="0"/>
    <n v="120"/>
    <n v="120"/>
    <s v="AD"/>
    <s v="8"/>
    <x v="1"/>
    <s v=""/>
    <s v=""/>
    <s v="10048681"/>
    <s v="DAVID"/>
    <s v="RAMIREZ AGUILERA"/>
    <s v="105BD00"/>
    <s v="MONONA"/>
    <m/>
    <s v=""/>
    <m/>
    <s v=""/>
    <s v="CHL"/>
    <s v=""/>
    <s v="16,34"/>
    <s v="8810"/>
    <m/>
    <s v="06:03"/>
    <s v="18,03"/>
    <s v="5991"/>
    <m/>
    <s v="04:12"/>
    <s v="14,95"/>
    <s v="7224"/>
    <s v="FTQ GA"/>
    <s v="06:36"/>
    <m/>
    <m/>
    <m/>
    <m/>
    <m/>
    <m/>
    <m/>
    <m/>
    <m/>
    <m/>
    <m/>
    <m/>
    <m/>
    <m/>
    <m/>
    <m/>
    <m/>
    <n v="16.350000000000001"/>
    <n v="22025"/>
    <s v="NA"/>
    <x v="0"/>
    <s v="NA"/>
    <s v="NA"/>
    <n v="0"/>
    <e v="#VALUE!"/>
    <n v="0"/>
    <s v="DAVID RAMIREZ AGUILERA"/>
    <s v="DAVID RAMIREZ AGUILERA - MONONA"/>
    <e v="#N/A"/>
    <s v="05:53:21"/>
    <e v="#N/A"/>
    <e v="#N/A"/>
    <m/>
    <n v="0"/>
    <n v="9"/>
  </r>
  <r>
    <x v="0"/>
    <x v="0"/>
    <n v="120"/>
    <n v="120"/>
    <s v="AD"/>
    <s v="9"/>
    <x v="1"/>
    <s v=""/>
    <s v=""/>
    <s v="10100389"/>
    <s v="NICOLE"/>
    <s v="HAMMERSLEY FONK"/>
    <s v="106EP84"/>
    <s v="CL LEYLANI"/>
    <m/>
    <s v=""/>
    <m/>
    <s v=""/>
    <s v="CHL"/>
    <s v=""/>
    <s v="16,63"/>
    <s v="8657"/>
    <m/>
    <s v="04:53"/>
    <s v="16,89"/>
    <s v="6396"/>
    <s v="FTQ GA"/>
    <s v="04:51"/>
    <m/>
    <m/>
    <m/>
    <m/>
    <m/>
    <m/>
    <m/>
    <m/>
    <m/>
    <m/>
    <m/>
    <m/>
    <m/>
    <m/>
    <m/>
    <m/>
    <m/>
    <m/>
    <m/>
    <m/>
    <m/>
    <n v="16.739999999999998"/>
    <n v="15053"/>
    <s v="NA"/>
    <x v="0"/>
    <s v="NA"/>
    <s v="NA"/>
    <n v="0"/>
    <e v="#VALUE!"/>
    <n v="0"/>
    <s v="NICOLE HAMMERSLEY FONK"/>
    <s v="NICOLE HAMMERSLEY FONK - CL LEYLANI"/>
    <s v="EL MOLINO A"/>
    <s v="05:53:21"/>
    <e v="#N/A"/>
    <e v="#N/A"/>
    <m/>
    <n v="0"/>
    <n v="10"/>
  </r>
  <r>
    <x v="0"/>
    <x v="0"/>
    <n v="120"/>
    <n v="120"/>
    <s v="AD"/>
    <s v="10"/>
    <x v="1"/>
    <s v=""/>
    <s v=""/>
    <s v="10036495"/>
    <s v="ANDRE"/>
    <s v="ALVAREZ"/>
    <s v="106FS84"/>
    <s v="FUERZA BRUTA SA"/>
    <m/>
    <s v=""/>
    <m/>
    <s v=""/>
    <s v="CHL"/>
    <s v=""/>
    <s v="16,78"/>
    <s v="8584"/>
    <m/>
    <s v="02:13"/>
    <s v="16,14"/>
    <s v="6691"/>
    <s v="FTQ GA"/>
    <s v="02:12"/>
    <m/>
    <m/>
    <m/>
    <m/>
    <m/>
    <m/>
    <m/>
    <m/>
    <m/>
    <m/>
    <m/>
    <m/>
    <m/>
    <m/>
    <m/>
    <m/>
    <m/>
    <m/>
    <m/>
    <m/>
    <m/>
    <n v="16.5"/>
    <n v="15275"/>
    <s v="NA"/>
    <x v="0"/>
    <s v="NA"/>
    <s v="NA"/>
    <n v="0"/>
    <e v="#VALUE!"/>
    <n v="0"/>
    <s v="ANDRE ALVAREZ"/>
    <s v="ANDRE ALVAREZ - FUERZA BRUTA SA"/>
    <e v="#N/A"/>
    <s v="05:53:21"/>
    <e v="#N/A"/>
    <e v="#N/A"/>
    <m/>
    <n v="0"/>
    <n v="11"/>
  </r>
  <r>
    <x v="0"/>
    <x v="0"/>
    <n v="120"/>
    <n v="120"/>
    <s v="AD"/>
    <s v="11"/>
    <x v="1"/>
    <s v=""/>
    <s v=""/>
    <s v="10040068"/>
    <s v="CLAUDIO"/>
    <s v="CORNEJO CABEZAS"/>
    <s v="105ZX57"/>
    <s v="TAABORA"/>
    <m/>
    <s v=""/>
    <m/>
    <s v=""/>
    <s v="CHL"/>
    <s v=""/>
    <s v="17,68"/>
    <s v="8147"/>
    <s v="FTQ GA"/>
    <s v="03:11"/>
    <m/>
    <m/>
    <m/>
    <m/>
    <m/>
    <m/>
    <m/>
    <m/>
    <m/>
    <m/>
    <m/>
    <m/>
    <m/>
    <m/>
    <m/>
    <m/>
    <m/>
    <m/>
    <m/>
    <m/>
    <m/>
    <m/>
    <m/>
    <m/>
    <m/>
    <n v="17.68"/>
    <n v="8147"/>
    <s v="NA"/>
    <x v="0"/>
    <s v="NA"/>
    <s v="NA"/>
    <n v="0"/>
    <e v="#VALUE!"/>
    <n v="0"/>
    <s v="CLAUDIO CORNEJO CABEZAS"/>
    <s v="CLAUDIO CORNEJO CABEZAS - TAABORA"/>
    <s v="RINCONADA A"/>
    <s v="05:53:21"/>
    <e v="#N/A"/>
    <e v="#N/A"/>
    <m/>
    <n v="0"/>
    <n v="12"/>
  </r>
  <r>
    <x v="0"/>
    <x v="0"/>
    <n v="120"/>
    <n v="120"/>
    <s v="AD"/>
    <s v="12"/>
    <x v="1"/>
    <s v=""/>
    <s v=""/>
    <s v="10146487"/>
    <s v="MARIIA"/>
    <s v="SHABLOVSKA"/>
    <s v="105OK14"/>
    <s v="GUSTAVO CERATI"/>
    <m/>
    <s v=""/>
    <m/>
    <s v=""/>
    <s v="UKR"/>
    <s v=""/>
    <s v="14,5"/>
    <s v="9931"/>
    <s v="RET"/>
    <s v="07:46"/>
    <m/>
    <m/>
    <m/>
    <m/>
    <m/>
    <m/>
    <m/>
    <m/>
    <m/>
    <m/>
    <m/>
    <m/>
    <m/>
    <m/>
    <m/>
    <m/>
    <m/>
    <m/>
    <m/>
    <m/>
    <m/>
    <m/>
    <m/>
    <m/>
    <m/>
    <n v="14.5"/>
    <n v="9931"/>
    <s v="NA"/>
    <x v="0"/>
    <s v="NA"/>
    <s v="NA"/>
    <n v="0"/>
    <e v="#VALUE!"/>
    <n v="0"/>
    <s v="MARIIA SHABLOVSKA"/>
    <s v="MARIIA SHABLOVSKA - GUSTAVO CERATI"/>
    <e v="#N/A"/>
    <s v="05:53:21"/>
    <e v="#N/A"/>
    <e v="#N/A"/>
    <m/>
    <n v="0"/>
    <n v="13"/>
  </r>
  <r>
    <x v="0"/>
    <x v="0"/>
    <n v="120"/>
    <n v="120"/>
    <s v="AD"/>
    <s v="13"/>
    <x v="1"/>
    <s v=""/>
    <s v=""/>
    <s v="10018240"/>
    <s v="DAVID"/>
    <s v="RAMIREZ FUENTES"/>
    <s v="106DW18"/>
    <s v="Wolverine"/>
    <m/>
    <s v=""/>
    <m/>
    <s v=""/>
    <s v="CHL"/>
    <s v=""/>
    <s v="13,32"/>
    <s v="10810"/>
    <s v="FTQ OT+ME"/>
    <s v="22:27"/>
    <m/>
    <m/>
    <m/>
    <m/>
    <m/>
    <m/>
    <m/>
    <m/>
    <m/>
    <m/>
    <m/>
    <m/>
    <m/>
    <m/>
    <m/>
    <m/>
    <m/>
    <m/>
    <m/>
    <m/>
    <m/>
    <m/>
    <m/>
    <m/>
    <m/>
    <n v="13.32"/>
    <n v="10810"/>
    <s v="NA"/>
    <x v="0"/>
    <s v="NA"/>
    <s v="NA"/>
    <n v="0"/>
    <e v="#VALUE!"/>
    <n v="0"/>
    <s v="DAVID RAMIREZ FUENTES"/>
    <s v="DAVID RAMIREZ FUENTES - WOLVERINE"/>
    <e v="#N/A"/>
    <s v="05:53:21"/>
    <e v="#N/A"/>
    <e v="#N/A"/>
    <m/>
    <n v="0"/>
    <n v="14"/>
  </r>
  <r>
    <x v="0"/>
    <x v="0"/>
    <n v="120"/>
    <n v="120"/>
    <s v="YR"/>
    <s v="1"/>
    <x v="0"/>
    <s v=""/>
    <s v=""/>
    <s v="10086065"/>
    <s v="PAULA"/>
    <s v="LLORENS CLARK"/>
    <s v="104ZN21"/>
    <s v="S H CIRO"/>
    <m/>
    <s v=""/>
    <m/>
    <s v=""/>
    <s v="CHL"/>
    <s v=""/>
    <s v="21,66"/>
    <s v="6649"/>
    <m/>
    <s v="03:11"/>
    <s v="21"/>
    <s v="5142"/>
    <m/>
    <s v="04:24"/>
    <s v="19,64"/>
    <s v="5499"/>
    <m/>
    <s v="06:26"/>
    <s v="18,41"/>
    <s v="3911"/>
    <m/>
    <s v="15:17"/>
    <m/>
    <m/>
    <m/>
    <m/>
    <m/>
    <m/>
    <m/>
    <m/>
    <m/>
    <m/>
    <m/>
    <m/>
    <m/>
    <n v="20.38"/>
    <n v="21201"/>
    <n v="21201"/>
    <x v="1"/>
    <n v="1"/>
    <s v="05:53:21"/>
    <n v="200"/>
    <n v="0"/>
    <n v="320"/>
    <s v="PAULA LLORENS CLARK"/>
    <s v="PAULA LLORENS CLARK - S H CIRO"/>
    <s v="SANDEK 1"/>
    <s v="05:53:21"/>
    <e v="#N/A"/>
    <e v="#N/A"/>
    <m/>
    <n v="1"/>
    <n v="15"/>
  </r>
  <r>
    <x v="0"/>
    <x v="0"/>
    <n v="120"/>
    <n v="120"/>
    <s v="YR"/>
    <s v="2"/>
    <x v="0"/>
    <s v=""/>
    <s v=""/>
    <s v="10105805"/>
    <s v="FRANCISCO "/>
    <s v="EGUIGUREN VALDÉS"/>
    <s v="105QS17"/>
    <s v="OBI WAN"/>
    <m/>
    <s v=""/>
    <m/>
    <s v=""/>
    <s v="CHL"/>
    <s v=""/>
    <s v="19,71"/>
    <s v="7306"/>
    <m/>
    <s v="00:59"/>
    <s v="20,25"/>
    <s v="5332"/>
    <m/>
    <s v="01:00"/>
    <s v="19,31"/>
    <s v="5592"/>
    <m/>
    <s v="01:54"/>
    <s v="19,95"/>
    <s v="3609"/>
    <m/>
    <s v="05:43"/>
    <m/>
    <m/>
    <m/>
    <m/>
    <m/>
    <m/>
    <m/>
    <m/>
    <m/>
    <m/>
    <m/>
    <m/>
    <m/>
    <n v="19.78"/>
    <n v="21839"/>
    <n v="21839"/>
    <x v="1"/>
    <n v="2"/>
    <s v="06:03:59"/>
    <n v="195"/>
    <n v="-10.633333333333333"/>
    <n v="304.36666666666667"/>
    <s v="FRANCISCO  EGUIGUREN VALDÉS"/>
    <s v="FRANCISCO  EGUIGUREN VALDÉS - OBI WAN"/>
    <s v="EL QUILLAY"/>
    <s v="05:53:21"/>
    <e v="#N/A"/>
    <e v="#N/A"/>
    <m/>
    <n v="1"/>
    <n v="16"/>
  </r>
  <r>
    <x v="0"/>
    <x v="0"/>
    <n v="120"/>
    <n v="120"/>
    <s v="YR"/>
    <s v="3"/>
    <x v="0"/>
    <s v=""/>
    <s v=""/>
    <s v="10172596"/>
    <s v="BORJA"/>
    <s v="MAYOL"/>
    <m/>
    <s v="ALTAMIRA PETRA"/>
    <m/>
    <s v=""/>
    <m/>
    <s v=""/>
    <s v="CHL"/>
    <s v=""/>
    <s v="19,9"/>
    <s v="7236"/>
    <m/>
    <s v="05:38"/>
    <s v="19,88"/>
    <s v="5432"/>
    <m/>
    <s v="04:46"/>
    <s v="18,2"/>
    <s v="5934"/>
    <m/>
    <s v="03:45"/>
    <s v="14,18"/>
    <s v="5077"/>
    <m/>
    <s v="05:51"/>
    <m/>
    <m/>
    <m/>
    <m/>
    <m/>
    <m/>
    <m/>
    <m/>
    <m/>
    <m/>
    <m/>
    <m/>
    <m/>
    <n v="18.239999999999998"/>
    <n v="23680"/>
    <n v="23680"/>
    <x v="1"/>
    <n v="7"/>
    <s v="06:34:40"/>
    <n v="170"/>
    <n v="-41.31666666666667"/>
    <n v="248.68333333333334"/>
    <s v="BORJA MAYOL"/>
    <s v="BORJA MAYOL - ALTAMIRA PETRA"/>
    <e v="#N/A"/>
    <s v="05:53:21"/>
    <e v="#N/A"/>
    <e v="#N/A"/>
    <m/>
    <n v="1"/>
    <n v="17"/>
  </r>
  <r>
    <x v="0"/>
    <x v="0"/>
    <n v="120"/>
    <n v="120"/>
    <s v="YR"/>
    <s v="4"/>
    <x v="0"/>
    <s v=""/>
    <s v=""/>
    <s v="10114231"/>
    <s v="CAMILA"/>
    <s v="SANCHEZ"/>
    <s v="106GR59"/>
    <s v="POZO BRUJO AMIR"/>
    <m/>
    <s v=""/>
    <m/>
    <s v=""/>
    <s v="ARG"/>
    <s v=""/>
    <s v="21,01"/>
    <s v="6855"/>
    <m/>
    <s v="06:29"/>
    <s v="18,98"/>
    <s v="5691"/>
    <m/>
    <s v="08:43"/>
    <s v="12,69"/>
    <s v="8512"/>
    <m/>
    <s v="10:46"/>
    <s v="9,71"/>
    <s v="7419"/>
    <m/>
    <s v="07:29"/>
    <m/>
    <m/>
    <m/>
    <m/>
    <m/>
    <m/>
    <m/>
    <m/>
    <m/>
    <m/>
    <m/>
    <m/>
    <m/>
    <n v="15.17"/>
    <n v="28476"/>
    <n v="28476"/>
    <x v="1"/>
    <n v="10"/>
    <s v="07:54:36"/>
    <n v="155"/>
    <n v="-121.25"/>
    <n v="153.75"/>
    <s v="CAMILA SANCHEZ"/>
    <s v="CAMILA SANCHEZ - POZO BRUJO AMIR"/>
    <e v="#N/A"/>
    <s v="05:53:21"/>
    <e v="#N/A"/>
    <e v="#N/A"/>
    <m/>
    <n v="1"/>
    <n v="18"/>
  </r>
  <r>
    <x v="0"/>
    <x v="0"/>
    <n v="120"/>
    <n v="120"/>
    <s v="YR"/>
    <s v="5"/>
    <x v="0"/>
    <s v=""/>
    <s v=""/>
    <s v="10172600"/>
    <s v="JESUS Maximiliano"/>
    <s v="CERPA VERA"/>
    <s v="106CY77"/>
    <s v="URKO"/>
    <m/>
    <s v=""/>
    <m/>
    <s v=""/>
    <s v="CHL"/>
    <s v=""/>
    <s v="19,21"/>
    <s v="7495"/>
    <m/>
    <s v="04:19"/>
    <s v="18,66"/>
    <s v="5786"/>
    <m/>
    <s v="12:42"/>
    <s v="13,4"/>
    <s v="8061"/>
    <m/>
    <s v="08:37"/>
    <s v="8,36"/>
    <s v="8614"/>
    <m/>
    <s v="07:27"/>
    <m/>
    <m/>
    <m/>
    <m/>
    <m/>
    <m/>
    <m/>
    <m/>
    <m/>
    <m/>
    <m/>
    <m/>
    <m/>
    <n v="14.42"/>
    <n v="29956"/>
    <n v="29956"/>
    <x v="1"/>
    <n v="11"/>
    <s v="08:19:16"/>
    <n v="150"/>
    <n v="-145.91666666666666"/>
    <n v="124.08333333333334"/>
    <s v="JESUS MAXIMILIANO CERPA VERA"/>
    <s v="JESUS MAXIMILIANO CERPA VERA - URKO"/>
    <e v="#N/A"/>
    <s v="05:53:21"/>
    <e v="#N/A"/>
    <e v="#N/A"/>
    <m/>
    <n v="1"/>
    <n v="19"/>
  </r>
  <r>
    <x v="0"/>
    <x v="0"/>
    <n v="120"/>
    <n v="120"/>
    <s v="YR"/>
    <s v="6"/>
    <x v="0"/>
    <s v=""/>
    <s v=""/>
    <s v="10181712"/>
    <s v="TRINIDAD"/>
    <s v="VALENZUELA FUENTES"/>
    <s v="106CY94"/>
    <s v="DASHKA"/>
    <m/>
    <s v=""/>
    <m/>
    <s v=""/>
    <s v="CHL"/>
    <s v=""/>
    <s v="20,18"/>
    <s v="7135"/>
    <m/>
    <s v="03:45"/>
    <s v="18,85"/>
    <s v="5730"/>
    <m/>
    <s v="05:15"/>
    <s v="13,35"/>
    <s v="8090"/>
    <m/>
    <s v="13:59"/>
    <s v="7,03"/>
    <s v="10240"/>
    <m/>
    <s v="08:55"/>
    <m/>
    <m/>
    <m/>
    <m/>
    <m/>
    <m/>
    <m/>
    <m/>
    <m/>
    <m/>
    <m/>
    <m/>
    <m/>
    <n v="13.85"/>
    <n v="31195"/>
    <n v="31195"/>
    <x v="1"/>
    <n v="13"/>
    <s v="08:39:55"/>
    <n v="140"/>
    <n v="-166.56666666666666"/>
    <n v="119.99999994"/>
    <s v="TRINIDAD VALENZUELA FUENTES"/>
    <s v="TRINIDAD VALENZUELA FUENTES - DASHKA"/>
    <e v="#N/A"/>
    <s v="05:53:21"/>
    <e v="#N/A"/>
    <e v="#N/A"/>
    <m/>
    <n v="1"/>
    <n v="20"/>
  </r>
  <r>
    <x v="0"/>
    <x v="0"/>
    <n v="120"/>
    <n v="120"/>
    <s v="YR"/>
    <s v="7"/>
    <x v="1"/>
    <s v=""/>
    <s v=""/>
    <s v="10172599"/>
    <s v="PIA"/>
    <s v="CERPA SABATER"/>
    <s v="105SM79"/>
    <s v="HLS CHOCOLATE AMARGO"/>
    <m/>
    <s v=""/>
    <m/>
    <s v=""/>
    <s v="CHL"/>
    <s v=""/>
    <s v="19,22"/>
    <s v="7491"/>
    <m/>
    <s v="04:25"/>
    <s v="17,16"/>
    <s v="6294"/>
    <s v="FTQ GA"/>
    <s v="13:19"/>
    <s v=""/>
    <s v=""/>
    <m/>
    <s v=""/>
    <m/>
    <m/>
    <m/>
    <m/>
    <m/>
    <m/>
    <m/>
    <m/>
    <m/>
    <m/>
    <m/>
    <m/>
    <m/>
    <m/>
    <m/>
    <m/>
    <m/>
    <n v="18.28"/>
    <n v="13786"/>
    <s v="NA"/>
    <x v="1"/>
    <s v="NA"/>
    <s v="NA"/>
    <n v="0"/>
    <e v="#VALUE!"/>
    <n v="0"/>
    <s v="PIA CERPA SABATER"/>
    <s v="PIA CERPA SABATER - HLS CHOCOLATE AMARGO"/>
    <e v="#N/A"/>
    <s v="05:53:21"/>
    <e v="#N/A"/>
    <e v="#N/A"/>
    <m/>
    <n v="0"/>
    <n v="21"/>
  </r>
  <r>
    <x v="0"/>
    <x v="0"/>
    <n v="120"/>
    <n v="120"/>
    <s v="YR"/>
    <s v="8"/>
    <x v="1"/>
    <s v=""/>
    <s v=""/>
    <s v="10160530"/>
    <s v="VICENTE "/>
    <s v="LARRAIN ARJONA"/>
    <s v="105ZX18"/>
    <s v="PERSEO"/>
    <m/>
    <s v=""/>
    <m/>
    <s v=""/>
    <s v="CHL"/>
    <s v=""/>
    <s v="21,96"/>
    <s v="6556"/>
    <m/>
    <s v="01:28"/>
    <s v="21,28"/>
    <s v="5075"/>
    <m/>
    <s v="01:41"/>
    <s v="20,83"/>
    <s v="5184"/>
    <s v="FTQ GA"/>
    <s v="01:57"/>
    <m/>
    <m/>
    <m/>
    <m/>
    <m/>
    <m/>
    <m/>
    <m/>
    <m/>
    <m/>
    <m/>
    <m/>
    <m/>
    <m/>
    <m/>
    <m/>
    <m/>
    <n v="21.41"/>
    <n v="16815"/>
    <s v="NA"/>
    <x v="1"/>
    <s v="NA"/>
    <s v="NA"/>
    <n v="0"/>
    <e v="#VALUE!"/>
    <n v="0"/>
    <s v="VICENTE  LARRAIN ARJONA"/>
    <s v="VICENTE  LARRAIN ARJONA - PERSEO"/>
    <s v="EL QUILLAY"/>
    <s v="05:53:21"/>
    <e v="#N/A"/>
    <e v="#N/A"/>
    <m/>
    <n v="0"/>
    <n v="22"/>
  </r>
  <r>
    <x v="0"/>
    <x v="0"/>
    <n v="120"/>
    <n v="120"/>
    <s v="YR"/>
    <s v="9"/>
    <x v="1"/>
    <s v=""/>
    <s v=""/>
    <s v="10141895"/>
    <s v="CRISTOBAL"/>
    <s v="LARRAIN ARJONA"/>
    <s v="106BG26"/>
    <s v="JG Cosaco"/>
    <m/>
    <s v=""/>
    <m/>
    <s v=""/>
    <s v="CHL"/>
    <s v=""/>
    <s v="20,76"/>
    <s v="6936"/>
    <m/>
    <s v="07:44"/>
    <s v="19,89"/>
    <s v="5429"/>
    <m/>
    <s v="05:37"/>
    <s v="17,68"/>
    <s v="6108"/>
    <s v="FTQ GA"/>
    <s v="05:52"/>
    <m/>
    <m/>
    <m/>
    <m/>
    <m/>
    <m/>
    <m/>
    <m/>
    <m/>
    <m/>
    <m/>
    <m/>
    <m/>
    <m/>
    <m/>
    <m/>
    <m/>
    <n v="19.489999999999998"/>
    <n v="18472"/>
    <s v="NA"/>
    <x v="1"/>
    <s v="NA"/>
    <s v="NA"/>
    <n v="0"/>
    <e v="#VALUE!"/>
    <n v="0"/>
    <s v="CRISTOBAL LARRAIN ARJONA"/>
    <s v="CRISTOBAL LARRAIN ARJONA - JG COSACO"/>
    <s v="EL QUILLAY"/>
    <s v="05:53:21"/>
    <e v="#N/A"/>
    <e v="#N/A"/>
    <m/>
    <n v="0"/>
    <n v="23"/>
  </r>
  <r>
    <x v="0"/>
    <x v="0"/>
    <n v="120"/>
    <n v="120"/>
    <s v="YR"/>
    <s v="10"/>
    <x v="1"/>
    <s v=""/>
    <s v=""/>
    <s v="10108052"/>
    <s v="VICENTE"/>
    <s v="MAYOL Larrain"/>
    <s v="105OM02"/>
    <s v="MORROS"/>
    <m/>
    <s v=""/>
    <m/>
    <s v=""/>
    <s v="CHL"/>
    <s v=""/>
    <s v="20,39"/>
    <s v="7061"/>
    <m/>
    <s v="02:40"/>
    <s v="21,16"/>
    <s v="5105"/>
    <m/>
    <s v="02:32"/>
    <s v="16,98"/>
    <s v="6361"/>
    <s v="FTQ GA"/>
    <s v="02:26"/>
    <m/>
    <m/>
    <m/>
    <m/>
    <m/>
    <m/>
    <m/>
    <m/>
    <m/>
    <m/>
    <m/>
    <m/>
    <m/>
    <m/>
    <m/>
    <m/>
    <m/>
    <n v="19.43"/>
    <n v="18527"/>
    <s v="NA"/>
    <x v="1"/>
    <s v="NA"/>
    <s v="NA"/>
    <n v="0"/>
    <e v="#VALUE!"/>
    <n v="0"/>
    <s v="VICENTE MAYOL LARRAIN"/>
    <s v="VICENTE MAYOL LARRAIN - MORROS"/>
    <e v="#N/A"/>
    <s v="05:53:21"/>
    <e v="#N/A"/>
    <e v="#N/A"/>
    <m/>
    <n v="0"/>
    <n v="24"/>
  </r>
  <r>
    <x v="0"/>
    <x v="0"/>
    <n v="120"/>
    <n v="120"/>
    <s v="YR"/>
    <s v="11"/>
    <x v="1"/>
    <s v=""/>
    <s v=""/>
    <s v="10176170"/>
    <s v="JOSE"/>
    <s v="SPOERER VERGARA"/>
    <s v="105TS62"/>
    <s v="PUKAWEL AVENTURERO"/>
    <m/>
    <s v=""/>
    <m/>
    <s v=""/>
    <s v="CHL"/>
    <s v=""/>
    <s v="19,62"/>
    <s v="7338"/>
    <m/>
    <s v="01:25"/>
    <s v="19,99"/>
    <s v="5403"/>
    <s v="FTQ GA"/>
    <s v="03:08"/>
    <m/>
    <m/>
    <m/>
    <m/>
    <m/>
    <m/>
    <m/>
    <m/>
    <m/>
    <m/>
    <m/>
    <m/>
    <m/>
    <m/>
    <m/>
    <m/>
    <m/>
    <m/>
    <m/>
    <m/>
    <m/>
    <n v="19.78"/>
    <n v="12741"/>
    <s v="NA"/>
    <x v="1"/>
    <s v="NA"/>
    <s v="NA"/>
    <n v="0"/>
    <e v="#VALUE!"/>
    <n v="0"/>
    <s v="JOSE SPOERER VERGARA"/>
    <s v="JOSE SPOERER VERGARA - PUKAWEL AVENTURERO"/>
    <s v="LA COMPAÑÍA"/>
    <s v="05:53:21"/>
    <e v="#N/A"/>
    <e v="#N/A"/>
    <m/>
    <n v="0"/>
    <n v="25"/>
  </r>
  <r>
    <x v="0"/>
    <x v="0"/>
    <n v="120"/>
    <n v="120"/>
    <s v="YR"/>
    <s v="12"/>
    <x v="1"/>
    <s v=""/>
    <s v=""/>
    <s v="10137383"/>
    <s v="VALENTINA"/>
    <s v="MENDEZ"/>
    <s v="106AH44"/>
    <s v="DS BUCEFALO"/>
    <m/>
    <s v=""/>
    <m/>
    <s v=""/>
    <s v="URU"/>
    <s v=""/>
    <s v="19,34"/>
    <s v="7448"/>
    <m/>
    <s v="03:44"/>
    <s v="18,48"/>
    <s v="5843"/>
    <s v="FTQ GA"/>
    <s v="12:26"/>
    <m/>
    <m/>
    <m/>
    <m/>
    <m/>
    <m/>
    <m/>
    <m/>
    <m/>
    <m/>
    <m/>
    <m/>
    <m/>
    <m/>
    <m/>
    <m/>
    <m/>
    <m/>
    <m/>
    <m/>
    <m/>
    <n v="18.96"/>
    <n v="13291"/>
    <s v="NA"/>
    <x v="1"/>
    <s v="NA"/>
    <s v="NA"/>
    <n v="0"/>
    <e v="#VALUE!"/>
    <n v="0"/>
    <s v="VALENTINA MENDEZ"/>
    <s v="VALENTINA MENDEZ - DS BUCEFALO"/>
    <e v="#N/A"/>
    <s v="05:53:21"/>
    <e v="#N/A"/>
    <e v="#N/A"/>
    <m/>
    <n v="0"/>
    <n v="26"/>
  </r>
  <r>
    <x v="0"/>
    <x v="0"/>
    <n v="120"/>
    <n v="120"/>
    <s v="YR"/>
    <s v="13"/>
    <x v="1"/>
    <s v=""/>
    <s v=""/>
    <s v="10105817"/>
    <s v="PABLO JOSE"/>
    <s v="VALDES SALINAS"/>
    <s v="106CE22"/>
    <s v="AMISTOSO"/>
    <m/>
    <s v=""/>
    <m/>
    <s v=""/>
    <s v="CHL"/>
    <s v=""/>
    <s v="19,42"/>
    <s v="7416"/>
    <s v="FTQ GA"/>
    <s v="02:14"/>
    <m/>
    <m/>
    <m/>
    <m/>
    <m/>
    <m/>
    <m/>
    <m/>
    <m/>
    <m/>
    <m/>
    <m/>
    <m/>
    <m/>
    <m/>
    <m/>
    <m/>
    <m/>
    <m/>
    <m/>
    <m/>
    <m/>
    <m/>
    <m/>
    <m/>
    <n v="19.420000000000002"/>
    <n v="7416"/>
    <s v="NA"/>
    <x v="1"/>
    <s v="NA"/>
    <s v="NA"/>
    <n v="0"/>
    <e v="#VALUE!"/>
    <n v="0"/>
    <s v="PABLO JOSE VALDES SALINAS"/>
    <s v="PABLO JOSE VALDES SALINAS - AMISTOSO"/>
    <e v="#N/A"/>
    <s v="05:53:21"/>
    <e v="#N/A"/>
    <e v="#N/A"/>
    <m/>
    <n v="0"/>
    <n v="27"/>
  </r>
  <r>
    <x v="0"/>
    <x v="0"/>
    <n v="120"/>
    <n v="120"/>
    <s v="YR"/>
    <s v="14"/>
    <x v="1"/>
    <s v=""/>
    <s v=""/>
    <s v="10107869"/>
    <s v="PEDRO Tomas"/>
    <s v="VARELA CERDA"/>
    <s v="106GG91"/>
    <s v="FADAR HADIN"/>
    <m/>
    <s v=""/>
    <m/>
    <s v=""/>
    <s v="CHL"/>
    <s v=""/>
    <s v="19,15"/>
    <s v="7519"/>
    <s v="FTQ GA"/>
    <s v="04:58"/>
    <m/>
    <m/>
    <m/>
    <m/>
    <m/>
    <m/>
    <m/>
    <m/>
    <m/>
    <m/>
    <m/>
    <m/>
    <m/>
    <m/>
    <m/>
    <m/>
    <m/>
    <m/>
    <m/>
    <m/>
    <m/>
    <m/>
    <m/>
    <m/>
    <m/>
    <n v="19.149999999999999"/>
    <n v="7519"/>
    <s v="NA"/>
    <x v="1"/>
    <s v="NA"/>
    <s v="NA"/>
    <n v="0"/>
    <e v="#VALUE!"/>
    <n v="0"/>
    <s v="PEDRO TOMAS VARELA CERDA"/>
    <s v="PEDRO TOMAS VARELA CERDA - FADAR HADIN"/>
    <s v="EL MOLINO B"/>
    <s v="05:53:21"/>
    <e v="#N/A"/>
    <e v="#N/A"/>
    <m/>
    <n v="0"/>
    <n v="28"/>
  </r>
  <r>
    <x v="0"/>
    <x v="0"/>
    <n v="80"/>
    <n v="80"/>
    <s v="AD"/>
    <s v="1"/>
    <x v="0"/>
    <s v=""/>
    <s v=""/>
    <n v="10118325"/>
    <s v="MATIAS"/>
    <s v="ALAMOS"/>
    <s v="106CV86"/>
    <s v="AO TORUK"/>
    <m/>
    <s v=""/>
    <m/>
    <s v=""/>
    <s v="CHL"/>
    <s v=""/>
    <s v="19,8"/>
    <s v="5455"/>
    <m/>
    <s v="01:56"/>
    <s v="20,99"/>
    <s v="5146"/>
    <m/>
    <s v="02:31"/>
    <s v="22,69"/>
    <s v="3174"/>
    <m/>
    <s v="06:25"/>
    <m/>
    <m/>
    <m/>
    <m/>
    <m/>
    <m/>
    <m/>
    <m/>
    <m/>
    <m/>
    <m/>
    <m/>
    <m/>
    <m/>
    <m/>
    <m/>
    <m/>
    <n v="20.91"/>
    <n v="13774"/>
    <n v="13774"/>
    <x v="2"/>
    <n v="1"/>
    <s v="03:49:34"/>
    <n v="200"/>
    <n v="0"/>
    <n v="280"/>
    <s v="MATIAS ALAMOS"/>
    <s v="MATIAS ALAMOS - AO TORUK"/>
    <s v="EL MOLINO A"/>
    <s v="03:49:34"/>
    <e v="#N/A"/>
    <e v="#N/A"/>
    <m/>
    <n v="1"/>
    <n v="29"/>
  </r>
  <r>
    <x v="0"/>
    <x v="0"/>
    <n v="80"/>
    <n v="80"/>
    <s v="AD"/>
    <s v="2"/>
    <x v="0"/>
    <s v=""/>
    <s v=""/>
    <m/>
    <s v="ERNESTO"/>
    <s v="DE LA FUENTE FUENZALIDA"/>
    <s v="10149062"/>
    <s v="AL AZAN"/>
    <m/>
    <s v=""/>
    <m/>
    <s v=""/>
    <s v="CHL"/>
    <s v=""/>
    <s v="19,24"/>
    <s v="5615"/>
    <m/>
    <s v="05:30"/>
    <s v="21,07"/>
    <s v="5125"/>
    <m/>
    <s v="05:25"/>
    <s v="23,22"/>
    <s v="3101"/>
    <m/>
    <s v="25:39"/>
    <m/>
    <m/>
    <m/>
    <m/>
    <m/>
    <m/>
    <m/>
    <m/>
    <m/>
    <m/>
    <m/>
    <m/>
    <m/>
    <m/>
    <m/>
    <m/>
    <m/>
    <n v="20.81"/>
    <n v="13841"/>
    <n v="13841"/>
    <x v="2"/>
    <n v="2"/>
    <s v="03:50:41"/>
    <n v="195"/>
    <n v="-1.1166666666666667"/>
    <n v="273.88333333333333"/>
    <s v="ERNESTO DE LA FUENTE FUENZALIDA"/>
    <s v="ERNESTO DE LA FUENTE FUENZALIDA - AL AZAN"/>
    <s v="SANDEK 1"/>
    <s v="03:49:34"/>
    <e v="#N/A"/>
    <e v="#N/A"/>
    <m/>
    <n v="1"/>
    <n v="30"/>
  </r>
  <r>
    <x v="0"/>
    <x v="0"/>
    <n v="80"/>
    <n v="80"/>
    <s v="AD"/>
    <s v="3"/>
    <x v="0"/>
    <s v=""/>
    <s v=""/>
    <s v="10174659"/>
    <s v="DIEGO"/>
    <s v="BULNES LABRA"/>
    <s v="106KU13"/>
    <s v="SHAZAM"/>
    <m/>
    <s v=""/>
    <m/>
    <s v=""/>
    <s v="CHL"/>
    <s v=""/>
    <s v="19,28"/>
    <s v="5602"/>
    <m/>
    <s v="04:13"/>
    <s v="21,32"/>
    <s v="5066"/>
    <m/>
    <s v="04:08"/>
    <s v="22,65"/>
    <s v="3179"/>
    <m/>
    <s v="14:56"/>
    <m/>
    <m/>
    <m/>
    <m/>
    <m/>
    <m/>
    <m/>
    <m/>
    <m/>
    <m/>
    <m/>
    <m/>
    <m/>
    <m/>
    <m/>
    <m/>
    <m/>
    <n v="20.8"/>
    <n v="13846"/>
    <n v="13846"/>
    <x v="2"/>
    <n v="3"/>
    <s v="03:50:46"/>
    <n v="190"/>
    <n v="-1.2"/>
    <n v="268.8"/>
    <s v="DIEGO BULNES LABRA"/>
    <s v="DIEGO BULNES LABRA - SHAZAM"/>
    <e v="#N/A"/>
    <s v="03:49:34"/>
    <e v="#N/A"/>
    <e v="#N/A"/>
    <m/>
    <n v="1"/>
    <n v="31"/>
  </r>
  <r>
    <x v="0"/>
    <x v="0"/>
    <n v="80"/>
    <n v="80"/>
    <s v="AD"/>
    <s v="4"/>
    <x v="0"/>
    <s v=""/>
    <s v=""/>
    <s v="10080578"/>
    <s v="FELIPE"/>
    <s v="PERO DOMEYKO"/>
    <s v="106KS97"/>
    <s v="ZLATAN"/>
    <m/>
    <s v=""/>
    <m/>
    <s v=""/>
    <s v="CHL"/>
    <s v=""/>
    <s v="17,09"/>
    <s v="6320"/>
    <m/>
    <s v="02:19"/>
    <s v="19,29"/>
    <s v="5598"/>
    <m/>
    <s v="01:03"/>
    <s v="19,15"/>
    <s v="3760"/>
    <m/>
    <s v="01:35"/>
    <m/>
    <m/>
    <m/>
    <m/>
    <m/>
    <m/>
    <m/>
    <m/>
    <m/>
    <m/>
    <m/>
    <m/>
    <m/>
    <m/>
    <m/>
    <m/>
    <m/>
    <n v="18.37"/>
    <n v="15678"/>
    <n v="15678"/>
    <x v="2"/>
    <n v="9"/>
    <s v="04:21:18"/>
    <n v="160"/>
    <n v="-31.733333333333334"/>
    <n v="208.26666666666665"/>
    <s v="FELIPE PERO DOMEYKO"/>
    <s v="FELIPE PERO DOMEYKO - ZLATAN"/>
    <s v="KEHAILAN A"/>
    <s v="03:49:34"/>
    <e v="#N/A"/>
    <e v="#N/A"/>
    <m/>
    <n v="1"/>
    <n v="32"/>
  </r>
  <r>
    <x v="0"/>
    <x v="0"/>
    <n v="80"/>
    <n v="80"/>
    <s v="AD"/>
    <s v="5"/>
    <x v="0"/>
    <s v=""/>
    <s v=""/>
    <s v="10032360"/>
    <s v="ALFREDO"/>
    <s v="SAT YABER"/>
    <s v="106KS88"/>
    <s v="CHAMPULLI ZAHIR"/>
    <m/>
    <s v=""/>
    <m/>
    <s v=""/>
    <s v="CHL"/>
    <s v=""/>
    <s v="16,82"/>
    <s v="6422"/>
    <m/>
    <s v="02:39"/>
    <s v="19,44"/>
    <s v="5555"/>
    <m/>
    <s v="01:55"/>
    <s v="19,42"/>
    <s v="3707"/>
    <m/>
    <s v="04:32"/>
    <m/>
    <m/>
    <m/>
    <m/>
    <m/>
    <m/>
    <m/>
    <m/>
    <m/>
    <m/>
    <m/>
    <m/>
    <m/>
    <m/>
    <m/>
    <m/>
    <m/>
    <n v="18.36"/>
    <n v="15684"/>
    <n v="15684"/>
    <x v="2"/>
    <n v="10"/>
    <s v="04:21:24"/>
    <n v="155"/>
    <n v="-31.833333333333332"/>
    <n v="203.16666666666666"/>
    <s v="ALFREDO SAT YABER"/>
    <s v="ALFREDO SAT YABER - CHAMPULLI ZAHIR"/>
    <s v="RINCONADA A"/>
    <s v="03:49:34"/>
    <e v="#N/A"/>
    <e v="#N/A"/>
    <m/>
    <n v="1"/>
    <n v="33"/>
  </r>
  <r>
    <x v="0"/>
    <x v="0"/>
    <n v="80"/>
    <n v="80"/>
    <s v="AD"/>
    <s v="6"/>
    <x v="0"/>
    <s v=""/>
    <s v=""/>
    <s v="10085801"/>
    <s v="CATALINA"/>
    <s v="ORTUZAR ORPHANOPOULOS"/>
    <s v="106KN67"/>
    <s v="MC Tango"/>
    <m/>
    <s v=""/>
    <m/>
    <s v=""/>
    <s v="CHL"/>
    <s v=""/>
    <s v="17,87"/>
    <s v="6044"/>
    <m/>
    <s v="01:59"/>
    <s v="17,58"/>
    <s v="6143"/>
    <m/>
    <s v="02:23"/>
    <s v="17,85"/>
    <s v="4033"/>
    <m/>
    <s v="03:02"/>
    <m/>
    <m/>
    <m/>
    <m/>
    <m/>
    <m/>
    <m/>
    <m/>
    <m/>
    <m/>
    <m/>
    <m/>
    <m/>
    <m/>
    <m/>
    <m/>
    <m/>
    <n v="17.760000000000002"/>
    <n v="16220"/>
    <n v="16220"/>
    <x v="2"/>
    <n v="14"/>
    <s v="04:30:20"/>
    <n v="135"/>
    <n v="-40.766666666666666"/>
    <n v="174.23333333333335"/>
    <s v="CATALINA ORTUZAR ORPHANOPOULOS"/>
    <s v="CATALINA ORTUZAR ORPHANOPOULOS - MC TANGO"/>
    <e v="#N/A"/>
    <s v="03:49:34"/>
    <e v="#N/A"/>
    <e v="#N/A"/>
    <m/>
    <n v="1"/>
    <n v="34"/>
  </r>
  <r>
    <x v="0"/>
    <x v="0"/>
    <n v="80"/>
    <n v="80"/>
    <s v="AD"/>
    <s v="7"/>
    <x v="0"/>
    <s v=""/>
    <s v=""/>
    <s v="10139724"/>
    <s v="ORLANDO"/>
    <s v="VILLALOBOS"/>
    <s v="105AE68"/>
    <s v="LA PERFECTA"/>
    <m/>
    <s v=""/>
    <m/>
    <s v=""/>
    <s v="CHL"/>
    <s v=""/>
    <s v="17,62"/>
    <s v="6129"/>
    <m/>
    <s v="03:26"/>
    <s v="17,46"/>
    <s v="6186"/>
    <m/>
    <s v="04:28"/>
    <s v="18,41"/>
    <s v="3911"/>
    <m/>
    <s v="06:07"/>
    <m/>
    <m/>
    <m/>
    <m/>
    <m/>
    <m/>
    <m/>
    <m/>
    <m/>
    <m/>
    <m/>
    <m/>
    <m/>
    <m/>
    <m/>
    <m/>
    <m/>
    <n v="17.75"/>
    <n v="16226"/>
    <n v="16226"/>
    <x v="2"/>
    <n v="15"/>
    <s v="04:30:26"/>
    <n v="130"/>
    <n v="-40.866666666666667"/>
    <n v="169.13333333333333"/>
    <s v="ORLANDO VILLALOBOS"/>
    <s v="ORLANDO VILLALOBOS - LA PERFECTA"/>
    <e v="#N/A"/>
    <s v="03:49:34"/>
    <e v="#N/A"/>
    <e v="#N/A"/>
    <m/>
    <n v="1"/>
    <n v="35"/>
  </r>
  <r>
    <x v="0"/>
    <x v="0"/>
    <n v="80"/>
    <n v="80"/>
    <s v="AD"/>
    <s v="8"/>
    <x v="0"/>
    <s v=""/>
    <s v=""/>
    <s v="10192285"/>
    <s v="CRISTOBAL"/>
    <s v="BELTRAMIN"/>
    <s v="104TU01"/>
    <s v="MARQUEZ DP"/>
    <m/>
    <s v=""/>
    <m/>
    <s v=""/>
    <s v="CHL"/>
    <s v=""/>
    <s v="16,99"/>
    <s v="6358"/>
    <m/>
    <s v="03:38"/>
    <s v="17,92"/>
    <s v="6028"/>
    <m/>
    <s v="03:31"/>
    <s v="18,37"/>
    <s v="3918"/>
    <m/>
    <s v="05:07"/>
    <m/>
    <m/>
    <m/>
    <m/>
    <m/>
    <m/>
    <m/>
    <m/>
    <m/>
    <m/>
    <m/>
    <m/>
    <m/>
    <m/>
    <m/>
    <m/>
    <m/>
    <n v="17.66"/>
    <n v="16305"/>
    <n v="16305"/>
    <x v="2"/>
    <n v="16"/>
    <s v="04:31:45"/>
    <n v="125"/>
    <n v="-42.18333333333333"/>
    <n v="162.81666666666666"/>
    <s v="CRISTOBAL BELTRAMIN"/>
    <s v="CRISTOBAL BELTRAMIN - MARQUEZ DP"/>
    <e v="#N/A"/>
    <s v="03:49:34"/>
    <e v="#N/A"/>
    <e v="#N/A"/>
    <m/>
    <n v="1"/>
    <n v="36"/>
  </r>
  <r>
    <x v="0"/>
    <x v="0"/>
    <n v="80"/>
    <n v="80"/>
    <s v="AD"/>
    <s v="9"/>
    <x v="0"/>
    <s v=""/>
    <s v=""/>
    <s v="_x0009_10100231"/>
    <s v="JAVIERA"/>
    <s v="GAJARDO ARAOS"/>
    <s v="106DA38"/>
    <s v="BAHR"/>
    <m/>
    <s v=""/>
    <m/>
    <s v=""/>
    <s v="CHL"/>
    <s v=""/>
    <s v="16,71"/>
    <s v="6465"/>
    <m/>
    <s v="03:35"/>
    <s v="18,22"/>
    <s v="5929"/>
    <m/>
    <s v="03:49"/>
    <s v="18,39"/>
    <s v="3916"/>
    <m/>
    <s v="03:54"/>
    <m/>
    <m/>
    <m/>
    <m/>
    <m/>
    <m/>
    <m/>
    <m/>
    <m/>
    <m/>
    <m/>
    <m/>
    <m/>
    <m/>
    <m/>
    <m/>
    <m/>
    <n v="17.66"/>
    <n v="16310"/>
    <n v="16310"/>
    <x v="2"/>
    <n v="17"/>
    <s v="04:31:50"/>
    <n v="120"/>
    <n v="-42.266666666666666"/>
    <n v="157.73333333333335"/>
    <s v="JAVIERA GAJARDO ARAOS"/>
    <s v="JAVIERA GAJARDO ARAOS - BAHR"/>
    <e v="#N/A"/>
    <s v="03:49:34"/>
    <e v="#N/A"/>
    <e v="#N/A"/>
    <m/>
    <n v="1"/>
    <n v="37"/>
  </r>
  <r>
    <x v="0"/>
    <x v="0"/>
    <n v="80"/>
    <n v="80"/>
    <s v="AD"/>
    <s v="10"/>
    <x v="0"/>
    <s v=""/>
    <s v=""/>
    <s v="10113980"/>
    <s v="PEDRO"/>
    <s v="DEL CAMPO SALINAS"/>
    <s v="104PH40"/>
    <s v="Sasha"/>
    <m/>
    <s v=""/>
    <m/>
    <s v=""/>
    <s v="CHL"/>
    <s v=""/>
    <s v="17,57"/>
    <s v="6147"/>
    <m/>
    <s v="03:39"/>
    <s v="17,05"/>
    <s v="6334"/>
    <m/>
    <s v="04:58"/>
    <s v="17,28"/>
    <s v="4166"/>
    <m/>
    <s v="08:21"/>
    <m/>
    <m/>
    <m/>
    <m/>
    <m/>
    <m/>
    <m/>
    <m/>
    <m/>
    <m/>
    <m/>
    <m/>
    <m/>
    <m/>
    <m/>
    <m/>
    <m/>
    <n v="17.3"/>
    <n v="16648"/>
    <n v="16648"/>
    <x v="2"/>
    <n v="18"/>
    <s v="04:37:28"/>
    <n v="115"/>
    <n v="-47.9"/>
    <n v="147.1"/>
    <s v="PEDRO DEL CAMPO SALINAS"/>
    <s v="PEDRO DEL CAMPO SALINAS - SASHA"/>
    <e v="#N/A"/>
    <s v="03:49:34"/>
    <e v="#N/A"/>
    <e v="#N/A"/>
    <m/>
    <n v="1"/>
    <n v="38"/>
  </r>
  <r>
    <x v="0"/>
    <x v="0"/>
    <n v="80"/>
    <n v="80"/>
    <s v="AD"/>
    <s v="11"/>
    <x v="0"/>
    <s v=""/>
    <s v=""/>
    <s v="10040015"/>
    <s v="MANUELA"/>
    <s v="VALENZUELA VARGAS"/>
    <s v="104LA18"/>
    <s v="RABIOSA"/>
    <m/>
    <s v=""/>
    <m/>
    <s v=""/>
    <s v="CHL"/>
    <s v=""/>
    <s v="16,96"/>
    <s v="6367"/>
    <m/>
    <s v="02:47"/>
    <s v="16,84"/>
    <s v="6414"/>
    <m/>
    <s v="03:01"/>
    <s v="17,87"/>
    <s v="4030"/>
    <m/>
    <s v="04:21"/>
    <m/>
    <m/>
    <m/>
    <m/>
    <m/>
    <m/>
    <m/>
    <m/>
    <m/>
    <m/>
    <m/>
    <m/>
    <m/>
    <m/>
    <m/>
    <m/>
    <m/>
    <n v="17.13"/>
    <n v="16811"/>
    <n v="16811"/>
    <x v="2"/>
    <n v="19"/>
    <s v="04:40:11"/>
    <n v="110"/>
    <n v="-50.616666666666667"/>
    <n v="139.38333333333333"/>
    <s v="MANUELA VALENZUELA VARGAS"/>
    <s v="MANUELA VALENZUELA VARGAS - RABIOSA"/>
    <e v="#N/A"/>
    <s v="03:49:34"/>
    <e v="#N/A"/>
    <e v="#N/A"/>
    <m/>
    <n v="1"/>
    <n v="39"/>
  </r>
  <r>
    <x v="0"/>
    <x v="0"/>
    <n v="80"/>
    <n v="80"/>
    <s v="AD"/>
    <s v="12"/>
    <x v="0"/>
    <s v=""/>
    <s v=""/>
    <s v="10183163"/>
    <s v="INGRID "/>
    <s v="FONCK"/>
    <s v="106GH97"/>
    <s v="CL MISTERIOSA"/>
    <m/>
    <s v=""/>
    <m/>
    <s v=""/>
    <s v="CHL"/>
    <s v=""/>
    <s v="16,47"/>
    <s v="6558"/>
    <m/>
    <s v="05:28"/>
    <s v="16,95"/>
    <s v="6372"/>
    <m/>
    <s v="04:36"/>
    <s v="17,58"/>
    <s v="4095"/>
    <m/>
    <s v="10:21"/>
    <m/>
    <m/>
    <m/>
    <m/>
    <m/>
    <m/>
    <m/>
    <m/>
    <m/>
    <m/>
    <m/>
    <m/>
    <m/>
    <m/>
    <m/>
    <m/>
    <m/>
    <n v="16.920000000000002"/>
    <n v="17025"/>
    <n v="17025"/>
    <x v="2"/>
    <n v="22"/>
    <s v="04:43:45"/>
    <n v="95"/>
    <n v="-54.18333333333333"/>
    <n v="120.81666666666666"/>
    <s v="INGRID  FONCK"/>
    <s v="INGRID  FONCK - CL MISTERIOSA"/>
    <s v="EL MOLINO A"/>
    <s v="03:49:34"/>
    <e v="#N/A"/>
    <e v="#N/A"/>
    <m/>
    <n v="1"/>
    <n v="40"/>
  </r>
  <r>
    <x v="0"/>
    <x v="0"/>
    <n v="80"/>
    <n v="80"/>
    <s v="AD"/>
    <s v="13"/>
    <x v="0"/>
    <s v=""/>
    <s v=""/>
    <s v="10190037"/>
    <s v="VICENTE"/>
    <s v="IRARRAZABAL"/>
    <s v="106FS02"/>
    <s v="CL LLANCA"/>
    <m/>
    <s v=""/>
    <m/>
    <s v=""/>
    <s v="CHL"/>
    <s v=""/>
    <s v="16,39"/>
    <s v="6589"/>
    <m/>
    <s v="03:51"/>
    <s v="16,53"/>
    <s v="6535"/>
    <m/>
    <s v="07:56"/>
    <s v="18,44"/>
    <s v="3905"/>
    <m/>
    <s v="16:11"/>
    <m/>
    <m/>
    <m/>
    <m/>
    <m/>
    <m/>
    <m/>
    <m/>
    <m/>
    <m/>
    <m/>
    <m/>
    <m/>
    <m/>
    <m/>
    <m/>
    <m/>
    <n v="16.91"/>
    <n v="17029"/>
    <n v="17029"/>
    <x v="2"/>
    <n v="23"/>
    <s v="04:43:49"/>
    <n v="90"/>
    <n v="-54.25"/>
    <n v="115.75"/>
    <s v="VICENTE IRARRAZABAL"/>
    <s v="VICENTE IRARRAZABAL - CL LLANCA"/>
    <s v="EL MOLINO B"/>
    <s v="03:49:34"/>
    <e v="#N/A"/>
    <e v="#N/A"/>
    <m/>
    <n v="1"/>
    <n v="41"/>
  </r>
  <r>
    <x v="0"/>
    <x v="0"/>
    <n v="80"/>
    <n v="80"/>
    <s v="AD"/>
    <s v="14"/>
    <x v="0"/>
    <s v=""/>
    <s v=""/>
    <s v="10106225"/>
    <s v="SERGIO "/>
    <s v="HURTADO "/>
    <s v="105DD53"/>
    <s v="DAFIR"/>
    <m/>
    <s v=""/>
    <m/>
    <s v=""/>
    <s v="CHL"/>
    <s v=""/>
    <s v="15,28"/>
    <s v="7070"/>
    <m/>
    <s v="11:23"/>
    <s v="17,74"/>
    <s v="6089"/>
    <m/>
    <s v="09:23"/>
    <s v="12,74"/>
    <s v="5650"/>
    <m/>
    <s v="08:11"/>
    <m/>
    <m/>
    <m/>
    <m/>
    <m/>
    <m/>
    <m/>
    <m/>
    <m/>
    <m/>
    <m/>
    <m/>
    <m/>
    <m/>
    <m/>
    <m/>
    <m/>
    <n v="15.31"/>
    <n v="18809"/>
    <n v="18809"/>
    <x v="2"/>
    <n v="30"/>
    <s v="05:13:29"/>
    <n v="55"/>
    <n v="-83.916666666666671"/>
    <n v="79.999999860000003"/>
    <s v="SERGIO  HURTADO "/>
    <s v="SERGIO  HURTADO  - DAFIR"/>
    <e v="#N/A"/>
    <s v="03:49:34"/>
    <e v="#N/A"/>
    <e v="#N/A"/>
    <m/>
    <n v="1"/>
    <n v="42"/>
  </r>
  <r>
    <x v="0"/>
    <x v="0"/>
    <n v="80"/>
    <n v="80"/>
    <s v="AD"/>
    <s v="15"/>
    <x v="0"/>
    <s v=""/>
    <s v=""/>
    <s v="10066794"/>
    <s v="HARKEN"/>
    <s v="JENSEN"/>
    <m/>
    <s v="LA CANDELARIA ALTHANI"/>
    <m/>
    <s v=""/>
    <m/>
    <s v=""/>
    <s v="CHL"/>
    <s v=""/>
    <s v="15,93"/>
    <s v="6779"/>
    <m/>
    <s v="02:56"/>
    <s v="17,23"/>
    <s v="6266"/>
    <m/>
    <s v="07:16"/>
    <s v="10,3"/>
    <s v="6989"/>
    <m/>
    <s v="04:15"/>
    <m/>
    <m/>
    <m/>
    <m/>
    <m/>
    <m/>
    <m/>
    <m/>
    <m/>
    <m/>
    <m/>
    <m/>
    <m/>
    <m/>
    <m/>
    <m/>
    <m/>
    <n v="14.38"/>
    <n v="20034"/>
    <n v="20034"/>
    <x v="2"/>
    <n v="33"/>
    <s v="05:33:54"/>
    <n v="40"/>
    <n v="-104.33333333333334"/>
    <n v="79.999999849999995"/>
    <s v="HARKEN JENSEN"/>
    <s v="HARKEN JENSEN - LA CANDELARIA ALTHANI"/>
    <s v="KEHAILAN A"/>
    <s v="03:49:34"/>
    <e v="#N/A"/>
    <e v="#N/A"/>
    <m/>
    <n v="1"/>
    <n v="43"/>
  </r>
  <r>
    <x v="0"/>
    <x v="0"/>
    <n v="80"/>
    <n v="80"/>
    <s v="AD"/>
    <s v="16"/>
    <x v="1"/>
    <s v=""/>
    <s v=""/>
    <s v="10014233"/>
    <s v="MARIA PAZ"/>
    <s v="VARGAS"/>
    <s v="106KS86"/>
    <s v="AP ANGLO CAYO"/>
    <m/>
    <s v=""/>
    <m/>
    <s v=""/>
    <s v="CHL"/>
    <s v=""/>
    <s v="16,41"/>
    <s v="6580"/>
    <s v="RET"/>
    <s v="03:48"/>
    <m/>
    <m/>
    <m/>
    <m/>
    <m/>
    <m/>
    <m/>
    <m/>
    <m/>
    <m/>
    <m/>
    <m/>
    <m/>
    <m/>
    <m/>
    <m/>
    <m/>
    <m/>
    <m/>
    <m/>
    <m/>
    <m/>
    <m/>
    <m/>
    <m/>
    <n v="16.41"/>
    <n v="6580"/>
    <s v="NA"/>
    <x v="2"/>
    <s v="NA"/>
    <s v="NA"/>
    <n v="0"/>
    <e v="#VALUE!"/>
    <n v="0"/>
    <s v="MARIA PAZ VARGAS"/>
    <s v="MARIA PAZ VARGAS - AP ANGLO CAYO"/>
    <e v="#N/A"/>
    <s v="03:49:34"/>
    <e v="#N/A"/>
    <e v="#N/A"/>
    <m/>
    <n v="0"/>
    <n v="44"/>
  </r>
  <r>
    <x v="0"/>
    <x v="0"/>
    <n v="80"/>
    <n v="80"/>
    <s v="AD"/>
    <s v="17"/>
    <x v="1"/>
    <s v=""/>
    <s v=""/>
    <s v="10125754"/>
    <s v="RODOLFO"/>
    <s v="FUENZALIDA SANHUEZA"/>
    <s v="106DC62"/>
    <s v="RAYO"/>
    <m/>
    <s v=""/>
    <m/>
    <s v=""/>
    <s v="CHL"/>
    <s v=""/>
    <s v="19,65"/>
    <s v="5497"/>
    <m/>
    <s v="03:26"/>
    <s v="20,8"/>
    <s v="5193"/>
    <m/>
    <s v="04:27"/>
    <s v="17,48"/>
    <s v="4119"/>
    <s v="RET"/>
    <s v="04:13"/>
    <m/>
    <m/>
    <m/>
    <m/>
    <m/>
    <m/>
    <m/>
    <m/>
    <m/>
    <m/>
    <m/>
    <m/>
    <m/>
    <m/>
    <m/>
    <m/>
    <m/>
    <n v="19.45"/>
    <n v="14810"/>
    <s v="NA"/>
    <x v="2"/>
    <s v="NA"/>
    <s v="NA"/>
    <n v="0"/>
    <e v="#VALUE!"/>
    <n v="0"/>
    <s v="RODOLFO FUENZALIDA SANHUEZA"/>
    <s v="RODOLFO FUENZALIDA SANHUEZA - RAYO"/>
    <s v="SANDEK 1"/>
    <s v="03:49:34"/>
    <e v="#N/A"/>
    <e v="#N/A"/>
    <m/>
    <n v="0"/>
    <n v="45"/>
  </r>
  <r>
    <x v="0"/>
    <x v="0"/>
    <n v="80"/>
    <n v="80"/>
    <s v="AD"/>
    <s v="18"/>
    <x v="1"/>
    <s v=""/>
    <s v=""/>
    <s v="10102392"/>
    <s v="MACARENA"/>
    <s v="SUAZO CEPEDA"/>
    <s v="106KP46"/>
    <s v="Lo Campo Presumida"/>
    <m/>
    <s v=""/>
    <m/>
    <s v=""/>
    <s v="CHL"/>
    <s v=""/>
    <s v="16,39"/>
    <s v="6588"/>
    <m/>
    <s v="03:32"/>
    <s v="16,5"/>
    <s v="6544"/>
    <m/>
    <s v="07:43"/>
    <s v="18,41"/>
    <s v="3911"/>
    <s v="FTQ GA"/>
    <s v="08:44"/>
    <m/>
    <m/>
    <m/>
    <m/>
    <m/>
    <m/>
    <m/>
    <m/>
    <m/>
    <m/>
    <m/>
    <m/>
    <m/>
    <m/>
    <m/>
    <m/>
    <m/>
    <n v="16.899999999999999"/>
    <n v="17044"/>
    <s v="NA"/>
    <x v="2"/>
    <s v="NA"/>
    <s v="NA"/>
    <n v="0"/>
    <e v="#VALUE!"/>
    <n v="0"/>
    <s v="MACARENA SUAZO CEPEDA"/>
    <s v="MACARENA SUAZO CEPEDA - LO CAMPO PRESUMIDA"/>
    <s v="EL QUILLAY"/>
    <s v="03:49:34"/>
    <e v="#N/A"/>
    <e v="#N/A"/>
    <m/>
    <n v="0"/>
    <n v="46"/>
  </r>
  <r>
    <x v="0"/>
    <x v="0"/>
    <n v="80"/>
    <n v="80"/>
    <s v="AD"/>
    <s v="19"/>
    <x v="1"/>
    <s v=""/>
    <s v=""/>
    <s v="10062880"/>
    <s v="MARIA ROSA"/>
    <s v="BARAHONA VARGAS"/>
    <s v="104AU49"/>
    <s v="TOBA ATACAMEÑO"/>
    <m/>
    <s v=""/>
    <m/>
    <s v=""/>
    <s v="CHL"/>
    <s v=""/>
    <s v="18,62"/>
    <s v="5801"/>
    <m/>
    <s v="07:47"/>
    <s v="18,55"/>
    <s v="5821"/>
    <s v="FTQ GA"/>
    <s v="14:04"/>
    <m/>
    <m/>
    <m/>
    <m/>
    <m/>
    <m/>
    <m/>
    <m/>
    <m/>
    <m/>
    <m/>
    <m/>
    <m/>
    <m/>
    <m/>
    <m/>
    <m/>
    <m/>
    <m/>
    <m/>
    <m/>
    <n v="18.579999999999998"/>
    <n v="11623"/>
    <s v="NA"/>
    <x v="2"/>
    <s v="NA"/>
    <s v="NA"/>
    <n v="0"/>
    <e v="#VALUE!"/>
    <n v="0"/>
    <s v="MARIA ROSA BARAHONA VARGAS"/>
    <s v="MARIA ROSA BARAHONA VARGAS - TOBA ATACAMEÑO"/>
    <s v="TOBA ENDURANCE"/>
    <s v="03:49:34"/>
    <e v="#N/A"/>
    <e v="#N/A"/>
    <m/>
    <n v="0"/>
    <n v="47"/>
  </r>
  <r>
    <x v="0"/>
    <x v="0"/>
    <n v="80"/>
    <n v="80"/>
    <s v="AD"/>
    <s v="20"/>
    <x v="1"/>
    <s v=""/>
    <s v=""/>
    <s v="_x0009_10116624"/>
    <s v="RENATO "/>
    <s v="CERDA BARROS"/>
    <s v="105UG28"/>
    <s v="DANY"/>
    <m/>
    <s v=""/>
    <m/>
    <s v=""/>
    <s v="CHL"/>
    <s v=""/>
    <s v="17,53"/>
    <s v="6161"/>
    <m/>
    <s v="05:50"/>
    <s v="17,86"/>
    <s v="6047"/>
    <s v="FTQ GA"/>
    <s v="04:26"/>
    <m/>
    <m/>
    <m/>
    <m/>
    <m/>
    <m/>
    <m/>
    <m/>
    <m/>
    <m/>
    <m/>
    <m/>
    <m/>
    <m/>
    <m/>
    <m/>
    <m/>
    <m/>
    <m/>
    <m/>
    <m/>
    <n v="17.690000000000001"/>
    <n v="12208"/>
    <s v="NA"/>
    <x v="2"/>
    <s v="NA"/>
    <s v="NA"/>
    <n v="0"/>
    <e v="#VALUE!"/>
    <n v="0"/>
    <s v="RENATO  CERDA BARROS"/>
    <s v="RENATO  CERDA BARROS - DANY"/>
    <e v="#N/A"/>
    <s v="03:49:34"/>
    <e v="#N/A"/>
    <e v="#N/A"/>
    <m/>
    <n v="0"/>
    <n v="48"/>
  </r>
  <r>
    <x v="0"/>
    <x v="0"/>
    <n v="80"/>
    <n v="80"/>
    <s v="AD"/>
    <s v="21"/>
    <x v="1"/>
    <s v=""/>
    <s v=""/>
    <m/>
    <s v="DIEGO"/>
    <s v="FUENTES URRUTIA"/>
    <s v="106KU10"/>
    <s v="DESPERADO"/>
    <m/>
    <s v=""/>
    <m/>
    <s v=""/>
    <s v="CHL"/>
    <s v=""/>
    <s v="18,22"/>
    <s v="5928"/>
    <s v="FTQ GA"/>
    <s v="05:39"/>
    <m/>
    <m/>
    <m/>
    <m/>
    <m/>
    <m/>
    <m/>
    <m/>
    <m/>
    <m/>
    <m/>
    <m/>
    <m/>
    <m/>
    <m/>
    <m/>
    <m/>
    <m/>
    <m/>
    <m/>
    <m/>
    <m/>
    <m/>
    <m/>
    <m/>
    <n v="18.22"/>
    <n v="5928"/>
    <s v="NA"/>
    <x v="2"/>
    <s v="NA"/>
    <s v="NA"/>
    <n v="0"/>
    <e v="#VALUE!"/>
    <n v="0"/>
    <s v="DIEGO FUENTES URRUTIA"/>
    <s v="DIEGO FUENTES URRUTIA - DESPERADO"/>
    <e v="#N/A"/>
    <s v="03:49:34"/>
    <e v="#N/A"/>
    <e v="#N/A"/>
    <m/>
    <n v="0"/>
    <n v="49"/>
  </r>
  <r>
    <x v="0"/>
    <x v="0"/>
    <n v="80"/>
    <n v="80"/>
    <s v="AD"/>
    <s v="22"/>
    <x v="1"/>
    <s v=""/>
    <s v=""/>
    <s v="10035755"/>
    <s v="CARLOS"/>
    <s v="LETELIER SIVORI"/>
    <s v="104RZ99"/>
    <s v="FZ KARLA "/>
    <m/>
    <s v=""/>
    <m/>
    <s v=""/>
    <s v="CHL"/>
    <s v=""/>
    <s v="16,37"/>
    <s v="6597"/>
    <s v="FTQ GA"/>
    <s v="04:01"/>
    <m/>
    <m/>
    <m/>
    <m/>
    <m/>
    <m/>
    <m/>
    <m/>
    <m/>
    <m/>
    <m/>
    <m/>
    <m/>
    <m/>
    <m/>
    <m/>
    <m/>
    <m/>
    <m/>
    <m/>
    <m/>
    <m/>
    <m/>
    <m/>
    <m/>
    <n v="16.37"/>
    <n v="6597"/>
    <s v="NA"/>
    <x v="2"/>
    <s v="NA"/>
    <s v="NA"/>
    <n v="0"/>
    <e v="#VALUE!"/>
    <n v="0"/>
    <s v="CARLOS LETELIER SIVORI"/>
    <s v="CARLOS LETELIER SIVORI - FZ KARLA "/>
    <s v="EL MOLINO A"/>
    <s v="03:49:34"/>
    <e v="#N/A"/>
    <e v="#N/A"/>
    <m/>
    <n v="0"/>
    <n v="50"/>
  </r>
  <r>
    <x v="0"/>
    <x v="0"/>
    <n v="80"/>
    <n v="80"/>
    <s v="AD"/>
    <s v="23"/>
    <x v="1"/>
    <s v=""/>
    <s v=""/>
    <s v="10102393"/>
    <s v="FEDERICO"/>
    <s v="SCHMIDT GONZALEZ"/>
    <s v="106KP70"/>
    <s v="TOBA GRINGA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s v="FEDERICO SCHMIDT GONZALEZ"/>
    <s v="FEDERICO SCHMIDT GONZALEZ - TOBA GRINGA"/>
    <s v="TOBA ENDURANCE"/>
    <s v="03:49:34"/>
    <e v="#N/A"/>
    <e v="#N/A"/>
    <m/>
    <n v="0"/>
    <n v="51"/>
  </r>
  <r>
    <x v="0"/>
    <x v="0"/>
    <n v="80"/>
    <n v="80"/>
    <s v="AD"/>
    <s v="24"/>
    <x v="1"/>
    <s v=""/>
    <s v=""/>
    <s v="10116737"/>
    <s v="JAVIER"/>
    <s v="MENDEZ YAÑEZ"/>
    <s v="1004SE31"/>
    <s v="ZEUS"/>
    <m/>
    <s v=""/>
    <m/>
    <s v=""/>
    <s v="CHL"/>
    <s v=""/>
    <s v="16,67"/>
    <s v="6478"/>
    <s v="RET"/>
    <s v=""/>
    <m/>
    <m/>
    <m/>
    <m/>
    <m/>
    <m/>
    <m/>
    <m/>
    <m/>
    <m/>
    <m/>
    <m/>
    <m/>
    <m/>
    <m/>
    <m/>
    <m/>
    <m/>
    <m/>
    <m/>
    <m/>
    <m/>
    <m/>
    <m/>
    <m/>
    <n v="16.670000000000002"/>
    <n v="6478"/>
    <s v="NA"/>
    <x v="2"/>
    <s v="NA"/>
    <s v="NA"/>
    <n v="0"/>
    <e v="#VALUE!"/>
    <n v="0"/>
    <s v="JAVIER MENDEZ YAÑEZ"/>
    <s v="JAVIER MENDEZ YAÑEZ - ZEUS"/>
    <e v="#N/A"/>
    <s v="03:49:34"/>
    <e v="#N/A"/>
    <e v="#N/A"/>
    <m/>
    <n v="0"/>
    <n v="52"/>
  </r>
  <r>
    <x v="0"/>
    <x v="0"/>
    <n v="80"/>
    <n v="80"/>
    <s v="YR"/>
    <s v="1"/>
    <x v="0"/>
    <s v=""/>
    <s v=""/>
    <s v="10094691"/>
    <s v="MICAELA"/>
    <s v="TORRES HORTA"/>
    <s v="105EI53"/>
    <s v="MARENGO ITATA"/>
    <m/>
    <s v=""/>
    <m/>
    <s v=""/>
    <s v="CHL"/>
    <s v=""/>
    <s v="19,97"/>
    <s v="5407"/>
    <m/>
    <s v="01:06"/>
    <s v="19,94"/>
    <s v="5416"/>
    <m/>
    <s v="01:36"/>
    <s v="19,72"/>
    <s v="3651"/>
    <m/>
    <s v="03:23"/>
    <m/>
    <m/>
    <m/>
    <m/>
    <m/>
    <m/>
    <m/>
    <m/>
    <m/>
    <m/>
    <m/>
    <m/>
    <m/>
    <m/>
    <m/>
    <m/>
    <m/>
    <n v="19.899999999999999"/>
    <n v="14474"/>
    <n v="14474"/>
    <x v="3"/>
    <n v="4"/>
    <s v="04:01:14"/>
    <n v="185"/>
    <n v="-11.666666666666666"/>
    <n v="253.33333333333334"/>
    <s v="MICAELA TORRES HORTA"/>
    <s v="MICAELA TORRES HORTA - MARENGO ITATA"/>
    <e v="#N/A"/>
    <s v="03:49:34"/>
    <e v="#N/A"/>
    <e v="#N/A"/>
    <m/>
    <n v="1"/>
    <n v="53"/>
  </r>
  <r>
    <x v="0"/>
    <x v="0"/>
    <n v="80"/>
    <n v="80"/>
    <s v="YR"/>
    <s v="2"/>
    <x v="0"/>
    <s v=""/>
    <s v=""/>
    <s v="10181513"/>
    <s v="WILLIAM"/>
    <s v="GREASLEY MAKAI"/>
    <s v="106GH55"/>
    <s v="MC Bellaco"/>
    <m/>
    <s v=""/>
    <m/>
    <s v=""/>
    <s v="CAN"/>
    <s v=""/>
    <s v="19,12"/>
    <s v="5650"/>
    <m/>
    <s v="02:02"/>
    <s v="18,31"/>
    <s v="5898"/>
    <m/>
    <s v="04:13"/>
    <s v="17,1"/>
    <s v="4212"/>
    <m/>
    <s v="06:09"/>
    <m/>
    <m/>
    <m/>
    <m/>
    <m/>
    <m/>
    <m/>
    <m/>
    <m/>
    <m/>
    <m/>
    <m/>
    <m/>
    <m/>
    <m/>
    <m/>
    <m/>
    <n v="18.27"/>
    <n v="15760"/>
    <n v="15760"/>
    <x v="3"/>
    <n v="11"/>
    <s v="04:22:40"/>
    <n v="150"/>
    <n v="-33.1"/>
    <n v="196.9"/>
    <s v="WILLIAM GREASLEY MAKAI"/>
    <s v="WILLIAM GREASLEY MAKAI - MC BELLACO"/>
    <e v="#N/A"/>
    <s v="03:49:34"/>
    <e v="#N/A"/>
    <e v="#N/A"/>
    <m/>
    <n v="1"/>
    <n v="54"/>
  </r>
  <r>
    <x v="0"/>
    <x v="0"/>
    <n v="80"/>
    <n v="80"/>
    <s v="YR"/>
    <s v="3"/>
    <x v="0"/>
    <s v=""/>
    <s v=""/>
    <s v="10192484"/>
    <s v="FLORENCIA CATALINA"/>
    <s v="CERPA VERA"/>
    <s v="104NR24"/>
    <s v="ALCAZAR CANELO"/>
    <m/>
    <s v=""/>
    <m/>
    <s v=""/>
    <s v="CHL"/>
    <s v=""/>
    <s v="18,76"/>
    <s v="5757"/>
    <m/>
    <s v="07:12"/>
    <s v="18,62"/>
    <s v="5800"/>
    <m/>
    <s v="04:10"/>
    <s v="17,11"/>
    <s v="4208"/>
    <m/>
    <s v="29:58"/>
    <m/>
    <m/>
    <m/>
    <m/>
    <m/>
    <m/>
    <m/>
    <m/>
    <m/>
    <m/>
    <m/>
    <m/>
    <m/>
    <m/>
    <m/>
    <m/>
    <m/>
    <n v="18.27"/>
    <n v="15765"/>
    <n v="15765"/>
    <x v="3"/>
    <n v="12"/>
    <s v="04:22:45"/>
    <n v="145"/>
    <n v="-33.18333333333333"/>
    <n v="191.81666666666666"/>
    <s v="FLORENCIA CATALINA CERPA VERA"/>
    <s v="FLORENCIA CATALINA CERPA VERA - ALCAZAR CANELO"/>
    <e v="#N/A"/>
    <s v="03:49:34"/>
    <e v="#N/A"/>
    <e v="#N/A"/>
    <m/>
    <n v="1"/>
    <n v="55"/>
  </r>
  <r>
    <x v="0"/>
    <x v="0"/>
    <n v="80"/>
    <n v="80"/>
    <s v="YR"/>
    <s v="4"/>
    <x v="0"/>
    <s v=""/>
    <s v=""/>
    <s v="10172476"/>
    <s v="FLORENCIA"/>
    <s v="CARDONE ALMARZA"/>
    <s v="106BD75"/>
    <s v="HP ADEL"/>
    <m/>
    <s v=""/>
    <m/>
    <s v=""/>
    <s v="CHL"/>
    <s v=""/>
    <s v="17,64"/>
    <s v="6121"/>
    <m/>
    <s v="04:11"/>
    <s v="17,99"/>
    <s v="6004"/>
    <m/>
    <s v="02:58"/>
    <s v="18,03"/>
    <s v="3993"/>
    <m/>
    <s v="03:36"/>
    <m/>
    <m/>
    <m/>
    <m/>
    <m/>
    <m/>
    <m/>
    <m/>
    <m/>
    <m/>
    <m/>
    <m/>
    <m/>
    <m/>
    <m/>
    <m/>
    <m/>
    <n v="17.87"/>
    <n v="16118"/>
    <n v="16118"/>
    <x v="3"/>
    <n v="13"/>
    <s v="04:28:38"/>
    <n v="140"/>
    <n v="-39.06666666666667"/>
    <n v="180.93333333333334"/>
    <s v="FLORENCIA CARDONE ALMARZA"/>
    <s v="FLORENCIA CARDONE ALMARZA - HP ADEL"/>
    <e v="#N/A"/>
    <s v="03:49:34"/>
    <e v="#N/A"/>
    <e v="#N/A"/>
    <m/>
    <n v="1"/>
    <n v="56"/>
  </r>
  <r>
    <x v="0"/>
    <x v="0"/>
    <n v="80"/>
    <n v="80"/>
    <s v="YR"/>
    <s v="5"/>
    <x v="0"/>
    <s v=""/>
    <s v=""/>
    <s v="10187939"/>
    <s v="EMILIA"/>
    <s v="PATTERSON"/>
    <s v="106KS93"/>
    <s v="SEMBLANZA"/>
    <m/>
    <s v=""/>
    <m/>
    <s v=""/>
    <s v="CHL"/>
    <s v=""/>
    <s v="16,04"/>
    <s v="6732"/>
    <m/>
    <s v="03:28"/>
    <s v="18,65"/>
    <s v="5790"/>
    <m/>
    <s v="04:00"/>
    <s v="15,69"/>
    <s v="4590"/>
    <m/>
    <s v="08:56"/>
    <m/>
    <m/>
    <m/>
    <m/>
    <m/>
    <m/>
    <m/>
    <m/>
    <m/>
    <m/>
    <m/>
    <m/>
    <m/>
    <m/>
    <m/>
    <m/>
    <m/>
    <n v="16.829999999999998"/>
    <n v="17111"/>
    <n v="17111"/>
    <x v="3"/>
    <n v="25"/>
    <s v="04:45:11"/>
    <n v="80"/>
    <n v="-55.616666666666667"/>
    <n v="104.38333333333333"/>
    <s v="EMILIA PATTERSON"/>
    <s v="EMILIA PATTERSON - SEMBLANZA"/>
    <s v="RINCONADA A"/>
    <s v="03:49:34"/>
    <e v="#N/A"/>
    <e v="#N/A"/>
    <m/>
    <n v="1"/>
    <n v="57"/>
  </r>
  <r>
    <x v="0"/>
    <x v="0"/>
    <n v="80"/>
    <n v="80"/>
    <s v="YR"/>
    <s v="6"/>
    <x v="0"/>
    <s v=""/>
    <s v=""/>
    <s v="10155174"/>
    <s v="CONSUELO"/>
    <s v="MARCHANT CARDENAS"/>
    <s v="106CE28"/>
    <s v="ALCAZAR MAGNOLIO"/>
    <m/>
    <s v=""/>
    <m/>
    <s v=""/>
    <s v="CHL"/>
    <s v=""/>
    <s v="16,2"/>
    <s v="6666"/>
    <m/>
    <s v="02:32"/>
    <s v="16,5"/>
    <s v="6547"/>
    <m/>
    <s v="02:49"/>
    <s v="18,45"/>
    <s v="3903"/>
    <m/>
    <s v="11:45"/>
    <m/>
    <m/>
    <m/>
    <m/>
    <m/>
    <m/>
    <m/>
    <m/>
    <m/>
    <m/>
    <m/>
    <m/>
    <m/>
    <m/>
    <m/>
    <m/>
    <m/>
    <n v="16.829999999999998"/>
    <n v="17116"/>
    <n v="17116"/>
    <x v="3"/>
    <n v="26"/>
    <s v="04:45:16"/>
    <n v="75"/>
    <n v="-55.7"/>
    <n v="99.3"/>
    <s v="CONSUELO MARCHANT CARDENAS"/>
    <s v="CONSUELO MARCHANT CARDENAS - ALCAZAR MAGNOLIO"/>
    <e v="#N/A"/>
    <s v="03:49:34"/>
    <e v="#N/A"/>
    <e v="#N/A"/>
    <m/>
    <n v="1"/>
    <n v="58"/>
  </r>
  <r>
    <x v="0"/>
    <x v="0"/>
    <n v="80"/>
    <n v="80"/>
    <s v="YR"/>
    <s v="7"/>
    <x v="0"/>
    <s v=""/>
    <s v=""/>
    <s v="10178025"/>
    <s v="TRINIDAD"/>
    <s v="MARINKOVIC CORTESE"/>
    <s v="106KP37"/>
    <s v="QUIJOTE"/>
    <m/>
    <s v=""/>
    <m/>
    <s v=""/>
    <s v="CHL"/>
    <s v=""/>
    <s v="16,16"/>
    <s v="6685"/>
    <m/>
    <s v="02:49"/>
    <s v="16,46"/>
    <s v="6563"/>
    <m/>
    <s v="03:20"/>
    <s v="18,53"/>
    <s v="3885"/>
    <m/>
    <s v="08:12"/>
    <m/>
    <m/>
    <m/>
    <m/>
    <m/>
    <m/>
    <m/>
    <m/>
    <m/>
    <m/>
    <m/>
    <m/>
    <m/>
    <m/>
    <m/>
    <m/>
    <m/>
    <n v="16.809999999999999"/>
    <n v="17133"/>
    <n v="17133"/>
    <x v="3"/>
    <n v="27"/>
    <s v="04:45:33"/>
    <n v="70"/>
    <n v="-55.983333333333334"/>
    <n v="94.016666666666666"/>
    <s v="TRINIDAD MARINKOVIC CORTESE"/>
    <s v="TRINIDAD MARINKOVIC CORTESE - QUIJOTE"/>
    <e v="#N/A"/>
    <s v="03:49:34"/>
    <e v="#N/A"/>
    <e v="#N/A"/>
    <m/>
    <n v="1"/>
    <n v="59"/>
  </r>
  <r>
    <x v="0"/>
    <x v="0"/>
    <n v="80"/>
    <n v="80"/>
    <s v="YR"/>
    <s v="8"/>
    <x v="0"/>
    <s v=""/>
    <s v=""/>
    <s v="10169490"/>
    <s v="GABRIEL AGUSTIN"/>
    <s v="ALMARA"/>
    <s v="106KP40"/>
    <s v="CARMELO"/>
    <m/>
    <s v=""/>
    <m/>
    <s v=""/>
    <s v="CHL"/>
    <s v=""/>
    <s v="16,13"/>
    <s v="6696"/>
    <m/>
    <s v="02:55"/>
    <s v="16,55"/>
    <s v="6527"/>
    <m/>
    <s v="02:52"/>
    <s v="18,39"/>
    <s v="3915"/>
    <m/>
    <s v="08:22"/>
    <m/>
    <m/>
    <m/>
    <m/>
    <m/>
    <m/>
    <m/>
    <m/>
    <m/>
    <m/>
    <m/>
    <m/>
    <m/>
    <m/>
    <m/>
    <m/>
    <m/>
    <n v="16.8"/>
    <n v="17138"/>
    <n v="17138"/>
    <x v="3"/>
    <n v="28"/>
    <s v="04:45:38"/>
    <n v="65"/>
    <n v="-56.06666666666667"/>
    <n v="88.933333333333337"/>
    <s v="GABRIEL AGUSTIN ALMARA"/>
    <s v="GABRIEL AGUSTIN ALMARA - CARMELO"/>
    <e v="#N/A"/>
    <s v="03:49:34"/>
    <e v="#N/A"/>
    <e v="#N/A"/>
    <m/>
    <n v="1"/>
    <n v="60"/>
  </r>
  <r>
    <x v="0"/>
    <x v="0"/>
    <n v="80"/>
    <n v="80"/>
    <s v="YR"/>
    <s v="9"/>
    <x v="1"/>
    <s v=""/>
    <s v=""/>
    <s v="10176286"/>
    <s v="VICTOR"/>
    <s v="RIOS GARCIA HUIDOBRO"/>
    <s v="106DA44"/>
    <s v="JG GRINGA"/>
    <m/>
    <s v=""/>
    <m/>
    <s v=""/>
    <s v="CHL"/>
    <s v=""/>
    <s v="17,97"/>
    <s v="6010"/>
    <m/>
    <s v="02:13"/>
    <s v="17,72"/>
    <s v="6095"/>
    <s v="FTQ GA"/>
    <s v="02:53"/>
    <m/>
    <m/>
    <m/>
    <m/>
    <m/>
    <m/>
    <m/>
    <m/>
    <m/>
    <m/>
    <m/>
    <m/>
    <m/>
    <m/>
    <m/>
    <m/>
    <m/>
    <m/>
    <m/>
    <m/>
    <m/>
    <n v="17.84"/>
    <n v="12105"/>
    <s v="NA"/>
    <x v="3"/>
    <s v="NA"/>
    <s v="NA"/>
    <n v="0"/>
    <e v="#VALUE!"/>
    <n v="0"/>
    <s v="VICTOR RIOS GARCIA HUIDOBRO"/>
    <s v="VICTOR RIOS GARCIA HUIDOBRO - JG GRINGA"/>
    <e v="#N/A"/>
    <s v="03:49:34"/>
    <e v="#N/A"/>
    <e v="#N/A"/>
    <m/>
    <n v="0"/>
    <n v="61"/>
  </r>
  <r>
    <x v="0"/>
    <x v="0"/>
    <n v="80"/>
    <n v="80"/>
    <s v="YR"/>
    <s v="10"/>
    <x v="1"/>
    <s v=""/>
    <s v=""/>
    <s v="10105728"/>
    <s v="DOMINGO"/>
    <s v="SPOERER VERGARA"/>
    <m/>
    <s v="JINSHAH"/>
    <m/>
    <s v=""/>
    <m/>
    <s v=""/>
    <s v="CHL"/>
    <s v=""/>
    <s v="18,33"/>
    <s v="5893"/>
    <s v="FTQ GA"/>
    <s v="05:45"/>
    <m/>
    <m/>
    <m/>
    <m/>
    <m/>
    <m/>
    <m/>
    <m/>
    <m/>
    <m/>
    <m/>
    <m/>
    <m/>
    <m/>
    <m/>
    <m/>
    <m/>
    <m/>
    <m/>
    <m/>
    <m/>
    <m/>
    <m/>
    <m/>
    <m/>
    <n v="18.329999999999998"/>
    <n v="5893"/>
    <s v="NA"/>
    <x v="3"/>
    <s v="NA"/>
    <s v="NA"/>
    <n v="0"/>
    <e v="#VALUE!"/>
    <n v="0"/>
    <s v="DOMINGO SPOERER VERGARA"/>
    <s v="DOMINGO SPOERER VERGARA - JINSHAH"/>
    <s v="LA COMPAÑÍA"/>
    <s v="03:49:34"/>
    <e v="#N/A"/>
    <e v="#N/A"/>
    <m/>
    <n v="0"/>
    <n v="62"/>
  </r>
  <r>
    <x v="0"/>
    <x v="1"/>
    <n v="80"/>
    <n v="80"/>
    <s v="AD"/>
    <s v="1"/>
    <x v="0"/>
    <s v=""/>
    <s v=""/>
    <m/>
    <s v="FELIPE"/>
    <s v="THOMSEN"/>
    <m/>
    <s v="ZAGAL"/>
    <m/>
    <s v=""/>
    <m/>
    <s v=""/>
    <s v="CHL"/>
    <s v=""/>
    <s v="08:30:00"/>
    <s v="09:56:46"/>
    <s v="10:03:44"/>
    <s v="19,2"/>
    <s v="20,75"/>
    <s v="5624"/>
    <m/>
    <s v="10:43:44"/>
    <s v="12:03:27"/>
    <s v="12:12:37"/>
    <s v="20,25"/>
    <s v="22,58"/>
    <s v="5333"/>
    <m/>
    <s v="12:52:37"/>
    <s v="13:53:18"/>
    <s v="14:05:17"/>
    <s v="19,77"/>
    <s v="19,77"/>
    <s v="3642"/>
    <m/>
    <m/>
    <m/>
    <m/>
    <m/>
    <m/>
    <m/>
    <m/>
    <m/>
    <n v="19.73"/>
    <n v="14599"/>
    <n v="14599"/>
    <x v="2"/>
    <n v="5"/>
    <s v="04:03:19"/>
    <n v="180"/>
    <n v="-13.75"/>
    <n v="246.25"/>
    <s v="FELIPE THOMSEN"/>
    <s v="FELIPE THOMSEN - ZAGAL"/>
    <e v="#N/A"/>
    <s v="03:49:34"/>
    <e v="#N/A"/>
    <e v="#N/A"/>
    <m/>
    <n v="1"/>
    <n v="63"/>
  </r>
  <r>
    <x v="0"/>
    <x v="1"/>
    <n v="80"/>
    <n v="80"/>
    <s v="AD"/>
    <s v="2"/>
    <x v="0"/>
    <s v=""/>
    <s v=""/>
    <m/>
    <s v="OSCAR"/>
    <s v="TAHAN"/>
    <m/>
    <s v="GALA"/>
    <m/>
    <s v=""/>
    <m/>
    <s v=""/>
    <s v="CHL"/>
    <s v=""/>
    <s v="08:30:00"/>
    <s v="10:00:11"/>
    <s v="10:02:49"/>
    <s v="19,39"/>
    <s v="19,96"/>
    <s v="5569"/>
    <m/>
    <s v="10:42:49"/>
    <s v="12:10:22"/>
    <s v="12:13:54"/>
    <s v="19,76"/>
    <s v="20,56"/>
    <s v="5466"/>
    <m/>
    <s v="12:53:54"/>
    <s v="13:54:53"/>
    <s v="14:04:22"/>
    <s v="19,68"/>
    <s v="19,68"/>
    <s v="3659"/>
    <m/>
    <m/>
    <m/>
    <m/>
    <m/>
    <m/>
    <m/>
    <m/>
    <m/>
    <n v="19.600000000000001"/>
    <n v="14694"/>
    <n v="14694"/>
    <x v="2"/>
    <n v="6"/>
    <s v="04:04:54"/>
    <n v="175"/>
    <n v="-15.333333333333334"/>
    <n v="239.66666666666666"/>
    <s v="OSCAR TAHAN"/>
    <s v="OSCAR TAHAN - GALA"/>
    <e v="#N/A"/>
    <s v="03:49:34"/>
    <e v="#N/A"/>
    <e v="#N/A"/>
    <m/>
    <n v="1"/>
    <n v="64"/>
  </r>
  <r>
    <x v="0"/>
    <x v="1"/>
    <n v="80"/>
    <n v="80"/>
    <s v="AD"/>
    <s v="3"/>
    <x v="0"/>
    <s v=""/>
    <s v=""/>
    <m/>
    <s v="RICARDO"/>
    <s v="THOMSEN"/>
    <m/>
    <s v="CORAJE"/>
    <m/>
    <s v=""/>
    <m/>
    <s v=""/>
    <s v="CHL"/>
    <s v=""/>
    <s v="08:30:00"/>
    <s v="09:58:34"/>
    <s v="10:06:28"/>
    <s v="18,66"/>
    <s v="20,32"/>
    <s v="5788"/>
    <m/>
    <s v="10:46:28"/>
    <s v="12:10:47"/>
    <s v="12:16:05"/>
    <s v="20,08"/>
    <s v="21,35"/>
    <s v="5377"/>
    <m/>
    <s v="12:56:05"/>
    <s v="14:03:32"/>
    <s v="14:08:22"/>
    <s v="17,79"/>
    <s v="17,79"/>
    <s v="4046"/>
    <m/>
    <m/>
    <m/>
    <m/>
    <m/>
    <m/>
    <m/>
    <m/>
    <m/>
    <n v="18.93"/>
    <n v="15212"/>
    <n v="15212"/>
    <x v="2"/>
    <n v="7"/>
    <s v="04:13:32"/>
    <n v="170"/>
    <n v="-23.966666666666665"/>
    <n v="226.03333333333333"/>
    <s v="RICARDO THOMSEN"/>
    <s v="RICARDO THOMSEN - CORAJE"/>
    <e v="#N/A"/>
    <s v="03:49:34"/>
    <e v="#N/A"/>
    <e v="#N/A"/>
    <m/>
    <n v="1"/>
    <n v="65"/>
  </r>
  <r>
    <x v="0"/>
    <x v="1"/>
    <n v="80"/>
    <n v="80"/>
    <s v="AD"/>
    <s v="4"/>
    <x v="0"/>
    <s v=""/>
    <s v=""/>
    <m/>
    <s v="MATIAS"/>
    <s v="ALONSO ASCUY"/>
    <m/>
    <s v="ARAMIS"/>
    <m/>
    <s v=""/>
    <m/>
    <s v=""/>
    <s v="CHL"/>
    <s v=""/>
    <s v="08:30:00"/>
    <s v="09:56:25"/>
    <s v="10:06:03"/>
    <s v="18,74"/>
    <s v="20,83"/>
    <s v="5763"/>
    <m/>
    <s v="10:46:03"/>
    <s v="12:09:49"/>
    <s v="12:21:31"/>
    <s v="18,85"/>
    <s v="21,49"/>
    <s v="5729"/>
    <m/>
    <s v="13:01:31"/>
    <s v="14:07:30"/>
    <s v="14:19:24"/>
    <s v="18,19"/>
    <s v="18,19"/>
    <s v="3959"/>
    <m/>
    <m/>
    <m/>
    <m/>
    <m/>
    <m/>
    <m/>
    <m/>
    <m/>
    <n v="18.64"/>
    <n v="15451"/>
    <n v="15451"/>
    <x v="2"/>
    <n v="8"/>
    <s v="04:17:31"/>
    <n v="165"/>
    <n v="-27.95"/>
    <n v="217.05"/>
    <s v="MATIAS ALONSO ASCUY"/>
    <s v="MATIAS ALONSO ASCUY - ARAMIS"/>
    <s v="SANDEK 1"/>
    <s v="03:49:34"/>
    <e v="#N/A"/>
    <e v="#N/A"/>
    <m/>
    <n v="1"/>
    <n v="6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728">
  <r>
    <x v="0"/>
    <x v="0"/>
    <n v="120"/>
    <n v="120"/>
    <x v="0"/>
    <s v="1"/>
    <x v="0"/>
    <s v=""/>
    <s v=""/>
    <s v="10072682"/>
    <s v="MARTIN"/>
    <s v="GARCIA LAZO"/>
    <s v="106FS83"/>
    <s v="SI QUILILCHE"/>
    <m/>
    <s v=""/>
    <m/>
    <s v=""/>
    <s v="CHL"/>
    <s v=""/>
    <s v="17,45"/>
    <s v="8250"/>
    <m/>
    <s v="01:29"/>
    <s v="19,05"/>
    <s v="5671"/>
    <m/>
    <s v="01:44"/>
    <s v="18,56"/>
    <s v="5818"/>
    <m/>
    <s v="02:11"/>
    <s v="24,06"/>
    <s v="2992"/>
    <m/>
    <s v="11:00"/>
    <m/>
    <m/>
    <m/>
    <m/>
    <m/>
    <m/>
    <m/>
    <m/>
    <m/>
    <m/>
    <m/>
    <m/>
    <m/>
    <n v="19"/>
    <n v="22732"/>
    <n v="22732"/>
    <x v="0"/>
    <n v="3"/>
    <s v="06:18:52"/>
    <n v="190"/>
    <n v="-25.516666666666666"/>
    <n v="284.48333333333335"/>
    <s v="MARTIN GARCIA LAZO"/>
    <x v="0"/>
    <s v="EL MOLINO A"/>
    <s v="05:53:21"/>
    <e v="#N/A"/>
    <e v="#N/A"/>
    <m/>
  </r>
  <r>
    <x v="0"/>
    <x v="0"/>
    <n v="120"/>
    <n v="120"/>
    <x v="0"/>
    <s v="2"/>
    <x v="0"/>
    <s v=""/>
    <s v=""/>
    <s v="10072686"/>
    <s v="PABLO"/>
    <s v="LLOMPART"/>
    <m/>
    <s v="ANCAR DASAM"/>
    <m/>
    <s v=""/>
    <m/>
    <s v=""/>
    <s v="CHL"/>
    <s v=""/>
    <s v="17,84"/>
    <s v="8072"/>
    <m/>
    <s v="02:42"/>
    <s v="20,2"/>
    <s v="5345"/>
    <m/>
    <s v="01:47"/>
    <s v="17,1"/>
    <s v="6317"/>
    <m/>
    <s v="11:50"/>
    <s v="23,99"/>
    <s v="3001"/>
    <m/>
    <s v="21:04"/>
    <m/>
    <m/>
    <m/>
    <m/>
    <m/>
    <m/>
    <m/>
    <m/>
    <m/>
    <m/>
    <m/>
    <m/>
    <m/>
    <n v="19"/>
    <n v="22735"/>
    <n v="22735"/>
    <x v="0"/>
    <n v="4"/>
    <s v="06:18:55"/>
    <n v="185"/>
    <n v="-25.566666666666666"/>
    <n v="279.43333333333334"/>
    <s v="PABLO LLOMPART"/>
    <x v="1"/>
    <s v="EL QUILLAY"/>
    <s v="05:53:21"/>
    <e v="#N/A"/>
    <e v="#N/A"/>
    <m/>
  </r>
  <r>
    <x v="0"/>
    <x v="0"/>
    <n v="120"/>
    <n v="120"/>
    <x v="0"/>
    <s v="3"/>
    <x v="0"/>
    <s v=""/>
    <s v=""/>
    <s v="10036587"/>
    <s v="NICOLAS"/>
    <s v="SCHMIDT GONZALEZ"/>
    <s v="105EI51"/>
    <s v="MALBORO"/>
    <m/>
    <s v=""/>
    <m/>
    <s v=""/>
    <s v="CHL"/>
    <s v=""/>
    <s v="17,36"/>
    <s v="8295"/>
    <m/>
    <s v="02:17"/>
    <s v="19,16"/>
    <s v="5637"/>
    <m/>
    <s v="02:41"/>
    <s v="18,42"/>
    <s v="5863"/>
    <m/>
    <s v="03:09"/>
    <s v="23,78"/>
    <s v="3028"/>
    <m/>
    <s v="10:53"/>
    <m/>
    <m/>
    <m/>
    <m/>
    <m/>
    <m/>
    <m/>
    <m/>
    <m/>
    <m/>
    <m/>
    <m/>
    <m/>
    <n v="18.93"/>
    <n v="22824"/>
    <n v="22824"/>
    <x v="0"/>
    <n v="5"/>
    <s v="06:20:24"/>
    <n v="180"/>
    <n v="-27.05"/>
    <n v="272.95"/>
    <s v="NICOLAS SCHMIDT GONZALEZ"/>
    <x v="2"/>
    <s v="TOBA ENDURANCE"/>
    <s v="05:53:21"/>
    <e v="#N/A"/>
    <e v="#N/A"/>
    <m/>
  </r>
  <r>
    <x v="0"/>
    <x v="0"/>
    <n v="120"/>
    <n v="120"/>
    <x v="0"/>
    <s v="4"/>
    <x v="0"/>
    <s v=""/>
    <s v=""/>
    <s v="10067266"/>
    <s v="FELIPE"/>
    <s v="SAT YABER"/>
    <s v="106GG85"/>
    <s v="ATILANA"/>
    <m/>
    <s v=""/>
    <m/>
    <s v=""/>
    <s v="CHL"/>
    <s v=""/>
    <s v="17,37"/>
    <s v="8288"/>
    <m/>
    <s v="04:53"/>
    <s v="19,01"/>
    <s v="5681"/>
    <m/>
    <s v="03:14"/>
    <s v="18,17"/>
    <s v="5943"/>
    <m/>
    <s v="05:08"/>
    <s v="19,51"/>
    <s v="3690"/>
    <m/>
    <s v="09:06"/>
    <m/>
    <m/>
    <m/>
    <m/>
    <m/>
    <m/>
    <m/>
    <m/>
    <m/>
    <m/>
    <m/>
    <m/>
    <m/>
    <n v="18.3"/>
    <n v="23601"/>
    <n v="23601"/>
    <x v="0"/>
    <n v="6"/>
    <s v="06:33:21"/>
    <n v="175"/>
    <n v="-40"/>
    <n v="255"/>
    <s v="FELIPE SAT YABER"/>
    <x v="3"/>
    <s v="RINCONADA A"/>
    <s v="05:53:21"/>
    <e v="#N/A"/>
    <e v="#N/A"/>
    <m/>
  </r>
  <r>
    <x v="0"/>
    <x v="0"/>
    <n v="120"/>
    <n v="120"/>
    <x v="0"/>
    <s v="5"/>
    <x v="0"/>
    <s v=""/>
    <s v=""/>
    <s v="10181514"/>
    <s v="TARA ANNE"/>
    <s v="GREASLEY"/>
    <s v="106FQ91"/>
    <s v="AYHUN"/>
    <m/>
    <s v=""/>
    <m/>
    <s v=""/>
    <s v="CHL"/>
    <s v=""/>
    <s v="17,77"/>
    <s v="8103"/>
    <m/>
    <s v="02:35"/>
    <s v="18,37"/>
    <s v="5879"/>
    <m/>
    <s v="02:53"/>
    <s v="18,22"/>
    <s v="5927"/>
    <m/>
    <s v="05:20"/>
    <s v="12,8"/>
    <s v="5627"/>
    <m/>
    <s v="02:31"/>
    <m/>
    <m/>
    <m/>
    <m/>
    <m/>
    <m/>
    <m/>
    <m/>
    <m/>
    <m/>
    <m/>
    <m/>
    <m/>
    <n v="16.920000000000002"/>
    <n v="25536"/>
    <n v="25536"/>
    <x v="0"/>
    <n v="8"/>
    <s v="07:05:36"/>
    <n v="165"/>
    <n v="-72.25"/>
    <n v="212.75"/>
    <s v="TARA ANNE GREASLEY"/>
    <x v="4"/>
    <e v="#N/A"/>
    <s v="05:53:21"/>
    <e v="#N/A"/>
    <e v="#N/A"/>
    <m/>
  </r>
  <r>
    <x v="0"/>
    <x v="0"/>
    <n v="120"/>
    <n v="120"/>
    <x v="0"/>
    <s v="6"/>
    <x v="0"/>
    <s v=""/>
    <s v=""/>
    <s v="10072514"/>
    <s v="MAXI"/>
    <s v="WIMMER"/>
    <s v="106FS73"/>
    <s v="CL LIDIA"/>
    <m/>
    <s v=""/>
    <m/>
    <s v=""/>
    <s v="CHL"/>
    <s v=""/>
    <s v="16,65"/>
    <s v="8650"/>
    <m/>
    <s v="04:49"/>
    <s v="17,28"/>
    <s v="6249"/>
    <m/>
    <s v="02:21"/>
    <s v="17,1"/>
    <s v="6317"/>
    <m/>
    <s v="03:07"/>
    <s v="15,45"/>
    <s v="4661"/>
    <m/>
    <s v="05:51"/>
    <m/>
    <m/>
    <m/>
    <m/>
    <m/>
    <m/>
    <m/>
    <m/>
    <m/>
    <m/>
    <m/>
    <m/>
    <m/>
    <n v="16.690000000000001"/>
    <n v="25877"/>
    <n v="25877"/>
    <x v="0"/>
    <n v="9"/>
    <s v="07:11:17"/>
    <n v="160"/>
    <n v="-77.933333333333337"/>
    <n v="202.06666666666666"/>
    <s v="MAXI WIMMER"/>
    <x v="5"/>
    <s v="EL MOLINO A"/>
    <s v="05:53:21"/>
    <e v="#N/A"/>
    <e v="#N/A"/>
    <m/>
  </r>
  <r>
    <x v="0"/>
    <x v="0"/>
    <n v="120"/>
    <n v="120"/>
    <x v="0"/>
    <s v="7"/>
    <x v="0"/>
    <s v=""/>
    <s v=""/>
    <s v="10131587"/>
    <s v="CAROLINE"/>
    <s v="MACKENZIE"/>
    <s v="104JS61"/>
    <s v="F.U. CORSO"/>
    <m/>
    <s v=""/>
    <m/>
    <s v=""/>
    <s v="CHL"/>
    <s v=""/>
    <s v="15,97"/>
    <s v="9018"/>
    <m/>
    <s v="09:34"/>
    <s v="16,77"/>
    <s v="6441"/>
    <m/>
    <s v="05:01"/>
    <s v="14,1"/>
    <s v="7662"/>
    <m/>
    <s v="06:19"/>
    <s v="9,62"/>
    <s v="7481"/>
    <m/>
    <s v="04:23"/>
    <m/>
    <m/>
    <m/>
    <m/>
    <m/>
    <m/>
    <m/>
    <m/>
    <m/>
    <m/>
    <m/>
    <m/>
    <m/>
    <n v="14.12"/>
    <n v="30602"/>
    <n v="30602"/>
    <x v="0"/>
    <n v="12"/>
    <s v="08:30:02"/>
    <n v="145"/>
    <n v="-156.68333333333334"/>
    <n v="119.99999993"/>
    <s v="CAROLINE MACKENZIE"/>
    <x v="6"/>
    <s v="LA COMPAÑÍA"/>
    <s v="05:53:21"/>
    <e v="#N/A"/>
    <e v="#N/A"/>
    <m/>
  </r>
  <r>
    <x v="0"/>
    <x v="0"/>
    <n v="120"/>
    <n v="120"/>
    <x v="0"/>
    <s v="8"/>
    <x v="1"/>
    <s v=""/>
    <s v=""/>
    <s v="10048681"/>
    <s v="DAVID"/>
    <s v="RAMIREZ AGUILERA"/>
    <s v="105BD00"/>
    <s v="MONONA"/>
    <m/>
    <s v=""/>
    <m/>
    <s v=""/>
    <s v="CHL"/>
    <s v=""/>
    <s v="16,34"/>
    <s v="8810"/>
    <m/>
    <s v="06:03"/>
    <s v="18,03"/>
    <s v="5991"/>
    <m/>
    <s v="04:12"/>
    <s v="14,95"/>
    <s v="7224"/>
    <s v="FTQ GA"/>
    <s v="06:36"/>
    <m/>
    <m/>
    <m/>
    <m/>
    <m/>
    <m/>
    <m/>
    <m/>
    <m/>
    <m/>
    <m/>
    <m/>
    <m/>
    <m/>
    <m/>
    <m/>
    <m/>
    <n v="16.350000000000001"/>
    <n v="22025"/>
    <s v="NA"/>
    <x v="0"/>
    <s v="NA"/>
    <s v="NA"/>
    <n v="0"/>
    <e v="#VALUE!"/>
    <n v="0"/>
    <s v="DAVID RAMIREZ AGUILERA"/>
    <x v="7"/>
    <e v="#N/A"/>
    <s v="05:53:21"/>
    <e v="#N/A"/>
    <e v="#N/A"/>
    <m/>
  </r>
  <r>
    <x v="0"/>
    <x v="0"/>
    <n v="120"/>
    <n v="120"/>
    <x v="0"/>
    <s v="9"/>
    <x v="1"/>
    <s v=""/>
    <s v=""/>
    <s v="10100389"/>
    <s v="NICOLE"/>
    <s v="HAMMERSLEY FONK"/>
    <s v="106EP84"/>
    <s v="CL LEYLANI"/>
    <m/>
    <s v=""/>
    <m/>
    <s v=""/>
    <s v="CHL"/>
    <s v=""/>
    <s v="16,63"/>
    <s v="8657"/>
    <m/>
    <s v="04:53"/>
    <s v="16,89"/>
    <s v="6396"/>
    <s v="FTQ GA"/>
    <s v="04:51"/>
    <m/>
    <m/>
    <m/>
    <m/>
    <m/>
    <m/>
    <m/>
    <m/>
    <m/>
    <m/>
    <m/>
    <m/>
    <m/>
    <m/>
    <m/>
    <m/>
    <m/>
    <m/>
    <m/>
    <m/>
    <m/>
    <n v="16.739999999999998"/>
    <n v="15053"/>
    <s v="NA"/>
    <x v="0"/>
    <s v="NA"/>
    <s v="NA"/>
    <n v="0"/>
    <e v="#VALUE!"/>
    <n v="0"/>
    <s v="NICOLE HAMMERSLEY FONK"/>
    <x v="8"/>
    <s v="EL MOLINO A"/>
    <s v="05:53:21"/>
    <e v="#N/A"/>
    <e v="#N/A"/>
    <m/>
  </r>
  <r>
    <x v="0"/>
    <x v="0"/>
    <n v="120"/>
    <n v="120"/>
    <x v="0"/>
    <s v="10"/>
    <x v="1"/>
    <s v=""/>
    <s v=""/>
    <s v="10036495"/>
    <s v="ANDRE"/>
    <s v="ALVAREZ"/>
    <s v="106FS84"/>
    <s v="FUERZA BRUTA SA"/>
    <m/>
    <s v=""/>
    <m/>
    <s v=""/>
    <s v="CHL"/>
    <s v=""/>
    <s v="16,78"/>
    <s v="8584"/>
    <m/>
    <s v="02:13"/>
    <s v="16,14"/>
    <s v="6691"/>
    <s v="FTQ GA"/>
    <s v="02:12"/>
    <m/>
    <m/>
    <m/>
    <m/>
    <m/>
    <m/>
    <m/>
    <m/>
    <m/>
    <m/>
    <m/>
    <m/>
    <m/>
    <m/>
    <m/>
    <m/>
    <m/>
    <m/>
    <m/>
    <m/>
    <m/>
    <n v="16.5"/>
    <n v="15275"/>
    <s v="NA"/>
    <x v="0"/>
    <s v="NA"/>
    <s v="NA"/>
    <n v="0"/>
    <e v="#VALUE!"/>
    <n v="0"/>
    <s v="ANDRE ALVAREZ"/>
    <x v="9"/>
    <e v="#N/A"/>
    <s v="05:53:21"/>
    <e v="#N/A"/>
    <e v="#N/A"/>
    <m/>
  </r>
  <r>
    <x v="0"/>
    <x v="0"/>
    <n v="120"/>
    <n v="120"/>
    <x v="0"/>
    <s v="11"/>
    <x v="1"/>
    <s v=""/>
    <s v=""/>
    <s v="10040068"/>
    <s v="CLAUDIO"/>
    <s v="CORNEJO CABEZAS"/>
    <s v="105ZX57"/>
    <s v="TAABORA"/>
    <m/>
    <s v=""/>
    <m/>
    <s v=""/>
    <s v="CHL"/>
    <s v=""/>
    <s v="17,68"/>
    <s v="8147"/>
    <s v="FTQ GA"/>
    <s v="03:11"/>
    <m/>
    <m/>
    <m/>
    <m/>
    <m/>
    <m/>
    <m/>
    <m/>
    <m/>
    <m/>
    <m/>
    <m/>
    <m/>
    <m/>
    <m/>
    <m/>
    <m/>
    <m/>
    <m/>
    <m/>
    <m/>
    <m/>
    <m/>
    <m/>
    <m/>
    <n v="17.68"/>
    <n v="8147"/>
    <s v="NA"/>
    <x v="0"/>
    <s v="NA"/>
    <s v="NA"/>
    <n v="0"/>
    <e v="#VALUE!"/>
    <n v="0"/>
    <s v="CLAUDIO CORNEJO CABEZAS"/>
    <x v="10"/>
    <s v="RINCONADA A"/>
    <s v="05:53:21"/>
    <e v="#N/A"/>
    <e v="#N/A"/>
    <m/>
  </r>
  <r>
    <x v="0"/>
    <x v="0"/>
    <n v="120"/>
    <n v="120"/>
    <x v="0"/>
    <s v="12"/>
    <x v="1"/>
    <s v=""/>
    <s v=""/>
    <s v="10146487"/>
    <s v="MARIIA"/>
    <s v="SHABLOVSKA"/>
    <s v="105OK14"/>
    <s v="GUSTAVO CERATI"/>
    <m/>
    <s v=""/>
    <m/>
    <s v=""/>
    <s v="UKR"/>
    <s v=""/>
    <s v="14,5"/>
    <s v="9931"/>
    <s v="RET"/>
    <s v="07:46"/>
    <m/>
    <m/>
    <m/>
    <m/>
    <m/>
    <m/>
    <m/>
    <m/>
    <m/>
    <m/>
    <m/>
    <m/>
    <m/>
    <m/>
    <m/>
    <m/>
    <m/>
    <m/>
    <m/>
    <m/>
    <m/>
    <m/>
    <m/>
    <m/>
    <m/>
    <n v="14.5"/>
    <n v="9931"/>
    <s v="NA"/>
    <x v="0"/>
    <s v="NA"/>
    <s v="NA"/>
    <n v="0"/>
    <e v="#VALUE!"/>
    <n v="0"/>
    <s v="MARIIA SHABLOVSKA"/>
    <x v="11"/>
    <e v="#N/A"/>
    <s v="05:53:21"/>
    <e v="#N/A"/>
    <e v="#N/A"/>
    <m/>
  </r>
  <r>
    <x v="0"/>
    <x v="0"/>
    <n v="120"/>
    <n v="120"/>
    <x v="0"/>
    <s v="13"/>
    <x v="1"/>
    <s v=""/>
    <s v=""/>
    <s v="10018240"/>
    <s v="DAVID"/>
    <s v="RAMIREZ FUENTES"/>
    <s v="106DW18"/>
    <s v="Wolverine"/>
    <m/>
    <s v=""/>
    <m/>
    <s v=""/>
    <s v="CHL"/>
    <s v=""/>
    <s v="13,32"/>
    <s v="10810"/>
    <s v="FTQ OT+ME"/>
    <s v="22:27"/>
    <m/>
    <m/>
    <m/>
    <m/>
    <m/>
    <m/>
    <m/>
    <m/>
    <m/>
    <m/>
    <m/>
    <m/>
    <m/>
    <m/>
    <m/>
    <m/>
    <m/>
    <m/>
    <m/>
    <m/>
    <m/>
    <m/>
    <m/>
    <m/>
    <m/>
    <n v="13.32"/>
    <n v="10810"/>
    <s v="NA"/>
    <x v="0"/>
    <s v="NA"/>
    <s v="NA"/>
    <n v="0"/>
    <e v="#VALUE!"/>
    <n v="0"/>
    <s v="DAVID RAMIREZ FUENTES"/>
    <x v="12"/>
    <e v="#N/A"/>
    <s v="05:53:21"/>
    <e v="#N/A"/>
    <e v="#N/A"/>
    <m/>
  </r>
  <r>
    <x v="0"/>
    <x v="0"/>
    <n v="120"/>
    <n v="120"/>
    <x v="1"/>
    <s v="1"/>
    <x v="0"/>
    <s v=""/>
    <s v=""/>
    <s v="10086065"/>
    <s v="PAULA"/>
    <s v="LLORENS CLARK"/>
    <s v="104ZN21"/>
    <s v="S H CIRO"/>
    <m/>
    <s v=""/>
    <m/>
    <s v=""/>
    <s v="CHL"/>
    <s v=""/>
    <s v="21,66"/>
    <s v="6649"/>
    <m/>
    <s v="03:11"/>
    <s v="21"/>
    <s v="5142"/>
    <m/>
    <s v="04:24"/>
    <s v="19,64"/>
    <s v="5499"/>
    <m/>
    <s v="06:26"/>
    <s v="18,41"/>
    <s v="3911"/>
    <m/>
    <s v="15:17"/>
    <m/>
    <m/>
    <m/>
    <m/>
    <m/>
    <m/>
    <m/>
    <m/>
    <m/>
    <m/>
    <m/>
    <m/>
    <m/>
    <n v="20.38"/>
    <n v="21201"/>
    <n v="21201"/>
    <x v="1"/>
    <n v="1"/>
    <s v="05:53:21"/>
    <n v="200"/>
    <n v="0"/>
    <n v="320"/>
    <s v="PAULA LLORENS CLARK"/>
    <x v="13"/>
    <s v="SANDEK 1"/>
    <s v="05:53:21"/>
    <e v="#N/A"/>
    <e v="#N/A"/>
    <m/>
  </r>
  <r>
    <x v="0"/>
    <x v="0"/>
    <n v="120"/>
    <n v="120"/>
    <x v="1"/>
    <s v="2"/>
    <x v="0"/>
    <s v=""/>
    <s v=""/>
    <s v="10105805"/>
    <s v="FRANCISCO "/>
    <s v="EGUIGUREN VALDÉS"/>
    <s v="105QS17"/>
    <s v="OBI WAN"/>
    <m/>
    <s v=""/>
    <m/>
    <s v=""/>
    <s v="CHL"/>
    <s v=""/>
    <s v="19,71"/>
    <s v="7306"/>
    <m/>
    <s v="00:59"/>
    <s v="20,25"/>
    <s v="5332"/>
    <m/>
    <s v="01:00"/>
    <s v="19,31"/>
    <s v="5592"/>
    <m/>
    <s v="01:54"/>
    <s v="19,95"/>
    <s v="3609"/>
    <m/>
    <s v="05:43"/>
    <m/>
    <m/>
    <m/>
    <m/>
    <m/>
    <m/>
    <m/>
    <m/>
    <m/>
    <m/>
    <m/>
    <m/>
    <m/>
    <n v="19.78"/>
    <n v="21839"/>
    <n v="21839"/>
    <x v="1"/>
    <n v="2"/>
    <s v="06:03:59"/>
    <n v="195"/>
    <n v="-10.633333333333333"/>
    <n v="304.36666666666667"/>
    <s v="FRANCISCO  EGUIGUREN VALDÉS"/>
    <x v="14"/>
    <s v="EL QUILLAY"/>
    <s v="05:53:21"/>
    <e v="#N/A"/>
    <e v="#N/A"/>
    <m/>
  </r>
  <r>
    <x v="0"/>
    <x v="0"/>
    <n v="120"/>
    <n v="120"/>
    <x v="1"/>
    <s v="3"/>
    <x v="0"/>
    <s v=""/>
    <s v=""/>
    <s v="10172596"/>
    <s v="BORJA"/>
    <s v="MAYOL"/>
    <m/>
    <s v="ALTAMIRA PETRA"/>
    <m/>
    <s v=""/>
    <m/>
    <s v=""/>
    <s v="CHL"/>
    <s v=""/>
    <s v="19,9"/>
    <s v="7236"/>
    <m/>
    <s v="05:38"/>
    <s v="19,88"/>
    <s v="5432"/>
    <m/>
    <s v="04:46"/>
    <s v="18,2"/>
    <s v="5934"/>
    <m/>
    <s v="03:45"/>
    <s v="14,18"/>
    <s v="5077"/>
    <m/>
    <s v="05:51"/>
    <m/>
    <m/>
    <m/>
    <m/>
    <m/>
    <m/>
    <m/>
    <m/>
    <m/>
    <m/>
    <m/>
    <m/>
    <m/>
    <n v="18.239999999999998"/>
    <n v="23680"/>
    <n v="23680"/>
    <x v="1"/>
    <n v="7"/>
    <s v="06:34:40"/>
    <n v="170"/>
    <n v="-41.31666666666667"/>
    <n v="248.68333333333334"/>
    <s v="BORJA MAYOL"/>
    <x v="15"/>
    <e v="#N/A"/>
    <s v="05:53:21"/>
    <e v="#N/A"/>
    <e v="#N/A"/>
    <m/>
  </r>
  <r>
    <x v="0"/>
    <x v="0"/>
    <n v="120"/>
    <n v="120"/>
    <x v="1"/>
    <s v="4"/>
    <x v="0"/>
    <s v=""/>
    <s v=""/>
    <s v="10114231"/>
    <s v="CAMILA"/>
    <s v="SANCHEZ"/>
    <s v="106GR59"/>
    <s v="POZO BRUJO AMIR"/>
    <m/>
    <s v=""/>
    <m/>
    <s v=""/>
    <s v="ARG"/>
    <s v=""/>
    <s v="21,01"/>
    <s v="6855"/>
    <m/>
    <s v="06:29"/>
    <s v="18,98"/>
    <s v="5691"/>
    <m/>
    <s v="08:43"/>
    <s v="12,69"/>
    <s v="8512"/>
    <m/>
    <s v="10:46"/>
    <s v="9,71"/>
    <s v="7419"/>
    <m/>
    <s v="07:29"/>
    <m/>
    <m/>
    <m/>
    <m/>
    <m/>
    <m/>
    <m/>
    <m/>
    <m/>
    <m/>
    <m/>
    <m/>
    <m/>
    <n v="15.17"/>
    <n v="28476"/>
    <n v="28476"/>
    <x v="1"/>
    <n v="10"/>
    <s v="07:54:36"/>
    <n v="155"/>
    <n v="-121.25"/>
    <n v="153.75"/>
    <s v="CAMILA SANCHEZ"/>
    <x v="16"/>
    <e v="#N/A"/>
    <s v="05:53:21"/>
    <e v="#N/A"/>
    <e v="#N/A"/>
    <m/>
  </r>
  <r>
    <x v="0"/>
    <x v="0"/>
    <n v="120"/>
    <n v="120"/>
    <x v="1"/>
    <s v="5"/>
    <x v="0"/>
    <s v=""/>
    <s v=""/>
    <s v="10172600"/>
    <s v="JESUS Maximiliano"/>
    <s v="CERPA VERA"/>
    <s v="106CY77"/>
    <s v="URKO"/>
    <m/>
    <s v=""/>
    <m/>
    <s v=""/>
    <s v="CHL"/>
    <s v=""/>
    <s v="19,21"/>
    <s v="7495"/>
    <m/>
    <s v="04:19"/>
    <s v="18,66"/>
    <s v="5786"/>
    <m/>
    <s v="12:42"/>
    <s v="13,4"/>
    <s v="8061"/>
    <m/>
    <s v="08:37"/>
    <s v="8,36"/>
    <s v="8614"/>
    <m/>
    <s v="07:27"/>
    <m/>
    <m/>
    <m/>
    <m/>
    <m/>
    <m/>
    <m/>
    <m/>
    <m/>
    <m/>
    <m/>
    <m/>
    <m/>
    <n v="14.42"/>
    <n v="29956"/>
    <n v="29956"/>
    <x v="1"/>
    <n v="11"/>
    <s v="08:19:16"/>
    <n v="150"/>
    <n v="-145.91666666666666"/>
    <n v="124.08333333333334"/>
    <s v="JESUS MAXIMILIANO CERPA VERA"/>
    <x v="17"/>
    <e v="#N/A"/>
    <s v="05:53:21"/>
    <e v="#N/A"/>
    <e v="#N/A"/>
    <m/>
  </r>
  <r>
    <x v="0"/>
    <x v="0"/>
    <n v="120"/>
    <n v="120"/>
    <x v="1"/>
    <s v="6"/>
    <x v="0"/>
    <s v=""/>
    <s v=""/>
    <s v="10181712"/>
    <s v="TRINIDAD"/>
    <s v="VALENZUELA FUENTES"/>
    <s v="106CY94"/>
    <s v="DASHKA"/>
    <m/>
    <s v=""/>
    <m/>
    <s v=""/>
    <s v="CHL"/>
    <s v=""/>
    <s v="20,18"/>
    <s v="7135"/>
    <m/>
    <s v="03:45"/>
    <s v="18,85"/>
    <s v="5730"/>
    <m/>
    <s v="05:15"/>
    <s v="13,35"/>
    <s v="8090"/>
    <m/>
    <s v="13:59"/>
    <s v="7,03"/>
    <s v="10240"/>
    <m/>
    <s v="08:55"/>
    <m/>
    <m/>
    <m/>
    <m/>
    <m/>
    <m/>
    <m/>
    <m/>
    <m/>
    <m/>
    <m/>
    <m/>
    <m/>
    <n v="13.85"/>
    <n v="31195"/>
    <n v="31195"/>
    <x v="1"/>
    <n v="13"/>
    <s v="08:39:55"/>
    <n v="140"/>
    <n v="-166.56666666666666"/>
    <n v="119.99999994"/>
    <s v="TRINIDAD VALENZUELA FUENTES"/>
    <x v="18"/>
    <e v="#N/A"/>
    <s v="05:53:21"/>
    <e v="#N/A"/>
    <e v="#N/A"/>
    <m/>
  </r>
  <r>
    <x v="0"/>
    <x v="0"/>
    <n v="120"/>
    <n v="120"/>
    <x v="1"/>
    <s v="7"/>
    <x v="1"/>
    <s v=""/>
    <s v=""/>
    <s v="10172599"/>
    <s v="PIA"/>
    <s v="CERPA SABATER"/>
    <s v="105SM79"/>
    <s v="HLS CHOCOLATE AMARGO"/>
    <m/>
    <s v=""/>
    <m/>
    <s v=""/>
    <s v="CHL"/>
    <s v=""/>
    <s v="19,22"/>
    <s v="7491"/>
    <m/>
    <s v="04:25"/>
    <s v="17,16"/>
    <s v="6294"/>
    <s v="FTQ GA"/>
    <s v="13:19"/>
    <s v=""/>
    <s v=""/>
    <m/>
    <s v=""/>
    <m/>
    <m/>
    <m/>
    <m/>
    <m/>
    <m/>
    <m/>
    <m/>
    <m/>
    <m/>
    <m/>
    <m/>
    <m/>
    <m/>
    <m/>
    <m/>
    <m/>
    <n v="18.28"/>
    <n v="13786"/>
    <s v="NA"/>
    <x v="1"/>
    <s v="NA"/>
    <s v="NA"/>
    <n v="0"/>
    <e v="#VALUE!"/>
    <n v="0"/>
    <s v="PIA CERPA SABATER"/>
    <x v="19"/>
    <e v="#N/A"/>
    <s v="05:53:21"/>
    <e v="#N/A"/>
    <e v="#N/A"/>
    <m/>
  </r>
  <r>
    <x v="0"/>
    <x v="0"/>
    <n v="120"/>
    <n v="120"/>
    <x v="1"/>
    <s v="8"/>
    <x v="1"/>
    <s v=""/>
    <s v=""/>
    <s v="10160530"/>
    <s v="VICENTE "/>
    <s v="LARRAIN ARJONA"/>
    <s v="105ZX18"/>
    <s v="PERSEO"/>
    <m/>
    <s v=""/>
    <m/>
    <s v=""/>
    <s v="CHL"/>
    <s v=""/>
    <s v="21,96"/>
    <s v="6556"/>
    <m/>
    <s v="01:28"/>
    <s v="21,28"/>
    <s v="5075"/>
    <m/>
    <s v="01:41"/>
    <s v="20,83"/>
    <s v="5184"/>
    <s v="FTQ GA"/>
    <s v="01:57"/>
    <m/>
    <m/>
    <m/>
    <m/>
    <m/>
    <m/>
    <m/>
    <m/>
    <m/>
    <m/>
    <m/>
    <m/>
    <m/>
    <m/>
    <m/>
    <m/>
    <m/>
    <n v="21.41"/>
    <n v="16815"/>
    <s v="NA"/>
    <x v="1"/>
    <s v="NA"/>
    <s v="NA"/>
    <n v="0"/>
    <e v="#VALUE!"/>
    <n v="0"/>
    <s v="VICENTE  LARRAIN ARJONA"/>
    <x v="20"/>
    <s v="EL QUILLAY"/>
    <s v="05:53:21"/>
    <e v="#N/A"/>
    <e v="#N/A"/>
    <m/>
  </r>
  <r>
    <x v="0"/>
    <x v="0"/>
    <n v="120"/>
    <n v="120"/>
    <x v="1"/>
    <s v="9"/>
    <x v="1"/>
    <s v=""/>
    <s v=""/>
    <s v="10141895"/>
    <s v="CRISTOBAL"/>
    <s v="LARRAIN ARJONA"/>
    <s v="106BG26"/>
    <s v="JG Cosaco"/>
    <m/>
    <s v=""/>
    <m/>
    <s v=""/>
    <s v="CHL"/>
    <s v=""/>
    <s v="20,76"/>
    <s v="6936"/>
    <m/>
    <s v="07:44"/>
    <s v="19,89"/>
    <s v="5429"/>
    <m/>
    <s v="05:37"/>
    <s v="17,68"/>
    <s v="6108"/>
    <s v="FTQ GA"/>
    <s v="05:52"/>
    <m/>
    <m/>
    <m/>
    <m/>
    <m/>
    <m/>
    <m/>
    <m/>
    <m/>
    <m/>
    <m/>
    <m/>
    <m/>
    <m/>
    <m/>
    <m/>
    <m/>
    <n v="19.489999999999998"/>
    <n v="18472"/>
    <s v="NA"/>
    <x v="1"/>
    <s v="NA"/>
    <s v="NA"/>
    <n v="0"/>
    <e v="#VALUE!"/>
    <n v="0"/>
    <s v="CRISTOBAL LARRAIN ARJONA"/>
    <x v="21"/>
    <s v="EL QUILLAY"/>
    <s v="05:53:21"/>
    <e v="#N/A"/>
    <e v="#N/A"/>
    <m/>
  </r>
  <r>
    <x v="0"/>
    <x v="0"/>
    <n v="120"/>
    <n v="120"/>
    <x v="1"/>
    <s v="10"/>
    <x v="1"/>
    <s v=""/>
    <s v=""/>
    <s v="10108052"/>
    <s v="VICENTE"/>
    <s v="MAYOL Larrain"/>
    <s v="105OM02"/>
    <s v="MORROS"/>
    <m/>
    <s v=""/>
    <m/>
    <s v=""/>
    <s v="CHL"/>
    <s v=""/>
    <s v="20,39"/>
    <s v="7061"/>
    <m/>
    <s v="02:40"/>
    <s v="21,16"/>
    <s v="5105"/>
    <m/>
    <s v="02:32"/>
    <s v="16,98"/>
    <s v="6361"/>
    <s v="FTQ GA"/>
    <s v="02:26"/>
    <m/>
    <m/>
    <m/>
    <m/>
    <m/>
    <m/>
    <m/>
    <m/>
    <m/>
    <m/>
    <m/>
    <m/>
    <m/>
    <m/>
    <m/>
    <m/>
    <m/>
    <n v="19.43"/>
    <n v="18527"/>
    <s v="NA"/>
    <x v="1"/>
    <s v="NA"/>
    <s v="NA"/>
    <n v="0"/>
    <e v="#VALUE!"/>
    <n v="0"/>
    <s v="VICENTE MAYOL LARRAIN"/>
    <x v="22"/>
    <e v="#N/A"/>
    <s v="05:53:21"/>
    <e v="#N/A"/>
    <e v="#N/A"/>
    <m/>
  </r>
  <r>
    <x v="0"/>
    <x v="0"/>
    <n v="120"/>
    <n v="120"/>
    <x v="1"/>
    <s v="11"/>
    <x v="1"/>
    <s v=""/>
    <s v=""/>
    <s v="10176170"/>
    <s v="JOSE"/>
    <s v="SPOERER VERGARA"/>
    <s v="105TS62"/>
    <s v="PUKAWEL AVENTURERO"/>
    <m/>
    <s v=""/>
    <m/>
    <s v=""/>
    <s v="CHL"/>
    <s v=""/>
    <s v="19,62"/>
    <s v="7338"/>
    <m/>
    <s v="01:25"/>
    <s v="19,99"/>
    <s v="5403"/>
    <s v="FTQ GA"/>
    <s v="03:08"/>
    <m/>
    <m/>
    <m/>
    <m/>
    <m/>
    <m/>
    <m/>
    <m/>
    <m/>
    <m/>
    <m/>
    <m/>
    <m/>
    <m/>
    <m/>
    <m/>
    <m/>
    <m/>
    <m/>
    <m/>
    <m/>
    <n v="19.78"/>
    <n v="12741"/>
    <s v="NA"/>
    <x v="1"/>
    <s v="NA"/>
    <s v="NA"/>
    <n v="0"/>
    <e v="#VALUE!"/>
    <n v="0"/>
    <s v="JOSE SPOERER VERGARA"/>
    <x v="23"/>
    <s v="LA COMPAÑÍA"/>
    <s v="05:53:21"/>
    <e v="#N/A"/>
    <e v="#N/A"/>
    <m/>
  </r>
  <r>
    <x v="0"/>
    <x v="0"/>
    <n v="120"/>
    <n v="120"/>
    <x v="1"/>
    <s v="12"/>
    <x v="1"/>
    <s v=""/>
    <s v=""/>
    <s v="10137383"/>
    <s v="VALENTINA"/>
    <s v="MENDEZ"/>
    <s v="106AH44"/>
    <s v="DS BUCEFALO"/>
    <m/>
    <s v=""/>
    <m/>
    <s v=""/>
    <s v="URU"/>
    <s v=""/>
    <s v="19,34"/>
    <s v="7448"/>
    <m/>
    <s v="03:44"/>
    <s v="18,48"/>
    <s v="5843"/>
    <s v="FTQ GA"/>
    <s v="12:26"/>
    <m/>
    <m/>
    <m/>
    <m/>
    <m/>
    <m/>
    <m/>
    <m/>
    <m/>
    <m/>
    <m/>
    <m/>
    <m/>
    <m/>
    <m/>
    <m/>
    <m/>
    <m/>
    <m/>
    <m/>
    <m/>
    <n v="18.96"/>
    <n v="13291"/>
    <s v="NA"/>
    <x v="1"/>
    <s v="NA"/>
    <s v="NA"/>
    <n v="0"/>
    <e v="#VALUE!"/>
    <n v="0"/>
    <s v="VALENTINA MENDEZ"/>
    <x v="24"/>
    <e v="#N/A"/>
    <s v="05:53:21"/>
    <e v="#N/A"/>
    <e v="#N/A"/>
    <m/>
  </r>
  <r>
    <x v="0"/>
    <x v="0"/>
    <n v="120"/>
    <n v="120"/>
    <x v="1"/>
    <s v="13"/>
    <x v="1"/>
    <s v=""/>
    <s v=""/>
    <s v="10105817"/>
    <s v="PABLO JOSE"/>
    <s v="VALDES SALINAS"/>
    <s v="106CE22"/>
    <s v="AMISTOSO"/>
    <m/>
    <s v=""/>
    <m/>
    <s v=""/>
    <s v="CHL"/>
    <s v=""/>
    <s v="19,42"/>
    <s v="7416"/>
    <s v="FTQ GA"/>
    <s v="02:14"/>
    <m/>
    <m/>
    <m/>
    <m/>
    <m/>
    <m/>
    <m/>
    <m/>
    <m/>
    <m/>
    <m/>
    <m/>
    <m/>
    <m/>
    <m/>
    <m/>
    <m/>
    <m/>
    <m/>
    <m/>
    <m/>
    <m/>
    <m/>
    <m/>
    <m/>
    <n v="19.420000000000002"/>
    <n v="7416"/>
    <s v="NA"/>
    <x v="1"/>
    <s v="NA"/>
    <s v="NA"/>
    <n v="0"/>
    <e v="#VALUE!"/>
    <n v="0"/>
    <s v="PABLO JOSE VALDES SALINAS"/>
    <x v="25"/>
    <e v="#N/A"/>
    <s v="05:53:21"/>
    <e v="#N/A"/>
    <e v="#N/A"/>
    <m/>
  </r>
  <r>
    <x v="0"/>
    <x v="0"/>
    <n v="120"/>
    <n v="120"/>
    <x v="1"/>
    <s v="14"/>
    <x v="1"/>
    <s v=""/>
    <s v=""/>
    <s v="10107869"/>
    <s v="PEDRO Tomas"/>
    <s v="VARELA CERDA"/>
    <s v="106GG91"/>
    <s v="FADAR HADIN"/>
    <m/>
    <s v=""/>
    <m/>
    <s v=""/>
    <s v="CHL"/>
    <s v=""/>
    <s v="19,15"/>
    <s v="7519"/>
    <s v="FTQ GA"/>
    <s v="04:58"/>
    <m/>
    <m/>
    <m/>
    <m/>
    <m/>
    <m/>
    <m/>
    <m/>
    <m/>
    <m/>
    <m/>
    <m/>
    <m/>
    <m/>
    <m/>
    <m/>
    <m/>
    <m/>
    <m/>
    <m/>
    <m/>
    <m/>
    <m/>
    <m/>
    <m/>
    <n v="19.149999999999999"/>
    <n v="7519"/>
    <s v="NA"/>
    <x v="1"/>
    <s v="NA"/>
    <s v="NA"/>
    <n v="0"/>
    <e v="#VALUE!"/>
    <n v="0"/>
    <s v="PEDRO TOMAS VARELA CERDA"/>
    <x v="26"/>
    <s v="EL MOLINO B"/>
    <s v="05:53:21"/>
    <e v="#N/A"/>
    <e v="#N/A"/>
    <m/>
  </r>
  <r>
    <x v="0"/>
    <x v="0"/>
    <n v="80"/>
    <n v="80"/>
    <x v="0"/>
    <s v="1"/>
    <x v="0"/>
    <s v=""/>
    <s v=""/>
    <n v="10118325"/>
    <s v="MATIAS"/>
    <s v="ALAMOS"/>
    <s v="106CV86"/>
    <s v="AO TORUK"/>
    <m/>
    <s v=""/>
    <m/>
    <s v=""/>
    <s v="CHL"/>
    <s v=""/>
    <s v="19,8"/>
    <s v="5455"/>
    <m/>
    <s v="01:56"/>
    <s v="20,99"/>
    <s v="5146"/>
    <m/>
    <s v="02:31"/>
    <s v="22,69"/>
    <s v="3174"/>
    <m/>
    <s v="06:25"/>
    <m/>
    <m/>
    <m/>
    <m/>
    <m/>
    <m/>
    <m/>
    <m/>
    <m/>
    <m/>
    <m/>
    <m/>
    <m/>
    <m/>
    <m/>
    <m/>
    <m/>
    <n v="20.91"/>
    <n v="13774"/>
    <n v="13774"/>
    <x v="2"/>
    <n v="1"/>
    <s v="03:49:34"/>
    <n v="200"/>
    <n v="0"/>
    <n v="280"/>
    <s v="MATIAS ALAMOS"/>
    <x v="27"/>
    <s v="EL MOLINO A"/>
    <s v="03:49:34"/>
    <e v="#N/A"/>
    <e v="#N/A"/>
    <m/>
  </r>
  <r>
    <x v="0"/>
    <x v="0"/>
    <n v="80"/>
    <n v="80"/>
    <x v="0"/>
    <s v="2"/>
    <x v="0"/>
    <s v=""/>
    <s v=""/>
    <m/>
    <s v="ERNESTO"/>
    <s v="DE LA FUENTE FUENZALIDA"/>
    <s v="10149062"/>
    <s v="AL AZAN"/>
    <m/>
    <s v=""/>
    <m/>
    <s v=""/>
    <s v="CHL"/>
    <s v=""/>
    <s v="19,24"/>
    <s v="5615"/>
    <m/>
    <s v="05:30"/>
    <s v="21,07"/>
    <s v="5125"/>
    <m/>
    <s v="05:25"/>
    <s v="23,22"/>
    <s v="3101"/>
    <m/>
    <s v="25:39"/>
    <m/>
    <m/>
    <m/>
    <m/>
    <m/>
    <m/>
    <m/>
    <m/>
    <m/>
    <m/>
    <m/>
    <m/>
    <m/>
    <m/>
    <m/>
    <m/>
    <m/>
    <n v="20.81"/>
    <n v="13841"/>
    <n v="13841"/>
    <x v="2"/>
    <n v="2"/>
    <s v="03:50:41"/>
    <n v="195"/>
    <n v="-1.1166666666666667"/>
    <n v="273.88333333333333"/>
    <s v="ERNESTO DE LA FUENTE FUENZALIDA"/>
    <x v="28"/>
    <s v="SANDEK 1"/>
    <s v="03:49:34"/>
    <e v="#N/A"/>
    <e v="#N/A"/>
    <m/>
  </r>
  <r>
    <x v="0"/>
    <x v="0"/>
    <n v="80"/>
    <n v="80"/>
    <x v="0"/>
    <s v="3"/>
    <x v="0"/>
    <s v=""/>
    <s v=""/>
    <s v="10174659"/>
    <s v="DIEGO"/>
    <s v="BULNES LABRA"/>
    <s v="106KU13"/>
    <s v="SHAZAM"/>
    <m/>
    <s v=""/>
    <m/>
    <s v=""/>
    <s v="CHL"/>
    <s v=""/>
    <s v="19,28"/>
    <s v="5602"/>
    <m/>
    <s v="04:13"/>
    <s v="21,32"/>
    <s v="5066"/>
    <m/>
    <s v="04:08"/>
    <s v="22,65"/>
    <s v="3179"/>
    <m/>
    <s v="14:56"/>
    <m/>
    <m/>
    <m/>
    <m/>
    <m/>
    <m/>
    <m/>
    <m/>
    <m/>
    <m/>
    <m/>
    <m/>
    <m/>
    <m/>
    <m/>
    <m/>
    <m/>
    <n v="20.8"/>
    <n v="13846"/>
    <n v="13846"/>
    <x v="2"/>
    <n v="3"/>
    <s v="03:50:46"/>
    <n v="190"/>
    <n v="-1.2"/>
    <n v="268.8"/>
    <s v="DIEGO BULNES LABRA"/>
    <x v="29"/>
    <e v="#N/A"/>
    <s v="03:49:34"/>
    <e v="#N/A"/>
    <e v="#N/A"/>
    <m/>
  </r>
  <r>
    <x v="0"/>
    <x v="0"/>
    <n v="80"/>
    <n v="80"/>
    <x v="0"/>
    <s v="4"/>
    <x v="0"/>
    <s v=""/>
    <s v=""/>
    <s v="10080578"/>
    <s v="FELIPE"/>
    <s v="PERO DOMEYKO"/>
    <s v="106KS97"/>
    <s v="ZLATAN"/>
    <m/>
    <s v=""/>
    <m/>
    <s v=""/>
    <s v="CHL"/>
    <s v=""/>
    <s v="17,09"/>
    <s v="6320"/>
    <m/>
    <s v="02:19"/>
    <s v="19,29"/>
    <s v="5598"/>
    <m/>
    <s v="01:03"/>
    <s v="19,15"/>
    <s v="3760"/>
    <m/>
    <s v="01:35"/>
    <m/>
    <m/>
    <m/>
    <m/>
    <m/>
    <m/>
    <m/>
    <m/>
    <m/>
    <m/>
    <m/>
    <m/>
    <m/>
    <m/>
    <m/>
    <m/>
    <m/>
    <n v="18.37"/>
    <n v="15678"/>
    <n v="15678"/>
    <x v="2"/>
    <n v="9"/>
    <s v="04:21:18"/>
    <n v="160"/>
    <n v="-31.733333333333334"/>
    <n v="208.26666666666665"/>
    <s v="FELIPE PERO DOMEYKO"/>
    <x v="30"/>
    <s v="KEHAILAN A"/>
    <s v="03:49:34"/>
    <e v="#N/A"/>
    <e v="#N/A"/>
    <m/>
  </r>
  <r>
    <x v="0"/>
    <x v="0"/>
    <n v="80"/>
    <n v="80"/>
    <x v="0"/>
    <s v="5"/>
    <x v="0"/>
    <s v=""/>
    <s v=""/>
    <s v="10032360"/>
    <s v="ALFREDO"/>
    <s v="SAT YABER"/>
    <s v="106KS88"/>
    <s v="CHAMPULLI ZAHIR"/>
    <m/>
    <s v=""/>
    <m/>
    <s v=""/>
    <s v="CHL"/>
    <s v=""/>
    <s v="16,82"/>
    <s v="6422"/>
    <m/>
    <s v="02:39"/>
    <s v="19,44"/>
    <s v="5555"/>
    <m/>
    <s v="01:55"/>
    <s v="19,42"/>
    <s v="3707"/>
    <m/>
    <s v="04:32"/>
    <m/>
    <m/>
    <m/>
    <m/>
    <m/>
    <m/>
    <m/>
    <m/>
    <m/>
    <m/>
    <m/>
    <m/>
    <m/>
    <m/>
    <m/>
    <m/>
    <m/>
    <n v="18.36"/>
    <n v="15684"/>
    <n v="15684"/>
    <x v="2"/>
    <n v="10"/>
    <s v="04:21:24"/>
    <n v="155"/>
    <n v="-31.833333333333332"/>
    <n v="203.16666666666666"/>
    <s v="ALFREDO SAT YABER"/>
    <x v="31"/>
    <s v="RINCONADA A"/>
    <s v="03:49:34"/>
    <e v="#N/A"/>
    <e v="#N/A"/>
    <m/>
  </r>
  <r>
    <x v="0"/>
    <x v="0"/>
    <n v="80"/>
    <n v="80"/>
    <x v="0"/>
    <s v="6"/>
    <x v="0"/>
    <s v=""/>
    <s v=""/>
    <s v="10085801"/>
    <s v="CATALINA"/>
    <s v="ORTUZAR ORPHANOPOULOS"/>
    <s v="106KN67"/>
    <s v="MC Tango"/>
    <m/>
    <s v=""/>
    <m/>
    <s v=""/>
    <s v="CHL"/>
    <s v=""/>
    <s v="17,87"/>
    <s v="6044"/>
    <m/>
    <s v="01:59"/>
    <s v="17,58"/>
    <s v="6143"/>
    <m/>
    <s v="02:23"/>
    <s v="17,85"/>
    <s v="4033"/>
    <m/>
    <s v="03:02"/>
    <m/>
    <m/>
    <m/>
    <m/>
    <m/>
    <m/>
    <m/>
    <m/>
    <m/>
    <m/>
    <m/>
    <m/>
    <m/>
    <m/>
    <m/>
    <m/>
    <m/>
    <n v="17.760000000000002"/>
    <n v="16220"/>
    <n v="16220"/>
    <x v="2"/>
    <n v="14"/>
    <s v="04:30:20"/>
    <n v="135"/>
    <n v="-40.766666666666666"/>
    <n v="174.23333333333335"/>
    <s v="CATALINA ORTUZAR ORPHANOPOULOS"/>
    <x v="32"/>
    <e v="#N/A"/>
    <s v="03:49:34"/>
    <e v="#N/A"/>
    <e v="#N/A"/>
    <m/>
  </r>
  <r>
    <x v="0"/>
    <x v="0"/>
    <n v="80"/>
    <n v="80"/>
    <x v="0"/>
    <s v="7"/>
    <x v="0"/>
    <s v=""/>
    <s v=""/>
    <s v="10139724"/>
    <s v="ORLANDO"/>
    <s v="VILLALOBOS"/>
    <s v="105AE68"/>
    <s v="LA PERFECTA"/>
    <m/>
    <s v=""/>
    <m/>
    <s v=""/>
    <s v="CHL"/>
    <s v=""/>
    <s v="17,62"/>
    <s v="6129"/>
    <m/>
    <s v="03:26"/>
    <s v="17,46"/>
    <s v="6186"/>
    <m/>
    <s v="04:28"/>
    <s v="18,41"/>
    <s v="3911"/>
    <m/>
    <s v="06:07"/>
    <m/>
    <m/>
    <m/>
    <m/>
    <m/>
    <m/>
    <m/>
    <m/>
    <m/>
    <m/>
    <m/>
    <m/>
    <m/>
    <m/>
    <m/>
    <m/>
    <m/>
    <n v="17.75"/>
    <n v="16226"/>
    <n v="16226"/>
    <x v="2"/>
    <n v="15"/>
    <s v="04:30:26"/>
    <n v="130"/>
    <n v="-40.866666666666667"/>
    <n v="169.13333333333333"/>
    <s v="ORLANDO VILLALOBOS"/>
    <x v="33"/>
    <e v="#N/A"/>
    <s v="03:49:34"/>
    <e v="#N/A"/>
    <e v="#N/A"/>
    <m/>
  </r>
  <r>
    <x v="0"/>
    <x v="0"/>
    <n v="80"/>
    <n v="80"/>
    <x v="0"/>
    <s v="8"/>
    <x v="0"/>
    <s v=""/>
    <s v=""/>
    <s v="10192285"/>
    <s v="CRISTOBAL"/>
    <s v="BELTRAMIN"/>
    <s v="104TU01"/>
    <s v="MARQUEZ DP"/>
    <m/>
    <s v=""/>
    <m/>
    <s v=""/>
    <s v="CHL"/>
    <s v=""/>
    <s v="16,99"/>
    <s v="6358"/>
    <m/>
    <s v="03:38"/>
    <s v="17,92"/>
    <s v="6028"/>
    <m/>
    <s v="03:31"/>
    <s v="18,37"/>
    <s v="3918"/>
    <m/>
    <s v="05:07"/>
    <m/>
    <m/>
    <m/>
    <m/>
    <m/>
    <m/>
    <m/>
    <m/>
    <m/>
    <m/>
    <m/>
    <m/>
    <m/>
    <m/>
    <m/>
    <m/>
    <m/>
    <n v="17.66"/>
    <n v="16305"/>
    <n v="16305"/>
    <x v="2"/>
    <n v="16"/>
    <s v="04:31:45"/>
    <n v="125"/>
    <n v="-42.18333333333333"/>
    <n v="162.81666666666666"/>
    <s v="CRISTOBAL BELTRAMIN"/>
    <x v="34"/>
    <e v="#N/A"/>
    <s v="03:49:34"/>
    <e v="#N/A"/>
    <e v="#N/A"/>
    <m/>
  </r>
  <r>
    <x v="0"/>
    <x v="0"/>
    <n v="80"/>
    <n v="80"/>
    <x v="0"/>
    <s v="9"/>
    <x v="0"/>
    <s v=""/>
    <s v=""/>
    <s v="_x0009_10100231"/>
    <s v="JAVIERA"/>
    <s v="GAJARDO ARAOS"/>
    <s v="106DA38"/>
    <s v="BAHR"/>
    <m/>
    <s v=""/>
    <m/>
    <s v=""/>
    <s v="CHL"/>
    <s v=""/>
    <s v="16,71"/>
    <s v="6465"/>
    <m/>
    <s v="03:35"/>
    <s v="18,22"/>
    <s v="5929"/>
    <m/>
    <s v="03:49"/>
    <s v="18,39"/>
    <s v="3916"/>
    <m/>
    <s v="03:54"/>
    <m/>
    <m/>
    <m/>
    <m/>
    <m/>
    <m/>
    <m/>
    <m/>
    <m/>
    <m/>
    <m/>
    <m/>
    <m/>
    <m/>
    <m/>
    <m/>
    <m/>
    <n v="17.66"/>
    <n v="16310"/>
    <n v="16310"/>
    <x v="2"/>
    <n v="17"/>
    <s v="04:31:50"/>
    <n v="120"/>
    <n v="-42.266666666666666"/>
    <n v="157.73333333333335"/>
    <s v="JAVIERA GAJARDO ARAOS"/>
    <x v="35"/>
    <e v="#N/A"/>
    <s v="03:49:34"/>
    <e v="#N/A"/>
    <e v="#N/A"/>
    <m/>
  </r>
  <r>
    <x v="0"/>
    <x v="0"/>
    <n v="80"/>
    <n v="80"/>
    <x v="0"/>
    <s v="10"/>
    <x v="0"/>
    <s v=""/>
    <s v=""/>
    <s v="10113980"/>
    <s v="PEDRO"/>
    <s v="DEL CAMPO SALINAS"/>
    <s v="104PH40"/>
    <s v="Sasha"/>
    <m/>
    <s v=""/>
    <m/>
    <s v=""/>
    <s v="CHL"/>
    <s v=""/>
    <s v="17,57"/>
    <s v="6147"/>
    <m/>
    <s v="03:39"/>
    <s v="17,05"/>
    <s v="6334"/>
    <m/>
    <s v="04:58"/>
    <s v="17,28"/>
    <s v="4166"/>
    <m/>
    <s v="08:21"/>
    <m/>
    <m/>
    <m/>
    <m/>
    <m/>
    <m/>
    <m/>
    <m/>
    <m/>
    <m/>
    <m/>
    <m/>
    <m/>
    <m/>
    <m/>
    <m/>
    <m/>
    <n v="17.3"/>
    <n v="16648"/>
    <n v="16648"/>
    <x v="2"/>
    <n v="18"/>
    <s v="04:37:28"/>
    <n v="115"/>
    <n v="-47.9"/>
    <n v="147.1"/>
    <s v="PEDRO DEL CAMPO SALINAS"/>
    <x v="36"/>
    <e v="#N/A"/>
    <s v="03:49:34"/>
    <e v="#N/A"/>
    <e v="#N/A"/>
    <m/>
  </r>
  <r>
    <x v="0"/>
    <x v="0"/>
    <n v="80"/>
    <n v="80"/>
    <x v="0"/>
    <s v="11"/>
    <x v="0"/>
    <s v=""/>
    <s v=""/>
    <s v="10040015"/>
    <s v="MANUELA"/>
    <s v="VALENZUELA VARGAS"/>
    <s v="104LA18"/>
    <s v="RABIOSA"/>
    <m/>
    <s v=""/>
    <m/>
    <s v=""/>
    <s v="CHL"/>
    <s v=""/>
    <s v="16,96"/>
    <s v="6367"/>
    <m/>
    <s v="02:47"/>
    <s v="16,84"/>
    <s v="6414"/>
    <m/>
    <s v="03:01"/>
    <s v="17,87"/>
    <s v="4030"/>
    <m/>
    <s v="04:21"/>
    <m/>
    <m/>
    <m/>
    <m/>
    <m/>
    <m/>
    <m/>
    <m/>
    <m/>
    <m/>
    <m/>
    <m/>
    <m/>
    <m/>
    <m/>
    <m/>
    <m/>
    <n v="17.13"/>
    <n v="16811"/>
    <n v="16811"/>
    <x v="2"/>
    <n v="19"/>
    <s v="04:40:11"/>
    <n v="110"/>
    <n v="-50.616666666666667"/>
    <n v="139.38333333333333"/>
    <s v="MANUELA VALENZUELA VARGAS"/>
    <x v="37"/>
    <e v="#N/A"/>
    <s v="03:49:34"/>
    <e v="#N/A"/>
    <e v="#N/A"/>
    <m/>
  </r>
  <r>
    <x v="0"/>
    <x v="0"/>
    <n v="80"/>
    <n v="80"/>
    <x v="0"/>
    <s v="12"/>
    <x v="0"/>
    <s v=""/>
    <s v=""/>
    <s v="10183163"/>
    <s v="INGRID "/>
    <s v="FONCK"/>
    <s v="106GH97"/>
    <s v="CL MISTERIOSA"/>
    <m/>
    <s v=""/>
    <m/>
    <s v=""/>
    <s v="CHL"/>
    <s v=""/>
    <s v="16,47"/>
    <s v="6558"/>
    <m/>
    <s v="05:28"/>
    <s v="16,95"/>
    <s v="6372"/>
    <m/>
    <s v="04:36"/>
    <s v="17,58"/>
    <s v="4095"/>
    <m/>
    <s v="10:21"/>
    <m/>
    <m/>
    <m/>
    <m/>
    <m/>
    <m/>
    <m/>
    <m/>
    <m/>
    <m/>
    <m/>
    <m/>
    <m/>
    <m/>
    <m/>
    <m/>
    <m/>
    <n v="16.920000000000002"/>
    <n v="17025"/>
    <n v="17025"/>
    <x v="2"/>
    <n v="22"/>
    <s v="04:43:45"/>
    <n v="95"/>
    <n v="-54.18333333333333"/>
    <n v="120.81666666666666"/>
    <s v="INGRID  FONCK"/>
    <x v="38"/>
    <s v="EL MOLINO A"/>
    <s v="03:49:34"/>
    <e v="#N/A"/>
    <e v="#N/A"/>
    <m/>
  </r>
  <r>
    <x v="0"/>
    <x v="0"/>
    <n v="80"/>
    <n v="80"/>
    <x v="0"/>
    <s v="13"/>
    <x v="0"/>
    <s v=""/>
    <s v=""/>
    <s v="10190037"/>
    <s v="VICENTE"/>
    <s v="IRARRAZABAL"/>
    <s v="106FS02"/>
    <s v="CL LLANCA"/>
    <m/>
    <s v=""/>
    <m/>
    <s v=""/>
    <s v="CHL"/>
    <s v=""/>
    <s v="16,39"/>
    <s v="6589"/>
    <m/>
    <s v="03:51"/>
    <s v="16,53"/>
    <s v="6535"/>
    <m/>
    <s v="07:56"/>
    <s v="18,44"/>
    <s v="3905"/>
    <m/>
    <s v="16:11"/>
    <m/>
    <m/>
    <m/>
    <m/>
    <m/>
    <m/>
    <m/>
    <m/>
    <m/>
    <m/>
    <m/>
    <m/>
    <m/>
    <m/>
    <m/>
    <m/>
    <m/>
    <n v="16.91"/>
    <n v="17029"/>
    <n v="17029"/>
    <x v="2"/>
    <n v="23"/>
    <s v="04:43:49"/>
    <n v="90"/>
    <n v="-54.25"/>
    <n v="115.75"/>
    <s v="VICENTE IRARRAZABAL"/>
    <x v="39"/>
    <s v="EL MOLINO B"/>
    <s v="03:49:34"/>
    <e v="#N/A"/>
    <e v="#N/A"/>
    <m/>
  </r>
  <r>
    <x v="0"/>
    <x v="0"/>
    <n v="80"/>
    <n v="80"/>
    <x v="0"/>
    <s v="14"/>
    <x v="0"/>
    <s v=""/>
    <s v=""/>
    <s v="10106225"/>
    <s v="SERGIO "/>
    <s v="HURTADO "/>
    <s v="105DD53"/>
    <s v="DAFIR"/>
    <m/>
    <s v=""/>
    <m/>
    <s v=""/>
    <s v="CHL"/>
    <s v=""/>
    <s v="15,28"/>
    <s v="7070"/>
    <m/>
    <s v="11:23"/>
    <s v="17,74"/>
    <s v="6089"/>
    <m/>
    <s v="09:23"/>
    <s v="12,74"/>
    <s v="5650"/>
    <m/>
    <s v="08:11"/>
    <m/>
    <m/>
    <m/>
    <m/>
    <m/>
    <m/>
    <m/>
    <m/>
    <m/>
    <m/>
    <m/>
    <m/>
    <m/>
    <m/>
    <m/>
    <m/>
    <m/>
    <n v="15.31"/>
    <n v="18809"/>
    <n v="18809"/>
    <x v="2"/>
    <n v="30"/>
    <s v="05:13:29"/>
    <n v="55"/>
    <n v="-83.916666666666671"/>
    <n v="79.999999860000003"/>
    <s v="SERGIO  HURTADO "/>
    <x v="40"/>
    <e v="#N/A"/>
    <s v="03:49:34"/>
    <e v="#N/A"/>
    <e v="#N/A"/>
    <m/>
  </r>
  <r>
    <x v="0"/>
    <x v="0"/>
    <n v="80"/>
    <n v="80"/>
    <x v="0"/>
    <s v="15"/>
    <x v="0"/>
    <s v=""/>
    <s v=""/>
    <s v="10066794"/>
    <s v="HARKEN"/>
    <s v="JENSEN"/>
    <m/>
    <s v="LA CANDELARIA ALTHANI"/>
    <m/>
    <s v=""/>
    <m/>
    <s v=""/>
    <s v="CHL"/>
    <s v=""/>
    <s v="15,93"/>
    <s v="6779"/>
    <m/>
    <s v="02:56"/>
    <s v="17,23"/>
    <s v="6266"/>
    <m/>
    <s v="07:16"/>
    <s v="10,3"/>
    <s v="6989"/>
    <m/>
    <s v="04:15"/>
    <m/>
    <m/>
    <m/>
    <m/>
    <m/>
    <m/>
    <m/>
    <m/>
    <m/>
    <m/>
    <m/>
    <m/>
    <m/>
    <m/>
    <m/>
    <m/>
    <m/>
    <n v="14.38"/>
    <n v="20034"/>
    <n v="20034"/>
    <x v="2"/>
    <n v="33"/>
    <s v="05:33:54"/>
    <n v="40"/>
    <n v="-104.33333333333334"/>
    <n v="79.999999849999995"/>
    <s v="HARKEN JENSEN"/>
    <x v="41"/>
    <s v="KEHAILAN A"/>
    <s v="03:49:34"/>
    <e v="#N/A"/>
    <e v="#N/A"/>
    <m/>
  </r>
  <r>
    <x v="0"/>
    <x v="0"/>
    <n v="80"/>
    <n v="80"/>
    <x v="0"/>
    <s v="16"/>
    <x v="1"/>
    <s v=""/>
    <s v=""/>
    <s v="10014233"/>
    <s v="MARIA PAZ"/>
    <s v="VARGAS"/>
    <s v="106KS86"/>
    <s v="AP ANGLO CAYO"/>
    <m/>
    <s v=""/>
    <m/>
    <s v=""/>
    <s v="CHL"/>
    <s v=""/>
    <s v="16,41"/>
    <s v="6580"/>
    <s v="RET"/>
    <s v="03:48"/>
    <m/>
    <m/>
    <m/>
    <m/>
    <m/>
    <m/>
    <m/>
    <m/>
    <m/>
    <m/>
    <m/>
    <m/>
    <m/>
    <m/>
    <m/>
    <m/>
    <m/>
    <m/>
    <m/>
    <m/>
    <m/>
    <m/>
    <m/>
    <m/>
    <m/>
    <n v="16.41"/>
    <n v="6580"/>
    <s v="NA"/>
    <x v="2"/>
    <s v="NA"/>
    <s v="NA"/>
    <n v="0"/>
    <e v="#VALUE!"/>
    <n v="0"/>
    <s v="MARIA PAZ VARGAS"/>
    <x v="42"/>
    <e v="#N/A"/>
    <s v="03:49:34"/>
    <e v="#N/A"/>
    <e v="#N/A"/>
    <m/>
  </r>
  <r>
    <x v="0"/>
    <x v="0"/>
    <n v="80"/>
    <n v="80"/>
    <x v="0"/>
    <s v="17"/>
    <x v="1"/>
    <s v=""/>
    <s v=""/>
    <s v="10125754"/>
    <s v="RODOLFO"/>
    <s v="FUENZALIDA SANHUEZA"/>
    <s v="106DC62"/>
    <s v="RAYO"/>
    <m/>
    <s v=""/>
    <m/>
    <s v=""/>
    <s v="CHL"/>
    <s v=""/>
    <s v="19,65"/>
    <s v="5497"/>
    <m/>
    <s v="03:26"/>
    <s v="20,8"/>
    <s v="5193"/>
    <m/>
    <s v="04:27"/>
    <s v="17,48"/>
    <s v="4119"/>
    <s v="RET"/>
    <s v="04:13"/>
    <m/>
    <m/>
    <m/>
    <m/>
    <m/>
    <m/>
    <m/>
    <m/>
    <m/>
    <m/>
    <m/>
    <m/>
    <m/>
    <m/>
    <m/>
    <m/>
    <m/>
    <n v="19.45"/>
    <n v="14810"/>
    <s v="NA"/>
    <x v="2"/>
    <s v="NA"/>
    <s v="NA"/>
    <n v="0"/>
    <e v="#VALUE!"/>
    <n v="0"/>
    <s v="RODOLFO FUENZALIDA SANHUEZA"/>
    <x v="43"/>
    <s v="SANDEK 1"/>
    <s v="03:49:34"/>
    <e v="#N/A"/>
    <e v="#N/A"/>
    <m/>
  </r>
  <r>
    <x v="0"/>
    <x v="0"/>
    <n v="80"/>
    <n v="80"/>
    <x v="0"/>
    <s v="18"/>
    <x v="1"/>
    <s v=""/>
    <s v=""/>
    <s v="10102392"/>
    <s v="MACARENA"/>
    <s v="SUAZO CEPEDA"/>
    <s v="106KP46"/>
    <s v="Lo Campo Presumida"/>
    <m/>
    <s v=""/>
    <m/>
    <s v=""/>
    <s v="CHL"/>
    <s v=""/>
    <s v="16,39"/>
    <s v="6588"/>
    <m/>
    <s v="03:32"/>
    <s v="16,5"/>
    <s v="6544"/>
    <m/>
    <s v="07:43"/>
    <s v="18,41"/>
    <s v="3911"/>
    <s v="FTQ GA"/>
    <s v="08:44"/>
    <m/>
    <m/>
    <m/>
    <m/>
    <m/>
    <m/>
    <m/>
    <m/>
    <m/>
    <m/>
    <m/>
    <m/>
    <m/>
    <m/>
    <m/>
    <m/>
    <m/>
    <n v="16.899999999999999"/>
    <n v="17044"/>
    <s v="NA"/>
    <x v="2"/>
    <s v="NA"/>
    <s v="NA"/>
    <n v="0"/>
    <e v="#VALUE!"/>
    <n v="0"/>
    <s v="MACARENA SUAZO CEPEDA"/>
    <x v="44"/>
    <s v="EL QUILLAY"/>
    <s v="03:49:34"/>
    <e v="#N/A"/>
    <e v="#N/A"/>
    <m/>
  </r>
  <r>
    <x v="0"/>
    <x v="0"/>
    <n v="80"/>
    <n v="80"/>
    <x v="0"/>
    <s v="19"/>
    <x v="1"/>
    <s v=""/>
    <s v=""/>
    <s v="10062880"/>
    <s v="MARIA ROSA"/>
    <s v="BARAHONA VARGAS"/>
    <s v="104AU49"/>
    <s v="TOBA ATACAMEÑO"/>
    <m/>
    <s v=""/>
    <m/>
    <s v=""/>
    <s v="CHL"/>
    <s v=""/>
    <s v="18,62"/>
    <s v="5801"/>
    <m/>
    <s v="07:47"/>
    <s v="18,55"/>
    <s v="5821"/>
    <s v="FTQ GA"/>
    <s v="14:04"/>
    <m/>
    <m/>
    <m/>
    <m/>
    <m/>
    <m/>
    <m/>
    <m/>
    <m/>
    <m/>
    <m/>
    <m/>
    <m/>
    <m/>
    <m/>
    <m/>
    <m/>
    <m/>
    <m/>
    <m/>
    <m/>
    <n v="18.579999999999998"/>
    <n v="11623"/>
    <s v="NA"/>
    <x v="2"/>
    <s v="NA"/>
    <s v="NA"/>
    <n v="0"/>
    <e v="#VALUE!"/>
    <n v="0"/>
    <s v="MARIA ROSA BARAHONA VARGAS"/>
    <x v="45"/>
    <s v="TOBA ENDURANCE"/>
    <s v="03:49:34"/>
    <e v="#N/A"/>
    <e v="#N/A"/>
    <m/>
  </r>
  <r>
    <x v="0"/>
    <x v="0"/>
    <n v="80"/>
    <n v="80"/>
    <x v="0"/>
    <s v="20"/>
    <x v="1"/>
    <s v=""/>
    <s v=""/>
    <s v="_x0009_10116624"/>
    <s v="RENATO "/>
    <s v="CERDA BARROS"/>
    <s v="105UG28"/>
    <s v="DANY"/>
    <m/>
    <s v=""/>
    <m/>
    <s v=""/>
    <s v="CHL"/>
    <s v=""/>
    <s v="17,53"/>
    <s v="6161"/>
    <m/>
    <s v="05:50"/>
    <s v="17,86"/>
    <s v="6047"/>
    <s v="FTQ GA"/>
    <s v="04:26"/>
    <m/>
    <m/>
    <m/>
    <m/>
    <m/>
    <m/>
    <m/>
    <m/>
    <m/>
    <m/>
    <m/>
    <m/>
    <m/>
    <m/>
    <m/>
    <m/>
    <m/>
    <m/>
    <m/>
    <m/>
    <m/>
    <n v="17.690000000000001"/>
    <n v="12208"/>
    <s v="NA"/>
    <x v="2"/>
    <s v="NA"/>
    <s v="NA"/>
    <n v="0"/>
    <e v="#VALUE!"/>
    <n v="0"/>
    <s v="RENATO  CERDA BARROS"/>
    <x v="46"/>
    <e v="#N/A"/>
    <s v="03:49:34"/>
    <e v="#N/A"/>
    <e v="#N/A"/>
    <m/>
  </r>
  <r>
    <x v="0"/>
    <x v="0"/>
    <n v="80"/>
    <n v="80"/>
    <x v="0"/>
    <s v="21"/>
    <x v="1"/>
    <s v=""/>
    <s v=""/>
    <m/>
    <s v="DIEGO"/>
    <s v="FUENTES URRUTIA"/>
    <s v="106KU10"/>
    <s v="DESPERADO"/>
    <m/>
    <s v=""/>
    <m/>
    <s v=""/>
    <s v="CHL"/>
    <s v=""/>
    <s v="18,22"/>
    <s v="5928"/>
    <s v="FTQ GA"/>
    <s v="05:39"/>
    <m/>
    <m/>
    <m/>
    <m/>
    <m/>
    <m/>
    <m/>
    <m/>
    <m/>
    <m/>
    <m/>
    <m/>
    <m/>
    <m/>
    <m/>
    <m/>
    <m/>
    <m/>
    <m/>
    <m/>
    <m/>
    <m/>
    <m/>
    <m/>
    <m/>
    <n v="18.22"/>
    <n v="5928"/>
    <s v="NA"/>
    <x v="2"/>
    <s v="NA"/>
    <s v="NA"/>
    <n v="0"/>
    <e v="#VALUE!"/>
    <n v="0"/>
    <s v="DIEGO FUENTES URRUTIA"/>
    <x v="47"/>
    <e v="#N/A"/>
    <s v="03:49:34"/>
    <e v="#N/A"/>
    <e v="#N/A"/>
    <m/>
  </r>
  <r>
    <x v="0"/>
    <x v="0"/>
    <n v="80"/>
    <n v="80"/>
    <x v="0"/>
    <s v="22"/>
    <x v="1"/>
    <s v=""/>
    <s v=""/>
    <s v="10035755"/>
    <s v="CARLOS"/>
    <s v="LETELIER SIVORI"/>
    <s v="104RZ99"/>
    <s v="FZ KARLA "/>
    <m/>
    <s v=""/>
    <m/>
    <s v=""/>
    <s v="CHL"/>
    <s v=""/>
    <s v="16,37"/>
    <s v="6597"/>
    <s v="FTQ GA"/>
    <s v="04:01"/>
    <m/>
    <m/>
    <m/>
    <m/>
    <m/>
    <m/>
    <m/>
    <m/>
    <m/>
    <m/>
    <m/>
    <m/>
    <m/>
    <m/>
    <m/>
    <m/>
    <m/>
    <m/>
    <m/>
    <m/>
    <m/>
    <m/>
    <m/>
    <m/>
    <m/>
    <n v="16.37"/>
    <n v="6597"/>
    <s v="NA"/>
    <x v="2"/>
    <s v="NA"/>
    <s v="NA"/>
    <n v="0"/>
    <e v="#VALUE!"/>
    <n v="0"/>
    <s v="CARLOS LETELIER SIVORI"/>
    <x v="48"/>
    <s v="EL MOLINO A"/>
    <s v="03:49:34"/>
    <e v="#N/A"/>
    <e v="#N/A"/>
    <m/>
  </r>
  <r>
    <x v="0"/>
    <x v="0"/>
    <n v="80"/>
    <n v="80"/>
    <x v="0"/>
    <s v="23"/>
    <x v="1"/>
    <s v=""/>
    <s v=""/>
    <s v="10102393"/>
    <s v="FEDERICO"/>
    <s v="SCHMIDT GONZALEZ"/>
    <s v="106KP70"/>
    <s v="TOBA GRINGA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s v="FEDERICO SCHMIDT GONZALEZ"/>
    <x v="49"/>
    <s v="TOBA ENDURANCE"/>
    <s v="03:49:34"/>
    <e v="#N/A"/>
    <e v="#N/A"/>
    <m/>
  </r>
  <r>
    <x v="0"/>
    <x v="0"/>
    <n v="80"/>
    <n v="80"/>
    <x v="0"/>
    <s v="24"/>
    <x v="1"/>
    <s v=""/>
    <s v=""/>
    <s v="10116737"/>
    <s v="JAVIER"/>
    <s v="MENDEZ YAÑEZ"/>
    <s v="1004SE31"/>
    <s v="ZEUS"/>
    <m/>
    <s v=""/>
    <m/>
    <s v=""/>
    <s v="CHL"/>
    <s v=""/>
    <s v="16,67"/>
    <s v="6478"/>
    <s v="RET"/>
    <s v=""/>
    <m/>
    <m/>
    <m/>
    <m/>
    <m/>
    <m/>
    <m/>
    <m/>
    <m/>
    <m/>
    <m/>
    <m/>
    <m/>
    <m/>
    <m/>
    <m/>
    <m/>
    <m/>
    <m/>
    <m/>
    <m/>
    <m/>
    <m/>
    <m/>
    <m/>
    <n v="16.670000000000002"/>
    <n v="6478"/>
    <s v="NA"/>
    <x v="2"/>
    <s v="NA"/>
    <s v="NA"/>
    <n v="0"/>
    <e v="#VALUE!"/>
    <n v="0"/>
    <s v="JAVIER MENDEZ YAÑEZ"/>
    <x v="50"/>
    <e v="#N/A"/>
    <s v="03:49:34"/>
    <e v="#N/A"/>
    <e v="#N/A"/>
    <m/>
  </r>
  <r>
    <x v="0"/>
    <x v="0"/>
    <n v="80"/>
    <n v="80"/>
    <x v="1"/>
    <s v="1"/>
    <x v="0"/>
    <s v=""/>
    <s v=""/>
    <s v="10094691"/>
    <s v="MICAELA"/>
    <s v="TORRES HORTA"/>
    <s v="105EI53"/>
    <s v="MARENGO ITATA"/>
    <m/>
    <s v=""/>
    <m/>
    <s v=""/>
    <s v="CHL"/>
    <s v=""/>
    <s v="19,97"/>
    <s v="5407"/>
    <m/>
    <s v="01:06"/>
    <s v="19,94"/>
    <s v="5416"/>
    <m/>
    <s v="01:36"/>
    <s v="19,72"/>
    <s v="3651"/>
    <m/>
    <s v="03:23"/>
    <m/>
    <m/>
    <m/>
    <m/>
    <m/>
    <m/>
    <m/>
    <m/>
    <m/>
    <m/>
    <m/>
    <m/>
    <m/>
    <m/>
    <m/>
    <m/>
    <m/>
    <n v="19.899999999999999"/>
    <n v="14474"/>
    <n v="14474"/>
    <x v="3"/>
    <n v="4"/>
    <s v="04:01:14"/>
    <n v="185"/>
    <n v="-11.666666666666666"/>
    <n v="253.33333333333334"/>
    <s v="MICAELA TORRES HORTA"/>
    <x v="51"/>
    <e v="#N/A"/>
    <s v="03:49:34"/>
    <e v="#N/A"/>
    <e v="#N/A"/>
    <m/>
  </r>
  <r>
    <x v="0"/>
    <x v="0"/>
    <n v="80"/>
    <n v="80"/>
    <x v="1"/>
    <s v="2"/>
    <x v="0"/>
    <s v=""/>
    <s v=""/>
    <s v="10181513"/>
    <s v="WILLIAM"/>
    <s v="GREASLEY MAKAI"/>
    <s v="106GH55"/>
    <s v="MC Bellaco"/>
    <m/>
    <s v=""/>
    <m/>
    <s v=""/>
    <s v="CAN"/>
    <s v=""/>
    <s v="19,12"/>
    <s v="5650"/>
    <m/>
    <s v="02:02"/>
    <s v="18,31"/>
    <s v="5898"/>
    <m/>
    <s v="04:13"/>
    <s v="17,1"/>
    <s v="4212"/>
    <m/>
    <s v="06:09"/>
    <m/>
    <m/>
    <m/>
    <m/>
    <m/>
    <m/>
    <m/>
    <m/>
    <m/>
    <m/>
    <m/>
    <m/>
    <m/>
    <m/>
    <m/>
    <m/>
    <m/>
    <n v="18.27"/>
    <n v="15760"/>
    <n v="15760"/>
    <x v="3"/>
    <n v="11"/>
    <s v="04:22:40"/>
    <n v="150"/>
    <n v="-33.1"/>
    <n v="196.9"/>
    <s v="WILLIAM GREASLEY MAKAI"/>
    <x v="52"/>
    <e v="#N/A"/>
    <s v="03:49:34"/>
    <e v="#N/A"/>
    <e v="#N/A"/>
    <m/>
  </r>
  <r>
    <x v="0"/>
    <x v="0"/>
    <n v="80"/>
    <n v="80"/>
    <x v="1"/>
    <s v="3"/>
    <x v="0"/>
    <s v=""/>
    <s v=""/>
    <s v="10192484"/>
    <s v="FLORENCIA CATALINA"/>
    <s v="CERPA VERA"/>
    <s v="104NR24"/>
    <s v="ALCAZAR CANELO"/>
    <m/>
    <s v=""/>
    <m/>
    <s v=""/>
    <s v="CHL"/>
    <s v=""/>
    <s v="18,76"/>
    <s v="5757"/>
    <m/>
    <s v="07:12"/>
    <s v="18,62"/>
    <s v="5800"/>
    <m/>
    <s v="04:10"/>
    <s v="17,11"/>
    <s v="4208"/>
    <m/>
    <s v="29:58"/>
    <m/>
    <m/>
    <m/>
    <m/>
    <m/>
    <m/>
    <m/>
    <m/>
    <m/>
    <m/>
    <m/>
    <m/>
    <m/>
    <m/>
    <m/>
    <m/>
    <m/>
    <n v="18.27"/>
    <n v="15765"/>
    <n v="15765"/>
    <x v="3"/>
    <n v="12"/>
    <s v="04:22:45"/>
    <n v="145"/>
    <n v="-33.18333333333333"/>
    <n v="191.81666666666666"/>
    <s v="FLORENCIA CATALINA CERPA VERA"/>
    <x v="53"/>
    <e v="#N/A"/>
    <s v="03:49:34"/>
    <e v="#N/A"/>
    <e v="#N/A"/>
    <m/>
  </r>
  <r>
    <x v="0"/>
    <x v="0"/>
    <n v="80"/>
    <n v="80"/>
    <x v="1"/>
    <s v="4"/>
    <x v="0"/>
    <s v=""/>
    <s v=""/>
    <s v="10172476"/>
    <s v="FLORENCIA"/>
    <s v="CARDONE ALMARZA"/>
    <s v="106BD75"/>
    <s v="HP ADEL"/>
    <m/>
    <s v=""/>
    <m/>
    <s v=""/>
    <s v="CHL"/>
    <s v=""/>
    <s v="17,64"/>
    <s v="6121"/>
    <m/>
    <s v="04:11"/>
    <s v="17,99"/>
    <s v="6004"/>
    <m/>
    <s v="02:58"/>
    <s v="18,03"/>
    <s v="3993"/>
    <m/>
    <s v="03:36"/>
    <m/>
    <m/>
    <m/>
    <m/>
    <m/>
    <m/>
    <m/>
    <m/>
    <m/>
    <m/>
    <m/>
    <m/>
    <m/>
    <m/>
    <m/>
    <m/>
    <m/>
    <n v="17.87"/>
    <n v="16118"/>
    <n v="16118"/>
    <x v="3"/>
    <n v="13"/>
    <s v="04:28:38"/>
    <n v="140"/>
    <n v="-39.06666666666667"/>
    <n v="180.93333333333334"/>
    <s v="FLORENCIA CARDONE ALMARZA"/>
    <x v="54"/>
    <e v="#N/A"/>
    <s v="03:49:34"/>
    <e v="#N/A"/>
    <e v="#N/A"/>
    <m/>
  </r>
  <r>
    <x v="0"/>
    <x v="0"/>
    <n v="80"/>
    <n v="80"/>
    <x v="1"/>
    <s v="5"/>
    <x v="0"/>
    <s v=""/>
    <s v=""/>
    <s v="10187939"/>
    <s v="EMILIA"/>
    <s v="PATTERSON"/>
    <s v="106KS93"/>
    <s v="SEMBLANZA"/>
    <m/>
    <s v=""/>
    <m/>
    <s v=""/>
    <s v="CHL"/>
    <s v=""/>
    <s v="16,04"/>
    <s v="6732"/>
    <m/>
    <s v="03:28"/>
    <s v="18,65"/>
    <s v="5790"/>
    <m/>
    <s v="04:00"/>
    <s v="15,69"/>
    <s v="4590"/>
    <m/>
    <s v="08:56"/>
    <m/>
    <m/>
    <m/>
    <m/>
    <m/>
    <m/>
    <m/>
    <m/>
    <m/>
    <m/>
    <m/>
    <m/>
    <m/>
    <m/>
    <m/>
    <m/>
    <m/>
    <n v="16.829999999999998"/>
    <n v="17111"/>
    <n v="17111"/>
    <x v="3"/>
    <n v="25"/>
    <s v="04:45:11"/>
    <n v="80"/>
    <n v="-55.616666666666667"/>
    <n v="104.38333333333333"/>
    <s v="EMILIA PATTERSON"/>
    <x v="55"/>
    <s v="RINCONADA A"/>
    <s v="03:49:34"/>
    <e v="#N/A"/>
    <e v="#N/A"/>
    <m/>
  </r>
  <r>
    <x v="0"/>
    <x v="0"/>
    <n v="80"/>
    <n v="80"/>
    <x v="1"/>
    <s v="6"/>
    <x v="0"/>
    <s v=""/>
    <s v=""/>
    <s v="10155174"/>
    <s v="CONSUELO"/>
    <s v="MARCHANT CARDENAS"/>
    <s v="106CE28"/>
    <s v="ALCAZAR MAGNOLIO"/>
    <m/>
    <s v=""/>
    <m/>
    <s v=""/>
    <s v="CHL"/>
    <s v=""/>
    <s v="16,2"/>
    <s v="6666"/>
    <m/>
    <s v="02:32"/>
    <s v="16,5"/>
    <s v="6547"/>
    <m/>
    <s v="02:49"/>
    <s v="18,45"/>
    <s v="3903"/>
    <m/>
    <s v="11:45"/>
    <m/>
    <m/>
    <m/>
    <m/>
    <m/>
    <m/>
    <m/>
    <m/>
    <m/>
    <m/>
    <m/>
    <m/>
    <m/>
    <m/>
    <m/>
    <m/>
    <m/>
    <n v="16.829999999999998"/>
    <n v="17116"/>
    <n v="17116"/>
    <x v="3"/>
    <n v="26"/>
    <s v="04:45:16"/>
    <n v="75"/>
    <n v="-55.7"/>
    <n v="99.3"/>
    <s v="CONSUELO MARCHANT CARDENAS"/>
    <x v="56"/>
    <e v="#N/A"/>
    <s v="03:49:34"/>
    <e v="#N/A"/>
    <e v="#N/A"/>
    <m/>
  </r>
  <r>
    <x v="0"/>
    <x v="0"/>
    <n v="80"/>
    <n v="80"/>
    <x v="1"/>
    <s v="7"/>
    <x v="0"/>
    <s v=""/>
    <s v=""/>
    <s v="10178025"/>
    <s v="TRINIDAD"/>
    <s v="MARINKOVIC CORTESE"/>
    <s v="106KP37"/>
    <s v="QUIJOTE"/>
    <m/>
    <s v=""/>
    <m/>
    <s v=""/>
    <s v="CHL"/>
    <s v=""/>
    <s v="16,16"/>
    <s v="6685"/>
    <m/>
    <s v="02:49"/>
    <s v="16,46"/>
    <s v="6563"/>
    <m/>
    <s v="03:20"/>
    <s v="18,53"/>
    <s v="3885"/>
    <m/>
    <s v="08:12"/>
    <m/>
    <m/>
    <m/>
    <m/>
    <m/>
    <m/>
    <m/>
    <m/>
    <m/>
    <m/>
    <m/>
    <m/>
    <m/>
    <m/>
    <m/>
    <m/>
    <m/>
    <n v="16.809999999999999"/>
    <n v="17133"/>
    <n v="17133"/>
    <x v="3"/>
    <n v="27"/>
    <s v="04:45:33"/>
    <n v="70"/>
    <n v="-55.983333333333334"/>
    <n v="94.016666666666666"/>
    <s v="TRINIDAD MARINKOVIC CORTESE"/>
    <x v="57"/>
    <e v="#N/A"/>
    <s v="03:49:34"/>
    <e v="#N/A"/>
    <e v="#N/A"/>
    <m/>
  </r>
  <r>
    <x v="0"/>
    <x v="0"/>
    <n v="80"/>
    <n v="80"/>
    <x v="1"/>
    <s v="8"/>
    <x v="0"/>
    <s v=""/>
    <s v=""/>
    <s v="10169490"/>
    <s v="GABRIEL AGUSTIN"/>
    <s v="ALMARA"/>
    <s v="106KP40"/>
    <s v="CARMELO"/>
    <m/>
    <s v=""/>
    <m/>
    <s v=""/>
    <s v="CHL"/>
    <s v=""/>
    <s v="16,13"/>
    <s v="6696"/>
    <m/>
    <s v="02:55"/>
    <s v="16,55"/>
    <s v="6527"/>
    <m/>
    <s v="02:52"/>
    <s v="18,39"/>
    <s v="3915"/>
    <m/>
    <s v="08:22"/>
    <m/>
    <m/>
    <m/>
    <m/>
    <m/>
    <m/>
    <m/>
    <m/>
    <m/>
    <m/>
    <m/>
    <m/>
    <m/>
    <m/>
    <m/>
    <m/>
    <m/>
    <n v="16.8"/>
    <n v="17138"/>
    <n v="17138"/>
    <x v="3"/>
    <n v="28"/>
    <s v="04:45:38"/>
    <n v="65"/>
    <n v="-56.06666666666667"/>
    <n v="88.933333333333337"/>
    <s v="GABRIEL AGUSTIN ALMARA"/>
    <x v="58"/>
    <e v="#N/A"/>
    <s v="03:49:34"/>
    <e v="#N/A"/>
    <e v="#N/A"/>
    <m/>
  </r>
  <r>
    <x v="0"/>
    <x v="0"/>
    <n v="80"/>
    <n v="80"/>
    <x v="1"/>
    <s v="9"/>
    <x v="1"/>
    <s v=""/>
    <s v=""/>
    <s v="10176286"/>
    <s v="VICTOR"/>
    <s v="RIOS GARCIA HUIDOBRO"/>
    <s v="106DA44"/>
    <s v="JG GRINGA"/>
    <m/>
    <s v=""/>
    <m/>
    <s v=""/>
    <s v="CHL"/>
    <s v=""/>
    <s v="17,97"/>
    <s v="6010"/>
    <m/>
    <s v="02:13"/>
    <s v="17,72"/>
    <s v="6095"/>
    <s v="FTQ GA"/>
    <s v="02:53"/>
    <m/>
    <m/>
    <m/>
    <m/>
    <m/>
    <m/>
    <m/>
    <m/>
    <m/>
    <m/>
    <m/>
    <m/>
    <m/>
    <m/>
    <m/>
    <m/>
    <m/>
    <m/>
    <m/>
    <m/>
    <m/>
    <n v="17.84"/>
    <n v="12105"/>
    <s v="NA"/>
    <x v="3"/>
    <s v="NA"/>
    <s v="NA"/>
    <n v="0"/>
    <e v="#VALUE!"/>
    <n v="0"/>
    <s v="VICTOR RIOS GARCIA HUIDOBRO"/>
    <x v="59"/>
    <e v="#N/A"/>
    <s v="03:49:34"/>
    <e v="#N/A"/>
    <e v="#N/A"/>
    <m/>
  </r>
  <r>
    <x v="0"/>
    <x v="0"/>
    <n v="80"/>
    <n v="80"/>
    <x v="1"/>
    <s v="10"/>
    <x v="1"/>
    <s v=""/>
    <s v=""/>
    <s v="10105728"/>
    <s v="DOMINGO"/>
    <s v="SPOERER VERGARA"/>
    <m/>
    <s v="JINSHAH"/>
    <m/>
    <s v=""/>
    <m/>
    <s v=""/>
    <s v="CHL"/>
    <s v=""/>
    <s v="18,33"/>
    <s v="5893"/>
    <s v="FTQ GA"/>
    <s v="05:45"/>
    <m/>
    <m/>
    <m/>
    <m/>
    <m/>
    <m/>
    <m/>
    <m/>
    <m/>
    <m/>
    <m/>
    <m/>
    <m/>
    <m/>
    <m/>
    <m/>
    <m/>
    <m/>
    <m/>
    <m/>
    <m/>
    <m/>
    <m/>
    <m/>
    <m/>
    <n v="18.329999999999998"/>
    <n v="5893"/>
    <s v="NA"/>
    <x v="3"/>
    <s v="NA"/>
    <s v="NA"/>
    <n v="0"/>
    <e v="#VALUE!"/>
    <n v="0"/>
    <s v="DOMINGO SPOERER VERGARA"/>
    <x v="60"/>
    <s v="LA COMPAÑÍA"/>
    <s v="03:49:34"/>
    <e v="#N/A"/>
    <e v="#N/A"/>
    <m/>
  </r>
  <r>
    <x v="0"/>
    <x v="1"/>
    <n v="80"/>
    <n v="80"/>
    <x v="0"/>
    <s v="1"/>
    <x v="0"/>
    <s v=""/>
    <s v=""/>
    <m/>
    <s v="FELIPE"/>
    <s v="THOMSEN"/>
    <m/>
    <s v="ZAGAL"/>
    <m/>
    <s v=""/>
    <m/>
    <s v=""/>
    <s v="CHL"/>
    <s v=""/>
    <s v="08:30:00"/>
    <s v="09:56:46"/>
    <s v="10:03:44"/>
    <s v="19,2"/>
    <s v="20,75"/>
    <s v="5624"/>
    <m/>
    <s v="10:43:44"/>
    <s v="12:03:27"/>
    <s v="12:12:37"/>
    <s v="20,25"/>
    <s v="22,58"/>
    <s v="5333"/>
    <m/>
    <s v="12:52:37"/>
    <s v="13:53:18"/>
    <s v="14:05:17"/>
    <s v="19,77"/>
    <s v="19,77"/>
    <s v="3642"/>
    <m/>
    <m/>
    <m/>
    <m/>
    <m/>
    <m/>
    <m/>
    <m/>
    <m/>
    <n v="19.73"/>
    <n v="14599"/>
    <n v="14599"/>
    <x v="2"/>
    <n v="5"/>
    <s v="04:03:19"/>
    <n v="180"/>
    <n v="-13.75"/>
    <n v="246.25"/>
    <s v="FELIPE THOMSEN"/>
    <x v="61"/>
    <e v="#N/A"/>
    <s v="03:49:34"/>
    <e v="#N/A"/>
    <e v="#N/A"/>
    <m/>
  </r>
  <r>
    <x v="0"/>
    <x v="1"/>
    <n v="80"/>
    <n v="80"/>
    <x v="0"/>
    <s v="2"/>
    <x v="0"/>
    <s v=""/>
    <s v=""/>
    <m/>
    <s v="OSCAR"/>
    <s v="TAHAN"/>
    <m/>
    <s v="GALA"/>
    <m/>
    <s v=""/>
    <m/>
    <s v=""/>
    <s v="CHL"/>
    <s v=""/>
    <s v="08:30:00"/>
    <s v="10:00:11"/>
    <s v="10:02:49"/>
    <s v="19,39"/>
    <s v="19,96"/>
    <s v="5569"/>
    <m/>
    <s v="10:42:49"/>
    <s v="12:10:22"/>
    <s v="12:13:54"/>
    <s v="19,76"/>
    <s v="20,56"/>
    <s v="5466"/>
    <m/>
    <s v="12:53:54"/>
    <s v="13:54:53"/>
    <s v="14:04:22"/>
    <s v="19,68"/>
    <s v="19,68"/>
    <s v="3659"/>
    <m/>
    <m/>
    <m/>
    <m/>
    <m/>
    <m/>
    <m/>
    <m/>
    <m/>
    <n v="19.600000000000001"/>
    <n v="14694"/>
    <n v="14694"/>
    <x v="2"/>
    <n v="6"/>
    <s v="04:04:54"/>
    <n v="175"/>
    <n v="-15.333333333333334"/>
    <n v="239.66666666666666"/>
    <s v="OSCAR TAHAN"/>
    <x v="62"/>
    <e v="#N/A"/>
    <s v="03:49:34"/>
    <e v="#N/A"/>
    <e v="#N/A"/>
    <m/>
  </r>
  <r>
    <x v="0"/>
    <x v="1"/>
    <n v="80"/>
    <n v="80"/>
    <x v="0"/>
    <s v="3"/>
    <x v="0"/>
    <s v=""/>
    <s v=""/>
    <m/>
    <s v="RICARDO"/>
    <s v="THOMSEN"/>
    <m/>
    <s v="CORAJE"/>
    <m/>
    <s v=""/>
    <m/>
    <s v=""/>
    <s v="CHL"/>
    <s v=""/>
    <s v="08:30:00"/>
    <s v="09:58:34"/>
    <s v="10:06:28"/>
    <s v="18,66"/>
    <s v="20,32"/>
    <s v="5788"/>
    <m/>
    <s v="10:46:28"/>
    <s v="12:10:47"/>
    <s v="12:16:05"/>
    <s v="20,08"/>
    <s v="21,35"/>
    <s v="5377"/>
    <m/>
    <s v="12:56:05"/>
    <s v="14:03:32"/>
    <s v="14:08:22"/>
    <s v="17,79"/>
    <s v="17,79"/>
    <s v="4046"/>
    <m/>
    <m/>
    <m/>
    <m/>
    <m/>
    <m/>
    <m/>
    <m/>
    <m/>
    <n v="18.93"/>
    <n v="15212"/>
    <n v="15212"/>
    <x v="2"/>
    <n v="7"/>
    <s v="04:13:32"/>
    <n v="170"/>
    <n v="-23.966666666666665"/>
    <n v="226.03333333333333"/>
    <s v="RICARDO THOMSEN"/>
    <x v="63"/>
    <e v="#N/A"/>
    <s v="03:49:34"/>
    <e v="#N/A"/>
    <e v="#N/A"/>
    <m/>
  </r>
  <r>
    <x v="0"/>
    <x v="1"/>
    <n v="80"/>
    <n v="80"/>
    <x v="0"/>
    <s v="4"/>
    <x v="0"/>
    <s v=""/>
    <s v=""/>
    <m/>
    <s v="MATIAS"/>
    <s v="ALONSO ASCUY"/>
    <m/>
    <s v="ARAMIS"/>
    <m/>
    <s v=""/>
    <m/>
    <s v=""/>
    <s v="CHL"/>
    <s v=""/>
    <s v="08:30:00"/>
    <s v="09:56:25"/>
    <s v="10:06:03"/>
    <s v="18,74"/>
    <s v="20,83"/>
    <s v="5763"/>
    <m/>
    <s v="10:46:03"/>
    <s v="12:09:49"/>
    <s v="12:21:31"/>
    <s v="18,85"/>
    <s v="21,49"/>
    <s v="5729"/>
    <m/>
    <s v="13:01:31"/>
    <s v="14:07:30"/>
    <s v="14:19:24"/>
    <s v="18,19"/>
    <s v="18,19"/>
    <s v="3959"/>
    <m/>
    <m/>
    <m/>
    <m/>
    <m/>
    <m/>
    <m/>
    <m/>
    <m/>
    <n v="18.64"/>
    <n v="15451"/>
    <n v="15451"/>
    <x v="2"/>
    <n v="8"/>
    <s v="04:17:31"/>
    <n v="165"/>
    <n v="-27.95"/>
    <n v="217.05"/>
    <s v="MATIAS ALONSO ASCUY"/>
    <x v="64"/>
    <s v="SANDEK 1"/>
    <s v="03:49:34"/>
    <e v="#N/A"/>
    <e v="#N/A"/>
    <m/>
  </r>
  <r>
    <x v="0"/>
    <x v="1"/>
    <n v="80"/>
    <n v="80"/>
    <x v="0"/>
    <s v="5"/>
    <x v="0"/>
    <s v=""/>
    <s v=""/>
    <s v="10136902"/>
    <s v="Paola Alejandra"/>
    <s v="GOIC Carcamo"/>
    <s v="106LU87"/>
    <s v="MISIL"/>
    <m/>
    <s v=""/>
    <m/>
    <s v=""/>
    <s v="CHL"/>
    <s v=""/>
    <s v="08:30:00"/>
    <s v="09:58:06"/>
    <s v="10:01:05"/>
    <s v="19,76"/>
    <s v="20,43"/>
    <s v="5465"/>
    <m/>
    <s v="10:41:05"/>
    <s v="12:40:02"/>
    <s v="12:42:12"/>
    <s v="14,86"/>
    <s v="15,13"/>
    <s v="7267"/>
    <m/>
    <s v="13:22:12"/>
    <s v="14:31:44"/>
    <s v="14:36:53"/>
    <s v="17,26"/>
    <s v="17,26"/>
    <s v="4172"/>
    <m/>
    <m/>
    <m/>
    <m/>
    <m/>
    <m/>
    <m/>
    <m/>
    <m/>
    <n v="17.04"/>
    <n v="16905"/>
    <n v="16905"/>
    <x v="2"/>
    <n v="20"/>
    <s v="04:41:45"/>
    <n v="105"/>
    <n v="-52.18333333333333"/>
    <n v="132.81666666666666"/>
    <s v="PAOLA ALEJANDRA GOIC CARCAMO"/>
    <x v="65"/>
    <e v="#N/A"/>
    <s v="03:49:34"/>
    <e v="#N/A"/>
    <e v="#N/A"/>
    <m/>
  </r>
  <r>
    <x v="0"/>
    <x v="1"/>
    <n v="80"/>
    <n v="80"/>
    <x v="0"/>
    <s v="6"/>
    <x v="0"/>
    <s v=""/>
    <s v=""/>
    <s v="10036496"/>
    <s v="SANTIAGO"/>
    <s v="UGARTE"/>
    <s v="106EM09"/>
    <s v="MUSTAFA"/>
    <m/>
    <s v=""/>
    <m/>
    <s v=""/>
    <s v="CHL"/>
    <s v=""/>
    <s v="08:30:00"/>
    <s v="10:19:30"/>
    <s v="10:22:18"/>
    <s v="16,03"/>
    <s v="16,44"/>
    <s v="6738"/>
    <m/>
    <s v="11:02:18"/>
    <s v="12:41:13"/>
    <s v="12:45:06"/>
    <s v="17,51"/>
    <s v="18,2"/>
    <s v="6168"/>
    <m/>
    <s v="13:25:06"/>
    <s v="14:33:09"/>
    <s v="14:40:29"/>
    <s v="17,63"/>
    <s v="17,63"/>
    <s v="4083"/>
    <m/>
    <m/>
    <m/>
    <m/>
    <m/>
    <m/>
    <m/>
    <m/>
    <m/>
    <n v="16.95"/>
    <n v="16990"/>
    <n v="16990"/>
    <x v="2"/>
    <n v="21"/>
    <s v="04:43:10"/>
    <n v="100"/>
    <n v="-53.6"/>
    <n v="126.4"/>
    <s v="SANTIAGO UGARTE"/>
    <x v="66"/>
    <e v="#N/A"/>
    <s v="03:49:34"/>
    <e v="#N/A"/>
    <e v="#N/A"/>
    <m/>
  </r>
  <r>
    <x v="0"/>
    <x v="1"/>
    <n v="80"/>
    <n v="80"/>
    <x v="0"/>
    <s v="7"/>
    <x v="0"/>
    <s v=""/>
    <s v=""/>
    <m/>
    <s v="SERGIO"/>
    <s v="ULLOA C"/>
    <m/>
    <s v="HF BARII"/>
    <m/>
    <s v=""/>
    <m/>
    <s v=""/>
    <s v="CHL"/>
    <s v=""/>
    <s v="08:30:00"/>
    <s v="10:18:54"/>
    <s v="10:21:13"/>
    <s v="16,18"/>
    <s v="16,53"/>
    <s v="6673"/>
    <m/>
    <s v="11:01:13"/>
    <s v="12:40:59"/>
    <s v="12:47:40"/>
    <s v="16,91"/>
    <s v="18,04"/>
    <s v="6387"/>
    <m/>
    <s v="13:27:40"/>
    <s v="14:33:52"/>
    <s v="14:42:37"/>
    <s v="18,13"/>
    <s v="18,13"/>
    <s v="3972"/>
    <m/>
    <m/>
    <m/>
    <m/>
    <m/>
    <m/>
    <m/>
    <m/>
    <m/>
    <n v="16.91"/>
    <n v="17033"/>
    <n v="17033"/>
    <x v="2"/>
    <n v="24"/>
    <s v="04:43:53"/>
    <n v="85"/>
    <n v="-54.31666666666667"/>
    <n v="110.68333333333334"/>
    <s v="SERGIO ULLOA C"/>
    <x v="67"/>
    <e v="#N/A"/>
    <s v="03:49:34"/>
    <e v="#N/A"/>
    <e v="#N/A"/>
    <m/>
  </r>
  <r>
    <x v="0"/>
    <x v="1"/>
    <n v="80"/>
    <n v="80"/>
    <x v="0"/>
    <s v="8"/>
    <x v="0"/>
    <s v=""/>
    <s v=""/>
    <m/>
    <s v="PABLO"/>
    <s v="VALDES RAMIREZ"/>
    <m/>
    <s v="MISTELA"/>
    <m/>
    <s v=""/>
    <m/>
    <s v=""/>
    <s v="CHL"/>
    <s v=""/>
    <s v="08:30:00"/>
    <s v="10:21:04"/>
    <s v="10:27:31"/>
    <s v="15,32"/>
    <s v="16,21"/>
    <s v="7051"/>
    <m/>
    <s v="11:07:31"/>
    <s v="12:50:28"/>
    <s v="12:54:20"/>
    <s v="16,85"/>
    <s v="17,48"/>
    <s v="6410"/>
    <m/>
    <s v="13:34:20"/>
    <s v="14:50:41"/>
    <s v="14:56:32"/>
    <s v="15,72"/>
    <s v="15,72"/>
    <s v="4581"/>
    <m/>
    <m/>
    <m/>
    <m/>
    <m/>
    <m/>
    <m/>
    <m/>
    <m/>
    <n v="15.96"/>
    <n v="18042"/>
    <n v="18042"/>
    <x v="2"/>
    <n v="29"/>
    <s v="05:00:42"/>
    <n v="60"/>
    <n v="-71.133333333333326"/>
    <n v="79.999999919999993"/>
    <s v="PABLO VALDES RAMIREZ"/>
    <x v="68"/>
    <e v="#N/A"/>
    <s v="03:49:34"/>
    <e v="#N/A"/>
    <e v="#N/A"/>
    <m/>
  </r>
  <r>
    <x v="0"/>
    <x v="1"/>
    <n v="80"/>
    <n v="80"/>
    <x v="0"/>
    <s v="9"/>
    <x v="0"/>
    <s v=""/>
    <s v=""/>
    <m/>
    <s v="DARIO"/>
    <s v="CHAMORRO"/>
    <m/>
    <s v="SIMBA"/>
    <m/>
    <s v=""/>
    <m/>
    <s v=""/>
    <s v="CHL"/>
    <s v=""/>
    <s v="08:30:00"/>
    <s v="10:27:51"/>
    <s v="10:32:41"/>
    <s v="14,67"/>
    <s v="15,27"/>
    <s v="7362"/>
    <m/>
    <s v="11:12:41"/>
    <s v="13:16:18"/>
    <s v="13:20:26"/>
    <s v="14,09"/>
    <s v="14,56"/>
    <s v="7665"/>
    <m/>
    <s v="14:00:26"/>
    <s v="15:23:04"/>
    <s v="15:29:34"/>
    <s v="14,52"/>
    <s v="14,52"/>
    <s v="4958"/>
    <m/>
    <m/>
    <m/>
    <m/>
    <m/>
    <m/>
    <m/>
    <m/>
    <m/>
    <n v="14.41"/>
    <n v="19984"/>
    <n v="19984"/>
    <x v="2"/>
    <n v="31"/>
    <s v="05:33:04"/>
    <n v="50"/>
    <n v="-103.5"/>
    <n v="79.99999991"/>
    <s v="DARIO CHAMORRO"/>
    <x v="69"/>
    <e v="#N/A"/>
    <s v="03:49:34"/>
    <e v="#N/A"/>
    <e v="#N/A"/>
    <m/>
  </r>
  <r>
    <x v="0"/>
    <x v="1"/>
    <n v="80"/>
    <n v="80"/>
    <x v="0"/>
    <s v="10"/>
    <x v="0"/>
    <s v=""/>
    <s v=""/>
    <m/>
    <s v="LEON"/>
    <s v="LARRAIN"/>
    <m/>
    <s v="LB Zarpazo"/>
    <m/>
    <s v=""/>
    <m/>
    <s v=""/>
    <s v="CHL"/>
    <s v=""/>
    <s v="08:30:00"/>
    <s v="10:27:48"/>
    <s v="10:32:29"/>
    <s v="14,69"/>
    <s v="15,28"/>
    <s v="7350"/>
    <m/>
    <s v="11:12:29"/>
    <s v="13:16:10"/>
    <s v="13:21:46"/>
    <s v="13,92"/>
    <s v="14,55"/>
    <s v="7757"/>
    <m/>
    <s v="14:01:46"/>
    <s v="15:23:26"/>
    <s v="15:30:38"/>
    <s v="14,69"/>
    <s v="14,69"/>
    <s v="4900"/>
    <m/>
    <m/>
    <m/>
    <m/>
    <m/>
    <m/>
    <m/>
    <m/>
    <m/>
    <n v="14.4"/>
    <n v="20007"/>
    <n v="20007"/>
    <x v="2"/>
    <n v="32"/>
    <s v="05:33:27"/>
    <n v="45"/>
    <n v="-103.88333333333333"/>
    <n v="79.999999900000006"/>
    <s v="LEON LARRAIN"/>
    <x v="70"/>
    <e v="#N/A"/>
    <s v="03:49:34"/>
    <e v="#N/A"/>
    <e v="#N/A"/>
    <m/>
  </r>
  <r>
    <x v="0"/>
    <x v="1"/>
    <n v="80"/>
    <n v="80"/>
    <x v="0"/>
    <s v="11"/>
    <x v="0"/>
    <s v=""/>
    <s v=""/>
    <m/>
    <s v="LUIS"/>
    <s v="SANTOS "/>
    <m/>
    <s v="ALBORADA HURACAN"/>
    <m/>
    <s v=""/>
    <m/>
    <s v=""/>
    <s v="CHL"/>
    <s v=""/>
    <s v="08:30:00"/>
    <s v="10:32:01"/>
    <s v="10:35:51"/>
    <s v="14,3"/>
    <s v="14,75"/>
    <s v="7552"/>
    <m/>
    <s v="11:15:51"/>
    <s v="13:16:22"/>
    <s v="13:21:54"/>
    <s v="14,28"/>
    <s v="14,94"/>
    <s v="7563"/>
    <m/>
    <s v="14:01:54"/>
    <s v="15:24:12"/>
    <s v="15:30:12"/>
    <s v="14,58"/>
    <s v="14,58"/>
    <s v="4938"/>
    <m/>
    <m/>
    <m/>
    <m/>
    <m/>
    <m/>
    <m/>
    <m/>
    <m/>
    <n v="14.36"/>
    <n v="20053"/>
    <n v="20053"/>
    <x v="2"/>
    <n v="34"/>
    <s v="05:34:13"/>
    <n v="35"/>
    <n v="-104.65"/>
    <n v="79.999999889999998"/>
    <s v="LUIS SANTOS "/>
    <x v="71"/>
    <e v="#N/A"/>
    <s v="03:49:34"/>
    <e v="#N/A"/>
    <e v="#N/A"/>
    <m/>
  </r>
  <r>
    <x v="0"/>
    <x v="1"/>
    <n v="80"/>
    <n v="80"/>
    <x v="0"/>
    <s v="12"/>
    <x v="0"/>
    <s v=""/>
    <s v=""/>
    <m/>
    <s v="JUAN"/>
    <s v="RIOS"/>
    <m/>
    <s v="SALAM"/>
    <m/>
    <s v=""/>
    <m/>
    <s v=""/>
    <s v="CHL"/>
    <s v=""/>
    <s v="08:30:00"/>
    <s v="10:31:58"/>
    <s v="10:34:20"/>
    <s v="14,48"/>
    <s v="14,76"/>
    <s v="7461"/>
    <m/>
    <s v="11:14:20"/>
    <s v="13:16:15"/>
    <s v="13:19:00"/>
    <s v="14,44"/>
    <s v="14,76"/>
    <s v="7480"/>
    <m/>
    <s v="13:59:00"/>
    <s v="15:25:05"/>
    <s v="15:28:22"/>
    <s v="13,94"/>
    <s v="13,94"/>
    <s v="5165"/>
    <m/>
    <m/>
    <m/>
    <m/>
    <m/>
    <m/>
    <m/>
    <m/>
    <m/>
    <n v="14.32"/>
    <n v="20106"/>
    <n v="20106"/>
    <x v="2"/>
    <n v="35"/>
    <s v="05:35:06"/>
    <n v="30"/>
    <n v="-105.53333333333333"/>
    <n v="79.999999880000004"/>
    <s v="JUAN RIOS"/>
    <x v="72"/>
    <e v="#N/A"/>
    <s v="03:49:34"/>
    <e v="#N/A"/>
    <e v="#N/A"/>
    <m/>
  </r>
  <r>
    <x v="0"/>
    <x v="1"/>
    <n v="80"/>
    <n v="80"/>
    <x v="0"/>
    <s v="13"/>
    <x v="0"/>
    <s v=""/>
    <s v=""/>
    <m/>
    <s v="HERNANDO"/>
    <s v="ARENAS"/>
    <m/>
    <s v="LOMA VERDE BALA"/>
    <m/>
    <s v=""/>
    <m/>
    <s v=""/>
    <s v="CHL"/>
    <s v=""/>
    <s v="08:30:00"/>
    <s v="10:34:29"/>
    <s v="10:38:33"/>
    <s v="14"/>
    <s v="14,46"/>
    <s v="7714"/>
    <m/>
    <s v="11:18:33"/>
    <s v="13:15:32"/>
    <s v="13:19:53"/>
    <s v="14,84"/>
    <s v="15,39"/>
    <s v="7280"/>
    <m/>
    <s v="13:59:53"/>
    <s v="15:25:15"/>
    <s v="15:28:53"/>
    <s v="14,06"/>
    <s v="14,06"/>
    <s v="5122"/>
    <m/>
    <m/>
    <m/>
    <m/>
    <m/>
    <m/>
    <m/>
    <m/>
    <m/>
    <n v="14.32"/>
    <n v="20116"/>
    <n v="20116"/>
    <x v="2"/>
    <n v="36"/>
    <s v="05:35:16"/>
    <n v="25"/>
    <n v="-105.7"/>
    <n v="79.999999869999996"/>
    <s v="HERNANDO ARENAS"/>
    <x v="73"/>
    <e v="#N/A"/>
    <s v="03:49:34"/>
    <e v="#N/A"/>
    <e v="#N/A"/>
    <m/>
  </r>
  <r>
    <x v="0"/>
    <x v="1"/>
    <n v="80"/>
    <n v="80"/>
    <x v="0"/>
    <s v="14"/>
    <x v="1"/>
    <s v=""/>
    <s v=""/>
    <s v="10102377"/>
    <s v="ANTON"/>
    <s v="LOPEZ "/>
    <m/>
    <s v="AMALIK"/>
    <m/>
    <s v=""/>
    <m/>
    <s v=""/>
    <s v="CHL"/>
    <s v=""/>
    <s v="08:30:00"/>
    <s v="10:16:25"/>
    <s v="10:17:57"/>
    <s v="16,67"/>
    <s v="16,91"/>
    <s v="6478"/>
    <m/>
    <s v="10:56:25"/>
    <s v="12:39:52"/>
    <s v="12:42:02"/>
    <s v="17,04"/>
    <s v="17,4"/>
    <s v="6338"/>
    <s v="RET"/>
    <s v="13:22:02"/>
    <s v=""/>
    <s v=""/>
    <s v=""/>
    <s v=""/>
    <s v=""/>
    <m/>
    <m/>
    <m/>
    <m/>
    <m/>
    <m/>
    <m/>
    <m/>
    <m/>
    <n v="16.850000000000001"/>
    <n v="12816"/>
    <s v="NA"/>
    <x v="2"/>
    <s v="NA"/>
    <s v="NA"/>
    <n v="0"/>
    <e v="#VALUE!"/>
    <n v="0"/>
    <s v="ANTON LOPEZ "/>
    <x v="74"/>
    <s v="KEHAILAN A"/>
    <s v="03:49:34"/>
    <e v="#N/A"/>
    <e v="#N/A"/>
    <m/>
  </r>
  <r>
    <x v="0"/>
    <x v="1"/>
    <n v="80"/>
    <n v="80"/>
    <x v="0"/>
    <s v="15"/>
    <x v="1"/>
    <s v=""/>
    <s v=""/>
    <m/>
    <s v="DIEGO"/>
    <s v="OYANEDEL"/>
    <m/>
    <s v="INDIO"/>
    <m/>
    <s v=""/>
    <m/>
    <s v=""/>
    <s v="CHL"/>
    <s v=""/>
    <s v="08:30:00"/>
    <s v="10:21:11"/>
    <s v="10:26:53"/>
    <s v="15,4"/>
    <s v="16,19"/>
    <s v="7014"/>
    <m/>
    <s v="11:06:53"/>
    <s v="12:56:15"/>
    <s v="12:59:38"/>
    <s v="15,96"/>
    <s v="16,46"/>
    <s v="6765"/>
    <s v="FTQ GA"/>
    <s v="13:39:38"/>
    <s v=""/>
    <s v=""/>
    <s v=""/>
    <s v=""/>
    <s v=""/>
    <m/>
    <m/>
    <m/>
    <m/>
    <m/>
    <m/>
    <m/>
    <m/>
    <m/>
    <n v="15.68"/>
    <n v="13779"/>
    <s v="NA"/>
    <x v="2"/>
    <s v="NA"/>
    <s v="NA"/>
    <n v="0"/>
    <e v="#VALUE!"/>
    <n v="0"/>
    <s v="DIEGO OYANEDEL"/>
    <x v="75"/>
    <s v="LA COMPAÑÍA"/>
    <s v="03:49:34"/>
    <e v="#N/A"/>
    <e v="#N/A"/>
    <m/>
  </r>
  <r>
    <x v="0"/>
    <x v="1"/>
    <n v="80"/>
    <n v="80"/>
    <x v="0"/>
    <s v="16"/>
    <x v="1"/>
    <s v=""/>
    <s v=""/>
    <m/>
    <s v="PILAR"/>
    <s v="TORREALBA"/>
    <m/>
    <s v="SPRING"/>
    <m/>
    <s v=""/>
    <m/>
    <s v=""/>
    <s v="CHL"/>
    <s v=""/>
    <s v="08:30:00"/>
    <s v="10:13:38"/>
    <s v="10:21:53"/>
    <s v="16,09"/>
    <s v="17,37"/>
    <s v="6713"/>
    <m/>
    <s v="11:01:53"/>
    <s v="12:48:40"/>
    <s v="13:06:56"/>
    <s v="14,39"/>
    <s v="16,86"/>
    <s v="7503"/>
    <s v="FTQ GA"/>
    <s v="13:46:56"/>
    <s v=""/>
    <s v=""/>
    <s v=""/>
    <s v=""/>
    <s v=""/>
    <m/>
    <m/>
    <m/>
    <m/>
    <m/>
    <m/>
    <m/>
    <m/>
    <m/>
    <n v="15.19"/>
    <n v="14216"/>
    <s v="NA"/>
    <x v="2"/>
    <s v="NA"/>
    <s v="NA"/>
    <n v="0"/>
    <e v="#VALUE!"/>
    <n v="0"/>
    <s v="PILAR TORREALBA"/>
    <x v="76"/>
    <s v="EL SENDERO"/>
    <s v="03:49:34"/>
    <e v="#N/A"/>
    <e v="#N/A"/>
    <m/>
  </r>
  <r>
    <x v="0"/>
    <x v="1"/>
    <n v="80"/>
    <n v="80"/>
    <x v="0"/>
    <s v="17"/>
    <x v="1"/>
    <s v=""/>
    <s v=""/>
    <m/>
    <s v="SEBASTIAN"/>
    <s v="IRRIBARRA CONA"/>
    <m/>
    <s v="RB URRACA"/>
    <m/>
    <s v=""/>
    <m/>
    <s v=""/>
    <s v="CHL"/>
    <s v=""/>
    <s v="08:30:00"/>
    <s v="10:31:08"/>
    <s v="10:34:32"/>
    <s v="14,45"/>
    <s v="14,86"/>
    <s v="7472"/>
    <m/>
    <s v="11:14:32"/>
    <s v="13:16:02"/>
    <s v="13:19:08"/>
    <s v="14,44"/>
    <s v="14,81"/>
    <s v="7477"/>
    <s v="FTQ GA"/>
    <s v="13:59:08"/>
    <s v=""/>
    <s v=""/>
    <s v=""/>
    <s v=""/>
    <s v=""/>
    <m/>
    <m/>
    <m/>
    <m/>
    <m/>
    <m/>
    <m/>
    <m/>
    <m/>
    <n v="14.45"/>
    <n v="14949"/>
    <s v="NA"/>
    <x v="2"/>
    <s v="NA"/>
    <s v="NA"/>
    <n v="0"/>
    <e v="#VALUE!"/>
    <n v="0"/>
    <s v="SEBASTIAN IRRIBARRA CONA"/>
    <x v="77"/>
    <e v="#N/A"/>
    <s v="03:49:34"/>
    <e v="#N/A"/>
    <e v="#N/A"/>
    <m/>
  </r>
  <r>
    <x v="0"/>
    <x v="1"/>
    <n v="80"/>
    <n v="80"/>
    <x v="0"/>
    <s v="18"/>
    <x v="1"/>
    <s v=""/>
    <s v=""/>
    <m/>
    <s v="JORGE"/>
    <s v="ARTURO ESPARZA"/>
    <m/>
    <s v="HF CAIRO"/>
    <m/>
    <s v=""/>
    <m/>
    <s v=""/>
    <s v="CHL"/>
    <s v=""/>
    <s v="08:30:00"/>
    <s v="10:34:26"/>
    <s v="10:36:45"/>
    <s v="14,2"/>
    <s v="14,46"/>
    <s v="7606"/>
    <m/>
    <s v="11:16:45"/>
    <s v="13:15:09"/>
    <s v="13:29:46"/>
    <s v="13,53"/>
    <s v="15,2"/>
    <s v="7981"/>
    <s v="RET"/>
    <s v="14:09:46"/>
    <s v=""/>
    <s v=""/>
    <s v=""/>
    <s v=""/>
    <s v=""/>
    <m/>
    <m/>
    <m/>
    <m/>
    <m/>
    <m/>
    <m/>
    <m/>
    <m/>
    <n v="13.86"/>
    <n v="15587"/>
    <s v="NA"/>
    <x v="2"/>
    <s v="NA"/>
    <s v="NA"/>
    <n v="0"/>
    <e v="#VALUE!"/>
    <n v="0"/>
    <s v="JORGE ARTURO ESPARZA"/>
    <x v="78"/>
    <e v="#N/A"/>
    <s v="03:49:34"/>
    <e v="#N/A"/>
    <e v="#N/A"/>
    <m/>
  </r>
  <r>
    <x v="0"/>
    <x v="1"/>
    <n v="80"/>
    <n v="80"/>
    <x v="0"/>
    <s v="19"/>
    <x v="1"/>
    <s v=""/>
    <s v=""/>
    <m/>
    <s v="FELIPE"/>
    <s v="YCHPAS ESPINOZA"/>
    <s v="105DD52"/>
    <s v="DIABLO"/>
    <m/>
    <s v=""/>
    <m/>
    <s v=""/>
    <s v="CHL"/>
    <s v=""/>
    <s v="08:30:00"/>
    <s v="10:22:39"/>
    <s v="10:28:12"/>
    <s v="15,23"/>
    <s v="15,98"/>
    <s v="7092"/>
    <m/>
    <s v="11:08:12"/>
    <s v="12:58:47"/>
    <s v="13:03:21"/>
    <s v="15,63"/>
    <s v="16,28"/>
    <s v="6909"/>
    <m/>
    <s v="13:43:21"/>
    <s v="16:52:02"/>
    <s v="16:56:58"/>
    <s v="6,36"/>
    <s v="6,36"/>
    <s v="11321"/>
    <s v="FTQ OT"/>
    <m/>
    <m/>
    <m/>
    <m/>
    <m/>
    <m/>
    <m/>
    <m/>
    <n v="11.37"/>
    <n v="25322"/>
    <s v="NA"/>
    <x v="2"/>
    <s v="NA"/>
    <s v="NA"/>
    <n v="0"/>
    <e v="#VALUE!"/>
    <n v="0"/>
    <s v="FELIPE YCHPAS ESPINOZA"/>
    <x v="79"/>
    <e v="#N/A"/>
    <s v="03:49:34"/>
    <e v="#N/A"/>
    <e v="#N/A"/>
    <m/>
  </r>
  <r>
    <x v="0"/>
    <x v="1"/>
    <n v="80"/>
    <n v="80"/>
    <x v="0"/>
    <s v="20"/>
    <x v="1"/>
    <s v=""/>
    <s v=""/>
    <s v="10138166"/>
    <s v="FRANCISCO"/>
    <s v="TORO ESCOBAR"/>
    <m/>
    <s v="HP Nasik"/>
    <m/>
    <s v=""/>
    <m/>
    <s v=""/>
    <s v="CHL"/>
    <s v=""/>
    <s v="08:30:00"/>
    <s v="10:22:52"/>
    <s v="10:30:42"/>
    <s v="14,91"/>
    <s v="15,95"/>
    <s v="7242"/>
    <m/>
    <s v="11:10:42"/>
    <s v="13:39:49"/>
    <s v="13:46:25"/>
    <s v="11,56"/>
    <s v="12,07"/>
    <s v="9343"/>
    <m/>
    <s v="14:26:25"/>
    <s v="16:52:02"/>
    <s v="16:56:58"/>
    <s v="8,24"/>
    <s v="8,24"/>
    <s v="8737"/>
    <s v="FTQ OT"/>
    <m/>
    <m/>
    <m/>
    <m/>
    <m/>
    <m/>
    <m/>
    <m/>
    <n v="11.37"/>
    <n v="25322"/>
    <s v="NA"/>
    <x v="2"/>
    <s v="NA"/>
    <s v="NA"/>
    <n v="0"/>
    <e v="#VALUE!"/>
    <n v="0"/>
    <s v="FRANCISCO TORO ESCOBAR"/>
    <x v="80"/>
    <e v="#N/A"/>
    <s v="03:49:34"/>
    <e v="#N/A"/>
    <e v="#N/A"/>
    <m/>
  </r>
  <r>
    <x v="0"/>
    <x v="1"/>
    <n v="80"/>
    <n v="80"/>
    <x v="1"/>
    <s v="1"/>
    <x v="0"/>
    <s v=""/>
    <s v=""/>
    <s v="10194676"/>
    <s v="COLOMBA"/>
    <s v="MATTE TYRER"/>
    <m/>
    <s v="ESCONDIDA"/>
    <m/>
    <s v=""/>
    <m/>
    <s v=""/>
    <s v="CHL"/>
    <s v=""/>
    <s v="08:45:00"/>
    <s v="11:11:09"/>
    <s v="11:12:59"/>
    <s v="12,16"/>
    <s v="12,31"/>
    <s v="8879"/>
    <m/>
    <s v="11:52:59"/>
    <s v="14:07:51"/>
    <s v="14:10:09"/>
    <s v="13,12"/>
    <s v="13,35"/>
    <s v="8230"/>
    <m/>
    <s v="14:50:09"/>
    <s v="16:09:33"/>
    <s v="16:12:40"/>
    <s v="15,11"/>
    <s v="15,11"/>
    <s v="4764"/>
    <m/>
    <m/>
    <m/>
    <m/>
    <m/>
    <m/>
    <m/>
    <m/>
    <m/>
    <n v="13.17"/>
    <n v="21873"/>
    <n v="21873"/>
    <x v="3"/>
    <n v="37"/>
    <s v="06:04:33"/>
    <n v="20"/>
    <n v="-134.98333333333332"/>
    <n v="79.999999990000006"/>
    <s v="COLOMBA MATTE TYRER"/>
    <x v="81"/>
    <s v="KEHAILAN A"/>
    <s v="03:49:34"/>
    <e v="#N/A"/>
    <e v="#N/A"/>
    <m/>
  </r>
  <r>
    <x v="0"/>
    <x v="1"/>
    <n v="80"/>
    <n v="80"/>
    <x v="1"/>
    <s v="2"/>
    <x v="0"/>
    <s v=""/>
    <s v=""/>
    <m/>
    <s v="JUAN DE DIOS"/>
    <s v="LARRAIN CALVO"/>
    <m/>
    <s v="CALAFQUEN"/>
    <m/>
    <s v=""/>
    <m/>
    <s v=""/>
    <s v="CHL"/>
    <s v=""/>
    <s v="08:45:00"/>
    <s v="11:11:06"/>
    <s v="11:18:22"/>
    <s v="11,74"/>
    <s v="12,32"/>
    <s v="9202"/>
    <m/>
    <s v="11:58:22"/>
    <s v="14:08:05"/>
    <s v="14:11:08"/>
    <s v="13,56"/>
    <s v="13,88"/>
    <s v="7966"/>
    <m/>
    <s v="14:51:08"/>
    <s v="16:09:36"/>
    <s v="16:15:59"/>
    <s v="15,29"/>
    <s v="15,29"/>
    <s v="4708"/>
    <m/>
    <m/>
    <m/>
    <m/>
    <m/>
    <m/>
    <m/>
    <m/>
    <m/>
    <n v="13.16"/>
    <n v="21877"/>
    <n v="21877"/>
    <x v="3"/>
    <n v="38"/>
    <s v="06:04:37"/>
    <n v="15"/>
    <n v="-135.05000000000001"/>
    <n v="79.999999979999998"/>
    <s v="JUAN DE DIOS LARRAIN CALVO"/>
    <x v="82"/>
    <e v="#N/A"/>
    <s v="03:49:34"/>
    <e v="#N/A"/>
    <e v="#N/A"/>
    <m/>
  </r>
  <r>
    <x v="0"/>
    <x v="1"/>
    <n v="80"/>
    <n v="80"/>
    <x v="1"/>
    <s v="3"/>
    <x v="1"/>
    <s v=""/>
    <s v=""/>
    <m/>
    <s v="AMELIA "/>
    <s v="LARRAIN"/>
    <m/>
    <s v="HF WAFIQ"/>
    <m/>
    <s v=""/>
    <m/>
    <s v=""/>
    <s v="CHL"/>
    <s v=""/>
    <s v="08:45:00"/>
    <s v="10:18:49"/>
    <s v="10:22:44"/>
    <s v="18,42"/>
    <s v="19,18"/>
    <s v="5865"/>
    <s v="FTQ GA"/>
    <s v="11:02:44"/>
    <s v=""/>
    <s v=""/>
    <s v=""/>
    <s v=""/>
    <s v=""/>
    <m/>
    <m/>
    <m/>
    <m/>
    <m/>
    <m/>
    <m/>
    <m/>
    <m/>
    <m/>
    <m/>
    <m/>
    <m/>
    <m/>
    <m/>
    <m/>
    <n v="18.420000000000002"/>
    <n v="5865"/>
    <s v="NA"/>
    <x v="3"/>
    <s v="NA"/>
    <s v="NA"/>
    <n v="0"/>
    <e v="#VALUE!"/>
    <n v="0"/>
    <s v="AMELIA  LARRAIN"/>
    <x v="83"/>
    <s v="EL QUILLAY"/>
    <s v="03:49:34"/>
    <e v="#N/A"/>
    <e v="#N/A"/>
    <m/>
  </r>
  <r>
    <x v="0"/>
    <x v="1"/>
    <n v="80"/>
    <n v="80"/>
    <x v="1"/>
    <s v="4"/>
    <x v="1"/>
    <s v=""/>
    <s v=""/>
    <m/>
    <s v="HELENA"/>
    <s v="CERPA PINOCHET"/>
    <s v=""/>
    <s v="HDM MAGNOLIA"/>
    <m/>
    <s v=""/>
    <m/>
    <s v=""/>
    <s v="CHL"/>
    <s v=""/>
    <s v="08:45:00"/>
    <s v="10:13:52"/>
    <s v="10:28:35"/>
    <s v="17,37"/>
    <s v="20,25"/>
    <s v="6216"/>
    <s v="FTQ GA"/>
    <s v="11:08:35"/>
    <s v=""/>
    <s v=""/>
    <s v=""/>
    <s v=""/>
    <s v=""/>
    <m/>
    <m/>
    <m/>
    <m/>
    <m/>
    <m/>
    <m/>
    <m/>
    <m/>
    <m/>
    <m/>
    <m/>
    <m/>
    <m/>
    <m/>
    <m/>
    <n v="17.37"/>
    <n v="6216"/>
    <s v="NA"/>
    <x v="3"/>
    <s v="NA"/>
    <s v="NA"/>
    <n v="0"/>
    <e v="#VALUE!"/>
    <n v="0"/>
    <s v="HELENA CERPA PINOCHET"/>
    <x v="84"/>
    <e v="#N/A"/>
    <s v="03:49:34"/>
    <e v="#N/A"/>
    <e v="#N/A"/>
    <m/>
  </r>
  <r>
    <x v="0"/>
    <x v="1"/>
    <n v="60"/>
    <n v="60"/>
    <x v="0"/>
    <s v="1"/>
    <x v="0"/>
    <s v=""/>
    <s v=""/>
    <s v="10172798"/>
    <s v="ESTEBAN"/>
    <s v="OLIVARES OSORIO"/>
    <s v="106BH20"/>
    <s v="KALUKA"/>
    <m/>
    <s v=""/>
    <m/>
    <s v=""/>
    <s v="CHL"/>
    <s v=""/>
    <s v="11:00:00"/>
    <s v="12:16:41"/>
    <s v="12:20:30"/>
    <s v="14,91"/>
    <s v="15,65"/>
    <s v="4830"/>
    <m/>
    <s v="13:00:30"/>
    <s v="14:10:30"/>
    <s v="14:15:24"/>
    <s v="16,02"/>
    <s v="17,14"/>
    <s v="4494"/>
    <m/>
    <s v="14:55:24"/>
    <s v="15:43:47"/>
    <s v="15:51:30"/>
    <s v="21,39"/>
    <s v="24,8"/>
    <s v="3366"/>
    <m/>
    <m/>
    <m/>
    <m/>
    <m/>
    <m/>
    <m/>
    <m/>
    <m/>
    <n v="17.02"/>
    <n v="12691"/>
    <n v="12691"/>
    <x v="4"/>
    <n v="1"/>
    <s v="03:31:31"/>
    <n v="200"/>
    <n v="0"/>
    <n v="260"/>
    <s v="ESTEBAN OLIVARES OSORIO"/>
    <x v="85"/>
    <e v="#N/A"/>
    <s v="03:31:31"/>
    <e v="#N/A"/>
    <e v="#N/A"/>
    <m/>
  </r>
  <r>
    <x v="0"/>
    <x v="1"/>
    <n v="60"/>
    <n v="60"/>
    <x v="0"/>
    <s v="2"/>
    <x v="0"/>
    <s v=""/>
    <s v=""/>
    <m/>
    <s v="ALEXIS "/>
    <s v="HENRIQUEZ RAMIREZ"/>
    <m/>
    <s v="ODALISCA"/>
    <m/>
    <s v=""/>
    <m/>
    <s v=""/>
    <s v="CHL"/>
    <s v=""/>
    <s v="11:00:00"/>
    <s v="12:16:37"/>
    <s v="12:25:31"/>
    <s v="14,03"/>
    <s v="15,66"/>
    <s v="5132"/>
    <m/>
    <s v="13:05:31"/>
    <s v="14:12:05"/>
    <s v="14:17:41"/>
    <s v="16,63"/>
    <s v="18,03"/>
    <s v="4330"/>
    <m/>
    <s v="14:57:41"/>
    <s v="15:47:42"/>
    <s v="15:51:35"/>
    <s v="22,26"/>
    <s v="23,99"/>
    <s v="3234"/>
    <m/>
    <m/>
    <m/>
    <m/>
    <m/>
    <m/>
    <m/>
    <m/>
    <m/>
    <n v="17.010000000000002"/>
    <n v="12695"/>
    <n v="12695"/>
    <x v="4"/>
    <n v="2"/>
    <s v="03:31:35"/>
    <n v="195"/>
    <n v="-6.6666666666666666E-2"/>
    <n v="254.93333333333334"/>
    <s v="ALEXIS  HENRIQUEZ RAMIREZ"/>
    <x v="86"/>
    <e v="#N/A"/>
    <s v="03:31:31"/>
    <e v="#N/A"/>
    <e v="#N/A"/>
    <m/>
  </r>
  <r>
    <x v="0"/>
    <x v="1"/>
    <n v="60"/>
    <n v="60"/>
    <x v="0"/>
    <s v="3"/>
    <x v="0"/>
    <s v=""/>
    <s v=""/>
    <m/>
    <s v="FERNANDO"/>
    <s v="DE PEÑA"/>
    <m/>
    <s v="ANCAR SHAZAM"/>
    <m/>
    <s v=""/>
    <m/>
    <s v=""/>
    <s v="CHL"/>
    <s v=""/>
    <s v="11:00:00"/>
    <s v="12:16:44"/>
    <s v="12:21:11"/>
    <s v="14,78"/>
    <s v="15,64"/>
    <s v="4872"/>
    <m/>
    <s v="13:01:11"/>
    <s v="14:10:49"/>
    <s v="14:17:01"/>
    <s v="15,83"/>
    <s v="17,23"/>
    <s v="4549"/>
    <m/>
    <s v="14:57:01"/>
    <s v="15:48:44"/>
    <s v="15:57:18"/>
    <s v="19,91"/>
    <s v="23,2"/>
    <s v="3617"/>
    <m/>
    <m/>
    <m/>
    <m/>
    <m/>
    <m/>
    <m/>
    <m/>
    <m/>
    <n v="16.57"/>
    <n v="13038"/>
    <n v="13038"/>
    <x v="4"/>
    <n v="3"/>
    <s v="03:37:18"/>
    <n v="190"/>
    <n v="-5.7833333333333332"/>
    <n v="244.21666666666667"/>
    <s v="FERNANDO DE PEÑA"/>
    <x v="87"/>
    <e v="#N/A"/>
    <s v="03:31:31"/>
    <e v="#N/A"/>
    <e v="#N/A"/>
    <m/>
  </r>
  <r>
    <x v="0"/>
    <x v="1"/>
    <n v="40"/>
    <n v="40"/>
    <x v="0"/>
    <s v="1"/>
    <x v="0"/>
    <s v=""/>
    <s v=""/>
    <m/>
    <s v="GUILLERMO "/>
    <s v="TORO TASSARA"/>
    <m/>
    <s v="ROBLE"/>
    <m/>
    <s v=""/>
    <m/>
    <s v=""/>
    <s v="CHL"/>
    <s v=""/>
    <s v="12:30:00"/>
    <s v="13:15:27"/>
    <s v="13:21:04"/>
    <s v="23,49"/>
    <s v="26,4"/>
    <s v="3065"/>
    <m/>
    <s v="14:01:04"/>
    <s v="15:03:56"/>
    <s v="15:09:41"/>
    <s v="17,49"/>
    <s v="19,09"/>
    <s v="4117"/>
    <m/>
    <m/>
    <m/>
    <m/>
    <m/>
    <m/>
    <m/>
    <m/>
    <m/>
    <m/>
    <m/>
    <m/>
    <m/>
    <m/>
    <m/>
    <m/>
    <n v="20.05"/>
    <n v="7182"/>
    <n v="7182"/>
    <x v="5"/>
    <n v="1"/>
    <s v="01:59:42"/>
    <n v="200"/>
    <n v="0"/>
    <n v="240"/>
    <s v="GUILLERMO  TORO TASSARA"/>
    <x v="88"/>
    <e v="#N/A"/>
    <s v="01:59:42"/>
    <e v="#N/A"/>
    <e v="#N/A"/>
    <m/>
  </r>
  <r>
    <x v="0"/>
    <x v="1"/>
    <n v="40"/>
    <n v="40"/>
    <x v="0"/>
    <s v="2"/>
    <x v="0"/>
    <s v=""/>
    <s v=""/>
    <s v="10150368"/>
    <s v="MARIA IGNACIA"/>
    <s v="SAT YABER"/>
    <s v="103hq92"/>
    <s v="Copihue"/>
    <m/>
    <s v=""/>
    <m/>
    <s v=""/>
    <s v="CHL"/>
    <s v=""/>
    <s v="12:30:00"/>
    <s v="13:32:56"/>
    <s v="13:35:31"/>
    <s v="18,31"/>
    <s v="19,07"/>
    <s v="3932"/>
    <m/>
    <s v="14:15:31"/>
    <s v="15:12:10"/>
    <s v="15:16:11"/>
    <s v="19,78"/>
    <s v="21,19"/>
    <s v="3640"/>
    <m/>
    <m/>
    <m/>
    <m/>
    <m/>
    <m/>
    <m/>
    <m/>
    <m/>
    <m/>
    <m/>
    <m/>
    <m/>
    <m/>
    <m/>
    <m/>
    <n v="19.02"/>
    <n v="7572"/>
    <n v="7572"/>
    <x v="5"/>
    <n v="2"/>
    <s v="02:06:12"/>
    <n v="195"/>
    <n v="-6.5"/>
    <n v="228.5"/>
    <s v="MARIA IGNACIA SAT YABER"/>
    <x v="89"/>
    <s v="RINCONADA B"/>
    <s v="01:59:42"/>
    <e v="#N/A"/>
    <e v="#N/A"/>
    <m/>
  </r>
  <r>
    <x v="0"/>
    <x v="1"/>
    <n v="40"/>
    <n v="40"/>
    <x v="0"/>
    <s v="3"/>
    <x v="0"/>
    <s v=""/>
    <s v=""/>
    <m/>
    <s v="ADRIANA"/>
    <s v="PANTOJA CONTRERAA"/>
    <m/>
    <s v="KALUHA"/>
    <m/>
    <s v=""/>
    <m/>
    <s v=""/>
    <s v="CHL"/>
    <s v=""/>
    <s v="12:30:00"/>
    <s v="13:31:23"/>
    <s v="13:36:00"/>
    <s v="18,18"/>
    <s v="19,54"/>
    <s v="3960"/>
    <m/>
    <s v="14:16:00"/>
    <s v="15:11:58"/>
    <s v="15:16:24"/>
    <s v="19,87"/>
    <s v="21,44"/>
    <s v="3624"/>
    <m/>
    <m/>
    <m/>
    <m/>
    <m/>
    <m/>
    <m/>
    <m/>
    <m/>
    <m/>
    <m/>
    <m/>
    <m/>
    <m/>
    <m/>
    <m/>
    <n v="18.989999999999998"/>
    <n v="7584"/>
    <n v="7584"/>
    <x v="5"/>
    <n v="3"/>
    <s v="02:06:24"/>
    <n v="190"/>
    <n v="-6.7"/>
    <n v="223.3"/>
    <s v="ADRIANA PANTOJA CONTRERAA"/>
    <x v="90"/>
    <s v="SANDEK 2"/>
    <s v="01:59:42"/>
    <e v="#N/A"/>
    <e v="#N/A"/>
    <m/>
  </r>
  <r>
    <x v="0"/>
    <x v="1"/>
    <n v="40"/>
    <n v="40"/>
    <x v="0"/>
    <s v="4"/>
    <x v="0"/>
    <s v=""/>
    <s v=""/>
    <m/>
    <s v="JUAN"/>
    <s v="GOMEZ"/>
    <m/>
    <s v="COCO"/>
    <m/>
    <s v=""/>
    <m/>
    <s v=""/>
    <s v="CHL"/>
    <s v=""/>
    <s v="12:30:00"/>
    <s v="13:31:20"/>
    <s v="13:38:25"/>
    <s v="17,54"/>
    <s v="19,56"/>
    <s v="4105"/>
    <m/>
    <s v="14:18:25"/>
    <s v="15:12:01"/>
    <s v="15:26:32"/>
    <s v="17,62"/>
    <s v="22,39"/>
    <s v="4087"/>
    <m/>
    <m/>
    <m/>
    <m/>
    <m/>
    <m/>
    <m/>
    <m/>
    <m/>
    <m/>
    <m/>
    <m/>
    <m/>
    <m/>
    <m/>
    <m/>
    <n v="17.579999999999998"/>
    <n v="8193"/>
    <n v="8193"/>
    <x v="5"/>
    <n v="4"/>
    <s v="02:16:33"/>
    <n v="185"/>
    <n v="-16.850000000000001"/>
    <n v="208.15"/>
    <s v="JUAN GOMEZ"/>
    <x v="91"/>
    <s v="SANDEK 2"/>
    <s v="01:59:42"/>
    <e v="#N/A"/>
    <e v="#N/A"/>
    <m/>
  </r>
  <r>
    <x v="0"/>
    <x v="1"/>
    <n v="40"/>
    <n v="40"/>
    <x v="0"/>
    <s v="5"/>
    <x v="0"/>
    <s v=""/>
    <s v=""/>
    <s v="10036576"/>
    <s v="RENI "/>
    <s v="MULLER"/>
    <m/>
    <s v="LIBIYA"/>
    <m/>
    <s v=""/>
    <m/>
    <s v=""/>
    <s v="CHL"/>
    <s v=""/>
    <s v="12:30:00"/>
    <s v="13:53:13"/>
    <s v="13:57:03"/>
    <s v="13,78"/>
    <s v="14,42"/>
    <s v="5224"/>
    <m/>
    <s v="14:37:03"/>
    <s v="15:40:54"/>
    <s v="15:46:02"/>
    <s v="17,4"/>
    <s v="18,8"/>
    <s v="4138"/>
    <m/>
    <m/>
    <m/>
    <m/>
    <m/>
    <m/>
    <m/>
    <m/>
    <m/>
    <m/>
    <m/>
    <m/>
    <m/>
    <m/>
    <m/>
    <m/>
    <n v="15.38"/>
    <n v="9362"/>
    <n v="9362"/>
    <x v="5"/>
    <n v="5"/>
    <s v="02:36:02"/>
    <n v="180"/>
    <n v="-36.333333333333336"/>
    <n v="183.66666666666666"/>
    <s v="RENI  MULLER"/>
    <x v="92"/>
    <s v="KEHAILAN A"/>
    <s v="01:59:42"/>
    <e v="#N/A"/>
    <e v="#N/A"/>
    <m/>
  </r>
  <r>
    <x v="0"/>
    <x v="1"/>
    <n v="40"/>
    <n v="40"/>
    <x v="0"/>
    <s v="6"/>
    <x v="0"/>
    <s v=""/>
    <s v=""/>
    <s v="10138024"/>
    <s v="MARIA CECILIA"/>
    <s v="GODOY"/>
    <m/>
    <s v="PS Siroco"/>
    <m/>
    <s v=""/>
    <m/>
    <s v=""/>
    <s v="CHL"/>
    <s v=""/>
    <s v="12:30:00"/>
    <s v="13:45:48"/>
    <s v="13:49:28"/>
    <s v="15,1"/>
    <s v="15,83"/>
    <s v="4769"/>
    <m/>
    <s v="14:29:28"/>
    <s v="15:46:59"/>
    <s v="15:51:55"/>
    <s v="14,55"/>
    <s v="15,48"/>
    <s v="4947"/>
    <m/>
    <m/>
    <m/>
    <m/>
    <m/>
    <m/>
    <m/>
    <m/>
    <m/>
    <m/>
    <m/>
    <m/>
    <m/>
    <m/>
    <m/>
    <m/>
    <n v="14.82"/>
    <n v="9715"/>
    <n v="9715"/>
    <x v="5"/>
    <n v="6"/>
    <s v="02:41:55"/>
    <n v="175"/>
    <n v="-42.216666666666669"/>
    <n v="172.78333333333333"/>
    <s v="MARIA CECILIA GODOY"/>
    <x v="93"/>
    <s v="EL SENDERO"/>
    <s v="01:59:42"/>
    <e v="#N/A"/>
    <e v="#N/A"/>
    <m/>
  </r>
  <r>
    <x v="0"/>
    <x v="1"/>
    <n v="40"/>
    <n v="40"/>
    <x v="0"/>
    <s v="7"/>
    <x v="0"/>
    <s v=""/>
    <s v=""/>
    <s v="10046993"/>
    <s v="SEBASTIAN"/>
    <s v="SALINAS"/>
    <s v="106LU89"/>
    <s v="HF BATAL"/>
    <m/>
    <s v=""/>
    <m/>
    <s v=""/>
    <s v="CHL"/>
    <s v=""/>
    <s v="12:30:00"/>
    <s v="13:43:29"/>
    <s v="13:54:49"/>
    <s v="14,15"/>
    <s v="16,33"/>
    <s v="5090"/>
    <m/>
    <s v="14:34:49"/>
    <s v="15:44:08"/>
    <s v="15:52:12"/>
    <s v="15,51"/>
    <s v="17,31"/>
    <s v="4642"/>
    <m/>
    <m/>
    <m/>
    <m/>
    <m/>
    <m/>
    <m/>
    <m/>
    <m/>
    <m/>
    <m/>
    <m/>
    <m/>
    <m/>
    <m/>
    <m/>
    <n v="14.8"/>
    <n v="9732"/>
    <n v="9732"/>
    <x v="5"/>
    <n v="7"/>
    <s v="02:42:12"/>
    <n v="170"/>
    <n v="-42.5"/>
    <n v="167.5"/>
    <s v="SEBASTIAN SALINAS"/>
    <x v="94"/>
    <e v="#N/A"/>
    <s v="01:59:42"/>
    <e v="#N/A"/>
    <e v="#N/A"/>
    <m/>
  </r>
  <r>
    <x v="0"/>
    <x v="1"/>
    <n v="40"/>
    <n v="40"/>
    <x v="0"/>
    <s v="8"/>
    <x v="0"/>
    <s v=""/>
    <s v=""/>
    <m/>
    <s v="JUAN ALVARO"/>
    <s v="GONZALEZ ASBUN"/>
    <s v="104YO94"/>
    <s v="ANCAR PERSEO"/>
    <m/>
    <s v=""/>
    <m/>
    <s v=""/>
    <s v="CHL"/>
    <s v=""/>
    <s v="12:30:00"/>
    <s v="13:45:53"/>
    <s v="13:53:11"/>
    <s v="14,42"/>
    <s v="15,81"/>
    <s v="4992"/>
    <m/>
    <s v="14:33:11"/>
    <s v="15:47:02"/>
    <s v="15:53:13"/>
    <s v="14,99"/>
    <s v="16,25"/>
    <s v="4802"/>
    <m/>
    <m/>
    <m/>
    <m/>
    <m/>
    <m/>
    <m/>
    <m/>
    <m/>
    <m/>
    <m/>
    <m/>
    <m/>
    <m/>
    <m/>
    <m/>
    <n v="14.7"/>
    <n v="9794"/>
    <n v="9794"/>
    <x v="5"/>
    <n v="8"/>
    <s v="02:43:14"/>
    <n v="165"/>
    <n v="-43.533333333333331"/>
    <n v="161.46666666666667"/>
    <s v="JUAN ALVARO GONZALEZ ASBUN"/>
    <x v="95"/>
    <s v="EL SENDERO"/>
    <s v="01:59:42"/>
    <e v="#N/A"/>
    <e v="#N/A"/>
    <m/>
  </r>
  <r>
    <x v="0"/>
    <x v="1"/>
    <n v="40"/>
    <n v="40"/>
    <x v="0"/>
    <s v="9"/>
    <x v="0"/>
    <s v=""/>
    <s v=""/>
    <s v="10018246"/>
    <s v="JUAN FRANCISCO"/>
    <s v="DEL CANTO"/>
    <m/>
    <s v="LO CAMPO CHACOLI"/>
    <m/>
    <s v=""/>
    <m/>
    <s v=""/>
    <s v="CHL"/>
    <s v=""/>
    <s v="12:30:00"/>
    <s v="13:43:41"/>
    <s v="13:48:02"/>
    <s v="15,38"/>
    <s v="16,28"/>
    <s v="4683"/>
    <m/>
    <s v="14:28:02"/>
    <s v=""/>
    <s v="15:54:32"/>
    <s v="13,87"/>
    <s v=""/>
    <s v="5189"/>
    <m/>
    <m/>
    <m/>
    <m/>
    <m/>
    <m/>
    <m/>
    <m/>
    <m/>
    <m/>
    <m/>
    <m/>
    <m/>
    <m/>
    <m/>
    <m/>
    <n v="15.38"/>
    <n v="9872"/>
    <n v="9872"/>
    <x v="5"/>
    <n v="9"/>
    <s v="02:44:32"/>
    <n v="160"/>
    <n v="-44.833333333333336"/>
    <n v="155.16666666666666"/>
    <s v="JUAN FRANCISCO DEL CANTO"/>
    <x v="96"/>
    <e v="#N/A"/>
    <s v="01:59:42"/>
    <e v="#N/A"/>
    <e v="#N/A"/>
    <m/>
  </r>
  <r>
    <x v="0"/>
    <x v="1"/>
    <n v="40"/>
    <n v="40"/>
    <x v="0"/>
    <s v="10"/>
    <x v="0"/>
    <s v=""/>
    <s v=""/>
    <m/>
    <s v="JORGE"/>
    <s v="RUIZ-TAGLE"/>
    <m/>
    <s v="HP FAREED"/>
    <m/>
    <s v=""/>
    <m/>
    <s v=""/>
    <s v="CHL"/>
    <s v=""/>
    <s v="12:30:00"/>
    <s v="13:52:28"/>
    <s v="13:56:07"/>
    <s v="13,93"/>
    <s v="14,55"/>
    <s v="5167"/>
    <m/>
    <s v="14:36:07"/>
    <s v="15:51:23"/>
    <s v="15:56:05"/>
    <s v="15"/>
    <s v="15,94"/>
    <s v="4798"/>
    <m/>
    <m/>
    <m/>
    <m/>
    <m/>
    <m/>
    <m/>
    <m/>
    <m/>
    <m/>
    <m/>
    <m/>
    <m/>
    <m/>
    <m/>
    <m/>
    <n v="14.45"/>
    <n v="9966"/>
    <n v="9966"/>
    <x v="5"/>
    <n v="10"/>
    <s v="02:46:06"/>
    <n v="155"/>
    <n v="-46.4"/>
    <n v="148.6"/>
    <s v="JORGE RUIZ-TAGLE"/>
    <x v="97"/>
    <e v="#N/A"/>
    <s v="01:59:42"/>
    <e v="#N/A"/>
    <e v="#N/A"/>
    <m/>
  </r>
  <r>
    <x v="0"/>
    <x v="1"/>
    <n v="40"/>
    <n v="40"/>
    <x v="0"/>
    <s v="11"/>
    <x v="0"/>
    <s v=""/>
    <s v=""/>
    <m/>
    <s v="CLAUDIO"/>
    <s v="SEPULVEDA EGAÑA"/>
    <m/>
    <s v="PANTANAL"/>
    <m/>
    <s v=""/>
    <m/>
    <s v=""/>
    <s v="CHL"/>
    <s v=""/>
    <s v="12:30:00"/>
    <s v="14:05:34"/>
    <s v="14:11:18"/>
    <s v="11,85"/>
    <s v="12,56"/>
    <s v="6078"/>
    <m/>
    <s v="14:51:18"/>
    <s v="15:46:55"/>
    <s v="15:56:13"/>
    <s v="18,49"/>
    <s v="21,58"/>
    <s v="3895"/>
    <m/>
    <m/>
    <m/>
    <m/>
    <m/>
    <m/>
    <m/>
    <m/>
    <m/>
    <m/>
    <m/>
    <m/>
    <m/>
    <m/>
    <m/>
    <m/>
    <n v="14.44"/>
    <n v="9973"/>
    <n v="9973"/>
    <x v="5"/>
    <n v="11"/>
    <s v="02:46:13"/>
    <n v="150"/>
    <n v="-46.516666666666666"/>
    <n v="143.48333333333335"/>
    <s v="CLAUDIO SEPULVEDA EGAÑA"/>
    <x v="98"/>
    <e v="#N/A"/>
    <s v="01:59:42"/>
    <e v="#N/A"/>
    <e v="#N/A"/>
    <m/>
  </r>
  <r>
    <x v="0"/>
    <x v="1"/>
    <n v="40"/>
    <n v="40"/>
    <x v="0"/>
    <s v="12"/>
    <x v="0"/>
    <s v=""/>
    <s v=""/>
    <m/>
    <s v="GUILLERMO"/>
    <s v="BELTRAMI"/>
    <m/>
    <s v="TAQUILLERA"/>
    <m/>
    <s v=""/>
    <m/>
    <s v=""/>
    <s v="CHL"/>
    <s v=""/>
    <s v="12:30:00"/>
    <s v="13:49:23"/>
    <s v="13:55:16"/>
    <s v="14,07"/>
    <s v="15,11"/>
    <s v="5116"/>
    <m/>
    <s v="14:35:16"/>
    <s v="15:52:27"/>
    <s v="15:57:11"/>
    <s v="14,65"/>
    <s v="15,55"/>
    <s v="4915"/>
    <m/>
    <m/>
    <m/>
    <m/>
    <m/>
    <m/>
    <m/>
    <m/>
    <m/>
    <m/>
    <m/>
    <m/>
    <m/>
    <m/>
    <m/>
    <m/>
    <n v="14.36"/>
    <n v="10031"/>
    <n v="10031"/>
    <x v="5"/>
    <n v="12"/>
    <s v="02:47:11"/>
    <n v="145"/>
    <n v="-47.483333333333334"/>
    <n v="137.51666666666665"/>
    <s v="GUILLERMO BELTRAMI"/>
    <x v="99"/>
    <e v="#N/A"/>
    <s v="01:59:42"/>
    <e v="#N/A"/>
    <e v="#N/A"/>
    <m/>
  </r>
  <r>
    <x v="0"/>
    <x v="1"/>
    <n v="40"/>
    <n v="40"/>
    <x v="0"/>
    <s v="13"/>
    <x v="0"/>
    <s v=""/>
    <s v=""/>
    <s v="10116530"/>
    <s v="BRYAN"/>
    <s v="VALDEBENITO"/>
    <m/>
    <s v="AYHINCO"/>
    <m/>
    <s v=""/>
    <m/>
    <s v=""/>
    <s v="CHL"/>
    <s v=""/>
    <s v="12:30:00"/>
    <s v="13:49:28"/>
    <s v="13:53:48"/>
    <s v="14,32"/>
    <s v="15,1"/>
    <s v="5028"/>
    <m/>
    <s v="14:33:48"/>
    <s v="15:53:47"/>
    <s v="15:57:26"/>
    <s v="14,35"/>
    <s v="15"/>
    <s v="5018"/>
    <m/>
    <m/>
    <m/>
    <m/>
    <m/>
    <m/>
    <m/>
    <m/>
    <m/>
    <m/>
    <m/>
    <m/>
    <m/>
    <m/>
    <m/>
    <m/>
    <n v="14.33"/>
    <n v="10046"/>
    <n v="10046"/>
    <x v="5"/>
    <n v="13"/>
    <s v="02:47:26"/>
    <n v="140"/>
    <n v="-47.733333333333334"/>
    <n v="132.26666666666665"/>
    <s v="BRYAN VALDEBENITO"/>
    <x v="100"/>
    <e v="#N/A"/>
    <s v="01:59:42"/>
    <e v="#N/A"/>
    <e v="#N/A"/>
    <m/>
  </r>
  <r>
    <x v="0"/>
    <x v="1"/>
    <n v="40"/>
    <n v="40"/>
    <x v="0"/>
    <s v="14"/>
    <x v="0"/>
    <s v=""/>
    <s v=""/>
    <s v="10113898"/>
    <s v="JOSE ANDRES "/>
    <s v="POBLETE SALCEDO"/>
    <m/>
    <s v="HF BAUSAH"/>
    <m/>
    <s v=""/>
    <m/>
    <s v=""/>
    <s v="CHL"/>
    <s v=""/>
    <s v="12:30:00"/>
    <s v="13:43:45"/>
    <s v="13:54:45"/>
    <s v="14,16"/>
    <s v="16,27"/>
    <s v="5086"/>
    <m/>
    <s v="14:34:45"/>
    <s v="15:51:56"/>
    <s v="15:59:00"/>
    <s v="14,24"/>
    <s v="15,55"/>
    <s v="5055"/>
    <m/>
    <m/>
    <m/>
    <m/>
    <m/>
    <m/>
    <m/>
    <m/>
    <m/>
    <m/>
    <m/>
    <m/>
    <m/>
    <m/>
    <m/>
    <m/>
    <n v="14.2"/>
    <n v="10141"/>
    <n v="10141"/>
    <x v="5"/>
    <n v="14"/>
    <s v="02:49:01"/>
    <n v="135"/>
    <n v="-49.31666666666667"/>
    <n v="125.68333333333334"/>
    <s v="JOSE ANDRES  POBLETE SALCEDO"/>
    <x v="101"/>
    <s v="EL SENDERO"/>
    <s v="01:59:42"/>
    <e v="#N/A"/>
    <e v="#N/A"/>
    <m/>
  </r>
  <r>
    <x v="0"/>
    <x v="1"/>
    <n v="40"/>
    <n v="40"/>
    <x v="0"/>
    <s v="15"/>
    <x v="0"/>
    <s v=""/>
    <s v=""/>
    <s v="10067052"/>
    <s v="JOSE ANTONIO "/>
    <s v="VICENTE OLIVARI"/>
    <m/>
    <s v="GARSIK"/>
    <m/>
    <s v=""/>
    <m/>
    <s v=""/>
    <s v="CHL"/>
    <s v=""/>
    <s v="12:30:00"/>
    <s v="13:52:23"/>
    <s v="13:55:13"/>
    <s v="14,08"/>
    <s v="14,57"/>
    <s v="5113"/>
    <m/>
    <s v="14:35:13"/>
    <s v="15:50:34"/>
    <s v="15:59:26"/>
    <s v="14,25"/>
    <s v="15,92"/>
    <s v="5054"/>
    <m/>
    <m/>
    <m/>
    <m/>
    <m/>
    <m/>
    <m/>
    <m/>
    <m/>
    <m/>
    <m/>
    <m/>
    <m/>
    <m/>
    <m/>
    <m/>
    <n v="14.16"/>
    <n v="10167"/>
    <n v="10167"/>
    <x v="5"/>
    <n v="15"/>
    <s v="02:49:27"/>
    <n v="130"/>
    <n v="-49.75"/>
    <n v="120.25"/>
    <s v="JOSE ANTONIO  VICENTE OLIVARI"/>
    <x v="102"/>
    <e v="#N/A"/>
    <s v="01:59:42"/>
    <e v="#N/A"/>
    <e v="#N/A"/>
    <m/>
  </r>
  <r>
    <x v="0"/>
    <x v="1"/>
    <n v="40"/>
    <n v="40"/>
    <x v="0"/>
    <s v="16"/>
    <x v="0"/>
    <s v=""/>
    <s v=""/>
    <m/>
    <s v="ANTONIA"/>
    <s v="KIMBER VERGARA"/>
    <m/>
    <s v="HURACAN"/>
    <m/>
    <s v=""/>
    <m/>
    <s v=""/>
    <s v="CHL"/>
    <s v=""/>
    <s v="12:30:00"/>
    <s v="13:47:16"/>
    <s v="13:52:33"/>
    <s v="14,54"/>
    <s v="15,53"/>
    <s v="4953"/>
    <m/>
    <s v="14:32:33"/>
    <s v="15:54:45"/>
    <s v="16:00:09"/>
    <s v="13,7"/>
    <s v="14,6"/>
    <s v="5256"/>
    <m/>
    <m/>
    <m/>
    <m/>
    <m/>
    <m/>
    <m/>
    <m/>
    <m/>
    <m/>
    <m/>
    <m/>
    <m/>
    <m/>
    <m/>
    <m/>
    <n v="14.1"/>
    <n v="10209"/>
    <n v="10209"/>
    <x v="5"/>
    <n v="16"/>
    <s v="02:50:09"/>
    <n v="125"/>
    <n v="-50.45"/>
    <n v="114.55"/>
    <s v="ANTONIA KIMBER VERGARA"/>
    <x v="103"/>
    <e v="#N/A"/>
    <s v="01:59:42"/>
    <e v="#N/A"/>
    <e v="#N/A"/>
    <m/>
  </r>
  <r>
    <x v="0"/>
    <x v="1"/>
    <n v="40"/>
    <n v="40"/>
    <x v="0"/>
    <s v="17"/>
    <x v="0"/>
    <s v=""/>
    <s v=""/>
    <m/>
    <s v="MACARENA"/>
    <s v="ZERBI"/>
    <m/>
    <s v="ZALEM"/>
    <m/>
    <s v=""/>
    <m/>
    <s v=""/>
    <s v="CHL"/>
    <s v=""/>
    <s v="12:30:00"/>
    <s v="13:46:12"/>
    <s v="13:51:37"/>
    <s v="14,7"/>
    <s v="15,75"/>
    <s v="4897"/>
    <m/>
    <s v="14:31:37"/>
    <s v="15:52:14"/>
    <s v="16:04:02"/>
    <s v="12,98"/>
    <s v="14,88"/>
    <s v="5545"/>
    <m/>
    <m/>
    <m/>
    <m/>
    <m/>
    <m/>
    <m/>
    <m/>
    <m/>
    <m/>
    <m/>
    <m/>
    <m/>
    <m/>
    <m/>
    <m/>
    <n v="13.79"/>
    <n v="10442"/>
    <n v="10442"/>
    <x v="5"/>
    <n v="17"/>
    <s v="02:54:02"/>
    <n v="120"/>
    <n v="-54.333333333333336"/>
    <n v="105.66666666666666"/>
    <s v="MACARENA ZERBI"/>
    <x v="104"/>
    <e v="#N/A"/>
    <s v="01:59:42"/>
    <e v="#N/A"/>
    <e v="#N/A"/>
    <m/>
  </r>
  <r>
    <x v="0"/>
    <x v="1"/>
    <n v="40"/>
    <n v="40"/>
    <x v="0"/>
    <s v="18"/>
    <x v="0"/>
    <s v=""/>
    <s v=""/>
    <s v="10017622"/>
    <s v="DANIEL"/>
    <s v="OLIVARES"/>
    <m/>
    <s v="Sayen DV"/>
    <m/>
    <s v=""/>
    <m/>
    <s v=""/>
    <s v="CHL"/>
    <s v=""/>
    <s v="12:30:00"/>
    <s v="13:54:10"/>
    <s v="13:59:09"/>
    <s v="13,46"/>
    <s v="14,26"/>
    <s v="5349"/>
    <m/>
    <s v="14:39:09"/>
    <s v="16:07:22"/>
    <s v="16:12:57"/>
    <s v="12,79"/>
    <s v="13,6"/>
    <s v="5628"/>
    <m/>
    <m/>
    <m/>
    <m/>
    <m/>
    <m/>
    <m/>
    <m/>
    <m/>
    <m/>
    <m/>
    <m/>
    <m/>
    <m/>
    <m/>
    <m/>
    <n v="13.12"/>
    <n v="10977"/>
    <n v="10977"/>
    <x v="5"/>
    <n v="19"/>
    <s v="03:02:57"/>
    <n v="110"/>
    <n v="-63.25"/>
    <n v="86.75"/>
    <s v="DANIEL OLIVARES"/>
    <x v="105"/>
    <e v="#N/A"/>
    <s v="01:59:42"/>
    <e v="#N/A"/>
    <e v="#N/A"/>
    <m/>
  </r>
  <r>
    <x v="0"/>
    <x v="1"/>
    <n v="40"/>
    <n v="40"/>
    <x v="0"/>
    <s v="19"/>
    <x v="0"/>
    <s v=""/>
    <s v=""/>
    <s v="10078206"/>
    <s v="CARLA"/>
    <s v="O´NELL"/>
    <m/>
    <s v="HADI"/>
    <m/>
    <s v=""/>
    <m/>
    <s v=""/>
    <s v="CHL"/>
    <s v=""/>
    <s v="12:30:00"/>
    <s v="13:46:08"/>
    <s v="13:52:31"/>
    <s v="14,54"/>
    <s v="15,76"/>
    <s v="4952"/>
    <m/>
    <s v="14:32:31"/>
    <s v="16:08:25"/>
    <s v="16:13:44"/>
    <s v="11,86"/>
    <s v="12,51"/>
    <s v="6073"/>
    <m/>
    <m/>
    <m/>
    <m/>
    <m/>
    <m/>
    <m/>
    <m/>
    <m/>
    <m/>
    <m/>
    <m/>
    <m/>
    <m/>
    <m/>
    <m/>
    <n v="13.06"/>
    <n v="11024"/>
    <n v="11024"/>
    <x v="5"/>
    <n v="21"/>
    <s v="03:03:44"/>
    <n v="100"/>
    <n v="-64.033333333333331"/>
    <n v="75.966666666666669"/>
    <s v="CARLA O´NELL"/>
    <x v="106"/>
    <s v="RINCONADA A"/>
    <s v="01:59:42"/>
    <e v="#N/A"/>
    <e v="#N/A"/>
    <m/>
  </r>
  <r>
    <x v="0"/>
    <x v="1"/>
    <n v="40"/>
    <n v="40"/>
    <x v="0"/>
    <s v="20"/>
    <x v="0"/>
    <s v=""/>
    <s v=""/>
    <m/>
    <s v="RAFAEL "/>
    <s v="CARRERE"/>
    <m/>
    <s v="ZINGARA"/>
    <m/>
    <s v=""/>
    <m/>
    <s v=""/>
    <s v="CHL"/>
    <s v=""/>
    <s v="12:30:00"/>
    <s v="13:46:06"/>
    <s v="13:56:44"/>
    <s v="13,83"/>
    <s v="15,77"/>
    <s v="5205"/>
    <m/>
    <s v="14:36:44"/>
    <s v="16:08:23"/>
    <s v="16:13:51"/>
    <s v="12,36"/>
    <s v="13,09"/>
    <s v="5827"/>
    <m/>
    <m/>
    <m/>
    <m/>
    <m/>
    <m/>
    <m/>
    <m/>
    <m/>
    <m/>
    <m/>
    <m/>
    <m/>
    <m/>
    <m/>
    <m/>
    <n v="13.05"/>
    <n v="11032"/>
    <n v="11032"/>
    <x v="5"/>
    <n v="22"/>
    <s v="03:03:52"/>
    <n v="95"/>
    <n v="-64.166666666666671"/>
    <n v="70.833333333333329"/>
    <s v="RAFAEL  CARRERE"/>
    <x v="107"/>
    <s v="RINCONADA B"/>
    <s v="01:59:42"/>
    <e v="#N/A"/>
    <e v="#N/A"/>
    <m/>
  </r>
  <r>
    <x v="0"/>
    <x v="1"/>
    <n v="40"/>
    <n v="40"/>
    <x v="0"/>
    <s v="21"/>
    <x v="0"/>
    <s v=""/>
    <s v=""/>
    <m/>
    <s v="CRISTIAN"/>
    <s v="SANCHEZ"/>
    <m/>
    <s v="KALIMANTAN"/>
    <m/>
    <s v=""/>
    <m/>
    <s v=""/>
    <s v="CHL"/>
    <s v=""/>
    <s v="12:30:00"/>
    <s v="13:52:48"/>
    <s v="14:08:15"/>
    <s v="12,21"/>
    <s v="14,49"/>
    <s v="5895"/>
    <m/>
    <s v="14:48:15"/>
    <s v="16:04:57"/>
    <s v="16:16:54"/>
    <s v="13,54"/>
    <s v="15,65"/>
    <s v="5319"/>
    <m/>
    <m/>
    <m/>
    <m/>
    <m/>
    <m/>
    <m/>
    <m/>
    <m/>
    <m/>
    <m/>
    <m/>
    <m/>
    <m/>
    <m/>
    <m/>
    <n v="12.84"/>
    <n v="11214"/>
    <n v="11214"/>
    <x v="5"/>
    <n v="23"/>
    <s v="03:06:54"/>
    <n v="90"/>
    <n v="-67.2"/>
    <n v="62.8"/>
    <s v="CRISTIAN SANCHEZ"/>
    <x v="108"/>
    <s v="KEHAILAN B"/>
    <s v="01:59:42"/>
    <e v="#N/A"/>
    <e v="#N/A"/>
    <m/>
  </r>
  <r>
    <x v="0"/>
    <x v="1"/>
    <n v="40"/>
    <n v="40"/>
    <x v="0"/>
    <s v="22"/>
    <x v="1"/>
    <s v=""/>
    <s v=""/>
    <s v="10097227"/>
    <s v="FRANCESCA"/>
    <s v="GIOIA MANSILLA"/>
    <m/>
    <s v="SHARAV"/>
    <m/>
    <s v=""/>
    <m/>
    <s v=""/>
    <s v="CHL"/>
    <s v=""/>
    <s v="12:30:00"/>
    <s v="13:46:28"/>
    <s v="13:55:36"/>
    <s v="14,02"/>
    <s v="15,69"/>
    <s v="5137"/>
    <s v="RET"/>
    <s v="14:35:36"/>
    <s v=""/>
    <s v=""/>
    <s v=""/>
    <s v=""/>
    <s v=""/>
    <m/>
    <m/>
    <m/>
    <m/>
    <m/>
    <m/>
    <m/>
    <m/>
    <m/>
    <m/>
    <m/>
    <m/>
    <m/>
    <m/>
    <m/>
    <m/>
    <n v="14.02"/>
    <n v="5137"/>
    <s v="NA"/>
    <x v="5"/>
    <s v="NA"/>
    <s v="NA"/>
    <n v="0"/>
    <e v="#VALUE!"/>
    <n v="0"/>
    <s v="FRANCESCA GIOIA MANSILLA"/>
    <x v="109"/>
    <s v="RINCONADA A"/>
    <s v="01:59:42"/>
    <e v="#N/A"/>
    <e v="#N/A"/>
    <m/>
  </r>
  <r>
    <x v="0"/>
    <x v="1"/>
    <n v="40"/>
    <n v="40"/>
    <x v="0"/>
    <s v="23"/>
    <x v="1"/>
    <s v=""/>
    <s v=""/>
    <m/>
    <s v="JAIME"/>
    <s v="BARRIENTOS RAMIREZ"/>
    <m/>
    <s v="ESPUMA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s v="JAIME BARRIENTOS RAMIREZ"/>
    <x v="110"/>
    <e v="#N/A"/>
    <s v="01:59:42"/>
    <e v="#N/A"/>
    <e v="#N/A"/>
    <m/>
  </r>
  <r>
    <x v="0"/>
    <x v="1"/>
    <n v="40"/>
    <n v="40"/>
    <x v="1"/>
    <s v="1"/>
    <x v="0"/>
    <s v=""/>
    <s v=""/>
    <m/>
    <s v="FLORENCIA"/>
    <s v="HIRMAS VALDERRAMA"/>
    <m/>
    <s v="NAHLA"/>
    <m/>
    <s v=""/>
    <m/>
    <s v=""/>
    <s v="CHL"/>
    <s v=""/>
    <s v="12:45:00"/>
    <s v="14:15:17"/>
    <s v="14:19:49"/>
    <s v="12,66"/>
    <s v="13,29"/>
    <s v="5689"/>
    <m/>
    <s v="14:59:49"/>
    <s v="16:23:34"/>
    <s v="16:27:53"/>
    <s v="13,63"/>
    <s v="14,33"/>
    <s v="5284"/>
    <m/>
    <m/>
    <m/>
    <m/>
    <m/>
    <m/>
    <m/>
    <m/>
    <m/>
    <m/>
    <m/>
    <m/>
    <m/>
    <m/>
    <m/>
    <m/>
    <n v="13.12"/>
    <n v="10973"/>
    <n v="10973"/>
    <x v="6"/>
    <n v="18"/>
    <s v="03:02:53"/>
    <n v="115"/>
    <n v="-63.18333333333333"/>
    <n v="91.816666666666663"/>
    <s v="FLORENCIA HIRMAS VALDERRAMA"/>
    <x v="111"/>
    <e v="#N/A"/>
    <s v="01:59:42"/>
    <e v="#N/A"/>
    <e v="#N/A"/>
    <m/>
  </r>
  <r>
    <x v="0"/>
    <x v="1"/>
    <n v="40"/>
    <n v="40"/>
    <x v="1"/>
    <s v="2"/>
    <x v="0"/>
    <s v=""/>
    <s v=""/>
    <m/>
    <s v="JOSEFA"/>
    <s v="AGUILERA"/>
    <m/>
    <s v="SULTAN AUGUSTO"/>
    <m/>
    <s v=""/>
    <m/>
    <s v=""/>
    <s v="CHL"/>
    <s v=""/>
    <s v="12:45:00"/>
    <s v="14:15:13"/>
    <s v="14:20:28"/>
    <s v="12,57"/>
    <s v="13,3"/>
    <s v="5729"/>
    <m/>
    <s v="15:00:28"/>
    <s v="16:23:28"/>
    <s v="16:27:58"/>
    <s v="13,71"/>
    <s v="14,46"/>
    <s v="5250"/>
    <m/>
    <m/>
    <m/>
    <m/>
    <m/>
    <m/>
    <m/>
    <m/>
    <m/>
    <m/>
    <m/>
    <m/>
    <m/>
    <m/>
    <m/>
    <m/>
    <n v="13.12"/>
    <n v="10979"/>
    <n v="10979"/>
    <x v="6"/>
    <n v="20"/>
    <s v="03:02:59"/>
    <n v="105"/>
    <n v="-63.283333333333331"/>
    <n v="81.716666666666669"/>
    <s v="JOSEFA AGUILERA"/>
    <x v="112"/>
    <s v="RINCONADA B"/>
    <s v="01:59:42"/>
    <e v="#N/A"/>
    <e v="#N/A"/>
    <m/>
  </r>
  <r>
    <x v="0"/>
    <x v="1"/>
    <n v="40"/>
    <n v="40"/>
    <x v="1"/>
    <s v="3"/>
    <x v="1"/>
    <s v=""/>
    <s v=""/>
    <m/>
    <s v="JOSE IGNACIO"/>
    <s v="CORREA SERRA"/>
    <m/>
    <s v="DANZARINA"/>
    <m/>
    <s v=""/>
    <m/>
    <s v=""/>
    <s v="CHL"/>
    <s v=""/>
    <s v="12:45:00"/>
    <s v="14:10:12"/>
    <s v="14:12:20"/>
    <s v="13,74"/>
    <s v="14,08"/>
    <s v="5240"/>
    <m/>
    <s v="14:52:20"/>
    <s v="16:35:06"/>
    <s v="16:39:05"/>
    <s v="11,24"/>
    <s v="11,68"/>
    <s v="6405"/>
    <s v="FTQ GA"/>
    <m/>
    <m/>
    <m/>
    <m/>
    <m/>
    <m/>
    <m/>
    <m/>
    <m/>
    <m/>
    <m/>
    <m/>
    <m/>
    <m/>
    <m/>
    <n v="12.37"/>
    <n v="11645"/>
    <s v="NA"/>
    <x v="6"/>
    <s v="NA"/>
    <s v="NA"/>
    <n v="0"/>
    <e v="#VALUE!"/>
    <n v="0"/>
    <s v="JOSE IGNACIO CORREA SERRA"/>
    <x v="113"/>
    <e v="#N/A"/>
    <s v="01:59:42"/>
    <e v="#N/A"/>
    <e v="#N/A"/>
    <m/>
  </r>
  <r>
    <x v="0"/>
    <x v="1"/>
    <n v="20"/>
    <n v="20"/>
    <x v="2"/>
    <s v="1"/>
    <x v="0"/>
    <s v=""/>
    <s v=""/>
    <m/>
    <s v="MARIA"/>
    <s v="RISHMAWI"/>
    <m/>
    <s v="MAÑIO"/>
    <m/>
    <s v=""/>
    <m/>
    <s v=""/>
    <s v="CHL"/>
    <s v=""/>
    <s v="13:00:00"/>
    <s v="14:25:16"/>
    <s v="14:29:17"/>
    <s v="13,44"/>
    <s v="14,07"/>
    <s v="5358"/>
    <m/>
    <m/>
    <m/>
    <m/>
    <m/>
    <m/>
    <m/>
    <m/>
    <m/>
    <m/>
    <m/>
    <m/>
    <m/>
    <m/>
    <m/>
    <m/>
    <m/>
    <m/>
    <m/>
    <m/>
    <m/>
    <m/>
    <m/>
    <n v="13.44"/>
    <n v="5358"/>
    <n v="5358"/>
    <x v="7"/>
    <n v="1"/>
    <s v="01:29:18"/>
    <n v="200"/>
    <n v="0"/>
    <n v="220"/>
    <s v="MARIA RISHMAWI"/>
    <x v="114"/>
    <e v="#N/A"/>
    <s v="01:29:18"/>
    <e v="#N/A"/>
    <e v="#N/A"/>
    <m/>
  </r>
  <r>
    <x v="0"/>
    <x v="1"/>
    <n v="20"/>
    <n v="20"/>
    <x v="2"/>
    <s v="2"/>
    <x v="0"/>
    <s v=""/>
    <s v=""/>
    <m/>
    <s v="JOSE  ELIAS "/>
    <s v="RISHMAWI"/>
    <m/>
    <s v="ANCAR BAKUR"/>
    <m/>
    <s v=""/>
    <m/>
    <s v=""/>
    <s v="CHL"/>
    <s v=""/>
    <s v="13:00:00"/>
    <s v="14:25:20"/>
    <s v="14:34:12"/>
    <s v="12,74"/>
    <s v="14,06"/>
    <s v="5652"/>
    <m/>
    <m/>
    <m/>
    <m/>
    <m/>
    <m/>
    <m/>
    <m/>
    <m/>
    <m/>
    <m/>
    <m/>
    <m/>
    <m/>
    <m/>
    <m/>
    <m/>
    <m/>
    <m/>
    <m/>
    <m/>
    <m/>
    <m/>
    <n v="12.74"/>
    <n v="5652"/>
    <n v="5652"/>
    <x v="7"/>
    <n v="2"/>
    <s v="01:34:12"/>
    <n v="195"/>
    <n v="-4.9000000000000004"/>
    <n v="210.1"/>
    <s v="JOSE  ELIAS  RISHMAWI"/>
    <x v="115"/>
    <s v="EL QUILLAY"/>
    <s v="01:29:18"/>
    <e v="#N/A"/>
    <e v="#N/A"/>
    <m/>
  </r>
  <r>
    <x v="1"/>
    <x v="0"/>
    <n v="160"/>
    <n v="160"/>
    <x v="0"/>
    <s v="1"/>
    <x v="0"/>
    <s v=""/>
    <s v=""/>
    <s v="10158353"/>
    <s v="XIUYAN"/>
    <s v="ZHANG"/>
    <s v="105OS49"/>
    <s v="NOMADE"/>
    <m/>
    <s v=""/>
    <m/>
    <s v=""/>
    <s v="CHN"/>
    <s v=""/>
    <s v="14,42"/>
    <s v="9488"/>
    <m/>
    <s v="02:40"/>
    <s v="12,53"/>
    <s v="10919"/>
    <m/>
    <s v="07:28"/>
    <s v="14,13"/>
    <s v="8914"/>
    <m/>
    <s v="12:01"/>
    <s v="11,05"/>
    <s v="9120"/>
    <m/>
    <s v="19:37"/>
    <s v="21,5"/>
    <s v="3516"/>
    <m/>
    <s v="24:07"/>
    <m/>
    <m/>
    <m/>
    <m/>
    <m/>
    <m/>
    <m/>
    <m/>
    <m/>
    <n v="13.73"/>
    <n v="41957"/>
    <n v="41957"/>
    <x v="0"/>
    <n v="1"/>
    <s v="11:39:17"/>
    <n v="200"/>
    <n v="0"/>
    <n v="360"/>
    <s v="XIUYAN ZHANG"/>
    <x v="116"/>
    <e v="#N/A"/>
    <s v="11:39:17"/>
    <e v="#N/A"/>
    <e v="#N/A"/>
    <m/>
  </r>
  <r>
    <x v="1"/>
    <x v="0"/>
    <n v="160"/>
    <n v="160"/>
    <x v="0"/>
    <s v="2"/>
    <x v="1"/>
    <s v=""/>
    <s v=""/>
    <s v="10073052"/>
    <s v="JIA"/>
    <s v="HUILIN"/>
    <s v="105TP69"/>
    <s v="ATOMO"/>
    <m/>
    <s v=""/>
    <m/>
    <s v=""/>
    <s v="CHN"/>
    <s v=""/>
    <s v="14,55"/>
    <s v="9402"/>
    <m/>
    <s v="01:47"/>
    <s v="12,86"/>
    <s v="10640"/>
    <m/>
    <s v="04:11"/>
    <s v="17,3"/>
    <s v="7283"/>
    <m/>
    <s v="06:36"/>
    <s v="12,46"/>
    <s v="8091"/>
    <s v="FTQ ME"/>
    <s v="18:41"/>
    <m/>
    <m/>
    <m/>
    <m/>
    <m/>
    <m/>
    <m/>
    <m/>
    <m/>
    <m/>
    <m/>
    <m/>
    <m/>
    <n v="14.13"/>
    <n v="35416"/>
    <s v="NA"/>
    <x v="0"/>
    <s v="NA"/>
    <s v="NA"/>
    <n v="0"/>
    <e v="#VALUE!"/>
    <n v="0"/>
    <s v="JIA HUILIN"/>
    <x v="117"/>
    <e v="#N/A"/>
    <s v="11:39:17"/>
    <e v="#N/A"/>
    <e v="#N/A"/>
    <m/>
  </r>
  <r>
    <x v="1"/>
    <x v="0"/>
    <n v="160"/>
    <n v="160"/>
    <x v="0"/>
    <s v="3"/>
    <x v="1"/>
    <s v=""/>
    <s v=""/>
    <s v="10098998"/>
    <s v="SUI "/>
    <s v="BO "/>
    <s v="104VE08"/>
    <s v="ANCAR ANAKIN"/>
    <m/>
    <s v=""/>
    <m/>
    <s v=""/>
    <s v="CHN"/>
    <s v=""/>
    <s v="14,25"/>
    <s v="9603"/>
    <m/>
    <s v="04:43"/>
    <s v="12,91"/>
    <s v="10593"/>
    <m/>
    <s v="03:56"/>
    <s v="14,51"/>
    <s v="8684"/>
    <m/>
    <s v="05:07"/>
    <s v=""/>
    <s v=""/>
    <s v="FTQ ME"/>
    <s v=""/>
    <m/>
    <m/>
    <m/>
    <m/>
    <m/>
    <m/>
    <m/>
    <m/>
    <m/>
    <m/>
    <m/>
    <m/>
    <m/>
    <n v="13.84"/>
    <n v="28880"/>
    <s v="NA"/>
    <x v="0"/>
    <s v="NA"/>
    <s v="NA"/>
    <n v="0"/>
    <e v="#VALUE!"/>
    <n v="0"/>
    <s v="SUI  BO "/>
    <x v="118"/>
    <e v="#N/A"/>
    <s v="11:39:17"/>
    <e v="#N/A"/>
    <e v="#N/A"/>
    <m/>
  </r>
  <r>
    <x v="1"/>
    <x v="0"/>
    <n v="160"/>
    <n v="160"/>
    <x v="0"/>
    <s v="4"/>
    <x v="1"/>
    <s v=""/>
    <s v=""/>
    <s v="10146487"/>
    <s v="MARIIA"/>
    <s v="SHABLOVSKA"/>
    <s v="105RA03"/>
    <s v="PERSEVERANCIA PLATINO"/>
    <m/>
    <s v=""/>
    <m/>
    <s v=""/>
    <s v="UKR"/>
    <s v=""/>
    <s v="14,36"/>
    <s v="9528"/>
    <m/>
    <s v="04:22"/>
    <s v="12,75"/>
    <s v="10732"/>
    <m/>
    <s v="07:38"/>
    <s v="10,97"/>
    <s v="11487"/>
    <s v="RET"/>
    <s v="04:56"/>
    <m/>
    <m/>
    <m/>
    <m/>
    <m/>
    <m/>
    <m/>
    <m/>
    <m/>
    <m/>
    <m/>
    <m/>
    <m/>
    <m/>
    <m/>
    <m/>
    <m/>
    <n v="12.59"/>
    <n v="31747"/>
    <s v="NA"/>
    <x v="0"/>
    <s v="NA"/>
    <s v="NA"/>
    <n v="0"/>
    <e v="#VALUE!"/>
    <n v="0"/>
    <s v="MARIIA SHABLOVSKA"/>
    <x v="119"/>
    <e v="#N/A"/>
    <s v="11:39:17"/>
    <e v="#N/A"/>
    <e v="#N/A"/>
    <m/>
  </r>
  <r>
    <x v="1"/>
    <x v="0"/>
    <n v="160"/>
    <n v="160"/>
    <x v="0"/>
    <s v="5"/>
    <x v="1"/>
    <s v=""/>
    <s v=""/>
    <s v="10159103"/>
    <s v="YUOUDONG"/>
    <s v="HUANG"/>
    <s v="105LA85"/>
    <s v="CANTINERO"/>
    <m/>
    <s v=""/>
    <m/>
    <s v=""/>
    <s v="CHN"/>
    <s v=""/>
    <s v="14,3"/>
    <s v="9566"/>
    <s v="FTQ GA"/>
    <s v="04:28"/>
    <m/>
    <m/>
    <m/>
    <m/>
    <m/>
    <m/>
    <m/>
    <m/>
    <m/>
    <m/>
    <m/>
    <m/>
    <m/>
    <m/>
    <m/>
    <m/>
    <m/>
    <m/>
    <m/>
    <m/>
    <m/>
    <m/>
    <m/>
    <m/>
    <m/>
    <n v="14.3"/>
    <n v="9566"/>
    <s v="NA"/>
    <x v="0"/>
    <s v="NA"/>
    <s v="NA"/>
    <n v="0"/>
    <e v="#VALUE!"/>
    <n v="0"/>
    <s v="YUOUDONG HUANG"/>
    <x v="120"/>
    <e v="#N/A"/>
    <s v="11:39:17"/>
    <e v="#N/A"/>
    <e v="#N/A"/>
    <m/>
  </r>
  <r>
    <x v="1"/>
    <x v="0"/>
    <n v="120"/>
    <n v="122"/>
    <x v="0"/>
    <s v="1"/>
    <x v="0"/>
    <s v=""/>
    <s v=""/>
    <s v="10067047"/>
    <s v="MARCELA "/>
    <s v="COTO NIELSEN"/>
    <s v="106DC50"/>
    <s v="CZ MAREK"/>
    <m/>
    <s v=""/>
    <m/>
    <s v=""/>
    <s v="CHL"/>
    <s v=""/>
    <s v="17,91"/>
    <s v="7638"/>
    <m/>
    <s v="05:43"/>
    <s v="17,97"/>
    <s v="7013"/>
    <m/>
    <s v="08:11"/>
    <s v="15,57"/>
    <s v="6474"/>
    <m/>
    <s v="05:56"/>
    <s v="12,27"/>
    <s v="6160"/>
    <m/>
    <s v="10:57"/>
    <m/>
    <m/>
    <m/>
    <m/>
    <m/>
    <m/>
    <m/>
    <m/>
    <m/>
    <m/>
    <m/>
    <m/>
    <m/>
    <n v="16.100000000000001"/>
    <n v="27285"/>
    <n v="27285"/>
    <x v="0"/>
    <n v="2"/>
    <s v="07:34:45"/>
    <n v="195"/>
    <n v="-52.85"/>
    <n v="264.14999999999998"/>
    <s v="MARCELA  COTO NIELSEN"/>
    <x v="121"/>
    <e v="#N/A"/>
    <s v="06:41:54"/>
    <e v="#N/A"/>
    <e v="#N/A"/>
    <m/>
  </r>
  <r>
    <x v="1"/>
    <x v="0"/>
    <n v="120"/>
    <n v="122"/>
    <x v="0"/>
    <s v="2"/>
    <x v="0"/>
    <s v=""/>
    <s v=""/>
    <s v="10104191"/>
    <s v="MARIA JOSE"/>
    <s v="GAMEROS ALVAREZ TOSTADO"/>
    <s v="105UD93"/>
    <s v="AMAROK"/>
    <m/>
    <s v=""/>
    <m/>
    <s v=""/>
    <s v="CHL"/>
    <s v=""/>
    <s v="16,9"/>
    <s v="8093"/>
    <m/>
    <s v="03:29"/>
    <s v="17,26"/>
    <s v="7299"/>
    <m/>
    <s v="05:38"/>
    <s v="13,82"/>
    <s v="7294"/>
    <m/>
    <s v="06:26"/>
    <s v="16,43"/>
    <s v="4602"/>
    <m/>
    <s v="09:52"/>
    <m/>
    <m/>
    <m/>
    <m/>
    <m/>
    <m/>
    <m/>
    <m/>
    <m/>
    <m/>
    <m/>
    <m/>
    <m/>
    <n v="16.09"/>
    <n v="27289"/>
    <n v="27289"/>
    <x v="0"/>
    <n v="3"/>
    <s v="07:34:49"/>
    <n v="190"/>
    <n v="-52.916666666666664"/>
    <n v="259.08333333333331"/>
    <s v="MARIA JOSE GAMEROS ALVAREZ TOSTADO"/>
    <x v="122"/>
    <e v="#N/A"/>
    <s v="06:41:54"/>
    <e v="#N/A"/>
    <e v="#N/A"/>
    <m/>
  </r>
  <r>
    <x v="1"/>
    <x v="0"/>
    <n v="120"/>
    <n v="122"/>
    <x v="0"/>
    <s v="3"/>
    <x v="0"/>
    <s v=""/>
    <s v=""/>
    <s v="10077473"/>
    <s v="GUSTAVO A"/>
    <s v="COSTA"/>
    <s v="106FR87"/>
    <s v="PY SORPRESIVO"/>
    <m/>
    <s v=""/>
    <m/>
    <s v=""/>
    <s v="ARG"/>
    <s v=""/>
    <s v="17,02"/>
    <s v="8039"/>
    <m/>
    <s v="03:55"/>
    <s v="16,64"/>
    <s v="7574"/>
    <m/>
    <s v="09:24"/>
    <s v="13,68"/>
    <s v="7370"/>
    <m/>
    <s v="11:25"/>
    <s v="13,6"/>
    <s v="5560"/>
    <m/>
    <s v="07:00"/>
    <m/>
    <m/>
    <m/>
    <m/>
    <m/>
    <m/>
    <m/>
    <m/>
    <m/>
    <m/>
    <m/>
    <m/>
    <m/>
    <n v="15.39"/>
    <n v="28543"/>
    <n v="28543"/>
    <x v="0"/>
    <n v="4"/>
    <s v="07:55:43"/>
    <n v="185"/>
    <n v="-73.816666666666663"/>
    <n v="233.18333333333334"/>
    <s v="GUSTAVO A COSTA"/>
    <x v="123"/>
    <e v="#N/A"/>
    <s v="06:41:54"/>
    <e v="#N/A"/>
    <e v="#N/A"/>
    <m/>
  </r>
  <r>
    <x v="1"/>
    <x v="0"/>
    <n v="120"/>
    <n v="122"/>
    <x v="0"/>
    <s v="4"/>
    <x v="0"/>
    <s v=""/>
    <s v=""/>
    <s v="10137332"/>
    <s v="RIKKE KIAER"/>
    <s v="THYGESEN"/>
    <s v="106CU91"/>
    <s v="CARAJO"/>
    <m/>
    <s v=""/>
    <m/>
    <s v=""/>
    <s v="DNK"/>
    <s v=""/>
    <s v="17,99"/>
    <s v="7605"/>
    <m/>
    <s v="03:12"/>
    <s v="16,55"/>
    <s v="7613"/>
    <m/>
    <s v="02:47"/>
    <s v="13,27"/>
    <s v="7594"/>
    <m/>
    <s v="03:45"/>
    <s v="10,65"/>
    <s v="7098"/>
    <m/>
    <s v="03:48"/>
    <m/>
    <m/>
    <m/>
    <m/>
    <m/>
    <m/>
    <m/>
    <m/>
    <m/>
    <m/>
    <m/>
    <m/>
    <m/>
    <n v="14.68"/>
    <n v="29910"/>
    <n v="29910"/>
    <x v="0"/>
    <n v="5"/>
    <s v="08:18:30"/>
    <n v="180"/>
    <n v="-96.6"/>
    <n v="205.4"/>
    <s v="RIKKE KIAER THYGESEN"/>
    <x v="124"/>
    <e v="#N/A"/>
    <s v="06:41:54"/>
    <e v="#N/A"/>
    <e v="#N/A"/>
    <m/>
  </r>
  <r>
    <x v="1"/>
    <x v="0"/>
    <n v="120"/>
    <n v="122"/>
    <x v="0"/>
    <s v="5"/>
    <x v="0"/>
    <s v=""/>
    <s v=""/>
    <s v="10067213"/>
    <s v="FERNANDO"/>
    <s v="MEDINA"/>
    <s v="105VV80"/>
    <s v="BONNYTHA"/>
    <m/>
    <s v=""/>
    <m/>
    <s v=""/>
    <s v="ECU"/>
    <s v=""/>
    <s v="17,97"/>
    <s v="7614"/>
    <m/>
    <s v="03:24"/>
    <s v="16,58"/>
    <s v="7600"/>
    <m/>
    <s v="02:49"/>
    <s v="13,27"/>
    <s v="7596"/>
    <m/>
    <s v="03:38"/>
    <s v="10,64"/>
    <s v="7104"/>
    <m/>
    <s v="05:21"/>
    <m/>
    <m/>
    <m/>
    <m/>
    <m/>
    <m/>
    <m/>
    <m/>
    <m/>
    <m/>
    <m/>
    <m/>
    <m/>
    <n v="14.68"/>
    <n v="29915"/>
    <n v="29915"/>
    <x v="0"/>
    <n v="6"/>
    <s v="08:18:35"/>
    <n v="175"/>
    <n v="-96.683333333333337"/>
    <n v="200.31666666666666"/>
    <s v="FERNANDO MEDINA"/>
    <x v="125"/>
    <e v="#N/A"/>
    <s v="06:41:54"/>
    <e v="#N/A"/>
    <e v="#N/A"/>
    <m/>
  </r>
  <r>
    <x v="1"/>
    <x v="0"/>
    <n v="120"/>
    <n v="122"/>
    <x v="0"/>
    <s v="6"/>
    <x v="0"/>
    <s v=""/>
    <s v=""/>
    <s v="10048681"/>
    <s v="DAVID"/>
    <s v="RAMIREZ AGUILERA"/>
    <s v="104RY05"/>
    <s v="PERSEVERANCIA BLAZ"/>
    <m/>
    <s v=""/>
    <m/>
    <s v=""/>
    <s v="CHL"/>
    <s v=""/>
    <s v="16,93"/>
    <s v="8080"/>
    <m/>
    <s v="12:23"/>
    <s v="18,29"/>
    <s v="6891"/>
    <m/>
    <s v="10:19"/>
    <s v="12,35"/>
    <s v="8165"/>
    <m/>
    <s v="06:25"/>
    <s v="9,33"/>
    <s v="8101"/>
    <m/>
    <s v="11:01"/>
    <m/>
    <m/>
    <m/>
    <m/>
    <m/>
    <m/>
    <m/>
    <m/>
    <m/>
    <m/>
    <m/>
    <m/>
    <m/>
    <n v="14.06"/>
    <n v="31236"/>
    <n v="31236"/>
    <x v="0"/>
    <n v="8"/>
    <s v="08:40:36"/>
    <n v="165"/>
    <n v="-118.7"/>
    <n v="168.3"/>
    <s v="DAVID RAMIREZ AGUILERA"/>
    <x v="126"/>
    <e v="#N/A"/>
    <s v="06:41:54"/>
    <e v="#N/A"/>
    <e v="#N/A"/>
    <m/>
  </r>
  <r>
    <x v="1"/>
    <x v="0"/>
    <n v="120"/>
    <n v="122"/>
    <x v="0"/>
    <s v="7"/>
    <x v="0"/>
    <s v=""/>
    <s v=""/>
    <s v="10085864"/>
    <s v="HECTOR"/>
    <s v="ALMEIDA AYALA"/>
    <s v="105KB52"/>
    <s v="CL JACARTA"/>
    <m/>
    <s v=""/>
    <m/>
    <s v=""/>
    <s v="ECU"/>
    <s v=""/>
    <s v="15,83"/>
    <s v="8644"/>
    <m/>
    <s v="17:08"/>
    <s v="16,71"/>
    <s v="7538"/>
    <m/>
    <s v="02:46"/>
    <s v="12,67"/>
    <s v="7957"/>
    <m/>
    <s v="02:40"/>
    <s v="9,74"/>
    <s v="7759"/>
    <m/>
    <s v="27:21"/>
    <m/>
    <m/>
    <m/>
    <m/>
    <m/>
    <m/>
    <m/>
    <m/>
    <m/>
    <m/>
    <m/>
    <m/>
    <m/>
    <n v="13.77"/>
    <n v="31898"/>
    <n v="31898"/>
    <x v="0"/>
    <n v="9"/>
    <s v="08:51:38"/>
    <n v="160"/>
    <n v="-129.73333333333332"/>
    <n v="152.26666666666668"/>
    <s v="HECTOR ALMEIDA AYALA"/>
    <x v="127"/>
    <e v="#N/A"/>
    <s v="06:41:54"/>
    <e v="#N/A"/>
    <e v="#N/A"/>
    <m/>
  </r>
  <r>
    <x v="1"/>
    <x v="0"/>
    <n v="120"/>
    <n v="122"/>
    <x v="0"/>
    <s v="8"/>
    <x v="1"/>
    <s v=""/>
    <s v=""/>
    <s v="10094966"/>
    <s v="TERESA"/>
    <s v="SANCHEZ"/>
    <s v="105KU57"/>
    <s v="Z T MAGLOV"/>
    <m/>
    <s v=""/>
    <m/>
    <s v=""/>
    <s v="URU"/>
    <s v=""/>
    <s v="19,24"/>
    <s v="7109"/>
    <m/>
    <s v="01:58"/>
    <s v="20,85"/>
    <s v="6044"/>
    <m/>
    <s v="02:19"/>
    <s v="19,07"/>
    <s v="5287"/>
    <m/>
    <s v="06:31"/>
    <s v="18,06"/>
    <s v="4185"/>
    <s v="FTQ GA"/>
    <s v="06:04"/>
    <m/>
    <m/>
    <m/>
    <m/>
    <m/>
    <m/>
    <m/>
    <m/>
    <m/>
    <m/>
    <m/>
    <m/>
    <m/>
    <n v="19.41"/>
    <n v="22625"/>
    <s v="NA"/>
    <x v="0"/>
    <s v="NA"/>
    <s v="NA"/>
    <n v="0"/>
    <e v="#VALUE!"/>
    <n v="0"/>
    <s v="TERESA SANCHEZ"/>
    <x v="128"/>
    <e v="#N/A"/>
    <s v="06:41:54"/>
    <e v="#N/A"/>
    <e v="#N/A"/>
    <m/>
  </r>
  <r>
    <x v="1"/>
    <x v="0"/>
    <n v="120"/>
    <n v="122"/>
    <x v="0"/>
    <s v="9"/>
    <x v="1"/>
    <s v=""/>
    <s v=""/>
    <s v="10125754"/>
    <s v="RODOLFO"/>
    <s v="FUENZALIDA SANHUEZA"/>
    <s v="106FQ80"/>
    <s v="LEO"/>
    <m/>
    <s v=""/>
    <m/>
    <s v=""/>
    <s v="CHL"/>
    <s v=""/>
    <s v="18,9"/>
    <s v="7238"/>
    <m/>
    <s v="06:23"/>
    <s v="19,9"/>
    <s v="6332"/>
    <m/>
    <s v="09:09"/>
    <s v="16,39"/>
    <s v="6152"/>
    <m/>
    <s v="18:14"/>
    <s v="18,69"/>
    <s v="4045"/>
    <s v="FTQ GA"/>
    <s v="24:30"/>
    <m/>
    <m/>
    <m/>
    <m/>
    <m/>
    <m/>
    <m/>
    <m/>
    <m/>
    <m/>
    <m/>
    <m/>
    <m/>
    <n v="18.48"/>
    <n v="23766"/>
    <s v="NA"/>
    <x v="0"/>
    <s v="NA"/>
    <s v="NA"/>
    <n v="0"/>
    <e v="#VALUE!"/>
    <n v="0"/>
    <s v="RODOLFO FUENZALIDA SANHUEZA"/>
    <x v="129"/>
    <s v="SANDEK 1"/>
    <s v="06:41:54"/>
    <e v="#N/A"/>
    <e v="#N/A"/>
    <m/>
  </r>
  <r>
    <x v="1"/>
    <x v="0"/>
    <n v="120"/>
    <n v="122"/>
    <x v="0"/>
    <s v="10"/>
    <x v="1"/>
    <s v=""/>
    <s v=""/>
    <s v="10108279"/>
    <s v="PABLO XAVIER"/>
    <s v="VINTIMILLA"/>
    <s v="106ER57"/>
    <s v="FUERZA BRUTA LB"/>
    <m/>
    <s v=""/>
    <m/>
    <s v=""/>
    <s v="ECU"/>
    <s v=""/>
    <s v="18,83"/>
    <s v="7266"/>
    <m/>
    <s v="04:32"/>
    <s v="19,6"/>
    <s v="6428"/>
    <m/>
    <s v="06:16"/>
    <s v="16,18"/>
    <s v="6229"/>
    <m/>
    <s v="04:34"/>
    <s v="16,49"/>
    <s v="4586"/>
    <s v="FTQ GA"/>
    <s v="12:58"/>
    <m/>
    <m/>
    <m/>
    <m/>
    <m/>
    <m/>
    <m/>
    <m/>
    <m/>
    <m/>
    <m/>
    <m/>
    <m/>
    <n v="17.920000000000002"/>
    <n v="24509"/>
    <s v="NA"/>
    <x v="0"/>
    <s v="NA"/>
    <s v="NA"/>
    <n v="0"/>
    <e v="#VALUE!"/>
    <n v="0"/>
    <s v="PABLO XAVIER VINTIMILLA"/>
    <x v="130"/>
    <e v="#N/A"/>
    <s v="06:41:54"/>
    <e v="#N/A"/>
    <e v="#N/A"/>
    <m/>
  </r>
  <r>
    <x v="1"/>
    <x v="0"/>
    <n v="120"/>
    <n v="122"/>
    <x v="0"/>
    <s v="11"/>
    <x v="1"/>
    <s v=""/>
    <s v=""/>
    <s v="10072682"/>
    <s v="MARTIN"/>
    <s v="GARCIA LAZO"/>
    <s v="105DC01"/>
    <s v="CAMORRA"/>
    <m/>
    <s v=""/>
    <m/>
    <s v=""/>
    <s v="CHL"/>
    <s v=""/>
    <s v="18,46"/>
    <s v="7411"/>
    <m/>
    <s v="02:01"/>
    <s v="20,82"/>
    <s v="6051"/>
    <m/>
    <s v="02:35"/>
    <s v="18,59"/>
    <s v="5422"/>
    <s v="FTQ GA"/>
    <s v="09:10"/>
    <m/>
    <m/>
    <m/>
    <m/>
    <m/>
    <m/>
    <m/>
    <m/>
    <m/>
    <m/>
    <m/>
    <m/>
    <m/>
    <m/>
    <m/>
    <m/>
    <m/>
    <n v="19.25"/>
    <n v="18884"/>
    <s v="NA"/>
    <x v="0"/>
    <s v="NA"/>
    <s v="NA"/>
    <n v="0"/>
    <e v="#VALUE!"/>
    <n v="0"/>
    <s v="MARTIN GARCIA LAZO"/>
    <x v="131"/>
    <s v="EL MOLINO A"/>
    <s v="06:41:54"/>
    <e v="#N/A"/>
    <e v="#N/A"/>
    <m/>
  </r>
  <r>
    <x v="1"/>
    <x v="0"/>
    <n v="120"/>
    <n v="122"/>
    <x v="0"/>
    <s v="12"/>
    <x v="1"/>
    <s v=""/>
    <s v=""/>
    <s v="10131133"/>
    <s v="ERNESTO"/>
    <s v="DE LA FUENTE FUENZALIDA"/>
    <s v="106GU68"/>
    <s v="MAITE LUCY"/>
    <m/>
    <s v=""/>
    <m/>
    <s v=""/>
    <s v="CHL"/>
    <s v=""/>
    <s v="19,05"/>
    <s v="7181"/>
    <m/>
    <s v="05:28"/>
    <s v="18,76"/>
    <s v="6717"/>
    <m/>
    <s v="14:42"/>
    <s v="16,16"/>
    <s v="6237"/>
    <s v="RET"/>
    <s v="09:15"/>
    <m/>
    <m/>
    <m/>
    <m/>
    <m/>
    <m/>
    <m/>
    <m/>
    <m/>
    <m/>
    <m/>
    <m/>
    <m/>
    <m/>
    <m/>
    <m/>
    <m/>
    <n v="18.059999999999999"/>
    <n v="20135"/>
    <s v="NA"/>
    <x v="0"/>
    <s v="NA"/>
    <s v="NA"/>
    <n v="0"/>
    <e v="#VALUE!"/>
    <n v="0"/>
    <s v="ERNESTO DE LA FUENTE FUENZALIDA"/>
    <x v="132"/>
    <s v="SANDEK 1"/>
    <s v="06:41:54"/>
    <e v="#N/A"/>
    <e v="#N/A"/>
    <m/>
  </r>
  <r>
    <x v="1"/>
    <x v="0"/>
    <n v="120"/>
    <n v="122"/>
    <x v="0"/>
    <s v="13"/>
    <x v="1"/>
    <s v=""/>
    <s v=""/>
    <s v="10181514"/>
    <s v="TARA ANNE"/>
    <s v="GREASLEY"/>
    <s v="106KN67"/>
    <s v="MC Tango"/>
    <m/>
    <s v=""/>
    <m/>
    <s v=""/>
    <s v="CHL"/>
    <s v=""/>
    <s v="18,92"/>
    <s v="7231"/>
    <m/>
    <s v="04:02"/>
    <s v="18,18"/>
    <s v="6932"/>
    <m/>
    <s v="03:43"/>
    <s v="14,79"/>
    <s v="6818"/>
    <s v="FTQ GA"/>
    <s v="03:28"/>
    <m/>
    <m/>
    <m/>
    <m/>
    <m/>
    <m/>
    <m/>
    <m/>
    <m/>
    <m/>
    <m/>
    <m/>
    <m/>
    <m/>
    <m/>
    <m/>
    <m/>
    <n v="17.329999999999998"/>
    <n v="20980"/>
    <s v="NA"/>
    <x v="0"/>
    <s v="NA"/>
    <s v="NA"/>
    <n v="0"/>
    <e v="#VALUE!"/>
    <n v="0"/>
    <s v="TARA ANNE GREASLEY"/>
    <x v="133"/>
    <e v="#N/A"/>
    <s v="06:41:54"/>
    <e v="#N/A"/>
    <e v="#N/A"/>
    <m/>
  </r>
  <r>
    <x v="1"/>
    <x v="0"/>
    <n v="120"/>
    <n v="122"/>
    <x v="0"/>
    <s v="14"/>
    <x v="1"/>
    <s v=""/>
    <s v=""/>
    <s v="10067665"/>
    <s v="NATHALIE"/>
    <s v="WEEMAELS"/>
    <s v="105ON47"/>
    <s v="SANTA CAROLINA ZAREYNA"/>
    <m/>
    <s v=""/>
    <m/>
    <s v=""/>
    <s v="ECU"/>
    <s v=""/>
    <s v="17,03"/>
    <s v="8034"/>
    <m/>
    <s v="03:18"/>
    <s v="17,37"/>
    <s v="7252"/>
    <m/>
    <s v="03:49"/>
    <s v="14,17"/>
    <s v="7114"/>
    <s v="FTQ GA"/>
    <s v="02:46"/>
    <m/>
    <m/>
    <m/>
    <m/>
    <m/>
    <m/>
    <m/>
    <m/>
    <m/>
    <m/>
    <m/>
    <m/>
    <m/>
    <m/>
    <m/>
    <m/>
    <m/>
    <n v="16.23"/>
    <n v="22400"/>
    <s v="NA"/>
    <x v="0"/>
    <s v="NA"/>
    <s v="NA"/>
    <n v="0"/>
    <e v="#VALUE!"/>
    <n v="0"/>
    <s v="NATHALIE WEEMAELS"/>
    <x v="134"/>
    <e v="#N/A"/>
    <s v="06:41:54"/>
    <e v="#N/A"/>
    <e v="#N/A"/>
    <m/>
  </r>
  <r>
    <x v="1"/>
    <x v="0"/>
    <n v="120"/>
    <n v="122"/>
    <x v="0"/>
    <s v="15"/>
    <x v="1"/>
    <s v=""/>
    <s v=""/>
    <s v="10108277"/>
    <s v="JOSE DANIEL"/>
    <s v="ANDRADE PAREDES"/>
    <s v="105IM26"/>
    <s v="FILIPA"/>
    <m/>
    <s v=""/>
    <m/>
    <s v=""/>
    <s v="ECU"/>
    <s v=""/>
    <s v="17,46"/>
    <s v="7837"/>
    <m/>
    <s v="08:55"/>
    <s v="20,11"/>
    <s v="6267"/>
    <m/>
    <s v="02:59"/>
    <s v="9,59"/>
    <s v="10513"/>
    <s v="FTQ GA+ME"/>
    <s v="06:55"/>
    <m/>
    <m/>
    <m/>
    <m/>
    <m/>
    <m/>
    <m/>
    <m/>
    <m/>
    <m/>
    <m/>
    <m/>
    <m/>
    <m/>
    <m/>
    <m/>
    <m/>
    <n v="14.77"/>
    <n v="24617"/>
    <s v="NA"/>
    <x v="0"/>
    <s v="NA"/>
    <s v="NA"/>
    <n v="0"/>
    <e v="#VALUE!"/>
    <n v="0"/>
    <s v="JOSE DANIEL ANDRADE PAREDES"/>
    <x v="135"/>
    <e v="#N/A"/>
    <s v="06:41:54"/>
    <e v="#N/A"/>
    <e v="#N/A"/>
    <m/>
  </r>
  <r>
    <x v="1"/>
    <x v="0"/>
    <n v="120"/>
    <n v="122"/>
    <x v="0"/>
    <s v="16"/>
    <x v="1"/>
    <s v=""/>
    <s v=""/>
    <s v="10036590"/>
    <s v="MANUEL"/>
    <s v="BULNES MUZARD"/>
    <s v="106KU13"/>
    <s v="SHAZAM"/>
    <m/>
    <s v=""/>
    <m/>
    <s v=""/>
    <s v="CHL"/>
    <s v=""/>
    <s v="16,22"/>
    <s v="8436"/>
    <m/>
    <s v="06:40"/>
    <s v="14,69"/>
    <s v="8577"/>
    <m/>
    <s v="14:53"/>
    <s v="11,45"/>
    <s v="8802"/>
    <s v="FTQ ME"/>
    <s v="19:36"/>
    <m/>
    <m/>
    <m/>
    <m/>
    <m/>
    <m/>
    <m/>
    <m/>
    <m/>
    <m/>
    <m/>
    <m/>
    <m/>
    <m/>
    <m/>
    <m/>
    <m/>
    <n v="14.08"/>
    <n v="25815"/>
    <s v="NA"/>
    <x v="0"/>
    <s v="NA"/>
    <s v="NA"/>
    <n v="0"/>
    <e v="#VALUE!"/>
    <n v="0"/>
    <s v="MANUEL BULNES MUZARD"/>
    <x v="136"/>
    <e v="#N/A"/>
    <s v="06:41:54"/>
    <e v="#N/A"/>
    <e v="#N/A"/>
    <m/>
  </r>
  <r>
    <x v="1"/>
    <x v="0"/>
    <n v="120"/>
    <n v="122"/>
    <x v="0"/>
    <s v="17"/>
    <x v="1"/>
    <s v=""/>
    <s v=""/>
    <s v="10114666"/>
    <s v="HE "/>
    <s v="YIXUAN "/>
    <s v="105ZU46"/>
    <s v="QUETZAL"/>
    <m/>
    <s v=""/>
    <m/>
    <s v=""/>
    <s v="CHN"/>
    <s v=""/>
    <s v="14,12"/>
    <s v="9687"/>
    <m/>
    <s v="03:26"/>
    <s v="13,23"/>
    <s v="9523"/>
    <m/>
    <s v="02:25"/>
    <s v="13,18"/>
    <s v="7649"/>
    <s v="FTQ GA"/>
    <s v="04:57"/>
    <m/>
    <m/>
    <m/>
    <m/>
    <m/>
    <m/>
    <m/>
    <m/>
    <m/>
    <m/>
    <m/>
    <m/>
    <m/>
    <m/>
    <m/>
    <m/>
    <m/>
    <n v="13.54"/>
    <n v="26859"/>
    <s v="NA"/>
    <x v="0"/>
    <s v="NA"/>
    <s v="NA"/>
    <n v="0"/>
    <e v="#VALUE!"/>
    <n v="0"/>
    <s v="HE  YIXUAN "/>
    <x v="137"/>
    <e v="#N/A"/>
    <s v="06:41:54"/>
    <e v="#N/A"/>
    <e v="#N/A"/>
    <m/>
  </r>
  <r>
    <x v="1"/>
    <x v="0"/>
    <n v="120"/>
    <n v="122"/>
    <x v="0"/>
    <s v="18"/>
    <x v="1"/>
    <s v=""/>
    <s v=""/>
    <s v="10102377"/>
    <s v="ANTON"/>
    <s v="LOPEZ "/>
    <s v="105PS84"/>
    <s v="PUNTA DEL VIENTO AMALIK"/>
    <m/>
    <s v=""/>
    <m/>
    <s v=""/>
    <s v="CHL"/>
    <s v=""/>
    <s v="18,96"/>
    <s v="7217"/>
    <m/>
    <s v="02:51"/>
    <s v="20,44"/>
    <s v="6164"/>
    <s v="FTQ GA"/>
    <s v="03:15"/>
    <m/>
    <m/>
    <m/>
    <m/>
    <m/>
    <m/>
    <m/>
    <m/>
    <m/>
    <m/>
    <m/>
    <m/>
    <m/>
    <m/>
    <m/>
    <m/>
    <m/>
    <m/>
    <m/>
    <m/>
    <m/>
    <n v="19.64"/>
    <n v="13381"/>
    <s v="NA"/>
    <x v="0"/>
    <s v="NA"/>
    <s v="NA"/>
    <n v="0"/>
    <e v="#VALUE!"/>
    <n v="0"/>
    <s v="ANTON LOPEZ "/>
    <x v="138"/>
    <s v="KEHAILAN A"/>
    <s v="06:41:54"/>
    <e v="#N/A"/>
    <e v="#N/A"/>
    <m/>
  </r>
  <r>
    <x v="1"/>
    <x v="0"/>
    <n v="120"/>
    <n v="122"/>
    <x v="0"/>
    <s v="19"/>
    <x v="1"/>
    <s v=""/>
    <s v=""/>
    <s v="10018246"/>
    <s v="JUAN FRANCISCO"/>
    <s v="DEL CANTO"/>
    <s v="104TU00"/>
    <s v="LAUTANO"/>
    <m/>
    <s v=""/>
    <m/>
    <s v=""/>
    <s v="CHL"/>
    <s v=""/>
    <s v="19,07"/>
    <s v="7174"/>
    <m/>
    <s v="02:10"/>
    <s v="19,38"/>
    <s v="6500"/>
    <s v="RET"/>
    <s v="06:02"/>
    <m/>
    <m/>
    <m/>
    <m/>
    <m/>
    <m/>
    <m/>
    <m/>
    <m/>
    <m/>
    <m/>
    <m/>
    <m/>
    <m/>
    <m/>
    <m/>
    <m/>
    <m/>
    <m/>
    <m/>
    <m/>
    <n v="19.22"/>
    <n v="13674"/>
    <s v="NA"/>
    <x v="0"/>
    <s v="NA"/>
    <s v="NA"/>
    <n v="0"/>
    <e v="#VALUE!"/>
    <n v="0"/>
    <s v="JUAN FRANCISCO DEL CANTO"/>
    <x v="139"/>
    <e v="#N/A"/>
    <s v="06:41:54"/>
    <e v="#N/A"/>
    <e v="#N/A"/>
    <m/>
  </r>
  <r>
    <x v="1"/>
    <x v="0"/>
    <n v="120"/>
    <n v="122"/>
    <x v="0"/>
    <s v="20"/>
    <x v="1"/>
    <s v=""/>
    <s v=""/>
    <s v="10062746"/>
    <s v="FERNANDA "/>
    <s v="VILLAR "/>
    <s v="106GH97"/>
    <s v="CL MISTERIOSA"/>
    <m/>
    <s v=""/>
    <m/>
    <s v=""/>
    <s v="URU"/>
    <s v=""/>
    <s v="17,49"/>
    <s v="7821"/>
    <m/>
    <s v="07:02"/>
    <s v="17,84"/>
    <s v="7061"/>
    <s v="RET"/>
    <s v="12:05"/>
    <m/>
    <m/>
    <m/>
    <m/>
    <m/>
    <m/>
    <m/>
    <m/>
    <m/>
    <m/>
    <m/>
    <m/>
    <m/>
    <m/>
    <m/>
    <m/>
    <m/>
    <m/>
    <m/>
    <m/>
    <m/>
    <n v="17.66"/>
    <n v="14882"/>
    <s v="NA"/>
    <x v="0"/>
    <s v="NA"/>
    <s v="NA"/>
    <n v="0"/>
    <e v="#VALUE!"/>
    <n v="0"/>
    <s v="FERNANDA  VILLAR "/>
    <x v="140"/>
    <e v="#N/A"/>
    <s v="06:41:54"/>
    <e v="#N/A"/>
    <e v="#N/A"/>
    <m/>
  </r>
  <r>
    <x v="1"/>
    <x v="0"/>
    <n v="120"/>
    <n v="122"/>
    <x v="0"/>
    <s v="21"/>
    <x v="1"/>
    <s v=""/>
    <s v=""/>
    <s v="10079378"/>
    <s v="CARLOS"/>
    <s v="HUMERES SIGALA"/>
    <s v="106FS86"/>
    <s v="GARROCHA"/>
    <m/>
    <s v=""/>
    <m/>
    <s v=""/>
    <s v="CHL"/>
    <s v=""/>
    <s v="16,45"/>
    <s v="8316"/>
    <m/>
    <s v="07:06"/>
    <s v="18,18"/>
    <s v="6931"/>
    <s v="FTQ GA"/>
    <s v="03:03"/>
    <m/>
    <m/>
    <m/>
    <m/>
    <m/>
    <m/>
    <m/>
    <m/>
    <m/>
    <m/>
    <m/>
    <m/>
    <m/>
    <m/>
    <m/>
    <m/>
    <m/>
    <m/>
    <m/>
    <m/>
    <m/>
    <n v="17.239999999999998"/>
    <n v="15247"/>
    <s v="NA"/>
    <x v="0"/>
    <s v="NA"/>
    <s v="NA"/>
    <n v="0"/>
    <e v="#VALUE!"/>
    <n v="0"/>
    <s v="CARLOS HUMERES SIGALA"/>
    <x v="141"/>
    <s v="EL SENDERO"/>
    <s v="06:41:54"/>
    <e v="#N/A"/>
    <e v="#N/A"/>
    <m/>
  </r>
  <r>
    <x v="1"/>
    <x v="0"/>
    <n v="120"/>
    <n v="122"/>
    <x v="0"/>
    <s v="22"/>
    <x v="1"/>
    <s v=""/>
    <s v=""/>
    <s v="10040015"/>
    <s v="MANUELA"/>
    <s v="VALENZUELA VARGAS"/>
    <s v="104LA18"/>
    <s v="RABIOSA"/>
    <m/>
    <s v=""/>
    <m/>
    <s v=""/>
    <s v="CHL"/>
    <s v=""/>
    <s v="17,06"/>
    <s v="8020"/>
    <m/>
    <s v="03:07"/>
    <s v="17,24"/>
    <s v="7309"/>
    <s v="RET"/>
    <s v="04:48"/>
    <m/>
    <m/>
    <m/>
    <m/>
    <m/>
    <m/>
    <m/>
    <m/>
    <m/>
    <m/>
    <m/>
    <m/>
    <m/>
    <m/>
    <m/>
    <m/>
    <m/>
    <m/>
    <m/>
    <m/>
    <m/>
    <n v="17.14"/>
    <n v="15329"/>
    <s v="NA"/>
    <x v="0"/>
    <s v="NA"/>
    <s v="NA"/>
    <n v="0"/>
    <e v="#VALUE!"/>
    <n v="0"/>
    <s v="MANUELA VALENZUELA VARGAS"/>
    <x v="37"/>
    <e v="#N/A"/>
    <s v="06:41:54"/>
    <e v="#N/A"/>
    <e v="#N/A"/>
    <m/>
  </r>
  <r>
    <x v="1"/>
    <x v="0"/>
    <n v="120"/>
    <n v="122"/>
    <x v="0"/>
    <s v="23"/>
    <x v="1"/>
    <s v=""/>
    <s v=""/>
    <s v="10100389"/>
    <s v="NICOLE"/>
    <s v="HAMMERSLEY FONK"/>
    <s v="104MS92"/>
    <s v="GRAN MARQUEZ"/>
    <m/>
    <s v=""/>
    <m/>
    <s v=""/>
    <s v="CHL"/>
    <s v=""/>
    <s v="15,27"/>
    <s v="8959"/>
    <m/>
    <s v="04:20"/>
    <s v="13,23"/>
    <s v="9527"/>
    <s v="RET"/>
    <s v="06:54"/>
    <m/>
    <m/>
    <m/>
    <m/>
    <m/>
    <m/>
    <m/>
    <m/>
    <m/>
    <m/>
    <m/>
    <m/>
    <m/>
    <m/>
    <m/>
    <m/>
    <m/>
    <m/>
    <m/>
    <m/>
    <m/>
    <n v="14.22"/>
    <n v="18486"/>
    <s v="NA"/>
    <x v="0"/>
    <s v="NA"/>
    <s v="NA"/>
    <n v="0"/>
    <e v="#VALUE!"/>
    <n v="0"/>
    <s v="NICOLE HAMMERSLEY FONK"/>
    <x v="142"/>
    <s v="EL MOLINO A"/>
    <s v="06:41:54"/>
    <e v="#N/A"/>
    <e v="#N/A"/>
    <m/>
  </r>
  <r>
    <x v="1"/>
    <x v="0"/>
    <n v="120"/>
    <n v="122"/>
    <x v="0"/>
    <s v="24"/>
    <x v="1"/>
    <s v=""/>
    <s v=""/>
    <s v="10110393"/>
    <s v="KAREN"/>
    <s v="GOMEZ"/>
    <s v="106GG87"/>
    <s v="ALIA"/>
    <m/>
    <s v=""/>
    <m/>
    <s v=""/>
    <s v="ARG"/>
    <s v=""/>
    <s v="18,02"/>
    <s v="7590"/>
    <s v="DSQ"/>
    <s v="03:10"/>
    <m/>
    <m/>
    <m/>
    <m/>
    <m/>
    <m/>
    <m/>
    <m/>
    <m/>
    <m/>
    <m/>
    <m/>
    <m/>
    <m/>
    <m/>
    <m/>
    <m/>
    <m/>
    <m/>
    <m/>
    <m/>
    <m/>
    <m/>
    <m/>
    <m/>
    <n v="18.02"/>
    <n v="7590"/>
    <s v="NA"/>
    <x v="0"/>
    <s v="NA"/>
    <s v="NA"/>
    <n v="0"/>
    <e v="#VALUE!"/>
    <n v="0"/>
    <s v="KAREN GOMEZ"/>
    <x v="143"/>
    <e v="#N/A"/>
    <s v="06:41:54"/>
    <e v="#N/A"/>
    <e v="#N/A"/>
    <m/>
  </r>
  <r>
    <x v="1"/>
    <x v="0"/>
    <n v="120"/>
    <n v="122"/>
    <x v="0"/>
    <s v="25"/>
    <x v="1"/>
    <s v=""/>
    <s v=""/>
    <s v="10072514"/>
    <s v="MAXI"/>
    <s v="WIMMER"/>
    <s v="106FS73"/>
    <s v="CL LIDIA"/>
    <m/>
    <s v=""/>
    <m/>
    <s v=""/>
    <s v="CHL"/>
    <s v=""/>
    <s v="14,98"/>
    <s v="9131"/>
    <s v="FTQ GA"/>
    <s v="07:09"/>
    <m/>
    <m/>
    <m/>
    <m/>
    <m/>
    <m/>
    <m/>
    <m/>
    <m/>
    <m/>
    <m/>
    <m/>
    <m/>
    <m/>
    <m/>
    <m/>
    <m/>
    <m/>
    <m/>
    <m/>
    <m/>
    <m/>
    <m/>
    <m/>
    <m/>
    <n v="14.98"/>
    <n v="9131"/>
    <s v="NA"/>
    <x v="0"/>
    <s v="NA"/>
    <s v="NA"/>
    <n v="0"/>
    <e v="#VALUE!"/>
    <n v="0"/>
    <s v="MAXI WIMMER"/>
    <x v="5"/>
    <s v="EL MOLINO A"/>
    <s v="06:41:54"/>
    <e v="#N/A"/>
    <e v="#N/A"/>
    <m/>
  </r>
  <r>
    <x v="1"/>
    <x v="0"/>
    <n v="120"/>
    <n v="122"/>
    <x v="0"/>
    <s v="26"/>
    <x v="1"/>
    <s v=""/>
    <s v=""/>
    <s v="10039535"/>
    <s v="GRISELDA"/>
    <s v="CONRAD"/>
    <s v="106CY76"/>
    <s v="PENELOPE"/>
    <m/>
    <s v=""/>
    <m/>
    <s v=""/>
    <s v="ARG"/>
    <s v=""/>
    <s v="13,95"/>
    <s v="9808"/>
    <s v="FTQ GA"/>
    <s v="05:30"/>
    <m/>
    <m/>
    <m/>
    <m/>
    <m/>
    <m/>
    <m/>
    <m/>
    <m/>
    <m/>
    <m/>
    <m/>
    <m/>
    <m/>
    <m/>
    <m/>
    <m/>
    <m/>
    <m/>
    <m/>
    <m/>
    <m/>
    <m/>
    <m/>
    <m/>
    <n v="13.95"/>
    <n v="9808"/>
    <s v="NA"/>
    <x v="0"/>
    <s v="NA"/>
    <s v="NA"/>
    <n v="0"/>
    <e v="#VALUE!"/>
    <n v="0"/>
    <s v="GRISELDA CONRAD"/>
    <x v="144"/>
    <e v="#N/A"/>
    <s v="06:41:54"/>
    <e v="#N/A"/>
    <e v="#N/A"/>
    <m/>
  </r>
  <r>
    <x v="1"/>
    <x v="0"/>
    <n v="120"/>
    <n v="122"/>
    <x v="0"/>
    <s v="27"/>
    <x v="1"/>
    <s v=""/>
    <s v=""/>
    <s v="10070811"/>
    <s v="GABRIEL"/>
    <s v="MORGUI"/>
    <s v="105SM79"/>
    <s v="HLS CHOCOLATE AMARGO"/>
    <m/>
    <s v=""/>
    <m/>
    <s v=""/>
    <s v="ARG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s v="NA"/>
    <n v="0"/>
    <e v="#VALUE!"/>
    <n v="0"/>
    <s v="GABRIEL MORGUI"/>
    <x v="145"/>
    <e v="#N/A"/>
    <s v="06:41:54"/>
    <e v="#N/A"/>
    <e v="#N/A"/>
    <m/>
  </r>
  <r>
    <x v="1"/>
    <x v="0"/>
    <n v="120"/>
    <n v="122"/>
    <x v="1"/>
    <s v="1"/>
    <x v="0"/>
    <s v=""/>
    <s v=""/>
    <s v="10107869"/>
    <s v="PEDRO Tomas"/>
    <s v="VARELA CERDA"/>
    <s v="104WK00"/>
    <s v="LL JET BLACK"/>
    <m/>
    <s v=""/>
    <m/>
    <s v=""/>
    <s v="CHL"/>
    <s v=""/>
    <s v="18,72"/>
    <s v="7307"/>
    <m/>
    <s v="02:45"/>
    <s v="18,57"/>
    <s v="6784"/>
    <m/>
    <s v="05:14"/>
    <s v="16,06"/>
    <s v="6277"/>
    <m/>
    <s v="05:58"/>
    <s v="20,19"/>
    <s v="3745"/>
    <m/>
    <s v="26:30"/>
    <m/>
    <m/>
    <m/>
    <m/>
    <m/>
    <m/>
    <m/>
    <m/>
    <m/>
    <m/>
    <m/>
    <m/>
    <m/>
    <n v="18.21"/>
    <n v="24114"/>
    <n v="24114"/>
    <x v="1"/>
    <n v="1"/>
    <s v="06:41:54"/>
    <n v="200"/>
    <n v="0"/>
    <n v="322"/>
    <s v="PEDRO TOMAS VARELA CERDA"/>
    <x v="146"/>
    <s v="EL MOLINO B"/>
    <s v="06:41:54"/>
    <e v="#N/A"/>
    <e v="#N/A"/>
    <m/>
  </r>
  <r>
    <x v="1"/>
    <x v="0"/>
    <n v="120"/>
    <n v="122"/>
    <x v="1"/>
    <s v="2"/>
    <x v="0"/>
    <s v=""/>
    <s v=""/>
    <s v="10153725"/>
    <s v="BELEN"/>
    <s v="FIGUERAS"/>
    <s v="106FT77"/>
    <s v="ALCAZAR SHABUK"/>
    <m/>
    <s v=""/>
    <m/>
    <s v=""/>
    <s v="ARG"/>
    <s v=""/>
    <s v="15,14"/>
    <s v="9033"/>
    <m/>
    <s v="02:16"/>
    <s v="13,52"/>
    <s v="9317"/>
    <m/>
    <s v="03:07"/>
    <s v="13,27"/>
    <s v="7599"/>
    <m/>
    <s v="04:09"/>
    <s v="17,2"/>
    <s v="4395"/>
    <m/>
    <s v="04:57"/>
    <m/>
    <m/>
    <m/>
    <m/>
    <m/>
    <m/>
    <m/>
    <m/>
    <m/>
    <m/>
    <m/>
    <m/>
    <m/>
    <n v="14.47"/>
    <n v="30343"/>
    <n v="30343"/>
    <x v="1"/>
    <n v="7"/>
    <s v="08:25:43"/>
    <n v="170"/>
    <n v="-103.81666666666666"/>
    <n v="188.18333333333334"/>
    <s v="BELEN FIGUERAS"/>
    <x v="147"/>
    <e v="#N/A"/>
    <s v="06:41:54"/>
    <e v="#N/A"/>
    <e v="#N/A"/>
    <m/>
  </r>
  <r>
    <x v="1"/>
    <x v="0"/>
    <n v="120"/>
    <n v="122"/>
    <x v="1"/>
    <s v="3"/>
    <x v="1"/>
    <s v=""/>
    <s v=""/>
    <s v="10181712"/>
    <s v="TRINIDAD"/>
    <s v="VALENZUELA FUENTES"/>
    <s v="105AG56"/>
    <s v="PERSEVERANCIA PUPI"/>
    <m/>
    <s v=""/>
    <m/>
    <s v=""/>
    <s v="CHL"/>
    <s v=""/>
    <s v="18,89"/>
    <s v="7240"/>
    <m/>
    <s v="02:31"/>
    <s v="19,64"/>
    <s v="6415"/>
    <m/>
    <s v="03:22"/>
    <s v="18,11"/>
    <s v="5567"/>
    <m/>
    <s v="04:53"/>
    <s v="16,21"/>
    <s v="4665"/>
    <s v="FTQ GA"/>
    <s v="27:36"/>
    <m/>
    <m/>
    <m/>
    <m/>
    <m/>
    <m/>
    <m/>
    <m/>
    <m/>
    <m/>
    <m/>
    <m/>
    <m/>
    <n v="18.39"/>
    <n v="23887"/>
    <s v="NA"/>
    <x v="1"/>
    <s v="NA"/>
    <s v="NA"/>
    <n v="0"/>
    <e v="#VALUE!"/>
    <n v="0"/>
    <s v="TRINIDAD VALENZUELA FUENTES"/>
    <x v="148"/>
    <e v="#N/A"/>
    <s v="06:41:54"/>
    <e v="#N/A"/>
    <e v="#N/A"/>
    <m/>
  </r>
  <r>
    <x v="1"/>
    <x v="0"/>
    <n v="120"/>
    <n v="122"/>
    <x v="1"/>
    <s v="4"/>
    <x v="1"/>
    <s v=""/>
    <s v=""/>
    <s v="10178025"/>
    <s v="TRINIDAD"/>
    <s v="MARINKOVIC CORTESE"/>
    <s v="106CY75"/>
    <s v="ALCAZAR LICENCIADA"/>
    <m/>
    <s v=""/>
    <m/>
    <s v=""/>
    <s v="CHL"/>
    <s v=""/>
    <s v="15,1"/>
    <s v="9059"/>
    <m/>
    <s v="02:45"/>
    <s v="13,58"/>
    <s v="9280"/>
    <m/>
    <s v="02:59"/>
    <s v="12,73"/>
    <s v="7917"/>
    <m/>
    <s v="09:12"/>
    <s v="14,98"/>
    <s v="5047"/>
    <s v="FTQ ME"/>
    <s v="27:55"/>
    <m/>
    <m/>
    <m/>
    <m/>
    <m/>
    <m/>
    <m/>
    <m/>
    <m/>
    <m/>
    <m/>
    <m/>
    <m/>
    <n v="14.03"/>
    <n v="31302"/>
    <s v="NA"/>
    <x v="1"/>
    <s v="NA"/>
    <s v="NA"/>
    <n v="0"/>
    <e v="#VALUE!"/>
    <n v="0"/>
    <s v="TRINIDAD MARINKOVIC CORTESE"/>
    <x v="149"/>
    <e v="#N/A"/>
    <s v="06:41:54"/>
    <e v="#N/A"/>
    <e v="#N/A"/>
    <m/>
  </r>
  <r>
    <x v="1"/>
    <x v="0"/>
    <n v="120"/>
    <n v="122"/>
    <x v="1"/>
    <s v="5"/>
    <x v="1"/>
    <s v=""/>
    <s v=""/>
    <s v="10114231"/>
    <s v="CAMILA"/>
    <s v="SANCHEZ"/>
    <s v="105VW74"/>
    <s v="POZO BRUJO BASHIRA"/>
    <m/>
    <s v=""/>
    <m/>
    <s v=""/>
    <s v="ARG"/>
    <s v=""/>
    <s v="18,89"/>
    <s v="7244"/>
    <m/>
    <s v="01:54"/>
    <s v="19,9"/>
    <s v="6333"/>
    <m/>
    <s v="01:59"/>
    <s v="19,35"/>
    <s v="5210"/>
    <s v="FTQ GA"/>
    <s v="01:51"/>
    <m/>
    <m/>
    <m/>
    <m/>
    <m/>
    <m/>
    <m/>
    <m/>
    <m/>
    <m/>
    <m/>
    <m/>
    <m/>
    <m/>
    <m/>
    <m/>
    <m/>
    <n v="19.350000000000001"/>
    <n v="18787"/>
    <s v="NA"/>
    <x v="1"/>
    <s v="NA"/>
    <s v="NA"/>
    <n v="0"/>
    <e v="#VALUE!"/>
    <n v="0"/>
    <s v="CAMILA SANCHEZ"/>
    <x v="150"/>
    <e v="#N/A"/>
    <s v="06:41:54"/>
    <e v="#N/A"/>
    <e v="#N/A"/>
    <m/>
  </r>
  <r>
    <x v="1"/>
    <x v="0"/>
    <n v="120"/>
    <n v="122"/>
    <x v="1"/>
    <s v="6"/>
    <x v="1"/>
    <s v=""/>
    <s v=""/>
    <s v="10155174"/>
    <s v="CONSUELO"/>
    <s v="MARCHANT CARDENAS"/>
    <s v="104TU01"/>
    <s v="MARQUEZ DP"/>
    <m/>
    <s v=""/>
    <m/>
    <s v=""/>
    <s v="CHL"/>
    <s v=""/>
    <s v="18,86"/>
    <s v="7252"/>
    <m/>
    <s v="00:01"/>
    <s v="19,95"/>
    <s v="6317"/>
    <m/>
    <s v="01:58"/>
    <s v="18,3"/>
    <s v="5508"/>
    <s v="FTQ GA"/>
    <s v="02:30"/>
    <m/>
    <m/>
    <m/>
    <m/>
    <m/>
    <m/>
    <m/>
    <m/>
    <m/>
    <m/>
    <m/>
    <m/>
    <m/>
    <m/>
    <m/>
    <m/>
    <m/>
    <n v="19.059999999999999"/>
    <n v="19077"/>
    <s v="NA"/>
    <x v="1"/>
    <s v="NA"/>
    <s v="NA"/>
    <n v="0"/>
    <e v="#VALUE!"/>
    <n v="0"/>
    <s v="CONSUELO MARCHANT CARDENAS"/>
    <x v="151"/>
    <e v="#N/A"/>
    <s v="06:41:54"/>
    <e v="#N/A"/>
    <e v="#N/A"/>
    <m/>
  </r>
  <r>
    <x v="1"/>
    <x v="0"/>
    <n v="120"/>
    <n v="122"/>
    <x v="1"/>
    <s v="7"/>
    <x v="1"/>
    <s v=""/>
    <s v=""/>
    <s v="10172600"/>
    <s v="JESUS Maximiliano"/>
    <s v="CERPA VERA"/>
    <s v="106CY77"/>
    <s v="URKO"/>
    <m/>
    <s v=""/>
    <m/>
    <s v=""/>
    <s v="CHL"/>
    <s v=""/>
    <s v="18,31"/>
    <s v="7471"/>
    <m/>
    <s v="06:15"/>
    <s v="21,29"/>
    <s v="5919"/>
    <m/>
    <s v="06:00"/>
    <s v="14,13"/>
    <s v="7134"/>
    <s v="FTQ GA"/>
    <s v="07:21"/>
    <m/>
    <m/>
    <m/>
    <m/>
    <m/>
    <m/>
    <m/>
    <m/>
    <m/>
    <m/>
    <m/>
    <m/>
    <m/>
    <m/>
    <m/>
    <m/>
    <m/>
    <n v="17.72"/>
    <n v="20524"/>
    <s v="NA"/>
    <x v="1"/>
    <s v="NA"/>
    <s v="NA"/>
    <n v="0"/>
    <e v="#VALUE!"/>
    <n v="0"/>
    <s v="JESUS MAXIMILIANO CERPA VERA"/>
    <x v="17"/>
    <e v="#N/A"/>
    <s v="06:41:54"/>
    <e v="#N/A"/>
    <e v="#N/A"/>
    <m/>
  </r>
  <r>
    <x v="1"/>
    <x v="0"/>
    <n v="120"/>
    <n v="122"/>
    <x v="1"/>
    <s v="8"/>
    <x v="1"/>
    <s v=""/>
    <s v=""/>
    <s v="10108052"/>
    <s v="VICENTE"/>
    <s v="MAYOL Larrain"/>
    <s v="105FA97"/>
    <s v="ALTAMIRA ABDULLAH"/>
    <m/>
    <s v=""/>
    <m/>
    <s v=""/>
    <s v="CHL"/>
    <s v=""/>
    <s v="18,29"/>
    <s v="7481"/>
    <m/>
    <s v="05:42"/>
    <s v="19,08"/>
    <s v="6604"/>
    <m/>
    <s v="05:15"/>
    <s v="15,09"/>
    <s v="6680"/>
    <s v="FTQ GA"/>
    <s v="12:31"/>
    <m/>
    <m/>
    <m/>
    <m/>
    <m/>
    <m/>
    <m/>
    <m/>
    <m/>
    <m/>
    <m/>
    <m/>
    <m/>
    <m/>
    <m/>
    <m/>
    <m/>
    <n v="17.510000000000002"/>
    <n v="20765"/>
    <s v="NA"/>
    <x v="1"/>
    <s v="NA"/>
    <s v="NA"/>
    <n v="0"/>
    <e v="#VALUE!"/>
    <n v="0"/>
    <s v="VICENTE MAYOL LARRAIN"/>
    <x v="152"/>
    <e v="#N/A"/>
    <s v="06:41:54"/>
    <e v="#N/A"/>
    <e v="#N/A"/>
    <m/>
  </r>
  <r>
    <x v="1"/>
    <x v="0"/>
    <n v="120"/>
    <n v="122"/>
    <x v="1"/>
    <s v="9"/>
    <x v="1"/>
    <s v=""/>
    <s v=""/>
    <s v="10172476"/>
    <s v="FLORENCIA"/>
    <s v="CARDONE ALMARZA"/>
    <s v="106BD75"/>
    <s v="HP ADEL"/>
    <m/>
    <s v=""/>
    <m/>
    <s v=""/>
    <s v="CHL"/>
    <s v=""/>
    <s v="18,5"/>
    <s v="7393"/>
    <m/>
    <s v="04:13"/>
    <s v="18,73"/>
    <s v="6727"/>
    <m/>
    <s v="05:36"/>
    <s v="14,95"/>
    <s v="6741"/>
    <s v="FTQ GA"/>
    <s v="14:03"/>
    <m/>
    <m/>
    <m/>
    <m/>
    <m/>
    <m/>
    <m/>
    <m/>
    <m/>
    <m/>
    <m/>
    <m/>
    <m/>
    <m/>
    <m/>
    <m/>
    <m/>
    <n v="17.43"/>
    <n v="20861"/>
    <s v="NA"/>
    <x v="1"/>
    <s v="NA"/>
    <s v="NA"/>
    <n v="0"/>
    <e v="#VALUE!"/>
    <n v="0"/>
    <s v="FLORENCIA CARDONE ALMARZA"/>
    <x v="54"/>
    <e v="#N/A"/>
    <s v="06:41:54"/>
    <e v="#N/A"/>
    <e v="#N/A"/>
    <m/>
  </r>
  <r>
    <x v="1"/>
    <x v="0"/>
    <n v="120"/>
    <n v="122"/>
    <x v="1"/>
    <s v="10"/>
    <x v="1"/>
    <s v=""/>
    <s v=""/>
    <s v="10141895"/>
    <s v="CRISTOBAL"/>
    <s v="LARRAIN ARJONA"/>
    <s v="105ZX50"/>
    <s v="ANCAR FLOKI"/>
    <m/>
    <s v=""/>
    <m/>
    <s v=""/>
    <s v="CHL"/>
    <s v=""/>
    <s v="17,14"/>
    <s v="7983"/>
    <m/>
    <s v="13:15"/>
    <s v="18,36"/>
    <s v="6863"/>
    <m/>
    <s v="17:26"/>
    <s v="11,72"/>
    <s v="8601"/>
    <s v="FTQ GA+ME TR"/>
    <s v="22:53"/>
    <m/>
    <m/>
    <m/>
    <m/>
    <m/>
    <m/>
    <m/>
    <m/>
    <m/>
    <m/>
    <m/>
    <m/>
    <m/>
    <m/>
    <m/>
    <m/>
    <m/>
    <n v="15.51"/>
    <n v="23447"/>
    <s v="NA"/>
    <x v="1"/>
    <s v="NA"/>
    <s v="NA"/>
    <n v="0"/>
    <e v="#VALUE!"/>
    <n v="0"/>
    <s v="CRISTOBAL LARRAIN ARJONA"/>
    <x v="153"/>
    <s v="EL QUILLAY"/>
    <s v="06:41:54"/>
    <e v="#N/A"/>
    <e v="#N/A"/>
    <m/>
  </r>
  <r>
    <x v="1"/>
    <x v="0"/>
    <n v="120"/>
    <n v="122"/>
    <x v="1"/>
    <s v="11"/>
    <x v="1"/>
    <s v=""/>
    <s v=""/>
    <s v="10176170"/>
    <s v="JOSE"/>
    <s v="SPOERER VERGARA"/>
    <s v="106KP40"/>
    <s v="CARMELO"/>
    <m/>
    <s v=""/>
    <m/>
    <s v=""/>
    <s v="CHL"/>
    <s v=""/>
    <s v="14,93"/>
    <s v="9160"/>
    <m/>
    <s v="04:21"/>
    <s v="13,52"/>
    <s v="9320"/>
    <m/>
    <s v="05:06"/>
    <s v="13,28"/>
    <s v="7589"/>
    <s v="FTQ GA"/>
    <s v="06:01"/>
    <m/>
    <m/>
    <m/>
    <m/>
    <m/>
    <m/>
    <m/>
    <m/>
    <m/>
    <m/>
    <m/>
    <m/>
    <m/>
    <m/>
    <m/>
    <m/>
    <m/>
    <n v="13.95"/>
    <n v="26070"/>
    <s v="NA"/>
    <x v="1"/>
    <s v="NA"/>
    <s v="NA"/>
    <n v="0"/>
    <e v="#VALUE!"/>
    <n v="0"/>
    <s v="JOSE SPOERER VERGARA"/>
    <x v="154"/>
    <s v="LA COMPAÑÍA"/>
    <s v="06:41:54"/>
    <e v="#N/A"/>
    <e v="#N/A"/>
    <m/>
  </r>
  <r>
    <x v="1"/>
    <x v="0"/>
    <n v="120"/>
    <n v="122"/>
    <x v="1"/>
    <s v="12"/>
    <x v="1"/>
    <s v=""/>
    <s v=""/>
    <s v="10105817"/>
    <s v="PABLO JOSE"/>
    <s v="VALDES SALINAS"/>
    <s v="104NL15"/>
    <s v="AMAPOLA"/>
    <m/>
    <s v=""/>
    <m/>
    <s v=""/>
    <s v="CHL"/>
    <s v=""/>
    <s v="18,27"/>
    <s v="7489"/>
    <m/>
    <s v="04:56"/>
    <s v="19,96"/>
    <s v="6312"/>
    <s v="FTQ GA"/>
    <s v="05:33"/>
    <m/>
    <m/>
    <m/>
    <m/>
    <m/>
    <m/>
    <m/>
    <m/>
    <m/>
    <m/>
    <m/>
    <m/>
    <m/>
    <m/>
    <m/>
    <m/>
    <m/>
    <m/>
    <m/>
    <m/>
    <m/>
    <n v="19.04"/>
    <n v="13801"/>
    <s v="NA"/>
    <x v="1"/>
    <s v="NA"/>
    <s v="NA"/>
    <n v="0"/>
    <e v="#VALUE!"/>
    <n v="0"/>
    <s v="PABLO JOSE VALDES SALINAS"/>
    <x v="155"/>
    <e v="#N/A"/>
    <s v="06:41:54"/>
    <e v="#N/A"/>
    <e v="#N/A"/>
    <m/>
  </r>
  <r>
    <x v="1"/>
    <x v="0"/>
    <n v="120"/>
    <n v="122"/>
    <x v="1"/>
    <s v="13"/>
    <x v="1"/>
    <s v=""/>
    <s v=""/>
    <s v="10181513"/>
    <s v="WILLIAM"/>
    <s v="GREASLEY MAKAI"/>
    <s v="106GH55"/>
    <s v="MC Bellaco"/>
    <m/>
    <s v=""/>
    <m/>
    <s v=""/>
    <s v="CAN"/>
    <s v=""/>
    <s v="18,56"/>
    <s v="7371"/>
    <m/>
    <s v="04:13"/>
    <s v="18,9"/>
    <s v="6668"/>
    <s v="FTQ GA"/>
    <s v="04:17"/>
    <m/>
    <m/>
    <m/>
    <m/>
    <m/>
    <m/>
    <m/>
    <m/>
    <m/>
    <m/>
    <m/>
    <m/>
    <m/>
    <m/>
    <m/>
    <m/>
    <m/>
    <m/>
    <m/>
    <m/>
    <m/>
    <n v="18.72"/>
    <n v="14039"/>
    <s v="NA"/>
    <x v="1"/>
    <s v="NA"/>
    <s v="NA"/>
    <n v="0"/>
    <e v="#VALUE!"/>
    <n v="0"/>
    <s v="WILLIAM GREASLEY MAKAI"/>
    <x v="52"/>
    <e v="#N/A"/>
    <s v="06:41:54"/>
    <e v="#N/A"/>
    <e v="#N/A"/>
    <m/>
  </r>
  <r>
    <x v="1"/>
    <x v="0"/>
    <n v="120"/>
    <n v="122"/>
    <x v="1"/>
    <s v="14"/>
    <x v="1"/>
    <s v=""/>
    <s v=""/>
    <s v="10187939"/>
    <s v="EMILIA"/>
    <s v="PATTERSON"/>
    <s v="105ZX57"/>
    <s v="TAABORA"/>
    <m/>
    <s v=""/>
    <m/>
    <s v=""/>
    <s v="CHL"/>
    <s v=""/>
    <s v="17,3"/>
    <s v="7907"/>
    <m/>
    <s v="01:14"/>
    <s v="17,96"/>
    <s v="7015"/>
    <s v="FTQ ME"/>
    <s v="07:55"/>
    <m/>
    <m/>
    <m/>
    <m/>
    <m/>
    <m/>
    <m/>
    <m/>
    <m/>
    <m/>
    <m/>
    <m/>
    <m/>
    <m/>
    <m/>
    <m/>
    <m/>
    <m/>
    <m/>
    <m/>
    <m/>
    <n v="17.61"/>
    <n v="14922"/>
    <s v="NA"/>
    <x v="1"/>
    <s v="NA"/>
    <s v="NA"/>
    <n v="0"/>
    <e v="#VALUE!"/>
    <n v="0"/>
    <s v="EMILIA PATTERSON"/>
    <x v="156"/>
    <s v="RINCONADA A"/>
    <s v="06:41:54"/>
    <e v="#N/A"/>
    <e v="#N/A"/>
    <m/>
  </r>
  <r>
    <x v="1"/>
    <x v="0"/>
    <n v="120"/>
    <n v="122"/>
    <x v="1"/>
    <s v="15"/>
    <x v="1"/>
    <s v=""/>
    <s v=""/>
    <s v="10160530"/>
    <s v="VICENTE "/>
    <s v="LARRAIN ARJONA"/>
    <s v="105IK40"/>
    <s v="SOLOPETE"/>
    <m/>
    <s v=""/>
    <m/>
    <s v=""/>
    <s v="CHL"/>
    <s v=""/>
    <s v="17,9"/>
    <s v="7641"/>
    <m/>
    <s v="07:50"/>
    <s v="17,11"/>
    <s v="7362"/>
    <s v="FTQ ME"/>
    <s v="20:07"/>
    <m/>
    <m/>
    <m/>
    <m/>
    <m/>
    <m/>
    <m/>
    <m/>
    <m/>
    <m/>
    <m/>
    <m/>
    <m/>
    <m/>
    <m/>
    <m/>
    <m/>
    <m/>
    <m/>
    <m/>
    <m/>
    <n v="17.52"/>
    <n v="15003"/>
    <s v="NA"/>
    <x v="1"/>
    <s v="NA"/>
    <s v="NA"/>
    <n v="0"/>
    <e v="#VALUE!"/>
    <n v="0"/>
    <s v="VICENTE  LARRAIN ARJONA"/>
    <x v="157"/>
    <s v="EL QUILLAY"/>
    <s v="06:41:54"/>
    <e v="#N/A"/>
    <e v="#N/A"/>
    <m/>
  </r>
  <r>
    <x v="1"/>
    <x v="0"/>
    <n v="120"/>
    <n v="122"/>
    <x v="1"/>
    <s v="16"/>
    <x v="1"/>
    <s v=""/>
    <s v=""/>
    <s v="10086065"/>
    <s v="PAULA"/>
    <s v="LLORENS CLARK"/>
    <s v="104YP08"/>
    <s v="PERSEVERANCIA PAN DE AZUCAR"/>
    <m/>
    <s v=""/>
    <m/>
    <s v=""/>
    <s v="CHL"/>
    <s v=""/>
    <s v="19,03"/>
    <s v="7188"/>
    <s v="FTQ GA"/>
    <s v="01:37"/>
    <m/>
    <m/>
    <m/>
    <m/>
    <m/>
    <m/>
    <m/>
    <m/>
    <m/>
    <m/>
    <m/>
    <m/>
    <m/>
    <m/>
    <m/>
    <m/>
    <m/>
    <m/>
    <m/>
    <m/>
    <m/>
    <m/>
    <m/>
    <m/>
    <m/>
    <n v="19.03"/>
    <n v="7188"/>
    <s v="NA"/>
    <x v="1"/>
    <s v="NA"/>
    <s v="NA"/>
    <n v="0"/>
    <e v="#VALUE!"/>
    <n v="0"/>
    <s v="PAULA LLORENS CLARK"/>
    <x v="158"/>
    <s v="SANDEK 1"/>
    <s v="06:41:54"/>
    <e v="#N/A"/>
    <e v="#N/A"/>
    <m/>
  </r>
  <r>
    <x v="1"/>
    <x v="0"/>
    <n v="120"/>
    <n v="122"/>
    <x v="1"/>
    <s v="17"/>
    <x v="1"/>
    <s v=""/>
    <s v=""/>
    <s v="10115927"/>
    <s v="PAULINA"/>
    <s v="BERRIEL"/>
    <s v="105EI53"/>
    <s v="MARENGO ITATA"/>
    <m/>
    <s v=""/>
    <m/>
    <s v=""/>
    <s v="URU"/>
    <s v=""/>
    <s v="18,98"/>
    <s v="7207"/>
    <s v="FTQ GA"/>
    <s v="01:27"/>
    <m/>
    <m/>
    <m/>
    <m/>
    <m/>
    <m/>
    <m/>
    <m/>
    <m/>
    <m/>
    <m/>
    <m/>
    <m/>
    <m/>
    <m/>
    <m/>
    <m/>
    <m/>
    <m/>
    <m/>
    <m/>
    <m/>
    <m/>
    <m/>
    <m/>
    <n v="18.98"/>
    <n v="7207"/>
    <s v="NA"/>
    <x v="1"/>
    <s v="NA"/>
    <s v="NA"/>
    <n v="0"/>
    <e v="#VALUE!"/>
    <n v="0"/>
    <s v="PAULINA BERRIEL"/>
    <x v="159"/>
    <e v="#N/A"/>
    <s v="06:41:54"/>
    <e v="#N/A"/>
    <e v="#N/A"/>
    <m/>
  </r>
  <r>
    <x v="1"/>
    <x v="0"/>
    <n v="120"/>
    <n v="122"/>
    <x v="1"/>
    <s v="18"/>
    <x v="1"/>
    <s v=""/>
    <s v=""/>
    <s v="10116626"/>
    <s v="PAULINO"/>
    <s v="RIOS MORAGA"/>
    <s v="106BG27"/>
    <s v="ZORRITO"/>
    <m/>
    <s v=""/>
    <m/>
    <s v=""/>
    <s v="CHL"/>
    <s v=""/>
    <s v="17,99"/>
    <s v="7605"/>
    <s v="FTQ GA"/>
    <s v="07:18"/>
    <m/>
    <m/>
    <m/>
    <m/>
    <m/>
    <m/>
    <m/>
    <m/>
    <m/>
    <m/>
    <m/>
    <m/>
    <m/>
    <m/>
    <m/>
    <m/>
    <m/>
    <m/>
    <m/>
    <m/>
    <m/>
    <m/>
    <m/>
    <m/>
    <m/>
    <n v="17.989999999999998"/>
    <n v="7605"/>
    <s v="NA"/>
    <x v="1"/>
    <s v="NA"/>
    <s v="NA"/>
    <n v="0"/>
    <e v="#VALUE!"/>
    <n v="0"/>
    <s v="PAULINO RIOS MORAGA"/>
    <x v="160"/>
    <e v="#N/A"/>
    <s v="06:41:54"/>
    <e v="#N/A"/>
    <e v="#N/A"/>
    <m/>
  </r>
  <r>
    <x v="1"/>
    <x v="0"/>
    <n v="120"/>
    <n v="122"/>
    <x v="1"/>
    <s v="19"/>
    <x v="1"/>
    <s v=""/>
    <s v=""/>
    <s v="10192484"/>
    <s v="FLORENCIA CATALINA"/>
    <s v="CERPA VERA"/>
    <s v="105UH26"/>
    <s v="HLS FLOR DE CACHA"/>
    <m/>
    <s v=""/>
    <m/>
    <s v=""/>
    <s v="CHL"/>
    <s v=""/>
    <s v="16,61"/>
    <s v="8237"/>
    <s v="FTQ GA"/>
    <s v="18:44"/>
    <m/>
    <m/>
    <m/>
    <m/>
    <m/>
    <m/>
    <m/>
    <m/>
    <m/>
    <m/>
    <m/>
    <m/>
    <m/>
    <m/>
    <m/>
    <m/>
    <m/>
    <m/>
    <m/>
    <m/>
    <m/>
    <m/>
    <m/>
    <m/>
    <m/>
    <n v="16.61"/>
    <n v="8237"/>
    <s v="NA"/>
    <x v="1"/>
    <s v="NA"/>
    <s v="NA"/>
    <n v="0"/>
    <e v="#VALUE!"/>
    <n v="0"/>
    <s v="FLORENCIA CATALINA CERPA VERA"/>
    <x v="161"/>
    <e v="#N/A"/>
    <s v="06:41:54"/>
    <e v="#N/A"/>
    <e v="#N/A"/>
    <m/>
  </r>
  <r>
    <x v="1"/>
    <x v="0"/>
    <n v="120"/>
    <n v="122"/>
    <x v="1"/>
    <s v="20"/>
    <x v="1"/>
    <s v=""/>
    <s v=""/>
    <s v="10172599"/>
    <s v="PIA"/>
    <s v="CERPA SABATER"/>
    <s v="104NR24"/>
    <s v="ALCAZAR CANELO"/>
    <m/>
    <s v=""/>
    <m/>
    <s v=""/>
    <s v="CHL"/>
    <s v=""/>
    <s v="16,79"/>
    <s v="8149"/>
    <s v="FTQ GA"/>
    <s v=""/>
    <m/>
    <m/>
    <m/>
    <m/>
    <m/>
    <m/>
    <m/>
    <m/>
    <m/>
    <m/>
    <m/>
    <m/>
    <m/>
    <m/>
    <m/>
    <m/>
    <m/>
    <m/>
    <m/>
    <m/>
    <m/>
    <m/>
    <m/>
    <m/>
    <m/>
    <n v="16.79"/>
    <n v="8149"/>
    <s v="NA"/>
    <x v="1"/>
    <s v="NA"/>
    <s v="NA"/>
    <n v="0"/>
    <e v="#VALUE!"/>
    <n v="0"/>
    <s v="PIA CERPA SABATER"/>
    <x v="162"/>
    <e v="#N/A"/>
    <s v="06:41:54"/>
    <e v="#N/A"/>
    <e v="#N/A"/>
    <m/>
  </r>
  <r>
    <x v="1"/>
    <x v="0"/>
    <n v="120"/>
    <n v="122"/>
    <x v="1"/>
    <s v="21"/>
    <x v="1"/>
    <s v=""/>
    <s v=""/>
    <s v="10094691"/>
    <s v="MICAELA"/>
    <s v="TORRES HORTA"/>
    <s v="105EL04"/>
    <s v="DOMINGA"/>
    <m/>
    <s v=""/>
    <m/>
    <s v=""/>
    <s v="CHL"/>
    <s v=""/>
    <s v=""/>
    <s v=""/>
    <s v="FTQ GA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1"/>
    <s v="NA"/>
    <s v="NA"/>
    <n v="0"/>
    <e v="#VALUE!"/>
    <n v="0"/>
    <s v="MICAELA TORRES HORTA"/>
    <x v="163"/>
    <e v="#N/A"/>
    <s v="06:41:54"/>
    <e v="#N/A"/>
    <e v="#N/A"/>
    <m/>
  </r>
  <r>
    <x v="1"/>
    <x v="0"/>
    <n v="120"/>
    <n v="122"/>
    <x v="1"/>
    <s v="22"/>
    <x v="1"/>
    <s v=""/>
    <s v=""/>
    <s v="10083644"/>
    <s v="JOSEFINA"/>
    <s v="ROLT"/>
    <s v="106FS02"/>
    <s v="CL LLANCA"/>
    <m/>
    <s v=""/>
    <m/>
    <s v=""/>
    <s v="ARG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1"/>
    <s v="NA"/>
    <s v="NA"/>
    <n v="0"/>
    <e v="#VALUE!"/>
    <n v="0"/>
    <s v="JOSEFINA ROLT"/>
    <x v="164"/>
    <e v="#N/A"/>
    <s v="06:41:54"/>
    <e v="#N/A"/>
    <e v="#N/A"/>
    <m/>
  </r>
  <r>
    <x v="1"/>
    <x v="0"/>
    <n v="80"/>
    <n v="84"/>
    <x v="0"/>
    <s v="1"/>
    <x v="0"/>
    <s v=""/>
    <s v=""/>
    <s v="10118325"/>
    <s v="MATIAS"/>
    <s v="ALAMOS"/>
    <s v="106FJ84"/>
    <s v="AO PATRIARCA"/>
    <m/>
    <s v=""/>
    <m/>
    <s v=""/>
    <s v="CHL"/>
    <s v=""/>
    <s v="18,41"/>
    <s v="6843"/>
    <m/>
    <s v="03:31"/>
    <s v="16,54"/>
    <s v="6095"/>
    <m/>
    <s v="09:48"/>
    <s v="19,89"/>
    <s v="3801"/>
    <m/>
    <s v="09:40"/>
    <m/>
    <m/>
    <m/>
    <m/>
    <m/>
    <m/>
    <m/>
    <m/>
    <m/>
    <m/>
    <m/>
    <m/>
    <m/>
    <m/>
    <m/>
    <m/>
    <m/>
    <n v="18.07"/>
    <n v="16738"/>
    <n v="16738"/>
    <x v="2"/>
    <n v="3"/>
    <s v="04:38:58"/>
    <n v="190"/>
    <n v="-24.05"/>
    <n v="249.95"/>
    <s v="MATIAS ALAMOS"/>
    <x v="165"/>
    <s v="EL MOLINO A"/>
    <s v="04:14:55"/>
    <e v="#N/A"/>
    <e v="#N/A"/>
    <m/>
  </r>
  <r>
    <x v="1"/>
    <x v="0"/>
    <n v="80"/>
    <n v="84"/>
    <x v="0"/>
    <s v="2"/>
    <x v="0"/>
    <s v=""/>
    <s v=""/>
    <s v="10078206"/>
    <s v="CARLA"/>
    <s v="O´NELL"/>
    <s v="105OM22"/>
    <s v="SOFANOR"/>
    <m/>
    <s v=""/>
    <m/>
    <s v=""/>
    <s v="CHL"/>
    <s v=""/>
    <s v="18,64"/>
    <s v="6759"/>
    <m/>
    <s v="02:01"/>
    <s v="17,34"/>
    <s v="5813"/>
    <m/>
    <s v="03:24"/>
    <s v="18,13"/>
    <s v="4169"/>
    <m/>
    <s v="16:20"/>
    <m/>
    <m/>
    <m/>
    <m/>
    <m/>
    <m/>
    <m/>
    <m/>
    <m/>
    <m/>
    <m/>
    <m/>
    <m/>
    <m/>
    <m/>
    <m/>
    <m/>
    <n v="18.059999999999999"/>
    <n v="16741"/>
    <n v="16741"/>
    <x v="2"/>
    <n v="4"/>
    <s v="04:39:01"/>
    <n v="185"/>
    <n v="-24.1"/>
    <n v="244.9"/>
    <s v="CARLA O´NELL"/>
    <x v="166"/>
    <s v="RINCONADA A"/>
    <s v="04:14:55"/>
    <e v="#N/A"/>
    <e v="#N/A"/>
    <m/>
  </r>
  <r>
    <x v="1"/>
    <x v="0"/>
    <n v="80"/>
    <n v="84"/>
    <x v="0"/>
    <s v="3"/>
    <x v="0"/>
    <s v=""/>
    <s v=""/>
    <s v="10046993"/>
    <s v="SEBASTIAN"/>
    <s v="SALINAS"/>
    <s v="106LU89"/>
    <s v="HF BATAL"/>
    <m/>
    <s v=""/>
    <m/>
    <s v=""/>
    <s v="CHL"/>
    <s v=""/>
    <s v="17,24"/>
    <s v="7307"/>
    <m/>
    <s v="06:01"/>
    <s v="15,59"/>
    <s v="6467"/>
    <m/>
    <s v="10:46"/>
    <s v="17,7"/>
    <s v="4271"/>
    <m/>
    <s v="11:01"/>
    <m/>
    <m/>
    <m/>
    <m/>
    <m/>
    <m/>
    <m/>
    <m/>
    <m/>
    <m/>
    <m/>
    <m/>
    <m/>
    <m/>
    <m/>
    <m/>
    <m/>
    <n v="16.760000000000002"/>
    <n v="18045"/>
    <n v="18045"/>
    <x v="2"/>
    <n v="8"/>
    <s v="05:00:45"/>
    <n v="165"/>
    <n v="-45.833333333333336"/>
    <n v="203.16666666666666"/>
    <s v="SEBASTIAN SALINAS"/>
    <x v="94"/>
    <e v="#N/A"/>
    <s v="04:14:55"/>
    <e v="#N/A"/>
    <e v="#N/A"/>
    <m/>
  </r>
  <r>
    <x v="1"/>
    <x v="0"/>
    <n v="80"/>
    <n v="84"/>
    <x v="0"/>
    <s v="4"/>
    <x v="0"/>
    <s v=""/>
    <s v=""/>
    <s v="10131587"/>
    <s v="CAROLINE"/>
    <s v="MACKENZIE"/>
    <s v="106LX01"/>
    <s v="Abusimbel"/>
    <m/>
    <s v=""/>
    <m/>
    <s v=""/>
    <s v="CHL"/>
    <s v=""/>
    <s v="15,2"/>
    <s v="8290"/>
    <m/>
    <s v="07:39"/>
    <s v="14,12"/>
    <s v="7140"/>
    <m/>
    <s v="07:14"/>
    <s v="15,55"/>
    <s v="4860"/>
    <m/>
    <s v="07:12"/>
    <m/>
    <m/>
    <m/>
    <m/>
    <m/>
    <m/>
    <m/>
    <m/>
    <m/>
    <m/>
    <m/>
    <m/>
    <m/>
    <m/>
    <m/>
    <m/>
    <m/>
    <n v="14.9"/>
    <n v="20290"/>
    <n v="20290"/>
    <x v="2"/>
    <n v="16"/>
    <s v="05:38:10"/>
    <n v="125"/>
    <n v="-83.25"/>
    <n v="125.75"/>
    <s v="CAROLINE MACKENZIE"/>
    <x v="167"/>
    <s v="LA COMPAÑÍA"/>
    <s v="04:14:55"/>
    <e v="#N/A"/>
    <e v="#N/A"/>
    <m/>
  </r>
  <r>
    <x v="1"/>
    <x v="0"/>
    <n v="80"/>
    <n v="84"/>
    <x v="0"/>
    <s v="5"/>
    <x v="1"/>
    <s v=""/>
    <s v=""/>
    <s v="10040004"/>
    <s v="PABLO"/>
    <s v="FIGUEROA SILVA"/>
    <s v="106KP68"/>
    <s v="TOBA SATANAS"/>
    <m/>
    <s v=""/>
    <m/>
    <s v=""/>
    <s v="CHL"/>
    <s v=""/>
    <s v="17,77"/>
    <s v="7091"/>
    <m/>
    <s v="08:20"/>
    <s v="16,19"/>
    <s v="6225"/>
    <m/>
    <s v="14:38"/>
    <s v="13,92"/>
    <s v="5431"/>
    <s v="FTQ ME TR"/>
    <s v="27:08"/>
    <m/>
    <m/>
    <m/>
    <m/>
    <m/>
    <m/>
    <m/>
    <m/>
    <m/>
    <m/>
    <m/>
    <m/>
    <m/>
    <m/>
    <m/>
    <m/>
    <m/>
    <n v="16.13"/>
    <n v="18748"/>
    <s v="NA"/>
    <x v="2"/>
    <s v="NA"/>
    <s v="NA"/>
    <n v="0"/>
    <e v="#VALUE!"/>
    <n v="0"/>
    <s v="PABLO FIGUEROA SILVA"/>
    <x v="168"/>
    <s v="TOBA ENDURANCE"/>
    <s v="04:14:55"/>
    <e v="#N/A"/>
    <e v="#N/A"/>
    <m/>
  </r>
  <r>
    <x v="1"/>
    <x v="0"/>
    <n v="80"/>
    <n v="84"/>
    <x v="0"/>
    <s v="6"/>
    <x v="1"/>
    <s v=""/>
    <s v=""/>
    <s v="10179621"/>
    <s v="AARON "/>
    <s v="AMESTICA OLEA"/>
    <s v="106EP97"/>
    <s v="ALCAZAR ATOMO"/>
    <m/>
    <s v=""/>
    <m/>
    <s v=""/>
    <s v="CHL"/>
    <s v=""/>
    <s v="18"/>
    <s v="7000"/>
    <m/>
    <s v="04:24"/>
    <s v="17,54"/>
    <s v="5746"/>
    <s v="FTQ GA"/>
    <s v="06:05"/>
    <m/>
    <m/>
    <m/>
    <m/>
    <m/>
    <m/>
    <m/>
    <m/>
    <m/>
    <m/>
    <m/>
    <m/>
    <m/>
    <m/>
    <m/>
    <m/>
    <m/>
    <m/>
    <m/>
    <m/>
    <m/>
    <n v="17.79"/>
    <n v="12746"/>
    <s v="NA"/>
    <x v="2"/>
    <s v="NA"/>
    <s v="NA"/>
    <n v="0"/>
    <e v="#VALUE!"/>
    <n v="0"/>
    <s v="AARON  AMESTICA OLEA"/>
    <x v="169"/>
    <e v="#N/A"/>
    <s v="04:14:55"/>
    <e v="#N/A"/>
    <e v="#N/A"/>
    <m/>
  </r>
  <r>
    <x v="1"/>
    <x v="0"/>
    <n v="80"/>
    <n v="84"/>
    <x v="0"/>
    <s v="7"/>
    <x v="1"/>
    <s v=""/>
    <s v=""/>
    <s v="10062874"/>
    <s v="EDERSON"/>
    <s v="FERNANDES DA COSTA"/>
    <s v="106LO99"/>
    <s v="AS EMBRUJO"/>
    <m/>
    <s v=""/>
    <m/>
    <s v=""/>
    <s v="BRA"/>
    <s v=""/>
    <s v="15,28"/>
    <s v="8245"/>
    <m/>
    <s v="02:32"/>
    <s v="14,57"/>
    <s v="6920"/>
    <s v="FTQ GA"/>
    <s v="03:01"/>
    <m/>
    <m/>
    <m/>
    <m/>
    <m/>
    <m/>
    <m/>
    <m/>
    <m/>
    <m/>
    <m/>
    <m/>
    <m/>
    <m/>
    <m/>
    <m/>
    <m/>
    <m/>
    <m/>
    <m/>
    <m/>
    <n v="14.96"/>
    <n v="15165"/>
    <s v="NA"/>
    <x v="2"/>
    <s v="NA"/>
    <s v="NA"/>
    <n v="0"/>
    <e v="#VALUE!"/>
    <n v="0"/>
    <s v="EDERSON FERNANDES DA COSTA"/>
    <x v="170"/>
    <e v="#N/A"/>
    <s v="04:14:55"/>
    <e v="#N/A"/>
    <e v="#N/A"/>
    <m/>
  </r>
  <r>
    <x v="1"/>
    <x v="0"/>
    <n v="80"/>
    <n v="84"/>
    <x v="0"/>
    <s v="8"/>
    <x v="1"/>
    <s v=""/>
    <s v=""/>
    <s v="10097521"/>
    <s v="LAURA"/>
    <s v="MORAS"/>
    <s v="106KU22"/>
    <s v="jinsha"/>
    <m/>
    <s v=""/>
    <m/>
    <s v=""/>
    <s v="URU"/>
    <s v=""/>
    <s v="15,14"/>
    <s v="8321"/>
    <s v="FTQ GA"/>
    <s v="08:16"/>
    <m/>
    <m/>
    <m/>
    <m/>
    <m/>
    <m/>
    <m/>
    <m/>
    <m/>
    <m/>
    <m/>
    <m/>
    <m/>
    <m/>
    <m/>
    <m/>
    <m/>
    <m/>
    <m/>
    <m/>
    <m/>
    <m/>
    <m/>
    <m/>
    <m/>
    <n v="15.14"/>
    <n v="8321"/>
    <s v="NA"/>
    <x v="2"/>
    <s v="NA"/>
    <s v="NA"/>
    <n v="0"/>
    <e v="#VALUE!"/>
    <n v="0"/>
    <s v="LAURA MORAS"/>
    <x v="171"/>
    <e v="#N/A"/>
    <s v="04:14:55"/>
    <e v="#N/A"/>
    <e v="#N/A"/>
    <m/>
  </r>
  <r>
    <x v="1"/>
    <x v="0"/>
    <n v="80"/>
    <n v="84"/>
    <x v="1"/>
    <s v="1"/>
    <x v="0"/>
    <s v=""/>
    <s v=""/>
    <s v="10194676"/>
    <s v="COLOMBA"/>
    <s v="MATTE TYRER"/>
    <s v="106LU87"/>
    <s v="MISIL"/>
    <m/>
    <s v=""/>
    <m/>
    <s v=""/>
    <s v="CHL"/>
    <s v=""/>
    <s v="18,32"/>
    <s v="6877"/>
    <m/>
    <s v="02:45"/>
    <s v="17,15"/>
    <s v="5879"/>
    <m/>
    <s v="06:51"/>
    <s v="16,75"/>
    <s v="4513"/>
    <m/>
    <s v="11:38"/>
    <m/>
    <m/>
    <m/>
    <m/>
    <m/>
    <m/>
    <m/>
    <m/>
    <m/>
    <m/>
    <m/>
    <m/>
    <m/>
    <m/>
    <m/>
    <m/>
    <m/>
    <n v="17.510000000000002"/>
    <n v="17268"/>
    <n v="17268"/>
    <x v="3"/>
    <n v="5"/>
    <s v="04:47:48"/>
    <n v="180"/>
    <n v="-32.883333333333333"/>
    <n v="231.11666666666667"/>
    <s v="COLOMBA MATTE TYRER"/>
    <x v="172"/>
    <s v="KEHAILAN A"/>
    <s v="04:14:55"/>
    <e v="#N/A"/>
    <e v="#N/A"/>
    <m/>
  </r>
  <r>
    <x v="1"/>
    <x v="0"/>
    <n v="80"/>
    <n v="84"/>
    <x v="1"/>
    <s v="2"/>
    <x v="0"/>
    <s v=""/>
    <s v=""/>
    <s v="10147207"/>
    <s v="EMA"/>
    <s v="SANCHEZ"/>
    <s v="106KP70"/>
    <s v="TOBA GRINGA"/>
    <m/>
    <s v=""/>
    <m/>
    <s v=""/>
    <s v="URU"/>
    <s v=""/>
    <s v="17,04"/>
    <s v="7394"/>
    <m/>
    <s v="02:10"/>
    <s v="16,43"/>
    <s v="6134"/>
    <m/>
    <s v="02:00"/>
    <s v="18,04"/>
    <s v="4190"/>
    <m/>
    <s v="04:49"/>
    <m/>
    <m/>
    <m/>
    <m/>
    <m/>
    <m/>
    <m/>
    <m/>
    <m/>
    <m/>
    <m/>
    <m/>
    <m/>
    <m/>
    <m/>
    <m/>
    <m/>
    <n v="17.07"/>
    <n v="17718"/>
    <n v="17718"/>
    <x v="3"/>
    <n v="6"/>
    <s v="04:55:18"/>
    <n v="175"/>
    <n v="-40.383333333333333"/>
    <n v="218.61666666666667"/>
    <s v="EMA SANCHEZ"/>
    <x v="173"/>
    <e v="#N/A"/>
    <s v="04:14:55"/>
    <e v="#N/A"/>
    <e v="#N/A"/>
    <m/>
  </r>
  <r>
    <x v="1"/>
    <x v="0"/>
    <n v="80"/>
    <n v="84"/>
    <x v="1"/>
    <s v="3"/>
    <x v="0"/>
    <s v=""/>
    <s v=""/>
    <s v="10105419"/>
    <s v="TRINIDAD"/>
    <s v="MENDEZ"/>
    <s v="106BD63"/>
    <s v="ALCAZAR DILAILA"/>
    <m/>
    <s v=""/>
    <m/>
    <s v=""/>
    <s v="ARG"/>
    <s v=""/>
    <s v="17,07"/>
    <s v="7380"/>
    <m/>
    <s v="01:58"/>
    <s v="16,02"/>
    <s v="6293"/>
    <m/>
    <s v="04:28"/>
    <s v="18,68"/>
    <s v="4048"/>
    <m/>
    <s v="04:56"/>
    <m/>
    <m/>
    <m/>
    <m/>
    <m/>
    <m/>
    <m/>
    <m/>
    <m/>
    <m/>
    <m/>
    <m/>
    <m/>
    <m/>
    <m/>
    <m/>
    <m/>
    <n v="17.059999999999999"/>
    <n v="17721"/>
    <n v="17721"/>
    <x v="3"/>
    <n v="7"/>
    <s v="04:55:21"/>
    <n v="170"/>
    <n v="-40.43333333333333"/>
    <n v="213.56666666666666"/>
    <s v="TRINIDAD MENDEZ"/>
    <x v="174"/>
    <e v="#N/A"/>
    <s v="04:14:55"/>
    <e v="#N/A"/>
    <e v="#N/A"/>
    <m/>
  </r>
  <r>
    <x v="1"/>
    <x v="0"/>
    <n v="80"/>
    <n v="84"/>
    <x v="1"/>
    <s v="4"/>
    <x v="1"/>
    <s v=""/>
    <s v=""/>
    <s v="10168197"/>
    <s v="JOSEFINA"/>
    <s v="CAPUTO"/>
    <s v="106GG91"/>
    <s v="FADAR HADIN"/>
    <m/>
    <s v=""/>
    <m/>
    <s v=""/>
    <s v="ARG"/>
    <s v=""/>
    <s v="16,65"/>
    <s v="7568"/>
    <m/>
    <s v="12:46"/>
    <s v="14,41"/>
    <s v="6994"/>
    <s v="FTQ GA"/>
    <s v="08:29"/>
    <m/>
    <m/>
    <m/>
    <m/>
    <m/>
    <m/>
    <m/>
    <m/>
    <m/>
    <m/>
    <m/>
    <m/>
    <m/>
    <m/>
    <m/>
    <m/>
    <m/>
    <m/>
    <m/>
    <m/>
    <m/>
    <n v="15.57"/>
    <n v="14562"/>
    <s v="NA"/>
    <x v="3"/>
    <s v="NA"/>
    <s v="NA"/>
    <n v="0"/>
    <e v="#VALUE!"/>
    <n v="0"/>
    <s v="JOSEFINA CAPUTO"/>
    <x v="175"/>
    <e v="#N/A"/>
    <s v="04:14:55"/>
    <e v="#N/A"/>
    <e v="#N/A"/>
    <m/>
  </r>
  <r>
    <x v="1"/>
    <x v="0"/>
    <n v="80"/>
    <n v="84"/>
    <x v="1"/>
    <s v="5"/>
    <x v="1"/>
    <s v=""/>
    <s v=""/>
    <s v="10182689"/>
    <s v="JOSEFINA"/>
    <s v="BACHELET COTO"/>
    <s v="106LT37"/>
    <s v="CZ SARAI"/>
    <m/>
    <s v=""/>
    <m/>
    <s v=""/>
    <s v="CHL"/>
    <s v=""/>
    <s v="17,68"/>
    <s v="7125"/>
    <s v="FTQ GA"/>
    <s v="06:50"/>
    <m/>
    <m/>
    <m/>
    <m/>
    <m/>
    <m/>
    <m/>
    <m/>
    <m/>
    <m/>
    <m/>
    <m/>
    <m/>
    <m/>
    <m/>
    <m/>
    <m/>
    <m/>
    <m/>
    <m/>
    <m/>
    <m/>
    <m/>
    <m/>
    <m/>
    <n v="17.68"/>
    <n v="7125"/>
    <s v="NA"/>
    <x v="3"/>
    <s v="NA"/>
    <s v="NA"/>
    <n v="0"/>
    <e v="#VALUE!"/>
    <n v="0"/>
    <s v="JOSEFINA BACHELET COTO"/>
    <x v="176"/>
    <e v="#N/A"/>
    <s v="04:14:55"/>
    <e v="#N/A"/>
    <e v="#N/A"/>
    <m/>
  </r>
  <r>
    <x v="1"/>
    <x v="1"/>
    <n v="80"/>
    <n v="84"/>
    <x v="0"/>
    <s v="1"/>
    <x v="0"/>
    <s v=""/>
    <s v=""/>
    <m/>
    <s v="RICARDO"/>
    <s v="THOMSEN"/>
    <m/>
    <s v="ZAGAL"/>
    <m/>
    <s v=""/>
    <m/>
    <s v=""/>
    <s v="CHL"/>
    <s v=""/>
    <s v="09:30:00"/>
    <s v="11:02:09"/>
    <s v="11:11:57"/>
    <s v="20,6"/>
    <s v="22,79"/>
    <s v="6118"/>
    <m/>
    <s v="11:51:57"/>
    <s v="13:05:24"/>
    <s v="13:15:41"/>
    <s v="20,07"/>
    <s v="22,88"/>
    <s v="5023"/>
    <m/>
    <s v="13:55:41"/>
    <s v="15:04:54"/>
    <s v="15:11:05"/>
    <s v="18,2"/>
    <s v="18,2"/>
    <s v="4154"/>
    <m/>
    <m/>
    <m/>
    <m/>
    <m/>
    <m/>
    <m/>
    <m/>
    <n v="19.77"/>
    <n v="19.77"/>
    <n v="15295"/>
    <n v="15295"/>
    <x v="2"/>
    <n v="1"/>
    <s v="04:14:55"/>
    <n v="200"/>
    <n v="0"/>
    <n v="284"/>
    <s v="RICARDO THOMSEN"/>
    <x v="177"/>
    <e v="#N/A"/>
    <s v="04:14:55"/>
    <e v="#N/A"/>
    <e v="#N/A"/>
    <m/>
  </r>
  <r>
    <x v="1"/>
    <x v="1"/>
    <n v="80"/>
    <n v="84"/>
    <x v="0"/>
    <s v="2"/>
    <x v="0"/>
    <s v=""/>
    <s v=""/>
    <s v="10118391"/>
    <s v="CARLOS "/>
    <s v="SILVA ESCOBAR"/>
    <s v="104WZ17"/>
    <s v="HADY"/>
    <m/>
    <s v=""/>
    <m/>
    <s v=""/>
    <s v="CHL"/>
    <s v=""/>
    <s v="09:30:00"/>
    <s v="11:06:20"/>
    <s v="11:12:06"/>
    <s v="20,57"/>
    <s v="21,8"/>
    <s v="6126"/>
    <m/>
    <s v="11:52:06"/>
    <s v="13:11:52"/>
    <s v="13:25:53"/>
    <s v="17,91"/>
    <s v="21,06"/>
    <s v="5628"/>
    <m/>
    <s v="14:05:53"/>
    <s v="15:28:10"/>
    <s v="15:57:52"/>
    <s v="15,31"/>
    <s v="15,31"/>
    <s v="4936"/>
    <m/>
    <m/>
    <m/>
    <m/>
    <m/>
    <m/>
    <m/>
    <m/>
    <n v="18.12"/>
    <n v="18.12"/>
    <n v="16690"/>
    <n v="16690"/>
    <x v="2"/>
    <n v="2"/>
    <s v="04:38:10"/>
    <n v="195"/>
    <n v="-23.25"/>
    <n v="255.75"/>
    <s v="CARLOS  SILVA ESCOBAR"/>
    <x v="178"/>
    <e v="#N/A"/>
    <s v="04:14:55"/>
    <e v="#N/A"/>
    <e v="#N/A"/>
    <m/>
  </r>
  <r>
    <x v="1"/>
    <x v="1"/>
    <n v="80"/>
    <n v="84"/>
    <x v="0"/>
    <s v="3"/>
    <x v="0"/>
    <s v=""/>
    <s v=""/>
    <m/>
    <s v="FRANCISCO"/>
    <s v="VERGARA"/>
    <m/>
    <s v="viuda negra"/>
    <m/>
    <s v=""/>
    <m/>
    <s v=""/>
    <s v="CHL"/>
    <s v=""/>
    <s v="09:30:00"/>
    <s v="11:22:01"/>
    <s v="11:26:43"/>
    <s v="17,99"/>
    <s v="18,74"/>
    <s v="7004"/>
    <m/>
    <s v="12:06:43"/>
    <s v="13:39:41"/>
    <s v="13:58:31"/>
    <s v="15,03"/>
    <s v="18,07"/>
    <s v="6708"/>
    <m/>
    <s v="14:38:31"/>
    <s v="15:52:52"/>
    <s v="16:15:12"/>
    <s v="16,94"/>
    <s v="16,94"/>
    <s v="4461"/>
    <m/>
    <m/>
    <m/>
    <m/>
    <m/>
    <m/>
    <m/>
    <m/>
    <n v="16.64"/>
    <n v="16.64"/>
    <n v="18173"/>
    <n v="18173"/>
    <x v="2"/>
    <n v="9"/>
    <s v="05:02:53"/>
    <n v="160"/>
    <n v="-47.966666666666669"/>
    <n v="196.03333333333333"/>
    <s v="FRANCISCO VERGARA"/>
    <x v="179"/>
    <e v="#N/A"/>
    <s v="04:14:55"/>
    <e v="#N/A"/>
    <e v="#N/A"/>
    <m/>
  </r>
  <r>
    <x v="1"/>
    <x v="1"/>
    <n v="80"/>
    <n v="84"/>
    <x v="0"/>
    <s v="4"/>
    <x v="0"/>
    <s v=""/>
    <s v=""/>
    <s v="10192285"/>
    <s v="CRISTOBAL"/>
    <s v="BELTRAMIN"/>
    <m/>
    <s v="TAQUILLERA"/>
    <m/>
    <s v=""/>
    <m/>
    <s v=""/>
    <s v="CHL"/>
    <s v=""/>
    <s v="09:30:00"/>
    <s v="11:41:27"/>
    <s v="11:44:17"/>
    <s v="15,64"/>
    <s v="15,98"/>
    <s v="8058"/>
    <m/>
    <s v="12:24:17"/>
    <s v="14:11:22"/>
    <s v="14:14:31"/>
    <s v="15,24"/>
    <s v="15,69"/>
    <s v="6613"/>
    <m/>
    <s v="14:54:31"/>
    <s v="16:11:50"/>
    <s v="16:16:37"/>
    <s v="16,3"/>
    <s v="16,3"/>
    <s v="4639"/>
    <m/>
    <m/>
    <m/>
    <m/>
    <m/>
    <m/>
    <m/>
    <m/>
    <n v="15.66"/>
    <n v="15.66"/>
    <n v="19310"/>
    <n v="19310"/>
    <x v="2"/>
    <n v="10"/>
    <s v="05:21:50"/>
    <n v="155"/>
    <n v="-66.916666666666671"/>
    <n v="172.08333333333331"/>
    <s v="CRISTOBAL BELTRAMIN"/>
    <x v="180"/>
    <e v="#N/A"/>
    <s v="04:14:55"/>
    <e v="#N/A"/>
    <e v="#N/A"/>
    <m/>
  </r>
  <r>
    <x v="1"/>
    <x v="1"/>
    <n v="80"/>
    <n v="84"/>
    <x v="0"/>
    <s v="5"/>
    <x v="0"/>
    <s v=""/>
    <s v=""/>
    <m/>
    <s v="RODRIGO"/>
    <s v="MOREIRA"/>
    <m/>
    <s v="RAISA"/>
    <m/>
    <s v=""/>
    <m/>
    <s v=""/>
    <s v="CHL"/>
    <s v=""/>
    <s v="09:30:00"/>
    <s v="11:44:45"/>
    <s v="11:46:57"/>
    <s v="15,33"/>
    <s v="15,58"/>
    <s v="8218"/>
    <m/>
    <s v="12:26:57"/>
    <s v="14:19:18"/>
    <s v="14:24:25"/>
    <s v="14,3"/>
    <s v="14,96"/>
    <s v="7047"/>
    <m/>
    <s v="15:04:25"/>
    <s v="16:19:11"/>
    <s v="16:27:13"/>
    <s v="16,85"/>
    <s v="16,85"/>
    <s v="4487"/>
    <m/>
    <m/>
    <m/>
    <m/>
    <m/>
    <m/>
    <m/>
    <m/>
    <n v="15.31"/>
    <n v="15.31"/>
    <n v="19752"/>
    <n v="19752"/>
    <x v="2"/>
    <n v="11"/>
    <s v="05:29:12"/>
    <n v="150"/>
    <n v="-74.283333333333331"/>
    <n v="159.71666666666667"/>
    <s v="RODRIGO MOREIRA"/>
    <x v="181"/>
    <e v="#N/A"/>
    <s v="04:14:55"/>
    <e v="#N/A"/>
    <e v="#N/A"/>
    <m/>
  </r>
  <r>
    <x v="1"/>
    <x v="1"/>
    <n v="80"/>
    <n v="84"/>
    <x v="0"/>
    <s v="6"/>
    <x v="0"/>
    <s v=""/>
    <s v=""/>
    <m/>
    <s v="JOSE CAIO"/>
    <s v="FRISONI VAS GUIMARAES"/>
    <m/>
    <s v="BELLA"/>
    <m/>
    <s v=""/>
    <m/>
    <s v=""/>
    <s v="BRA"/>
    <s v=""/>
    <s v="09:30:00"/>
    <s v="11:44:41"/>
    <s v="11:47:05"/>
    <s v="15,32"/>
    <s v="15,59"/>
    <s v="8225"/>
    <m/>
    <s v="12:27:05"/>
    <s v="14:19:46"/>
    <s v="14:22:37"/>
    <s v="14,54"/>
    <s v="14,91"/>
    <s v="6933"/>
    <m/>
    <s v="15:02:37"/>
    <s v="16:19:15"/>
    <s v="16:25:42"/>
    <s v="16,44"/>
    <s v="16,44"/>
    <s v="4598"/>
    <m/>
    <m/>
    <m/>
    <m/>
    <m/>
    <m/>
    <m/>
    <m/>
    <n v="15.31"/>
    <n v="15.31"/>
    <n v="19756"/>
    <n v="19756"/>
    <x v="2"/>
    <n v="12"/>
    <s v="05:29:16"/>
    <n v="145"/>
    <n v="-74.349999999999994"/>
    <n v="154.65"/>
    <s v="JOSE CAIO FRISONI VAS GUIMARAES"/>
    <x v="182"/>
    <e v="#N/A"/>
    <s v="04:14:55"/>
    <e v="#N/A"/>
    <e v="#N/A"/>
    <m/>
  </r>
  <r>
    <x v="1"/>
    <x v="1"/>
    <n v="80"/>
    <n v="84"/>
    <x v="0"/>
    <s v="7"/>
    <x v="0"/>
    <s v=""/>
    <s v=""/>
    <m/>
    <s v="LEON"/>
    <s v="LARRAIN"/>
    <m/>
    <s v="LB Zarpazo"/>
    <m/>
    <s v=""/>
    <m/>
    <s v=""/>
    <s v="CHL"/>
    <s v=""/>
    <s v="09:30:00"/>
    <s v="11:42:42"/>
    <s v="11:45:09"/>
    <s v="15,54"/>
    <s v="15,82"/>
    <s v="8110"/>
    <m/>
    <s v="12:25:09"/>
    <s v="14:12:24"/>
    <s v="14:16:59"/>
    <s v="15,02"/>
    <s v="15,66"/>
    <s v="6710"/>
    <m/>
    <s v="14:56:59"/>
    <s v="16:19:29"/>
    <s v="16:25:27"/>
    <s v="15,27"/>
    <s v="15,27"/>
    <s v="4951"/>
    <m/>
    <m/>
    <m/>
    <m/>
    <m/>
    <m/>
    <m/>
    <m/>
    <n v="15.3"/>
    <n v="15.3"/>
    <n v="19770"/>
    <n v="19770"/>
    <x v="2"/>
    <n v="13"/>
    <s v="05:29:30"/>
    <n v="140"/>
    <n v="-74.583333333333329"/>
    <n v="149.41666666666669"/>
    <s v="LEON LARRAIN"/>
    <x v="70"/>
    <e v="#N/A"/>
    <s v="04:14:55"/>
    <e v="#N/A"/>
    <e v="#N/A"/>
    <m/>
  </r>
  <r>
    <x v="1"/>
    <x v="1"/>
    <n v="80"/>
    <n v="84"/>
    <x v="0"/>
    <s v="8"/>
    <x v="0"/>
    <s v=""/>
    <s v=""/>
    <s v="10067186"/>
    <s v="AYLIN"/>
    <s v="GOMEZ"/>
    <m/>
    <s v="DOMINIQUE"/>
    <m/>
    <s v=""/>
    <m/>
    <s v=""/>
    <s v="CHL"/>
    <s v=""/>
    <s v="09:30:00"/>
    <s v="11:44:48"/>
    <s v="11:47:16"/>
    <s v="15,3"/>
    <s v="15,58"/>
    <s v="8236"/>
    <m/>
    <s v="12:27:16"/>
    <s v="14:18:20"/>
    <s v="14:20:17"/>
    <s v="14,86"/>
    <s v="15,12"/>
    <s v="6782"/>
    <m/>
    <s v="15:00:17"/>
    <s v="16:19:33"/>
    <s v="16:40:28"/>
    <s v="15,9"/>
    <s v="15,9"/>
    <s v="4756"/>
    <m/>
    <m/>
    <m/>
    <m/>
    <m/>
    <m/>
    <m/>
    <m/>
    <n v="15.29"/>
    <n v="15.29"/>
    <n v="19774"/>
    <n v="19774"/>
    <x v="2"/>
    <n v="14"/>
    <s v="05:29:34"/>
    <n v="135"/>
    <n v="-74.650000000000006"/>
    <n v="144.35"/>
    <s v="AYLIN GOMEZ"/>
    <x v="183"/>
    <e v="#N/A"/>
    <s v="04:14:55"/>
    <e v="#N/A"/>
    <e v="#N/A"/>
    <m/>
  </r>
  <r>
    <x v="1"/>
    <x v="1"/>
    <n v="80"/>
    <n v="84"/>
    <x v="0"/>
    <s v="9"/>
    <x v="0"/>
    <s v=""/>
    <s v=""/>
    <s v="10040068"/>
    <s v="CLAUDIO"/>
    <s v="CORNEJO CABEZAS"/>
    <m/>
    <s v="SERCKIS"/>
    <m/>
    <s v=""/>
    <m/>
    <s v=""/>
    <s v="CHL"/>
    <s v=""/>
    <s v="09:30:00"/>
    <s v="11:49:52"/>
    <s v="11:53:25"/>
    <s v="14,64"/>
    <s v="15,01"/>
    <s v="8605"/>
    <m/>
    <s v="12:33:25"/>
    <s v="14:19:09"/>
    <s v="14:22:59"/>
    <s v="15,33"/>
    <s v="15,89"/>
    <s v="6575"/>
    <m/>
    <s v="15:02:59"/>
    <s v="16:21:59"/>
    <s v="16:35:40"/>
    <s v="15,95"/>
    <s v="15,95"/>
    <s v="4740"/>
    <m/>
    <m/>
    <m/>
    <m/>
    <m/>
    <m/>
    <m/>
    <m/>
    <n v="15.18"/>
    <n v="15.18"/>
    <n v="19919"/>
    <n v="19919"/>
    <x v="2"/>
    <n v="15"/>
    <s v="05:31:59"/>
    <n v="130"/>
    <n v="-77.066666666666663"/>
    <n v="136.93333333333334"/>
    <s v="CLAUDIO CORNEJO CABEZAS"/>
    <x v="184"/>
    <s v="RINCONADA A"/>
    <s v="04:14:55"/>
    <e v="#N/A"/>
    <e v="#N/A"/>
    <m/>
  </r>
  <r>
    <x v="1"/>
    <x v="1"/>
    <n v="80"/>
    <n v="84"/>
    <x v="0"/>
    <s v="10"/>
    <x v="0"/>
    <s v=""/>
    <s v=""/>
    <m/>
    <s v="OSCAR"/>
    <s v="TAHAN"/>
    <m/>
    <s v="UMARA"/>
    <m/>
    <s v=""/>
    <m/>
    <s v=""/>
    <s v="CHL"/>
    <s v=""/>
    <s v="09:30:00"/>
    <s v="11:45:05"/>
    <s v="11:47:55"/>
    <s v="15,23"/>
    <s v="15,55"/>
    <s v="8276"/>
    <m/>
    <s v="12:27:55"/>
    <s v="14:19:20"/>
    <s v="14:26:56"/>
    <s v="14,11"/>
    <s v="15,08"/>
    <s v="7141"/>
    <m/>
    <s v="15:06:56"/>
    <s v="16:29:17"/>
    <s v="16:35:00"/>
    <s v="15,3"/>
    <s v="15,3"/>
    <s v="4940"/>
    <m/>
    <m/>
    <m/>
    <m/>
    <m/>
    <m/>
    <m/>
    <m/>
    <n v="14.85"/>
    <n v="14.85"/>
    <n v="20357"/>
    <n v="20357"/>
    <x v="2"/>
    <n v="17"/>
    <s v="05:39:17"/>
    <n v="120"/>
    <n v="-84.366666666666674"/>
    <n v="119.63333333333333"/>
    <s v="OSCAR TAHAN"/>
    <x v="185"/>
    <e v="#N/A"/>
    <s v="04:14:55"/>
    <e v="#N/A"/>
    <e v="#N/A"/>
    <m/>
  </r>
  <r>
    <x v="1"/>
    <x v="1"/>
    <n v="80"/>
    <n v="84"/>
    <x v="0"/>
    <s v="11"/>
    <x v="0"/>
    <s v=""/>
    <s v=""/>
    <m/>
    <s v="SOFIA"/>
    <s v="GARCIA BONGOLL"/>
    <m/>
    <s v="MANSUR"/>
    <m/>
    <s v=""/>
    <m/>
    <s v=""/>
    <s v="CHL"/>
    <s v=""/>
    <s v="09:30:00"/>
    <s v="11:40:31"/>
    <s v="11:46:52"/>
    <s v="15,34"/>
    <s v="16,09"/>
    <s v="8213"/>
    <m/>
    <s v="12:26:52"/>
    <s v="14:19:49"/>
    <s v="14:26:34"/>
    <s v="14,04"/>
    <s v="14,88"/>
    <s v="7182"/>
    <m/>
    <s v="15:06:34"/>
    <s v="16:29:20"/>
    <s v="16:35:35"/>
    <s v="15,23"/>
    <s v="15,23"/>
    <s v="4965"/>
    <m/>
    <m/>
    <m/>
    <m/>
    <m/>
    <m/>
    <m/>
    <m/>
    <n v="14.85"/>
    <n v="14.85"/>
    <n v="20360"/>
    <n v="20360"/>
    <x v="2"/>
    <n v="18"/>
    <s v="05:39:20"/>
    <n v="115"/>
    <n v="-84.416666666666671"/>
    <n v="114.58333333333333"/>
    <s v="SOFIA GARCIA BONGOLL"/>
    <x v="186"/>
    <e v="#N/A"/>
    <s v="04:14:55"/>
    <e v="#N/A"/>
    <e v="#N/A"/>
    <m/>
  </r>
  <r>
    <x v="1"/>
    <x v="1"/>
    <n v="80"/>
    <n v="84"/>
    <x v="0"/>
    <s v="12"/>
    <x v="0"/>
    <s v=""/>
    <s v=""/>
    <s v="10116530"/>
    <s v="BRYAN"/>
    <s v="VALDEBENITO"/>
    <m/>
    <s v="ATENEA"/>
    <m/>
    <s v=""/>
    <m/>
    <s v=""/>
    <s v="CHL"/>
    <s v=""/>
    <s v="09:30:00"/>
    <s v="11:44:58"/>
    <s v="11:48:49"/>
    <s v="15,13"/>
    <s v="15,56"/>
    <s v="8330"/>
    <m/>
    <s v="12:28:49"/>
    <s v="14:28:01"/>
    <s v="14:34:58"/>
    <s v="13,32"/>
    <s v="14,1"/>
    <s v="7568"/>
    <m/>
    <s v="15:14:58"/>
    <s v="17:00:02"/>
    <s v="17:04:48"/>
    <s v="11,99"/>
    <s v="11,99"/>
    <s v="6304"/>
    <m/>
    <m/>
    <m/>
    <m/>
    <m/>
    <m/>
    <m/>
    <m/>
    <n v="13.62"/>
    <n v="13.62"/>
    <n v="22203"/>
    <n v="22203"/>
    <x v="2"/>
    <n v="21"/>
    <s v="06:10:03"/>
    <n v="100"/>
    <n v="-115.13333333333333"/>
    <n v="83.999999880000004"/>
    <s v="BRYAN VALDEBENITO"/>
    <x v="187"/>
    <e v="#N/A"/>
    <s v="04:14:55"/>
    <e v="#N/A"/>
    <e v="#N/A"/>
    <m/>
  </r>
  <r>
    <x v="1"/>
    <x v="1"/>
    <n v="80"/>
    <n v="84"/>
    <x v="0"/>
    <s v="13"/>
    <x v="0"/>
    <s v=""/>
    <s v=""/>
    <m/>
    <s v="BARBARA"/>
    <s v="DOMONT"/>
    <s v=""/>
    <s v="SIROCCO "/>
    <m/>
    <s v=""/>
    <m/>
    <s v=""/>
    <s v="CHL"/>
    <s v=""/>
    <s v="09:30:00"/>
    <s v="11:45:01"/>
    <s v="11:49:58"/>
    <s v="15"/>
    <s v="15,55"/>
    <s v="8398"/>
    <m/>
    <s v="12:29:58"/>
    <s v="14:28:04"/>
    <s v="14:34:52"/>
    <s v="13,45"/>
    <s v="14,23"/>
    <s v="7494"/>
    <m/>
    <s v="15:14:52"/>
    <s v="17:00:07"/>
    <s v="17:04:44"/>
    <s v="11,97"/>
    <s v="11,97"/>
    <s v="6316"/>
    <m/>
    <m/>
    <m/>
    <m/>
    <m/>
    <m/>
    <m/>
    <m/>
    <n v="13.62"/>
    <n v="13.62"/>
    <n v="22208"/>
    <n v="22208"/>
    <x v="2"/>
    <n v="22"/>
    <s v="06:10:08"/>
    <n v="95"/>
    <n v="-115.21666666666667"/>
    <n v="83.999999869999996"/>
    <s v="BARBARA DOMONT"/>
    <x v="188"/>
    <e v="#N/A"/>
    <s v="04:14:55"/>
    <e v="#N/A"/>
    <e v="#N/A"/>
    <m/>
  </r>
  <r>
    <x v="1"/>
    <x v="1"/>
    <n v="80"/>
    <n v="84"/>
    <x v="0"/>
    <s v="14"/>
    <x v="1"/>
    <s v=""/>
    <s v=""/>
    <s v="10172798"/>
    <s v="ESTEBAN"/>
    <s v="OLIVARES OSORIO"/>
    <s v="106BH20"/>
    <s v="KALUKA"/>
    <m/>
    <s v=""/>
    <m/>
    <s v=""/>
    <s v="CHL"/>
    <s v=""/>
    <s v="09:30:00"/>
    <s v="11:20:22"/>
    <s v="11:27:59"/>
    <s v="17,8"/>
    <s v="19,03"/>
    <s v="7080"/>
    <m/>
    <s v="12:07:59"/>
    <s v="13:38:18"/>
    <s v="13:55:42"/>
    <s v="15,6"/>
    <s v="18,6"/>
    <s v="6463"/>
    <m/>
    <s v="14:35:42"/>
    <s v="15:48:37"/>
    <s v="16:00:01"/>
    <s v="17,28"/>
    <s v="17,28"/>
    <s v="4375"/>
    <s v="FTQ GA"/>
    <m/>
    <m/>
    <m/>
    <m/>
    <m/>
    <m/>
    <m/>
    <n v="16.88"/>
    <n v="16.88"/>
    <n v="17918"/>
    <s v="NA"/>
    <x v="2"/>
    <s v="NA"/>
    <s v="NA"/>
    <n v="0"/>
    <e v="#VALUE!"/>
    <n v="0"/>
    <s v="ESTEBAN OLIVARES OSORIO"/>
    <x v="85"/>
    <e v="#N/A"/>
    <s v="04:14:55"/>
    <e v="#N/A"/>
    <e v="#N/A"/>
    <m/>
  </r>
  <r>
    <x v="1"/>
    <x v="1"/>
    <n v="80"/>
    <n v="84"/>
    <x v="0"/>
    <s v="15"/>
    <x v="1"/>
    <s v=""/>
    <s v=""/>
    <m/>
    <s v="PABLO "/>
    <s v="LLOMPART GARCIA HUIDOBRO"/>
    <m/>
    <s v="ANCAR FARUK"/>
    <m/>
    <s v=""/>
    <m/>
    <s v=""/>
    <s v="CHL"/>
    <s v=""/>
    <s v="09:30:00"/>
    <s v="11:44:57"/>
    <s v="11:51:33"/>
    <s v="14,83"/>
    <s v="15,56"/>
    <s v="8494"/>
    <m/>
    <s v="12:31:33"/>
    <s v="14:19:24"/>
    <s v="14:29:08"/>
    <s v="14,29"/>
    <s v="15,58"/>
    <s v="7054"/>
    <m/>
    <s v="15:09:08"/>
    <s v="16:33:57"/>
    <s v="16:42:15"/>
    <s v="14,86"/>
    <s v="14,86"/>
    <s v="5089"/>
    <s v="FTQ GA"/>
    <m/>
    <m/>
    <m/>
    <m/>
    <m/>
    <m/>
    <m/>
    <n v="14.65"/>
    <n v="14.65"/>
    <n v="20637"/>
    <s v="NA"/>
    <x v="2"/>
    <s v="NA"/>
    <s v="NA"/>
    <n v="0"/>
    <e v="#VALUE!"/>
    <n v="0"/>
    <s v="PABLO  LLOMPART GARCIA HUIDOBRO"/>
    <x v="189"/>
    <e v="#N/A"/>
    <s v="04:14:55"/>
    <e v="#N/A"/>
    <e v="#N/A"/>
    <m/>
  </r>
  <r>
    <x v="1"/>
    <x v="1"/>
    <n v="80"/>
    <n v="84"/>
    <x v="0"/>
    <s v="16"/>
    <x v="1"/>
    <s v=""/>
    <s v=""/>
    <m/>
    <s v="SERGIO"/>
    <s v="ULLOA C"/>
    <m/>
    <s v="HF BARII"/>
    <m/>
    <s v=""/>
    <m/>
    <s v=""/>
    <s v="CHL"/>
    <s v=""/>
    <s v="09:30:00"/>
    <s v="11:21:59"/>
    <s v="11:30:20"/>
    <s v="17,45"/>
    <s v="18,75"/>
    <s v="7221"/>
    <m/>
    <s v="12:10:20"/>
    <s v="13:48:58"/>
    <s v="14:08:00"/>
    <s v="14,28"/>
    <s v="17,04"/>
    <s v="7059"/>
    <m/>
    <s v="14:48:00"/>
    <s v=""/>
    <s v=""/>
    <s v=""/>
    <s v=""/>
    <s v=""/>
    <s v="RET"/>
    <m/>
    <m/>
    <m/>
    <m/>
    <m/>
    <m/>
    <m/>
    <n v="15.88"/>
    <n v="15.88"/>
    <n v="14280"/>
    <s v="NA"/>
    <x v="2"/>
    <s v="NA"/>
    <s v="NA"/>
    <n v="0"/>
    <e v="#VALUE!"/>
    <n v="0"/>
    <s v="SERGIO ULLOA C"/>
    <x v="67"/>
    <e v="#N/A"/>
    <s v="04:14:55"/>
    <e v="#N/A"/>
    <e v="#N/A"/>
    <m/>
  </r>
  <r>
    <x v="1"/>
    <x v="1"/>
    <n v="80"/>
    <n v="84"/>
    <x v="0"/>
    <s v="17"/>
    <x v="1"/>
    <s v=""/>
    <s v=""/>
    <m/>
    <s v="MAXIMILIANO "/>
    <s v="CORREA ARIZTIA"/>
    <m/>
    <s v="TATON"/>
    <m/>
    <s v=""/>
    <m/>
    <s v=""/>
    <s v="CHL"/>
    <s v=""/>
    <s v="09:30:00"/>
    <s v="11:05:30"/>
    <s v="11:11:51"/>
    <s v="20,62"/>
    <s v="21,99"/>
    <s v="6112"/>
    <m/>
    <s v="11:51:51"/>
    <s v="13:05:34"/>
    <s v="13:25:26"/>
    <s v="17,95"/>
    <s v="22,79"/>
    <s v="5615"/>
    <s v="FTQ ME"/>
    <m/>
    <m/>
    <m/>
    <m/>
    <m/>
    <m/>
    <m/>
    <m/>
    <m/>
    <m/>
    <m/>
    <m/>
    <m/>
    <m/>
    <n v="19.34"/>
    <n v="19.34"/>
    <n v="11726"/>
    <s v="NA"/>
    <x v="2"/>
    <s v="NA"/>
    <s v="NA"/>
    <n v="0"/>
    <e v="#VALUE!"/>
    <n v="0"/>
    <s v="MAXIMILIANO  CORREA ARIZTIA"/>
    <x v="190"/>
    <e v="#N/A"/>
    <s v="04:14:55"/>
    <e v="#N/A"/>
    <e v="#N/A"/>
    <m/>
  </r>
  <r>
    <x v="1"/>
    <x v="1"/>
    <n v="80"/>
    <n v="84"/>
    <x v="0"/>
    <s v="18"/>
    <x v="1"/>
    <s v=""/>
    <s v=""/>
    <s v="10066737"/>
    <s v="FRANCISCO"/>
    <s v="BOETSCH VICUÑA"/>
    <m/>
    <s v="Belle"/>
    <m/>
    <s v=""/>
    <m/>
    <s v=""/>
    <s v="CHL"/>
    <s v=""/>
    <s v="09:30:00"/>
    <s v="11:06:24"/>
    <s v="11:15:57"/>
    <s v="19,82"/>
    <s v="21,78"/>
    <s v="6357"/>
    <m/>
    <s v="11:55:57"/>
    <s v="13:37:26"/>
    <s v="13:52:05"/>
    <s v="14,46"/>
    <s v="16,55"/>
    <s v="6969"/>
    <s v="FTQ ME"/>
    <m/>
    <m/>
    <m/>
    <m/>
    <m/>
    <m/>
    <m/>
    <m/>
    <m/>
    <m/>
    <m/>
    <m/>
    <m/>
    <m/>
    <n v="17.02"/>
    <n v="17.02"/>
    <n v="13326"/>
    <s v="NA"/>
    <x v="2"/>
    <s v="NA"/>
    <s v="NA"/>
    <n v="0"/>
    <e v="#VALUE!"/>
    <n v="0"/>
    <s v="FRANCISCO BOETSCH VICUÑA"/>
    <x v="191"/>
    <e v="#N/A"/>
    <s v="04:14:55"/>
    <e v="#N/A"/>
    <e v="#N/A"/>
    <m/>
  </r>
  <r>
    <x v="1"/>
    <x v="1"/>
    <n v="80"/>
    <n v="84"/>
    <x v="0"/>
    <s v="19"/>
    <x v="1"/>
    <s v=""/>
    <s v=""/>
    <m/>
    <s v="FRANCISCA "/>
    <s v="SANTA CRUZ MANRIQUEZ"/>
    <m/>
    <s v="JEKE"/>
    <m/>
    <s v=""/>
    <m/>
    <s v=""/>
    <s v="CHL"/>
    <s v=""/>
    <s v="09:30:00"/>
    <s v="11:05:32"/>
    <s v="11:25:27"/>
    <s v="18,19"/>
    <s v="21,98"/>
    <s v="6927"/>
    <m/>
    <s v="12:05:27"/>
    <s v="13:36:58"/>
    <s v="13:53:59"/>
    <s v="15,48"/>
    <s v="18,35"/>
    <s v="6512"/>
    <s v="FTQ ME"/>
    <m/>
    <m/>
    <m/>
    <m/>
    <m/>
    <m/>
    <m/>
    <m/>
    <m/>
    <m/>
    <m/>
    <m/>
    <m/>
    <m/>
    <n v="16.88"/>
    <n v="16.88"/>
    <n v="13439"/>
    <s v="NA"/>
    <x v="2"/>
    <s v="NA"/>
    <s v="NA"/>
    <n v="0"/>
    <e v="#VALUE!"/>
    <n v="0"/>
    <s v="FRANCISCA  SANTA CRUZ MANRIQUEZ"/>
    <x v="192"/>
    <s v="SANDEK 1"/>
    <s v="04:14:55"/>
    <e v="#N/A"/>
    <e v="#N/A"/>
    <m/>
  </r>
  <r>
    <x v="1"/>
    <x v="1"/>
    <n v="80"/>
    <n v="84"/>
    <x v="0"/>
    <s v="20"/>
    <x v="1"/>
    <s v=""/>
    <s v=""/>
    <s v="_x0009_10100231"/>
    <s v="JAVIERA"/>
    <s v="GAJARDO ARAOS"/>
    <s v="104BR77"/>
    <s v="TAN TAN "/>
    <m/>
    <s v=""/>
    <m/>
    <s v=""/>
    <s v="CHL"/>
    <s v=""/>
    <s v="09:30:00"/>
    <s v="11:21:56"/>
    <s v="11:26:34"/>
    <s v="18,01"/>
    <s v="18,76"/>
    <s v="6995"/>
    <m/>
    <s v="12:06:34"/>
    <s v="14:03:58"/>
    <s v="14:12:48"/>
    <s v="13,31"/>
    <s v="14,31"/>
    <s v="7574"/>
    <s v="RET"/>
    <m/>
    <m/>
    <m/>
    <m/>
    <m/>
    <m/>
    <m/>
    <m/>
    <m/>
    <m/>
    <m/>
    <m/>
    <m/>
    <m/>
    <n v="15.57"/>
    <n v="15.57"/>
    <n v="14569"/>
    <s v="NA"/>
    <x v="2"/>
    <s v="NA"/>
    <s v="NA"/>
    <n v="0"/>
    <e v="#VALUE!"/>
    <n v="0"/>
    <s v="JAVIERA GAJARDO ARAOS"/>
    <x v="193"/>
    <e v="#N/A"/>
    <s v="04:14:55"/>
    <e v="#N/A"/>
    <e v="#N/A"/>
    <m/>
  </r>
  <r>
    <x v="1"/>
    <x v="1"/>
    <n v="80"/>
    <n v="84"/>
    <x v="0"/>
    <s v="21"/>
    <x v="1"/>
    <s v=""/>
    <s v=""/>
    <m/>
    <s v="MARIA"/>
    <s v="LUTZ CHAS"/>
    <m/>
    <s v="CHELLA "/>
    <m/>
    <s v=""/>
    <m/>
    <s v=""/>
    <s v="CHL"/>
    <s v=""/>
    <s v="09:30:00"/>
    <s v="12:15:21"/>
    <s v="12:22:43"/>
    <s v="12,16"/>
    <s v="12,7"/>
    <s v="10363"/>
    <m/>
    <s v="13:02:43"/>
    <s v="15:28:12"/>
    <s v="15:37:00"/>
    <s v="10,89"/>
    <s v="11,55"/>
    <s v="9257"/>
    <s v="FTQ GA"/>
    <m/>
    <m/>
    <m/>
    <m/>
    <m/>
    <m/>
    <m/>
    <m/>
    <m/>
    <m/>
    <m/>
    <m/>
    <m/>
    <m/>
    <n v="11.56"/>
    <n v="11.56"/>
    <n v="19620"/>
    <s v="NA"/>
    <x v="2"/>
    <s v="NA"/>
    <s v="NA"/>
    <n v="0"/>
    <e v="#VALUE!"/>
    <n v="0"/>
    <s v="MARIA LUTZ CHAS"/>
    <x v="194"/>
    <e v="#N/A"/>
    <s v="04:14:55"/>
    <e v="#N/A"/>
    <e v="#N/A"/>
    <m/>
  </r>
  <r>
    <x v="1"/>
    <x v="1"/>
    <n v="80"/>
    <n v="84"/>
    <x v="0"/>
    <s v="22"/>
    <x v="1"/>
    <s v=""/>
    <s v=""/>
    <m/>
    <s v="MAUD"/>
    <s v="BREYNE"/>
    <m/>
    <s v="KHOLLY"/>
    <m/>
    <s v=""/>
    <m/>
    <s v=""/>
    <s v="CHL"/>
    <s v=""/>
    <s v="09:30:00"/>
    <s v="12:15:24"/>
    <s v="12:21:15"/>
    <s v="12,26"/>
    <s v="12,7"/>
    <s v="10276"/>
    <m/>
    <s v="13:01:15"/>
    <s v="14:46:05"/>
    <s v=""/>
    <s v=""/>
    <s v="16,03"/>
    <s v=""/>
    <s v="FTQ ME"/>
    <m/>
    <m/>
    <m/>
    <m/>
    <m/>
    <m/>
    <m/>
    <m/>
    <m/>
    <m/>
    <m/>
    <m/>
    <m/>
    <m/>
    <n v="12.26"/>
    <m/>
    <n v="10276"/>
    <s v="NA"/>
    <x v="2"/>
    <s v="NA"/>
    <s v="NA"/>
    <n v="0"/>
    <e v="#VALUE!"/>
    <n v="0"/>
    <s v="MAUD BREYNE"/>
    <x v="195"/>
    <e v="#N/A"/>
    <s v="04:14:55"/>
    <e v="#N/A"/>
    <e v="#N/A"/>
    <m/>
  </r>
  <r>
    <x v="1"/>
    <x v="1"/>
    <n v="80"/>
    <n v="84"/>
    <x v="0"/>
    <s v="23"/>
    <x v="1"/>
    <s v=""/>
    <s v=""/>
    <m/>
    <s v="RICARDO"/>
    <s v="BACHELET"/>
    <m/>
    <s v="AM FANRUSH"/>
    <m/>
    <s v=""/>
    <m/>
    <s v=""/>
    <s v="CHL"/>
    <s v=""/>
    <s v="09:30:00"/>
    <s v="11:05:40"/>
    <s v="11:25:50"/>
    <s v="18,13"/>
    <s v="21,95"/>
    <s v="6950"/>
    <s v="DSQ ME"/>
    <m/>
    <m/>
    <m/>
    <m/>
    <m/>
    <m/>
    <m/>
    <m/>
    <m/>
    <m/>
    <m/>
    <m/>
    <m/>
    <m/>
    <m/>
    <m/>
    <m/>
    <m/>
    <m/>
    <m/>
    <m/>
    <n v="18.13"/>
    <n v="18.13"/>
    <n v="6950"/>
    <s v="NA"/>
    <x v="2"/>
    <s v="NA"/>
    <s v="NA"/>
    <n v="0"/>
    <e v="#VALUE!"/>
    <n v="0"/>
    <s v="RICARDO BACHELET"/>
    <x v="196"/>
    <e v="#N/A"/>
    <s v="04:14:55"/>
    <e v="#N/A"/>
    <e v="#N/A"/>
    <m/>
  </r>
  <r>
    <x v="1"/>
    <x v="1"/>
    <n v="80"/>
    <n v="84"/>
    <x v="0"/>
    <s v="24"/>
    <x v="1"/>
    <s v=""/>
    <s v=""/>
    <s v="10018244"/>
    <s v="GONZALO"/>
    <s v="BULNES LLOMPAR"/>
    <m/>
    <s v="HP RAFIQ"/>
    <m/>
    <s v=""/>
    <m/>
    <s v=""/>
    <s v="CHL"/>
    <s v=""/>
    <s v="09:30:00"/>
    <s v="11:44:54"/>
    <s v="11:48:46"/>
    <s v="15,13"/>
    <s v="15,57"/>
    <s v="8326"/>
    <s v="FTQ GA"/>
    <m/>
    <m/>
    <m/>
    <m/>
    <m/>
    <m/>
    <m/>
    <m/>
    <m/>
    <m/>
    <m/>
    <m/>
    <m/>
    <m/>
    <m/>
    <m/>
    <m/>
    <m/>
    <m/>
    <m/>
    <m/>
    <n v="15.13"/>
    <n v="15.13"/>
    <n v="8326"/>
    <s v="NA"/>
    <x v="2"/>
    <s v="NA"/>
    <s v="NA"/>
    <n v="0"/>
    <e v="#VALUE!"/>
    <n v="0"/>
    <s v="GONZALO BULNES LLOMPAR"/>
    <x v="197"/>
    <e v="#N/A"/>
    <s v="04:14:55"/>
    <e v="#N/A"/>
    <e v="#N/A"/>
    <m/>
  </r>
  <r>
    <x v="1"/>
    <x v="1"/>
    <n v="80"/>
    <n v="84"/>
    <x v="0"/>
    <s v="25"/>
    <x v="1"/>
    <s v=""/>
    <s v=""/>
    <m/>
    <s v="LUIS"/>
    <s v="SANTOS "/>
    <m/>
    <s v="SIMBA"/>
    <m/>
    <s v=""/>
    <m/>
    <s v=""/>
    <s v="CHL"/>
    <s v=""/>
    <s v="09:30:00"/>
    <s v="11:59:52"/>
    <s v="12:06:55"/>
    <s v="13,38"/>
    <s v="14,01"/>
    <s v="9415"/>
    <s v="FTQ GA"/>
    <m/>
    <m/>
    <m/>
    <m/>
    <m/>
    <m/>
    <m/>
    <m/>
    <m/>
    <m/>
    <m/>
    <m/>
    <m/>
    <m/>
    <m/>
    <m/>
    <m/>
    <m/>
    <m/>
    <m/>
    <m/>
    <n v="13.38"/>
    <n v="13.38"/>
    <n v="9415"/>
    <s v="NA"/>
    <x v="2"/>
    <s v="NA"/>
    <s v="NA"/>
    <n v="0"/>
    <e v="#VALUE!"/>
    <n v="0"/>
    <s v="LUIS SANTOS "/>
    <x v="198"/>
    <e v="#N/A"/>
    <s v="04:14:55"/>
    <e v="#N/A"/>
    <e v="#N/A"/>
    <m/>
  </r>
  <r>
    <x v="1"/>
    <x v="1"/>
    <n v="80"/>
    <n v="84"/>
    <x v="1"/>
    <s v="1"/>
    <x v="0"/>
    <s v=""/>
    <s v=""/>
    <m/>
    <s v="HELENA"/>
    <s v="CERPA PINOCHET"/>
    <s v=""/>
    <s v="HDM LA FAVORITA"/>
    <m/>
    <s v=""/>
    <m/>
    <s v=""/>
    <s v="CHL"/>
    <s v=""/>
    <s v="09:45:00"/>
    <s v="11:35:08"/>
    <s v="11:44:24"/>
    <s v="17,59"/>
    <s v="19,07"/>
    <s v="7164"/>
    <m/>
    <s v="12:24:24"/>
    <s v="14:12:33"/>
    <s v="14:23:12"/>
    <s v="14,14"/>
    <s v="15,53"/>
    <s v="7128"/>
    <m/>
    <s v="15:03:12"/>
    <s v="16:47:29"/>
    <s v="16:56:27"/>
    <s v="12,08"/>
    <s v="12,08"/>
    <s v="6257"/>
    <m/>
    <m/>
    <m/>
    <m/>
    <m/>
    <m/>
    <m/>
    <m/>
    <n v="14.72"/>
    <n v="14.72"/>
    <n v="20550"/>
    <n v="20550"/>
    <x v="3"/>
    <n v="19"/>
    <s v="05:42:30"/>
    <n v="110"/>
    <n v="-87.583333333333329"/>
    <n v="106.41666666666667"/>
    <s v="HELENA CERPA PINOCHET"/>
    <x v="199"/>
    <e v="#N/A"/>
    <s v="04:14:55"/>
    <e v="#N/A"/>
    <e v="#N/A"/>
    <m/>
  </r>
  <r>
    <x v="1"/>
    <x v="1"/>
    <n v="80"/>
    <n v="84"/>
    <x v="1"/>
    <s v="2"/>
    <x v="0"/>
    <s v=""/>
    <s v=""/>
    <m/>
    <s v="DIEGO"/>
    <s v="OYANEDEL"/>
    <m/>
    <s v="INDIO"/>
    <m/>
    <s v=""/>
    <m/>
    <s v=""/>
    <s v="CHL"/>
    <s v=""/>
    <s v="09:45:00"/>
    <s v="12:02:44"/>
    <s v="12:12:45"/>
    <s v="14,21"/>
    <s v="15,25"/>
    <s v="8865"/>
    <m/>
    <s v="12:52:45"/>
    <s v="14:49:11"/>
    <s v="14:54:51"/>
    <s v="13,76"/>
    <s v="14,43"/>
    <s v="7326"/>
    <m/>
    <s v="15:34:51"/>
    <s v="17:05:47"/>
    <s v="17:17:23"/>
    <s v="13,85"/>
    <s v="13,85"/>
    <s v="5457"/>
    <m/>
    <m/>
    <m/>
    <m/>
    <m/>
    <m/>
    <m/>
    <m/>
    <n v="13.97"/>
    <n v="13.97"/>
    <n v="21648"/>
    <n v="21648"/>
    <x v="3"/>
    <n v="20"/>
    <s v="06:00:48"/>
    <n v="105"/>
    <n v="-105.88333333333333"/>
    <n v="83.999999979999998"/>
    <s v="DIEGO OYANEDEL"/>
    <x v="75"/>
    <s v="LA COMPAÑÍA"/>
    <s v="04:14:55"/>
    <e v="#N/A"/>
    <e v="#N/A"/>
    <m/>
  </r>
  <r>
    <x v="1"/>
    <x v="1"/>
    <n v="80"/>
    <n v="84"/>
    <x v="1"/>
    <s v="3"/>
    <x v="1"/>
    <s v=""/>
    <s v=""/>
    <s v="10172596"/>
    <s v="BORJA"/>
    <s v="MAYOL"/>
    <m/>
    <s v="TARTARA"/>
    <m/>
    <s v=""/>
    <m/>
    <s v=""/>
    <s v="CHL"/>
    <s v=""/>
    <s v="09:45:00"/>
    <s v="11:46:05"/>
    <s v="11:51:25"/>
    <s v="16,61"/>
    <s v="17,34"/>
    <s v="7586"/>
    <m/>
    <s v="12:31:25"/>
    <s v="14:26:05"/>
    <s v="14:32:30"/>
    <s v="13,87"/>
    <s v="14,65"/>
    <s v="7265"/>
    <s v="FTQ GA"/>
    <m/>
    <m/>
    <m/>
    <m/>
    <m/>
    <m/>
    <m/>
    <m/>
    <m/>
    <m/>
    <m/>
    <m/>
    <m/>
    <m/>
    <n v="15.27"/>
    <n v="15.27"/>
    <n v="14851"/>
    <s v="NA"/>
    <x v="3"/>
    <s v="NA"/>
    <s v="NA"/>
    <n v="0"/>
    <e v="#VALUE!"/>
    <n v="0"/>
    <s v="BORJA MAYOL"/>
    <x v="200"/>
    <e v="#N/A"/>
    <s v="04:14:55"/>
    <e v="#N/A"/>
    <e v="#N/A"/>
    <m/>
  </r>
  <r>
    <x v="1"/>
    <x v="1"/>
    <n v="80"/>
    <n v="84"/>
    <x v="1"/>
    <s v="4"/>
    <x v="1"/>
    <s v=""/>
    <s v=""/>
    <m/>
    <s v="AMELIA "/>
    <s v="LARRAIN"/>
    <s v="105OM12"/>
    <s v="PRINCIPE"/>
    <m/>
    <s v=""/>
    <m/>
    <s v=""/>
    <s v="CHL"/>
    <s v=""/>
    <s v="09:45:00"/>
    <s v="11:37:00"/>
    <s v="11:45:31"/>
    <s v="17,42"/>
    <s v="18,75"/>
    <s v="7232"/>
    <s v="FTQ ME"/>
    <m/>
    <m/>
    <m/>
    <m/>
    <m/>
    <m/>
    <m/>
    <m/>
    <m/>
    <m/>
    <m/>
    <m/>
    <m/>
    <m/>
    <m/>
    <m/>
    <m/>
    <m/>
    <m/>
    <m/>
    <m/>
    <n v="17.420000000000002"/>
    <n v="17.420000000000002"/>
    <n v="7232"/>
    <s v="NA"/>
    <x v="3"/>
    <s v="NA"/>
    <s v="NA"/>
    <n v="0"/>
    <e v="#VALUE!"/>
    <n v="0"/>
    <s v="AMELIA  LARRAIN"/>
    <x v="201"/>
    <s v="EL QUILLAY"/>
    <s v="04:14:55"/>
    <e v="#N/A"/>
    <e v="#N/A"/>
    <m/>
  </r>
  <r>
    <x v="1"/>
    <x v="1"/>
    <n v="80"/>
    <n v="84"/>
    <x v="1"/>
    <s v="5"/>
    <x v="1"/>
    <s v=""/>
    <s v=""/>
    <m/>
    <s v="MAX"/>
    <s v="BULNES LABRA"/>
    <m/>
    <s v="FLOKI"/>
    <m/>
    <s v=""/>
    <m/>
    <s v=""/>
    <s v="CHL"/>
    <s v=""/>
    <s v="09:45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3"/>
    <s v="NA"/>
    <s v="NA"/>
    <n v="0"/>
    <e v="#VALUE!"/>
    <n v="0"/>
    <s v="MAX BULNES LABRA"/>
    <x v="202"/>
    <e v="#N/A"/>
    <s v="04:14:55"/>
    <e v="#N/A"/>
    <e v="#N/A"/>
    <m/>
  </r>
  <r>
    <x v="1"/>
    <x v="1"/>
    <n v="60"/>
    <n v="63"/>
    <x v="0"/>
    <s v="1"/>
    <x v="0"/>
    <s v=""/>
    <s v=""/>
    <m/>
    <s v="ANDRES"/>
    <s v="GATICA JOLFRE"/>
    <m/>
    <s v="CL MERLIN"/>
    <m/>
    <s v=""/>
    <m/>
    <s v=""/>
    <s v="CHL"/>
    <s v=""/>
    <s v="11:00:00"/>
    <s v="13:10:11"/>
    <s v="13:15:52"/>
    <s v="15,46"/>
    <s v="16,13"/>
    <s v="8152"/>
    <m/>
    <s v="13:55:52"/>
    <s v="15:38:21"/>
    <s v="15:44:26"/>
    <s v="15,47"/>
    <s v="16,39"/>
    <s v="6514"/>
    <m/>
    <m/>
    <m/>
    <m/>
    <m/>
    <m/>
    <m/>
    <m/>
    <m/>
    <m/>
    <m/>
    <m/>
    <m/>
    <m/>
    <m/>
    <n v="15.46"/>
    <n v="15.46"/>
    <n v="14666"/>
    <n v="14666"/>
    <x v="4"/>
    <n v="1"/>
    <s v="04:04:26"/>
    <n v="200"/>
    <n v="0"/>
    <n v="263"/>
    <s v="ANDRES GATICA JOLFRE"/>
    <x v="203"/>
    <s v="EL MOLINO B"/>
    <s v="04:04:26"/>
    <e v="#N/A"/>
    <e v="#N/A"/>
    <m/>
  </r>
  <r>
    <x v="1"/>
    <x v="1"/>
    <n v="60"/>
    <n v="63"/>
    <x v="0"/>
    <s v="2"/>
    <x v="0"/>
    <s v=""/>
    <s v=""/>
    <s v="10102392"/>
    <s v="MACARENA"/>
    <s v="SUAZO CEPEDA"/>
    <s v="106DX26"/>
    <s v="SI PADME"/>
    <m/>
    <s v=""/>
    <m/>
    <s v=""/>
    <s v="CHL"/>
    <s v=""/>
    <s v="11:00:00"/>
    <s v="13:11:09"/>
    <s v="13:14:43"/>
    <s v="15,59"/>
    <s v="16,01"/>
    <s v="8084"/>
    <m/>
    <s v="13:54:43"/>
    <s v="15:44:01"/>
    <s v="15:48:36"/>
    <s v="14,75"/>
    <s v="15,37"/>
    <s v="6832"/>
    <m/>
    <m/>
    <m/>
    <m/>
    <m/>
    <m/>
    <m/>
    <m/>
    <m/>
    <m/>
    <m/>
    <m/>
    <m/>
    <m/>
    <m/>
    <n v="15.21"/>
    <n v="15.21"/>
    <n v="14916"/>
    <n v="14916"/>
    <x v="4"/>
    <n v="2"/>
    <s v="04:08:36"/>
    <n v="195"/>
    <n v="-4.166666666666667"/>
    <n v="253.83333333333334"/>
    <s v="MACARENA SUAZO CEPEDA"/>
    <x v="204"/>
    <s v="EL QUILLAY"/>
    <s v="04:04:26"/>
    <e v="#N/A"/>
    <e v="#N/A"/>
    <m/>
  </r>
  <r>
    <x v="1"/>
    <x v="1"/>
    <n v="60"/>
    <n v="63"/>
    <x v="0"/>
    <s v="3"/>
    <x v="0"/>
    <s v=""/>
    <s v=""/>
    <m/>
    <s v="FERNANDO"/>
    <s v="DE PEÑA"/>
    <m/>
    <s v="ANCAR SHAZAM"/>
    <m/>
    <s v=""/>
    <m/>
    <s v=""/>
    <s v="CHL"/>
    <s v=""/>
    <s v="11:00:00"/>
    <s v="13:12:09"/>
    <s v="13:17:45"/>
    <s v="15,24"/>
    <s v="15,89"/>
    <s v="8266"/>
    <m/>
    <s v="13:57:45"/>
    <s v="15:44:14"/>
    <s v="15:52:08"/>
    <s v="14,69"/>
    <s v="15,78"/>
    <s v="6863"/>
    <m/>
    <m/>
    <m/>
    <m/>
    <m/>
    <m/>
    <m/>
    <m/>
    <m/>
    <m/>
    <m/>
    <m/>
    <m/>
    <m/>
    <m/>
    <n v="14.99"/>
    <n v="14.99"/>
    <n v="15129"/>
    <n v="15129"/>
    <x v="4"/>
    <n v="3"/>
    <s v="04:12:09"/>
    <n v="190"/>
    <n v="-7.7166666666666668"/>
    <n v="245.28333333333333"/>
    <s v="FERNANDO DE PEÑA"/>
    <x v="87"/>
    <e v="#N/A"/>
    <s v="04:04:26"/>
    <e v="#N/A"/>
    <e v="#N/A"/>
    <m/>
  </r>
  <r>
    <x v="1"/>
    <x v="1"/>
    <n v="60"/>
    <n v="63"/>
    <x v="0"/>
    <s v="4"/>
    <x v="0"/>
    <s v=""/>
    <s v=""/>
    <m/>
    <s v="JOSE  ELIAS "/>
    <s v="RISHMAWI"/>
    <m/>
    <s v="MAÑIO"/>
    <m/>
    <s v=""/>
    <m/>
    <s v=""/>
    <s v="CHL"/>
    <s v=""/>
    <s v="11:00:00"/>
    <s v="13:11:07"/>
    <s v="13:23:52"/>
    <s v="14,6"/>
    <s v="16,02"/>
    <s v="8633"/>
    <m/>
    <s v="14:03:52"/>
    <s v="16:01:55"/>
    <s v="16:19:01"/>
    <s v="12,43"/>
    <s v="14,23"/>
    <s v="8109"/>
    <m/>
    <m/>
    <m/>
    <m/>
    <m/>
    <m/>
    <m/>
    <m/>
    <m/>
    <m/>
    <m/>
    <m/>
    <m/>
    <m/>
    <m/>
    <n v="13.55"/>
    <n v="13.55"/>
    <n v="16741"/>
    <n v="16741"/>
    <x v="4"/>
    <n v="4"/>
    <s v="04:39:01"/>
    <n v="185"/>
    <n v="-34.583333333333336"/>
    <n v="213.41666666666666"/>
    <s v="JOSE  ELIAS  RISHMAWI"/>
    <x v="205"/>
    <s v="EL QUILLAY"/>
    <s v="04:04:26"/>
    <e v="#N/A"/>
    <e v="#N/A"/>
    <m/>
  </r>
  <r>
    <x v="1"/>
    <x v="1"/>
    <n v="40"/>
    <n v="49"/>
    <x v="0"/>
    <s v="1"/>
    <x v="0"/>
    <s v=""/>
    <s v=""/>
    <s v="10150368"/>
    <s v="MARIA IGNACIA"/>
    <s v="SAT YABER"/>
    <s v="103hq92"/>
    <s v="Copihue"/>
    <m/>
    <s v=""/>
    <m/>
    <s v=""/>
    <s v="CHL"/>
    <s v=""/>
    <s v="12:30:00"/>
    <s v="13:49:08"/>
    <s v="13:53:15"/>
    <s v="20,18"/>
    <s v="21,23"/>
    <s v="4995"/>
    <m/>
    <s v="14:23:15"/>
    <s v="15:29:04"/>
    <s v="15:36:30"/>
    <s v="17,2"/>
    <s v="19,14"/>
    <s v="4395"/>
    <m/>
    <m/>
    <m/>
    <m/>
    <m/>
    <m/>
    <m/>
    <m/>
    <m/>
    <m/>
    <m/>
    <m/>
    <m/>
    <m/>
    <m/>
    <n v="18.78"/>
    <n v="18.78"/>
    <n v="9391"/>
    <n v="9391"/>
    <x v="5"/>
    <n v="1"/>
    <s v="02:36:31"/>
    <n v="200"/>
    <n v="0"/>
    <n v="249"/>
    <s v="MARIA IGNACIA SAT YABER"/>
    <x v="89"/>
    <s v="RINCONADA B"/>
    <s v="02:36:31"/>
    <e v="#N/A"/>
    <e v="#N/A"/>
    <m/>
  </r>
  <r>
    <x v="1"/>
    <x v="1"/>
    <n v="40"/>
    <n v="49"/>
    <x v="0"/>
    <s v="2"/>
    <x v="0"/>
    <s v=""/>
    <s v=""/>
    <s v="10067052"/>
    <s v="JOSE ANTONIO "/>
    <s v="VICENTE OLIVARI"/>
    <m/>
    <s v="BUEN AMIGO"/>
    <m/>
    <s v=""/>
    <m/>
    <s v=""/>
    <s v="CHL"/>
    <s v=""/>
    <s v="12:30:00"/>
    <s v="13:50:17"/>
    <s v="14:00:14"/>
    <s v="18,62"/>
    <s v="20,93"/>
    <s v="5415"/>
    <m/>
    <s v="14:30:14"/>
    <s v="15:30:15"/>
    <s v="15:39:26"/>
    <s v="18,21"/>
    <s v="21"/>
    <s v="4151"/>
    <m/>
    <m/>
    <m/>
    <m/>
    <m/>
    <m/>
    <m/>
    <m/>
    <m/>
    <m/>
    <m/>
    <m/>
    <m/>
    <m/>
    <m/>
    <n v="18.440000000000001"/>
    <n v="18.440000000000001"/>
    <n v="9566"/>
    <n v="9566"/>
    <x v="5"/>
    <n v="2"/>
    <s v="02:39:26"/>
    <n v="195"/>
    <n v="-2.9166666666666665"/>
    <n v="241.08333333333334"/>
    <s v="JOSE ANTONIO  VICENTE OLIVARI"/>
    <x v="206"/>
    <e v="#N/A"/>
    <s v="02:36:31"/>
    <e v="#N/A"/>
    <e v="#N/A"/>
    <m/>
  </r>
  <r>
    <x v="1"/>
    <x v="1"/>
    <n v="40"/>
    <n v="49"/>
    <x v="0"/>
    <s v="3"/>
    <x v="0"/>
    <s v=""/>
    <s v=""/>
    <m/>
    <s v="CLAUDIO"/>
    <s v="SEPULVEDA EGAÑA"/>
    <m/>
    <s v="PANTANAL"/>
    <m/>
    <s v=""/>
    <m/>
    <s v=""/>
    <s v="CHL"/>
    <s v=""/>
    <s v="12:30:00"/>
    <s v="13:49:18"/>
    <s v="14:01:25"/>
    <s v="18,38"/>
    <s v="21,18"/>
    <s v="5486"/>
    <m/>
    <s v="14:31:25"/>
    <s v="15:31:27"/>
    <s v="15:46:03"/>
    <s v="16,88"/>
    <s v="20,99"/>
    <s v="4478"/>
    <m/>
    <m/>
    <m/>
    <m/>
    <m/>
    <m/>
    <m/>
    <m/>
    <m/>
    <m/>
    <m/>
    <m/>
    <m/>
    <m/>
    <m/>
    <n v="17.71"/>
    <n v="17.71"/>
    <n v="9963"/>
    <n v="9963"/>
    <x v="5"/>
    <n v="3"/>
    <s v="02:46:03"/>
    <n v="190"/>
    <n v="-9.5333333333333332"/>
    <n v="229.46666666666667"/>
    <s v="CLAUDIO SEPULVEDA EGAÑA"/>
    <x v="98"/>
    <e v="#N/A"/>
    <s v="02:36:31"/>
    <e v="#N/A"/>
    <e v="#N/A"/>
    <m/>
  </r>
  <r>
    <x v="1"/>
    <x v="1"/>
    <n v="40"/>
    <n v="49"/>
    <x v="0"/>
    <s v="4"/>
    <x v="0"/>
    <s v=""/>
    <s v=""/>
    <m/>
    <s v="GUILLERMO "/>
    <s v="TORO TASSARA"/>
    <m/>
    <s v="ROBLE"/>
    <m/>
    <s v=""/>
    <m/>
    <s v=""/>
    <s v="CHL"/>
    <s v=""/>
    <s v="12:30:00"/>
    <s v="13:47:44"/>
    <s v="14:07:07"/>
    <s v="17,3"/>
    <s v="21,61"/>
    <s v="5827"/>
    <m/>
    <s v="14:37:07"/>
    <s v="15:30:57"/>
    <s v="15:46:11"/>
    <s v="18,24"/>
    <s v="23,41"/>
    <s v="4145"/>
    <m/>
    <m/>
    <m/>
    <m/>
    <m/>
    <m/>
    <m/>
    <m/>
    <m/>
    <m/>
    <m/>
    <m/>
    <m/>
    <m/>
    <m/>
    <n v="17.690000000000001"/>
    <n v="17.690000000000001"/>
    <n v="9972"/>
    <n v="9972"/>
    <x v="5"/>
    <n v="4"/>
    <s v="02:46:12"/>
    <n v="185"/>
    <n v="-9.6833333333333336"/>
    <n v="224.31666666666666"/>
    <s v="GUILLERMO  TORO TASSARA"/>
    <x v="88"/>
    <e v="#N/A"/>
    <s v="02:36:31"/>
    <e v="#N/A"/>
    <e v="#N/A"/>
    <m/>
  </r>
  <r>
    <x v="1"/>
    <x v="1"/>
    <n v="40"/>
    <n v="49"/>
    <x v="0"/>
    <s v="5"/>
    <x v="0"/>
    <s v=""/>
    <s v=""/>
    <s v="10138024"/>
    <s v="MARIA CECILIA"/>
    <s v="GODOY"/>
    <m/>
    <s v="GITAN"/>
    <m/>
    <s v=""/>
    <m/>
    <s v=""/>
    <s v="CHL"/>
    <s v=""/>
    <s v="12:30:00"/>
    <s v="14:11:33"/>
    <s v="14:15:42"/>
    <s v="15,89"/>
    <s v="16,54"/>
    <s v="6342"/>
    <m/>
    <s v="14:45:42"/>
    <s v="16:01:12"/>
    <s v="16:13:53"/>
    <s v="14,29"/>
    <s v="16,69"/>
    <s v="5291"/>
    <m/>
    <m/>
    <m/>
    <m/>
    <m/>
    <m/>
    <m/>
    <m/>
    <m/>
    <m/>
    <m/>
    <m/>
    <m/>
    <m/>
    <m/>
    <n v="15.16"/>
    <n v="15.16"/>
    <n v="11633"/>
    <n v="11633"/>
    <x v="5"/>
    <n v="5"/>
    <s v="03:13:53"/>
    <n v="180"/>
    <n v="-37.366666666666667"/>
    <n v="191.63333333333333"/>
    <s v="MARIA CECILIA GODOY"/>
    <x v="207"/>
    <s v="EL SENDERO"/>
    <s v="02:36:31"/>
    <e v="#N/A"/>
    <e v="#N/A"/>
    <m/>
  </r>
  <r>
    <x v="1"/>
    <x v="1"/>
    <n v="40"/>
    <n v="49"/>
    <x v="0"/>
    <s v="6"/>
    <x v="0"/>
    <s v=""/>
    <s v=""/>
    <s v="10020972"/>
    <s v="BENJAMIN"/>
    <s v="SCHMIDT GONZALEZ"/>
    <m/>
    <s v="CAL MAR ROLON"/>
    <m/>
    <s v=""/>
    <m/>
    <s v=""/>
    <s v="CHL"/>
    <s v=""/>
    <s v="12:30:00"/>
    <s v="14:19:03"/>
    <s v="14:24:05"/>
    <s v="14,72"/>
    <s v="15,41"/>
    <s v="6846"/>
    <m/>
    <s v="14:54:05"/>
    <s v="16:13:08"/>
    <s v="16:20:17"/>
    <s v="14,62"/>
    <s v="15,94"/>
    <s v="5172"/>
    <m/>
    <m/>
    <m/>
    <m/>
    <m/>
    <m/>
    <m/>
    <m/>
    <m/>
    <m/>
    <m/>
    <m/>
    <m/>
    <m/>
    <m/>
    <n v="14.68"/>
    <n v="14.68"/>
    <n v="12017"/>
    <n v="12017"/>
    <x v="5"/>
    <n v="6"/>
    <s v="03:20:17"/>
    <n v="175"/>
    <n v="-43.766666666666666"/>
    <n v="180.23333333333335"/>
    <s v="BENJAMIN SCHMIDT GONZALEZ"/>
    <x v="208"/>
    <s v="TOBA ENDURANCE"/>
    <s v="02:36:31"/>
    <e v="#N/A"/>
    <e v="#N/A"/>
    <m/>
  </r>
  <r>
    <x v="1"/>
    <x v="1"/>
    <n v="40"/>
    <n v="49"/>
    <x v="0"/>
    <s v="7"/>
    <x v="0"/>
    <s v=""/>
    <s v=""/>
    <m/>
    <s v="RAFAEL "/>
    <s v="CARRERE"/>
    <m/>
    <s v="ZINGARA"/>
    <m/>
    <s v=""/>
    <m/>
    <s v=""/>
    <s v="CHL"/>
    <s v=""/>
    <s v="12:30:00"/>
    <s v="14:17:54"/>
    <s v="14:21:53"/>
    <s v="15,02"/>
    <s v="15,57"/>
    <s v="6713"/>
    <m/>
    <s v="14:51:53"/>
    <s v="16:20:44"/>
    <s v="16:24:10"/>
    <s v="13,65"/>
    <s v="14,18"/>
    <s v="5538"/>
    <m/>
    <m/>
    <m/>
    <m/>
    <m/>
    <m/>
    <m/>
    <m/>
    <m/>
    <m/>
    <m/>
    <m/>
    <m/>
    <m/>
    <m/>
    <n v="14.4"/>
    <n v="14.4"/>
    <n v="12251"/>
    <n v="12251"/>
    <x v="5"/>
    <n v="7"/>
    <s v="03:24:11"/>
    <n v="170"/>
    <n v="-47.666666666666664"/>
    <n v="171.33333333333334"/>
    <s v="RAFAEL  CARRERE"/>
    <x v="107"/>
    <s v="RINCONADA B"/>
    <s v="02:36:31"/>
    <e v="#N/A"/>
    <e v="#N/A"/>
    <m/>
  </r>
  <r>
    <x v="1"/>
    <x v="1"/>
    <n v="40"/>
    <n v="49"/>
    <x v="0"/>
    <s v="8"/>
    <x v="0"/>
    <s v=""/>
    <s v=""/>
    <s v="10032360"/>
    <s v="ALFREDO"/>
    <s v="SAT YABER"/>
    <m/>
    <s v="HURACAN"/>
    <m/>
    <s v=""/>
    <m/>
    <s v=""/>
    <s v="CHL"/>
    <s v=""/>
    <s v="12:30:00"/>
    <s v="14:17:46"/>
    <s v="14:25:40"/>
    <s v="14,52"/>
    <s v="15,59"/>
    <s v="6940"/>
    <m/>
    <s v="14:55:40"/>
    <s v="16:20:47"/>
    <s v="16:27:19"/>
    <s v="13,75"/>
    <s v="14,8"/>
    <s v="5499"/>
    <m/>
    <m/>
    <m/>
    <m/>
    <m/>
    <m/>
    <m/>
    <m/>
    <m/>
    <m/>
    <m/>
    <m/>
    <m/>
    <m/>
    <m/>
    <n v="14.18"/>
    <n v="14.18"/>
    <n v="12440"/>
    <n v="12440"/>
    <x v="5"/>
    <n v="8"/>
    <s v="03:27:20"/>
    <n v="165"/>
    <n v="-50.81666666666667"/>
    <n v="163.18333333333334"/>
    <s v="ALFREDO SAT YABER"/>
    <x v="209"/>
    <s v="RINCONADA A"/>
    <s v="02:36:31"/>
    <e v="#N/A"/>
    <e v="#N/A"/>
    <m/>
  </r>
  <r>
    <x v="1"/>
    <x v="1"/>
    <n v="40"/>
    <n v="49"/>
    <x v="0"/>
    <s v="9"/>
    <x v="0"/>
    <s v=""/>
    <s v=""/>
    <s v="10036576"/>
    <s v="RENI "/>
    <s v="MULLER"/>
    <m/>
    <s v="KUFRA EL PANGUE"/>
    <m/>
    <s v=""/>
    <m/>
    <s v=""/>
    <s v="CHL"/>
    <s v=""/>
    <s v="12:30:00"/>
    <s v="14:27:21"/>
    <s v="14:34:48"/>
    <s v="13,46"/>
    <s v="14,32"/>
    <s v="7488"/>
    <m/>
    <s v="15:04:48"/>
    <s v="16:23:10"/>
    <s v="16:29:59"/>
    <s v="14,79"/>
    <s v="16,08"/>
    <s v="5111"/>
    <m/>
    <m/>
    <m/>
    <m/>
    <m/>
    <m/>
    <m/>
    <m/>
    <m/>
    <m/>
    <m/>
    <m/>
    <m/>
    <m/>
    <m/>
    <n v="14"/>
    <n v="14"/>
    <n v="12600"/>
    <n v="12600"/>
    <x v="5"/>
    <n v="9"/>
    <s v="03:30:00"/>
    <n v="160"/>
    <n v="-53.483333333333334"/>
    <n v="155.51666666666665"/>
    <s v="RENI  MULLER"/>
    <x v="210"/>
    <s v="KEHAILAN A"/>
    <s v="02:36:31"/>
    <e v="#N/A"/>
    <e v="#N/A"/>
    <m/>
  </r>
  <r>
    <x v="1"/>
    <x v="1"/>
    <n v="40"/>
    <n v="49"/>
    <x v="0"/>
    <s v="10"/>
    <x v="0"/>
    <s v=""/>
    <s v=""/>
    <m/>
    <s v="MATIAS"/>
    <s v="LILLO"/>
    <m/>
    <s v="AL AMAN"/>
    <m/>
    <s v=""/>
    <m/>
    <s v=""/>
    <s v="CHL"/>
    <s v=""/>
    <s v="12:30:00"/>
    <s v="14:28:07"/>
    <s v="14:33:37"/>
    <s v="13,59"/>
    <s v="14,22"/>
    <s v="7417"/>
    <m/>
    <s v="15:03:37"/>
    <s v="16:24:27"/>
    <s v="16:30:18"/>
    <s v="14,53"/>
    <s v="15,59"/>
    <s v="5201"/>
    <m/>
    <m/>
    <m/>
    <m/>
    <m/>
    <m/>
    <m/>
    <m/>
    <m/>
    <m/>
    <m/>
    <m/>
    <m/>
    <m/>
    <m/>
    <n v="13.98"/>
    <n v="13.98"/>
    <n v="12618"/>
    <n v="12618"/>
    <x v="5"/>
    <n v="10"/>
    <s v="03:30:18"/>
    <n v="155"/>
    <n v="-53.783333333333331"/>
    <n v="150.21666666666667"/>
    <s v="MATIAS LILLO"/>
    <x v="211"/>
    <s v="KEHAILAN A"/>
    <s v="02:36:31"/>
    <e v="#N/A"/>
    <e v="#N/A"/>
    <m/>
  </r>
  <r>
    <x v="1"/>
    <x v="1"/>
    <n v="40"/>
    <n v="49"/>
    <x v="0"/>
    <s v="11"/>
    <x v="0"/>
    <s v=""/>
    <s v=""/>
    <m/>
    <s v="CONSTANZA"/>
    <s v="REPOSI"/>
    <m/>
    <s v="MARENGO FABULOSA"/>
    <m/>
    <s v=""/>
    <m/>
    <s v=""/>
    <s v="CHL"/>
    <s v=""/>
    <s v="12:30:00"/>
    <s v="14:27:32"/>
    <s v="14:34:01"/>
    <s v="13,55"/>
    <s v="14,29"/>
    <s v="7441"/>
    <m/>
    <s v="15:04:01"/>
    <s v="16:24:25"/>
    <s v="16:32:02"/>
    <s v="14,32"/>
    <s v="15,67"/>
    <s v="5281"/>
    <m/>
    <m/>
    <m/>
    <m/>
    <m/>
    <m/>
    <m/>
    <m/>
    <m/>
    <m/>
    <m/>
    <m/>
    <m/>
    <m/>
    <m/>
    <n v="13.87"/>
    <n v="13.87"/>
    <n v="12722"/>
    <n v="12722"/>
    <x v="5"/>
    <n v="11"/>
    <s v="03:32:02"/>
    <n v="150"/>
    <n v="-55.516666666666666"/>
    <n v="143.48333333333335"/>
    <s v="CONSTANZA REPOSI"/>
    <x v="212"/>
    <e v="#N/A"/>
    <s v="02:36:31"/>
    <e v="#N/A"/>
    <e v="#N/A"/>
    <m/>
  </r>
  <r>
    <x v="1"/>
    <x v="1"/>
    <n v="40"/>
    <n v="49"/>
    <x v="0"/>
    <s v="12"/>
    <x v="0"/>
    <s v=""/>
    <s v=""/>
    <s v="10067266"/>
    <s v="FELIPE"/>
    <s v="SAT YABER"/>
    <m/>
    <s v="PROFETA"/>
    <m/>
    <s v=""/>
    <m/>
    <s v=""/>
    <s v="CHL"/>
    <s v=""/>
    <s v="12:30:00"/>
    <s v="14:18:59"/>
    <s v="14:31:45"/>
    <s v="13,8"/>
    <s v="15,41"/>
    <s v="7306"/>
    <m/>
    <s v="15:01:45"/>
    <s v="16:29:39"/>
    <s v="16:37:45"/>
    <s v="13,13"/>
    <s v="14,34"/>
    <s v="5760"/>
    <m/>
    <m/>
    <m/>
    <m/>
    <m/>
    <m/>
    <m/>
    <m/>
    <m/>
    <m/>
    <m/>
    <m/>
    <m/>
    <m/>
    <m/>
    <n v="13.5"/>
    <n v="13.5"/>
    <n v="13066"/>
    <n v="13066"/>
    <x v="5"/>
    <n v="13"/>
    <s v="03:37:46"/>
    <n v="140"/>
    <n v="-61.25"/>
    <n v="127.75"/>
    <s v="FELIPE SAT YABER"/>
    <x v="213"/>
    <s v="RINCONADA A"/>
    <s v="02:36:31"/>
    <e v="#N/A"/>
    <e v="#N/A"/>
    <m/>
  </r>
  <r>
    <x v="1"/>
    <x v="1"/>
    <n v="40"/>
    <n v="49"/>
    <x v="0"/>
    <s v="13"/>
    <x v="1"/>
    <s v=""/>
    <s v=""/>
    <m/>
    <s v="JORGE"/>
    <s v="RUIZ-TAGLE"/>
    <m/>
    <s v="ANCAR SHELBY"/>
    <m/>
    <s v=""/>
    <m/>
    <s v=""/>
    <s v="CHL"/>
    <s v=""/>
    <s v="12:30:00"/>
    <s v="14:19:05"/>
    <s v="14:37:25"/>
    <s v="13,18"/>
    <s v="15,4"/>
    <s v="7645"/>
    <m/>
    <s v="15:07:25"/>
    <s v="16:49:33"/>
    <s v="16:58:36"/>
    <s v="11,33"/>
    <s v="12,34"/>
    <s v="6671"/>
    <s v="FTQ GA"/>
    <m/>
    <m/>
    <m/>
    <m/>
    <m/>
    <m/>
    <m/>
    <m/>
    <m/>
    <m/>
    <m/>
    <m/>
    <m/>
    <m/>
    <n v="12.32"/>
    <n v="12.32"/>
    <n v="14316"/>
    <s v="NA"/>
    <x v="5"/>
    <s v="NA"/>
    <s v="NA"/>
    <n v="0"/>
    <e v="#VALUE!"/>
    <n v="0"/>
    <s v="JORGE RUIZ-TAGLE"/>
    <x v="214"/>
    <e v="#N/A"/>
    <s v="02:36:31"/>
    <e v="#N/A"/>
    <e v="#N/A"/>
    <m/>
  </r>
  <r>
    <x v="1"/>
    <x v="1"/>
    <n v="40"/>
    <n v="49"/>
    <x v="0"/>
    <s v="14"/>
    <x v="1"/>
    <s v=""/>
    <s v=""/>
    <m/>
    <s v="JAIME"/>
    <s v="BARRIENTOS RAMIREZ"/>
    <m/>
    <s v="COSACO"/>
    <m/>
    <s v=""/>
    <m/>
    <s v=""/>
    <s v="CHL"/>
    <s v=""/>
    <s v="12:30:00"/>
    <s v="14:35:02"/>
    <s v="14:49:35"/>
    <s v="12,04"/>
    <s v="13,44"/>
    <s v="8375"/>
    <m/>
    <s v="15:19:35"/>
    <s v=""/>
    <s v=""/>
    <s v=""/>
    <s v=""/>
    <s v=""/>
    <s v="RET"/>
    <m/>
    <m/>
    <m/>
    <m/>
    <m/>
    <m/>
    <m/>
    <m/>
    <m/>
    <m/>
    <m/>
    <m/>
    <m/>
    <m/>
    <n v="12.04"/>
    <n v="12.04"/>
    <n v="8375"/>
    <s v="NA"/>
    <x v="5"/>
    <s v="NA"/>
    <s v="NA"/>
    <n v="0"/>
    <e v="#VALUE!"/>
    <n v="0"/>
    <s v="JAIME BARRIENTOS RAMIREZ"/>
    <x v="215"/>
    <e v="#N/A"/>
    <s v="02:36:31"/>
    <e v="#N/A"/>
    <e v="#N/A"/>
    <m/>
  </r>
  <r>
    <x v="1"/>
    <x v="1"/>
    <n v="40"/>
    <n v="49"/>
    <x v="1"/>
    <s v="1"/>
    <x v="0"/>
    <s v=""/>
    <s v=""/>
    <m/>
    <s v="JOSEFA"/>
    <s v="AGUILERA"/>
    <m/>
    <s v="SULTAN AUGUSTO"/>
    <m/>
    <s v=""/>
    <m/>
    <s v=""/>
    <s v="CHL"/>
    <s v=""/>
    <s v="12:45:00"/>
    <s v="14:41:20"/>
    <s v="14:46:33"/>
    <s v="13,82"/>
    <s v="14,44"/>
    <s v="7294"/>
    <m/>
    <s v="15:16:33"/>
    <s v="16:38:40"/>
    <s v="16:47:22"/>
    <s v="13,88"/>
    <s v="15,34"/>
    <s v="5449"/>
    <m/>
    <m/>
    <m/>
    <m/>
    <m/>
    <m/>
    <m/>
    <m/>
    <m/>
    <m/>
    <m/>
    <m/>
    <m/>
    <m/>
    <m/>
    <n v="13.84"/>
    <n v="13.84"/>
    <n v="12742"/>
    <n v="12742"/>
    <x v="6"/>
    <n v="12"/>
    <s v="03:32:22"/>
    <n v="145"/>
    <n v="-55.85"/>
    <n v="138.15"/>
    <s v="JOSEFA AGUILERA"/>
    <x v="112"/>
    <s v="RINCONADA B"/>
    <s v="02:36:31"/>
    <e v="#N/A"/>
    <e v="#N/A"/>
    <m/>
  </r>
  <r>
    <x v="1"/>
    <x v="1"/>
    <n v="40"/>
    <n v="49"/>
    <x v="1"/>
    <s v="2"/>
    <x v="0"/>
    <s v=""/>
    <s v=""/>
    <m/>
    <s v="MARTINA"/>
    <s v="RODRIGUEZ"/>
    <m/>
    <s v="COLIPI"/>
    <m/>
    <s v=""/>
    <m/>
    <s v=""/>
    <s v="CHL"/>
    <s v=""/>
    <s v="12:45:00"/>
    <s v="14:46:42"/>
    <s v="14:55:49"/>
    <s v="12,84"/>
    <s v="13,8"/>
    <s v="7850"/>
    <m/>
    <s v="15:25:49"/>
    <s v="17:01:45"/>
    <s v="17:09:08"/>
    <s v="12,2"/>
    <s v="13,14"/>
    <s v="6199"/>
    <m/>
    <m/>
    <m/>
    <m/>
    <m/>
    <m/>
    <m/>
    <m/>
    <m/>
    <m/>
    <m/>
    <m/>
    <m/>
    <m/>
    <m/>
    <n v="12.56"/>
    <n v="12.56"/>
    <n v="14049"/>
    <n v="14049"/>
    <x v="6"/>
    <n v="14"/>
    <s v="03:54:09"/>
    <n v="135"/>
    <n v="-77.633333333333326"/>
    <n v="106.36666666666667"/>
    <s v="MARTINA RODRIGUEZ"/>
    <x v="216"/>
    <e v="#N/A"/>
    <s v="02:36:31"/>
    <e v="#N/A"/>
    <e v="#N/A"/>
    <m/>
  </r>
  <r>
    <x v="1"/>
    <x v="1"/>
    <n v="40"/>
    <n v="49"/>
    <x v="1"/>
    <s v="3"/>
    <x v="0"/>
    <s v=""/>
    <s v=""/>
    <m/>
    <s v="BETZABETH"/>
    <s v="GOMEZ PEREZ"/>
    <m/>
    <s v="BUCEFALO"/>
    <m/>
    <s v=""/>
    <m/>
    <s v=""/>
    <s v="CHL"/>
    <s v=""/>
    <s v="12:45:00"/>
    <s v="14:48:14"/>
    <s v="15:01:12"/>
    <s v="12,33"/>
    <s v="13,63"/>
    <s v="8172"/>
    <m/>
    <s v="15:31:12"/>
    <s v="17:05:45"/>
    <s v="17:21:56"/>
    <s v="11,38"/>
    <s v="13,33"/>
    <s v="6645"/>
    <m/>
    <m/>
    <m/>
    <m/>
    <m/>
    <m/>
    <m/>
    <m/>
    <m/>
    <m/>
    <m/>
    <m/>
    <m/>
    <m/>
    <m/>
    <n v="11.91"/>
    <n v="11.91"/>
    <n v="14817"/>
    <n v="14817"/>
    <x v="6"/>
    <n v="15"/>
    <s v="04:06:57"/>
    <n v="130"/>
    <n v="-90.433333333333337"/>
    <n v="88.566666666666663"/>
    <s v="BETZABETH GOMEZ PEREZ"/>
    <x v="217"/>
    <e v="#N/A"/>
    <s v="02:36:31"/>
    <e v="#N/A"/>
    <e v="#N/A"/>
    <m/>
  </r>
  <r>
    <x v="1"/>
    <x v="1"/>
    <n v="20"/>
    <n v="21"/>
    <x v="2"/>
    <s v="1"/>
    <x v="0"/>
    <s v=""/>
    <s v=""/>
    <m/>
    <s v="MARIA"/>
    <s v="RISHMAWI"/>
    <m/>
    <s v="ANCAR BAKUR"/>
    <m/>
    <s v=""/>
    <m/>
    <s v=""/>
    <s v="CHL"/>
    <s v=""/>
    <s v="13:30:00"/>
    <s v="14:59:05"/>
    <s v="15:03:23"/>
    <s v="13,49"/>
    <s v="14,14"/>
    <s v="5603"/>
    <m/>
    <m/>
    <m/>
    <m/>
    <m/>
    <m/>
    <m/>
    <m/>
    <m/>
    <m/>
    <m/>
    <m/>
    <m/>
    <m/>
    <m/>
    <m/>
    <m/>
    <m/>
    <m/>
    <m/>
    <m/>
    <m/>
    <n v="13.49"/>
    <n v="13.49"/>
    <n v="5603"/>
    <n v="5603"/>
    <x v="7"/>
    <n v="1"/>
    <s v="01:33:23"/>
    <n v="200"/>
    <n v="0"/>
    <n v="221"/>
    <s v="MARIA RISHMAWI"/>
    <x v="218"/>
    <e v="#N/A"/>
    <s v="01:33:23"/>
    <e v="#N/A"/>
    <e v="#N/A"/>
    <m/>
  </r>
  <r>
    <x v="1"/>
    <x v="1"/>
    <n v="20"/>
    <n v="21"/>
    <x v="2"/>
    <s v="2"/>
    <x v="0"/>
    <s v=""/>
    <s v=""/>
    <m/>
    <s v="DONALD"/>
    <s v="HARRIS"/>
    <m/>
    <s v="HALUX"/>
    <m/>
    <s v=""/>
    <m/>
    <s v=""/>
    <s v="CHL"/>
    <s v=""/>
    <s v="13:30:00"/>
    <s v="14:59:07"/>
    <s v="15:09:09"/>
    <s v="12,71"/>
    <s v="14,14"/>
    <s v="5949"/>
    <m/>
    <m/>
    <m/>
    <m/>
    <m/>
    <m/>
    <m/>
    <m/>
    <m/>
    <m/>
    <m/>
    <m/>
    <m/>
    <m/>
    <m/>
    <m/>
    <m/>
    <m/>
    <m/>
    <m/>
    <m/>
    <m/>
    <n v="12.71"/>
    <n v="12.71"/>
    <n v="5949"/>
    <n v="5949"/>
    <x v="7"/>
    <n v="2"/>
    <s v="01:39:09"/>
    <n v="195"/>
    <n v="-5.7666666666666666"/>
    <n v="210.23333333333332"/>
    <s v="DONALD HARRIS"/>
    <x v="219"/>
    <e v="#N/A"/>
    <s v="01:33:23"/>
    <e v="#N/A"/>
    <e v="#N/A"/>
    <m/>
  </r>
  <r>
    <x v="1"/>
    <x v="1"/>
    <n v="20"/>
    <n v="21"/>
    <x v="2"/>
    <s v="3"/>
    <x v="1"/>
    <s v=""/>
    <s v=""/>
    <m/>
    <s v="PILAR"/>
    <s v="TORREALBA"/>
    <m/>
    <s v="KIMAL"/>
    <m/>
    <s v=""/>
    <m/>
    <s v=""/>
    <s v="CHL"/>
    <s v=""/>
    <s v="13:30:00"/>
    <s v=""/>
    <s v=""/>
    <s v=""/>
    <s v=""/>
    <s v=""/>
    <s v="FTQ GA"/>
    <m/>
    <m/>
    <m/>
    <m/>
    <m/>
    <m/>
    <m/>
    <m/>
    <m/>
    <m/>
    <m/>
    <m/>
    <m/>
    <m/>
    <m/>
    <m/>
    <m/>
    <m/>
    <m/>
    <m/>
    <m/>
    <m/>
    <m/>
    <m/>
    <s v="NA"/>
    <x v="7"/>
    <s v="NA"/>
    <s v="NA"/>
    <n v="0"/>
    <e v="#VALUE!"/>
    <n v="0"/>
    <s v="PILAR TORREALBA"/>
    <x v="220"/>
    <s v="EL SENDERO"/>
    <s v="01:33:23"/>
    <e v="#N/A"/>
    <e v="#N/A"/>
    <m/>
  </r>
  <r>
    <x v="2"/>
    <x v="0"/>
    <n v="120"/>
    <n v="125"/>
    <x v="0"/>
    <s v="1"/>
    <x v="0"/>
    <s v=""/>
    <s v=""/>
    <s v="10092659"/>
    <s v="JOSEFINA"/>
    <s v="MATURANA FELL"/>
    <s v="105KJ14"/>
    <s v="SUFFA"/>
    <m/>
    <s v=""/>
    <m/>
    <s v=""/>
    <s v="CHL"/>
    <s v=""/>
    <s v="18,64"/>
    <s v="6761"/>
    <m/>
    <s v="01:33"/>
    <s v="18,01"/>
    <s v="5597"/>
    <m/>
    <s v="01:54"/>
    <s v="17,92"/>
    <s v="4218"/>
    <m/>
    <s v="02:20"/>
    <s v="18,38"/>
    <s v="3917"/>
    <m/>
    <s v="03:59"/>
    <s v="23,11"/>
    <s v="3271"/>
    <m/>
    <s v="08:47"/>
    <m/>
    <m/>
    <m/>
    <m/>
    <m/>
    <m/>
    <m/>
    <m/>
    <n v="18.940000000000001"/>
    <n v="18.940000000000001"/>
    <n v="23764"/>
    <n v="23764"/>
    <x v="0"/>
    <n v="1"/>
    <s v="06:36:04"/>
    <n v="200"/>
    <n v="0"/>
    <n v="325"/>
    <s v="JOSEFINA MATURANA FELL"/>
    <x v="221"/>
    <s v="TOBA ENDURANCE"/>
    <s v="06:36:04"/>
    <e v="#N/A"/>
    <e v="#N/A"/>
    <m/>
  </r>
  <r>
    <x v="2"/>
    <x v="0"/>
    <n v="120"/>
    <n v="125"/>
    <x v="0"/>
    <s v="2"/>
    <x v="0"/>
    <s v=""/>
    <s v=""/>
    <s v="10040015"/>
    <s v="MANUELA"/>
    <s v="VALENZUELA VARGAS"/>
    <s v="105ON88"/>
    <s v="OMAN"/>
    <m/>
    <s v=""/>
    <m/>
    <s v=""/>
    <s v="CHL"/>
    <s v=""/>
    <s v="18,22"/>
    <s v="6916"/>
    <m/>
    <s v="01:42"/>
    <s v="18,5"/>
    <s v="5448"/>
    <m/>
    <s v="01:30"/>
    <s v="17,78"/>
    <s v="4251"/>
    <m/>
    <s v="03:03"/>
    <s v="18,79"/>
    <s v="3832"/>
    <m/>
    <s v="03:00"/>
    <s v="22,78"/>
    <s v="3319"/>
    <m/>
    <s v="09:15"/>
    <m/>
    <m/>
    <m/>
    <m/>
    <m/>
    <m/>
    <m/>
    <m/>
    <n v="18.93"/>
    <n v="18.93"/>
    <n v="23767"/>
    <n v="23767"/>
    <x v="0"/>
    <n v="2"/>
    <s v="06:36:07"/>
    <n v="195"/>
    <n v="-0.05"/>
    <n v="319.95"/>
    <s v="MANUELA VALENZUELA VARGAS"/>
    <x v="222"/>
    <e v="#N/A"/>
    <s v="06:36:04"/>
    <e v="#N/A"/>
    <e v="#N/A"/>
    <m/>
  </r>
  <r>
    <x v="2"/>
    <x v="0"/>
    <n v="120"/>
    <n v="125"/>
    <x v="0"/>
    <s v="3"/>
    <x v="0"/>
    <s v=""/>
    <s v=""/>
    <s v="10067266"/>
    <s v="FELIPE"/>
    <s v="SAT YABER"/>
    <s v="106GG85"/>
    <s v="ATILANA"/>
    <m/>
    <s v=""/>
    <m/>
    <s v=""/>
    <s v="CHL"/>
    <s v=""/>
    <s v="18,22"/>
    <s v="6914"/>
    <m/>
    <s v="01:46"/>
    <s v="18,3"/>
    <s v="5509"/>
    <m/>
    <s v="02:35"/>
    <s v="18,06"/>
    <s v="4186"/>
    <m/>
    <s v="02:49"/>
    <s v="18,77"/>
    <s v="3835"/>
    <m/>
    <s v="03:04"/>
    <s v="22,73"/>
    <s v="3326"/>
    <m/>
    <s v="11:25"/>
    <m/>
    <m/>
    <m/>
    <m/>
    <m/>
    <m/>
    <m/>
    <m/>
    <n v="18.93"/>
    <n v="18.93"/>
    <n v="23770"/>
    <n v="23770"/>
    <x v="0"/>
    <n v="3"/>
    <s v="06:36:10"/>
    <n v="190"/>
    <n v="-0.1"/>
    <n v="314.89999999999998"/>
    <s v="FELIPE SAT YABER"/>
    <x v="3"/>
    <s v="RINCONADA A"/>
    <s v="06:36:04"/>
    <e v="#N/A"/>
    <e v="#N/A"/>
    <m/>
  </r>
  <r>
    <x v="2"/>
    <x v="0"/>
    <n v="120"/>
    <n v="125"/>
    <x v="0"/>
    <s v="4"/>
    <x v="0"/>
    <s v=""/>
    <s v=""/>
    <s v="10018246"/>
    <s v="JUAN FRANCISCO"/>
    <s v="DEL CANTO"/>
    <s v="105PO26"/>
    <s v="NOBU"/>
    <m/>
    <s v=""/>
    <m/>
    <s v=""/>
    <s v="CHL"/>
    <s v=""/>
    <s v="18,25"/>
    <s v="6906"/>
    <m/>
    <s v="01:28"/>
    <s v="18,39"/>
    <s v="5480"/>
    <m/>
    <s v="01:48"/>
    <s v="18,3"/>
    <s v="4130"/>
    <m/>
    <s v="01:43"/>
    <s v="19,53"/>
    <s v="3686"/>
    <m/>
    <s v="02:53"/>
    <s v="16,27"/>
    <s v="4646"/>
    <m/>
    <s v="02:54"/>
    <m/>
    <m/>
    <m/>
    <m/>
    <m/>
    <m/>
    <m/>
    <m/>
    <n v="18.11"/>
    <n v="18.11"/>
    <n v="24848"/>
    <n v="24848"/>
    <x v="0"/>
    <n v="4"/>
    <s v="06:54:08"/>
    <n v="185"/>
    <n v="-18.066666666666666"/>
    <n v="291.93333333333334"/>
    <s v="JUAN FRANCISCO DEL CANTO"/>
    <x v="223"/>
    <e v="#N/A"/>
    <s v="06:36:04"/>
    <e v="#N/A"/>
    <e v="#N/A"/>
    <m/>
  </r>
  <r>
    <x v="2"/>
    <x v="0"/>
    <n v="120"/>
    <n v="125"/>
    <x v="0"/>
    <s v="5"/>
    <x v="0"/>
    <s v=""/>
    <s v=""/>
    <s v="10080578"/>
    <s v="FELIPE"/>
    <s v="PERO DOMEYKO"/>
    <s v="106GG87"/>
    <s v="ALIA"/>
    <m/>
    <s v=""/>
    <m/>
    <s v=""/>
    <s v="CHL"/>
    <s v=""/>
    <s v="17,14"/>
    <s v="7351"/>
    <m/>
    <s v="01:30"/>
    <s v="17,58"/>
    <s v="5732"/>
    <m/>
    <s v="02:03"/>
    <s v="19,27"/>
    <s v="3922"/>
    <m/>
    <s v="01:48"/>
    <s v="14,91"/>
    <s v="4828"/>
    <m/>
    <s v="02:55"/>
    <s v="18,06"/>
    <s v="4187"/>
    <m/>
    <s v="06:17"/>
    <m/>
    <m/>
    <m/>
    <m/>
    <m/>
    <m/>
    <m/>
    <m/>
    <n v="17.29"/>
    <n v="17.29"/>
    <n v="26020"/>
    <n v="26020"/>
    <x v="0"/>
    <n v="6"/>
    <s v="07:13:40"/>
    <n v="175"/>
    <n v="-37.6"/>
    <n v="262.39999999999998"/>
    <s v="FELIPE PERO DOMEYKO"/>
    <x v="224"/>
    <s v="KEHAILAN A"/>
    <s v="06:36:04"/>
    <e v="#N/A"/>
    <e v="#N/A"/>
    <m/>
  </r>
  <r>
    <x v="2"/>
    <x v="0"/>
    <n v="120"/>
    <n v="125"/>
    <x v="0"/>
    <s v="6"/>
    <x v="0"/>
    <s v=""/>
    <s v=""/>
    <s v="10072686"/>
    <s v="PABLO"/>
    <s v="LLOMPART"/>
    <s v="105LI28"/>
    <s v="ANCAR DASAM"/>
    <m/>
    <s v=""/>
    <m/>
    <s v=""/>
    <s v="CHL"/>
    <s v=""/>
    <s v="17,81"/>
    <s v="7074"/>
    <m/>
    <s v="03:48"/>
    <s v="16,59"/>
    <s v="6076"/>
    <m/>
    <s v="02:44"/>
    <s v="18,21"/>
    <s v="4151"/>
    <m/>
    <s v="04:31"/>
    <s v="15,04"/>
    <s v="4788"/>
    <m/>
    <s v="06:10"/>
    <s v="18,96"/>
    <s v="3986"/>
    <m/>
    <s v="14:34"/>
    <m/>
    <m/>
    <m/>
    <m/>
    <m/>
    <m/>
    <m/>
    <m/>
    <n v="17.260000000000002"/>
    <n v="17.260000000000002"/>
    <n v="26075"/>
    <n v="26075"/>
    <x v="0"/>
    <n v="7"/>
    <s v="07:14:35"/>
    <n v="170"/>
    <n v="-38.516666666666666"/>
    <n v="256.48333333333335"/>
    <s v="PABLO LLOMPART"/>
    <x v="1"/>
    <s v="EL QUILLAY"/>
    <s v="06:36:04"/>
    <e v="#N/A"/>
    <e v="#N/A"/>
    <m/>
  </r>
  <r>
    <x v="2"/>
    <x v="0"/>
    <n v="120"/>
    <n v="125"/>
    <x v="0"/>
    <s v="7"/>
    <x v="0"/>
    <s v=""/>
    <s v=""/>
    <s v="10067047"/>
    <s v="MARCELA "/>
    <s v="COTO NIELSEN"/>
    <s v="104ZC34"/>
    <s v="FUEGO DREAM"/>
    <m/>
    <s v=""/>
    <m/>
    <s v=""/>
    <s v="CHL"/>
    <s v=""/>
    <s v="16,86"/>
    <s v="7473"/>
    <m/>
    <s v="04:06"/>
    <s v="17,72"/>
    <s v="5688"/>
    <m/>
    <s v="03:52"/>
    <s v="18,48"/>
    <s v="4092"/>
    <m/>
    <s v="05:43"/>
    <s v="12,45"/>
    <s v="5782"/>
    <m/>
    <s v="03:14"/>
    <s v="15,24"/>
    <s v="4960"/>
    <m/>
    <s v="06:23"/>
    <m/>
    <m/>
    <m/>
    <m/>
    <m/>
    <m/>
    <m/>
    <m/>
    <n v="16.07"/>
    <n v="16.07"/>
    <n v="27994"/>
    <n v="27994"/>
    <x v="0"/>
    <n v="10"/>
    <s v="07:46:34"/>
    <n v="155"/>
    <n v="-70.5"/>
    <n v="209.5"/>
    <s v="MARCELA  COTO NIELSEN"/>
    <x v="225"/>
    <e v="#N/A"/>
    <s v="06:36:04"/>
    <e v="#N/A"/>
    <e v="#N/A"/>
    <m/>
  </r>
  <r>
    <x v="2"/>
    <x v="0"/>
    <n v="120"/>
    <n v="125"/>
    <x v="0"/>
    <s v="8"/>
    <x v="0"/>
    <s v=""/>
    <s v=""/>
    <s v="10116699"/>
    <s v="JUAN GUILLERMO"/>
    <s v="JIMENEZ ROJAS"/>
    <s v="106LU87"/>
    <s v="MISIL"/>
    <m/>
    <s v=""/>
    <m/>
    <s v=""/>
    <s v="CHL"/>
    <s v=""/>
    <s v="14,6"/>
    <s v="8629"/>
    <m/>
    <s v="01:27"/>
    <s v="14,54"/>
    <s v="6931"/>
    <m/>
    <s v="02:06"/>
    <s v="15,07"/>
    <s v="5016"/>
    <m/>
    <s v="04:12"/>
    <s v="14,22"/>
    <s v="5064"/>
    <m/>
    <s v="04:11"/>
    <s v="16,67"/>
    <s v="4536"/>
    <m/>
    <s v="07:20"/>
    <m/>
    <m/>
    <m/>
    <m/>
    <m/>
    <m/>
    <m/>
    <m/>
    <n v="14.91"/>
    <n v="14.91"/>
    <n v="30177"/>
    <n v="30177"/>
    <x v="0"/>
    <n v="13"/>
    <s v="08:22:57"/>
    <n v="140"/>
    <n v="-106.88333333333333"/>
    <n v="158.11666666666667"/>
    <s v="JUAN GUILLERMO JIMENEZ ROJAS"/>
    <x v="226"/>
    <e v="#N/A"/>
    <s v="06:36:04"/>
    <e v="#N/A"/>
    <e v="#N/A"/>
    <m/>
  </r>
  <r>
    <x v="2"/>
    <x v="0"/>
    <n v="120"/>
    <n v="125"/>
    <x v="0"/>
    <s v="9"/>
    <x v="0"/>
    <s v=""/>
    <s v=""/>
    <s v="10181514"/>
    <s v="TARA ANNE"/>
    <s v="GREASLEY"/>
    <s v="106FQ91"/>
    <s v="AYHUN"/>
    <m/>
    <s v=""/>
    <m/>
    <s v=""/>
    <s v="CHL"/>
    <s v=""/>
    <s v="15,7"/>
    <s v="8028"/>
    <m/>
    <s v="02:05"/>
    <s v="14,02"/>
    <s v="7189"/>
    <m/>
    <s v="02:34"/>
    <s v="14,61"/>
    <s v="5174"/>
    <m/>
    <s v="02:36"/>
    <s v="11,02"/>
    <s v="6534"/>
    <m/>
    <s v="03:22"/>
    <s v="15,32"/>
    <s v="4934"/>
    <m/>
    <s v="06:45"/>
    <m/>
    <m/>
    <m/>
    <m/>
    <m/>
    <m/>
    <m/>
    <m/>
    <n v="14.12"/>
    <n v="14.12"/>
    <n v="31859"/>
    <n v="31859"/>
    <x v="0"/>
    <n v="14"/>
    <s v="08:50:59"/>
    <n v="135"/>
    <n v="-134.91666666666666"/>
    <n v="125.08333333333334"/>
    <s v="TARA ANNE GREASLEY"/>
    <x v="4"/>
    <e v="#N/A"/>
    <s v="06:36:04"/>
    <e v="#N/A"/>
    <e v="#N/A"/>
    <m/>
  </r>
  <r>
    <x v="2"/>
    <x v="0"/>
    <n v="120"/>
    <n v="125"/>
    <x v="0"/>
    <s v="10"/>
    <x v="1"/>
    <s v=""/>
    <s v=""/>
    <s v="10149434"/>
    <s v="DAVID"/>
    <s v="CASTAÑEDA LEMUS"/>
    <s v="106CY75"/>
    <s v="ALCAZAR LICENCIADA"/>
    <m/>
    <s v=""/>
    <m/>
    <s v=""/>
    <s v="GTM"/>
    <s v=""/>
    <s v="15,73"/>
    <s v="8011"/>
    <m/>
    <s v="01:45"/>
    <s v="14,09"/>
    <s v="7157"/>
    <m/>
    <s v="01:47"/>
    <s v="14,98"/>
    <s v="5045"/>
    <s v="FTQ GA"/>
    <s v="03:21"/>
    <m/>
    <m/>
    <m/>
    <m/>
    <m/>
    <m/>
    <m/>
    <m/>
    <m/>
    <m/>
    <m/>
    <m/>
    <m/>
    <m/>
    <m/>
    <m/>
    <n v="14.96"/>
    <n v="14.96"/>
    <n v="20213"/>
    <s v="NA"/>
    <x v="0"/>
    <s v="NA"/>
    <s v="NA"/>
    <n v="0"/>
    <e v="#VALUE!"/>
    <n v="0"/>
    <s v="DAVID CASTAÑEDA LEMUS"/>
    <x v="227"/>
    <e v="#N/A"/>
    <s v="06:36:04"/>
    <e v="#N/A"/>
    <e v="#N/A"/>
    <m/>
  </r>
  <r>
    <x v="2"/>
    <x v="0"/>
    <n v="120"/>
    <n v="125"/>
    <x v="0"/>
    <s v="11"/>
    <x v="1"/>
    <s v=""/>
    <s v=""/>
    <s v="10072682"/>
    <s v="MARTIN"/>
    <s v="GARCIA LAZO"/>
    <s v="106FS83"/>
    <s v="SI QUILILCHE"/>
    <m/>
    <s v=""/>
    <m/>
    <s v=""/>
    <s v="CHL"/>
    <s v=""/>
    <s v="17,12"/>
    <s v="7360"/>
    <m/>
    <s v="01:35"/>
    <s v="17,65"/>
    <s v="5711"/>
    <s v="FTQ GA"/>
    <s v="01:48"/>
    <m/>
    <m/>
    <m/>
    <m/>
    <m/>
    <m/>
    <m/>
    <m/>
    <m/>
    <m/>
    <m/>
    <m/>
    <m/>
    <m/>
    <m/>
    <m/>
    <m/>
    <m/>
    <m/>
    <m/>
    <n v="17.350000000000001"/>
    <n v="17.350000000000001"/>
    <n v="13071"/>
    <s v="NA"/>
    <x v="0"/>
    <s v="NA"/>
    <s v="NA"/>
    <n v="0"/>
    <e v="#VALUE!"/>
    <n v="0"/>
    <s v="MARTIN GARCIA LAZO"/>
    <x v="0"/>
    <s v="EL MOLINO A"/>
    <s v="06:36:04"/>
    <e v="#N/A"/>
    <e v="#N/A"/>
    <m/>
  </r>
  <r>
    <x v="2"/>
    <x v="0"/>
    <n v="120"/>
    <n v="125"/>
    <x v="1"/>
    <s v="1"/>
    <x v="0"/>
    <s v=""/>
    <s v=""/>
    <s v="10094691"/>
    <s v="MICAELA"/>
    <s v="TORRES HORTA"/>
    <s v="105EL04"/>
    <s v="DOMINGA"/>
    <m/>
    <s v=""/>
    <m/>
    <s v=""/>
    <s v="CHL"/>
    <s v=""/>
    <s v="16,39"/>
    <s v="7687"/>
    <m/>
    <s v="00:57"/>
    <s v="18,09"/>
    <s v="5573"/>
    <m/>
    <s v="01:10"/>
    <s v="18,73"/>
    <s v="4035"/>
    <m/>
    <s v="01:35"/>
    <s v="16,43"/>
    <s v="4383"/>
    <m/>
    <s v="01:28"/>
    <s v="20,88"/>
    <s v="3620"/>
    <m/>
    <s v="06:09"/>
    <m/>
    <m/>
    <m/>
    <m/>
    <m/>
    <m/>
    <m/>
    <m/>
    <n v="17.79"/>
    <n v="17.79"/>
    <n v="25299"/>
    <n v="25299"/>
    <x v="1"/>
    <n v="5"/>
    <s v="07:01:39"/>
    <n v="180"/>
    <n v="-25.583333333333332"/>
    <n v="279.41666666666669"/>
    <s v="MICAELA TORRES HORTA"/>
    <x v="163"/>
    <e v="#N/A"/>
    <s v="06:36:04"/>
    <e v="#N/A"/>
    <e v="#N/A"/>
    <m/>
  </r>
  <r>
    <x v="2"/>
    <x v="0"/>
    <n v="120"/>
    <n v="125"/>
    <x v="1"/>
    <s v="2"/>
    <x v="0"/>
    <s v=""/>
    <s v=""/>
    <s v="10176170"/>
    <s v="JOSE"/>
    <s v="SPOERER VERGARA"/>
    <s v="105TS62"/>
    <s v="PUKAWEL AVENTURERO"/>
    <m/>
    <s v=""/>
    <m/>
    <s v=""/>
    <s v="CHL"/>
    <s v=""/>
    <s v="15,95"/>
    <s v="7900"/>
    <m/>
    <s v="01:25"/>
    <s v="16,26"/>
    <s v="6199"/>
    <m/>
    <s v="01:33"/>
    <s v="17,92"/>
    <s v="4219"/>
    <m/>
    <s v="01:44"/>
    <s v="15,01"/>
    <s v="4797"/>
    <m/>
    <s v="02:41"/>
    <s v="21,66"/>
    <s v="3490"/>
    <m/>
    <s v="12:28"/>
    <m/>
    <m/>
    <m/>
    <m/>
    <m/>
    <m/>
    <m/>
    <m/>
    <n v="16.91"/>
    <n v="16.91"/>
    <n v="26605"/>
    <n v="26605"/>
    <x v="1"/>
    <n v="8"/>
    <s v="07:23:25"/>
    <n v="165"/>
    <n v="-47.35"/>
    <n v="242.65"/>
    <s v="JOSE SPOERER VERGARA"/>
    <x v="23"/>
    <s v="LA COMPAÑÍA"/>
    <s v="06:36:04"/>
    <e v="#N/A"/>
    <e v="#N/A"/>
    <m/>
  </r>
  <r>
    <x v="2"/>
    <x v="0"/>
    <n v="120"/>
    <n v="125"/>
    <x v="1"/>
    <s v="3"/>
    <x v="0"/>
    <s v=""/>
    <s v=""/>
    <s v="10172600"/>
    <s v="JESUS Maximiliano"/>
    <s v="CERPA VERA"/>
    <s v="105SM79"/>
    <s v="HLS CHOCOLATE AMARGO"/>
    <m/>
    <s v=""/>
    <m/>
    <s v=""/>
    <s v="CHL"/>
    <s v=""/>
    <s v="15,79"/>
    <s v="7982"/>
    <m/>
    <s v="02:53"/>
    <s v="17,27"/>
    <s v="5835"/>
    <m/>
    <s v="02:40"/>
    <s v="17,92"/>
    <s v="4219"/>
    <m/>
    <s v="02:01"/>
    <s v="15,2"/>
    <s v="4735"/>
    <m/>
    <s v="02:23"/>
    <s v="19,7"/>
    <s v="3837"/>
    <m/>
    <s v="16:34"/>
    <m/>
    <m/>
    <m/>
    <m/>
    <m/>
    <m/>
    <m/>
    <m/>
    <n v="16.91"/>
    <n v="16.91"/>
    <n v="26609"/>
    <n v="26609"/>
    <x v="1"/>
    <n v="9"/>
    <s v="07:23:29"/>
    <n v="160"/>
    <n v="-47.416666666666664"/>
    <n v="237.58333333333334"/>
    <s v="JESUS MAXIMILIANO CERPA VERA"/>
    <x v="228"/>
    <e v="#N/A"/>
    <s v="06:36:04"/>
    <e v="#N/A"/>
    <e v="#N/A"/>
    <m/>
  </r>
  <r>
    <x v="2"/>
    <x v="0"/>
    <n v="120"/>
    <n v="125"/>
    <x v="1"/>
    <s v="4"/>
    <x v="0"/>
    <s v=""/>
    <s v=""/>
    <s v="10105805"/>
    <s v="FRANCISCO "/>
    <s v="EGUIGUREN VALDÉS"/>
    <s v="106ER59"/>
    <s v="BANITA"/>
    <m/>
    <s v=""/>
    <m/>
    <s v=""/>
    <s v="CHL"/>
    <s v=""/>
    <s v="15,5"/>
    <s v="8131"/>
    <m/>
    <s v="01:57"/>
    <s v="15,7"/>
    <s v="6422"/>
    <m/>
    <s v="03:38"/>
    <s v="16,52"/>
    <s v="4575"/>
    <m/>
    <s v="03:02"/>
    <s v="13,95"/>
    <s v="5160"/>
    <m/>
    <s v="03:37"/>
    <s v="15,82"/>
    <s v="4779"/>
    <m/>
    <s v="06:41"/>
    <m/>
    <m/>
    <m/>
    <m/>
    <m/>
    <m/>
    <m/>
    <m/>
    <n v="15.48"/>
    <n v="15.48"/>
    <n v="29066"/>
    <n v="29066"/>
    <x v="1"/>
    <n v="11"/>
    <s v="08:04:26"/>
    <n v="150"/>
    <n v="-88.366666666666674"/>
    <n v="186.63333333333333"/>
    <s v="FRANCISCO  EGUIGUREN VALDÉS"/>
    <x v="229"/>
    <s v="EL QUILLAY"/>
    <s v="06:36:04"/>
    <e v="#N/A"/>
    <e v="#N/A"/>
    <m/>
  </r>
  <r>
    <x v="2"/>
    <x v="0"/>
    <n v="120"/>
    <n v="125"/>
    <x v="1"/>
    <s v="5"/>
    <x v="0"/>
    <s v=""/>
    <s v=""/>
    <s v="10141895"/>
    <s v="CRISTOBAL"/>
    <s v="LARRAIN ARJONA"/>
    <s v="106DX26"/>
    <s v="SI PADME"/>
    <m/>
    <s v=""/>
    <m/>
    <s v=""/>
    <s v="CHL"/>
    <s v=""/>
    <s v="15,51"/>
    <s v="8122"/>
    <m/>
    <s v="01:44"/>
    <s v="15,9"/>
    <s v="6340"/>
    <m/>
    <s v="02:05"/>
    <s v="16,27"/>
    <s v="4647"/>
    <m/>
    <s v="02:41"/>
    <s v="14,16"/>
    <s v="5084"/>
    <m/>
    <s v="01:59"/>
    <s v="15,5"/>
    <s v="4877"/>
    <m/>
    <s v="03:45"/>
    <m/>
    <m/>
    <m/>
    <m/>
    <m/>
    <m/>
    <m/>
    <m/>
    <n v="15.48"/>
    <n v="15.48"/>
    <n v="29069"/>
    <n v="29069"/>
    <x v="1"/>
    <n v="12"/>
    <s v="08:04:29"/>
    <n v="145"/>
    <n v="-88.416666666666671"/>
    <n v="181.58333333333331"/>
    <s v="CRISTOBAL LARRAIN ARJONA"/>
    <x v="230"/>
    <s v="EL QUILLAY"/>
    <s v="06:36:04"/>
    <e v="#N/A"/>
    <e v="#N/A"/>
    <m/>
  </r>
  <r>
    <x v="2"/>
    <x v="0"/>
    <n v="120"/>
    <n v="125"/>
    <x v="1"/>
    <s v="6"/>
    <x v="1"/>
    <s v=""/>
    <s v=""/>
    <s v="10160530"/>
    <s v="VICENTE "/>
    <s v="LARRAIN ARJONA"/>
    <s v="105IK40"/>
    <s v="SOLOPETE"/>
    <m/>
    <s v=""/>
    <m/>
    <s v=""/>
    <s v="CHL"/>
    <s v=""/>
    <s v="15,91"/>
    <s v="7919"/>
    <m/>
    <s v="04:30"/>
    <s v="17,17"/>
    <s v="5869"/>
    <m/>
    <s v="05:02"/>
    <s v="17,48"/>
    <s v="4325"/>
    <m/>
    <s v="05:30"/>
    <s v="14,7"/>
    <s v="4898"/>
    <s v="FTQ ME"/>
    <s v="06:21"/>
    <m/>
    <m/>
    <m/>
    <m/>
    <m/>
    <m/>
    <m/>
    <m/>
    <m/>
    <m/>
    <m/>
    <m/>
    <n v="16.27"/>
    <n v="16.27"/>
    <n v="23011"/>
    <s v="NA"/>
    <x v="1"/>
    <s v="NA"/>
    <s v="NA"/>
    <n v="0"/>
    <e v="#VALUE!"/>
    <n v="0"/>
    <s v="VICENTE  LARRAIN ARJONA"/>
    <x v="157"/>
    <s v="EL QUILLAY"/>
    <s v="06:36:04"/>
    <e v="#N/A"/>
    <e v="#N/A"/>
    <m/>
  </r>
  <r>
    <x v="2"/>
    <x v="0"/>
    <n v="120"/>
    <n v="125"/>
    <x v="1"/>
    <s v="7"/>
    <x v="1"/>
    <s v=""/>
    <s v=""/>
    <s v="10172596"/>
    <s v="BORJA"/>
    <s v="MAYOL"/>
    <s v="105GW80"/>
    <s v="PETRA"/>
    <m/>
    <s v=""/>
    <m/>
    <s v=""/>
    <s v="CHL"/>
    <s v=""/>
    <s v="16,13"/>
    <s v="7812"/>
    <m/>
    <s v="02:46"/>
    <s v="17,41"/>
    <s v="5789"/>
    <m/>
    <s v="02:06"/>
    <s v="17,57"/>
    <s v="4303"/>
    <m/>
    <s v="02:13"/>
    <s v="14,05"/>
    <s v="5125"/>
    <s v="FTQ GA"/>
    <s v="03:08"/>
    <m/>
    <m/>
    <m/>
    <m/>
    <m/>
    <m/>
    <m/>
    <m/>
    <m/>
    <m/>
    <m/>
    <m/>
    <n v="16.260000000000002"/>
    <n v="16.260000000000002"/>
    <n v="23029"/>
    <s v="NA"/>
    <x v="1"/>
    <s v="NA"/>
    <s v="NA"/>
    <n v="0"/>
    <e v="#VALUE!"/>
    <n v="0"/>
    <s v="BORJA MAYOL"/>
    <x v="231"/>
    <e v="#N/A"/>
    <s v="06:36:04"/>
    <e v="#N/A"/>
    <e v="#N/A"/>
    <m/>
  </r>
  <r>
    <x v="2"/>
    <x v="0"/>
    <n v="120"/>
    <n v="125"/>
    <x v="1"/>
    <s v="8"/>
    <x v="1"/>
    <s v=""/>
    <s v=""/>
    <s v="10108052"/>
    <s v="VICENTE"/>
    <s v="MAYOL Larrain"/>
    <s v="104RX98"/>
    <s v="PESVERANCIA VUELTO"/>
    <m/>
    <s v=""/>
    <m/>
    <s v=""/>
    <s v="CHL"/>
    <s v=""/>
    <s v="15,71"/>
    <s v="8020"/>
    <m/>
    <s v="06:28"/>
    <s v="16,17"/>
    <s v="6234"/>
    <m/>
    <s v="04:11"/>
    <s v="18,06"/>
    <s v="4186"/>
    <s v="FTQ GA"/>
    <s v="03:48"/>
    <m/>
    <m/>
    <m/>
    <m/>
    <m/>
    <m/>
    <m/>
    <m/>
    <m/>
    <m/>
    <m/>
    <m/>
    <m/>
    <m/>
    <m/>
    <m/>
    <n v="16.399999999999999"/>
    <n v="16.399999999999999"/>
    <n v="18440"/>
    <s v="NA"/>
    <x v="1"/>
    <s v="NA"/>
    <s v="NA"/>
    <n v="0"/>
    <e v="#VALUE!"/>
    <n v="0"/>
    <s v="VICENTE MAYOL LARRAIN"/>
    <x v="232"/>
    <e v="#N/A"/>
    <s v="06:36:04"/>
    <e v="#N/A"/>
    <e v="#N/A"/>
    <m/>
  </r>
  <r>
    <x v="2"/>
    <x v="0"/>
    <n v="120"/>
    <n v="125"/>
    <x v="1"/>
    <s v="9"/>
    <x v="1"/>
    <s v=""/>
    <s v=""/>
    <s v="10192484"/>
    <s v="FLORENCIA CATALINA"/>
    <s v="CERPA VERA"/>
    <s v="106BG27"/>
    <s v="ZORRITO"/>
    <m/>
    <s v=""/>
    <m/>
    <s v=""/>
    <s v="CHL"/>
    <s v=""/>
    <s v="15,54"/>
    <s v="8107"/>
    <m/>
    <s v="04:54"/>
    <s v="16,16"/>
    <s v="6239"/>
    <m/>
    <s v="06:06"/>
    <s v="14,89"/>
    <s v="5077"/>
    <s v="FTQ ME"/>
    <s v="05:23"/>
    <m/>
    <m/>
    <m/>
    <m/>
    <m/>
    <m/>
    <m/>
    <m/>
    <m/>
    <m/>
    <m/>
    <m/>
    <m/>
    <m/>
    <m/>
    <m/>
    <n v="15.57"/>
    <n v="15.57"/>
    <n v="19424"/>
    <s v="NA"/>
    <x v="1"/>
    <s v="NA"/>
    <s v="NA"/>
    <n v="0"/>
    <e v="#VALUE!"/>
    <n v="0"/>
    <s v="FLORENCIA CATALINA CERPA VERA"/>
    <x v="233"/>
    <e v="#N/A"/>
    <s v="06:36:04"/>
    <e v="#N/A"/>
    <e v="#N/A"/>
    <m/>
  </r>
  <r>
    <x v="2"/>
    <x v="0"/>
    <n v="120"/>
    <n v="125"/>
    <x v="1"/>
    <s v="10"/>
    <x v="1"/>
    <s v=""/>
    <s v=""/>
    <s v="10116626"/>
    <s v="PAULINO"/>
    <s v="RIOS MORAGA"/>
    <s v="106CY76"/>
    <s v="PENELOPE"/>
    <m/>
    <s v=""/>
    <m/>
    <s v=""/>
    <s v="CHL"/>
    <s v=""/>
    <s v="15,32"/>
    <s v="8226"/>
    <s v="FTQ GA"/>
    <s v="07:59"/>
    <m/>
    <m/>
    <m/>
    <m/>
    <m/>
    <m/>
    <m/>
    <m/>
    <m/>
    <m/>
    <m/>
    <m/>
    <m/>
    <m/>
    <m/>
    <m/>
    <m/>
    <m/>
    <m/>
    <m/>
    <m/>
    <m/>
    <m/>
    <m/>
    <n v="15.32"/>
    <n v="15.32"/>
    <n v="8226"/>
    <s v="NA"/>
    <x v="1"/>
    <s v="NA"/>
    <s v="NA"/>
    <n v="0"/>
    <e v="#VALUE!"/>
    <n v="0"/>
    <s v="PAULINO RIOS MORAGA"/>
    <x v="234"/>
    <e v="#N/A"/>
    <s v="06:36:04"/>
    <e v="#N/A"/>
    <e v="#N/A"/>
    <m/>
  </r>
  <r>
    <x v="2"/>
    <x v="0"/>
    <n v="120"/>
    <n v="125"/>
    <x v="1"/>
    <s v="11"/>
    <x v="1"/>
    <s v=""/>
    <s v=""/>
    <s v="10172476"/>
    <s v="FLORENCIA"/>
    <s v="CARDONE ALMARZA"/>
    <s v="104TU02"/>
    <s v="VIUDA NEGRA"/>
    <m/>
    <s v=""/>
    <m/>
    <s v=""/>
    <s v="CHL"/>
    <s v=""/>
    <s v="14,48"/>
    <s v="8702"/>
    <s v="FTQ GA+ME"/>
    <s v="17:40"/>
    <m/>
    <m/>
    <m/>
    <m/>
    <m/>
    <m/>
    <m/>
    <m/>
    <m/>
    <m/>
    <m/>
    <m/>
    <m/>
    <m/>
    <m/>
    <m/>
    <m/>
    <m/>
    <m/>
    <m/>
    <m/>
    <m/>
    <m/>
    <m/>
    <n v="14.48"/>
    <n v="14.48"/>
    <n v="8702"/>
    <s v="NA"/>
    <x v="1"/>
    <s v="NA"/>
    <s v="NA"/>
    <n v="0"/>
    <e v="#VALUE!"/>
    <n v="0"/>
    <s v="FLORENCIA CARDONE ALMARZA"/>
    <x v="235"/>
    <e v="#N/A"/>
    <s v="06:36:04"/>
    <e v="#N/A"/>
    <e v="#N/A"/>
    <m/>
  </r>
  <r>
    <x v="2"/>
    <x v="0"/>
    <n v="80"/>
    <n v="84"/>
    <x v="0"/>
    <s v="1"/>
    <x v="0"/>
    <s v=""/>
    <s v=""/>
    <n v="10118325"/>
    <s v="MATIAS"/>
    <s v="ALAMOS"/>
    <s v="105UU64"/>
    <s v="CL KATANA"/>
    <m/>
    <s v=""/>
    <m/>
    <s v=""/>
    <s v="CHL"/>
    <s v=""/>
    <s v="19,92"/>
    <s v="6324"/>
    <m/>
    <s v="02:19"/>
    <s v="19,9"/>
    <s v="5065"/>
    <m/>
    <s v="02:58"/>
    <s v="20,38"/>
    <s v="3709"/>
    <m/>
    <s v="05:51"/>
    <m/>
    <m/>
    <m/>
    <m/>
    <m/>
    <m/>
    <m/>
    <m/>
    <m/>
    <m/>
    <m/>
    <m/>
    <m/>
    <m/>
    <m/>
    <m/>
    <n v="20.03"/>
    <n v="20.03"/>
    <n v="15098"/>
    <n v="15098"/>
    <x v="2"/>
    <n v="2"/>
    <s v="04:11:38"/>
    <n v="195"/>
    <n v="-0.98333333333333328"/>
    <n v="278.01666666666665"/>
    <s v="MATIAS ALAMOS"/>
    <x v="236"/>
    <s v="EL MOLINO A"/>
    <s v="04:10:39"/>
    <e v="#N/A"/>
    <e v="#N/A"/>
    <m/>
  </r>
  <r>
    <x v="2"/>
    <x v="0"/>
    <n v="80"/>
    <n v="84"/>
    <x v="0"/>
    <s v="2"/>
    <x v="0"/>
    <s v=""/>
    <s v=""/>
    <s v="10131587"/>
    <s v="CAROLINE"/>
    <s v="MACKENZIE"/>
    <s v="106LX01"/>
    <s v="Abusimbel"/>
    <m/>
    <s v=""/>
    <m/>
    <s v=""/>
    <s v="CHL"/>
    <s v=""/>
    <s v="19,67"/>
    <s v="6405"/>
    <m/>
    <s v="04:28"/>
    <s v="19,76"/>
    <s v="5102"/>
    <m/>
    <s v="05:42"/>
    <s v="19,37"/>
    <s v="3902"/>
    <m/>
    <s v="08:29"/>
    <m/>
    <m/>
    <m/>
    <m/>
    <m/>
    <m/>
    <m/>
    <m/>
    <m/>
    <m/>
    <m/>
    <m/>
    <m/>
    <m/>
    <m/>
    <m/>
    <n v="19.62"/>
    <n v="19.62"/>
    <n v="15410"/>
    <n v="15410"/>
    <x v="2"/>
    <n v="3"/>
    <s v="04:16:50"/>
    <n v="190"/>
    <n v="-6.1833333333333336"/>
    <n v="267.81666666666666"/>
    <s v="CAROLINE MACKENZIE"/>
    <x v="167"/>
    <s v="LA COMPAÑÍA"/>
    <s v="04:10:39"/>
    <e v="#N/A"/>
    <e v="#N/A"/>
    <m/>
  </r>
  <r>
    <x v="2"/>
    <x v="0"/>
    <n v="80"/>
    <n v="84"/>
    <x v="0"/>
    <s v="3"/>
    <x v="0"/>
    <s v=""/>
    <s v=""/>
    <s v="10172358"/>
    <s v="FELIPE"/>
    <s v="YCHPAS ESPINOZA"/>
    <s v="106CE20"/>
    <s v="AL RAMAL"/>
    <m/>
    <s v=""/>
    <m/>
    <s v=""/>
    <s v="PER"/>
    <s v=""/>
    <s v="19,11"/>
    <s v="6593"/>
    <m/>
    <s v="04:14"/>
    <s v="17,97"/>
    <s v="5610"/>
    <m/>
    <s v="12:42"/>
    <s v="22,87"/>
    <s v="3306"/>
    <m/>
    <s v="08:54"/>
    <m/>
    <m/>
    <m/>
    <m/>
    <m/>
    <m/>
    <m/>
    <m/>
    <m/>
    <m/>
    <m/>
    <m/>
    <m/>
    <m/>
    <m/>
    <m/>
    <n v="19.5"/>
    <n v="19.5"/>
    <n v="15510"/>
    <n v="15510"/>
    <x v="2"/>
    <n v="4"/>
    <s v="04:18:30"/>
    <n v="185"/>
    <n v="-7.85"/>
    <n v="261.14999999999998"/>
    <s v="FELIPE YCHPAS ESPINOZA"/>
    <x v="237"/>
    <e v="#N/A"/>
    <s v="04:10:39"/>
    <e v="#N/A"/>
    <e v="#N/A"/>
    <m/>
  </r>
  <r>
    <x v="2"/>
    <x v="0"/>
    <n v="80"/>
    <n v="84"/>
    <x v="0"/>
    <s v="4"/>
    <x v="0"/>
    <s v=""/>
    <s v=""/>
    <s v="10036496"/>
    <s v="SANTIAGO"/>
    <s v="UGARTE"/>
    <s v="106EM09"/>
    <s v="MUSTAFA"/>
    <m/>
    <s v=""/>
    <m/>
    <s v=""/>
    <s v="CHL"/>
    <s v=""/>
    <s v="19,57"/>
    <s v="6439"/>
    <m/>
    <s v="01:39"/>
    <s v="18,92"/>
    <s v="5328"/>
    <m/>
    <s v="05:27"/>
    <s v="20,02"/>
    <s v="3776"/>
    <m/>
    <s v="11:16"/>
    <m/>
    <m/>
    <m/>
    <m/>
    <m/>
    <m/>
    <m/>
    <m/>
    <m/>
    <m/>
    <m/>
    <m/>
    <m/>
    <m/>
    <m/>
    <m/>
    <n v="19.46"/>
    <n v="19.46"/>
    <n v="15543"/>
    <n v="15543"/>
    <x v="2"/>
    <n v="5"/>
    <s v="04:19:03"/>
    <n v="180"/>
    <n v="-8.4"/>
    <n v="255.6"/>
    <s v="SANTIAGO UGARTE"/>
    <x v="66"/>
    <e v="#N/A"/>
    <s v="04:10:39"/>
    <e v="#N/A"/>
    <e v="#N/A"/>
    <m/>
  </r>
  <r>
    <x v="2"/>
    <x v="0"/>
    <n v="80"/>
    <n v="84"/>
    <x v="0"/>
    <s v="5"/>
    <x v="0"/>
    <s v=""/>
    <s v=""/>
    <s v="10196480"/>
    <s v="HERNANDO"/>
    <s v="ARENAS"/>
    <s v="106MX63"/>
    <s v="LOMA VERDE BALA"/>
    <m/>
    <s v=""/>
    <m/>
    <s v=""/>
    <s v="CHL"/>
    <s v=""/>
    <s v="18,83"/>
    <s v="6693"/>
    <m/>
    <s v="02:42"/>
    <s v="18,06"/>
    <s v="5580"/>
    <m/>
    <s v="02:25"/>
    <s v="18,47"/>
    <s v="4094"/>
    <m/>
    <s v="03:52"/>
    <m/>
    <m/>
    <m/>
    <m/>
    <m/>
    <m/>
    <m/>
    <m/>
    <m/>
    <m/>
    <m/>
    <m/>
    <m/>
    <m/>
    <m/>
    <m/>
    <n v="18.48"/>
    <n v="18.48"/>
    <n v="16367"/>
    <n v="16367"/>
    <x v="2"/>
    <n v="7"/>
    <s v="04:32:47"/>
    <n v="170"/>
    <n v="-22.133333333333333"/>
    <n v="231.86666666666667"/>
    <s v="HERNANDO ARENAS"/>
    <x v="73"/>
    <e v="#N/A"/>
    <s v="04:10:39"/>
    <e v="#N/A"/>
    <e v="#N/A"/>
    <m/>
  </r>
  <r>
    <x v="2"/>
    <x v="0"/>
    <n v="80"/>
    <n v="84"/>
    <x v="0"/>
    <s v="6"/>
    <x v="0"/>
    <s v=""/>
    <s v=""/>
    <s v="10106225"/>
    <s v="SERGIO "/>
    <s v="HURTADO "/>
    <s v="105DD53"/>
    <s v="DAFIR"/>
    <m/>
    <s v=""/>
    <m/>
    <s v=""/>
    <s v="CHL"/>
    <s v=""/>
    <s v="19,81"/>
    <s v="6361"/>
    <m/>
    <s v="05:31"/>
    <s v="16,72"/>
    <s v="6028"/>
    <m/>
    <s v="19:36"/>
    <s v="11,73"/>
    <s v="6448"/>
    <m/>
    <s v="09:06"/>
    <m/>
    <m/>
    <m/>
    <m/>
    <m/>
    <m/>
    <m/>
    <m/>
    <m/>
    <m/>
    <m/>
    <m/>
    <m/>
    <m/>
    <m/>
    <m/>
    <n v="16.05"/>
    <n v="16.05"/>
    <n v="18837"/>
    <n v="18837"/>
    <x v="2"/>
    <n v="13"/>
    <s v="05:13:57"/>
    <n v="140"/>
    <n v="-63.3"/>
    <n v="160.69999999999999"/>
    <s v="SERGIO  HURTADO "/>
    <x v="40"/>
    <e v="#N/A"/>
    <s v="04:10:39"/>
    <e v="#N/A"/>
    <e v="#N/A"/>
    <m/>
  </r>
  <r>
    <x v="2"/>
    <x v="0"/>
    <n v="80"/>
    <n v="84"/>
    <x v="0"/>
    <s v="7"/>
    <x v="0"/>
    <s v=""/>
    <s v=""/>
    <s v="10166002"/>
    <s v="ANTONIA"/>
    <s v="KIMBER VERGARA"/>
    <s v="106IQ87"/>
    <s v="AMEERA"/>
    <m/>
    <s v=""/>
    <m/>
    <s v=""/>
    <s v="CHL"/>
    <s v=""/>
    <s v="14,9"/>
    <s v="8454"/>
    <m/>
    <s v="04:20"/>
    <s v="14,28"/>
    <s v="7057"/>
    <m/>
    <s v="03:38"/>
    <s v="16,88"/>
    <s v="4478"/>
    <m/>
    <s v="05:36"/>
    <m/>
    <m/>
    <m/>
    <m/>
    <m/>
    <m/>
    <m/>
    <m/>
    <m/>
    <m/>
    <m/>
    <m/>
    <m/>
    <m/>
    <m/>
    <m/>
    <n v="15.13"/>
    <n v="15.13"/>
    <n v="19988"/>
    <n v="19988"/>
    <x v="2"/>
    <n v="19"/>
    <s v="05:33:08"/>
    <n v="110"/>
    <n v="-82.483333333333334"/>
    <n v="111.51666666666667"/>
    <s v="ANTONIA KIMBER VERGARA"/>
    <x v="238"/>
    <e v="#N/A"/>
    <s v="04:10:39"/>
    <e v="#N/A"/>
    <e v="#N/A"/>
    <m/>
  </r>
  <r>
    <x v="2"/>
    <x v="0"/>
    <n v="80"/>
    <n v="84"/>
    <x v="0"/>
    <s v="8"/>
    <x v="0"/>
    <s v=""/>
    <s v=""/>
    <s v="10182932"/>
    <s v="DIEGO"/>
    <s v="FUENTES URRUTIA"/>
    <s v="106KU10"/>
    <s v="DESPERADO"/>
    <m/>
    <s v=""/>
    <m/>
    <s v=""/>
    <s v="CHL"/>
    <s v=""/>
    <s v="15,57"/>
    <s v="8090"/>
    <m/>
    <s v="03:14"/>
    <s v="14,82"/>
    <s v="6803"/>
    <m/>
    <s v="15:28"/>
    <s v="12,98"/>
    <s v="5823"/>
    <m/>
    <s v="29:41"/>
    <m/>
    <m/>
    <m/>
    <m/>
    <m/>
    <m/>
    <m/>
    <m/>
    <m/>
    <m/>
    <m/>
    <m/>
    <m/>
    <m/>
    <m/>
    <m/>
    <n v="14.6"/>
    <n v="14.6"/>
    <n v="20716"/>
    <n v="20716"/>
    <x v="2"/>
    <n v="22"/>
    <s v="05:45:16"/>
    <n v="95"/>
    <n v="-94.616666666666674"/>
    <n v="84.383333333333326"/>
    <s v="DIEGO FUENTES URRUTIA"/>
    <x v="47"/>
    <e v="#N/A"/>
    <s v="04:10:39"/>
    <e v="#N/A"/>
    <e v="#N/A"/>
    <m/>
  </r>
  <r>
    <x v="2"/>
    <x v="0"/>
    <n v="80"/>
    <n v="84"/>
    <x v="0"/>
    <s v="9"/>
    <x v="0"/>
    <s v=""/>
    <s v=""/>
    <s v="10045218"/>
    <s v="ALVARO"/>
    <s v="LLOMPART GRIMM"/>
    <s v="106MX56"/>
    <s v="HLS APOLO"/>
    <m/>
    <s v=""/>
    <m/>
    <s v=""/>
    <s v="CHL"/>
    <s v=""/>
    <s v="13"/>
    <s v="9691"/>
    <m/>
    <s v="02:55"/>
    <s v="14,68"/>
    <s v="6868"/>
    <m/>
    <s v="05:28"/>
    <s v="16,28"/>
    <s v="4643"/>
    <m/>
    <s v="05:48"/>
    <m/>
    <m/>
    <m/>
    <m/>
    <m/>
    <m/>
    <m/>
    <m/>
    <m/>
    <m/>
    <m/>
    <m/>
    <m/>
    <m/>
    <m/>
    <m/>
    <n v="14.26"/>
    <n v="14.26"/>
    <n v="21203"/>
    <n v="21203"/>
    <x v="2"/>
    <n v="23"/>
    <s v="05:53:23"/>
    <n v="90"/>
    <n v="-102.73333333333333"/>
    <n v="83.99999991"/>
    <s v="ALVARO LLOMPART GRIMM"/>
    <x v="239"/>
    <e v="#N/A"/>
    <s v="04:10:39"/>
    <e v="#N/A"/>
    <e v="#N/A"/>
    <m/>
  </r>
  <r>
    <x v="2"/>
    <x v="0"/>
    <n v="80"/>
    <n v="84"/>
    <x v="0"/>
    <s v="10"/>
    <x v="1"/>
    <s v=""/>
    <s v=""/>
    <s v="10138166"/>
    <s v="FRANCISCO"/>
    <s v="TORO ESCOBAR"/>
    <s v="106MW85"/>
    <s v="HP Nasik"/>
    <m/>
    <s v=""/>
    <m/>
    <s v=""/>
    <s v="CHL"/>
    <s v=""/>
    <s v="19,77"/>
    <s v="6372"/>
    <m/>
    <s v="08:03"/>
    <s v="14,29"/>
    <s v="7055"/>
    <m/>
    <s v="06:29"/>
    <s v="7,62"/>
    <s v="9922"/>
    <s v="DSQ"/>
    <s v="07:06"/>
    <m/>
    <m/>
    <m/>
    <m/>
    <m/>
    <m/>
    <m/>
    <m/>
    <m/>
    <m/>
    <m/>
    <m/>
    <m/>
    <m/>
    <m/>
    <m/>
    <n v="12.95"/>
    <n v="12.95"/>
    <n v="23349"/>
    <s v="NA"/>
    <x v="2"/>
    <s v="NA"/>
    <s v="NA"/>
    <n v="0"/>
    <e v="#VALUE!"/>
    <n v="0"/>
    <s v="FRANCISCO TORO ESCOBAR"/>
    <x v="80"/>
    <e v="#N/A"/>
    <s v="04:10:39"/>
    <e v="#N/A"/>
    <e v="#N/A"/>
    <m/>
  </r>
  <r>
    <x v="2"/>
    <x v="0"/>
    <n v="80"/>
    <n v="84"/>
    <x v="0"/>
    <s v="11"/>
    <x v="1"/>
    <s v=""/>
    <s v=""/>
    <s v="10063169"/>
    <s v="RAIMUNDO"/>
    <s v="UNDURRAGA MUJICA"/>
    <s v="106MX53"/>
    <s v="EL PANGUE LIBIYA"/>
    <m/>
    <s v=""/>
    <m/>
    <s v=""/>
    <s v="CHL"/>
    <s v=""/>
    <s v="19,41"/>
    <s v="6490"/>
    <m/>
    <s v="02:45"/>
    <s v="19,77"/>
    <s v="5099"/>
    <s v="FTQ GA"/>
    <s v="02:33"/>
    <m/>
    <m/>
    <m/>
    <m/>
    <m/>
    <m/>
    <m/>
    <m/>
    <m/>
    <m/>
    <m/>
    <m/>
    <m/>
    <m/>
    <m/>
    <m/>
    <m/>
    <m/>
    <m/>
    <m/>
    <n v="19.57"/>
    <n v="19.57"/>
    <n v="11589"/>
    <s v="NA"/>
    <x v="2"/>
    <s v="NA"/>
    <s v="NA"/>
    <n v="0"/>
    <e v="#VALUE!"/>
    <n v="0"/>
    <s v="RAIMUNDO UNDURRAGA MUJICA"/>
    <x v="240"/>
    <e v="#N/A"/>
    <s v="04:10:39"/>
    <e v="#N/A"/>
    <e v="#N/A"/>
    <m/>
  </r>
  <r>
    <x v="2"/>
    <x v="0"/>
    <n v="80"/>
    <n v="84"/>
    <x v="0"/>
    <s v="12"/>
    <x v="1"/>
    <s v=""/>
    <s v=""/>
    <s v="10192285"/>
    <s v="CRISTOBAL"/>
    <s v="BELTRAMIN"/>
    <s v="106MR33"/>
    <s v="FM JUBBAN"/>
    <m/>
    <s v=""/>
    <m/>
    <s v=""/>
    <s v="CHL"/>
    <s v=""/>
    <s v="18,54"/>
    <s v="6797"/>
    <s v="FTQ GA"/>
    <s v="04:14"/>
    <m/>
    <m/>
    <m/>
    <m/>
    <m/>
    <m/>
    <m/>
    <m/>
    <m/>
    <m/>
    <m/>
    <m/>
    <m/>
    <m/>
    <m/>
    <m/>
    <m/>
    <m/>
    <m/>
    <m/>
    <m/>
    <m/>
    <m/>
    <m/>
    <n v="18.54"/>
    <n v="18.54"/>
    <n v="6797"/>
    <s v="NA"/>
    <x v="2"/>
    <s v="NA"/>
    <s v="NA"/>
    <n v="0"/>
    <e v="#VALUE!"/>
    <n v="0"/>
    <s v="CRISTOBAL BELTRAMIN"/>
    <x v="241"/>
    <e v="#N/A"/>
    <s v="04:10:39"/>
    <e v="#N/A"/>
    <e v="#N/A"/>
    <m/>
  </r>
  <r>
    <x v="2"/>
    <x v="0"/>
    <n v="80"/>
    <n v="84"/>
    <x v="0"/>
    <s v="13"/>
    <x v="1"/>
    <s v=""/>
    <s v=""/>
    <s v="10113980"/>
    <s v="PEDRO"/>
    <s v="DEL CAMPO SALINAS"/>
    <s v="105DD52"/>
    <s v="DIABLO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s v="PEDRO DEL CAMPO SALINAS"/>
    <x v="242"/>
    <e v="#N/A"/>
    <s v="04:10:39"/>
    <e v="#N/A"/>
    <e v="#N/A"/>
    <m/>
  </r>
  <r>
    <x v="2"/>
    <x v="0"/>
    <n v="80"/>
    <n v="84"/>
    <x v="1"/>
    <s v="1"/>
    <x v="0"/>
    <s v=""/>
    <s v=""/>
    <s v="10181513"/>
    <s v="WILLIAM"/>
    <s v="GREASLEY MAKAI"/>
    <s v="1004SE31"/>
    <s v="ZEUS"/>
    <m/>
    <s v=""/>
    <m/>
    <s v=""/>
    <s v="CAN"/>
    <s v=""/>
    <s v="20,39"/>
    <s v="6181"/>
    <m/>
    <s v="02:21"/>
    <s v="19,4"/>
    <s v="5197"/>
    <m/>
    <s v="02:13"/>
    <s v="20,65"/>
    <s v="3662"/>
    <m/>
    <s v="03:32"/>
    <m/>
    <m/>
    <m/>
    <m/>
    <m/>
    <m/>
    <m/>
    <m/>
    <m/>
    <m/>
    <m/>
    <m/>
    <m/>
    <m/>
    <m/>
    <m/>
    <n v="20.11"/>
    <n v="20.11"/>
    <n v="15039"/>
    <n v="15039"/>
    <x v="3"/>
    <n v="1"/>
    <s v="04:10:39"/>
    <n v="200"/>
    <n v="0"/>
    <n v="284"/>
    <s v="WILLIAM GREASLEY MAKAI"/>
    <x v="243"/>
    <e v="#N/A"/>
    <s v="04:10:39"/>
    <e v="#N/A"/>
    <e v="#N/A"/>
    <m/>
  </r>
  <r>
    <x v="2"/>
    <x v="0"/>
    <n v="80"/>
    <n v="84"/>
    <x v="1"/>
    <s v="2"/>
    <x v="0"/>
    <s v=""/>
    <s v=""/>
    <s v="10196522"/>
    <s v="JOSE IGNACIO"/>
    <s v="CORREA SERRA"/>
    <s v="106MX54"/>
    <s v="DANZARINA"/>
    <m/>
    <s v=""/>
    <m/>
    <s v=""/>
    <s v="CHL"/>
    <s v=""/>
    <s v="20,1"/>
    <s v="6269"/>
    <m/>
    <s v="03:46"/>
    <s v="18,79"/>
    <s v="5366"/>
    <m/>
    <s v="06:33"/>
    <s v="18"/>
    <s v="4200"/>
    <m/>
    <s v="08:16"/>
    <m/>
    <m/>
    <m/>
    <m/>
    <m/>
    <m/>
    <m/>
    <m/>
    <m/>
    <m/>
    <m/>
    <m/>
    <m/>
    <m/>
    <m/>
    <m/>
    <n v="19.100000000000001"/>
    <n v="19.100000000000001"/>
    <n v="15835"/>
    <n v="15835"/>
    <x v="3"/>
    <n v="6"/>
    <s v="04:23:55"/>
    <n v="175"/>
    <n v="-13.266666666666667"/>
    <n v="245.73333333333332"/>
    <s v="JOSE IGNACIO CORREA SERRA"/>
    <x v="113"/>
    <e v="#N/A"/>
    <s v="04:10:39"/>
    <e v="#N/A"/>
    <e v="#N/A"/>
    <m/>
  </r>
  <r>
    <x v="2"/>
    <x v="0"/>
    <n v="80"/>
    <n v="84"/>
    <x v="1"/>
    <s v="3"/>
    <x v="0"/>
    <s v=""/>
    <s v=""/>
    <s v="10107869"/>
    <s v="PEDRO Tomas"/>
    <s v="VARELA CERDA"/>
    <s v="106GG06"/>
    <s v="SI QUILANTO"/>
    <m/>
    <s v=""/>
    <m/>
    <s v=""/>
    <s v="CHL"/>
    <s v=""/>
    <s v="17,27"/>
    <s v="7298"/>
    <m/>
    <s v="03:13"/>
    <s v="16,54"/>
    <s v="6094"/>
    <m/>
    <s v="06:11"/>
    <s v="19"/>
    <s v="3979"/>
    <m/>
    <s v="06:00"/>
    <m/>
    <m/>
    <m/>
    <m/>
    <m/>
    <m/>
    <m/>
    <m/>
    <m/>
    <m/>
    <m/>
    <m/>
    <m/>
    <m/>
    <m/>
    <m/>
    <n v="17.41"/>
    <n v="17.41"/>
    <n v="17370"/>
    <n v="17370"/>
    <x v="3"/>
    <n v="9"/>
    <s v="04:49:30"/>
    <n v="160"/>
    <n v="-38.85"/>
    <n v="205.15"/>
    <s v="PEDRO TOMAS VARELA CERDA"/>
    <x v="244"/>
    <s v="EL MOLINO B"/>
    <s v="04:10:39"/>
    <e v="#N/A"/>
    <e v="#N/A"/>
    <m/>
  </r>
  <r>
    <x v="2"/>
    <x v="0"/>
    <n v="80"/>
    <n v="84"/>
    <x v="1"/>
    <s v="4"/>
    <x v="1"/>
    <s v=""/>
    <s v=""/>
    <s v="10176286"/>
    <s v="VICTOR"/>
    <s v="RIOS GARCIA HUIDOBRO"/>
    <s v="106DA44"/>
    <s v="JG GRINGA"/>
    <m/>
    <s v=""/>
    <m/>
    <s v=""/>
    <s v="CHL"/>
    <s v=""/>
    <s v="17,52"/>
    <s v="7191"/>
    <m/>
    <s v="01:56"/>
    <s v="16,93"/>
    <s v="5952"/>
    <s v="FTQ GA"/>
    <s v="02:26"/>
    <m/>
    <m/>
    <m/>
    <m/>
    <m/>
    <m/>
    <m/>
    <m/>
    <m/>
    <m/>
    <m/>
    <m/>
    <m/>
    <m/>
    <m/>
    <m/>
    <m/>
    <m/>
    <m/>
    <m/>
    <n v="17.260000000000002"/>
    <n v="17.260000000000002"/>
    <n v="13143"/>
    <s v="NA"/>
    <x v="3"/>
    <s v="NA"/>
    <s v="NA"/>
    <n v="0"/>
    <e v="#VALUE!"/>
    <n v="0"/>
    <s v="VICTOR RIOS GARCIA HUIDOBRO"/>
    <x v="59"/>
    <e v="#N/A"/>
    <s v="04:10:39"/>
    <e v="#N/A"/>
    <e v="#N/A"/>
    <m/>
  </r>
  <r>
    <x v="2"/>
    <x v="0"/>
    <n v="80"/>
    <n v="84"/>
    <x v="1"/>
    <s v="5"/>
    <x v="1"/>
    <s v=""/>
    <s v=""/>
    <s v="10155174"/>
    <s v="CONSUELO"/>
    <s v="MARCHANT CARDENAS"/>
    <s v="106MW69"/>
    <s v="VENIA BENDITA"/>
    <m/>
    <s v=""/>
    <m/>
    <s v=""/>
    <s v="CHL"/>
    <s v=""/>
    <s v="18,13"/>
    <s v="6952"/>
    <s v="FTQ GA"/>
    <s v="05:52"/>
    <m/>
    <m/>
    <m/>
    <m/>
    <m/>
    <m/>
    <m/>
    <m/>
    <m/>
    <m/>
    <m/>
    <m/>
    <m/>
    <m/>
    <m/>
    <m/>
    <m/>
    <m/>
    <m/>
    <m/>
    <m/>
    <m/>
    <m/>
    <m/>
    <n v="18.13"/>
    <n v="18.13"/>
    <n v="6952"/>
    <s v="NA"/>
    <x v="3"/>
    <s v="NA"/>
    <s v="NA"/>
    <n v="0"/>
    <e v="#VALUE!"/>
    <n v="0"/>
    <s v="CONSUELO MARCHANT CARDENAS"/>
    <x v="245"/>
    <e v="#N/A"/>
    <s v="04:10:39"/>
    <e v="#N/A"/>
    <e v="#N/A"/>
    <m/>
  </r>
  <r>
    <x v="2"/>
    <x v="1"/>
    <n v="80"/>
    <n v="84"/>
    <x v="0"/>
    <s v="1"/>
    <x v="0"/>
    <s v=""/>
    <s v=""/>
    <m/>
    <s v="OSCAR"/>
    <s v="TAHAN"/>
    <m/>
    <s v="GALA"/>
    <m/>
    <s v=""/>
    <m/>
    <s v=""/>
    <s v="CHL"/>
    <s v=""/>
    <s v="09:02:00"/>
    <s v="10:46:41"/>
    <s v="10:49:11"/>
    <s v="19,59"/>
    <s v="20,06"/>
    <s v="6431"/>
    <m/>
    <s v="11:29:11"/>
    <s v="12:58:38"/>
    <s v="13:01:02"/>
    <s v="18,29"/>
    <s v="18,78"/>
    <s v="5511"/>
    <m/>
    <s v="13:41:02"/>
    <s v="14:59:50"/>
    <s v="15:05:34"/>
    <s v="15,99"/>
    <s v="15,99"/>
    <s v="4729"/>
    <m/>
    <m/>
    <m/>
    <m/>
    <m/>
    <m/>
    <m/>
    <n v="18.14"/>
    <n v="18.14"/>
    <n v="18.14"/>
    <n v="16671"/>
    <n v="16671"/>
    <x v="2"/>
    <n v="8"/>
    <s v="04:37:51"/>
    <n v="165"/>
    <n v="-27.2"/>
    <n v="221.8"/>
    <s v="OSCAR TAHAN"/>
    <x v="62"/>
    <e v="#N/A"/>
    <s v="04:10:39"/>
    <e v="#N/A"/>
    <e v="#N/A"/>
    <m/>
  </r>
  <r>
    <x v="2"/>
    <x v="1"/>
    <n v="80"/>
    <n v="84"/>
    <x v="0"/>
    <s v="2"/>
    <x v="0"/>
    <s v=""/>
    <s v=""/>
    <s v="10067052"/>
    <s v="JOSE ANTONIO "/>
    <s v="VICENTE OLIVARI"/>
    <m/>
    <s v="BUEN AMIGO"/>
    <m/>
    <s v=""/>
    <m/>
    <s v=""/>
    <s v="CHL"/>
    <s v=""/>
    <s v="09:02:00"/>
    <s v="11:00:56"/>
    <s v="11:03:30"/>
    <s v="17,28"/>
    <s v="17,65"/>
    <s v="7290"/>
    <m/>
    <s v="11:43:30"/>
    <s v="13:27:05"/>
    <s v="13:35:12"/>
    <s v="15,04"/>
    <s v="16,22"/>
    <s v="6702"/>
    <m/>
    <s v="14:15:12"/>
    <s v="15:35:10"/>
    <s v="15:37:47"/>
    <s v="15,76"/>
    <s v="15,76"/>
    <s v="4798"/>
    <m/>
    <m/>
    <m/>
    <m/>
    <m/>
    <m/>
    <m/>
    <n v="16.09"/>
    <n v="16.09"/>
    <n v="16.09"/>
    <n v="18791"/>
    <n v="18791"/>
    <x v="2"/>
    <n v="10"/>
    <s v="05:13:11"/>
    <n v="155"/>
    <n v="-62.533333333333331"/>
    <n v="176.46666666666667"/>
    <s v="JOSE ANTONIO  VICENTE OLIVARI"/>
    <x v="206"/>
    <e v="#N/A"/>
    <s v="04:10:39"/>
    <e v="#N/A"/>
    <e v="#N/A"/>
    <m/>
  </r>
  <r>
    <x v="2"/>
    <x v="1"/>
    <n v="80"/>
    <n v="84"/>
    <x v="0"/>
    <s v="3"/>
    <x v="0"/>
    <s v=""/>
    <s v=""/>
    <m/>
    <s v="RENZO "/>
    <s v="ALVARADO BAHAMONDES"/>
    <m/>
    <s v="Toba Antares"/>
    <m/>
    <s v=""/>
    <m/>
    <s v=""/>
    <s v="CHL"/>
    <s v=""/>
    <s v="09:02:00"/>
    <s v="11:05:10"/>
    <s v="11:08:31"/>
    <s v="16,6"/>
    <s v="17,05"/>
    <s v="7591"/>
    <m/>
    <s v="11:48:31"/>
    <s v="13:29:23"/>
    <s v="13:35:56"/>
    <s v="15,64"/>
    <s v="16,66"/>
    <s v="6445"/>
    <m/>
    <s v="14:15:56"/>
    <s v="15:35:12"/>
    <s v="15:57:58"/>
    <s v="15,89"/>
    <s v="15,89"/>
    <s v="4757"/>
    <m/>
    <m/>
    <m/>
    <m/>
    <m/>
    <m/>
    <m/>
    <n v="16.09"/>
    <n v="16.09"/>
    <n v="16.09"/>
    <n v="18793"/>
    <n v="18793"/>
    <x v="2"/>
    <n v="11"/>
    <s v="05:13:13"/>
    <n v="150"/>
    <n v="-62.566666666666663"/>
    <n v="171.43333333333334"/>
    <s v="RENZO  ALVARADO BAHAMONDES"/>
    <x v="246"/>
    <s v="TOBA ENDURANCE"/>
    <s v="04:10:39"/>
    <e v="#N/A"/>
    <e v="#N/A"/>
    <m/>
  </r>
  <r>
    <x v="2"/>
    <x v="1"/>
    <n v="80"/>
    <n v="84"/>
    <x v="0"/>
    <s v="4"/>
    <x v="0"/>
    <s v=""/>
    <s v=""/>
    <s v="10139724"/>
    <s v="ORLANDO"/>
    <s v="VILLALOBOS"/>
    <m/>
    <s v="SALAM"/>
    <m/>
    <s v=""/>
    <m/>
    <s v=""/>
    <s v="CHL"/>
    <s v=""/>
    <s v="09:02:00"/>
    <s v="11:12:05"/>
    <s v="11:14:37"/>
    <s v="15,83"/>
    <s v="16,14"/>
    <s v="7958"/>
    <m/>
    <s v="11:54:37"/>
    <s v="13:40:57"/>
    <s v="13:43:19"/>
    <s v="15,46"/>
    <s v="15,8"/>
    <s v="6522"/>
    <m/>
    <s v="14:23:19"/>
    <s v="15:42:07"/>
    <s v="15:45:30"/>
    <s v="15,99"/>
    <s v="15,99"/>
    <s v="4728"/>
    <m/>
    <m/>
    <m/>
    <m/>
    <m/>
    <m/>
    <m/>
    <n v="15.74"/>
    <n v="15.74"/>
    <n v="15.74"/>
    <n v="19208"/>
    <n v="19208"/>
    <x v="2"/>
    <n v="14"/>
    <s v="05:20:08"/>
    <n v="135"/>
    <n v="-69.483333333333334"/>
    <n v="149.51666666666665"/>
    <s v="ORLANDO VILLALOBOS"/>
    <x v="247"/>
    <e v="#N/A"/>
    <s v="04:10:39"/>
    <e v="#N/A"/>
    <e v="#N/A"/>
    <m/>
  </r>
  <r>
    <x v="2"/>
    <x v="1"/>
    <n v="80"/>
    <n v="84"/>
    <x v="0"/>
    <s v="5"/>
    <x v="0"/>
    <s v=""/>
    <s v=""/>
    <m/>
    <s v="ALEXIS "/>
    <s v="HENRIQUEZ RAMIREZ"/>
    <m/>
    <s v="ODALISCA"/>
    <m/>
    <s v=""/>
    <m/>
    <s v=""/>
    <s v="CHL"/>
    <s v=""/>
    <s v="09:02:00"/>
    <s v="11:12:02"/>
    <s v="11:16:32"/>
    <s v="15,61"/>
    <s v="16,15"/>
    <s v="8072"/>
    <m/>
    <s v="11:56:32"/>
    <s v="13:41:01"/>
    <s v="13:42:50"/>
    <s v="15,8"/>
    <s v="16,08"/>
    <s v="6378"/>
    <m/>
    <s v="14:22:50"/>
    <s v="15:47:36"/>
    <s v="15:55:03"/>
    <s v="14,86"/>
    <s v="14,86"/>
    <s v="5086"/>
    <m/>
    <m/>
    <m/>
    <m/>
    <m/>
    <m/>
    <m/>
    <n v="15.48"/>
    <n v="15.48"/>
    <n v="15.48"/>
    <n v="19537"/>
    <n v="19537"/>
    <x v="2"/>
    <n v="15"/>
    <s v="05:25:37"/>
    <n v="130"/>
    <n v="-74.966666666666669"/>
    <n v="139.03333333333333"/>
    <s v="ALEXIS  HENRIQUEZ RAMIREZ"/>
    <x v="86"/>
    <e v="#N/A"/>
    <s v="04:10:39"/>
    <e v="#N/A"/>
    <e v="#N/A"/>
    <m/>
  </r>
  <r>
    <x v="2"/>
    <x v="1"/>
    <n v="80"/>
    <n v="84"/>
    <x v="0"/>
    <s v="6"/>
    <x v="0"/>
    <s v=""/>
    <s v=""/>
    <s v="_x0009_10116624"/>
    <s v="RENATO "/>
    <s v="CERDA BARROS"/>
    <m/>
    <s v="AYHINCO"/>
    <m/>
    <s v=""/>
    <m/>
    <s v=""/>
    <s v="CHL"/>
    <s v=""/>
    <s v="09:02:00"/>
    <s v="11:04:38"/>
    <s v="11:09:49"/>
    <s v="16,43"/>
    <s v="17,12"/>
    <s v="7669"/>
    <m/>
    <s v="11:49:49"/>
    <s v="13:34:47"/>
    <s v="13:40:07"/>
    <s v="15,23"/>
    <s v="16"/>
    <s v="6618"/>
    <m/>
    <s v="14:20:07"/>
    <s v="15:53:34"/>
    <s v="15:57:40"/>
    <s v="13,48"/>
    <s v="13,48"/>
    <s v="5607"/>
    <m/>
    <m/>
    <m/>
    <m/>
    <m/>
    <m/>
    <m/>
    <n v="15.2"/>
    <n v="15.2"/>
    <n v="15.2"/>
    <n v="19894"/>
    <n v="19894"/>
    <x v="2"/>
    <n v="18"/>
    <s v="05:31:34"/>
    <n v="115"/>
    <n v="-80.916666666666671"/>
    <n v="118.08333333333333"/>
    <s v="RENATO  CERDA BARROS"/>
    <x v="248"/>
    <e v="#N/A"/>
    <s v="04:10:39"/>
    <e v="#N/A"/>
    <e v="#N/A"/>
    <m/>
  </r>
  <r>
    <x v="2"/>
    <x v="1"/>
    <n v="80"/>
    <n v="84"/>
    <x v="0"/>
    <s v="7"/>
    <x v="0"/>
    <s v=""/>
    <s v=""/>
    <s v="10138423"/>
    <s v="JOSE PEDRO"/>
    <s v="VARELA ALFONSO"/>
    <m/>
    <s v="SI QU"/>
    <m/>
    <s v=""/>
    <m/>
    <s v=""/>
    <s v="CHL"/>
    <s v=""/>
    <s v="09:02:00"/>
    <s v="11:19:08"/>
    <s v="11:22:05"/>
    <s v="14,99"/>
    <s v="15,31"/>
    <s v="8406"/>
    <m/>
    <s v="12:02:05"/>
    <s v="13:55:27"/>
    <s v="13:57:56"/>
    <s v="14,5"/>
    <s v="14,82"/>
    <s v="6951"/>
    <m/>
    <s v="14:37:56"/>
    <s v="15:57:36"/>
    <s v="16:02:53"/>
    <s v="15,82"/>
    <s v="15,82"/>
    <s v="4780"/>
    <m/>
    <m/>
    <m/>
    <m/>
    <m/>
    <m/>
    <m/>
    <n v="15.02"/>
    <n v="15.02"/>
    <n v="15.02"/>
    <n v="20137"/>
    <n v="20137"/>
    <x v="2"/>
    <n v="20"/>
    <s v="05:35:37"/>
    <n v="105"/>
    <n v="-84.966666666666669"/>
    <n v="104.03333333333333"/>
    <s v="JOSE PEDRO VARELA ALFONSO"/>
    <x v="249"/>
    <s v="EL MOLINO B"/>
    <s v="04:10:39"/>
    <e v="#N/A"/>
    <e v="#N/A"/>
    <m/>
  </r>
  <r>
    <x v="2"/>
    <x v="1"/>
    <n v="80"/>
    <n v="84"/>
    <x v="0"/>
    <s v="8"/>
    <x v="0"/>
    <s v=""/>
    <s v=""/>
    <m/>
    <s v="SEBASTIAN"/>
    <s v="IRRIBARRA CONA"/>
    <m/>
    <s v="RB URRACA"/>
    <m/>
    <s v=""/>
    <m/>
    <s v=""/>
    <s v="CHL"/>
    <s v=""/>
    <s v="09:02:00"/>
    <s v="11:11:15"/>
    <s v="11:14:30"/>
    <s v="15,85"/>
    <s v="16,25"/>
    <s v="7951"/>
    <m/>
    <s v="11:54:30"/>
    <s v="13:40:41"/>
    <s v="13:43:39"/>
    <s v="15,39"/>
    <s v="15,82"/>
    <s v="6549"/>
    <m/>
    <s v="14:23:39"/>
    <s v="16:00:06"/>
    <s v="16:03:22"/>
    <s v="13,06"/>
    <s v="13,06"/>
    <s v="5787"/>
    <m/>
    <m/>
    <m/>
    <m/>
    <m/>
    <m/>
    <m/>
    <n v="14.91"/>
    <n v="14.91"/>
    <n v="14.91"/>
    <n v="20287"/>
    <n v="20287"/>
    <x v="2"/>
    <n v="21"/>
    <s v="05:38:07"/>
    <n v="100"/>
    <n v="-87.466666666666669"/>
    <n v="96.533333333333331"/>
    <s v="SEBASTIAN IRRIBARRA CONA"/>
    <x v="77"/>
    <e v="#N/A"/>
    <s v="04:10:39"/>
    <e v="#N/A"/>
    <e v="#N/A"/>
    <m/>
  </r>
  <r>
    <x v="2"/>
    <x v="1"/>
    <n v="80"/>
    <n v="84"/>
    <x v="0"/>
    <s v="9"/>
    <x v="1"/>
    <s v=""/>
    <s v=""/>
    <s v="10078544"/>
    <s v="MAURICIO"/>
    <s v="GONZALEZ"/>
    <m/>
    <s v="POZO BRUJO RANCO"/>
    <m/>
    <s v=""/>
    <m/>
    <s v=""/>
    <s v="CHL"/>
    <s v=""/>
    <s v="09:02:00"/>
    <s v="11:18:35"/>
    <s v="11:21:00"/>
    <s v="15,11"/>
    <s v="15,37"/>
    <s v="8340"/>
    <m/>
    <s v="12:01:00"/>
    <s v="13:56:58"/>
    <s v="13:58:58"/>
    <s v="14,24"/>
    <s v="14,49"/>
    <s v="7078"/>
    <m/>
    <s v="14:38:58"/>
    <s v="15:55:05"/>
    <s v="16:00:03"/>
    <s v="16,55"/>
    <s v="16,55"/>
    <s v="4568"/>
    <s v="FTQ GA"/>
    <m/>
    <m/>
    <m/>
    <m/>
    <m/>
    <m/>
    <n v="15.13"/>
    <n v="15.13"/>
    <n v="15.13"/>
    <n v="19986"/>
    <s v="NA"/>
    <x v="2"/>
    <s v="NA"/>
    <s v="NA"/>
    <n v="0"/>
    <e v="#VALUE!"/>
    <n v="0"/>
    <s v="MAURICIO GONZALEZ"/>
    <x v="250"/>
    <e v="#N/A"/>
    <s v="04:10:39"/>
    <e v="#N/A"/>
    <e v="#N/A"/>
    <m/>
  </r>
  <r>
    <x v="2"/>
    <x v="1"/>
    <n v="80"/>
    <n v="84"/>
    <x v="0"/>
    <s v="10"/>
    <x v="1"/>
    <s v=""/>
    <s v=""/>
    <m/>
    <s v="BETZABETH"/>
    <s v="GOMEZ PEREZ"/>
    <m/>
    <s v="BUCEFALO"/>
    <m/>
    <s v=""/>
    <m/>
    <s v=""/>
    <s v="CHL"/>
    <s v=""/>
    <s v="09:02:00"/>
    <s v="11:42:50"/>
    <s v="11:46:42"/>
    <s v="12,75"/>
    <s v="13,06"/>
    <s v="9883"/>
    <m/>
    <s v="12:26:42"/>
    <s v="14:28:54"/>
    <s v="14:34:29"/>
    <s v="13,15"/>
    <s v="13,75"/>
    <s v="7667"/>
    <s v="FTQ GA"/>
    <m/>
    <m/>
    <m/>
    <m/>
    <m/>
    <m/>
    <m/>
    <m/>
    <m/>
    <m/>
    <m/>
    <m/>
    <m/>
    <n v="12.92"/>
    <n v="12.92"/>
    <n v="12.92"/>
    <n v="17550"/>
    <s v="NA"/>
    <x v="2"/>
    <s v="NA"/>
    <s v="NA"/>
    <n v="0"/>
    <e v="#VALUE!"/>
    <n v="0"/>
    <s v="BETZABETH GOMEZ PEREZ"/>
    <x v="217"/>
    <e v="#N/A"/>
    <s v="04:10:39"/>
    <e v="#N/A"/>
    <e v="#N/A"/>
    <m/>
  </r>
  <r>
    <x v="2"/>
    <x v="1"/>
    <n v="80"/>
    <n v="84"/>
    <x v="0"/>
    <s v="11"/>
    <x v="1"/>
    <s v=""/>
    <s v=""/>
    <m/>
    <s v="RICARDO"/>
    <s v="THOMSEN"/>
    <m/>
    <s v="ZAGAL"/>
    <m/>
    <s v=""/>
    <m/>
    <s v=""/>
    <s v="CHL"/>
    <s v=""/>
    <s v="09:02:00"/>
    <s v="10:43:36"/>
    <s v="10:48:42"/>
    <s v="19,68"/>
    <s v="20,67"/>
    <s v="6402"/>
    <s v="FTQ GA"/>
    <m/>
    <m/>
    <m/>
    <m/>
    <m/>
    <m/>
    <m/>
    <m/>
    <m/>
    <m/>
    <m/>
    <m/>
    <m/>
    <m/>
    <m/>
    <m/>
    <m/>
    <m/>
    <m/>
    <m/>
    <n v="19.68"/>
    <n v="19.68"/>
    <n v="19.68"/>
    <n v="6402"/>
    <s v="NA"/>
    <x v="2"/>
    <s v="NA"/>
    <s v="NA"/>
    <n v="0"/>
    <e v="#VALUE!"/>
    <n v="0"/>
    <s v="RICARDO THOMSEN"/>
    <x v="177"/>
    <e v="#N/A"/>
    <s v="04:10:39"/>
    <e v="#N/A"/>
    <e v="#N/A"/>
    <m/>
  </r>
  <r>
    <x v="2"/>
    <x v="1"/>
    <n v="80"/>
    <n v="84"/>
    <x v="0"/>
    <s v="12"/>
    <x v="1"/>
    <s v=""/>
    <s v=""/>
    <s v="10040068"/>
    <s v="CLAUDIO"/>
    <s v="CORNEJO CABEZAS"/>
    <m/>
    <s v="SIMSEK"/>
    <m/>
    <s v=""/>
    <m/>
    <s v=""/>
    <s v="CHL"/>
    <s v=""/>
    <s v="09:02:00"/>
    <s v="11:00:54"/>
    <s v="11:04:26"/>
    <s v="17,15"/>
    <s v="17,66"/>
    <s v="7346"/>
    <s v="FTQ GA"/>
    <m/>
    <m/>
    <m/>
    <m/>
    <m/>
    <m/>
    <m/>
    <m/>
    <m/>
    <m/>
    <m/>
    <m/>
    <m/>
    <m/>
    <m/>
    <m/>
    <m/>
    <m/>
    <m/>
    <m/>
    <n v="17.149999999999999"/>
    <n v="17.149999999999999"/>
    <n v="17.149999999999999"/>
    <n v="7346"/>
    <s v="NA"/>
    <x v="2"/>
    <s v="NA"/>
    <s v="NA"/>
    <n v="0"/>
    <e v="#VALUE!"/>
    <n v="0"/>
    <s v="CLAUDIO CORNEJO CABEZAS"/>
    <x v="251"/>
    <s v="RINCONADA A"/>
    <s v="04:10:39"/>
    <e v="#N/A"/>
    <e v="#N/A"/>
    <m/>
  </r>
  <r>
    <x v="2"/>
    <x v="1"/>
    <n v="80"/>
    <n v="84"/>
    <x v="1"/>
    <s v="1"/>
    <x v="0"/>
    <s v=""/>
    <s v=""/>
    <m/>
    <s v="HELENA"/>
    <s v="CERPA PINOCHET"/>
    <s v=""/>
    <s v="HDM MAGNOLIA"/>
    <m/>
    <s v=""/>
    <m/>
    <s v=""/>
    <s v="CHL"/>
    <s v=""/>
    <s v="09:16:00"/>
    <s v="11:26:30"/>
    <s v="11:31:41"/>
    <s v="15,48"/>
    <s v="16,09"/>
    <s v="8141"/>
    <m/>
    <s v="12:11:41"/>
    <s v="13:56:39"/>
    <s v="14:00:20"/>
    <s v="15,46"/>
    <s v="16"/>
    <s v="6520"/>
    <m/>
    <s v="14:40:20"/>
    <s v="15:49:52"/>
    <s v="16:01:23"/>
    <s v="18,12"/>
    <s v="18,12"/>
    <s v="4172"/>
    <m/>
    <m/>
    <m/>
    <m/>
    <m/>
    <m/>
    <m/>
    <n v="16.059999999999999"/>
    <n v="16.059999999999999"/>
    <n v="16.059999999999999"/>
    <n v="18833"/>
    <n v="18833"/>
    <x v="3"/>
    <n v="12"/>
    <s v="05:13:53"/>
    <n v="145"/>
    <n v="-63.233333333333334"/>
    <n v="165.76666666666665"/>
    <s v="HELENA CERPA PINOCHET"/>
    <x v="84"/>
    <e v="#N/A"/>
    <s v="04:10:39"/>
    <e v="#N/A"/>
    <e v="#N/A"/>
    <m/>
  </r>
  <r>
    <x v="2"/>
    <x v="1"/>
    <n v="80"/>
    <n v="84"/>
    <x v="1"/>
    <s v="2"/>
    <x v="0"/>
    <s v=""/>
    <s v=""/>
    <m/>
    <s v="DIEGO"/>
    <s v="OYANEDEL"/>
    <m/>
    <s v="MANSUR"/>
    <m/>
    <s v=""/>
    <m/>
    <s v=""/>
    <s v="CHL"/>
    <s v=""/>
    <s v="09:16:00"/>
    <s v="11:35:00"/>
    <s v="11:36:55"/>
    <s v="14,9"/>
    <s v="15,11"/>
    <s v="8455"/>
    <m/>
    <s v="12:16:55"/>
    <s v="14:10:57"/>
    <s v="14:14:28"/>
    <s v="14,29"/>
    <s v="14,73"/>
    <s v="7053"/>
    <m/>
    <s v="14:54:28"/>
    <s v="16:06:29"/>
    <s v="16:11:52"/>
    <s v="17,5"/>
    <s v="17,5"/>
    <s v="4321"/>
    <m/>
    <m/>
    <m/>
    <m/>
    <m/>
    <m/>
    <m/>
    <n v="15.25"/>
    <n v="15.25"/>
    <n v="15.25"/>
    <n v="19829"/>
    <n v="19829"/>
    <x v="3"/>
    <n v="16"/>
    <s v="05:30:29"/>
    <n v="125"/>
    <n v="-79.833333333333329"/>
    <n v="129.16666666666669"/>
    <s v="DIEGO OYANEDEL"/>
    <x v="252"/>
    <s v="LA COMPAÑÍA"/>
    <s v="04:10:39"/>
    <e v="#N/A"/>
    <e v="#N/A"/>
    <m/>
  </r>
  <r>
    <x v="2"/>
    <x v="1"/>
    <n v="80"/>
    <n v="84"/>
    <x v="1"/>
    <s v="3"/>
    <x v="0"/>
    <s v=""/>
    <s v=""/>
    <m/>
    <s v="MAX"/>
    <s v="BULNES LABRA"/>
    <m/>
    <s v="FLOKI"/>
    <m/>
    <s v=""/>
    <m/>
    <s v=""/>
    <s v="CHL"/>
    <s v=""/>
    <s v="09:16:00"/>
    <s v="11:42:41"/>
    <s v="11:46:20"/>
    <s v="13,97"/>
    <s v="14,32"/>
    <s v="9020"/>
    <m/>
    <s v="12:26:20"/>
    <s v="14:27:23"/>
    <s v="14:29:57"/>
    <s v="13,59"/>
    <s v="13,88"/>
    <s v="7417"/>
    <m/>
    <s v="15:09:57"/>
    <s v="16:07:18"/>
    <s v="16:15:00"/>
    <s v="21,97"/>
    <s v="21,97"/>
    <s v="3441"/>
    <m/>
    <m/>
    <m/>
    <m/>
    <m/>
    <m/>
    <m/>
    <n v="15.21"/>
    <n v="15.21"/>
    <n v="15.21"/>
    <n v="19878"/>
    <n v="19878"/>
    <x v="3"/>
    <n v="17"/>
    <s v="05:31:18"/>
    <n v="120"/>
    <n v="-80.650000000000006"/>
    <n v="123.35"/>
    <s v="MAX BULNES LABRA"/>
    <x v="202"/>
    <e v="#N/A"/>
    <s v="04:10:39"/>
    <e v="#N/A"/>
    <e v="#N/A"/>
    <m/>
  </r>
  <r>
    <x v="2"/>
    <x v="1"/>
    <n v="80"/>
    <n v="84"/>
    <x v="1"/>
    <s v="4"/>
    <x v="1"/>
    <s v=""/>
    <s v=""/>
    <m/>
    <s v="MAUD"/>
    <s v="BREYNE"/>
    <m/>
    <s v="KHOLLY"/>
    <m/>
    <s v=""/>
    <m/>
    <s v=""/>
    <s v="CHL"/>
    <s v=""/>
    <s v="09:16:00"/>
    <s v="11:26:32"/>
    <s v="11:28:21"/>
    <s v="15,87"/>
    <s v="16,09"/>
    <s v="7941"/>
    <m/>
    <s v="12:08:21"/>
    <s v="13:56:42"/>
    <s v="14:00:03"/>
    <s v="15,04"/>
    <s v="15,5"/>
    <s v="6703"/>
    <s v="FTQ GA"/>
    <m/>
    <m/>
    <m/>
    <m/>
    <m/>
    <m/>
    <m/>
    <m/>
    <m/>
    <m/>
    <m/>
    <m/>
    <m/>
    <n v="15.49"/>
    <n v="15.49"/>
    <n v="15.49"/>
    <n v="14644"/>
    <s v="NA"/>
    <x v="3"/>
    <s v="NA"/>
    <s v="NA"/>
    <n v="0"/>
    <e v="#VALUE!"/>
    <n v="0"/>
    <s v="MAUD BREYNE"/>
    <x v="195"/>
    <e v="#N/A"/>
    <s v="04:10:39"/>
    <e v="#N/A"/>
    <e v="#N/A"/>
    <m/>
  </r>
  <r>
    <x v="2"/>
    <x v="1"/>
    <n v="60"/>
    <n v="63"/>
    <x v="0"/>
    <s v="1"/>
    <x v="0"/>
    <s v=""/>
    <s v=""/>
    <m/>
    <s v="ANDRES"/>
    <s v="GATICA JOLFRE"/>
    <m/>
    <s v="CL CHIPANA"/>
    <m/>
    <s v=""/>
    <m/>
    <s v=""/>
    <s v="CHL"/>
    <s v=""/>
    <s v="11:00:00"/>
    <s v="13:00:21"/>
    <s v="13:10:55"/>
    <s v="16,04"/>
    <s v="17,45"/>
    <s v="7856"/>
    <m/>
    <s v="13:50:55"/>
    <s v="15:40:42"/>
    <s v="15:44:38"/>
    <s v="14,77"/>
    <s v="15,3"/>
    <s v="6823"/>
    <m/>
    <m/>
    <m/>
    <m/>
    <m/>
    <m/>
    <m/>
    <m/>
    <m/>
    <m/>
    <m/>
    <m/>
    <m/>
    <m/>
    <n v="15.45"/>
    <n v="15.45"/>
    <n v="15.45"/>
    <n v="14679"/>
    <n v="14679"/>
    <x v="4"/>
    <n v="1"/>
    <s v="04:04:39"/>
    <n v="200"/>
    <n v="0"/>
    <n v="263"/>
    <s v="ANDRES GATICA JOLFRE"/>
    <x v="253"/>
    <s v="EL MOLINO B"/>
    <s v="04:04:39"/>
    <e v="#N/A"/>
    <e v="#N/A"/>
    <m/>
  </r>
  <r>
    <x v="2"/>
    <x v="1"/>
    <n v="60"/>
    <n v="63"/>
    <x v="0"/>
    <s v="2"/>
    <x v="0"/>
    <s v=""/>
    <s v=""/>
    <m/>
    <s v="JOSE  ELIAS "/>
    <s v="RISHMAWI"/>
    <m/>
    <s v="ANCAR BAKUR"/>
    <m/>
    <s v=""/>
    <m/>
    <s v=""/>
    <s v="CHL"/>
    <s v=""/>
    <s v="11:00:00"/>
    <s v="13:04:56"/>
    <s v="13:11:16"/>
    <s v="16"/>
    <s v="16,81"/>
    <s v="7876"/>
    <m/>
    <s v="13:51:16"/>
    <s v="15:40:40"/>
    <s v="15:45:17"/>
    <s v="14,73"/>
    <s v="15,35"/>
    <s v="6841"/>
    <m/>
    <m/>
    <m/>
    <m/>
    <m/>
    <m/>
    <m/>
    <m/>
    <m/>
    <m/>
    <m/>
    <m/>
    <m/>
    <m/>
    <n v="15.41"/>
    <n v="15.41"/>
    <n v="15.41"/>
    <n v="14717"/>
    <n v="14717"/>
    <x v="4"/>
    <n v="2"/>
    <s v="04:05:17"/>
    <n v="195"/>
    <n v="-0.6333333333333333"/>
    <n v="257.36666666666667"/>
    <s v="JOSE  ELIAS  RISHMAWI"/>
    <x v="115"/>
    <s v="EL QUILLAY"/>
    <s v="04:04:39"/>
    <e v="#N/A"/>
    <e v="#N/A"/>
    <m/>
  </r>
  <r>
    <x v="2"/>
    <x v="1"/>
    <n v="60"/>
    <n v="63"/>
    <x v="0"/>
    <s v="3"/>
    <x v="1"/>
    <s v=""/>
    <s v=""/>
    <m/>
    <s v="RAFAEL "/>
    <s v="CARRERE"/>
    <m/>
    <s v="ZINGARA"/>
    <m/>
    <s v=""/>
    <m/>
    <s v=""/>
    <s v="CHL"/>
    <s v=""/>
    <s v="11:00:00"/>
    <s v="13:12:08"/>
    <s v="13:17:18"/>
    <s v="15,29"/>
    <s v="15,89"/>
    <s v="8238"/>
    <m/>
    <s v="13:57:18"/>
    <s v="15:15:21"/>
    <s v="15:18:38"/>
    <s v="20,65"/>
    <s v="21,52"/>
    <s v="4880"/>
    <s v="FTQ GA"/>
    <m/>
    <m/>
    <m/>
    <m/>
    <m/>
    <m/>
    <m/>
    <m/>
    <m/>
    <m/>
    <m/>
    <m/>
    <m/>
    <n v="17.29"/>
    <n v="17.29"/>
    <n v="17.29"/>
    <n v="13119"/>
    <s v="NA"/>
    <x v="4"/>
    <s v="NA"/>
    <s v="NA"/>
    <n v="0"/>
    <e v="#VALUE!"/>
    <n v="0"/>
    <s v="RAFAEL  CARRERE"/>
    <x v="107"/>
    <s v="RINCONADA B"/>
    <s v="04:04:39"/>
    <e v="#N/A"/>
    <e v="#N/A"/>
    <m/>
  </r>
  <r>
    <x v="2"/>
    <x v="1"/>
    <n v="60"/>
    <n v="63"/>
    <x v="1"/>
    <s v="1"/>
    <x v="0"/>
    <s v=""/>
    <s v=""/>
    <s v="10187939"/>
    <s v="EMILIA"/>
    <s v="PATTERSON"/>
    <m/>
    <s v="Champulli Ali"/>
    <m/>
    <s v=""/>
    <m/>
    <s v=""/>
    <s v="CHL"/>
    <s v=""/>
    <s v="11:00:00"/>
    <s v="13:12:26"/>
    <s v="13:15:36"/>
    <s v="15,49"/>
    <s v="15,86"/>
    <s v="8137"/>
    <m/>
    <s v="13:55:36"/>
    <s v="15:44:14"/>
    <s v="15:50:33"/>
    <s v="14,61"/>
    <s v="15,47"/>
    <s v="6897"/>
    <m/>
    <m/>
    <m/>
    <m/>
    <m/>
    <m/>
    <m/>
    <m/>
    <m/>
    <m/>
    <m/>
    <m/>
    <m/>
    <m/>
    <n v="15.09"/>
    <n v="15.09"/>
    <n v="15.09"/>
    <n v="15034"/>
    <n v="15034"/>
    <x v="8"/>
    <n v="3"/>
    <s v="04:10:34"/>
    <n v="190"/>
    <n v="-5.916666666666667"/>
    <n v="247.08333333333334"/>
    <s v="EMILIA PATTERSON"/>
    <x v="254"/>
    <s v="RINCONADA A"/>
    <s v="04:04:39"/>
    <e v="#N/A"/>
    <e v="#N/A"/>
    <m/>
  </r>
  <r>
    <x v="2"/>
    <x v="1"/>
    <n v="60"/>
    <n v="63"/>
    <x v="1"/>
    <s v="2"/>
    <x v="0"/>
    <s v=""/>
    <s v=""/>
    <m/>
    <s v="CRISTOBAL"/>
    <s v="ROJAS"/>
    <m/>
    <s v="RANQUILCO FARUK"/>
    <m/>
    <s v=""/>
    <m/>
    <s v=""/>
    <s v="CHL"/>
    <s v=""/>
    <s v="11:00:00"/>
    <s v="13:12:18"/>
    <s v="13:14:53"/>
    <s v="15,57"/>
    <s v="15,87"/>
    <s v="8093"/>
    <m/>
    <s v="13:54:53"/>
    <s v="15:44:12"/>
    <s v="15:51:16"/>
    <s v="14,43"/>
    <s v="15,37"/>
    <s v="6984"/>
    <m/>
    <m/>
    <m/>
    <m/>
    <m/>
    <m/>
    <m/>
    <m/>
    <m/>
    <m/>
    <m/>
    <m/>
    <m/>
    <m/>
    <n v="15.04"/>
    <n v="15.04"/>
    <n v="15.04"/>
    <n v="15077"/>
    <n v="15077"/>
    <x v="8"/>
    <n v="4"/>
    <s v="04:11:17"/>
    <n v="185"/>
    <n v="-6.6333333333333329"/>
    <n v="241.36666666666667"/>
    <s v="CRISTOBAL ROJAS"/>
    <x v="255"/>
    <e v="#N/A"/>
    <s v="04:04:39"/>
    <e v="#N/A"/>
    <e v="#N/A"/>
    <m/>
  </r>
  <r>
    <x v="2"/>
    <x v="1"/>
    <n v="60"/>
    <n v="63"/>
    <x v="1"/>
    <s v="3"/>
    <x v="1"/>
    <s v=""/>
    <s v=""/>
    <m/>
    <s v="JOSEFA"/>
    <s v="AGUILERA"/>
    <m/>
    <s v="SULTAN AUGUSTO"/>
    <m/>
    <s v=""/>
    <m/>
    <s v=""/>
    <s v="CHL"/>
    <s v=""/>
    <s v="11:00:00"/>
    <s v="13:12:03"/>
    <s v="13:17:36"/>
    <s v="15,26"/>
    <s v="15,9"/>
    <s v="8257"/>
    <m/>
    <s v="13:57:36"/>
    <s v="15:44:06"/>
    <s v="15:57:50"/>
    <s v="13,97"/>
    <s v="15,78"/>
    <s v="7214"/>
    <s v="FTQ GA"/>
    <m/>
    <m/>
    <m/>
    <m/>
    <m/>
    <m/>
    <m/>
    <m/>
    <m/>
    <m/>
    <m/>
    <m/>
    <m/>
    <n v="14.66"/>
    <n v="14.66"/>
    <n v="14.66"/>
    <n v="15471"/>
    <s v="NA"/>
    <x v="8"/>
    <s v="NA"/>
    <s v="NA"/>
    <n v="0"/>
    <e v="#VALUE!"/>
    <n v="0"/>
    <s v="JOSEFA AGUILERA"/>
    <x v="112"/>
    <s v="RINCONADA B"/>
    <s v="04:04:39"/>
    <e v="#N/A"/>
    <e v="#N/A"/>
    <m/>
  </r>
  <r>
    <x v="2"/>
    <x v="1"/>
    <n v="40"/>
    <n v="41"/>
    <x v="0"/>
    <s v="1"/>
    <x v="0"/>
    <s v=""/>
    <s v=""/>
    <s v="10150368"/>
    <s v="MARIA IGNACIA"/>
    <s v="SAT YABER"/>
    <s v="103hq92"/>
    <s v="Copihue"/>
    <m/>
    <s v=""/>
    <m/>
    <s v=""/>
    <s v="CHL"/>
    <s v=""/>
    <s v="12:30:00"/>
    <s v="13:27:12"/>
    <s v="13:32:37"/>
    <s v="20,12"/>
    <s v="22,02"/>
    <s v="3757"/>
    <m/>
    <s v="14:02:37"/>
    <s v="15:02:11"/>
    <s v="15:06:43"/>
    <s v="18,72"/>
    <s v="20,14"/>
    <s v="3846"/>
    <m/>
    <m/>
    <m/>
    <m/>
    <m/>
    <m/>
    <m/>
    <m/>
    <m/>
    <m/>
    <m/>
    <m/>
    <m/>
    <m/>
    <n v="19.41"/>
    <n v="19.41"/>
    <n v="19.41"/>
    <n v="7603"/>
    <n v="7603"/>
    <x v="5"/>
    <n v="1"/>
    <s v="02:06:43"/>
    <n v="200"/>
    <n v="0"/>
    <n v="241"/>
    <s v="MARIA IGNACIA SAT YABER"/>
    <x v="89"/>
    <s v="RINCONADA B"/>
    <s v="02:06:43"/>
    <e v="#N/A"/>
    <e v="#N/A"/>
    <m/>
  </r>
  <r>
    <x v="2"/>
    <x v="1"/>
    <n v="40"/>
    <n v="41"/>
    <x v="0"/>
    <s v="2"/>
    <x v="0"/>
    <s v=""/>
    <s v=""/>
    <m/>
    <s v="JORGE"/>
    <s v="GELDRES"/>
    <m/>
    <s v="GLORIA"/>
    <m/>
    <s v=""/>
    <m/>
    <s v=""/>
    <s v="CHL"/>
    <s v=""/>
    <s v="12:30:00"/>
    <s v="13:33:02"/>
    <s v="13:39:36"/>
    <s v="18,1"/>
    <s v="19,98"/>
    <s v="4176"/>
    <m/>
    <s v="14:09:36"/>
    <s v="15:09:17"/>
    <s v="15:18:04"/>
    <s v="17,53"/>
    <s v="20,1"/>
    <s v="4108"/>
    <m/>
    <m/>
    <m/>
    <m/>
    <m/>
    <m/>
    <m/>
    <m/>
    <m/>
    <m/>
    <m/>
    <m/>
    <m/>
    <m/>
    <n v="17.82"/>
    <n v="17.82"/>
    <n v="17.82"/>
    <n v="8284"/>
    <n v="8284"/>
    <x v="5"/>
    <n v="2"/>
    <s v="02:18:04"/>
    <n v="195"/>
    <n v="-11.35"/>
    <n v="224.65"/>
    <s v="JORGE GELDRES"/>
    <x v="256"/>
    <e v="#N/A"/>
    <s v="02:06:43"/>
    <e v="#N/A"/>
    <e v="#N/A"/>
    <m/>
  </r>
  <r>
    <x v="2"/>
    <x v="1"/>
    <n v="40"/>
    <n v="41"/>
    <x v="0"/>
    <s v="3"/>
    <x v="0"/>
    <s v=""/>
    <s v=""/>
    <m/>
    <s v="JORGE "/>
    <s v="BERCKEMEYER GOSCH"/>
    <m/>
    <s v="SHAWAN"/>
    <m/>
    <s v=""/>
    <m/>
    <s v=""/>
    <s v="CHL"/>
    <s v=""/>
    <s v="12:30:00"/>
    <s v="13:27:22"/>
    <s v="13:36:36"/>
    <s v="18,92"/>
    <s v="21,96"/>
    <s v="3996"/>
    <m/>
    <s v="14:06:36"/>
    <s v="15:13:55"/>
    <s v="15:19:06"/>
    <s v="16,55"/>
    <s v="17,83"/>
    <s v="4350"/>
    <m/>
    <m/>
    <m/>
    <m/>
    <m/>
    <m/>
    <m/>
    <m/>
    <m/>
    <m/>
    <m/>
    <m/>
    <m/>
    <m/>
    <n v="17.68"/>
    <n v="17.68"/>
    <n v="17.68"/>
    <n v="8346"/>
    <n v="8346"/>
    <x v="5"/>
    <n v="3"/>
    <s v="02:19:06"/>
    <n v="190"/>
    <n v="-12.383333333333333"/>
    <n v="218.61666666666667"/>
    <s v="JORGE  BERCKEMEYER GOSCH"/>
    <x v="257"/>
    <e v="#N/A"/>
    <s v="02:06:43"/>
    <e v="#N/A"/>
    <e v="#N/A"/>
    <m/>
  </r>
  <r>
    <x v="2"/>
    <x v="1"/>
    <n v="40"/>
    <n v="41"/>
    <x v="0"/>
    <s v="4"/>
    <x v="0"/>
    <s v=""/>
    <s v=""/>
    <m/>
    <s v="CARLOS"/>
    <s v="SABBAGH PISANO"/>
    <m/>
    <s v="SHAH"/>
    <m/>
    <s v=""/>
    <m/>
    <s v=""/>
    <s v="CHL"/>
    <s v=""/>
    <s v="12:30:00"/>
    <s v="13:36:31"/>
    <s v="13:44:57"/>
    <s v="16,81"/>
    <s v="18,94"/>
    <s v="4497"/>
    <m/>
    <s v="14:14:57"/>
    <s v="15:30:45"/>
    <s v="15:38:59"/>
    <s v="14,28"/>
    <s v="15,83"/>
    <s v="5042"/>
    <m/>
    <m/>
    <m/>
    <m/>
    <m/>
    <m/>
    <m/>
    <m/>
    <m/>
    <m/>
    <m/>
    <m/>
    <m/>
    <m/>
    <n v="15.47"/>
    <n v="15.47"/>
    <n v="15.47"/>
    <n v="9539"/>
    <n v="9539"/>
    <x v="5"/>
    <n v="4"/>
    <s v="02:38:59"/>
    <n v="185"/>
    <n v="-32.266666666666666"/>
    <n v="193.73333333333335"/>
    <s v="CARLOS SABBAGH PISANO"/>
    <x v="258"/>
    <e v="#N/A"/>
    <s v="02:06:43"/>
    <e v="#N/A"/>
    <e v="#N/A"/>
    <m/>
  </r>
  <r>
    <x v="2"/>
    <x v="1"/>
    <n v="40"/>
    <n v="41"/>
    <x v="0"/>
    <s v="5"/>
    <x v="0"/>
    <s v=""/>
    <s v=""/>
    <m/>
    <s v="MATIAS"/>
    <s v="LILLO"/>
    <m/>
    <s v="ALI BABA"/>
    <m/>
    <s v=""/>
    <m/>
    <s v=""/>
    <s v="CHL"/>
    <s v=""/>
    <s v="12:30:00"/>
    <s v="13:43:31"/>
    <s v="13:51:23"/>
    <s v="15,48"/>
    <s v="17,14"/>
    <s v="4884"/>
    <m/>
    <s v="14:21:23"/>
    <s v="15:29:35"/>
    <s v="15:39:03"/>
    <s v="15,45"/>
    <s v="17,6"/>
    <s v="4660"/>
    <m/>
    <m/>
    <m/>
    <m/>
    <m/>
    <m/>
    <m/>
    <m/>
    <m/>
    <m/>
    <m/>
    <m/>
    <m/>
    <m/>
    <n v="15.47"/>
    <n v="15.47"/>
    <n v="15.47"/>
    <n v="9544"/>
    <n v="9544"/>
    <x v="5"/>
    <n v="5"/>
    <s v="02:39:04"/>
    <n v="180"/>
    <n v="-32.35"/>
    <n v="188.65"/>
    <s v="MATIAS LILLO"/>
    <x v="259"/>
    <s v="KEHAILAN A"/>
    <s v="02:06:43"/>
    <e v="#N/A"/>
    <e v="#N/A"/>
    <m/>
  </r>
  <r>
    <x v="2"/>
    <x v="1"/>
    <n v="40"/>
    <n v="41"/>
    <x v="0"/>
    <s v="6"/>
    <x v="0"/>
    <s v=""/>
    <s v=""/>
    <s v="10039977"/>
    <s v="JUAN EDUARDO"/>
    <s v="COX VIAL"/>
    <m/>
    <s v="HELENA"/>
    <m/>
    <s v=""/>
    <m/>
    <s v=""/>
    <s v="CHL"/>
    <s v=""/>
    <s v="12:30:00"/>
    <s v="13:58:37"/>
    <s v="14:06:10"/>
    <s v="13,1"/>
    <s v="14,22"/>
    <s v="5770"/>
    <m/>
    <s v="14:36:10"/>
    <s v="15:27:38"/>
    <s v="15:40:10"/>
    <s v="18,75"/>
    <s v="23,31"/>
    <s v="3841"/>
    <m/>
    <m/>
    <m/>
    <m/>
    <m/>
    <m/>
    <m/>
    <m/>
    <m/>
    <m/>
    <m/>
    <m/>
    <m/>
    <m/>
    <n v="15.36"/>
    <n v="15.36"/>
    <n v="15.36"/>
    <n v="9611"/>
    <n v="9611"/>
    <x v="5"/>
    <n v="6"/>
    <s v="02:40:11"/>
    <n v="175"/>
    <n v="-33.466666666666669"/>
    <n v="182.53333333333333"/>
    <s v="JUAN EDUARDO COX VIAL"/>
    <x v="260"/>
    <e v="#N/A"/>
    <s v="02:06:43"/>
    <e v="#N/A"/>
    <e v="#N/A"/>
    <m/>
  </r>
  <r>
    <x v="2"/>
    <x v="1"/>
    <n v="40"/>
    <n v="41"/>
    <x v="0"/>
    <s v="7"/>
    <x v="0"/>
    <s v=""/>
    <s v=""/>
    <s v="10138024"/>
    <s v="MARIA CECILIA"/>
    <s v="GODOY"/>
    <m/>
    <s v="PS Siroco"/>
    <m/>
    <s v=""/>
    <m/>
    <s v=""/>
    <s v="CHL"/>
    <s v=""/>
    <s v="12:30:00"/>
    <s v="13:51:23"/>
    <s v="13:54:25"/>
    <s v="14,92"/>
    <s v="15,48"/>
    <s v="5066"/>
    <m/>
    <s v="14:24:25"/>
    <s v="15:42:10"/>
    <s v="15:47:42"/>
    <s v="14,41"/>
    <s v="15,44"/>
    <s v="4997"/>
    <m/>
    <m/>
    <m/>
    <m/>
    <m/>
    <m/>
    <m/>
    <m/>
    <m/>
    <m/>
    <m/>
    <m/>
    <m/>
    <m/>
    <n v="14.67"/>
    <n v="14.67"/>
    <n v="14.67"/>
    <n v="10063"/>
    <n v="10063"/>
    <x v="5"/>
    <n v="7"/>
    <s v="02:47:43"/>
    <n v="170"/>
    <n v="-41"/>
    <n v="170"/>
    <s v="MARIA CECILIA GODOY"/>
    <x v="93"/>
    <s v="EL SENDERO"/>
    <s v="02:06:43"/>
    <e v="#N/A"/>
    <e v="#N/A"/>
    <m/>
  </r>
  <r>
    <x v="2"/>
    <x v="1"/>
    <n v="40"/>
    <n v="41"/>
    <x v="0"/>
    <s v="8"/>
    <x v="0"/>
    <s v=""/>
    <s v=""/>
    <s v="10068034"/>
    <s v="CAMILA "/>
    <s v="HERRERA"/>
    <m/>
    <s v="PINTA"/>
    <m/>
    <s v=""/>
    <m/>
    <s v=""/>
    <s v="CHL"/>
    <s v=""/>
    <s v="12:30:00"/>
    <s v="13:57:24"/>
    <s v="14:00:44"/>
    <s v="13,89"/>
    <s v="14,42"/>
    <s v="5444"/>
    <m/>
    <s v="14:30:44"/>
    <s v="15:59:30"/>
    <s v="16:03:25"/>
    <s v="12,95"/>
    <s v="13,52"/>
    <s v="5561"/>
    <m/>
    <m/>
    <m/>
    <m/>
    <m/>
    <m/>
    <m/>
    <m/>
    <m/>
    <m/>
    <m/>
    <m/>
    <m/>
    <m/>
    <n v="13.41"/>
    <n v="13.41"/>
    <n v="13.41"/>
    <n v="11005"/>
    <n v="11005"/>
    <x v="5"/>
    <n v="9"/>
    <s v="03:03:25"/>
    <n v="160"/>
    <n v="-56.7"/>
    <n v="144.30000000000001"/>
    <s v="CAMILA  HERRERA"/>
    <x v="261"/>
    <e v="#N/A"/>
    <s v="02:06:43"/>
    <e v="#N/A"/>
    <e v="#N/A"/>
    <m/>
  </r>
  <r>
    <x v="2"/>
    <x v="1"/>
    <n v="40"/>
    <n v="41"/>
    <x v="0"/>
    <s v="9"/>
    <x v="0"/>
    <s v=""/>
    <s v=""/>
    <s v="10032360"/>
    <s v="ALFREDO"/>
    <s v="SAT YABER"/>
    <m/>
    <s v="PROFETA"/>
    <m/>
    <s v=""/>
    <m/>
    <s v=""/>
    <s v="CHL"/>
    <s v=""/>
    <s v="12:30:00"/>
    <s v="13:57:13"/>
    <s v="14:00:51"/>
    <s v="13,87"/>
    <s v="14,45"/>
    <s v="5452"/>
    <m/>
    <s v="14:30:51"/>
    <s v="15:59:40"/>
    <s v="16:05:24"/>
    <s v="12,69"/>
    <s v="13,51"/>
    <s v="5673"/>
    <m/>
    <m/>
    <m/>
    <m/>
    <m/>
    <m/>
    <m/>
    <m/>
    <m/>
    <m/>
    <m/>
    <m/>
    <m/>
    <m/>
    <n v="13.27"/>
    <n v="13.27"/>
    <n v="13.27"/>
    <n v="11124"/>
    <n v="11124"/>
    <x v="5"/>
    <n v="10"/>
    <s v="03:05:24"/>
    <n v="155"/>
    <n v="-58.68333333333333"/>
    <n v="137.31666666666666"/>
    <s v="ALFREDO SAT YABER"/>
    <x v="262"/>
    <s v="RINCONADA A"/>
    <s v="02:06:43"/>
    <e v="#N/A"/>
    <e v="#N/A"/>
    <m/>
  </r>
  <r>
    <x v="2"/>
    <x v="1"/>
    <n v="40"/>
    <n v="41"/>
    <x v="0"/>
    <s v="10"/>
    <x v="0"/>
    <s v=""/>
    <s v=""/>
    <s v="10078206"/>
    <s v="CARLA"/>
    <s v="O´NELL"/>
    <m/>
    <s v="HADI"/>
    <m/>
    <s v=""/>
    <m/>
    <s v=""/>
    <s v="CHL"/>
    <s v=""/>
    <s v="12:30:00"/>
    <s v="13:57:15"/>
    <s v="14:02:17"/>
    <s v="13,65"/>
    <s v="14,44"/>
    <s v="5537"/>
    <m/>
    <s v="14:32:17"/>
    <s v="15:59:45"/>
    <s v="16:06:32"/>
    <s v="12,73"/>
    <s v="13,72"/>
    <s v="5656"/>
    <m/>
    <m/>
    <m/>
    <m/>
    <m/>
    <m/>
    <m/>
    <m/>
    <m/>
    <m/>
    <m/>
    <m/>
    <m/>
    <m/>
    <n v="13.19"/>
    <n v="13.19"/>
    <n v="13.19"/>
    <n v="11193"/>
    <n v="11193"/>
    <x v="5"/>
    <n v="11"/>
    <s v="03:06:33"/>
    <n v="150"/>
    <n v="-59.833333333333336"/>
    <n v="131.16666666666666"/>
    <s v="CARLA O´NELL"/>
    <x v="106"/>
    <s v="RINCONADA A"/>
    <s v="02:06:43"/>
    <e v="#N/A"/>
    <e v="#N/A"/>
    <m/>
  </r>
  <r>
    <x v="2"/>
    <x v="1"/>
    <n v="40"/>
    <n v="41"/>
    <x v="0"/>
    <s v="11"/>
    <x v="0"/>
    <s v=""/>
    <s v=""/>
    <m/>
    <s v="FRANCISCO"/>
    <s v="VERGARA"/>
    <m/>
    <s v="HP ORASHAN"/>
    <m/>
    <s v=""/>
    <m/>
    <s v=""/>
    <s v="CHL"/>
    <s v=""/>
    <s v="12:30:00"/>
    <s v="13:57:26"/>
    <s v="14:06:16"/>
    <s v="13,09"/>
    <s v="14,41"/>
    <s v="5776"/>
    <m/>
    <s v="14:36:16"/>
    <s v="16:05:13"/>
    <s v="16:13:42"/>
    <s v="12,32"/>
    <s v="13,49"/>
    <s v="5846"/>
    <m/>
    <m/>
    <m/>
    <m/>
    <m/>
    <m/>
    <m/>
    <m/>
    <m/>
    <m/>
    <m/>
    <m/>
    <m/>
    <m/>
    <n v="12.7"/>
    <n v="12.7"/>
    <n v="12.7"/>
    <n v="11622"/>
    <n v="11622"/>
    <x v="5"/>
    <n v="12"/>
    <s v="03:13:42"/>
    <n v="145"/>
    <n v="-66.983333333333334"/>
    <n v="119.01666666666667"/>
    <s v="FRANCISCO VERGARA"/>
    <x v="263"/>
    <e v="#N/A"/>
    <s v="02:06:43"/>
    <e v="#N/A"/>
    <e v="#N/A"/>
    <m/>
  </r>
  <r>
    <x v="2"/>
    <x v="1"/>
    <n v="40"/>
    <n v="41"/>
    <x v="0"/>
    <s v="12"/>
    <x v="0"/>
    <s v=""/>
    <s v=""/>
    <s v="10102392"/>
    <s v="MACARENA"/>
    <s v="SUAZO CEPEDA"/>
    <m/>
    <s v="HC TIA HAYDE"/>
    <m/>
    <s v=""/>
    <m/>
    <s v=""/>
    <s v="CHL"/>
    <s v=""/>
    <s v="12:30:00"/>
    <s v="14:20:45"/>
    <s v="14:23:41"/>
    <s v="11,08"/>
    <s v="11,38"/>
    <s v="6822"/>
    <m/>
    <s v="14:53:41"/>
    <s v="16:23:10"/>
    <s v="16:28:31"/>
    <s v="12,65"/>
    <s v="13,41"/>
    <s v="5690"/>
    <m/>
    <m/>
    <m/>
    <m/>
    <m/>
    <m/>
    <m/>
    <m/>
    <m/>
    <m/>
    <m/>
    <m/>
    <m/>
    <m/>
    <n v="11.8"/>
    <n v="11.8"/>
    <n v="11.8"/>
    <n v="12511"/>
    <n v="12511"/>
    <x v="5"/>
    <n v="15"/>
    <s v="03:28:31"/>
    <n v="130"/>
    <n v="-81.8"/>
    <n v="89.2"/>
    <s v="MACARENA SUAZO CEPEDA"/>
    <x v="264"/>
    <s v="EL QUILLAY"/>
    <s v="02:06:43"/>
    <e v="#N/A"/>
    <e v="#N/A"/>
    <m/>
  </r>
  <r>
    <x v="2"/>
    <x v="1"/>
    <n v="40"/>
    <n v="41"/>
    <x v="0"/>
    <s v="13"/>
    <x v="1"/>
    <s v=""/>
    <s v=""/>
    <m/>
    <s v="GUILLERMO "/>
    <s v="TORO TASSARA"/>
    <m/>
    <s v="ROBLE"/>
    <m/>
    <s v=""/>
    <m/>
    <s v=""/>
    <s v="CHL"/>
    <s v=""/>
    <s v="12:30:00"/>
    <s v="13:26:40"/>
    <s v="13:33:08"/>
    <s v="19,95"/>
    <s v="22,23"/>
    <s v="3789"/>
    <m/>
    <s v="14:03:08"/>
    <s v="15:02:05"/>
    <s v="15:08:54"/>
    <s v="18,25"/>
    <s v="20,36"/>
    <s v="3945"/>
    <s v="FTQ GA"/>
    <m/>
    <m/>
    <m/>
    <m/>
    <m/>
    <m/>
    <m/>
    <m/>
    <m/>
    <m/>
    <m/>
    <m/>
    <m/>
    <n v="19.079999999999998"/>
    <n v="19.079999999999998"/>
    <n v="19.079999999999998"/>
    <n v="7734"/>
    <s v="NA"/>
    <x v="5"/>
    <s v="NA"/>
    <s v="NA"/>
    <n v="0"/>
    <e v="#VALUE!"/>
    <n v="0"/>
    <s v="GUILLERMO  TORO TASSARA"/>
    <x v="88"/>
    <e v="#N/A"/>
    <s v="02:06:43"/>
    <e v="#N/A"/>
    <e v="#N/A"/>
    <m/>
  </r>
  <r>
    <x v="2"/>
    <x v="1"/>
    <n v="40"/>
    <n v="41"/>
    <x v="0"/>
    <s v="14"/>
    <x v="1"/>
    <s v=""/>
    <s v=""/>
    <m/>
    <s v="JUAN ALVARO"/>
    <s v="GONZALEZ ASBUN"/>
    <s v="105ZX18"/>
    <s v="PERSEO"/>
    <m/>
    <s v=""/>
    <m/>
    <s v=""/>
    <s v="CHL"/>
    <s v=""/>
    <s v="12:30:00"/>
    <s v="13:51:27"/>
    <s v="13:59:43"/>
    <s v="14,04"/>
    <s v="15,47"/>
    <s v="5383"/>
    <m/>
    <s v="14:29:43"/>
    <s v="15:45:11"/>
    <s v="15:53:51"/>
    <s v="14,26"/>
    <s v="15,9"/>
    <s v="5048"/>
    <s v="FTQ GA"/>
    <m/>
    <m/>
    <m/>
    <m/>
    <m/>
    <m/>
    <m/>
    <m/>
    <m/>
    <m/>
    <m/>
    <m/>
    <m/>
    <n v="14.15"/>
    <n v="14.15"/>
    <n v="14.15"/>
    <n v="10431"/>
    <s v="NA"/>
    <x v="5"/>
    <s v="NA"/>
    <s v="NA"/>
    <n v="0"/>
    <e v="#VALUE!"/>
    <n v="0"/>
    <s v="JUAN ALVARO GONZALEZ ASBUN"/>
    <x v="265"/>
    <s v="EL SENDERO"/>
    <s v="02:06:43"/>
    <e v="#N/A"/>
    <e v="#N/A"/>
    <m/>
  </r>
  <r>
    <x v="2"/>
    <x v="1"/>
    <n v="40"/>
    <n v="41"/>
    <x v="0"/>
    <s v="15"/>
    <x v="1"/>
    <s v=""/>
    <s v=""/>
    <m/>
    <s v="JOSEFINA"/>
    <s v="SANCHEZ LABBE"/>
    <m/>
    <s v="LOMA VERDE BALFA"/>
    <m/>
    <s v=""/>
    <m/>
    <s v=""/>
    <s v="CHL"/>
    <s v=""/>
    <s v="12:30:00"/>
    <s v="13:57:31"/>
    <s v="14:02:26"/>
    <s v="13,63"/>
    <s v="14,4"/>
    <s v="5547"/>
    <m/>
    <s v="14:32:26"/>
    <s v="15:59:51"/>
    <s v="16:06:53"/>
    <s v="12,71"/>
    <s v="13,73"/>
    <s v="5667"/>
    <s v="FTQ GA"/>
    <m/>
    <m/>
    <m/>
    <m/>
    <m/>
    <m/>
    <m/>
    <m/>
    <m/>
    <m/>
    <m/>
    <m/>
    <m/>
    <n v="13.16"/>
    <n v="13.16"/>
    <n v="13.16"/>
    <n v="11213"/>
    <s v="NA"/>
    <x v="5"/>
    <s v="NA"/>
    <s v="NA"/>
    <n v="0"/>
    <e v="#VALUE!"/>
    <n v="0"/>
    <s v="JOSEFINA SANCHEZ LABBE"/>
    <x v="266"/>
    <e v="#N/A"/>
    <s v="02:06:43"/>
    <e v="#N/A"/>
    <e v="#N/A"/>
    <m/>
  </r>
  <r>
    <x v="2"/>
    <x v="1"/>
    <n v="40"/>
    <n v="41"/>
    <x v="0"/>
    <s v="16"/>
    <x v="1"/>
    <s v=""/>
    <s v=""/>
    <m/>
    <s v="ESTEBAN "/>
    <s v="GALDAMES CASORZO"/>
    <m/>
    <s v="KIMAL"/>
    <m/>
    <s v=""/>
    <m/>
    <s v=""/>
    <s v="CHL"/>
    <s v=""/>
    <s v="12:30:00"/>
    <s v="13:32:44"/>
    <s v="13:34:46"/>
    <s v="19,45"/>
    <s v="20,08"/>
    <s v="3886"/>
    <s v="FTQ GA"/>
    <m/>
    <m/>
    <m/>
    <m/>
    <m/>
    <m/>
    <m/>
    <m/>
    <m/>
    <m/>
    <m/>
    <m/>
    <m/>
    <m/>
    <m/>
    <m/>
    <m/>
    <m/>
    <m/>
    <m/>
    <n v="19.45"/>
    <n v="19.45"/>
    <n v="19.45"/>
    <n v="3886"/>
    <s v="NA"/>
    <x v="5"/>
    <s v="NA"/>
    <s v="NA"/>
    <n v="0"/>
    <e v="#VALUE!"/>
    <n v="0"/>
    <s v="ESTEBAN  GALDAMES CASORZO"/>
    <x v="267"/>
    <e v="#N/A"/>
    <s v="02:06:43"/>
    <e v="#N/A"/>
    <e v="#N/A"/>
    <m/>
  </r>
  <r>
    <x v="2"/>
    <x v="1"/>
    <n v="40"/>
    <n v="41"/>
    <x v="0"/>
    <s v="17"/>
    <x v="1"/>
    <s v=""/>
    <s v=""/>
    <s v="10109604"/>
    <s v="MARTIN"/>
    <s v="BULNES Labra"/>
    <m/>
    <s v="JOHANA"/>
    <m/>
    <s v=""/>
    <m/>
    <s v=""/>
    <s v="CHL"/>
    <s v=""/>
    <s v="12:30:00"/>
    <s v="13:41:07"/>
    <s v="13:45:33"/>
    <s v="16,67"/>
    <s v="17,71"/>
    <s v="4534"/>
    <s v="FTQ GA"/>
    <m/>
    <m/>
    <m/>
    <m/>
    <m/>
    <m/>
    <m/>
    <m/>
    <m/>
    <m/>
    <m/>
    <m/>
    <m/>
    <m/>
    <m/>
    <m/>
    <m/>
    <m/>
    <m/>
    <m/>
    <n v="16.670000000000002"/>
    <n v="16.670000000000002"/>
    <n v="16.670000000000002"/>
    <n v="4534"/>
    <s v="NA"/>
    <x v="5"/>
    <s v="NA"/>
    <s v="NA"/>
    <n v="0"/>
    <e v="#VALUE!"/>
    <n v="0"/>
    <s v="MARTIN BULNES LABRA"/>
    <x v="268"/>
    <e v="#N/A"/>
    <s v="02:06:43"/>
    <e v="#N/A"/>
    <e v="#N/A"/>
    <m/>
  </r>
  <r>
    <x v="2"/>
    <x v="1"/>
    <n v="40"/>
    <n v="41"/>
    <x v="0"/>
    <s v="18"/>
    <x v="1"/>
    <s v=""/>
    <s v=""/>
    <s v="10151823"/>
    <s v="JAIME"/>
    <s v="GUZMAN SILVA"/>
    <m/>
    <s v="CL ANATOLIA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s v="JAIME GUZMAN SILVA"/>
    <x v="269"/>
    <e v="#N/A"/>
    <s v="02:06:43"/>
    <e v="#N/A"/>
    <e v="#N/A"/>
    <m/>
  </r>
  <r>
    <x v="2"/>
    <x v="1"/>
    <n v="40"/>
    <n v="41"/>
    <x v="0"/>
    <s v="19"/>
    <x v="1"/>
    <s v=""/>
    <s v=""/>
    <s v="10018453"/>
    <s v="RENI "/>
    <s v="MULLER"/>
    <m/>
    <s v="KUFRA EL PANGUE"/>
    <m/>
    <s v=""/>
    <m/>
    <s v=""/>
    <s v="CHL"/>
    <s v=""/>
    <s v="12:30:00"/>
    <s v=""/>
    <s v=""/>
    <s v=""/>
    <s v=""/>
    <s v=""/>
    <s v="FTQ GA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s v="RENI  MULLER"/>
    <x v="210"/>
    <s v="KEHAILAN A"/>
    <s v="02:06:43"/>
    <e v="#N/A"/>
    <e v="#N/A"/>
    <m/>
  </r>
  <r>
    <x v="2"/>
    <x v="1"/>
    <n v="40"/>
    <n v="41"/>
    <x v="1"/>
    <s v="1"/>
    <x v="0"/>
    <s v=""/>
    <s v=""/>
    <m/>
    <s v="NICOLAS"/>
    <s v="JIMENEZ"/>
    <m/>
    <s v="FALAX"/>
    <m/>
    <s v=""/>
    <m/>
    <s v=""/>
    <s v="CHL"/>
    <s v=""/>
    <s v="12:45:00"/>
    <s v="14:04:40"/>
    <s v="14:16:13"/>
    <s v="13,81"/>
    <s v="15,81"/>
    <s v="5473"/>
    <m/>
    <s v="14:46:13"/>
    <s v="16:02:03"/>
    <s v="16:13:18"/>
    <s v="13,78"/>
    <s v="15,82"/>
    <s v="5225"/>
    <m/>
    <m/>
    <m/>
    <m/>
    <m/>
    <m/>
    <m/>
    <m/>
    <m/>
    <m/>
    <m/>
    <m/>
    <m/>
    <m/>
    <n v="13.8"/>
    <n v="13.8"/>
    <n v="13.8"/>
    <n v="10698"/>
    <n v="10698"/>
    <x v="6"/>
    <n v="8"/>
    <s v="02:58:18"/>
    <n v="165"/>
    <n v="-51.583333333333336"/>
    <n v="154.41666666666666"/>
    <s v="NICOLAS JIMENEZ"/>
    <x v="270"/>
    <e v="#N/A"/>
    <s v="02:06:43"/>
    <e v="#N/A"/>
    <e v="#N/A"/>
    <m/>
  </r>
  <r>
    <x v="2"/>
    <x v="1"/>
    <n v="40"/>
    <n v="41"/>
    <x v="1"/>
    <s v="2"/>
    <x v="0"/>
    <s v=""/>
    <s v=""/>
    <m/>
    <s v="AMELIA "/>
    <s v="LARRAIN"/>
    <m/>
    <s v="Punta del viento Mushali"/>
    <m/>
    <s v=""/>
    <m/>
    <s v=""/>
    <s v="CHL"/>
    <s v=""/>
    <s v="12:45:00"/>
    <s v="14:20:41"/>
    <s v="14:23:57"/>
    <s v="12,73"/>
    <s v="13,17"/>
    <s v="5937"/>
    <m/>
    <s v="14:53:57"/>
    <s v="16:23:01"/>
    <s v="16:29:13"/>
    <s v="12,6"/>
    <s v="13,47"/>
    <s v="5716"/>
    <m/>
    <m/>
    <m/>
    <m/>
    <m/>
    <m/>
    <m/>
    <m/>
    <m/>
    <m/>
    <m/>
    <m/>
    <m/>
    <m/>
    <n v="12.67"/>
    <n v="12.67"/>
    <n v="12.67"/>
    <n v="11653"/>
    <n v="11653"/>
    <x v="6"/>
    <n v="13"/>
    <s v="03:14:13"/>
    <n v="140"/>
    <n v="-67.5"/>
    <n v="113.5"/>
    <s v="AMELIA  LARRAIN"/>
    <x v="271"/>
    <s v="EL QUILLAY"/>
    <s v="02:06:43"/>
    <e v="#N/A"/>
    <e v="#N/A"/>
    <m/>
  </r>
  <r>
    <x v="2"/>
    <x v="1"/>
    <n v="40"/>
    <n v="41"/>
    <x v="1"/>
    <s v="3"/>
    <x v="0"/>
    <s v=""/>
    <s v=""/>
    <m/>
    <s v="ISIDORA"/>
    <s v="CAÑAS"/>
    <m/>
    <s v="ANCAR FARUK"/>
    <m/>
    <s v=""/>
    <m/>
    <s v=""/>
    <s v="CHL"/>
    <s v=""/>
    <s v="12:45:00"/>
    <s v="14:20:48"/>
    <s v="14:24:42"/>
    <s v="12,64"/>
    <s v="13,15"/>
    <s v="5982"/>
    <m/>
    <s v="14:54:42"/>
    <s v="16:23:05"/>
    <s v="16:31:25"/>
    <s v="12,41"/>
    <s v="13,58"/>
    <s v="5803"/>
    <m/>
    <m/>
    <m/>
    <m/>
    <m/>
    <m/>
    <m/>
    <m/>
    <m/>
    <m/>
    <m/>
    <m/>
    <m/>
    <m/>
    <n v="12.52"/>
    <n v="12.52"/>
    <n v="12.52"/>
    <n v="11786"/>
    <n v="11786"/>
    <x v="6"/>
    <n v="14"/>
    <s v="03:16:26"/>
    <n v="135"/>
    <n v="-69.716666666666669"/>
    <n v="106.28333333333333"/>
    <s v="ISIDORA CAÑAS"/>
    <x v="272"/>
    <e v="#N/A"/>
    <s v="02:06:43"/>
    <e v="#N/A"/>
    <e v="#N/A"/>
    <m/>
  </r>
  <r>
    <x v="2"/>
    <x v="1"/>
    <n v="40"/>
    <n v="41"/>
    <x v="1"/>
    <s v="4"/>
    <x v="1"/>
    <s v=""/>
    <s v=""/>
    <s v="10169490"/>
    <s v="GABRIEL AGUSTIN"/>
    <s v="ALMARA"/>
    <m/>
    <s v="QUIN"/>
    <m/>
    <s v=""/>
    <m/>
    <s v=""/>
    <s v="CHL"/>
    <s v=""/>
    <s v="12:45:00"/>
    <s v="14:04:44"/>
    <s v="14:12:59"/>
    <s v="14,32"/>
    <s v="15,8"/>
    <s v="5280"/>
    <m/>
    <s v="14:42:59"/>
    <s v="16:02:05"/>
    <s v="16:13:15"/>
    <s v="13,29"/>
    <s v="15,17"/>
    <s v="5416"/>
    <s v="FTQ GA"/>
    <m/>
    <m/>
    <m/>
    <m/>
    <m/>
    <m/>
    <m/>
    <m/>
    <m/>
    <m/>
    <m/>
    <m/>
    <m/>
    <n v="13.8"/>
    <n v="13.8"/>
    <n v="13.8"/>
    <n v="10696"/>
    <s v="NA"/>
    <x v="6"/>
    <s v="NA"/>
    <s v="NA"/>
    <n v="0"/>
    <e v="#VALUE!"/>
    <n v="0"/>
    <s v="GABRIEL AGUSTIN ALMARA"/>
    <x v="273"/>
    <e v="#N/A"/>
    <s v="02:06:43"/>
    <e v="#N/A"/>
    <e v="#N/A"/>
    <m/>
  </r>
  <r>
    <x v="2"/>
    <x v="1"/>
    <n v="20"/>
    <n v="20"/>
    <x v="2"/>
    <s v="1"/>
    <x v="0"/>
    <s v=""/>
    <s v=""/>
    <m/>
    <s v="EMILIA "/>
    <s v="IZCUE MINGO"/>
    <m/>
    <s v="MOLINA"/>
    <m/>
    <s v=""/>
    <m/>
    <s v=""/>
    <s v="CHL"/>
    <s v=""/>
    <s v="13:30:00"/>
    <s v="14:29:04"/>
    <s v="14:35:14"/>
    <s v="18,39"/>
    <s v="20,32"/>
    <s v="3914"/>
    <m/>
    <m/>
    <m/>
    <m/>
    <m/>
    <m/>
    <m/>
    <m/>
    <m/>
    <m/>
    <m/>
    <m/>
    <m/>
    <m/>
    <m/>
    <m/>
    <m/>
    <m/>
    <m/>
    <m/>
    <m/>
    <n v="18.39"/>
    <n v="18.39"/>
    <n v="18.39"/>
    <n v="3914"/>
    <n v="3914"/>
    <x v="7"/>
    <n v="1"/>
    <s v="01:05:14"/>
    <n v="200"/>
    <n v="0"/>
    <n v="220"/>
    <s v="EMILIA  IZCUE MINGO"/>
    <x v="274"/>
    <e v="#N/A"/>
    <s v="01:05:14"/>
    <e v="#N/A"/>
    <e v="#N/A"/>
    <m/>
  </r>
  <r>
    <x v="2"/>
    <x v="1"/>
    <n v="20"/>
    <n v="20"/>
    <x v="2"/>
    <s v="2"/>
    <x v="0"/>
    <s v=""/>
    <s v=""/>
    <m/>
    <s v="MARIA"/>
    <s v="RISHMAWI"/>
    <m/>
    <s v="MAÑIO"/>
    <m/>
    <s v=""/>
    <m/>
    <s v=""/>
    <s v="CHL"/>
    <s v=""/>
    <s v="13:30:00"/>
    <s v="14:29:01"/>
    <s v="14:38:13"/>
    <s v="17,59"/>
    <s v="20,33"/>
    <s v="4094"/>
    <m/>
    <m/>
    <m/>
    <m/>
    <m/>
    <m/>
    <m/>
    <m/>
    <m/>
    <m/>
    <m/>
    <m/>
    <m/>
    <m/>
    <m/>
    <m/>
    <m/>
    <m/>
    <m/>
    <m/>
    <m/>
    <n v="17.59"/>
    <n v="17.59"/>
    <n v="17.59"/>
    <n v="4094"/>
    <n v="4094"/>
    <x v="7"/>
    <n v="2"/>
    <s v="01:08:14"/>
    <n v="195"/>
    <n v="-3"/>
    <n v="212"/>
    <s v="MARIA RISHMAWI"/>
    <x v="114"/>
    <e v="#N/A"/>
    <s v="01:05:14"/>
    <e v="#N/A"/>
    <e v="#N/A"/>
    <m/>
  </r>
  <r>
    <x v="2"/>
    <x v="1"/>
    <n v="20"/>
    <n v="20"/>
    <x v="2"/>
    <s v="3"/>
    <x v="0"/>
    <s v=""/>
    <s v=""/>
    <m/>
    <s v="ROSARIO "/>
    <s v="SALINAS BARROS"/>
    <m/>
    <s v="PINTO"/>
    <m/>
    <s v=""/>
    <m/>
    <s v=""/>
    <s v="CHL"/>
    <s v=""/>
    <s v="13:30:00"/>
    <s v="14:29:06"/>
    <s v="14:41:34"/>
    <s v="16,76"/>
    <s v="20,3"/>
    <s v="4295"/>
    <m/>
    <m/>
    <m/>
    <m/>
    <m/>
    <m/>
    <m/>
    <m/>
    <m/>
    <m/>
    <m/>
    <m/>
    <m/>
    <m/>
    <m/>
    <m/>
    <m/>
    <m/>
    <m/>
    <m/>
    <m/>
    <n v="16.760000000000002"/>
    <n v="16.760000000000002"/>
    <n v="16.760000000000002"/>
    <n v="4295"/>
    <n v="4295"/>
    <x v="7"/>
    <n v="3"/>
    <s v="01:11:35"/>
    <n v="190"/>
    <n v="-6.35"/>
    <n v="203.65"/>
    <s v="ROSARIO  SALINAS BARROS"/>
    <x v="275"/>
    <e v="#N/A"/>
    <s v="01:05:14"/>
    <e v="#N/A"/>
    <e v="#N/A"/>
    <m/>
  </r>
  <r>
    <x v="2"/>
    <x v="1"/>
    <n v="20"/>
    <n v="20"/>
    <x v="2"/>
    <s v="4"/>
    <x v="1"/>
    <s v=""/>
    <s v=""/>
    <m/>
    <s v="JOSE"/>
    <s v="FARRACH"/>
    <m/>
    <s v="JOSHUA"/>
    <m/>
    <s v=""/>
    <m/>
    <s v=""/>
    <s v="CHL"/>
    <s v=""/>
    <s v="13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s v="NA"/>
    <n v="0"/>
    <e v="#VALUE!"/>
    <n v="0"/>
    <s v="JOSE FARRACH"/>
    <x v="276"/>
    <s v="EL MOLINO A"/>
    <s v="01:05:14"/>
    <e v="#N/A"/>
    <e v="#N/A"/>
    <m/>
  </r>
  <r>
    <x v="3"/>
    <x v="0"/>
    <n v="120"/>
    <n v="123.4"/>
    <x v="0"/>
    <s v="1"/>
    <x v="0"/>
    <s v=""/>
    <s v=""/>
    <s v="10032360"/>
    <s v="ALFREDO"/>
    <s v="SAT YABER"/>
    <s v="106KS88"/>
    <s v="CHAMPULLI ZAHIR"/>
    <m/>
    <s v=""/>
    <m/>
    <s v=""/>
    <s v="CHL"/>
    <s v=""/>
    <s v="16,72"/>
    <s v="6568"/>
    <m/>
    <s v="01:44"/>
    <s v="20,41"/>
    <s v="3669"/>
    <m/>
    <s v="01:37"/>
    <s v="19,32"/>
    <s v="5684"/>
    <m/>
    <s v="02:09"/>
    <s v="19,83"/>
    <s v="3777"/>
    <m/>
    <s v="05:25"/>
    <s v="26,62"/>
    <s v="2813"/>
    <m/>
    <s v="16:44"/>
    <m/>
    <m/>
    <m/>
    <m/>
    <m/>
    <m/>
    <m/>
    <m/>
    <m/>
    <n v="19.73"/>
    <n v="22512"/>
    <n v="22512"/>
    <x v="0"/>
    <n v="2"/>
    <s v="06:15:12"/>
    <n v="195"/>
    <n v="-3.5666666666666664"/>
    <n v="314.83333333333331"/>
    <s v="ALFREDO SAT YABER"/>
    <x v="31"/>
    <s v="RINCONADA A"/>
    <s v="06:11:38"/>
    <e v="#N/A"/>
    <e v="#N/A"/>
    <m/>
  </r>
  <r>
    <x v="3"/>
    <x v="0"/>
    <n v="120"/>
    <n v="123.4"/>
    <x v="0"/>
    <s v="2"/>
    <x v="0"/>
    <s v=""/>
    <s v=""/>
    <s v="10063169"/>
    <s v="RAIMUNDO"/>
    <s v="UNDURRAGA MUJICA"/>
    <s v="105PS84"/>
    <s v="PUNTA DEL VIENTO AMALIK"/>
    <m/>
    <s v=""/>
    <m/>
    <s v=""/>
    <s v="CHL"/>
    <s v=""/>
    <s v="16,82"/>
    <s v="6526"/>
    <m/>
    <s v="01:36"/>
    <s v="20,73"/>
    <s v="3611"/>
    <m/>
    <s v="01:18"/>
    <s v="18,34"/>
    <s v="5986"/>
    <m/>
    <s v="05:28"/>
    <s v="20,49"/>
    <s v="3655"/>
    <m/>
    <s v="02:57"/>
    <s v="27,26"/>
    <s v="2747"/>
    <m/>
    <s v="07:26"/>
    <m/>
    <m/>
    <m/>
    <m/>
    <m/>
    <m/>
    <m/>
    <m/>
    <m/>
    <n v="19.72"/>
    <n v="22526"/>
    <n v="22526"/>
    <x v="0"/>
    <n v="3"/>
    <s v="06:15:26"/>
    <n v="190"/>
    <n v="-3.8"/>
    <n v="309.59999999999997"/>
    <s v="RAIMUNDO UNDURRAGA MUJICA"/>
    <x v="277"/>
    <e v="#N/A"/>
    <s v="06:11:38"/>
    <e v="#N/A"/>
    <e v="#N/A"/>
    <m/>
  </r>
  <r>
    <x v="3"/>
    <x v="0"/>
    <n v="120"/>
    <n v="123.4"/>
    <x v="0"/>
    <s v="3"/>
    <x v="0"/>
    <s v=""/>
    <s v=""/>
    <s v="10048648"/>
    <s v="VICTOR"/>
    <s v="RIOS SALAS"/>
    <s v="105QS15"/>
    <s v="CHISPEZA"/>
    <m/>
    <s v=""/>
    <m/>
    <s v=""/>
    <s v="CHL"/>
    <s v=""/>
    <s v="16,71"/>
    <s v="6571"/>
    <m/>
    <s v="03:16"/>
    <s v="20,11"/>
    <s v="3724"/>
    <m/>
    <s v="02:12"/>
    <s v="19,83"/>
    <s v="5538"/>
    <m/>
    <s v="01:52"/>
    <s v="20,32"/>
    <s v="3686"/>
    <m/>
    <s v="04:03"/>
    <s v="24,8"/>
    <s v="3020"/>
    <m/>
    <s v="17:40"/>
    <m/>
    <m/>
    <m/>
    <m/>
    <m/>
    <m/>
    <m/>
    <m/>
    <m/>
    <n v="19.71"/>
    <n v="22538"/>
    <n v="22538"/>
    <x v="0"/>
    <n v="4"/>
    <s v="06:15:38"/>
    <n v="185"/>
    <n v="-4"/>
    <n v="304.39999999999998"/>
    <s v="VICTOR RIOS SALAS"/>
    <x v="278"/>
    <e v="#N/A"/>
    <s v="06:11:38"/>
    <e v="#N/A"/>
    <e v="#N/A"/>
    <m/>
  </r>
  <r>
    <x v="3"/>
    <x v="0"/>
    <n v="120"/>
    <n v="123.4"/>
    <x v="0"/>
    <s v="4"/>
    <x v="0"/>
    <s v=""/>
    <s v=""/>
    <s v="10072514"/>
    <s v="MAXI"/>
    <s v="WIMMER"/>
    <s v="104WW60"/>
    <s v="EO SALMA"/>
    <m/>
    <s v=""/>
    <m/>
    <s v=""/>
    <s v="CHL"/>
    <s v=""/>
    <s v="16,17"/>
    <s v="6789"/>
    <m/>
    <s v="01:53"/>
    <s v="20,52"/>
    <s v="3649"/>
    <m/>
    <s v="01:58"/>
    <s v="19,07"/>
    <s v="5757"/>
    <m/>
    <s v="01:36"/>
    <s v="21,06"/>
    <s v="3556"/>
    <m/>
    <s v="02:32"/>
    <s v="24,96"/>
    <s v="2999"/>
    <m/>
    <s v="09:03"/>
    <m/>
    <m/>
    <m/>
    <m/>
    <m/>
    <m/>
    <m/>
    <m/>
    <m/>
    <n v="19.53"/>
    <n v="22750"/>
    <n v="22750"/>
    <x v="0"/>
    <n v="7"/>
    <s v="06:19:10"/>
    <n v="170"/>
    <n v="-7.5333333333333332"/>
    <n v="285.86666666666662"/>
    <s v="MAXI WIMMER"/>
    <x v="279"/>
    <s v="EL MOLINO A"/>
    <s v="06:11:38"/>
    <e v="#N/A"/>
    <e v="#N/A"/>
    <m/>
  </r>
  <r>
    <x v="3"/>
    <x v="0"/>
    <n v="120"/>
    <n v="123.4"/>
    <x v="0"/>
    <s v="5"/>
    <x v="0"/>
    <s v=""/>
    <s v=""/>
    <s v="10118325"/>
    <s v="MATIAS"/>
    <s v="ALAMOS"/>
    <s v="106CV86"/>
    <s v="AO TORUK"/>
    <m/>
    <s v=""/>
    <m/>
    <s v=""/>
    <s v="CHL"/>
    <s v=""/>
    <s v="16,04"/>
    <s v="6844"/>
    <m/>
    <s v="01:48"/>
    <s v="19,94"/>
    <s v="3755"/>
    <m/>
    <s v="02:29"/>
    <s v="17,14"/>
    <s v="6408"/>
    <m/>
    <s v="04:50"/>
    <s v="17,97"/>
    <s v="4166"/>
    <m/>
    <s v="03:20"/>
    <s v="19,54"/>
    <s v="3832"/>
    <m/>
    <s v="09:03"/>
    <m/>
    <m/>
    <m/>
    <m/>
    <m/>
    <m/>
    <m/>
    <m/>
    <m/>
    <n v="17.77"/>
    <n v="25005"/>
    <n v="25005"/>
    <x v="0"/>
    <n v="8"/>
    <s v="06:56:45"/>
    <n v="165"/>
    <n v="-45.116666666666667"/>
    <n v="243.2833333333333"/>
    <s v="MATIAS ALAMOS"/>
    <x v="27"/>
    <s v="EL MOLINO A"/>
    <s v="06:11:38"/>
    <e v="#N/A"/>
    <e v="#N/A"/>
    <m/>
  </r>
  <r>
    <x v="3"/>
    <x v="0"/>
    <n v="120"/>
    <n v="123.4"/>
    <x v="0"/>
    <s v="6"/>
    <x v="0"/>
    <s v=""/>
    <s v=""/>
    <s v="10067047"/>
    <s v="MARCELA "/>
    <s v="COTO NIELSEN"/>
    <s v="106DC50"/>
    <s v="CZ MAREK"/>
    <m/>
    <s v=""/>
    <m/>
    <s v=""/>
    <s v="CHL"/>
    <s v=""/>
    <s v="15,48"/>
    <s v="7091"/>
    <m/>
    <s v="06:38"/>
    <s v="21,88"/>
    <s v="3422"/>
    <m/>
    <s v="04:25"/>
    <s v="17,75"/>
    <s v="6185"/>
    <m/>
    <s v="05:07"/>
    <s v="19,4"/>
    <s v="3859"/>
    <m/>
    <s v="09:18"/>
    <s v="16,72"/>
    <s v="4479"/>
    <m/>
    <s v="10:40"/>
    <m/>
    <m/>
    <m/>
    <m/>
    <m/>
    <m/>
    <m/>
    <m/>
    <m/>
    <n v="17.739999999999998"/>
    <n v="25036"/>
    <n v="25036"/>
    <x v="0"/>
    <n v="9"/>
    <s v="06:57:16"/>
    <n v="160"/>
    <n v="-45.633333333333333"/>
    <n v="237.76666666666665"/>
    <s v="MARCELA  COTO NIELSEN"/>
    <x v="121"/>
    <e v="#N/A"/>
    <s v="06:11:38"/>
    <e v="#N/A"/>
    <e v="#N/A"/>
    <m/>
  </r>
  <r>
    <x v="3"/>
    <x v="0"/>
    <n v="120"/>
    <n v="123.4"/>
    <x v="0"/>
    <s v="7"/>
    <x v="0"/>
    <s v=""/>
    <s v=""/>
    <s v="10067266"/>
    <s v="FELIPE"/>
    <s v="SAT YABER"/>
    <s v="105OS49"/>
    <s v="NOMADE"/>
    <m/>
    <s v=""/>
    <m/>
    <s v=""/>
    <s v="CHL"/>
    <s v=""/>
    <s v="15,76"/>
    <s v="6967"/>
    <m/>
    <s v="07:14"/>
    <s v="19,09"/>
    <s v="3922"/>
    <m/>
    <s v="07:52"/>
    <s v="18,56"/>
    <s v="5915"/>
    <m/>
    <s v="11:18"/>
    <s v="17,56"/>
    <s v="4264"/>
    <m/>
    <s v="17:57"/>
    <s v="16,3"/>
    <s v="4593"/>
    <m/>
    <s v="28:34"/>
    <m/>
    <m/>
    <m/>
    <m/>
    <m/>
    <m/>
    <m/>
    <m/>
    <m/>
    <n v="17.309999999999999"/>
    <n v="25661"/>
    <n v="25661"/>
    <x v="0"/>
    <n v="10"/>
    <s v="07:07:41"/>
    <n v="155"/>
    <n v="-56.05"/>
    <n v="222.34999999999997"/>
    <s v="FELIPE SAT YABER"/>
    <x v="280"/>
    <s v="RINCONADA A"/>
    <s v="06:11:38"/>
    <e v="#N/A"/>
    <e v="#N/A"/>
    <m/>
  </r>
  <r>
    <x v="3"/>
    <x v="0"/>
    <n v="120"/>
    <n v="123.4"/>
    <x v="0"/>
    <s v="8"/>
    <x v="0"/>
    <s v=""/>
    <s v=""/>
    <s v="10030149"/>
    <s v="PEDRO PABLO "/>
    <s v="GÓMEZ MARTÍNEZ"/>
    <s v="106ER57"/>
    <s v="FUERZA BRUTA LB"/>
    <m/>
    <s v=""/>
    <m/>
    <s v=""/>
    <s v="CHL"/>
    <s v=""/>
    <s v="14,36"/>
    <s v="7646"/>
    <m/>
    <s v="02:30"/>
    <s v="20,63"/>
    <s v="3630"/>
    <m/>
    <s v="01:55"/>
    <s v="17,01"/>
    <s v="6455"/>
    <m/>
    <s v="02:47"/>
    <s v="17,35"/>
    <s v="4316"/>
    <m/>
    <s v="06:19"/>
    <s v="18,75"/>
    <s v="3994"/>
    <m/>
    <s v="04:57"/>
    <m/>
    <m/>
    <m/>
    <m/>
    <m/>
    <m/>
    <m/>
    <m/>
    <m/>
    <n v="17.059999999999999"/>
    <n v="26040"/>
    <n v="26040"/>
    <x v="0"/>
    <n v="11"/>
    <s v="07:14:00"/>
    <n v="150"/>
    <n v="-62.366666666666667"/>
    <n v="211.0333333333333"/>
    <s v="PEDRO PABLO  GÓMEZ MARTÍNEZ"/>
    <x v="281"/>
    <e v="#N/A"/>
    <s v="06:11:38"/>
    <e v="#N/A"/>
    <e v="#N/A"/>
    <m/>
  </r>
  <r>
    <x v="3"/>
    <x v="0"/>
    <n v="120"/>
    <n v="123.4"/>
    <x v="0"/>
    <s v="9"/>
    <x v="0"/>
    <s v=""/>
    <s v=""/>
    <m/>
    <s v="CAROLYN"/>
    <s v="CHASE-DUNN"/>
    <s v="105ON80"/>
    <s v="NIRE"/>
    <m/>
    <s v=""/>
    <m/>
    <s v=""/>
    <s v="CHL"/>
    <s v=""/>
    <s v="15,52"/>
    <s v="7073"/>
    <m/>
    <s v="01:43"/>
    <s v="18,65"/>
    <s v="4015"/>
    <m/>
    <s v="02:30"/>
    <s v="15,71"/>
    <s v="6991"/>
    <m/>
    <s v="02:48"/>
    <s v="16,94"/>
    <s v="4420"/>
    <m/>
    <s v="03:18"/>
    <s v="18,49"/>
    <s v="4049"/>
    <m/>
    <s v="08:29"/>
    <m/>
    <m/>
    <m/>
    <m/>
    <m/>
    <m/>
    <m/>
    <m/>
    <m/>
    <n v="16.73"/>
    <n v="26547"/>
    <n v="26547"/>
    <x v="0"/>
    <n v="12"/>
    <s v="07:22:27"/>
    <n v="145"/>
    <n v="-70.816666666666663"/>
    <n v="197.58333333333331"/>
    <s v="CAROLYN CHASE-DUNN"/>
    <x v="282"/>
    <e v="#N/A"/>
    <s v="06:11:38"/>
    <e v="#N/A"/>
    <e v="#N/A"/>
    <m/>
  </r>
  <r>
    <x v="3"/>
    <x v="0"/>
    <n v="120"/>
    <n v="123.4"/>
    <x v="0"/>
    <s v="10"/>
    <x v="0"/>
    <s v=""/>
    <s v=""/>
    <s v="10040015"/>
    <s v="MANUELA"/>
    <s v="VALENZUELA VARGAS"/>
    <s v="104LA18"/>
    <s v="RABIOSA"/>
    <m/>
    <s v=""/>
    <m/>
    <s v=""/>
    <s v="CHL"/>
    <s v=""/>
    <s v="15,49"/>
    <s v="7088"/>
    <m/>
    <s v="01:56"/>
    <s v="18,77"/>
    <s v="3989"/>
    <m/>
    <s v="02:17"/>
    <s v="15,78"/>
    <s v="6958"/>
    <m/>
    <s v="02:00"/>
    <s v="16,76"/>
    <s v="4467"/>
    <m/>
    <s v="03:18"/>
    <s v="18,49"/>
    <s v="4049"/>
    <m/>
    <s v="05:02"/>
    <m/>
    <m/>
    <m/>
    <m/>
    <m/>
    <m/>
    <m/>
    <m/>
    <m/>
    <n v="16.73"/>
    <n v="26552"/>
    <n v="26552"/>
    <x v="0"/>
    <n v="13"/>
    <s v="07:22:32"/>
    <n v="140"/>
    <n v="-70.900000000000006"/>
    <n v="192.49999999999997"/>
    <s v="MANUELA VALENZUELA VARGAS"/>
    <x v="37"/>
    <e v="#N/A"/>
    <s v="06:11:38"/>
    <e v="#N/A"/>
    <e v="#N/A"/>
    <m/>
  </r>
  <r>
    <x v="3"/>
    <x v="0"/>
    <n v="120"/>
    <n v="123.4"/>
    <x v="0"/>
    <s v="11"/>
    <x v="0"/>
    <s v=""/>
    <s v=""/>
    <s v="10166002"/>
    <s v="ANTONIA"/>
    <s v="KIMBER VERGARA"/>
    <m/>
    <s v="PATAGONIA AMEERA"/>
    <m/>
    <s v=""/>
    <m/>
    <s v=""/>
    <s v="CHL"/>
    <s v=""/>
    <s v="14,93"/>
    <s v="7354"/>
    <m/>
    <s v="01:29"/>
    <s v="20,26"/>
    <s v="3696"/>
    <m/>
    <s v="02:13"/>
    <s v="14,94"/>
    <s v="7348"/>
    <m/>
    <s v="07:46"/>
    <s v="14,84"/>
    <s v="5045"/>
    <m/>
    <s v="07:21"/>
    <s v="16,41"/>
    <s v="4562"/>
    <m/>
    <s v="06:00"/>
    <m/>
    <m/>
    <m/>
    <m/>
    <m/>
    <m/>
    <m/>
    <m/>
    <m/>
    <n v="15.86"/>
    <n v="28005"/>
    <n v="28005"/>
    <x v="0"/>
    <n v="15"/>
    <s v="07:46:45"/>
    <n v="130"/>
    <n v="-95.116666666666674"/>
    <n v="158.28333333333333"/>
    <s v="ANTONIA KIMBER VERGARA"/>
    <x v="283"/>
    <e v="#N/A"/>
    <s v="06:11:38"/>
    <e v="#N/A"/>
    <e v="#N/A"/>
    <m/>
  </r>
  <r>
    <x v="3"/>
    <x v="0"/>
    <n v="120"/>
    <n v="123.4"/>
    <x v="0"/>
    <s v="12"/>
    <x v="0"/>
    <s v=""/>
    <s v=""/>
    <s v="10131587"/>
    <s v="CAROLINE"/>
    <s v="MACKENZIE"/>
    <s v="104JS61"/>
    <s v="F.U. CORSO"/>
    <m/>
    <s v=""/>
    <m/>
    <s v=""/>
    <s v="CHL"/>
    <s v=""/>
    <s v="14,58"/>
    <s v="7532"/>
    <m/>
    <s v="04:33"/>
    <s v="19,1"/>
    <s v="3920"/>
    <m/>
    <s v="04:55"/>
    <s v="14,59"/>
    <s v="7524"/>
    <m/>
    <s v="06:21"/>
    <s v="16,02"/>
    <s v="4675"/>
    <m/>
    <s v="05:46"/>
    <s v="15,82"/>
    <s v="4734"/>
    <m/>
    <s v="07:40"/>
    <m/>
    <m/>
    <m/>
    <m/>
    <m/>
    <m/>
    <m/>
    <m/>
    <m/>
    <n v="15.65"/>
    <n v="28385"/>
    <n v="28385"/>
    <x v="0"/>
    <n v="16"/>
    <s v="07:53:05"/>
    <n v="125"/>
    <n v="-101.45"/>
    <n v="146.94999999999999"/>
    <s v="CAROLINE MACKENZIE"/>
    <x v="6"/>
    <s v="LA COMPAÑÍA"/>
    <s v="06:11:38"/>
    <e v="#N/A"/>
    <e v="#N/A"/>
    <m/>
  </r>
  <r>
    <x v="3"/>
    <x v="0"/>
    <n v="120"/>
    <n v="123.4"/>
    <x v="0"/>
    <s v="13"/>
    <x v="0"/>
    <s v=""/>
    <s v=""/>
    <s v="10045218"/>
    <s v="ALVARO"/>
    <s v="LLOMPART GRIMM"/>
    <s v="106MX56"/>
    <s v="HLS APOLO"/>
    <m/>
    <s v=""/>
    <m/>
    <s v=""/>
    <s v="CHL"/>
    <s v=""/>
    <s v="14,52"/>
    <s v="7561"/>
    <m/>
    <s v="04:40"/>
    <s v="18,81"/>
    <s v="3982"/>
    <m/>
    <s v="05:59"/>
    <s v="14,27"/>
    <s v="7693"/>
    <m/>
    <s v="08:53"/>
    <s v="14,69"/>
    <s v="5098"/>
    <m/>
    <s v="12:37"/>
    <s v="18,46"/>
    <s v="4057"/>
    <m/>
    <s v="12:42"/>
    <m/>
    <m/>
    <m/>
    <m/>
    <m/>
    <m/>
    <m/>
    <m/>
    <m/>
    <n v="15.65"/>
    <n v="28390"/>
    <n v="28390"/>
    <x v="0"/>
    <n v="17"/>
    <s v="07:53:10"/>
    <n v="120"/>
    <n v="-101.53333333333333"/>
    <n v="141.86666666666667"/>
    <s v="ALVARO LLOMPART GRIMM"/>
    <x v="239"/>
    <e v="#N/A"/>
    <s v="06:11:38"/>
    <e v="#N/A"/>
    <e v="#N/A"/>
    <m/>
  </r>
  <r>
    <x v="3"/>
    <x v="0"/>
    <n v="120"/>
    <n v="123.4"/>
    <x v="0"/>
    <s v="14"/>
    <x v="0"/>
    <s v=""/>
    <s v=""/>
    <s v="10181514"/>
    <s v="TARA ANNE"/>
    <s v="GREASLEY"/>
    <s v="106KN67"/>
    <s v="MC Tango"/>
    <m/>
    <s v=""/>
    <m/>
    <s v=""/>
    <s v="CHL"/>
    <s v=""/>
    <s v="12,54"/>
    <s v="8755"/>
    <m/>
    <s v="02:44"/>
    <s v="14,76"/>
    <s v="5072"/>
    <m/>
    <s v="03:07"/>
    <s v="14,54"/>
    <s v="7551"/>
    <m/>
    <s v="02:03"/>
    <s v="17,31"/>
    <s v="4327"/>
    <m/>
    <s v="02:40"/>
    <s v="17,48"/>
    <s v="4284"/>
    <m/>
    <s v="04:18"/>
    <m/>
    <m/>
    <m/>
    <m/>
    <m/>
    <m/>
    <m/>
    <m/>
    <m/>
    <n v="14.81"/>
    <n v="29989"/>
    <n v="29989"/>
    <x v="0"/>
    <n v="18"/>
    <s v="08:19:49"/>
    <n v="115"/>
    <n v="-128.18333333333334"/>
    <n v="123.39999986000001"/>
    <s v="TARA ANNE GREASLEY"/>
    <x v="133"/>
    <e v="#N/A"/>
    <s v="06:11:38"/>
    <e v="#N/A"/>
    <e v="#N/A"/>
    <m/>
  </r>
  <r>
    <x v="3"/>
    <x v="0"/>
    <n v="120"/>
    <n v="123.4"/>
    <x v="0"/>
    <s v="15"/>
    <x v="1"/>
    <s v=""/>
    <s v=""/>
    <s v="10085864"/>
    <s v="HECTOR"/>
    <s v="ALMEIDA AYALA"/>
    <s v="105KB52"/>
    <s v="CL JACARTA"/>
    <m/>
    <s v=""/>
    <m/>
    <s v=""/>
    <s v="ECU"/>
    <s v=""/>
    <s v="16,15"/>
    <s v="6799"/>
    <m/>
    <s v="02:52"/>
    <s v="14,31"/>
    <s v="5232"/>
    <m/>
    <s v="03:12"/>
    <s v="15,38"/>
    <s v="7137"/>
    <m/>
    <s v="02:42"/>
    <s v="16,32"/>
    <s v="4589"/>
    <m/>
    <s v="02:20"/>
    <s v="16,4"/>
    <s v="4565"/>
    <s v="FTQ GA"/>
    <s v="05:21"/>
    <m/>
    <m/>
    <m/>
    <m/>
    <m/>
    <m/>
    <m/>
    <m/>
    <m/>
    <n v="15.69"/>
    <n v="28321"/>
    <s v="NA"/>
    <x v="0"/>
    <s v="NA"/>
    <s v="NA"/>
    <n v="0"/>
    <e v="#VALUE!"/>
    <n v="0"/>
    <s v="HECTOR ALMEIDA AYALA"/>
    <x v="127"/>
    <e v="#N/A"/>
    <s v="06:11:38"/>
    <e v="#N/A"/>
    <e v="#N/A"/>
    <m/>
  </r>
  <r>
    <x v="3"/>
    <x v="0"/>
    <n v="120"/>
    <n v="123.4"/>
    <x v="0"/>
    <s v="16"/>
    <x v="1"/>
    <s v=""/>
    <s v=""/>
    <s v="10072682"/>
    <s v="MARTIN"/>
    <s v="GARCIA LAZO"/>
    <s v="104VY59"/>
    <s v="Cal Flaming Drahk"/>
    <m/>
    <s v=""/>
    <m/>
    <s v=""/>
    <s v="CHL"/>
    <s v=""/>
    <s v="16,3"/>
    <s v="6736"/>
    <m/>
    <s v="01:20"/>
    <s v="20,48"/>
    <s v="3656"/>
    <m/>
    <s v="01:16"/>
    <s v="18,97"/>
    <s v="5790"/>
    <m/>
    <s v="01:26"/>
    <s v="21,26"/>
    <s v="3522"/>
    <s v="FTQ GA"/>
    <s v="01:47"/>
    <m/>
    <m/>
    <m/>
    <m/>
    <m/>
    <m/>
    <m/>
    <m/>
    <m/>
    <m/>
    <m/>
    <m/>
    <m/>
    <n v="18.75"/>
    <n v="19703"/>
    <s v="NA"/>
    <x v="0"/>
    <s v="NA"/>
    <s v="NA"/>
    <n v="0"/>
    <e v="#VALUE!"/>
    <n v="0"/>
    <s v="MARTIN GARCIA LAZO"/>
    <x v="284"/>
    <s v="EL MOLINO A"/>
    <s v="06:11:38"/>
    <e v="#N/A"/>
    <e v="#N/A"/>
    <m/>
  </r>
  <r>
    <x v="3"/>
    <x v="0"/>
    <n v="120"/>
    <n v="123.4"/>
    <x v="0"/>
    <s v="17"/>
    <x v="1"/>
    <s v=""/>
    <s v=""/>
    <s v="10036495"/>
    <s v="ANDRE"/>
    <s v="ALVAREZ"/>
    <s v="105WL48"/>
    <s v="HLS Pampa 69"/>
    <m/>
    <s v=""/>
    <m/>
    <s v=""/>
    <s v="CHL"/>
    <s v=""/>
    <s v="14,79"/>
    <s v="7424"/>
    <m/>
    <s v="02:41"/>
    <s v="20,78"/>
    <s v="3603"/>
    <m/>
    <s v="02:00"/>
    <s v="17,68"/>
    <s v="6209"/>
    <m/>
    <s v="04:28"/>
    <s v="19,06"/>
    <s v="3929"/>
    <s v="FTQ GA"/>
    <s v="03:14"/>
    <m/>
    <m/>
    <m/>
    <m/>
    <m/>
    <m/>
    <m/>
    <m/>
    <m/>
    <m/>
    <m/>
    <m/>
    <m/>
    <n v="17.45"/>
    <n v="21165"/>
    <s v="NA"/>
    <x v="0"/>
    <s v="NA"/>
    <s v="NA"/>
    <n v="0"/>
    <e v="#VALUE!"/>
    <n v="0"/>
    <s v="ANDRE ALVAREZ"/>
    <x v="285"/>
    <e v="#N/A"/>
    <s v="06:11:38"/>
    <e v="#N/A"/>
    <e v="#N/A"/>
    <m/>
  </r>
  <r>
    <x v="3"/>
    <x v="0"/>
    <n v="120"/>
    <n v="123.4"/>
    <x v="0"/>
    <s v="18"/>
    <x v="1"/>
    <s v=""/>
    <s v=""/>
    <s v="10192285"/>
    <s v="CRISTOBAL"/>
    <s v="BELTRAMIN"/>
    <s v="105LA85"/>
    <s v="CANTINERO"/>
    <m/>
    <s v=""/>
    <m/>
    <s v=""/>
    <s v="CHL"/>
    <s v=""/>
    <s v="16,56"/>
    <s v="6629"/>
    <m/>
    <s v="04:12"/>
    <s v="18,67"/>
    <s v="4011"/>
    <m/>
    <s v="05:13"/>
    <s v="16,33"/>
    <s v="6724"/>
    <m/>
    <s v="06:18"/>
    <s v="15,81"/>
    <s v="4736"/>
    <s v="FTQ GA"/>
    <s v="06:55"/>
    <m/>
    <m/>
    <m/>
    <m/>
    <m/>
    <m/>
    <m/>
    <m/>
    <m/>
    <m/>
    <m/>
    <m/>
    <m/>
    <n v="16.71"/>
    <n v="22100"/>
    <s v="NA"/>
    <x v="0"/>
    <s v="NA"/>
    <s v="NA"/>
    <n v="0"/>
    <e v="#VALUE!"/>
    <n v="0"/>
    <s v="CRISTOBAL BELTRAMIN"/>
    <x v="286"/>
    <e v="#N/A"/>
    <s v="06:11:38"/>
    <e v="#N/A"/>
    <e v="#N/A"/>
    <m/>
  </r>
  <r>
    <x v="3"/>
    <x v="0"/>
    <n v="120"/>
    <n v="123.4"/>
    <x v="0"/>
    <s v="19"/>
    <x v="1"/>
    <s v=""/>
    <s v=""/>
    <s v="10046993"/>
    <s v="SEBASTIAN"/>
    <s v="SALINAS"/>
    <s v="106LU89"/>
    <s v="HF BATAL"/>
    <m/>
    <s v=""/>
    <m/>
    <s v=""/>
    <s v="CHL"/>
    <s v=""/>
    <s v="15,04"/>
    <s v="7302"/>
    <m/>
    <s v="02:03"/>
    <s v="19,46"/>
    <s v="3849"/>
    <m/>
    <s v="03:43"/>
    <s v="16,67"/>
    <s v="6587"/>
    <m/>
    <s v="06:28"/>
    <s v="16,74"/>
    <s v="4473"/>
    <s v="FTQ GA"/>
    <s v="05:21"/>
    <m/>
    <m/>
    <m/>
    <m/>
    <m/>
    <m/>
    <m/>
    <m/>
    <m/>
    <m/>
    <m/>
    <m/>
    <m/>
    <n v="16.63"/>
    <n v="22211"/>
    <s v="NA"/>
    <x v="0"/>
    <s v="NA"/>
    <s v="NA"/>
    <n v="0"/>
    <e v="#VALUE!"/>
    <n v="0"/>
    <s v="SEBASTIAN SALINAS"/>
    <x v="94"/>
    <e v="#N/A"/>
    <s v="06:11:38"/>
    <e v="#N/A"/>
    <e v="#N/A"/>
    <m/>
  </r>
  <r>
    <x v="3"/>
    <x v="0"/>
    <n v="120"/>
    <n v="123.4"/>
    <x v="0"/>
    <s v="20"/>
    <x v="1"/>
    <s v=""/>
    <s v=""/>
    <s v="10070382"/>
    <s v="CATALINA"/>
    <s v="LLORENS CLARK"/>
    <m/>
    <s v="luna 1"/>
    <m/>
    <s v=""/>
    <m/>
    <s v=""/>
    <s v="CHL"/>
    <s v=""/>
    <s v="16,21"/>
    <s v="6775"/>
    <m/>
    <s v="01:45"/>
    <s v="19,55"/>
    <s v="3830"/>
    <s v="RET"/>
    <s v="04:43"/>
    <m/>
    <m/>
    <m/>
    <m/>
    <m/>
    <m/>
    <m/>
    <m/>
    <m/>
    <m/>
    <m/>
    <m/>
    <m/>
    <m/>
    <m/>
    <m/>
    <m/>
    <m/>
    <m/>
    <m/>
    <m/>
    <n v="17.41"/>
    <n v="10606"/>
    <s v="NA"/>
    <x v="0"/>
    <s v="NA"/>
    <s v="NA"/>
    <n v="0"/>
    <e v="#VALUE!"/>
    <n v="0"/>
    <s v="CATALINA LLORENS CLARK"/>
    <x v="287"/>
    <s v="SANDEK 1"/>
    <s v="06:11:38"/>
    <e v="#N/A"/>
    <e v="#N/A"/>
    <m/>
  </r>
  <r>
    <x v="3"/>
    <x v="0"/>
    <n v="120"/>
    <n v="123.4"/>
    <x v="1"/>
    <s v="1"/>
    <x v="0"/>
    <s v=""/>
    <s v=""/>
    <s v="10094691"/>
    <s v="MICAELA"/>
    <s v="TORRES HORTA"/>
    <s v="105EI53"/>
    <s v="MARENGO ITATA"/>
    <m/>
    <s v=""/>
    <m/>
    <s v=""/>
    <s v="CHL"/>
    <s v=""/>
    <s v="17,09"/>
    <s v="6424"/>
    <m/>
    <s v="01:17"/>
    <s v="20,81"/>
    <s v="3597"/>
    <m/>
    <s v="01:11"/>
    <s v="18,81"/>
    <s v="5839"/>
    <m/>
    <s v="02:16"/>
    <s v="19,69"/>
    <s v="3804"/>
    <m/>
    <s v="01:56"/>
    <s v="28,43"/>
    <s v="2634"/>
    <m/>
    <s v="25:35"/>
    <m/>
    <m/>
    <m/>
    <m/>
    <m/>
    <m/>
    <m/>
    <m/>
    <m/>
    <n v="19.920000000000002"/>
    <n v="22298"/>
    <n v="22298"/>
    <x v="1"/>
    <n v="1"/>
    <s v="06:11:38"/>
    <n v="200"/>
    <n v="0"/>
    <n v="323.39999999999998"/>
    <s v="MICAELA TORRES HORTA"/>
    <x v="51"/>
    <e v="#N/A"/>
    <s v="06:11:38"/>
    <e v="#N/A"/>
    <e v="#N/A"/>
    <m/>
  </r>
  <r>
    <x v="3"/>
    <x v="0"/>
    <n v="120"/>
    <n v="123.4"/>
    <x v="1"/>
    <s v="2"/>
    <x v="0"/>
    <s v=""/>
    <s v=""/>
    <s v="10141895"/>
    <s v="CRISTOBAL"/>
    <s v="LARRAIN ARJONA"/>
    <s v="106DX26"/>
    <s v="SI PADME"/>
    <m/>
    <s v=""/>
    <m/>
    <s v=""/>
    <s v="CHL"/>
    <s v=""/>
    <s v="17,02"/>
    <s v="6451"/>
    <m/>
    <s v="01:19"/>
    <s v="20,88"/>
    <s v="3586"/>
    <m/>
    <s v="01:13"/>
    <s v="18,79"/>
    <s v="5845"/>
    <m/>
    <s v="02:34"/>
    <s v="18,85"/>
    <s v="3972"/>
    <m/>
    <s v="04:58"/>
    <s v="27,27"/>
    <s v="2746"/>
    <m/>
    <s v="08:31"/>
    <m/>
    <m/>
    <m/>
    <m/>
    <m/>
    <m/>
    <m/>
    <m/>
    <m/>
    <n v="19.66"/>
    <n v="22599"/>
    <n v="22599"/>
    <x v="1"/>
    <n v="5"/>
    <s v="06:16:39"/>
    <n v="180"/>
    <n v="-5.0166666666666666"/>
    <n v="298.38333333333333"/>
    <s v="CRISTOBAL LARRAIN ARJONA"/>
    <x v="230"/>
    <s v="EL QUILLAY"/>
    <s v="06:11:38"/>
    <e v="#N/A"/>
    <e v="#N/A"/>
    <m/>
  </r>
  <r>
    <x v="3"/>
    <x v="0"/>
    <n v="120"/>
    <n v="123.4"/>
    <x v="1"/>
    <s v="3"/>
    <x v="0"/>
    <s v=""/>
    <s v=""/>
    <s v="10107869"/>
    <s v="PEDRO Tomas"/>
    <s v="VARELA CERDA"/>
    <s v="105KL97"/>
    <s v="baco"/>
    <m/>
    <s v=""/>
    <m/>
    <s v=""/>
    <s v="CHL"/>
    <s v=""/>
    <s v="17,11"/>
    <s v="6419"/>
    <m/>
    <s v="01:08"/>
    <s v="20,61"/>
    <s v="3633"/>
    <m/>
    <s v="01:26"/>
    <s v="18,94"/>
    <s v="5798"/>
    <m/>
    <s v="02:11"/>
    <s v="18,69"/>
    <s v="4006"/>
    <m/>
    <s v="05:04"/>
    <s v="27,11"/>
    <s v="2763"/>
    <m/>
    <s v="17:07"/>
    <m/>
    <m/>
    <m/>
    <m/>
    <m/>
    <m/>
    <m/>
    <m/>
    <m/>
    <n v="19.64"/>
    <n v="22618"/>
    <n v="22618"/>
    <x v="1"/>
    <n v="6"/>
    <s v="06:16:58"/>
    <n v="175"/>
    <n v="-5.333333333333333"/>
    <n v="293.06666666666666"/>
    <s v="PEDRO TOMAS VARELA CERDA"/>
    <x v="288"/>
    <s v="EL MOLINO B"/>
    <s v="06:11:38"/>
    <e v="#N/A"/>
    <e v="#N/A"/>
    <m/>
  </r>
  <r>
    <x v="3"/>
    <x v="0"/>
    <n v="120"/>
    <n v="123.4"/>
    <x v="1"/>
    <s v="4"/>
    <x v="0"/>
    <s v=""/>
    <s v=""/>
    <s v="10187939"/>
    <s v="EMILIA"/>
    <s v="PATTERSON"/>
    <s v="106KS93"/>
    <s v="SEMBLANZA"/>
    <m/>
    <s v=""/>
    <m/>
    <s v=""/>
    <s v="CHL"/>
    <s v=""/>
    <s v="15,3"/>
    <s v="7175"/>
    <m/>
    <s v="02:22"/>
    <s v="18,79"/>
    <s v="3984"/>
    <m/>
    <s v="02:10"/>
    <s v="16,76"/>
    <s v="6552"/>
    <m/>
    <s v="05:05"/>
    <s v="16,37"/>
    <s v="4574"/>
    <m/>
    <s v="03:03"/>
    <s v="15,23"/>
    <s v="4916"/>
    <m/>
    <s v="02:03"/>
    <m/>
    <m/>
    <m/>
    <m/>
    <m/>
    <m/>
    <m/>
    <m/>
    <m/>
    <n v="16.329999999999998"/>
    <n v="27201"/>
    <n v="27201"/>
    <x v="1"/>
    <n v="14"/>
    <s v="07:33:21"/>
    <n v="135"/>
    <n v="-81.716666666666669"/>
    <n v="176.68333333333331"/>
    <s v="EMILIA PATTERSON"/>
    <x v="55"/>
    <s v="RINCONADA A"/>
    <s v="06:11:38"/>
    <e v="#N/A"/>
    <e v="#N/A"/>
    <m/>
  </r>
  <r>
    <x v="3"/>
    <x v="0"/>
    <n v="120"/>
    <n v="123.4"/>
    <x v="1"/>
    <s v="5"/>
    <x v="0"/>
    <s v=""/>
    <s v=""/>
    <s v="10181513"/>
    <s v="WILLIAM"/>
    <s v="GREASLEY MAKAI"/>
    <s v="106GH55"/>
    <s v="MC Bellaco"/>
    <m/>
    <s v=""/>
    <m/>
    <s v=""/>
    <s v="CAN"/>
    <s v=""/>
    <s v="14,52"/>
    <s v="7562"/>
    <m/>
    <s v="01:50"/>
    <s v="14,4"/>
    <s v="5198"/>
    <m/>
    <s v="03:56"/>
    <s v="14,36"/>
    <s v="7647"/>
    <m/>
    <s v="05:44"/>
    <s v="14,87"/>
    <s v="5036"/>
    <m/>
    <s v="04:52"/>
    <s v="16,27"/>
    <s v="4603"/>
    <m/>
    <s v="08:05"/>
    <m/>
    <m/>
    <m/>
    <m/>
    <m/>
    <m/>
    <m/>
    <m/>
    <m/>
    <n v="14.79"/>
    <n v="30046"/>
    <n v="30046"/>
    <x v="1"/>
    <n v="19"/>
    <s v="08:20:46"/>
    <n v="110"/>
    <n v="-129.13333333333333"/>
    <n v="123.39999995000001"/>
    <s v="WILLIAM GREASLEY MAKAI"/>
    <x v="52"/>
    <e v="#N/A"/>
    <s v="06:11:38"/>
    <e v="#N/A"/>
    <e v="#N/A"/>
    <m/>
  </r>
  <r>
    <x v="3"/>
    <x v="0"/>
    <n v="120"/>
    <n v="123.4"/>
    <x v="1"/>
    <s v="6"/>
    <x v="1"/>
    <s v=""/>
    <s v=""/>
    <s v="10172596"/>
    <s v="BORJA"/>
    <s v="MAYOL"/>
    <s v="104JN25"/>
    <s v="ALTAMIRA VENTARRON"/>
    <m/>
    <s v=""/>
    <m/>
    <s v=""/>
    <s v="CHL"/>
    <s v=""/>
    <s v="17,08"/>
    <s v="6430"/>
    <m/>
    <s v="01:42"/>
    <s v="20,61"/>
    <s v="3633"/>
    <m/>
    <s v="01:49"/>
    <s v="18,85"/>
    <s v="5825"/>
    <m/>
    <s v="03:06"/>
    <s v="19,06"/>
    <s v="3929"/>
    <m/>
    <s v="04:18"/>
    <s v="26,96"/>
    <s v="2778"/>
    <s v="FTQ GA"/>
    <s v="24:49"/>
    <m/>
    <m/>
    <m/>
    <m/>
    <m/>
    <m/>
    <m/>
    <m/>
    <m/>
    <n v="19.66"/>
    <n v="22594"/>
    <s v="NA"/>
    <x v="1"/>
    <s v="NA"/>
    <s v="NA"/>
    <n v="0"/>
    <e v="#VALUE!"/>
    <n v="0"/>
    <s v="BORJA MAYOL"/>
    <x v="289"/>
    <e v="#N/A"/>
    <s v="06:11:38"/>
    <e v="#N/A"/>
    <e v="#N/A"/>
    <m/>
  </r>
  <r>
    <x v="3"/>
    <x v="0"/>
    <n v="120"/>
    <n v="123.4"/>
    <x v="1"/>
    <s v="7"/>
    <x v="1"/>
    <s v=""/>
    <s v=""/>
    <s v="10108052"/>
    <s v="VICENTE"/>
    <s v="MAYOL Larrain"/>
    <m/>
    <s v="ASWAD"/>
    <m/>
    <s v=""/>
    <m/>
    <s v=""/>
    <s v="CHL"/>
    <s v=""/>
    <s v="15,58"/>
    <s v="7049"/>
    <m/>
    <s v="02:09"/>
    <s v="17,86"/>
    <s v="4192"/>
    <m/>
    <s v="02:01"/>
    <s v="14,58"/>
    <s v="7528"/>
    <m/>
    <s v="04:04"/>
    <s v="14,4"/>
    <s v="5201"/>
    <s v="FTQ GA"/>
    <s v="07:09"/>
    <m/>
    <m/>
    <m/>
    <m/>
    <m/>
    <m/>
    <m/>
    <m/>
    <m/>
    <m/>
    <m/>
    <m/>
    <m/>
    <n v="15.41"/>
    <n v="23971"/>
    <s v="NA"/>
    <x v="1"/>
    <s v="NA"/>
    <s v="NA"/>
    <n v="0"/>
    <e v="#VALUE!"/>
    <n v="0"/>
    <s v="VICENTE MAYOL LARRAIN"/>
    <x v="290"/>
    <e v="#N/A"/>
    <s v="06:11:38"/>
    <e v="#N/A"/>
    <e v="#N/A"/>
    <m/>
  </r>
  <r>
    <x v="3"/>
    <x v="0"/>
    <n v="120"/>
    <n v="123.4"/>
    <x v="1"/>
    <s v="8"/>
    <x v="1"/>
    <s v=""/>
    <s v=""/>
    <s v="10172476"/>
    <s v="FLORENCIA"/>
    <s v="CARDONE ALMARZA"/>
    <m/>
    <s v="CONDESA"/>
    <m/>
    <s v=""/>
    <m/>
    <s v=""/>
    <s v="CHL"/>
    <s v=""/>
    <s v="15,07"/>
    <s v="7286"/>
    <m/>
    <s v="06:04"/>
    <s v="17,75"/>
    <s v="4219"/>
    <m/>
    <s v="06:20"/>
    <s v="12,85"/>
    <s v="8544"/>
    <s v="DSQ ME"/>
    <s v="24:31"/>
    <m/>
    <m/>
    <m/>
    <m/>
    <m/>
    <m/>
    <m/>
    <m/>
    <m/>
    <m/>
    <m/>
    <m/>
    <m/>
    <m/>
    <m/>
    <m/>
    <m/>
    <n v="14.69"/>
    <n v="20049"/>
    <s v="NA"/>
    <x v="1"/>
    <s v="NA"/>
    <s v="NA"/>
    <n v="0"/>
    <e v="#VALUE!"/>
    <n v="0"/>
    <s v="FLORENCIA CARDONE ALMARZA"/>
    <x v="291"/>
    <e v="#N/A"/>
    <s v="06:11:38"/>
    <e v="#N/A"/>
    <e v="#N/A"/>
    <m/>
  </r>
  <r>
    <x v="3"/>
    <x v="0"/>
    <n v="120"/>
    <n v="123.4"/>
    <x v="1"/>
    <s v="9"/>
    <x v="1"/>
    <s v=""/>
    <s v=""/>
    <s v="10194676"/>
    <s v="COLOMBA"/>
    <s v="MATTE TYRER"/>
    <s v="106LU87"/>
    <s v="MISIL"/>
    <m/>
    <s v=""/>
    <m/>
    <s v=""/>
    <s v="CHL"/>
    <s v=""/>
    <s v="17,06"/>
    <s v="6434"/>
    <m/>
    <s v="01:35"/>
    <s v="20,82"/>
    <s v="3596"/>
    <s v="FTQ GA"/>
    <s v="01:27"/>
    <m/>
    <m/>
    <m/>
    <m/>
    <m/>
    <m/>
    <m/>
    <m/>
    <m/>
    <m/>
    <m/>
    <m/>
    <m/>
    <m/>
    <m/>
    <m/>
    <m/>
    <m/>
    <m/>
    <m/>
    <m/>
    <n v="18.41"/>
    <n v="10031"/>
    <s v="NA"/>
    <x v="1"/>
    <s v="NA"/>
    <s v="NA"/>
    <n v="0"/>
    <e v="#VALUE!"/>
    <n v="0"/>
    <s v="COLOMBA MATTE TYRER"/>
    <x v="172"/>
    <s v="KEHAILAN A"/>
    <s v="06:11:38"/>
    <e v="#N/A"/>
    <e v="#N/A"/>
    <m/>
  </r>
  <r>
    <x v="3"/>
    <x v="0"/>
    <n v="120"/>
    <n v="123.4"/>
    <x v="1"/>
    <s v="10"/>
    <x v="1"/>
    <s v=""/>
    <s v=""/>
    <s v="10172600"/>
    <s v="JESUS Maximiliano"/>
    <s v="CERPA VERA"/>
    <s v="106CY77"/>
    <s v="URKO"/>
    <m/>
    <s v=""/>
    <m/>
    <s v=""/>
    <s v="CHL"/>
    <s v=""/>
    <s v="16,28"/>
    <s v="6743"/>
    <m/>
    <s v="06:40"/>
    <s v="17,61"/>
    <s v="4253"/>
    <s v="FTQ GA"/>
    <s v="05:44"/>
    <m/>
    <m/>
    <m/>
    <m/>
    <m/>
    <m/>
    <m/>
    <m/>
    <m/>
    <m/>
    <m/>
    <m/>
    <m/>
    <m/>
    <m/>
    <m/>
    <m/>
    <m/>
    <m/>
    <m/>
    <m/>
    <n v="16.8"/>
    <n v="10996"/>
    <s v="NA"/>
    <x v="1"/>
    <s v="NA"/>
    <s v="NA"/>
    <n v="0"/>
    <e v="#VALUE!"/>
    <n v="0"/>
    <s v="JESUS MAXIMILIANO CERPA VERA"/>
    <x v="17"/>
    <e v="#N/A"/>
    <s v="06:11:38"/>
    <e v="#N/A"/>
    <e v="#N/A"/>
    <m/>
  </r>
  <r>
    <x v="3"/>
    <x v="0"/>
    <n v="120"/>
    <n v="123.4"/>
    <x v="1"/>
    <s v="11"/>
    <x v="1"/>
    <s v=""/>
    <s v=""/>
    <s v="10105805"/>
    <s v="FRANCISCO "/>
    <s v="EGUIGUREN VALDÉS"/>
    <s v="105QS17"/>
    <s v="OBI WAN"/>
    <m/>
    <s v=""/>
    <m/>
    <s v=""/>
    <s v="CHL"/>
    <s v=""/>
    <s v="16,91"/>
    <s v="6492"/>
    <s v="RET"/>
    <s v="02:04"/>
    <m/>
    <m/>
    <m/>
    <m/>
    <m/>
    <m/>
    <m/>
    <m/>
    <m/>
    <m/>
    <m/>
    <m/>
    <m/>
    <m/>
    <m/>
    <m/>
    <m/>
    <m/>
    <m/>
    <m/>
    <m/>
    <m/>
    <m/>
    <m/>
    <m/>
    <n v="16.91"/>
    <n v="6492"/>
    <s v="NA"/>
    <x v="1"/>
    <s v="NA"/>
    <s v="NA"/>
    <n v="0"/>
    <e v="#VALUE!"/>
    <n v="0"/>
    <s v="FRANCISCO  EGUIGUREN VALDÉS"/>
    <x v="14"/>
    <s v="EL QUILLAY"/>
    <s v="06:11:38"/>
    <e v="#N/A"/>
    <e v="#N/A"/>
    <m/>
  </r>
  <r>
    <x v="3"/>
    <x v="0"/>
    <n v="80"/>
    <n v="81.8"/>
    <x v="0"/>
    <s v="1"/>
    <x v="0"/>
    <s v=""/>
    <s v=""/>
    <m/>
    <s v="EDUARDO"/>
    <s v="BAEZA"/>
    <s v="106LO99"/>
    <s v="AS EMBRUJO"/>
    <m/>
    <s v=""/>
    <m/>
    <s v=""/>
    <s v="CHL"/>
    <s v=""/>
    <s v="20,79"/>
    <s v="5281"/>
    <m/>
    <s v="03:29"/>
    <s v="22,02"/>
    <s v="4986"/>
    <m/>
    <s v="04:10"/>
    <s v="23,28"/>
    <s v="3216"/>
    <m/>
    <s v="06:39"/>
    <m/>
    <m/>
    <m/>
    <m/>
    <m/>
    <m/>
    <m/>
    <m/>
    <m/>
    <m/>
    <m/>
    <m/>
    <m/>
    <m/>
    <m/>
    <m/>
    <m/>
    <n v="21.84"/>
    <n v="13484"/>
    <n v="13484"/>
    <x v="2"/>
    <n v="1"/>
    <s v="03:44:44"/>
    <n v="200"/>
    <n v="0"/>
    <n v="281.8"/>
    <s v="EDUARDO BAEZA"/>
    <x v="292"/>
    <e v="#N/A"/>
    <s v="03:44:44"/>
    <e v="#N/A"/>
    <e v="#N/A"/>
    <m/>
  </r>
  <r>
    <x v="3"/>
    <x v="0"/>
    <n v="80"/>
    <n v="81.8"/>
    <x v="0"/>
    <s v="2"/>
    <x v="0"/>
    <s v=""/>
    <s v=""/>
    <s v="10131133"/>
    <s v="ERNESTO"/>
    <s v="DE LA FUENTE FUENZALIDA"/>
    <s v="10149062"/>
    <s v="AL AZAN"/>
    <m/>
    <s v=""/>
    <m/>
    <s v=""/>
    <s v="CHL"/>
    <s v=""/>
    <s v="21,19"/>
    <s v="5181"/>
    <m/>
    <s v="02:55"/>
    <s v="20,64"/>
    <s v="5319"/>
    <m/>
    <s v="08:11"/>
    <s v="22,85"/>
    <s v="3277"/>
    <m/>
    <s v="11:52"/>
    <m/>
    <m/>
    <m/>
    <m/>
    <m/>
    <m/>
    <m/>
    <m/>
    <m/>
    <m/>
    <m/>
    <m/>
    <m/>
    <m/>
    <m/>
    <m/>
    <m/>
    <n v="21.37"/>
    <n v="13778"/>
    <n v="13778"/>
    <x v="2"/>
    <n v="2"/>
    <s v="03:49:38"/>
    <n v="195"/>
    <n v="-4.9000000000000004"/>
    <n v="271.90000000000003"/>
    <s v="ERNESTO DE LA FUENTE FUENZALIDA"/>
    <x v="28"/>
    <s v="SANDEK 1"/>
    <s v="03:44:44"/>
    <e v="#N/A"/>
    <e v="#N/A"/>
    <m/>
  </r>
  <r>
    <x v="3"/>
    <x v="0"/>
    <n v="80"/>
    <n v="81.8"/>
    <x v="0"/>
    <s v="3"/>
    <x v="0"/>
    <s v=""/>
    <s v=""/>
    <s v="10048681"/>
    <s v="DAVID"/>
    <s v="RAMIREZ AGUILERA"/>
    <m/>
    <s v="Dianka"/>
    <m/>
    <s v=""/>
    <m/>
    <s v=""/>
    <s v="CHL"/>
    <s v=""/>
    <s v="20,43"/>
    <s v="5375"/>
    <m/>
    <s v="03:46"/>
    <s v="20,86"/>
    <s v="5264"/>
    <m/>
    <s v="10:06"/>
    <s v="21,15"/>
    <s v="3541"/>
    <m/>
    <s v="27:55"/>
    <m/>
    <m/>
    <m/>
    <m/>
    <m/>
    <m/>
    <m/>
    <m/>
    <m/>
    <m/>
    <m/>
    <m/>
    <m/>
    <m/>
    <m/>
    <m/>
    <m/>
    <n v="20.77"/>
    <n v="14180"/>
    <n v="14180"/>
    <x v="2"/>
    <n v="3"/>
    <s v="03:56:20"/>
    <n v="190"/>
    <n v="-11.6"/>
    <n v="260.2"/>
    <s v="DAVID RAMIREZ AGUILERA"/>
    <x v="293"/>
    <e v="#N/A"/>
    <s v="03:44:44"/>
    <e v="#N/A"/>
    <e v="#N/A"/>
    <m/>
  </r>
  <r>
    <x v="3"/>
    <x v="0"/>
    <n v="80"/>
    <n v="81.8"/>
    <x v="0"/>
    <s v="4"/>
    <x v="0"/>
    <s v=""/>
    <s v=""/>
    <s v="10066794"/>
    <s v="HARKEN"/>
    <s v="JENSEN"/>
    <m/>
    <s v="ALLHAMI"/>
    <m/>
    <s v=""/>
    <m/>
    <s v=""/>
    <s v="CHL"/>
    <s v=""/>
    <s v="19,09"/>
    <s v="5752"/>
    <m/>
    <s v="05:46"/>
    <s v="17,96"/>
    <s v="6114"/>
    <m/>
    <s v="09:30"/>
    <s v="18,06"/>
    <s v="4146"/>
    <m/>
    <s v="05:13"/>
    <m/>
    <m/>
    <m/>
    <m/>
    <m/>
    <m/>
    <m/>
    <m/>
    <m/>
    <m/>
    <m/>
    <m/>
    <m/>
    <m/>
    <m/>
    <m/>
    <m/>
    <n v="18.39"/>
    <n v="16013"/>
    <n v="16013"/>
    <x v="2"/>
    <n v="5"/>
    <s v="04:26:53"/>
    <n v="180"/>
    <n v="-42.15"/>
    <n v="219.65"/>
    <s v="HARKEN JENSEN"/>
    <x v="294"/>
    <s v="KEHAILAN A"/>
    <s v="03:44:44"/>
    <e v="#N/A"/>
    <e v="#N/A"/>
    <m/>
  </r>
  <r>
    <x v="3"/>
    <x v="0"/>
    <n v="80"/>
    <n v="81.8"/>
    <x v="0"/>
    <s v="5"/>
    <x v="0"/>
    <s v=""/>
    <s v=""/>
    <s v="10183163"/>
    <s v="INGRID "/>
    <s v="FONCK"/>
    <s v="106GH97"/>
    <s v="CL MISTERIOSA"/>
    <m/>
    <s v=""/>
    <m/>
    <s v=""/>
    <s v="CHL"/>
    <s v=""/>
    <s v="17,11"/>
    <s v="6418"/>
    <m/>
    <s v="06:03"/>
    <s v="17,1"/>
    <s v="6421"/>
    <m/>
    <s v="05:32"/>
    <s v="22,12"/>
    <s v="3386"/>
    <m/>
    <s v="08:38"/>
    <m/>
    <m/>
    <m/>
    <m/>
    <m/>
    <m/>
    <m/>
    <m/>
    <m/>
    <m/>
    <m/>
    <m/>
    <m/>
    <m/>
    <m/>
    <m/>
    <m/>
    <n v="18.149999999999999"/>
    <n v="16224"/>
    <n v="16224"/>
    <x v="2"/>
    <n v="6"/>
    <s v="04:30:24"/>
    <n v="175"/>
    <n v="-45.666666666666664"/>
    <n v="211.13333333333335"/>
    <s v="INGRID  FONCK"/>
    <x v="38"/>
    <s v="EL MOLINO A"/>
    <s v="03:44:44"/>
    <e v="#N/A"/>
    <e v="#N/A"/>
    <m/>
  </r>
  <r>
    <x v="3"/>
    <x v="0"/>
    <n v="80"/>
    <n v="81.8"/>
    <x v="0"/>
    <s v="6"/>
    <x v="0"/>
    <s v=""/>
    <s v=""/>
    <s v="10118853"/>
    <s v="JUAN PABLO"/>
    <s v="PERO DOMEYKO"/>
    <m/>
    <s v="PERSEVERANCIA GARUA"/>
    <m/>
    <s v=""/>
    <m/>
    <s v=""/>
    <s v="CHL"/>
    <s v=""/>
    <s v="18,29"/>
    <s v="6002"/>
    <m/>
    <s v="02:06"/>
    <s v="17,28"/>
    <s v="6354"/>
    <m/>
    <s v="10:38"/>
    <s v="18,42"/>
    <s v="4065"/>
    <m/>
    <s v="12:42"/>
    <m/>
    <m/>
    <m/>
    <m/>
    <m/>
    <m/>
    <m/>
    <m/>
    <m/>
    <m/>
    <m/>
    <m/>
    <m/>
    <m/>
    <m/>
    <m/>
    <m/>
    <n v="17.93"/>
    <n v="16421"/>
    <n v="16421"/>
    <x v="2"/>
    <n v="7"/>
    <s v="04:33:41"/>
    <n v="170"/>
    <n v="-48.95"/>
    <n v="202.85000000000002"/>
    <s v="JUAN PABLO PERO DOMEYKO"/>
    <x v="295"/>
    <e v="#N/A"/>
    <s v="03:44:44"/>
    <e v="#N/A"/>
    <e v="#N/A"/>
    <m/>
  </r>
  <r>
    <x v="3"/>
    <x v="0"/>
    <n v="80"/>
    <n v="81.8"/>
    <x v="0"/>
    <s v="7"/>
    <x v="0"/>
    <s v=""/>
    <s v=""/>
    <s v="10154327"/>
    <s v="ANDRES"/>
    <s v="VELASQUEZ"/>
    <m/>
    <s v="ESCONDIDA"/>
    <m/>
    <s v=""/>
    <m/>
    <s v=""/>
    <s v="CHL"/>
    <s v=""/>
    <s v="15,53"/>
    <s v="7070"/>
    <m/>
    <s v="02:09"/>
    <s v="14,7"/>
    <s v="7472"/>
    <m/>
    <s v="05:55"/>
    <s v="18,52"/>
    <s v="4043"/>
    <m/>
    <s v="10:02"/>
    <m/>
    <m/>
    <m/>
    <m/>
    <m/>
    <m/>
    <m/>
    <m/>
    <m/>
    <m/>
    <m/>
    <m/>
    <m/>
    <m/>
    <m/>
    <m/>
    <m/>
    <n v="15.85"/>
    <n v="18585"/>
    <n v="18585"/>
    <x v="2"/>
    <n v="8"/>
    <s v="05:09:45"/>
    <n v="165"/>
    <n v="-85.016666666666666"/>
    <n v="161.78333333333336"/>
    <s v="ANDRES VELASQUEZ"/>
    <x v="296"/>
    <e v="#N/A"/>
    <s v="03:44:44"/>
    <e v="#N/A"/>
    <e v="#N/A"/>
    <m/>
  </r>
  <r>
    <x v="3"/>
    <x v="0"/>
    <n v="80"/>
    <n v="81.8"/>
    <x v="0"/>
    <s v="8"/>
    <x v="1"/>
    <s v=""/>
    <s v=""/>
    <s v="10039977"/>
    <s v="JUAN EDUARDO"/>
    <s v="COX VIAL"/>
    <s v="105PS88"/>
    <s v="MP LUNA"/>
    <m/>
    <s v=""/>
    <m/>
    <s v=""/>
    <s v="CHL"/>
    <s v=""/>
    <s v="18,99"/>
    <s v="5781"/>
    <m/>
    <s v="01:58"/>
    <s v="16,71"/>
    <s v="6572"/>
    <m/>
    <s v="05:10"/>
    <s v="39,09"/>
    <s v="1916"/>
    <s v="RET"/>
    <s v="08:01"/>
    <m/>
    <m/>
    <m/>
    <m/>
    <m/>
    <m/>
    <m/>
    <m/>
    <m/>
    <m/>
    <m/>
    <m/>
    <m/>
    <m/>
    <m/>
    <m/>
    <m/>
    <n v="20.64"/>
    <n v="14269"/>
    <s v="NA"/>
    <x v="2"/>
    <s v="NA"/>
    <s v="NA"/>
    <n v="0"/>
    <e v="#VALUE!"/>
    <n v="0"/>
    <s v="JUAN EDUARDO COX VIAL"/>
    <x v="297"/>
    <e v="#N/A"/>
    <s v="03:44:44"/>
    <e v="#N/A"/>
    <e v="#N/A"/>
    <m/>
  </r>
  <r>
    <x v="3"/>
    <x v="0"/>
    <n v="80"/>
    <n v="81.8"/>
    <x v="0"/>
    <s v="9"/>
    <x v="1"/>
    <s v=""/>
    <s v=""/>
    <s v="10125754"/>
    <s v="RODOLFO"/>
    <s v="FUENZALIDA SANHUEZA"/>
    <s v="106DC62"/>
    <s v="RAYO"/>
    <m/>
    <s v=""/>
    <m/>
    <s v=""/>
    <s v="CHL"/>
    <s v=""/>
    <s v="20,94"/>
    <s v="5244"/>
    <m/>
    <s v="03:54"/>
    <s v="19,67"/>
    <s v="5581"/>
    <s v="FTQ GA"/>
    <s v="08:19"/>
    <m/>
    <m/>
    <m/>
    <m/>
    <m/>
    <m/>
    <m/>
    <m/>
    <m/>
    <m/>
    <m/>
    <m/>
    <m/>
    <m/>
    <m/>
    <m/>
    <m/>
    <m/>
    <m/>
    <m/>
    <m/>
    <n v="20.29"/>
    <n v="10825"/>
    <s v="NA"/>
    <x v="2"/>
    <s v="NA"/>
    <s v="NA"/>
    <n v="0"/>
    <e v="#VALUE!"/>
    <n v="0"/>
    <s v="RODOLFO FUENZALIDA SANHUEZA"/>
    <x v="43"/>
    <s v="SANDEK 1"/>
    <s v="03:44:44"/>
    <e v="#N/A"/>
    <e v="#N/A"/>
    <m/>
  </r>
  <r>
    <x v="3"/>
    <x v="0"/>
    <n v="80"/>
    <n v="81.8"/>
    <x v="0"/>
    <s v="10"/>
    <x v="1"/>
    <s v=""/>
    <s v=""/>
    <s v="10167970"/>
    <s v="ORNELLA"/>
    <s v="BALDUCCI MOULINIE"/>
    <s v="106MX54"/>
    <s v="DANZARINA"/>
    <m/>
    <s v=""/>
    <m/>
    <s v=""/>
    <s v="CHL"/>
    <s v=""/>
    <s v="20,46"/>
    <s v="5367"/>
    <m/>
    <s v="05:59"/>
    <s v="19,99"/>
    <s v="5494"/>
    <s v="FTQ GA"/>
    <s v="13:46"/>
    <m/>
    <m/>
    <m/>
    <m/>
    <m/>
    <m/>
    <m/>
    <m/>
    <m/>
    <m/>
    <m/>
    <m/>
    <m/>
    <m/>
    <m/>
    <m/>
    <m/>
    <m/>
    <m/>
    <m/>
    <m/>
    <n v="20.22"/>
    <n v="10861"/>
    <s v="NA"/>
    <x v="2"/>
    <s v="NA"/>
    <s v="NA"/>
    <n v="0"/>
    <e v="#VALUE!"/>
    <n v="0"/>
    <s v="ORNELLA BALDUCCI MOULINIE"/>
    <x v="298"/>
    <e v="#N/A"/>
    <s v="03:44:44"/>
    <e v="#N/A"/>
    <e v="#N/A"/>
    <m/>
  </r>
  <r>
    <x v="3"/>
    <x v="0"/>
    <n v="80"/>
    <n v="81.8"/>
    <x v="0"/>
    <s v="11"/>
    <x v="1"/>
    <s v=""/>
    <s v=""/>
    <s v="10080578"/>
    <s v="FELIPE"/>
    <s v="PERO DOMEYKO"/>
    <s v="106MX53"/>
    <s v="EL PANGUE LIBIYA"/>
    <m/>
    <s v=""/>
    <m/>
    <s v=""/>
    <s v="CHL"/>
    <s v=""/>
    <s v="19,91"/>
    <s v="5515"/>
    <m/>
    <s v="01:40"/>
    <s v="20,45"/>
    <s v="5368"/>
    <s v="FTQ GA"/>
    <s v="02:39"/>
    <m/>
    <m/>
    <m/>
    <m/>
    <m/>
    <m/>
    <m/>
    <m/>
    <m/>
    <m/>
    <m/>
    <m/>
    <m/>
    <m/>
    <m/>
    <m/>
    <m/>
    <m/>
    <m/>
    <m/>
    <m/>
    <n v="20.18"/>
    <n v="10883"/>
    <s v="NA"/>
    <x v="2"/>
    <s v="NA"/>
    <s v="NA"/>
    <n v="0"/>
    <e v="#VALUE!"/>
    <n v="0"/>
    <s v="FELIPE PERO DOMEYKO"/>
    <x v="299"/>
    <s v="KEHAILAN A"/>
    <s v="03:44:44"/>
    <e v="#N/A"/>
    <e v="#N/A"/>
    <m/>
  </r>
  <r>
    <x v="3"/>
    <x v="0"/>
    <n v="80"/>
    <n v="81.8"/>
    <x v="0"/>
    <s v="12"/>
    <x v="1"/>
    <s v=""/>
    <s v=""/>
    <s v="10182932"/>
    <s v="DIEGO"/>
    <s v="FUENTES URRUTIA"/>
    <s v="106KU10"/>
    <s v="DESPERADO"/>
    <m/>
    <s v=""/>
    <m/>
    <s v=""/>
    <s v="CHL"/>
    <s v=""/>
    <s v="21,18"/>
    <s v="5185"/>
    <m/>
    <s v="02:19"/>
    <s v="18,54"/>
    <s v="5923"/>
    <s v="FTQ ME"/>
    <s v="18:16"/>
    <m/>
    <m/>
    <m/>
    <m/>
    <m/>
    <m/>
    <m/>
    <m/>
    <m/>
    <m/>
    <m/>
    <m/>
    <m/>
    <m/>
    <m/>
    <m/>
    <m/>
    <m/>
    <m/>
    <m/>
    <m/>
    <n v="19.77"/>
    <n v="11108"/>
    <s v="NA"/>
    <x v="2"/>
    <s v="NA"/>
    <s v="NA"/>
    <n v="0"/>
    <e v="#VALUE!"/>
    <n v="0"/>
    <s v="DIEGO FUENTES URRUTIA"/>
    <x v="47"/>
    <e v="#N/A"/>
    <s v="03:44:44"/>
    <e v="#N/A"/>
    <e v="#N/A"/>
    <m/>
  </r>
  <r>
    <x v="3"/>
    <x v="0"/>
    <n v="80"/>
    <n v="81.8"/>
    <x v="0"/>
    <s v="13"/>
    <x v="1"/>
    <s v=""/>
    <s v=""/>
    <s v="10139724"/>
    <s v="ORLANDO"/>
    <s v="VILLALOBOS"/>
    <s v="105AE68"/>
    <s v="LA PERFECTA"/>
    <m/>
    <s v=""/>
    <m/>
    <s v=""/>
    <s v="CHL"/>
    <s v=""/>
    <s v="19,9"/>
    <s v="5519"/>
    <s v="RET"/>
    <s v="04:15"/>
    <m/>
    <m/>
    <m/>
    <m/>
    <m/>
    <m/>
    <m/>
    <m/>
    <m/>
    <m/>
    <m/>
    <m/>
    <m/>
    <m/>
    <m/>
    <m/>
    <m/>
    <m/>
    <m/>
    <m/>
    <m/>
    <m/>
    <m/>
    <m/>
    <m/>
    <n v="19.899999999999999"/>
    <n v="5519"/>
    <s v="NA"/>
    <x v="2"/>
    <s v="NA"/>
    <s v="NA"/>
    <n v="0"/>
    <e v="#VALUE!"/>
    <n v="0"/>
    <s v="ORLANDO VILLALOBOS"/>
    <x v="33"/>
    <e v="#N/A"/>
    <s v="03:44:44"/>
    <e v="#N/A"/>
    <e v="#N/A"/>
    <m/>
  </r>
  <r>
    <x v="3"/>
    <x v="0"/>
    <n v="80"/>
    <n v="81.8"/>
    <x v="0"/>
    <s v="14"/>
    <x v="1"/>
    <s v=""/>
    <s v=""/>
    <s v="10176275"/>
    <s v="OSVALDO"/>
    <s v="ARAYA URZUA"/>
    <s v="106KU13"/>
    <s v="SHAZAM"/>
    <m/>
    <s v=""/>
    <m/>
    <s v=""/>
    <s v="CHL"/>
    <s v=""/>
    <s v="19,49"/>
    <s v="5634"/>
    <s v="FTQ GA"/>
    <s v="06:11"/>
    <m/>
    <m/>
    <m/>
    <m/>
    <m/>
    <m/>
    <m/>
    <m/>
    <m/>
    <m/>
    <m/>
    <m/>
    <m/>
    <m/>
    <m/>
    <m/>
    <m/>
    <m/>
    <m/>
    <m/>
    <m/>
    <m/>
    <m/>
    <m/>
    <m/>
    <n v="19.489999999999998"/>
    <n v="5634"/>
    <s v="NA"/>
    <x v="2"/>
    <s v="NA"/>
    <s v="NA"/>
    <n v="0"/>
    <e v="#VALUE!"/>
    <n v="0"/>
    <s v="OSVALDO ARAYA URZUA"/>
    <x v="300"/>
    <e v="#N/A"/>
    <s v="03:44:44"/>
    <e v="#N/A"/>
    <e v="#N/A"/>
    <m/>
  </r>
  <r>
    <x v="3"/>
    <x v="0"/>
    <n v="80"/>
    <n v="81.8"/>
    <x v="1"/>
    <s v="1"/>
    <x v="0"/>
    <s v=""/>
    <s v=""/>
    <s v="10178025"/>
    <s v="TRINIDAD"/>
    <s v="MARINKOVIC CORTESE"/>
    <m/>
    <s v="HADI"/>
    <m/>
    <s v=""/>
    <m/>
    <s v=""/>
    <s v="CHL"/>
    <s v=""/>
    <s v="14,32"/>
    <s v="7668"/>
    <m/>
    <s v="02:00"/>
    <s v="14,78"/>
    <s v="7429"/>
    <m/>
    <s v="02:34"/>
    <s v="19,68"/>
    <s v="3806"/>
    <m/>
    <s v="08:31"/>
    <m/>
    <m/>
    <m/>
    <m/>
    <m/>
    <m/>
    <m/>
    <m/>
    <m/>
    <m/>
    <m/>
    <m/>
    <m/>
    <m/>
    <m/>
    <m/>
    <m/>
    <n v="15.58"/>
    <n v="18903"/>
    <n v="18903"/>
    <x v="3"/>
    <n v="9"/>
    <s v="05:15:03"/>
    <n v="160"/>
    <n v="-90.316666666666663"/>
    <n v="151.48333333333335"/>
    <s v="TRINIDAD MARINKOVIC CORTESE"/>
    <x v="301"/>
    <e v="#N/A"/>
    <s v="03:44:44"/>
    <e v="#N/A"/>
    <e v="#N/A"/>
    <m/>
  </r>
  <r>
    <x v="3"/>
    <x v="0"/>
    <n v="80"/>
    <n v="81.8"/>
    <x v="1"/>
    <s v="2"/>
    <x v="0"/>
    <s v=""/>
    <s v=""/>
    <s v="10155174"/>
    <s v="CONSUELO"/>
    <s v="MARCHANT CARDENAS"/>
    <m/>
    <s v="FALAX"/>
    <m/>
    <s v=""/>
    <m/>
    <s v=""/>
    <s v="CHL"/>
    <s v=""/>
    <s v="14,21"/>
    <s v="7730"/>
    <m/>
    <s v="03:05"/>
    <s v="14,92"/>
    <s v="7359"/>
    <m/>
    <s v="02:31"/>
    <s v="19,62"/>
    <s v="3816"/>
    <m/>
    <s v="10:09"/>
    <m/>
    <m/>
    <m/>
    <m/>
    <m/>
    <m/>
    <m/>
    <m/>
    <m/>
    <m/>
    <m/>
    <m/>
    <m/>
    <m/>
    <m/>
    <m/>
    <m/>
    <n v="15.58"/>
    <n v="18905"/>
    <n v="18905"/>
    <x v="3"/>
    <n v="10"/>
    <s v="05:15:05"/>
    <n v="155"/>
    <n v="-90.35"/>
    <n v="146.45000000000002"/>
    <s v="CONSUELO MARCHANT CARDENAS"/>
    <x v="302"/>
    <e v="#N/A"/>
    <s v="03:44:44"/>
    <e v="#N/A"/>
    <e v="#N/A"/>
    <m/>
  </r>
  <r>
    <x v="3"/>
    <x v="0"/>
    <n v="80"/>
    <n v="81.8"/>
    <x v="1"/>
    <s v="3"/>
    <x v="0"/>
    <s v=""/>
    <s v=""/>
    <s v="10116626"/>
    <s v="PAULINO"/>
    <s v="RIOS MORAGA"/>
    <m/>
    <s v="KHADAR"/>
    <m/>
    <s v=""/>
    <m/>
    <s v=""/>
    <s v="CHL"/>
    <s v=""/>
    <s v="12,21"/>
    <s v="8991"/>
    <m/>
    <s v="05:59"/>
    <s v="15,45"/>
    <s v="7108"/>
    <m/>
    <s v="09:23"/>
    <s v="18,22"/>
    <s v="4110"/>
    <m/>
    <s v="16:22"/>
    <m/>
    <m/>
    <m/>
    <m/>
    <m/>
    <m/>
    <m/>
    <m/>
    <m/>
    <m/>
    <m/>
    <m/>
    <m/>
    <m/>
    <m/>
    <m/>
    <m/>
    <n v="14.57"/>
    <n v="20209"/>
    <n v="20209"/>
    <x v="3"/>
    <n v="17"/>
    <s v="05:36:49"/>
    <n v="120"/>
    <n v="-112.08333333333334"/>
    <n v="89.716666666666669"/>
    <s v="PAULINO RIOS MORAGA"/>
    <x v="303"/>
    <e v="#N/A"/>
    <s v="03:44:44"/>
    <e v="#N/A"/>
    <e v="#N/A"/>
    <m/>
  </r>
  <r>
    <x v="3"/>
    <x v="0"/>
    <n v="80"/>
    <n v="81.8"/>
    <x v="1"/>
    <s v="4"/>
    <x v="0"/>
    <s v=""/>
    <s v=""/>
    <s v="10176170"/>
    <s v="JOSE"/>
    <s v="SPOERER VERGARA"/>
    <m/>
    <s v="MANSUR"/>
    <m/>
    <s v=""/>
    <m/>
    <s v=""/>
    <s v="CHL"/>
    <s v=""/>
    <s v="12,57"/>
    <s v="8735"/>
    <m/>
    <s v="01:34"/>
    <s v="14,05"/>
    <s v="7818"/>
    <m/>
    <s v="02:15"/>
    <s v="15,63"/>
    <s v="4791"/>
    <m/>
    <s v="02:47"/>
    <m/>
    <m/>
    <m/>
    <m/>
    <m/>
    <m/>
    <m/>
    <m/>
    <m/>
    <m/>
    <m/>
    <m/>
    <m/>
    <m/>
    <m/>
    <m/>
    <m/>
    <n v="13.8"/>
    <n v="21343"/>
    <n v="21343"/>
    <x v="3"/>
    <n v="18"/>
    <s v="05:55:43"/>
    <n v="115"/>
    <n v="-130.98333333333332"/>
    <n v="81.799999959999994"/>
    <s v="JOSE SPOERER VERGARA"/>
    <x v="304"/>
    <s v="LA COMPAÑÍA"/>
    <s v="03:44:44"/>
    <e v="#N/A"/>
    <e v="#N/A"/>
    <m/>
  </r>
  <r>
    <x v="3"/>
    <x v="1"/>
    <n v="80"/>
    <n v="81.8"/>
    <x v="0"/>
    <s v="1"/>
    <x v="0"/>
    <s v=""/>
    <s v=""/>
    <s v="10100389"/>
    <s v="NICOLE"/>
    <s v="HAMMERSLEY FONK"/>
    <s v="104MS92"/>
    <s v="GRAN MARQUEZ"/>
    <m/>
    <s v=""/>
    <m/>
    <s v=""/>
    <s v="CHL"/>
    <s v=""/>
    <s v="09:00:00"/>
    <s v="10:41:01"/>
    <s v="10:45:33"/>
    <s v="17,34"/>
    <s v="18,11"/>
    <s v="6333"/>
    <m/>
    <s v="11:25:33"/>
    <s v="12:50:37"/>
    <s v="12:55:07"/>
    <s v="20,43"/>
    <s v="21,51"/>
    <s v="5374"/>
    <m/>
    <s v="13:35:07"/>
    <s v="14:19:00"/>
    <s v="14:27:59"/>
    <s v="28,44"/>
    <s v="28,44"/>
    <s v="2633"/>
    <m/>
    <m/>
    <m/>
    <m/>
    <m/>
    <m/>
    <m/>
    <m/>
    <m/>
    <n v="20.54"/>
    <n v="14340"/>
    <n v="14340"/>
    <x v="2"/>
    <n v="4"/>
    <s v="03:59:00"/>
    <n v="185"/>
    <n v="-14.266666666666667"/>
    <n v="252.53333333333333"/>
    <s v="NICOLE HAMMERSLEY FONK"/>
    <x v="142"/>
    <s v="EL MOLINO A"/>
    <s v="03:44:44"/>
    <e v="#N/A"/>
    <e v="#N/A"/>
    <m/>
  </r>
  <r>
    <x v="3"/>
    <x v="1"/>
    <n v="80"/>
    <n v="81.8"/>
    <x v="0"/>
    <s v="2"/>
    <x v="0"/>
    <s v=""/>
    <s v=""/>
    <s v="10014233"/>
    <s v="MARIA PAZ"/>
    <s v="VARGAS"/>
    <m/>
    <s v="COLIPI"/>
    <m/>
    <s v=""/>
    <m/>
    <s v=""/>
    <s v="CHL"/>
    <s v=""/>
    <s v="09:00:00"/>
    <s v="10:56:05"/>
    <s v="10:59:00"/>
    <s v="15,38"/>
    <s v="15,76"/>
    <s v="7140"/>
    <m/>
    <s v="11:39:00"/>
    <s v="13:43:24"/>
    <s v="13:45:59"/>
    <s v="14,41"/>
    <s v="14,71"/>
    <s v="7619"/>
    <m/>
    <s v="14:25:59"/>
    <s v="15:46:08"/>
    <s v="15:51:26"/>
    <s v="15,57"/>
    <s v="15,57"/>
    <s v="4808"/>
    <m/>
    <m/>
    <m/>
    <m/>
    <m/>
    <m/>
    <m/>
    <m/>
    <m/>
    <n v="15.05"/>
    <n v="19568"/>
    <n v="19568"/>
    <x v="2"/>
    <n v="12"/>
    <s v="05:26:08"/>
    <n v="145"/>
    <n v="-101.4"/>
    <n v="125.4"/>
    <s v="MARIA PAZ VARGAS"/>
    <x v="305"/>
    <e v="#N/A"/>
    <s v="03:44:44"/>
    <e v="#N/A"/>
    <e v="#N/A"/>
    <m/>
  </r>
  <r>
    <x v="3"/>
    <x v="1"/>
    <n v="80"/>
    <n v="81.8"/>
    <x v="0"/>
    <s v="3"/>
    <x v="0"/>
    <s v=""/>
    <s v=""/>
    <m/>
    <s v="RENZO "/>
    <s v="ALVARADO BAHAMONDES"/>
    <m/>
    <s v="TOBA TAURO"/>
    <m/>
    <s v=""/>
    <m/>
    <s v=""/>
    <s v="CHL"/>
    <s v=""/>
    <s v="09:00:00"/>
    <s v="10:56:07"/>
    <s v="11:01:49"/>
    <s v="15,02"/>
    <s v="15,76"/>
    <s v="7309"/>
    <m/>
    <s v="11:41:49"/>
    <s v="13:43:33"/>
    <s v="13:48:42"/>
    <s v="14,42"/>
    <s v="15,03"/>
    <s v="7613"/>
    <m/>
    <s v="14:28:42"/>
    <s v="15:46:10"/>
    <s v="15:52:39"/>
    <s v="16,11"/>
    <s v="16,11"/>
    <s v="4648"/>
    <m/>
    <m/>
    <m/>
    <m/>
    <m/>
    <m/>
    <m/>
    <m/>
    <m/>
    <n v="15.05"/>
    <n v="19571"/>
    <n v="19571"/>
    <x v="2"/>
    <n v="13"/>
    <s v="05:26:11"/>
    <n v="140"/>
    <n v="-101.45"/>
    <n v="120.35000000000001"/>
    <s v="RENZO  ALVARADO BAHAMONDES"/>
    <x v="306"/>
    <s v="TOBA ENDURANCE"/>
    <s v="03:44:44"/>
    <e v="#N/A"/>
    <e v="#N/A"/>
    <m/>
  </r>
  <r>
    <x v="3"/>
    <x v="1"/>
    <n v="80"/>
    <n v="81.8"/>
    <x v="0"/>
    <s v="4"/>
    <x v="1"/>
    <s v=""/>
    <s v=""/>
    <m/>
    <s v="RICARDO"/>
    <s v="THOMSEN"/>
    <m/>
    <s v="GLORIA"/>
    <m/>
    <s v=""/>
    <m/>
    <s v=""/>
    <s v="CHL"/>
    <s v=""/>
    <s v="09:00:00"/>
    <s v="10:23:09"/>
    <s v="10:29:38"/>
    <s v="20,41"/>
    <s v="22,01"/>
    <s v="5379"/>
    <m/>
    <s v="11:09:38"/>
    <s v="12:27:09"/>
    <s v="12:37:26"/>
    <s v="20,84"/>
    <s v="23,61"/>
    <s v="5268"/>
    <s v="FTQ GA"/>
    <m/>
    <m/>
    <m/>
    <m/>
    <m/>
    <m/>
    <m/>
    <m/>
    <m/>
    <m/>
    <m/>
    <m/>
    <m/>
    <m/>
    <m/>
    <n v="20.63"/>
    <n v="10647"/>
    <s v="NA"/>
    <x v="2"/>
    <s v="NA"/>
    <s v="NA"/>
    <n v="0"/>
    <e v="#VALUE!"/>
    <n v="0"/>
    <s v="RICARDO THOMSEN"/>
    <x v="307"/>
    <e v="#N/A"/>
    <s v="03:44:44"/>
    <e v="#N/A"/>
    <e v="#N/A"/>
    <m/>
  </r>
  <r>
    <x v="3"/>
    <x v="1"/>
    <n v="80"/>
    <n v="81.8"/>
    <x v="0"/>
    <s v="5"/>
    <x v="1"/>
    <s v=""/>
    <s v=""/>
    <m/>
    <s v="MATIAS"/>
    <s v="ALONSO ASCUY"/>
    <m/>
    <s v="ARAMIS"/>
    <m/>
    <s v=""/>
    <m/>
    <s v=""/>
    <s v="CHL"/>
    <s v=""/>
    <s v="09:00:00"/>
    <s v="10:22:24"/>
    <s v="10:36:30"/>
    <s v="18,96"/>
    <s v="22,21"/>
    <s v="5790"/>
    <m/>
    <s v="11:16:30"/>
    <s v="12:48:18"/>
    <s v="12:59:14"/>
    <s v="17,81"/>
    <s v="19,94"/>
    <s v="6164"/>
    <s v="FTQ GA"/>
    <m/>
    <m/>
    <m/>
    <m/>
    <m/>
    <m/>
    <m/>
    <m/>
    <m/>
    <m/>
    <m/>
    <m/>
    <m/>
    <m/>
    <m/>
    <n v="18.37"/>
    <n v="11955"/>
    <s v="NA"/>
    <x v="2"/>
    <s v="NA"/>
    <s v="NA"/>
    <n v="0"/>
    <e v="#VALUE!"/>
    <n v="0"/>
    <s v="MATIAS ALONSO ASCUY"/>
    <x v="64"/>
    <s v="SANDEK 1"/>
    <s v="03:44:44"/>
    <e v="#N/A"/>
    <e v="#N/A"/>
    <m/>
  </r>
  <r>
    <x v="3"/>
    <x v="1"/>
    <n v="80"/>
    <n v="81.8"/>
    <x v="0"/>
    <s v="6"/>
    <x v="1"/>
    <s v=""/>
    <s v=""/>
    <m/>
    <s v="PABLO "/>
    <s v="LLOMPART GARCIA HUIDOBRO"/>
    <s v="105ZX50"/>
    <s v="ANCAR FLOKI"/>
    <m/>
    <s v=""/>
    <m/>
    <s v=""/>
    <s v="CHL"/>
    <s v=""/>
    <s v="09:00:00"/>
    <s v="11:34:51"/>
    <s v="11:37:05"/>
    <s v="11,65"/>
    <s v="11,82"/>
    <s v="9426"/>
    <s v="FTQ GA"/>
    <m/>
    <m/>
    <m/>
    <m/>
    <m/>
    <m/>
    <m/>
    <m/>
    <m/>
    <m/>
    <m/>
    <m/>
    <m/>
    <m/>
    <m/>
    <m/>
    <m/>
    <m/>
    <m/>
    <m/>
    <m/>
    <m/>
    <n v="11.65"/>
    <n v="9426"/>
    <s v="NA"/>
    <x v="2"/>
    <s v="NA"/>
    <s v="NA"/>
    <n v="0"/>
    <e v="#VALUE!"/>
    <n v="0"/>
    <s v="PABLO  LLOMPART GARCIA HUIDOBRO"/>
    <x v="308"/>
    <e v="#N/A"/>
    <s v="03:44:44"/>
    <e v="#N/A"/>
    <e v="#N/A"/>
    <m/>
  </r>
  <r>
    <x v="3"/>
    <x v="1"/>
    <n v="80"/>
    <n v="81.8"/>
    <x v="1"/>
    <s v="1"/>
    <x v="0"/>
    <s v=""/>
    <s v=""/>
    <m/>
    <s v="MAX"/>
    <s v="BULNES LABRA"/>
    <m/>
    <s v="Manolo"/>
    <m/>
    <s v=""/>
    <m/>
    <s v=""/>
    <s v="CHL"/>
    <s v=""/>
    <s v="09:15:00"/>
    <s v="11:28:18"/>
    <s v="11:30:52"/>
    <s v="13,47"/>
    <s v="13,73"/>
    <s v="8153"/>
    <m/>
    <s v="12:10:52"/>
    <s v="14:03:45"/>
    <s v="14:10:02"/>
    <s v="15,36"/>
    <s v="16,21"/>
    <s v="7150"/>
    <m/>
    <s v="14:50:02"/>
    <s v="15:56:56"/>
    <s v="16:08:37"/>
    <s v="18,65"/>
    <s v="18,65"/>
    <s v="4014"/>
    <m/>
    <m/>
    <m/>
    <m/>
    <m/>
    <m/>
    <m/>
    <m/>
    <m/>
    <n v="15.24"/>
    <n v="19317"/>
    <n v="19317"/>
    <x v="3"/>
    <n v="11"/>
    <s v="05:21:57"/>
    <n v="150"/>
    <n v="-97.216666666666669"/>
    <n v="134.58333333333334"/>
    <s v="MAX BULNES LABRA"/>
    <x v="309"/>
    <e v="#N/A"/>
    <s v="03:44:44"/>
    <e v="#N/A"/>
    <e v="#N/A"/>
    <m/>
  </r>
  <r>
    <x v="3"/>
    <x v="1"/>
    <n v="80"/>
    <n v="81.8"/>
    <x v="1"/>
    <s v="2"/>
    <x v="0"/>
    <s v=""/>
    <s v=""/>
    <s v=""/>
    <s v="AMELIA "/>
    <s v="LARRAIN"/>
    <m/>
    <s v="Punta del viento Mushali"/>
    <m/>
    <s v=""/>
    <m/>
    <s v=""/>
    <s v="CHL"/>
    <s v=""/>
    <s v="09:15:00"/>
    <s v="11:34:53"/>
    <s v="11:37:19"/>
    <s v="12,86"/>
    <s v="13,08"/>
    <s v="8539"/>
    <m/>
    <s v="12:17:19"/>
    <s v="14:30:57"/>
    <s v="14:33:24"/>
    <s v="13,45"/>
    <s v="13,69"/>
    <s v="8165"/>
    <m/>
    <s v="15:13:24"/>
    <s v="16:07:24"/>
    <s v="16:13:20"/>
    <s v="23,11"/>
    <s v="23,11"/>
    <s v="3240"/>
    <m/>
    <m/>
    <m/>
    <m/>
    <m/>
    <m/>
    <m/>
    <m/>
    <m/>
    <n v="14.76"/>
    <n v="19945"/>
    <n v="19945"/>
    <x v="3"/>
    <n v="14"/>
    <s v="05:32:25"/>
    <n v="135"/>
    <n v="-107.68333333333334"/>
    <n v="109.11666666666667"/>
    <s v="AMELIA  LARRAIN"/>
    <x v="271"/>
    <s v="EL QUILLAY"/>
    <s v="03:44:44"/>
    <e v="#N/A"/>
    <e v="#N/A"/>
    <m/>
  </r>
  <r>
    <x v="3"/>
    <x v="1"/>
    <n v="80"/>
    <n v="81.8"/>
    <x v="1"/>
    <s v="3"/>
    <x v="0"/>
    <s v=""/>
    <s v=""/>
    <s v="10160530"/>
    <s v="VICENTE "/>
    <s v="LARRAIN ARJONA"/>
    <m/>
    <s v="HF EVA"/>
    <m/>
    <s v=""/>
    <m/>
    <s v=""/>
    <s v="CHL"/>
    <s v=""/>
    <s v="09:15:00"/>
    <s v="11:34:57"/>
    <s v="11:37:15"/>
    <s v="12,86"/>
    <s v="13,07"/>
    <s v="8535"/>
    <m/>
    <s v="12:17:15"/>
    <s v="14:30:55"/>
    <s v="14:33:21"/>
    <s v="13,45"/>
    <s v="13,69"/>
    <s v="8166"/>
    <m/>
    <s v="15:13:21"/>
    <s v="16:07:26"/>
    <s v="16:24:48"/>
    <s v="23,08"/>
    <s v="23,08"/>
    <s v="3245"/>
    <m/>
    <m/>
    <m/>
    <m/>
    <m/>
    <m/>
    <m/>
    <m/>
    <m/>
    <n v="14.76"/>
    <n v="19947"/>
    <n v="19947"/>
    <x v="3"/>
    <n v="15"/>
    <s v="05:32:27"/>
    <n v="130"/>
    <n v="-107.71666666666667"/>
    <n v="104.08333333333334"/>
    <s v="VICENTE  LARRAIN ARJONA"/>
    <x v="310"/>
    <s v="EL QUILLAY"/>
    <s v="03:44:44"/>
    <e v="#N/A"/>
    <e v="#N/A"/>
    <m/>
  </r>
  <r>
    <x v="3"/>
    <x v="1"/>
    <n v="80"/>
    <n v="81.8"/>
    <x v="1"/>
    <s v="4"/>
    <x v="0"/>
    <s v=""/>
    <s v=""/>
    <m/>
    <s v="HELENA"/>
    <s v="CERPA PINOCHET"/>
    <s v="106GH99"/>
    <s v="VALENTINO"/>
    <m/>
    <s v=""/>
    <m/>
    <s v=""/>
    <s v="CHL"/>
    <s v=""/>
    <s v="09:15:00"/>
    <s v="11:28:20"/>
    <s v="11:31:48"/>
    <s v="13,38"/>
    <s v="13,72"/>
    <s v="8208"/>
    <m/>
    <s v="12:11:48"/>
    <s v="14:14:00"/>
    <s v="14:24:35"/>
    <s v="13,78"/>
    <s v="14,97"/>
    <s v="7967"/>
    <m/>
    <s v="15:04:35"/>
    <s v="16:10:16"/>
    <s v="16:39:35"/>
    <s v="19"/>
    <s v="19"/>
    <s v="3941"/>
    <m/>
    <m/>
    <m/>
    <m/>
    <m/>
    <m/>
    <m/>
    <m/>
    <m/>
    <n v="14.64"/>
    <n v="20117"/>
    <n v="20117"/>
    <x v="3"/>
    <n v="16"/>
    <s v="05:35:17"/>
    <n v="125"/>
    <n v="-110.55"/>
    <n v="96.250000000000014"/>
    <s v="HELENA CERPA PINOCHET"/>
    <x v="311"/>
    <e v="#N/A"/>
    <s v="03:44:44"/>
    <e v="#N/A"/>
    <e v="#N/A"/>
    <m/>
  </r>
  <r>
    <x v="3"/>
    <x v="1"/>
    <n v="80"/>
    <n v="81.8"/>
    <x v="1"/>
    <s v="5"/>
    <x v="1"/>
    <s v=""/>
    <s v=""/>
    <m/>
    <s v="ISIDORA"/>
    <s v="CAÑAS"/>
    <m/>
    <s v="ANCAR FARUK"/>
    <m/>
    <s v=""/>
    <m/>
    <s v=""/>
    <s v="CHL"/>
    <s v=""/>
    <s v="09:15:00"/>
    <s v="11:34:43"/>
    <s v="11:38:03"/>
    <s v="12,79"/>
    <s v="13,1"/>
    <s v="8583"/>
    <m/>
    <s v="12:18:03"/>
    <s v="14:30:52"/>
    <s v="14:35:14"/>
    <s v="13,34"/>
    <s v="13,78"/>
    <s v="8231"/>
    <s v="FTQ GA"/>
    <m/>
    <m/>
    <m/>
    <m/>
    <m/>
    <m/>
    <m/>
    <m/>
    <m/>
    <m/>
    <m/>
    <m/>
    <m/>
    <m/>
    <m/>
    <n v="13.06"/>
    <n v="16814"/>
    <s v="NA"/>
    <x v="3"/>
    <s v="NA"/>
    <s v="NA"/>
    <n v="0"/>
    <e v="#VALUE!"/>
    <n v="0"/>
    <s v="ISIDORA CAÑAS"/>
    <x v="272"/>
    <e v="#N/A"/>
    <s v="03:44:44"/>
    <e v="#N/A"/>
    <e v="#N/A"/>
    <m/>
  </r>
  <r>
    <x v="3"/>
    <x v="1"/>
    <n v="60"/>
    <n v="61"/>
    <x v="1"/>
    <s v="1"/>
    <x v="0"/>
    <s v=""/>
    <s v=""/>
    <m/>
    <s v="FERNANDA"/>
    <s v="TORRES HORTA"/>
    <s v="104MJ47"/>
    <s v="HALILA"/>
    <m/>
    <s v=""/>
    <m/>
    <s v=""/>
    <s v="CHL"/>
    <s v=""/>
    <s v="11:00:00"/>
    <s v="12:37:38"/>
    <s v="12:42:40"/>
    <s v="17,82"/>
    <s v="18,74"/>
    <s v="6160"/>
    <m/>
    <s v="13:22:40"/>
    <s v="15:18:16"/>
    <s v="15:23:26"/>
    <s v="15,15"/>
    <s v="15,83"/>
    <s v="7246"/>
    <m/>
    <m/>
    <m/>
    <m/>
    <m/>
    <m/>
    <m/>
    <m/>
    <m/>
    <m/>
    <m/>
    <m/>
    <m/>
    <m/>
    <m/>
    <m/>
    <n v="16.38"/>
    <n v="13407"/>
    <n v="13407"/>
    <x v="8"/>
    <n v="1"/>
    <s v="03:43:27"/>
    <n v="200"/>
    <n v="0"/>
    <n v="261"/>
    <s v="FERNANDA TORRES HORTA"/>
    <x v="312"/>
    <e v="#N/A"/>
    <s v="03:43:27"/>
    <e v="#N/A"/>
    <e v="#N/A"/>
    <m/>
  </r>
  <r>
    <x v="3"/>
    <x v="1"/>
    <n v="60"/>
    <n v="61"/>
    <x v="0"/>
    <s v="2"/>
    <x v="0"/>
    <s v=""/>
    <s v=""/>
    <m/>
    <s v="ANDRES"/>
    <s v="GATICA JOLFRE"/>
    <m/>
    <s v="CL MERLIN"/>
    <m/>
    <s v=""/>
    <m/>
    <s v=""/>
    <s v="CHL"/>
    <s v=""/>
    <s v="11:00:00"/>
    <s v="12:37:40"/>
    <s v="12:41:37"/>
    <s v="18,01"/>
    <s v="18,73"/>
    <s v="6098"/>
    <m/>
    <s v="13:21:37"/>
    <s v="15:18:26"/>
    <s v="15:23:35"/>
    <s v="15"/>
    <s v="15,67"/>
    <s v="7318"/>
    <m/>
    <m/>
    <m/>
    <m/>
    <m/>
    <m/>
    <m/>
    <m/>
    <m/>
    <m/>
    <m/>
    <m/>
    <m/>
    <m/>
    <m/>
    <m/>
    <n v="16.37"/>
    <n v="13415"/>
    <n v="13415"/>
    <x v="4"/>
    <n v="2"/>
    <s v="03:43:35"/>
    <n v="195"/>
    <n v="-0.13333333333333333"/>
    <n v="255.86666666666667"/>
    <s v="ANDRES GATICA JOLFRE"/>
    <x v="203"/>
    <s v="EL MOLINO B"/>
    <s v="03:43:27"/>
    <e v="#N/A"/>
    <e v="#N/A"/>
    <m/>
  </r>
  <r>
    <x v="3"/>
    <x v="1"/>
    <n v="60"/>
    <n v="61"/>
    <x v="0"/>
    <s v="3"/>
    <x v="0"/>
    <s v=""/>
    <s v=""/>
    <m/>
    <s v="MATIAS"/>
    <s v="LILLO"/>
    <m/>
    <s v="ALI BABA"/>
    <m/>
    <s v=""/>
    <m/>
    <s v=""/>
    <s v="CHL"/>
    <s v=""/>
    <s v="11:00:00"/>
    <s v="12:27:02"/>
    <s v="12:39:22"/>
    <s v="18,41"/>
    <s v="21,03"/>
    <s v="5963"/>
    <m/>
    <s v="13:19:22"/>
    <s v="15:16:00"/>
    <s v="15:26:46"/>
    <s v="14,36"/>
    <s v="15,69"/>
    <s v="7644"/>
    <m/>
    <m/>
    <m/>
    <m/>
    <m/>
    <m/>
    <m/>
    <m/>
    <m/>
    <m/>
    <m/>
    <m/>
    <m/>
    <m/>
    <m/>
    <m/>
    <n v="16.14"/>
    <n v="13607"/>
    <n v="13607"/>
    <x v="4"/>
    <n v="3"/>
    <s v="03:46:47"/>
    <n v="190"/>
    <n v="-3.3333333333333335"/>
    <n v="247.66666666666666"/>
    <s v="MATIAS LILLO"/>
    <x v="259"/>
    <s v="KEHAILAN A"/>
    <s v="03:43:27"/>
    <e v="#N/A"/>
    <e v="#N/A"/>
    <m/>
  </r>
  <r>
    <x v="3"/>
    <x v="1"/>
    <n v="60"/>
    <n v="61"/>
    <x v="0"/>
    <s v="4"/>
    <x v="0"/>
    <s v=""/>
    <s v=""/>
    <m/>
    <s v="FERNANDO"/>
    <s v="DE PEÑA"/>
    <m/>
    <s v="ANCAR SHAZAM"/>
    <m/>
    <s v=""/>
    <m/>
    <s v=""/>
    <s v="CHL"/>
    <s v=""/>
    <s v="11:00:00"/>
    <s v="12:34:46"/>
    <s v="12:39:26"/>
    <s v="18,4"/>
    <s v="19,31"/>
    <s v="5967"/>
    <m/>
    <s v="13:19:26"/>
    <s v="15:20:10"/>
    <s v="15:26:56"/>
    <s v="14,35"/>
    <s v="15,16"/>
    <s v="7649"/>
    <m/>
    <m/>
    <m/>
    <m/>
    <m/>
    <m/>
    <m/>
    <m/>
    <m/>
    <m/>
    <m/>
    <m/>
    <m/>
    <m/>
    <m/>
    <m/>
    <n v="16.13"/>
    <n v="13616"/>
    <n v="13616"/>
    <x v="4"/>
    <n v="4"/>
    <s v="03:46:56"/>
    <n v="185"/>
    <n v="-3.4833333333333334"/>
    <n v="242.51666666666668"/>
    <s v="FERNANDO DE PEÑA"/>
    <x v="87"/>
    <e v="#N/A"/>
    <s v="03:43:27"/>
    <e v="#N/A"/>
    <e v="#N/A"/>
    <m/>
  </r>
  <r>
    <x v="3"/>
    <x v="1"/>
    <n v="60"/>
    <n v="61"/>
    <x v="0"/>
    <s v="5"/>
    <x v="1"/>
    <s v=""/>
    <s v=""/>
    <s v="10066737"/>
    <s v="FRANCISCO"/>
    <s v="BOETSCH VICUÑA"/>
    <m/>
    <s v="Belle"/>
    <m/>
    <s v=""/>
    <m/>
    <s v=""/>
    <s v="CHL"/>
    <s v=""/>
    <s v="11:00:00"/>
    <s v="12:33:07"/>
    <s v="12:51:31"/>
    <s v="16,41"/>
    <s v="19,65"/>
    <s v="6691"/>
    <s v="FTQ ME"/>
    <m/>
    <m/>
    <m/>
    <m/>
    <m/>
    <m/>
    <m/>
    <m/>
    <m/>
    <m/>
    <m/>
    <m/>
    <m/>
    <m/>
    <m/>
    <m/>
    <m/>
    <m/>
    <m/>
    <m/>
    <m/>
    <m/>
    <n v="16.41"/>
    <n v="6691"/>
    <s v="NA"/>
    <x v="4"/>
    <s v="NA"/>
    <s v="NA"/>
    <n v="0"/>
    <e v="#VALUE!"/>
    <n v="0"/>
    <s v="FRANCISCO BOETSCH VICUÑA"/>
    <x v="191"/>
    <e v="#N/A"/>
    <s v="03:43:27"/>
    <e v="#N/A"/>
    <e v="#N/A"/>
    <m/>
  </r>
  <r>
    <x v="3"/>
    <x v="1"/>
    <n v="60"/>
    <n v="61"/>
    <x v="0"/>
    <s v="6"/>
    <x v="1"/>
    <s v=""/>
    <s v=""/>
    <m/>
    <s v="JOSE  ELIAS "/>
    <s v="RISHMAWI"/>
    <m/>
    <s v="ANCAR BAKUR"/>
    <m/>
    <s v=""/>
    <m/>
    <s v=""/>
    <s v="CHL"/>
    <s v=""/>
    <s v="11:00:00"/>
    <s v="12:27:03"/>
    <s v="12:56:14"/>
    <s v="15,74"/>
    <s v="21,02"/>
    <s v="6975"/>
    <s v="DSQ ME"/>
    <m/>
    <m/>
    <m/>
    <m/>
    <m/>
    <m/>
    <m/>
    <m/>
    <m/>
    <m/>
    <m/>
    <m/>
    <m/>
    <m/>
    <m/>
    <m/>
    <m/>
    <m/>
    <m/>
    <m/>
    <m/>
    <m/>
    <n v="15.74"/>
    <n v="6975"/>
    <s v="NA"/>
    <x v="4"/>
    <s v="NA"/>
    <s v="NA"/>
    <n v="0"/>
    <e v="#VALUE!"/>
    <n v="0"/>
    <s v="JOSE  ELIAS  RISHMAWI"/>
    <x v="115"/>
    <s v="EL QUILLAY"/>
    <s v="03:43:27"/>
    <e v="#N/A"/>
    <e v="#N/A"/>
    <m/>
  </r>
  <r>
    <x v="3"/>
    <x v="1"/>
    <n v="40"/>
    <n v="41"/>
    <x v="0"/>
    <s v="1"/>
    <x v="0"/>
    <s v=""/>
    <s v=""/>
    <m/>
    <s v="JORGE"/>
    <s v="GELDRES"/>
    <m/>
    <s v="CORAJE"/>
    <m/>
    <s v=""/>
    <m/>
    <s v=""/>
    <s v="CHL"/>
    <s v=""/>
    <s v="12:30:00"/>
    <s v="13:20:06"/>
    <s v="13:26:52"/>
    <s v="21,63"/>
    <s v="24,54"/>
    <s v="3412"/>
    <m/>
    <s v="13:56:52"/>
    <s v="14:49:58"/>
    <s v="14:58:28"/>
    <s v="19,97"/>
    <s v="23,16"/>
    <s v="3696"/>
    <m/>
    <m/>
    <m/>
    <m/>
    <m/>
    <m/>
    <m/>
    <m/>
    <m/>
    <m/>
    <m/>
    <m/>
    <m/>
    <m/>
    <m/>
    <m/>
    <n v="20.76"/>
    <n v="7109"/>
    <n v="7109"/>
    <x v="5"/>
    <n v="1"/>
    <s v="01:58:29"/>
    <n v="200"/>
    <n v="0"/>
    <n v="241"/>
    <s v="JORGE GELDRES"/>
    <x v="313"/>
    <e v="#N/A"/>
    <s v="01:58:29"/>
    <e v="#N/A"/>
    <e v="#N/A"/>
    <m/>
  </r>
  <r>
    <x v="3"/>
    <x v="1"/>
    <n v="40"/>
    <n v="41"/>
    <x v="0"/>
    <s v="2"/>
    <x v="0"/>
    <s v=""/>
    <s v=""/>
    <s v="10068034"/>
    <s v="CAMILA "/>
    <s v="HERRERA"/>
    <m/>
    <s v="PDV SAKIRA"/>
    <m/>
    <s v=""/>
    <m/>
    <s v=""/>
    <s v="CHL"/>
    <s v=""/>
    <s v="12:30:00"/>
    <s v="13:27:14"/>
    <s v="13:29:14"/>
    <s v="20,76"/>
    <s v="21,49"/>
    <s v="3554"/>
    <m/>
    <s v="13:59:14"/>
    <s v="14:55:15"/>
    <s v="14:58:49"/>
    <s v="20,64"/>
    <s v="21,95"/>
    <s v="3576"/>
    <m/>
    <m/>
    <m/>
    <m/>
    <m/>
    <m/>
    <m/>
    <m/>
    <m/>
    <m/>
    <m/>
    <m/>
    <m/>
    <m/>
    <m/>
    <m/>
    <n v="20.7"/>
    <n v="7130"/>
    <n v="7130"/>
    <x v="5"/>
    <n v="2"/>
    <s v="01:58:50"/>
    <n v="195"/>
    <n v="-0.35"/>
    <n v="235.65"/>
    <s v="CAMILA  HERRERA"/>
    <x v="314"/>
    <e v="#N/A"/>
    <s v="01:58:29"/>
    <e v="#N/A"/>
    <e v="#N/A"/>
    <m/>
  </r>
  <r>
    <x v="3"/>
    <x v="1"/>
    <n v="40"/>
    <n v="41"/>
    <x v="0"/>
    <s v="3"/>
    <x v="0"/>
    <s v=""/>
    <s v=""/>
    <m/>
    <s v="SEBASTIAN"/>
    <s v="IRRIBARRA CONA"/>
    <m/>
    <s v="RB URRACA"/>
    <m/>
    <s v=""/>
    <m/>
    <s v=""/>
    <s v="CHL"/>
    <s v=""/>
    <s v="12:30:00"/>
    <s v="13:28:08"/>
    <s v="13:32:37"/>
    <s v="19,64"/>
    <s v="21,16"/>
    <s v="3758"/>
    <m/>
    <s v="14:02:37"/>
    <s v="14:55:09"/>
    <s v="15:03:20"/>
    <s v="20,26"/>
    <s v="23,42"/>
    <s v="3643"/>
    <m/>
    <m/>
    <m/>
    <m/>
    <m/>
    <m/>
    <m/>
    <m/>
    <m/>
    <m/>
    <m/>
    <m/>
    <m/>
    <m/>
    <m/>
    <m/>
    <n v="19.940000000000001"/>
    <n v="7401"/>
    <n v="7401"/>
    <x v="5"/>
    <n v="3"/>
    <s v="02:03:21"/>
    <n v="190"/>
    <n v="-4.8666666666666671"/>
    <n v="226.13333333333333"/>
    <s v="SEBASTIAN IRRIBARRA CONA"/>
    <x v="77"/>
    <e v="#N/A"/>
    <s v="01:58:29"/>
    <e v="#N/A"/>
    <e v="#N/A"/>
    <m/>
  </r>
  <r>
    <x v="3"/>
    <x v="1"/>
    <n v="40"/>
    <n v="41"/>
    <x v="0"/>
    <s v="4"/>
    <x v="0"/>
    <s v=""/>
    <s v=""/>
    <s v="10036587"/>
    <s v="NICOLAS"/>
    <s v="SCHMIDT GONZALEZ"/>
    <s v="105EI51"/>
    <s v="malboro"/>
    <m/>
    <s v=""/>
    <m/>
    <s v=""/>
    <s v="CHL"/>
    <s v=""/>
    <s v="12:30:00"/>
    <s v="13:19:41"/>
    <s v="13:29:38"/>
    <s v="20,62"/>
    <s v="24,75"/>
    <s v="3578"/>
    <m/>
    <s v="13:59:38"/>
    <s v="14:55:27"/>
    <s v="15:03:23"/>
    <s v="19,29"/>
    <s v="22,03"/>
    <s v="3825"/>
    <m/>
    <m/>
    <m/>
    <m/>
    <m/>
    <m/>
    <m/>
    <m/>
    <m/>
    <m/>
    <m/>
    <m/>
    <m/>
    <m/>
    <m/>
    <m/>
    <n v="19.940000000000001"/>
    <n v="7403"/>
    <n v="7403"/>
    <x v="5"/>
    <n v="4"/>
    <s v="02:03:23"/>
    <n v="185"/>
    <n v="-4.9000000000000004"/>
    <n v="221.1"/>
    <s v="NICOLAS SCHMIDT GONZALEZ"/>
    <x v="2"/>
    <s v="TOBA ENDURANCE"/>
    <s v="01:58:29"/>
    <e v="#N/A"/>
    <e v="#N/A"/>
    <m/>
  </r>
  <r>
    <x v="3"/>
    <x v="1"/>
    <n v="40"/>
    <n v="41"/>
    <x v="0"/>
    <s v="5"/>
    <x v="0"/>
    <s v=""/>
    <s v=""/>
    <m/>
    <s v="JAVIERA "/>
    <s v="REINOSO RUDZAJS"/>
    <s v="104XO27"/>
    <s v="PUELO"/>
    <m/>
    <s v=""/>
    <m/>
    <s v=""/>
    <s v="CHL"/>
    <s v=""/>
    <s v="12:30:00"/>
    <s v="13:25:32"/>
    <s v="13:34:06"/>
    <s v="19,19"/>
    <s v="22,15"/>
    <s v="3846"/>
    <m/>
    <s v="14:04:06"/>
    <s v="14:55:01"/>
    <s v="15:05:56"/>
    <s v="19,89"/>
    <s v="24,15"/>
    <s v="3711"/>
    <m/>
    <m/>
    <m/>
    <m/>
    <m/>
    <m/>
    <m/>
    <m/>
    <m/>
    <m/>
    <m/>
    <m/>
    <m/>
    <m/>
    <m/>
    <m/>
    <n v="19.53"/>
    <n v="7557"/>
    <n v="7557"/>
    <x v="5"/>
    <n v="5"/>
    <s v="02:05:57"/>
    <n v="180"/>
    <n v="-7.4666666666666668"/>
    <n v="213.53333333333333"/>
    <s v="JAVIERA  REINOSO RUDZAJS"/>
    <x v="315"/>
    <e v="#N/A"/>
    <s v="01:58:29"/>
    <e v="#N/A"/>
    <e v="#N/A"/>
    <m/>
  </r>
  <r>
    <x v="3"/>
    <x v="1"/>
    <n v="40"/>
    <n v="41"/>
    <x v="0"/>
    <s v="6"/>
    <x v="0"/>
    <s v=""/>
    <s v=""/>
    <m/>
    <s v="CONSTANZA"/>
    <s v="BERCKEMEYER"/>
    <m/>
    <s v="AS LA OMA"/>
    <m/>
    <s v=""/>
    <m/>
    <s v=""/>
    <s v="CHL"/>
    <s v=""/>
    <s v="12:30:00"/>
    <s v="13:22:27"/>
    <s v="13:33:41"/>
    <s v="19,31"/>
    <s v="23,44"/>
    <s v="3821"/>
    <m/>
    <s v="14:03:41"/>
    <s v="14:58:29"/>
    <s v="15:06:41"/>
    <s v="19,52"/>
    <s v="22,44"/>
    <s v="3780"/>
    <m/>
    <m/>
    <m/>
    <m/>
    <m/>
    <m/>
    <m/>
    <m/>
    <m/>
    <m/>
    <m/>
    <m/>
    <m/>
    <m/>
    <m/>
    <m/>
    <n v="19.420000000000002"/>
    <n v="7601"/>
    <n v="7601"/>
    <x v="5"/>
    <n v="6"/>
    <s v="02:06:41"/>
    <n v="175"/>
    <n v="-8.1999999999999993"/>
    <n v="207.8"/>
    <s v="CONSTANZA BERCKEMEYER"/>
    <x v="316"/>
    <e v="#N/A"/>
    <s v="01:58:29"/>
    <e v="#N/A"/>
    <e v="#N/A"/>
    <m/>
  </r>
  <r>
    <x v="3"/>
    <x v="1"/>
    <n v="40"/>
    <n v="41"/>
    <x v="0"/>
    <s v="7"/>
    <x v="0"/>
    <s v=""/>
    <s v=""/>
    <m/>
    <s v="JORGE "/>
    <s v="BERCKEMEYER GOSCH"/>
    <m/>
    <s v="SHAWAN"/>
    <m/>
    <s v=""/>
    <m/>
    <s v=""/>
    <s v="CHL"/>
    <s v=""/>
    <s v="12:30:00"/>
    <s v="13:22:29"/>
    <s v="13:33:06"/>
    <s v="19,49"/>
    <s v="23,43"/>
    <s v="3787"/>
    <m/>
    <s v="14:03:06"/>
    <s v="14:58:26"/>
    <s v="15:10:33"/>
    <s v="18,24"/>
    <s v="22,23"/>
    <s v="4046"/>
    <m/>
    <m/>
    <m/>
    <m/>
    <m/>
    <m/>
    <m/>
    <m/>
    <m/>
    <m/>
    <m/>
    <m/>
    <m/>
    <m/>
    <m/>
    <m/>
    <n v="18.84"/>
    <n v="7833"/>
    <n v="7833"/>
    <x v="5"/>
    <n v="7"/>
    <s v="02:10:33"/>
    <n v="170"/>
    <n v="-12.066666666666666"/>
    <n v="198.93333333333334"/>
    <s v="JORGE  BERCKEMEYER GOSCH"/>
    <x v="257"/>
    <e v="#N/A"/>
    <s v="01:58:29"/>
    <e v="#N/A"/>
    <e v="#N/A"/>
    <m/>
  </r>
  <r>
    <x v="3"/>
    <x v="1"/>
    <n v="40"/>
    <n v="41"/>
    <x v="0"/>
    <s v="8"/>
    <x v="0"/>
    <s v=""/>
    <s v=""/>
    <m/>
    <s v="MARIA"/>
    <s v="RISHMAWI"/>
    <m/>
    <s v="LA CORREDORA WF MAFIQ"/>
    <m/>
    <s v=""/>
    <m/>
    <s v=""/>
    <s v="CHL"/>
    <s v=""/>
    <s v="12:30:00"/>
    <s v="13:25:39"/>
    <s v="13:34:08"/>
    <s v="19,17"/>
    <s v="22,1"/>
    <s v="3849"/>
    <m/>
    <s v="14:04:08"/>
    <s v="14:54:54"/>
    <s v="15:10:49"/>
    <s v="18,45"/>
    <s v="24,23"/>
    <s v="4001"/>
    <m/>
    <m/>
    <m/>
    <m/>
    <m/>
    <m/>
    <m/>
    <m/>
    <m/>
    <m/>
    <m/>
    <m/>
    <m/>
    <m/>
    <m/>
    <m/>
    <n v="18.8"/>
    <n v="7849"/>
    <n v="7849"/>
    <x v="5"/>
    <n v="8"/>
    <s v="02:10:49"/>
    <n v="165"/>
    <n v="-12.333333333333334"/>
    <n v="193.66666666666666"/>
    <s v="MARIA RISHMAWI"/>
    <x v="317"/>
    <e v="#N/A"/>
    <s v="01:58:29"/>
    <e v="#N/A"/>
    <e v="#N/A"/>
    <m/>
  </r>
  <r>
    <x v="3"/>
    <x v="1"/>
    <n v="40"/>
    <n v="41"/>
    <x v="0"/>
    <s v="9"/>
    <x v="0"/>
    <s v=""/>
    <s v=""/>
    <m/>
    <s v="DAMIEN "/>
    <s v="DE LA PANOUSE"/>
    <m/>
    <s v="giro"/>
    <m/>
    <s v=""/>
    <m/>
    <s v=""/>
    <s v="CHL"/>
    <s v=""/>
    <s v="12:30:00"/>
    <s v="13:38:33"/>
    <s v="13:45:47"/>
    <s v="16,23"/>
    <s v="17,94"/>
    <s v="4548"/>
    <m/>
    <s v="14:15:47"/>
    <s v="15:14:32"/>
    <s v="15:21:30"/>
    <s v="18,72"/>
    <s v="20,93"/>
    <s v="3942"/>
    <m/>
    <m/>
    <m/>
    <m/>
    <m/>
    <m/>
    <m/>
    <m/>
    <m/>
    <m/>
    <m/>
    <m/>
    <m/>
    <m/>
    <m/>
    <m/>
    <n v="17.39"/>
    <n v="8490"/>
    <n v="8490"/>
    <x v="5"/>
    <n v="9"/>
    <s v="02:21:30"/>
    <n v="160"/>
    <n v="-23.016666666666666"/>
    <n v="177.98333333333335"/>
    <s v="DAMIEN  DE LA PANOUSE"/>
    <x v="318"/>
    <e v="#N/A"/>
    <s v="01:58:29"/>
    <e v="#N/A"/>
    <e v="#N/A"/>
    <m/>
  </r>
  <r>
    <x v="3"/>
    <x v="1"/>
    <n v="40"/>
    <n v="41"/>
    <x v="0"/>
    <s v="10"/>
    <x v="0"/>
    <s v=""/>
    <s v=""/>
    <s v="10138024"/>
    <s v="MARIA CECILIA"/>
    <s v="GODOY"/>
    <m/>
    <s v="GITAN"/>
    <m/>
    <s v=""/>
    <m/>
    <s v=""/>
    <s v="CHL"/>
    <s v=""/>
    <s v="12:30:00"/>
    <s v="13:35:40"/>
    <s v="13:40:36"/>
    <s v="17,42"/>
    <s v="18,73"/>
    <s v="4237"/>
    <m/>
    <s v="14:10:36"/>
    <s v="15:19:27"/>
    <s v="15:22:12"/>
    <s v="17,18"/>
    <s v="17,87"/>
    <s v="4296"/>
    <m/>
    <m/>
    <m/>
    <m/>
    <m/>
    <m/>
    <m/>
    <m/>
    <m/>
    <m/>
    <m/>
    <m/>
    <m/>
    <m/>
    <m/>
    <m/>
    <n v="17.3"/>
    <n v="8533"/>
    <n v="8533"/>
    <x v="5"/>
    <n v="10"/>
    <s v="02:22:13"/>
    <n v="155"/>
    <n v="-23.733333333333334"/>
    <n v="172.26666666666665"/>
    <s v="MARIA CECILIA GODOY"/>
    <x v="207"/>
    <s v="EL SENDERO"/>
    <s v="01:58:29"/>
    <e v="#N/A"/>
    <e v="#N/A"/>
    <m/>
  </r>
  <r>
    <x v="3"/>
    <x v="1"/>
    <n v="40"/>
    <n v="41"/>
    <x v="0"/>
    <s v="11"/>
    <x v="0"/>
    <s v=""/>
    <s v=""/>
    <m/>
    <s v="ESTEBAN"/>
    <s v="DE LA FUENTE ERNST"/>
    <m/>
    <s v="AKIFA"/>
    <m/>
    <s v=""/>
    <m/>
    <s v=""/>
    <s v="CHL"/>
    <s v=""/>
    <s v="12:30:00"/>
    <s v="13:28:10"/>
    <s v="13:40:40"/>
    <s v="17,4"/>
    <s v="21,14"/>
    <s v="4240"/>
    <m/>
    <s v="14:10:40"/>
    <s v="15:14:00"/>
    <s v="15:24:04"/>
    <s v="16,76"/>
    <s v="19,42"/>
    <s v="4404"/>
    <m/>
    <m/>
    <m/>
    <m/>
    <m/>
    <m/>
    <m/>
    <m/>
    <m/>
    <m/>
    <m/>
    <m/>
    <m/>
    <m/>
    <m/>
    <m/>
    <n v="17.07"/>
    <n v="8644"/>
    <n v="8644"/>
    <x v="5"/>
    <n v="11"/>
    <s v="02:24:04"/>
    <n v="150"/>
    <n v="-25.583333333333332"/>
    <n v="165.41666666666666"/>
    <s v="ESTEBAN DE LA FUENTE ERNST"/>
    <x v="319"/>
    <e v="#N/A"/>
    <s v="01:58:29"/>
    <e v="#N/A"/>
    <e v="#N/A"/>
    <m/>
  </r>
  <r>
    <x v="3"/>
    <x v="1"/>
    <n v="40"/>
    <n v="41"/>
    <x v="0"/>
    <s v="12"/>
    <x v="0"/>
    <s v=""/>
    <s v=""/>
    <m/>
    <s v="SERGIO IVAN "/>
    <s v="ULLOA"/>
    <m/>
    <s v="BRISCA"/>
    <m/>
    <s v=""/>
    <m/>
    <s v=""/>
    <s v="CHL"/>
    <s v=""/>
    <s v="12:30:00"/>
    <s v="13:31:57"/>
    <s v="13:43:13"/>
    <s v="16,8"/>
    <s v="19,85"/>
    <s v="4394"/>
    <m/>
    <s v="14:13:13"/>
    <s v="15:14:26"/>
    <s v="15:28:32"/>
    <s v="16,33"/>
    <s v="20,09"/>
    <s v="4519"/>
    <m/>
    <m/>
    <m/>
    <m/>
    <m/>
    <m/>
    <m/>
    <m/>
    <m/>
    <m/>
    <m/>
    <m/>
    <m/>
    <m/>
    <m/>
    <m/>
    <n v="16.559999999999999"/>
    <n v="8913"/>
    <n v="8913"/>
    <x v="5"/>
    <n v="12"/>
    <s v="02:28:33"/>
    <n v="145"/>
    <n v="-30.066666666666666"/>
    <n v="155.93333333333334"/>
    <s v="SERGIO IVAN  ULLOA"/>
    <x v="320"/>
    <e v="#N/A"/>
    <s v="01:58:29"/>
    <e v="#N/A"/>
    <e v="#N/A"/>
    <m/>
  </r>
  <r>
    <x v="3"/>
    <x v="1"/>
    <n v="40"/>
    <n v="41"/>
    <x v="0"/>
    <s v="13"/>
    <x v="0"/>
    <s v=""/>
    <s v=""/>
    <s v="10113898"/>
    <s v="JOSE ANDRES "/>
    <s v="POBLETE SALCEDO"/>
    <m/>
    <s v="HF BAUSAH"/>
    <m/>
    <s v=""/>
    <m/>
    <s v=""/>
    <s v="CHL"/>
    <s v=""/>
    <s v="12:30:00"/>
    <s v="13:45:53"/>
    <s v="13:49:27"/>
    <s v="15,48"/>
    <s v="16,21"/>
    <s v="4767"/>
    <m/>
    <s v="14:19:27"/>
    <s v="15:29:27"/>
    <s v="15:33:24"/>
    <s v="16,63"/>
    <s v="17,57"/>
    <s v="4437"/>
    <m/>
    <m/>
    <m/>
    <m/>
    <m/>
    <m/>
    <m/>
    <m/>
    <m/>
    <m/>
    <m/>
    <m/>
    <m/>
    <m/>
    <m/>
    <m/>
    <n v="16.04"/>
    <n v="9205"/>
    <n v="9205"/>
    <x v="5"/>
    <n v="13"/>
    <s v="02:33:25"/>
    <n v="140"/>
    <n v="-34.93333333333333"/>
    <n v="146.06666666666666"/>
    <s v="JOSE ANDRES  POBLETE SALCEDO"/>
    <x v="101"/>
    <s v="EL SENDERO"/>
    <s v="01:58:29"/>
    <e v="#N/A"/>
    <e v="#N/A"/>
    <m/>
  </r>
  <r>
    <x v="3"/>
    <x v="1"/>
    <n v="40"/>
    <n v="41"/>
    <x v="0"/>
    <s v="14"/>
    <x v="0"/>
    <s v=""/>
    <s v=""/>
    <m/>
    <s v="ALEJANDRO"/>
    <s v="VALDES CRUZ"/>
    <m/>
    <s v="MYRA"/>
    <m/>
    <s v=""/>
    <m/>
    <s v=""/>
    <s v="CHL"/>
    <s v=""/>
    <s v="12:30:00"/>
    <s v="13:43:59"/>
    <s v="13:49:02"/>
    <s v="15,56"/>
    <s v="16,62"/>
    <s v="4743"/>
    <m/>
    <s v="14:19:02"/>
    <s v="15:34:25"/>
    <s v="15:39:33"/>
    <s v="15,28"/>
    <s v="16,32"/>
    <s v="4831"/>
    <m/>
    <m/>
    <m/>
    <m/>
    <m/>
    <m/>
    <m/>
    <m/>
    <m/>
    <m/>
    <m/>
    <m/>
    <m/>
    <m/>
    <m/>
    <m/>
    <n v="15.42"/>
    <n v="9574"/>
    <n v="9574"/>
    <x v="5"/>
    <n v="14"/>
    <s v="02:39:34"/>
    <n v="135"/>
    <n v="-41.083333333333336"/>
    <n v="134.91666666666666"/>
    <s v="ALEJANDRO VALDES CRUZ"/>
    <x v="321"/>
    <e v="#N/A"/>
    <s v="01:58:29"/>
    <e v="#N/A"/>
    <e v="#N/A"/>
    <m/>
  </r>
  <r>
    <x v="3"/>
    <x v="1"/>
    <n v="40"/>
    <n v="41"/>
    <x v="0"/>
    <s v="15"/>
    <x v="0"/>
    <s v=""/>
    <s v=""/>
    <s v="10067188"/>
    <s v="FERNANDA"/>
    <s v="HERRERA CRUZ"/>
    <m/>
    <s v="IMAHUE"/>
    <m/>
    <s v=""/>
    <m/>
    <s v=""/>
    <s v="CHL"/>
    <s v=""/>
    <s v="12:30:00"/>
    <s v="13:41:46"/>
    <s v="13:48:40"/>
    <s v="15,63"/>
    <s v="17,14"/>
    <s v="4720"/>
    <m/>
    <s v="14:18:40"/>
    <s v="15:37:22"/>
    <s v="15:41:43"/>
    <s v="14,81"/>
    <s v="15,63"/>
    <s v="4983"/>
    <m/>
    <m/>
    <m/>
    <m/>
    <m/>
    <m/>
    <m/>
    <m/>
    <m/>
    <m/>
    <m/>
    <m/>
    <m/>
    <m/>
    <m/>
    <m/>
    <n v="15.21"/>
    <n v="9703"/>
    <n v="9703"/>
    <x v="5"/>
    <n v="15"/>
    <s v="02:41:43"/>
    <n v="130"/>
    <n v="-43.233333333333334"/>
    <n v="127.76666666666667"/>
    <s v="FERNANDA HERRERA CRUZ"/>
    <x v="322"/>
    <e v="#N/A"/>
    <s v="01:58:29"/>
    <e v="#N/A"/>
    <e v="#N/A"/>
    <m/>
  </r>
  <r>
    <x v="3"/>
    <x v="1"/>
    <n v="40"/>
    <n v="41"/>
    <x v="0"/>
    <s v="16"/>
    <x v="0"/>
    <s v=""/>
    <s v=""/>
    <m/>
    <s v="JORGE"/>
    <s v="RUIZ-TAGLE"/>
    <m/>
    <s v="ANCAR SHARIM"/>
    <m/>
    <s v=""/>
    <m/>
    <s v=""/>
    <s v="CHL"/>
    <s v=""/>
    <s v="12:30:00"/>
    <s v="13:53:08"/>
    <s v="13:58:06"/>
    <s v="13,96"/>
    <s v="14,79"/>
    <s v="5286"/>
    <m/>
    <s v="14:28:06"/>
    <s v="15:41:52"/>
    <s v="15:46:05"/>
    <s v="15,77"/>
    <s v="16,67"/>
    <s v="4679"/>
    <m/>
    <m/>
    <m/>
    <m/>
    <m/>
    <m/>
    <m/>
    <m/>
    <m/>
    <m/>
    <m/>
    <m/>
    <m/>
    <m/>
    <m/>
    <m/>
    <n v="14.81"/>
    <n v="9965"/>
    <n v="9965"/>
    <x v="5"/>
    <n v="16"/>
    <s v="02:46:05"/>
    <n v="125"/>
    <n v="-47.6"/>
    <n v="118.4"/>
    <s v="JORGE RUIZ-TAGLE"/>
    <x v="323"/>
    <e v="#N/A"/>
    <s v="01:58:29"/>
    <e v="#N/A"/>
    <e v="#N/A"/>
    <m/>
  </r>
  <r>
    <x v="3"/>
    <x v="1"/>
    <n v="40"/>
    <n v="41"/>
    <x v="0"/>
    <s v="17"/>
    <x v="0"/>
    <s v=""/>
    <s v=""/>
    <m/>
    <s v="RICARDO"/>
    <s v="BACHELET"/>
    <m/>
    <s v="LP AL MALIKI"/>
    <m/>
    <s v=""/>
    <m/>
    <s v=""/>
    <s v="CHL"/>
    <s v=""/>
    <s v="12:30:00"/>
    <s v="13:47:24"/>
    <s v="13:53:29"/>
    <s v="14,73"/>
    <s v="15,89"/>
    <s v="5009"/>
    <m/>
    <s v="14:23:29"/>
    <s v="15:41:34"/>
    <s v="15:50:51"/>
    <s v="14,08"/>
    <s v="15,75"/>
    <s v="5242"/>
    <m/>
    <m/>
    <m/>
    <m/>
    <m/>
    <m/>
    <m/>
    <m/>
    <m/>
    <m/>
    <m/>
    <m/>
    <m/>
    <m/>
    <m/>
    <m/>
    <n v="14.4"/>
    <n v="10252"/>
    <n v="10252"/>
    <x v="5"/>
    <n v="18"/>
    <s v="02:50:52"/>
    <n v="115"/>
    <n v="-52.383333333333333"/>
    <n v="103.61666666666667"/>
    <s v="RICARDO BACHELET"/>
    <x v="324"/>
    <e v="#N/A"/>
    <s v="01:58:29"/>
    <e v="#N/A"/>
    <e v="#N/A"/>
    <m/>
  </r>
  <r>
    <x v="3"/>
    <x v="1"/>
    <n v="40"/>
    <n v="41"/>
    <x v="0"/>
    <s v="18"/>
    <x v="0"/>
    <s v=""/>
    <s v=""/>
    <m/>
    <s v="ALEXIS "/>
    <s v="HENRIQUEZ RAMIREZ"/>
    <m/>
    <s v="ODALISCA"/>
    <m/>
    <s v=""/>
    <m/>
    <s v=""/>
    <s v="CHL"/>
    <s v=""/>
    <s v="12:30:00"/>
    <s v="13:51:47"/>
    <s v="13:54:13"/>
    <s v="14,6"/>
    <s v="15,04"/>
    <s v="5054"/>
    <m/>
    <s v="14:24:13"/>
    <s v="15:49:21"/>
    <s v="15:55:21"/>
    <s v="13,5"/>
    <s v="14,45"/>
    <s v="5468"/>
    <m/>
    <m/>
    <m/>
    <m/>
    <m/>
    <m/>
    <m/>
    <m/>
    <m/>
    <m/>
    <m/>
    <m/>
    <m/>
    <m/>
    <m/>
    <m/>
    <n v="14.03"/>
    <n v="10522"/>
    <n v="10522"/>
    <x v="5"/>
    <n v="19"/>
    <s v="02:55:22"/>
    <n v="110"/>
    <n v="-56.883333333333333"/>
    <n v="94.116666666666674"/>
    <s v="ALEXIS  HENRIQUEZ RAMIREZ"/>
    <x v="86"/>
    <e v="#N/A"/>
    <s v="01:58:29"/>
    <e v="#N/A"/>
    <e v="#N/A"/>
    <m/>
  </r>
  <r>
    <x v="3"/>
    <x v="1"/>
    <n v="40"/>
    <n v="41"/>
    <x v="0"/>
    <s v="19"/>
    <x v="0"/>
    <s v=""/>
    <s v=""/>
    <m/>
    <s v="PABLO "/>
    <s v="VALDES RAMIREZ"/>
    <m/>
    <s v="LOMA VERDE BALFA"/>
    <m/>
    <s v=""/>
    <m/>
    <s v=""/>
    <s v="CHL"/>
    <s v=""/>
    <s v="12:30:00"/>
    <s v="13:51:53"/>
    <s v="13:54:50"/>
    <s v="14,5"/>
    <s v="15,02"/>
    <s v="5090"/>
    <m/>
    <s v="14:24:50"/>
    <s v="15:49:26"/>
    <s v="15:56:11"/>
    <s v="13,46"/>
    <s v="14,54"/>
    <s v="5481"/>
    <m/>
    <m/>
    <m/>
    <m/>
    <m/>
    <m/>
    <m/>
    <m/>
    <m/>
    <m/>
    <m/>
    <m/>
    <m/>
    <m/>
    <m/>
    <m/>
    <n v="13.96"/>
    <n v="10571"/>
    <n v="10571"/>
    <x v="5"/>
    <n v="20"/>
    <s v="02:56:11"/>
    <n v="105"/>
    <n v="-57.7"/>
    <n v="88.3"/>
    <s v="PABLO  VALDES RAMIREZ"/>
    <x v="325"/>
    <e v="#N/A"/>
    <s v="01:58:29"/>
    <e v="#N/A"/>
    <e v="#N/A"/>
    <m/>
  </r>
  <r>
    <x v="3"/>
    <x v="1"/>
    <n v="40"/>
    <n v="41"/>
    <x v="0"/>
    <s v="20"/>
    <x v="0"/>
    <s v=""/>
    <s v=""/>
    <m/>
    <s v="STEFANO"/>
    <s v="ROSSI"/>
    <m/>
    <s v="TARIK"/>
    <m/>
    <s v=""/>
    <m/>
    <s v=""/>
    <s v="CHL"/>
    <s v=""/>
    <s v="12:30:00"/>
    <s v="13:41:48"/>
    <s v="13:56:36"/>
    <s v="14,2"/>
    <s v="17,13"/>
    <s v="5197"/>
    <m/>
    <s v="14:26:36"/>
    <s v="15:49:58"/>
    <s v="16:02:30"/>
    <s v="12,83"/>
    <s v="14,76"/>
    <s v="5754"/>
    <m/>
    <m/>
    <m/>
    <m/>
    <m/>
    <m/>
    <m/>
    <m/>
    <m/>
    <m/>
    <m/>
    <m/>
    <m/>
    <m/>
    <m/>
    <m/>
    <n v="13.48"/>
    <n v="10951"/>
    <n v="10951"/>
    <x v="5"/>
    <n v="21"/>
    <s v="03:02:31"/>
    <n v="100"/>
    <n v="-64.033333333333331"/>
    <n v="76.966666666666669"/>
    <s v="STEFANO ROSSI"/>
    <x v="326"/>
    <e v="#N/A"/>
    <s v="01:58:29"/>
    <e v="#N/A"/>
    <e v="#N/A"/>
    <m/>
  </r>
  <r>
    <x v="3"/>
    <x v="1"/>
    <n v="40"/>
    <n v="41"/>
    <x v="0"/>
    <s v="21"/>
    <x v="0"/>
    <s v=""/>
    <s v=""/>
    <m/>
    <s v="CAROLINA"/>
    <s v="COX MUJICA "/>
    <m/>
    <s v="HELENA"/>
    <m/>
    <s v=""/>
    <m/>
    <s v=""/>
    <s v="CHL"/>
    <s v=""/>
    <s v="12:30:00"/>
    <s v="13:54:57"/>
    <s v="13:58:18"/>
    <s v="13,93"/>
    <s v="14,48"/>
    <s v="5299"/>
    <m/>
    <s v="14:28:18"/>
    <s v="15:58:38"/>
    <s v="16:03:37"/>
    <s v="12,91"/>
    <s v="13,62"/>
    <s v="5719"/>
    <m/>
    <m/>
    <m/>
    <m/>
    <m/>
    <m/>
    <m/>
    <m/>
    <m/>
    <m/>
    <m/>
    <m/>
    <m/>
    <m/>
    <m/>
    <m/>
    <n v="13.4"/>
    <n v="11017"/>
    <n v="11017"/>
    <x v="5"/>
    <n v="23"/>
    <s v="03:03:37"/>
    <n v="90"/>
    <n v="-65.13333333333334"/>
    <n v="65.86666666666666"/>
    <s v="CAROLINA COX MUJICA "/>
    <x v="327"/>
    <e v="#N/A"/>
    <s v="01:58:29"/>
    <e v="#N/A"/>
    <e v="#N/A"/>
    <m/>
  </r>
  <r>
    <x v="3"/>
    <x v="1"/>
    <n v="40"/>
    <n v="41"/>
    <x v="0"/>
    <s v="22"/>
    <x v="0"/>
    <s v=""/>
    <s v=""/>
    <m/>
    <s v="CRISTIAN"/>
    <s v="SANCHEZ"/>
    <m/>
    <s v="PUNTA DEL VIENTO AL AMAN"/>
    <m/>
    <s v=""/>
    <m/>
    <s v=""/>
    <s v="CHL"/>
    <s v=""/>
    <s v="12:30:00"/>
    <s v="14:01:31"/>
    <s v="14:05:34"/>
    <s v="12,87"/>
    <s v="13,44"/>
    <s v="5735"/>
    <m/>
    <s v="14:35:34"/>
    <s v="16:04:37"/>
    <s v="16:07:45"/>
    <s v="13,34"/>
    <s v="13,81"/>
    <s v="5531"/>
    <m/>
    <m/>
    <m/>
    <m/>
    <m/>
    <m/>
    <m/>
    <m/>
    <m/>
    <m/>
    <m/>
    <m/>
    <m/>
    <m/>
    <m/>
    <m/>
    <n v="13.1"/>
    <n v="11265"/>
    <n v="11265"/>
    <x v="5"/>
    <n v="24"/>
    <s v="03:07:45"/>
    <n v="85"/>
    <n v="-69.266666666666666"/>
    <n v="56.733333333333334"/>
    <s v="CRISTIAN SANCHEZ"/>
    <x v="328"/>
    <s v="KEHAILAN B"/>
    <s v="01:58:29"/>
    <e v="#N/A"/>
    <e v="#N/A"/>
    <m/>
  </r>
  <r>
    <x v="3"/>
    <x v="1"/>
    <n v="40"/>
    <n v="41"/>
    <x v="0"/>
    <s v="23"/>
    <x v="0"/>
    <s v=""/>
    <s v=""/>
    <m/>
    <s v="JAIME"/>
    <s v="BARRIENTOS RAMIREZ"/>
    <m/>
    <s v="COSACO"/>
    <m/>
    <s v=""/>
    <m/>
    <s v=""/>
    <s v="CHL"/>
    <s v=""/>
    <s v="12:30:00"/>
    <s v="13:55:29"/>
    <s v="14:02:31"/>
    <s v="13,29"/>
    <s v="14,39"/>
    <s v="5552"/>
    <m/>
    <s v="14:32:31"/>
    <s v="16:04:07"/>
    <s v="16:11:45"/>
    <s v="12,4"/>
    <s v="13,43"/>
    <s v="5954"/>
    <m/>
    <m/>
    <m/>
    <m/>
    <m/>
    <m/>
    <m/>
    <m/>
    <m/>
    <m/>
    <m/>
    <m/>
    <m/>
    <m/>
    <m/>
    <m/>
    <n v="12.83"/>
    <n v="11506"/>
    <n v="11506"/>
    <x v="5"/>
    <n v="25"/>
    <s v="03:11:46"/>
    <n v="80"/>
    <n v="-73.283333333333331"/>
    <n v="47.716666666666669"/>
    <s v="JAIME BARRIENTOS RAMIREZ"/>
    <x v="215"/>
    <e v="#N/A"/>
    <s v="01:58:29"/>
    <e v="#N/A"/>
    <e v="#N/A"/>
    <m/>
  </r>
  <r>
    <x v="3"/>
    <x v="1"/>
    <n v="40"/>
    <n v="41"/>
    <x v="0"/>
    <s v="24"/>
    <x v="0"/>
    <s v=""/>
    <s v=""/>
    <m/>
    <s v="CLAUDIO"/>
    <s v="JORQUERA AHUMADA"/>
    <m/>
    <s v="FARAON"/>
    <m/>
    <s v=""/>
    <m/>
    <s v=""/>
    <s v="CHL"/>
    <s v=""/>
    <s v="12:30:00"/>
    <s v="13:55:38"/>
    <s v="13:59:22"/>
    <s v="13,76"/>
    <s v="14,36"/>
    <s v="5362"/>
    <m/>
    <s v="14:29:22"/>
    <s v="16:03:55"/>
    <s v="16:13:06"/>
    <s v="11,86"/>
    <s v="13,01"/>
    <s v="6224"/>
    <m/>
    <m/>
    <m/>
    <m/>
    <m/>
    <m/>
    <m/>
    <m/>
    <m/>
    <m/>
    <m/>
    <m/>
    <m/>
    <m/>
    <m/>
    <m/>
    <n v="12.74"/>
    <n v="11586"/>
    <n v="11586"/>
    <x v="5"/>
    <n v="26"/>
    <s v="03:13:06"/>
    <n v="75"/>
    <n v="-74.616666666666674"/>
    <n v="41.383333333333326"/>
    <s v="CLAUDIO JORQUERA AHUMADA"/>
    <x v="329"/>
    <e v="#N/A"/>
    <s v="01:58:29"/>
    <e v="#N/A"/>
    <e v="#N/A"/>
    <m/>
  </r>
  <r>
    <x v="3"/>
    <x v="1"/>
    <n v="40"/>
    <n v="41"/>
    <x v="0"/>
    <s v="25"/>
    <x v="0"/>
    <s v=""/>
    <s v=""/>
    <m/>
    <s v="GERARDO"/>
    <s v="ALAMOS "/>
    <m/>
    <s v="TALENTO"/>
    <m/>
    <s v=""/>
    <m/>
    <s v=""/>
    <s v="CHL"/>
    <s v=""/>
    <s v="12:30:00"/>
    <s v="13:38:28"/>
    <s v="13:56:48"/>
    <s v="14,17"/>
    <s v="17,96"/>
    <s v="5208"/>
    <m/>
    <s v="14:26:48"/>
    <s v="16:02:21"/>
    <s v="16:21:04"/>
    <s v="10,76"/>
    <s v="12,87"/>
    <s v="6856"/>
    <m/>
    <m/>
    <m/>
    <m/>
    <m/>
    <m/>
    <m/>
    <m/>
    <m/>
    <m/>
    <m/>
    <m/>
    <m/>
    <m/>
    <m/>
    <m/>
    <n v="12.23"/>
    <n v="12064"/>
    <n v="12064"/>
    <x v="5"/>
    <n v="27"/>
    <s v="03:21:04"/>
    <n v="70"/>
    <n v="-82.583333333333329"/>
    <n v="40.999999750000001"/>
    <s v="GERARDO ALAMOS "/>
    <x v="330"/>
    <e v="#N/A"/>
    <s v="01:58:29"/>
    <e v="#N/A"/>
    <e v="#N/A"/>
    <m/>
  </r>
  <r>
    <x v="3"/>
    <x v="1"/>
    <n v="40"/>
    <n v="41"/>
    <x v="0"/>
    <s v="26"/>
    <x v="1"/>
    <s v=""/>
    <s v=""/>
    <m/>
    <s v="JOSE TOMAS"/>
    <s v="QUEZADA"/>
    <m/>
    <s v="LOSTRI"/>
    <m/>
    <s v=""/>
    <m/>
    <s v=""/>
    <s v="CHL"/>
    <s v=""/>
    <s v="12:30:00"/>
    <s v="13:26:53"/>
    <s v="13:45:25"/>
    <s v="16,31"/>
    <s v="21,62"/>
    <s v="4525"/>
    <m/>
    <s v="14:15:25"/>
    <s v="15:16:06"/>
    <s v="15:44:28"/>
    <s v="13,81"/>
    <s v="20,27"/>
    <s v="5344"/>
    <s v="FTQ GA"/>
    <m/>
    <m/>
    <m/>
    <m/>
    <m/>
    <m/>
    <m/>
    <m/>
    <m/>
    <m/>
    <m/>
    <m/>
    <m/>
    <m/>
    <m/>
    <n v="14.96"/>
    <n v="9869"/>
    <s v="NA"/>
    <x v="5"/>
    <s v="NA"/>
    <s v="NA"/>
    <n v="0"/>
    <e v="#VALUE!"/>
    <n v="0"/>
    <s v="JOSE TOMAS QUEZADA"/>
    <x v="331"/>
    <e v="#N/A"/>
    <s v="01:58:29"/>
    <e v="#N/A"/>
    <e v="#N/A"/>
    <m/>
  </r>
  <r>
    <x v="3"/>
    <x v="1"/>
    <n v="40"/>
    <n v="41"/>
    <x v="0"/>
    <s v="27"/>
    <x v="1"/>
    <s v=""/>
    <s v=""/>
    <m/>
    <s v="ESTEBAN "/>
    <s v="GALDAMES CASORZO"/>
    <m/>
    <s v="KIMAL"/>
    <m/>
    <s v=""/>
    <m/>
    <s v=""/>
    <s v="CHL"/>
    <s v=""/>
    <s v="12:30:00"/>
    <s v="13:35:42"/>
    <s v="13:42:59"/>
    <s v="16,85"/>
    <s v="18,72"/>
    <s v="4380"/>
    <m/>
    <s v="14:12:59"/>
    <s v=""/>
    <s v=""/>
    <s v=""/>
    <s v=""/>
    <s v=""/>
    <s v="FTQ ME"/>
    <m/>
    <m/>
    <m/>
    <m/>
    <m/>
    <m/>
    <m/>
    <m/>
    <m/>
    <m/>
    <m/>
    <m/>
    <m/>
    <m/>
    <m/>
    <n v="16.850000000000001"/>
    <n v="4380"/>
    <s v="NA"/>
    <x v="5"/>
    <s v="NA"/>
    <s v="NA"/>
    <n v="0"/>
    <e v="#VALUE!"/>
    <n v="0"/>
    <s v="ESTEBAN  GALDAMES CASORZO"/>
    <x v="267"/>
    <e v="#N/A"/>
    <s v="01:58:29"/>
    <e v="#N/A"/>
    <e v="#N/A"/>
    <m/>
  </r>
  <r>
    <x v="3"/>
    <x v="1"/>
    <n v="40"/>
    <n v="41"/>
    <x v="0"/>
    <s v="28"/>
    <x v="1"/>
    <s v=""/>
    <s v=""/>
    <s v="10018453"/>
    <s v="RENI "/>
    <s v="MULLER"/>
    <m/>
    <s v="KUFRA EL PANGUE"/>
    <m/>
    <s v=""/>
    <m/>
    <s v=""/>
    <s v="CHL"/>
    <s v=""/>
    <s v="12:30:00"/>
    <s v="13:58:47"/>
    <s v="14:12:38"/>
    <s v="11,98"/>
    <s v="13,85"/>
    <s v="6159"/>
    <m/>
    <s v="14:42:38"/>
    <s v=""/>
    <s v=""/>
    <s v=""/>
    <s v=""/>
    <s v=""/>
    <s v="RET"/>
    <m/>
    <m/>
    <m/>
    <m/>
    <m/>
    <m/>
    <m/>
    <m/>
    <m/>
    <m/>
    <m/>
    <m/>
    <m/>
    <m/>
    <m/>
    <n v="11.98"/>
    <n v="6159"/>
    <s v="NA"/>
    <x v="5"/>
    <s v="NA"/>
    <s v="NA"/>
    <n v="0"/>
    <e v="#VALUE!"/>
    <n v="0"/>
    <s v="RENI  MULLER"/>
    <x v="210"/>
    <s v="KEHAILAN A"/>
    <s v="01:58:29"/>
    <e v="#N/A"/>
    <e v="#N/A"/>
    <m/>
  </r>
  <r>
    <x v="3"/>
    <x v="1"/>
    <n v="40"/>
    <n v="41"/>
    <x v="0"/>
    <s v="29"/>
    <x v="1"/>
    <s v=""/>
    <s v=""/>
    <m/>
    <s v="GUILLERMO "/>
    <s v="TORO TASSARA"/>
    <m/>
    <s v="ROBLE"/>
    <m/>
    <s v=""/>
    <m/>
    <s v=""/>
    <s v="CHL"/>
    <s v=""/>
    <s v="12:30:00"/>
    <s v="13:19:48"/>
    <s v="13:36:42"/>
    <s v="18,44"/>
    <s v="24,69"/>
    <s v="4003"/>
    <m/>
    <s v="14:06:42"/>
    <s v=""/>
    <s v=""/>
    <s v=""/>
    <s v=""/>
    <s v=""/>
    <s v="FTQ ME"/>
    <m/>
    <m/>
    <m/>
    <m/>
    <m/>
    <m/>
    <m/>
    <m/>
    <m/>
    <m/>
    <m/>
    <m/>
    <m/>
    <m/>
    <m/>
    <n v="18.440000000000001"/>
    <n v="4003"/>
    <s v="NA"/>
    <x v="5"/>
    <s v="NA"/>
    <s v="NA"/>
    <n v="0"/>
    <e v="#VALUE!"/>
    <n v="0"/>
    <s v="GUILLERMO  TORO TASSARA"/>
    <x v="88"/>
    <e v="#N/A"/>
    <s v="01:58:29"/>
    <e v="#N/A"/>
    <e v="#N/A"/>
    <m/>
  </r>
  <r>
    <x v="3"/>
    <x v="1"/>
    <n v="40"/>
    <n v="41"/>
    <x v="0"/>
    <s v="30"/>
    <x v="1"/>
    <s v=""/>
    <s v=""/>
    <m/>
    <s v="JOSEFA"/>
    <s v="AGUILERA"/>
    <m/>
    <s v="SEEHLAH AL JAMAAL"/>
    <m/>
    <s v=""/>
    <m/>
    <s v=""/>
    <s v="CHL"/>
    <s v=""/>
    <s v="12:30:00"/>
    <s v="13:25:24"/>
    <s v="13:25:48"/>
    <s v="22,04"/>
    <s v="22,2"/>
    <s v="3349"/>
    <s v="FTQ ME"/>
    <m/>
    <m/>
    <m/>
    <m/>
    <m/>
    <m/>
    <m/>
    <m/>
    <m/>
    <m/>
    <m/>
    <m/>
    <m/>
    <m/>
    <m/>
    <m/>
    <m/>
    <m/>
    <m/>
    <m/>
    <m/>
    <m/>
    <n v="22.04"/>
    <n v="3349"/>
    <s v="NA"/>
    <x v="5"/>
    <s v="NA"/>
    <s v="NA"/>
    <n v="0"/>
    <e v="#VALUE!"/>
    <n v="0"/>
    <s v="JOSEFA AGUILERA"/>
    <x v="332"/>
    <s v="RINCONADA B"/>
    <s v="01:58:29"/>
    <e v="#N/A"/>
    <e v="#N/A"/>
    <m/>
  </r>
  <r>
    <x v="3"/>
    <x v="1"/>
    <n v="40"/>
    <n v="41"/>
    <x v="0"/>
    <s v="31"/>
    <x v="1"/>
    <s v=""/>
    <s v=""/>
    <m/>
    <s v="DIEGO "/>
    <s v="QUEZADA BASCUÑAN"/>
    <m/>
    <s v="SELKAN"/>
    <m/>
    <s v=""/>
    <m/>
    <s v=""/>
    <s v="CHL"/>
    <s v=""/>
    <s v="12:30:00"/>
    <s v="13:27:09"/>
    <s v="13:46:24"/>
    <s v="16,1"/>
    <s v="21,52"/>
    <s v="4584"/>
    <s v="FTQ ME"/>
    <m/>
    <m/>
    <m/>
    <m/>
    <m/>
    <m/>
    <m/>
    <m/>
    <m/>
    <m/>
    <m/>
    <m/>
    <m/>
    <m/>
    <m/>
    <m/>
    <m/>
    <m/>
    <m/>
    <m/>
    <m/>
    <m/>
    <n v="16.100000000000001"/>
    <n v="4584"/>
    <s v="NA"/>
    <x v="5"/>
    <s v="NA"/>
    <s v="NA"/>
    <n v="0"/>
    <e v="#VALUE!"/>
    <n v="0"/>
    <s v="DIEGO  QUEZADA BASCUÑAN"/>
    <x v="333"/>
    <e v="#N/A"/>
    <s v="01:58:29"/>
    <e v="#N/A"/>
    <e v="#N/A"/>
    <m/>
  </r>
  <r>
    <x v="3"/>
    <x v="1"/>
    <n v="40"/>
    <n v="41"/>
    <x v="0"/>
    <s v="32"/>
    <x v="1"/>
    <s v=""/>
    <s v=""/>
    <s v="10097227"/>
    <s v="FRANCESCA"/>
    <s v="GIOIA MANSILLA"/>
    <m/>
    <s v="SHARAV"/>
    <m/>
    <s v=""/>
    <m/>
    <s v=""/>
    <s v="CHL"/>
    <s v=""/>
    <s v="12:30:00"/>
    <s v="13:55:27"/>
    <s v="14:00:02"/>
    <s v="13,66"/>
    <s v="14,39"/>
    <s v="5402"/>
    <s v="FTQ GA"/>
    <m/>
    <m/>
    <m/>
    <m/>
    <m/>
    <m/>
    <m/>
    <m/>
    <m/>
    <m/>
    <m/>
    <m/>
    <m/>
    <m/>
    <m/>
    <m/>
    <m/>
    <m/>
    <m/>
    <m/>
    <m/>
    <m/>
    <n v="13.66"/>
    <n v="5402"/>
    <s v="NA"/>
    <x v="5"/>
    <s v="NA"/>
    <s v="NA"/>
    <n v="0"/>
    <e v="#VALUE!"/>
    <n v="0"/>
    <s v="FRANCESCA GIOIA MANSILLA"/>
    <x v="109"/>
    <s v="RINCONADA A"/>
    <s v="01:58:29"/>
    <e v="#N/A"/>
    <e v="#N/A"/>
    <m/>
  </r>
  <r>
    <x v="3"/>
    <x v="1"/>
    <n v="40"/>
    <n v="41"/>
    <x v="0"/>
    <s v="33"/>
    <x v="1"/>
    <s v=""/>
    <s v=""/>
    <m/>
    <s v="CLAUDIO"/>
    <s v="SEPULVEDA EGAÑA"/>
    <m/>
    <s v="PANTANAL"/>
    <m/>
    <s v=""/>
    <m/>
    <s v=""/>
    <s v="CHL"/>
    <s v=""/>
    <s v="12:30:00"/>
    <s v="14:20:28"/>
    <s v="14:24:22"/>
    <s v="10,75"/>
    <s v="11,13"/>
    <s v="6863"/>
    <s v="RET"/>
    <m/>
    <m/>
    <m/>
    <m/>
    <m/>
    <m/>
    <m/>
    <m/>
    <m/>
    <m/>
    <m/>
    <m/>
    <m/>
    <m/>
    <m/>
    <m/>
    <m/>
    <m/>
    <m/>
    <m/>
    <m/>
    <m/>
    <n v="10.75"/>
    <n v="6863"/>
    <s v="NA"/>
    <x v="5"/>
    <s v="NA"/>
    <s v="NA"/>
    <n v="0"/>
    <e v="#VALUE!"/>
    <n v="0"/>
    <s v="CLAUDIO SEPULVEDA EGAÑA"/>
    <x v="98"/>
    <e v="#N/A"/>
    <s v="01:58:29"/>
    <e v="#N/A"/>
    <e v="#N/A"/>
    <m/>
  </r>
  <r>
    <x v="3"/>
    <x v="1"/>
    <n v="40"/>
    <n v="41"/>
    <x v="0"/>
    <s v="34"/>
    <x v="1"/>
    <s v=""/>
    <s v=""/>
    <m/>
    <s v="TANJA"/>
    <s v="WEBER"/>
    <m/>
    <s v="ESPERANZA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s v="TANJA WEBER"/>
    <x v="334"/>
    <e v="#N/A"/>
    <s v="01:58:29"/>
    <e v="#N/A"/>
    <e v="#N/A"/>
    <m/>
  </r>
  <r>
    <x v="3"/>
    <x v="1"/>
    <n v="40"/>
    <n v="41"/>
    <x v="0"/>
    <s v="35"/>
    <x v="1"/>
    <s v=""/>
    <s v=""/>
    <m/>
    <s v="ADRIANA"/>
    <s v="PANTOJA CONTRERAA"/>
    <m/>
    <s v="KALUHA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s v="ADRIANA PANTOJA CONTRERAA"/>
    <x v="90"/>
    <s v="SANDEK 2"/>
    <s v="01:58:29"/>
    <e v="#N/A"/>
    <e v="#N/A"/>
    <m/>
  </r>
  <r>
    <x v="3"/>
    <x v="1"/>
    <n v="40"/>
    <n v="41"/>
    <x v="1"/>
    <s v="1"/>
    <x v="0"/>
    <s v=""/>
    <s v=""/>
    <m/>
    <s v="FLORENCIA"/>
    <s v="HIRMAS VALDERRAMA"/>
    <m/>
    <s v="NAHLA"/>
    <m/>
    <s v=""/>
    <m/>
    <s v=""/>
    <s v="CHL"/>
    <s v=""/>
    <s v="12:35:00"/>
    <s v="13:55:08"/>
    <s v="13:57:35"/>
    <s v="14,89"/>
    <s v="15,35"/>
    <s v="4955"/>
    <m/>
    <s v="14:27:35"/>
    <s v="15:46:21"/>
    <s v="15:53:30"/>
    <s v="14,32"/>
    <s v="15,61"/>
    <s v="5155"/>
    <m/>
    <m/>
    <m/>
    <m/>
    <m/>
    <m/>
    <m/>
    <m/>
    <m/>
    <m/>
    <m/>
    <m/>
    <m/>
    <m/>
    <m/>
    <m/>
    <n v="14.6"/>
    <n v="10110"/>
    <n v="10110"/>
    <x v="6"/>
    <n v="17"/>
    <s v="02:48:30"/>
    <n v="120"/>
    <n v="-50.016666666666666"/>
    <n v="110.98333333333333"/>
    <s v="FLORENCIA HIRMAS VALDERRAMA"/>
    <x v="111"/>
    <e v="#N/A"/>
    <s v="01:58:29"/>
    <e v="#N/A"/>
    <e v="#N/A"/>
    <m/>
  </r>
  <r>
    <x v="3"/>
    <x v="1"/>
    <n v="40"/>
    <n v="41"/>
    <x v="1"/>
    <s v="2"/>
    <x v="0"/>
    <s v=""/>
    <s v=""/>
    <m/>
    <s v="ISIDORA"/>
    <s v="SANCHEZ LAMOLIATTE"/>
    <m/>
    <s v="KALIMANTAN"/>
    <m/>
    <s v=""/>
    <m/>
    <s v=""/>
    <s v="CHL"/>
    <s v=""/>
    <s v="12:35:00"/>
    <s v="14:01:34"/>
    <s v="14:06:01"/>
    <s v="13,51"/>
    <s v="14,21"/>
    <s v="5462"/>
    <m/>
    <s v="14:36:01"/>
    <s v="16:04:33"/>
    <s v="16:08:10"/>
    <s v="13,35"/>
    <s v="13,89"/>
    <s v="5529"/>
    <m/>
    <m/>
    <m/>
    <m/>
    <m/>
    <m/>
    <m/>
    <m/>
    <m/>
    <m/>
    <m/>
    <m/>
    <m/>
    <m/>
    <m/>
    <m/>
    <n v="13.43"/>
    <n v="10991"/>
    <n v="10991"/>
    <x v="6"/>
    <n v="22"/>
    <s v="03:03:11"/>
    <n v="95"/>
    <n v="-64.7"/>
    <n v="71.3"/>
    <s v="ISIDORA SANCHEZ LAMOLIATTE"/>
    <x v="335"/>
    <e v="#N/A"/>
    <s v="01:58:29"/>
    <e v="#N/A"/>
    <e v="#N/A"/>
    <m/>
  </r>
  <r>
    <x v="3"/>
    <x v="1"/>
    <n v="20"/>
    <n v="20.5"/>
    <x v="2"/>
    <s v="1"/>
    <x v="0"/>
    <s v=""/>
    <s v=""/>
    <m/>
    <s v="KARIM"/>
    <s v="VON MUHLENBROCK"/>
    <s v="104TD18"/>
    <s v="EMIR"/>
    <m/>
    <s v=""/>
    <m/>
    <s v=""/>
    <s v="CHL"/>
    <s v=""/>
    <s v="13:30:00"/>
    <s v="14:35:52"/>
    <s v="14:44:06"/>
    <s v="16,6"/>
    <s v="18,67"/>
    <s v="4447"/>
    <m/>
    <m/>
    <m/>
    <m/>
    <m/>
    <m/>
    <m/>
    <m/>
    <m/>
    <m/>
    <m/>
    <m/>
    <m/>
    <m/>
    <m/>
    <m/>
    <m/>
    <m/>
    <m/>
    <m/>
    <m/>
    <m/>
    <m/>
    <n v="16.600000000000001"/>
    <n v="4447"/>
    <n v="4447"/>
    <x v="7"/>
    <n v="1"/>
    <s v="01:14:07"/>
    <n v="200"/>
    <n v="0"/>
    <n v="220.5"/>
    <s v="KARIM VON MUHLENBROCK"/>
    <x v="336"/>
    <e v="#N/A"/>
    <s v="01:14:07"/>
    <e v="#N/A"/>
    <e v="#N/A"/>
    <m/>
  </r>
  <r>
    <x v="3"/>
    <x v="1"/>
    <n v="20"/>
    <n v="20.5"/>
    <x v="2"/>
    <s v="2"/>
    <x v="0"/>
    <s v=""/>
    <s v=""/>
    <m/>
    <s v="TIKI"/>
    <s v="LEA-PLAZA"/>
    <m/>
    <s v="AMIRA"/>
    <m/>
    <s v=""/>
    <m/>
    <s v=""/>
    <s v="CHL"/>
    <s v=""/>
    <s v="13:30:00"/>
    <s v="14:50:07"/>
    <s v="14:52:38"/>
    <s v="14,88"/>
    <s v="15,35"/>
    <s v="4958"/>
    <m/>
    <m/>
    <m/>
    <m/>
    <m/>
    <m/>
    <m/>
    <m/>
    <m/>
    <m/>
    <m/>
    <m/>
    <m/>
    <m/>
    <m/>
    <m/>
    <m/>
    <m/>
    <m/>
    <m/>
    <m/>
    <m/>
    <m/>
    <n v="14.88"/>
    <n v="4958"/>
    <n v="4958"/>
    <x v="7"/>
    <n v="2"/>
    <s v="01:22:38"/>
    <n v="195"/>
    <n v="-8.5166666666666675"/>
    <n v="206.98333333333332"/>
    <s v="TIKI LEA-PLAZA"/>
    <x v="337"/>
    <e v="#N/A"/>
    <s v="01:14:07"/>
    <e v="#N/A"/>
    <e v="#N/A"/>
    <m/>
  </r>
  <r>
    <x v="3"/>
    <x v="1"/>
    <n v="20"/>
    <n v="20.5"/>
    <x v="2"/>
    <s v="3"/>
    <x v="0"/>
    <s v=""/>
    <s v=""/>
    <m/>
    <s v="INA"/>
    <s v="LABBE"/>
    <m/>
    <s v="PALOMO"/>
    <m/>
    <s v=""/>
    <m/>
    <s v=""/>
    <s v="CHL"/>
    <s v=""/>
    <s v="13:30:00"/>
    <s v="14:50:11"/>
    <s v="14:59:59"/>
    <s v="13,67"/>
    <s v="15,34"/>
    <s v="5400"/>
    <m/>
    <m/>
    <m/>
    <m/>
    <m/>
    <m/>
    <m/>
    <m/>
    <m/>
    <m/>
    <m/>
    <m/>
    <m/>
    <m/>
    <m/>
    <m/>
    <m/>
    <m/>
    <m/>
    <m/>
    <m/>
    <m/>
    <m/>
    <n v="13.67"/>
    <n v="5400"/>
    <n v="5400"/>
    <x v="7"/>
    <n v="3"/>
    <s v="01:30:00"/>
    <n v="190"/>
    <n v="-15.883333333333333"/>
    <n v="194.61666666666667"/>
    <s v="INA LABBE"/>
    <x v="338"/>
    <e v="#N/A"/>
    <s v="01:14:07"/>
    <e v="#N/A"/>
    <e v="#N/A"/>
    <m/>
  </r>
  <r>
    <x v="3"/>
    <x v="1"/>
    <n v="20"/>
    <n v="20.5"/>
    <x v="2"/>
    <s v="4"/>
    <x v="1"/>
    <s v=""/>
    <s v=""/>
    <m/>
    <s v="ALEJANDRA "/>
    <s v="CALDERON"/>
    <m/>
    <s v="SILVER"/>
    <m/>
    <s v=""/>
    <m/>
    <s v=""/>
    <s v="CHL"/>
    <s v=""/>
    <s v="13:30:00"/>
    <s v="14:40:15"/>
    <s v="14:44:41"/>
    <s v="16,47"/>
    <s v="17,51"/>
    <s v="4481"/>
    <s v="FTQ GA"/>
    <m/>
    <m/>
    <m/>
    <m/>
    <m/>
    <m/>
    <m/>
    <m/>
    <m/>
    <m/>
    <m/>
    <m/>
    <m/>
    <m/>
    <m/>
    <m/>
    <m/>
    <m/>
    <m/>
    <m/>
    <m/>
    <m/>
    <n v="16.47"/>
    <n v="4481"/>
    <s v="NA"/>
    <x v="7"/>
    <s v="NA"/>
    <s v="NA"/>
    <n v="0"/>
    <e v="#VALUE!"/>
    <n v="0"/>
    <s v="ALEJANDRA  CALDERON"/>
    <x v="339"/>
    <e v="#N/A"/>
    <s v="01:14:07"/>
    <e v="#N/A"/>
    <e v="#N/A"/>
    <m/>
  </r>
  <r>
    <x v="4"/>
    <x v="0"/>
    <n v="120"/>
    <n v="120"/>
    <x v="0"/>
    <s v="1"/>
    <x v="0"/>
    <s v=""/>
    <s v=""/>
    <s v="10072682"/>
    <s v="MARTIN"/>
    <s v="GARCIA LAZO"/>
    <s v="104VY59"/>
    <s v="Cal Flaming Drahk"/>
    <m/>
    <s v=""/>
    <m/>
    <s v=""/>
    <s v="CHL"/>
    <s v=""/>
    <s v="19,09"/>
    <s v="7487"/>
    <m/>
    <s v="01:13"/>
    <s v="19,54"/>
    <s v="5563"/>
    <m/>
    <s v="01:10"/>
    <s v="19,86"/>
    <s v="5473"/>
    <m/>
    <s v="02:05"/>
    <s v="23,76"/>
    <s v="3015"/>
    <m/>
    <s v="08:50"/>
    <m/>
    <m/>
    <m/>
    <m/>
    <m/>
    <m/>
    <m/>
    <m/>
    <m/>
    <m/>
    <m/>
    <m/>
    <m/>
    <n v="20.059999999999999"/>
    <n v="21538"/>
    <n v="21538"/>
    <x v="0"/>
    <n v="2"/>
    <s v="05:58:58"/>
    <n v="195"/>
    <n v="-15.05"/>
    <n v="299.95"/>
    <s v="MARTIN GARCIA LAZO"/>
    <x v="284"/>
    <s v="EL MOLINO A"/>
    <s v="05:43:55"/>
    <e v="#N/A"/>
    <e v="#N/A"/>
    <m/>
  </r>
  <r>
    <x v="4"/>
    <x v="0"/>
    <n v="120"/>
    <n v="120"/>
    <x v="0"/>
    <s v="2"/>
    <x v="0"/>
    <s v=""/>
    <s v=""/>
    <s v="10067047"/>
    <s v="MARCELA "/>
    <s v="COTO NIELSEN"/>
    <s v="106FR87"/>
    <s v="PY SORPRESIVO"/>
    <m/>
    <s v=""/>
    <m/>
    <s v=""/>
    <s v="CHL"/>
    <s v=""/>
    <s v="18,61"/>
    <s v="7679"/>
    <m/>
    <s v="04:15"/>
    <s v="19,38"/>
    <s v="5609"/>
    <m/>
    <s v="02:19"/>
    <s v="20,07"/>
    <s v="5417"/>
    <m/>
    <s v="05:18"/>
    <s v="20,88"/>
    <s v="3431"/>
    <m/>
    <s v="09:34"/>
    <m/>
    <m/>
    <m/>
    <m/>
    <m/>
    <m/>
    <m/>
    <m/>
    <m/>
    <m/>
    <m/>
    <m/>
    <m/>
    <n v="19.52"/>
    <n v="22136"/>
    <n v="22136"/>
    <x v="0"/>
    <n v="3"/>
    <s v="06:08:56"/>
    <n v="190"/>
    <n v="-25.016666666666666"/>
    <n v="284.98333333333335"/>
    <s v="MARCELA  COTO NIELSEN"/>
    <x v="340"/>
    <e v="#N/A"/>
    <s v="05:43:55"/>
    <e v="#N/A"/>
    <e v="#N/A"/>
    <m/>
  </r>
  <r>
    <x v="4"/>
    <x v="0"/>
    <n v="120"/>
    <n v="120"/>
    <x v="0"/>
    <s v="3"/>
    <x v="0"/>
    <s v=""/>
    <s v=""/>
    <m/>
    <s v="EDUARDO"/>
    <s v="BAEZA"/>
    <s v="106CC47"/>
    <s v="SHORTNEY BUMER"/>
    <m/>
    <s v=""/>
    <m/>
    <s v=""/>
    <s v="CHL"/>
    <s v=""/>
    <s v="18,85"/>
    <s v="7580"/>
    <m/>
    <s v="02:43"/>
    <s v="20,12"/>
    <s v="5404"/>
    <m/>
    <s v="01:30"/>
    <s v="17,93"/>
    <s v="6064"/>
    <m/>
    <s v="13:37"/>
    <s v="22,5"/>
    <s v="3183"/>
    <m/>
    <s v="14:18"/>
    <m/>
    <m/>
    <m/>
    <m/>
    <m/>
    <m/>
    <m/>
    <m/>
    <m/>
    <m/>
    <m/>
    <m/>
    <m/>
    <n v="19.43"/>
    <n v="22232"/>
    <n v="22232"/>
    <x v="0"/>
    <n v="4"/>
    <s v="06:10:32"/>
    <n v="185"/>
    <n v="-26.616666666666667"/>
    <n v="278.38333333333333"/>
    <s v="EDUARDO BAEZA"/>
    <x v="341"/>
    <e v="#N/A"/>
    <s v="05:43:55"/>
    <e v="#N/A"/>
    <e v="#N/A"/>
    <m/>
  </r>
  <r>
    <x v="4"/>
    <x v="0"/>
    <n v="120"/>
    <n v="120"/>
    <x v="0"/>
    <s v="4"/>
    <x v="0"/>
    <s v=""/>
    <s v=""/>
    <s v="10072514"/>
    <s v="MAXI"/>
    <s v="WIMMER"/>
    <s v="104WW60"/>
    <s v="EO SALMA"/>
    <m/>
    <s v=""/>
    <m/>
    <s v=""/>
    <s v="CHL"/>
    <s v=""/>
    <s v="19,03"/>
    <s v="7512"/>
    <m/>
    <s v="01:30"/>
    <s v="19,29"/>
    <s v="5636"/>
    <m/>
    <s v="01:25"/>
    <s v="18,35"/>
    <s v="5924"/>
    <m/>
    <s v="09:53"/>
    <s v="22,32"/>
    <s v="3209"/>
    <m/>
    <s v="15:08"/>
    <m/>
    <m/>
    <m/>
    <m/>
    <m/>
    <m/>
    <m/>
    <m/>
    <m/>
    <m/>
    <m/>
    <m/>
    <m/>
    <n v="19.39"/>
    <n v="22280"/>
    <n v="22280"/>
    <x v="0"/>
    <n v="5"/>
    <s v="06:11:20"/>
    <n v="180"/>
    <n v="-27.416666666666668"/>
    <n v="272.58333333333331"/>
    <s v="MAXI WIMMER"/>
    <x v="279"/>
    <s v="EL MOLINO A"/>
    <s v="05:43:55"/>
    <e v="#N/A"/>
    <e v="#N/A"/>
    <m/>
  </r>
  <r>
    <x v="4"/>
    <x v="0"/>
    <n v="120"/>
    <n v="120"/>
    <x v="0"/>
    <s v="5"/>
    <x v="0"/>
    <s v=""/>
    <s v=""/>
    <s v="10080578"/>
    <s v="FELIPE"/>
    <s v="PERO DOMEYKO"/>
    <s v="106GG87"/>
    <s v="ALIA"/>
    <m/>
    <s v=""/>
    <m/>
    <s v=""/>
    <s v="CHL"/>
    <s v=""/>
    <s v="18,83"/>
    <s v="7589"/>
    <m/>
    <s v="01:42"/>
    <s v="19,18"/>
    <s v="5667"/>
    <m/>
    <s v="01:04"/>
    <s v="18,75"/>
    <s v="5799"/>
    <m/>
    <s v="02:23"/>
    <s v="20,73"/>
    <s v="3455"/>
    <m/>
    <s v="06:48"/>
    <m/>
    <m/>
    <m/>
    <m/>
    <m/>
    <m/>
    <m/>
    <m/>
    <m/>
    <m/>
    <m/>
    <m/>
    <m/>
    <n v="19.190000000000001"/>
    <n v="22511"/>
    <n v="22511"/>
    <x v="0"/>
    <n v="6"/>
    <s v="06:15:11"/>
    <n v="175"/>
    <n v="-31.266666666666666"/>
    <n v="263.73333333333335"/>
    <s v="FELIPE PERO DOMEYKO"/>
    <x v="224"/>
    <s v="KEHAILAN A"/>
    <s v="05:43:55"/>
    <e v="#N/A"/>
    <e v="#N/A"/>
    <m/>
  </r>
  <r>
    <x v="4"/>
    <x v="0"/>
    <n v="120"/>
    <n v="120"/>
    <x v="0"/>
    <s v="6"/>
    <x v="0"/>
    <s v=""/>
    <s v=""/>
    <s v="10192285"/>
    <s v="CRISTOBAL"/>
    <s v="BELTRAMIN"/>
    <s v="105TP69"/>
    <s v="ATOMO"/>
    <m/>
    <s v=""/>
    <m/>
    <s v=""/>
    <s v="CHL"/>
    <s v=""/>
    <s v="18,67"/>
    <s v="7655"/>
    <m/>
    <s v="02:53"/>
    <s v="19,55"/>
    <s v="5561"/>
    <m/>
    <s v="05:19"/>
    <s v="17,85"/>
    <s v="6090"/>
    <m/>
    <s v="06:28"/>
    <s v="16,66"/>
    <s v="4300"/>
    <m/>
    <s v="08:14"/>
    <m/>
    <m/>
    <m/>
    <m/>
    <m/>
    <m/>
    <m/>
    <m/>
    <m/>
    <m/>
    <m/>
    <m/>
    <m/>
    <n v="18.3"/>
    <n v="23605"/>
    <n v="23605"/>
    <x v="0"/>
    <n v="10"/>
    <s v="06:33:25"/>
    <n v="155"/>
    <n v="-49.5"/>
    <n v="225.5"/>
    <s v="CRISTOBAL BELTRAMIN"/>
    <x v="342"/>
    <e v="#N/A"/>
    <s v="05:43:55"/>
    <e v="#N/A"/>
    <e v="#N/A"/>
    <m/>
  </r>
  <r>
    <x v="4"/>
    <x v="0"/>
    <n v="120"/>
    <n v="120"/>
    <x v="0"/>
    <s v="7"/>
    <x v="0"/>
    <s v=""/>
    <s v=""/>
    <s v="10118325"/>
    <s v="MATIAS"/>
    <s v="ALAMOS"/>
    <s v="106FJ84"/>
    <s v="AO PATRIARCA"/>
    <m/>
    <s v=""/>
    <m/>
    <s v=""/>
    <s v="CHL"/>
    <s v=""/>
    <s v="18,6"/>
    <s v="7684"/>
    <m/>
    <s v="03:14"/>
    <s v="18,52"/>
    <s v="5871"/>
    <m/>
    <s v="05:58"/>
    <s v="15,71"/>
    <s v="6920"/>
    <m/>
    <s v="05:47"/>
    <s v="18,99"/>
    <s v="3772"/>
    <m/>
    <s v="06:17"/>
    <m/>
    <m/>
    <m/>
    <m/>
    <m/>
    <m/>
    <m/>
    <m/>
    <m/>
    <m/>
    <m/>
    <m/>
    <m/>
    <n v="17.82"/>
    <n v="24248"/>
    <n v="24248"/>
    <x v="0"/>
    <n v="13"/>
    <s v="06:44:08"/>
    <n v="140"/>
    <n v="-60.216666666666669"/>
    <n v="199.78333333333333"/>
    <s v="MATIAS ALAMOS"/>
    <x v="165"/>
    <s v="EL MOLINO A"/>
    <s v="05:43:55"/>
    <e v="#N/A"/>
    <e v="#N/A"/>
    <m/>
  </r>
  <r>
    <x v="4"/>
    <x v="0"/>
    <n v="120"/>
    <n v="120"/>
    <x v="0"/>
    <s v="8"/>
    <x v="0"/>
    <s v=""/>
    <s v=""/>
    <s v="10063169"/>
    <s v="RAIMUNDO"/>
    <s v="UNDURRAGA MUJICA"/>
    <s v="106KS97"/>
    <s v="ZLATAN"/>
    <m/>
    <s v=""/>
    <m/>
    <s v=""/>
    <s v="CHL"/>
    <s v=""/>
    <s v="18,88"/>
    <s v="7571"/>
    <m/>
    <s v="01:17"/>
    <s v="18,86"/>
    <s v="5764"/>
    <m/>
    <s v="01:32"/>
    <s v="15,27"/>
    <s v="7122"/>
    <m/>
    <s v="01:37"/>
    <s v="18,88"/>
    <s v="3795"/>
    <m/>
    <s v="03:39"/>
    <m/>
    <m/>
    <m/>
    <m/>
    <m/>
    <m/>
    <m/>
    <m/>
    <m/>
    <m/>
    <m/>
    <m/>
    <m/>
    <n v="17.809999999999999"/>
    <n v="24251"/>
    <n v="24251"/>
    <x v="0"/>
    <n v="14"/>
    <s v="06:44:11"/>
    <n v="135"/>
    <n v="-60.266666666666666"/>
    <n v="194.73333333333335"/>
    <s v="RAIMUNDO UNDURRAGA MUJICA"/>
    <x v="343"/>
    <e v="#N/A"/>
    <s v="05:43:55"/>
    <e v="#N/A"/>
    <e v="#N/A"/>
    <m/>
  </r>
  <r>
    <x v="4"/>
    <x v="0"/>
    <n v="120"/>
    <n v="120"/>
    <x v="0"/>
    <s v="9"/>
    <x v="0"/>
    <s v=""/>
    <s v=""/>
    <m/>
    <s v="OSCAR"/>
    <s v="TAHAN"/>
    <s v="105QW35"/>
    <s v="MP Nahuel"/>
    <m/>
    <s v=""/>
    <m/>
    <s v=""/>
    <s v="CHL"/>
    <s v=""/>
    <s v="18,9"/>
    <s v="7561"/>
    <m/>
    <s v="02:09"/>
    <s v="19,4"/>
    <s v="5604"/>
    <m/>
    <s v="04:01"/>
    <s v="16,49"/>
    <s v="6592"/>
    <m/>
    <s v="13:06"/>
    <s v="14,21"/>
    <s v="5041"/>
    <m/>
    <s v="11:48"/>
    <m/>
    <m/>
    <m/>
    <m/>
    <m/>
    <m/>
    <m/>
    <m/>
    <m/>
    <m/>
    <m/>
    <m/>
    <m/>
    <n v="17.420000000000002"/>
    <n v="24798"/>
    <n v="24798"/>
    <x v="0"/>
    <n v="15"/>
    <s v="06:53:18"/>
    <n v="130"/>
    <n v="-69.383333333333326"/>
    <n v="180.61666666666667"/>
    <s v="OSCAR TAHAN"/>
    <x v="344"/>
    <e v="#N/A"/>
    <s v="05:43:55"/>
    <e v="#N/A"/>
    <e v="#N/A"/>
    <m/>
  </r>
  <r>
    <x v="4"/>
    <x v="0"/>
    <n v="120"/>
    <n v="120"/>
    <x v="0"/>
    <s v="10"/>
    <x v="0"/>
    <s v=""/>
    <s v=""/>
    <s v="10100389"/>
    <s v="NICOLE"/>
    <s v="HAMMERSLEY FONK"/>
    <s v="104MS92"/>
    <s v="GRAN MARQUEZ"/>
    <m/>
    <s v=""/>
    <m/>
    <s v=""/>
    <s v="CHL"/>
    <s v=""/>
    <s v="17,89"/>
    <s v="7991"/>
    <m/>
    <s v="01:32"/>
    <s v="15,97"/>
    <s v="6808"/>
    <m/>
    <s v="03:03"/>
    <s v="16,74"/>
    <s v="6494"/>
    <m/>
    <s v="09:36"/>
    <s v="17,6"/>
    <s v="4071"/>
    <m/>
    <s v="05:25"/>
    <m/>
    <m/>
    <m/>
    <m/>
    <m/>
    <m/>
    <m/>
    <m/>
    <m/>
    <m/>
    <m/>
    <m/>
    <m/>
    <n v="17.03"/>
    <n v="25364"/>
    <n v="25364"/>
    <x v="0"/>
    <n v="16"/>
    <s v="07:02:44"/>
    <n v="125"/>
    <n v="-78.816666666666663"/>
    <n v="166.18333333333334"/>
    <s v="NICOLE HAMMERSLEY FONK"/>
    <x v="142"/>
    <s v="EL MOLINO A"/>
    <s v="05:43:55"/>
    <e v="#N/A"/>
    <e v="#N/A"/>
    <m/>
  </r>
  <r>
    <x v="4"/>
    <x v="0"/>
    <n v="120"/>
    <n v="120"/>
    <x v="0"/>
    <s v="11"/>
    <x v="0"/>
    <s v=""/>
    <s v=""/>
    <s v="10108279"/>
    <s v="PABLO XAVIER"/>
    <s v="VINTIMILLA"/>
    <s v="106ER57"/>
    <s v="FUERZA BRUTA LB"/>
    <m/>
    <s v=""/>
    <m/>
    <s v=""/>
    <s v="ECU"/>
    <s v=""/>
    <s v="17,84"/>
    <s v="8013"/>
    <m/>
    <s v="01:29"/>
    <s v="16,26"/>
    <s v="6684"/>
    <m/>
    <s v="01:18"/>
    <s v="16,24"/>
    <s v="6694"/>
    <m/>
    <s v="11:16"/>
    <s v="17,05"/>
    <s v="4202"/>
    <m/>
    <s v="04:14"/>
    <m/>
    <m/>
    <m/>
    <m/>
    <m/>
    <m/>
    <m/>
    <m/>
    <m/>
    <m/>
    <m/>
    <m/>
    <m/>
    <n v="16.88"/>
    <n v="25593"/>
    <n v="25593"/>
    <x v="0"/>
    <n v="17"/>
    <s v="07:06:33"/>
    <n v="120"/>
    <n v="-82.633333333333326"/>
    <n v="157.36666666666667"/>
    <s v="PABLO XAVIER VINTIMILLA"/>
    <x v="130"/>
    <e v="#N/A"/>
    <s v="05:43:55"/>
    <e v="#N/A"/>
    <e v="#N/A"/>
    <m/>
  </r>
  <r>
    <x v="4"/>
    <x v="0"/>
    <n v="120"/>
    <n v="120"/>
    <x v="0"/>
    <s v="12"/>
    <x v="0"/>
    <s v=""/>
    <s v=""/>
    <s v="10166002"/>
    <s v="ANTONIA"/>
    <s v="KIMBER VERGARA"/>
    <s v="105XZ85"/>
    <s v="TERRIBLE  CACHA"/>
    <m/>
    <s v=""/>
    <m/>
    <s v=""/>
    <s v="CHL"/>
    <s v=""/>
    <s v="16,6"/>
    <s v="8608"/>
    <m/>
    <s v="01:38"/>
    <s v="16,71"/>
    <s v="6507"/>
    <m/>
    <s v="03:26"/>
    <s v="16,49"/>
    <s v="6593"/>
    <m/>
    <s v="03:49"/>
    <s v="17,86"/>
    <s v="4012"/>
    <m/>
    <s v="07:24"/>
    <m/>
    <m/>
    <m/>
    <m/>
    <m/>
    <m/>
    <m/>
    <m/>
    <m/>
    <m/>
    <m/>
    <m/>
    <m/>
    <n v="16.8"/>
    <n v="25720"/>
    <n v="25720"/>
    <x v="0"/>
    <n v="18"/>
    <s v="07:08:40"/>
    <n v="115"/>
    <n v="-84.75"/>
    <n v="150.25"/>
    <s v="ANTONIA KIMBER VERGARA"/>
    <x v="345"/>
    <e v="#N/A"/>
    <s v="05:43:55"/>
    <e v="#N/A"/>
    <e v="#N/A"/>
    <m/>
  </r>
  <r>
    <x v="4"/>
    <x v="0"/>
    <n v="120"/>
    <n v="120"/>
    <x v="0"/>
    <s v="13"/>
    <x v="0"/>
    <s v=""/>
    <s v=""/>
    <s v="10118853"/>
    <s v="JUAN PABLO"/>
    <s v="PERO DOMEYKO"/>
    <m/>
    <s v="PERSEVERANCIA GARUA"/>
    <m/>
    <s v=""/>
    <m/>
    <s v=""/>
    <s v="CHL"/>
    <s v=""/>
    <s v="16,83"/>
    <s v="8491"/>
    <m/>
    <s v="06:51"/>
    <s v="16,72"/>
    <s v="6502"/>
    <m/>
    <s v="05:37"/>
    <s v="16,46"/>
    <s v="6603"/>
    <m/>
    <s v="04:47"/>
    <s v="17,32"/>
    <s v="4137"/>
    <m/>
    <s v="10:42"/>
    <m/>
    <m/>
    <m/>
    <m/>
    <m/>
    <m/>
    <m/>
    <m/>
    <m/>
    <m/>
    <m/>
    <m/>
    <m/>
    <n v="16.79"/>
    <n v="25733"/>
    <n v="25733"/>
    <x v="0"/>
    <n v="19"/>
    <s v="07:08:53"/>
    <n v="110"/>
    <n v="-84.966666666666669"/>
    <n v="145.03333333333333"/>
    <s v="JUAN PABLO PERO DOMEYKO"/>
    <x v="295"/>
    <e v="#N/A"/>
    <s v="05:43:55"/>
    <e v="#N/A"/>
    <e v="#N/A"/>
    <m/>
  </r>
  <r>
    <x v="4"/>
    <x v="0"/>
    <n v="120"/>
    <n v="120"/>
    <x v="0"/>
    <s v="14"/>
    <x v="0"/>
    <s v=""/>
    <s v=""/>
    <s v="10036496"/>
    <s v="SANTIAGO"/>
    <s v="UGARTE"/>
    <s v="106EM09"/>
    <s v="MUSTAFA"/>
    <m/>
    <s v=""/>
    <m/>
    <s v=""/>
    <s v="CHL"/>
    <s v=""/>
    <s v="17,36"/>
    <s v="8234"/>
    <m/>
    <s v="02:30"/>
    <s v="16,38"/>
    <s v="6636"/>
    <m/>
    <s v="03:23"/>
    <s v="16,06"/>
    <s v="6771"/>
    <m/>
    <s v="05:36"/>
    <s v="16,1"/>
    <s v="4450"/>
    <m/>
    <s v="07:43"/>
    <m/>
    <m/>
    <m/>
    <m/>
    <m/>
    <m/>
    <m/>
    <m/>
    <m/>
    <m/>
    <m/>
    <m/>
    <m/>
    <n v="16.559999999999999"/>
    <n v="26091"/>
    <n v="26091"/>
    <x v="0"/>
    <n v="20"/>
    <s v="07:14:51"/>
    <n v="105"/>
    <n v="-90.933333333333337"/>
    <n v="134.06666666666666"/>
    <s v="SANTIAGO UGARTE"/>
    <x v="66"/>
    <e v="#N/A"/>
    <s v="05:43:55"/>
    <e v="#N/A"/>
    <e v="#N/A"/>
    <m/>
  </r>
  <r>
    <x v="4"/>
    <x v="0"/>
    <n v="120"/>
    <n v="120"/>
    <x v="0"/>
    <s v="15"/>
    <x v="0"/>
    <s v=""/>
    <s v=""/>
    <s v="10036495"/>
    <s v="ANDRE"/>
    <s v="ALVAREZ"/>
    <s v="106EP97"/>
    <s v="ALCAZAR ATOMO"/>
    <m/>
    <s v=""/>
    <m/>
    <s v=""/>
    <s v="CHL"/>
    <s v=""/>
    <s v="18,75"/>
    <s v="7621"/>
    <m/>
    <s v="03:08"/>
    <s v="18,53"/>
    <s v="5866"/>
    <m/>
    <s v="04:03"/>
    <s v="14,89"/>
    <s v="7304"/>
    <m/>
    <s v="08:33"/>
    <s v="12,44"/>
    <s v="5761"/>
    <m/>
    <s v="18:52"/>
    <m/>
    <m/>
    <m/>
    <m/>
    <m/>
    <m/>
    <m/>
    <m/>
    <m/>
    <m/>
    <m/>
    <m/>
    <m/>
    <n v="16.27"/>
    <n v="26552"/>
    <n v="26552"/>
    <x v="0"/>
    <n v="21"/>
    <s v="07:22:32"/>
    <n v="100"/>
    <n v="-98.616666666666674"/>
    <n v="121.38333333333333"/>
    <s v="ANDRE ALVAREZ"/>
    <x v="346"/>
    <e v="#N/A"/>
    <s v="05:43:55"/>
    <e v="#N/A"/>
    <e v="#N/A"/>
    <m/>
  </r>
  <r>
    <x v="4"/>
    <x v="0"/>
    <n v="120"/>
    <n v="120"/>
    <x v="0"/>
    <s v="16"/>
    <x v="0"/>
    <s v=""/>
    <s v=""/>
    <s v="10079378"/>
    <s v="CARLOS"/>
    <s v="HUMERES SIGALA"/>
    <s v="106FS86"/>
    <s v="GARROCHA"/>
    <m/>
    <s v=""/>
    <m/>
    <s v=""/>
    <s v="CHL"/>
    <s v=""/>
    <s v="16,49"/>
    <s v="8665"/>
    <m/>
    <s v="02:38"/>
    <s v="17,36"/>
    <s v="6264"/>
    <m/>
    <s v="02:35"/>
    <s v="15,26"/>
    <s v="7122"/>
    <m/>
    <s v="04:42"/>
    <s v="14,62"/>
    <s v="4901"/>
    <m/>
    <s v="05:26"/>
    <m/>
    <m/>
    <m/>
    <m/>
    <m/>
    <m/>
    <m/>
    <m/>
    <m/>
    <m/>
    <m/>
    <m/>
    <m/>
    <n v="16.03"/>
    <n v="26952"/>
    <n v="26952"/>
    <x v="0"/>
    <n v="22"/>
    <s v="07:29:12"/>
    <n v="95"/>
    <n v="-105.28333333333333"/>
    <n v="119.99999984"/>
    <s v="CARLOS HUMERES SIGALA"/>
    <x v="141"/>
    <s v="EL SENDERO"/>
    <s v="05:43:55"/>
    <e v="#N/A"/>
    <e v="#N/A"/>
    <m/>
  </r>
  <r>
    <x v="4"/>
    <x v="0"/>
    <n v="120"/>
    <n v="120"/>
    <x v="0"/>
    <s v="17"/>
    <x v="1"/>
    <s v=""/>
    <s v=""/>
    <s v="10018246"/>
    <s v="JUAN FRANCISCO"/>
    <s v="DEL CANTO"/>
    <s v="105PO26"/>
    <s v="NOBU"/>
    <m/>
    <s v=""/>
    <m/>
    <s v=""/>
    <s v="CHL"/>
    <s v=""/>
    <s v="19"/>
    <s v="7523"/>
    <m/>
    <s v="01:28"/>
    <s v="19,6"/>
    <s v="5546"/>
    <m/>
    <s v="01:24"/>
    <s v="19,76"/>
    <s v="5503"/>
    <s v="FTQ GA"/>
    <s v="02:38"/>
    <m/>
    <m/>
    <m/>
    <m/>
    <m/>
    <m/>
    <m/>
    <m/>
    <m/>
    <m/>
    <m/>
    <m/>
    <m/>
    <m/>
    <m/>
    <m/>
    <m/>
    <n v="19.399999999999999"/>
    <n v="18572"/>
    <s v="NA"/>
    <x v="0"/>
    <s v="NA"/>
    <s v="NA"/>
    <n v="0"/>
    <e v="#VALUE!"/>
    <n v="0"/>
    <s v="JUAN FRANCISCO DEL CANTO"/>
    <x v="223"/>
    <e v="#N/A"/>
    <s v="05:43:55"/>
    <e v="#N/A"/>
    <e v="#N/A"/>
    <m/>
  </r>
  <r>
    <x v="4"/>
    <x v="0"/>
    <n v="120"/>
    <n v="120"/>
    <x v="0"/>
    <s v="18"/>
    <x v="1"/>
    <s v=""/>
    <s v=""/>
    <s v="10067266"/>
    <s v="FELIPE"/>
    <s v="SAT YABER"/>
    <s v="104SA64"/>
    <s v="AURA"/>
    <m/>
    <s v=""/>
    <m/>
    <s v=""/>
    <s v="CHL"/>
    <s v=""/>
    <s v="18,73"/>
    <s v="7629"/>
    <m/>
    <s v="03:29"/>
    <s v="19,88"/>
    <s v="5470"/>
    <m/>
    <s v="01:36"/>
    <s v="19,68"/>
    <s v="5524"/>
    <s v="FTQ GA"/>
    <s v="03:37"/>
    <m/>
    <m/>
    <m/>
    <m/>
    <m/>
    <m/>
    <m/>
    <m/>
    <m/>
    <m/>
    <m/>
    <m/>
    <m/>
    <m/>
    <m/>
    <m/>
    <m/>
    <n v="19.350000000000001"/>
    <n v="18623"/>
    <s v="NA"/>
    <x v="0"/>
    <s v="NA"/>
    <s v="NA"/>
    <n v="0"/>
    <e v="#VALUE!"/>
    <n v="0"/>
    <s v="FELIPE SAT YABER"/>
    <x v="347"/>
    <s v="RINCONADA A"/>
    <s v="05:43:55"/>
    <e v="#N/A"/>
    <e v="#N/A"/>
    <m/>
  </r>
  <r>
    <x v="4"/>
    <x v="0"/>
    <n v="120"/>
    <n v="120"/>
    <x v="0"/>
    <s v="19"/>
    <x v="1"/>
    <s v=""/>
    <s v=""/>
    <s v="10181514"/>
    <s v="TARA ANNE"/>
    <s v="GREASLEY"/>
    <s v="106FQ91"/>
    <s v="AYHUN"/>
    <m/>
    <s v=""/>
    <m/>
    <s v=""/>
    <s v="CHL"/>
    <s v=""/>
    <s v="16,55"/>
    <s v="8635"/>
    <m/>
    <s v="02:33"/>
    <s v="16,98"/>
    <s v="6404"/>
    <m/>
    <s v="02:14"/>
    <s v="16,32"/>
    <s v="6661"/>
    <s v="FTQ GA"/>
    <s v="03:44"/>
    <m/>
    <m/>
    <m/>
    <m/>
    <m/>
    <m/>
    <m/>
    <m/>
    <m/>
    <m/>
    <m/>
    <m/>
    <m/>
    <m/>
    <m/>
    <m/>
    <m/>
    <n v="16.61"/>
    <n v="21700"/>
    <s v="NA"/>
    <x v="0"/>
    <s v="NA"/>
    <s v="NA"/>
    <n v="0"/>
    <e v="#VALUE!"/>
    <n v="0"/>
    <s v="TARA ANNE GREASLEY"/>
    <x v="4"/>
    <e v="#N/A"/>
    <s v="05:43:55"/>
    <e v="#N/A"/>
    <e v="#N/A"/>
    <m/>
  </r>
  <r>
    <x v="4"/>
    <x v="0"/>
    <n v="120"/>
    <n v="120"/>
    <x v="0"/>
    <s v="20"/>
    <x v="1"/>
    <s v=""/>
    <s v=""/>
    <s v="10182932"/>
    <s v="DIEGO"/>
    <s v="FUENTES URRUTIA"/>
    <s v="106BG27"/>
    <s v="ZORRITO"/>
    <m/>
    <s v=""/>
    <m/>
    <s v=""/>
    <s v="CHL"/>
    <s v=""/>
    <s v="18,16"/>
    <s v="7870"/>
    <m/>
    <s v="01:36"/>
    <s v="18,18"/>
    <s v="5980"/>
    <m/>
    <s v="05:03"/>
    <s v="12,77"/>
    <s v="8511"/>
    <s v="FTQ ME"/>
    <s v="18:35"/>
    <m/>
    <m/>
    <m/>
    <m/>
    <m/>
    <m/>
    <m/>
    <m/>
    <m/>
    <m/>
    <m/>
    <m/>
    <m/>
    <m/>
    <m/>
    <m/>
    <m/>
    <n v="16.12"/>
    <n v="22362"/>
    <s v="NA"/>
    <x v="0"/>
    <s v="NA"/>
    <s v="NA"/>
    <n v="0"/>
    <e v="#VALUE!"/>
    <n v="0"/>
    <s v="DIEGO FUENTES URRUTIA"/>
    <x v="348"/>
    <e v="#N/A"/>
    <s v="05:43:55"/>
    <e v="#N/A"/>
    <e v="#N/A"/>
    <m/>
  </r>
  <r>
    <x v="4"/>
    <x v="0"/>
    <n v="120"/>
    <n v="120"/>
    <x v="0"/>
    <s v="21"/>
    <x v="1"/>
    <s v=""/>
    <s v=""/>
    <s v="10174659"/>
    <s v="DIEGO"/>
    <s v="BULNES LABRA"/>
    <s v="106KU13"/>
    <s v="SHAZAM"/>
    <m/>
    <s v=""/>
    <m/>
    <s v=""/>
    <s v="CHL"/>
    <s v=""/>
    <s v="18,3"/>
    <s v="7811"/>
    <s v="FTQ GA"/>
    <s v="06:39"/>
    <m/>
    <m/>
    <m/>
    <m/>
    <m/>
    <m/>
    <m/>
    <m/>
    <m/>
    <m/>
    <m/>
    <m/>
    <m/>
    <m/>
    <m/>
    <m/>
    <m/>
    <m/>
    <m/>
    <m/>
    <m/>
    <m/>
    <m/>
    <m/>
    <m/>
    <n v="18.3"/>
    <n v="7811"/>
    <s v="NA"/>
    <x v="0"/>
    <s v="NA"/>
    <s v="NA"/>
    <n v="0"/>
    <e v="#VALUE!"/>
    <n v="0"/>
    <s v="DIEGO BULNES LABRA"/>
    <x v="29"/>
    <e v="#N/A"/>
    <s v="05:43:55"/>
    <e v="#N/A"/>
    <e v="#N/A"/>
    <m/>
  </r>
  <r>
    <x v="4"/>
    <x v="0"/>
    <n v="120"/>
    <n v="120"/>
    <x v="0"/>
    <s v="22"/>
    <x v="1"/>
    <s v=""/>
    <s v=""/>
    <s v="10072686"/>
    <s v="PABLO"/>
    <s v="LLOMPART"/>
    <s v="105LI28"/>
    <s v="DASAM"/>
    <m/>
    <s v=""/>
    <m/>
    <s v=""/>
    <s v="CHL"/>
    <s v=""/>
    <s v="17,13"/>
    <s v="8342"/>
    <s v="RET"/>
    <s v="12:52"/>
    <m/>
    <m/>
    <m/>
    <m/>
    <m/>
    <m/>
    <m/>
    <m/>
    <m/>
    <m/>
    <m/>
    <m/>
    <m/>
    <m/>
    <m/>
    <m/>
    <m/>
    <m/>
    <m/>
    <m/>
    <m/>
    <m/>
    <m/>
    <m/>
    <m/>
    <n v="17.13"/>
    <n v="8342"/>
    <s v="NA"/>
    <x v="0"/>
    <s v="NA"/>
    <s v="NA"/>
    <n v="0"/>
    <e v="#VALUE!"/>
    <n v="0"/>
    <s v="PABLO LLOMPART"/>
    <x v="349"/>
    <s v="EL QUILLAY"/>
    <s v="05:43:55"/>
    <e v="#N/A"/>
    <e v="#N/A"/>
    <m/>
  </r>
  <r>
    <x v="4"/>
    <x v="0"/>
    <n v="120"/>
    <n v="120"/>
    <x v="1"/>
    <s v="1"/>
    <x v="0"/>
    <s v=""/>
    <s v=""/>
    <s v="10094691"/>
    <s v="MICAELA"/>
    <s v="TORRES HORTA"/>
    <s v="104MJ47"/>
    <s v="HALILA"/>
    <m/>
    <s v=""/>
    <m/>
    <s v=""/>
    <s v="CHL"/>
    <s v=""/>
    <s v="21,23"/>
    <s v="6733"/>
    <m/>
    <s v="01:16"/>
    <s v="20,42"/>
    <s v="5323"/>
    <m/>
    <s v="01:18"/>
    <s v="19,62"/>
    <s v="5541"/>
    <m/>
    <s v="04:30"/>
    <s v="23,58"/>
    <s v="3038"/>
    <m/>
    <s v="09:42"/>
    <m/>
    <m/>
    <m/>
    <m/>
    <m/>
    <m/>
    <m/>
    <m/>
    <m/>
    <m/>
    <m/>
    <m/>
    <m/>
    <n v="20.94"/>
    <n v="20635"/>
    <n v="20635"/>
    <x v="1"/>
    <n v="1"/>
    <s v="05:43:55"/>
    <n v="200"/>
    <n v="0"/>
    <n v="320"/>
    <s v="MICAELA TORRES HORTA"/>
    <x v="350"/>
    <e v="#N/A"/>
    <s v="05:43:55"/>
    <e v="#N/A"/>
    <e v="#N/A"/>
    <m/>
  </r>
  <r>
    <x v="4"/>
    <x v="0"/>
    <n v="120"/>
    <n v="120"/>
    <x v="1"/>
    <s v="2"/>
    <x v="0"/>
    <s v=""/>
    <s v=""/>
    <s v="10114231"/>
    <s v="CAMILA"/>
    <s v="SANCHEZ"/>
    <s v="105VW74"/>
    <s v="POZO BRUJO BASHIRA"/>
    <m/>
    <s v=""/>
    <m/>
    <s v=""/>
    <s v="ARG"/>
    <s v=""/>
    <s v="17,81"/>
    <s v="8023"/>
    <m/>
    <s v="01:28"/>
    <s v="18,77"/>
    <s v="5793"/>
    <m/>
    <s v="01:03"/>
    <s v="17,11"/>
    <s v="6354"/>
    <m/>
    <s v="01:26"/>
    <s v="25,99"/>
    <s v="2757"/>
    <m/>
    <s v="11:33"/>
    <m/>
    <m/>
    <m/>
    <m/>
    <m/>
    <m/>
    <m/>
    <m/>
    <m/>
    <m/>
    <m/>
    <m/>
    <m/>
    <n v="18.84"/>
    <n v="22926"/>
    <n v="22926"/>
    <x v="1"/>
    <n v="7"/>
    <s v="06:22:06"/>
    <n v="170"/>
    <n v="-38.18333333333333"/>
    <n v="251.81666666666666"/>
    <s v="CAMILA SANCHEZ"/>
    <x v="150"/>
    <e v="#N/A"/>
    <s v="05:43:55"/>
    <e v="#N/A"/>
    <e v="#N/A"/>
    <m/>
  </r>
  <r>
    <x v="4"/>
    <x v="0"/>
    <n v="120"/>
    <n v="120"/>
    <x v="1"/>
    <s v="3"/>
    <x v="0"/>
    <s v=""/>
    <s v=""/>
    <s v="10141895"/>
    <s v="CRISTOBAL"/>
    <s v="LARRAIN ARJONA"/>
    <s v="105ZX50"/>
    <s v="ANCAR FLOKI"/>
    <m/>
    <s v=""/>
    <m/>
    <s v=""/>
    <s v="CHL"/>
    <s v=""/>
    <s v="20,95"/>
    <s v="6823"/>
    <m/>
    <s v="02:29"/>
    <s v="18,84"/>
    <s v="5769"/>
    <m/>
    <s v="07:59"/>
    <s v="14,69"/>
    <s v="7402"/>
    <m/>
    <s v="08:47"/>
    <s v="24,42"/>
    <s v="2934"/>
    <m/>
    <s v="27:38"/>
    <m/>
    <m/>
    <m/>
    <m/>
    <m/>
    <m/>
    <m/>
    <m/>
    <m/>
    <m/>
    <m/>
    <m/>
    <m/>
    <n v="18.84"/>
    <n v="22928"/>
    <n v="22928"/>
    <x v="1"/>
    <n v="8"/>
    <s v="06:22:08"/>
    <n v="165"/>
    <n v="-38.216666666666669"/>
    <n v="246.78333333333333"/>
    <s v="CRISTOBAL LARRAIN ARJONA"/>
    <x v="153"/>
    <s v="EL QUILLAY"/>
    <s v="05:43:55"/>
    <e v="#N/A"/>
    <e v="#N/A"/>
    <m/>
  </r>
  <r>
    <x v="4"/>
    <x v="0"/>
    <n v="120"/>
    <n v="120"/>
    <x v="1"/>
    <s v="4"/>
    <x v="0"/>
    <s v=""/>
    <s v=""/>
    <s v="106FT77"/>
    <s v="FELICITAS "/>
    <s v="FIGUERAS"/>
    <s v="106FT77"/>
    <s v="ALCAZAR SHABUK"/>
    <m/>
    <s v=""/>
    <m/>
    <s v=""/>
    <s v="ARG"/>
    <s v=""/>
    <s v="17,85"/>
    <s v="8007"/>
    <m/>
    <s v="01:09"/>
    <s v="18,34"/>
    <s v="5928"/>
    <m/>
    <s v="02:50"/>
    <s v="17,04"/>
    <s v="6381"/>
    <m/>
    <s v="08:12"/>
    <s v="24,06"/>
    <s v="2978"/>
    <m/>
    <s v="16:08"/>
    <m/>
    <m/>
    <m/>
    <m/>
    <m/>
    <m/>
    <m/>
    <m/>
    <m/>
    <m/>
    <m/>
    <m/>
    <m/>
    <n v="18.55"/>
    <n v="23294"/>
    <n v="23294"/>
    <x v="1"/>
    <n v="9"/>
    <s v="06:28:14"/>
    <n v="160"/>
    <n v="-44.31666666666667"/>
    <n v="235.68333333333334"/>
    <s v="FELICITAS  FIGUERAS"/>
    <x v="351"/>
    <e v="#N/A"/>
    <s v="05:43:55"/>
    <e v="#N/A"/>
    <e v="#N/A"/>
    <m/>
  </r>
  <r>
    <x v="4"/>
    <x v="0"/>
    <n v="120"/>
    <n v="120"/>
    <x v="1"/>
    <s v="5"/>
    <x v="0"/>
    <s v=""/>
    <s v=""/>
    <s v="10105805"/>
    <s v="FRANCISCO "/>
    <s v="EGUIGUREN VALDÉS"/>
    <s v="106ER59"/>
    <s v="BANITA"/>
    <m/>
    <s v=""/>
    <m/>
    <s v=""/>
    <s v="CHL"/>
    <s v=""/>
    <s v="17,69"/>
    <s v="8077"/>
    <m/>
    <s v="01:58"/>
    <s v="18,39"/>
    <s v="5911"/>
    <m/>
    <s v="03:12"/>
    <s v="16,9"/>
    <s v="6435"/>
    <m/>
    <s v="09:53"/>
    <s v="21,21"/>
    <s v="3378"/>
    <m/>
    <s v="07:58"/>
    <m/>
    <m/>
    <m/>
    <m/>
    <m/>
    <m/>
    <m/>
    <m/>
    <m/>
    <m/>
    <m/>
    <m/>
    <m/>
    <n v="18.149999999999999"/>
    <n v="23801"/>
    <n v="23801"/>
    <x v="1"/>
    <n v="11"/>
    <s v="06:36:41"/>
    <n v="150"/>
    <n v="-52.766666666666666"/>
    <n v="217.23333333333335"/>
    <s v="FRANCISCO  EGUIGUREN VALDÉS"/>
    <x v="229"/>
    <s v="EL QUILLAY"/>
    <s v="05:43:55"/>
    <e v="#N/A"/>
    <e v="#N/A"/>
    <m/>
  </r>
  <r>
    <x v="4"/>
    <x v="0"/>
    <n v="120"/>
    <n v="120"/>
    <x v="1"/>
    <s v="6"/>
    <x v="0"/>
    <s v=""/>
    <s v=""/>
    <s v="10105817"/>
    <s v="PABLO JOSE"/>
    <s v="VALDES SALINAS"/>
    <s v="106CE22"/>
    <s v="AMISTOSO"/>
    <m/>
    <s v=""/>
    <m/>
    <s v=""/>
    <s v="CHL"/>
    <s v=""/>
    <s v="17,65"/>
    <s v="8098"/>
    <m/>
    <s v="02:16"/>
    <s v="18,23"/>
    <s v="5963"/>
    <m/>
    <s v="04:32"/>
    <s v="17,14"/>
    <s v="6343"/>
    <m/>
    <s v="09:43"/>
    <s v="21,08"/>
    <s v="3399"/>
    <m/>
    <s v="09:41"/>
    <m/>
    <m/>
    <m/>
    <m/>
    <m/>
    <m/>
    <m/>
    <m/>
    <m/>
    <m/>
    <m/>
    <m/>
    <m/>
    <n v="18.149999999999999"/>
    <n v="23803"/>
    <n v="23803"/>
    <x v="1"/>
    <n v="12"/>
    <s v="06:36:43"/>
    <n v="145"/>
    <n v="-52.8"/>
    <n v="212.2"/>
    <s v="PABLO JOSE VALDES SALINAS"/>
    <x v="25"/>
    <e v="#N/A"/>
    <s v="05:43:55"/>
    <e v="#N/A"/>
    <e v="#N/A"/>
    <m/>
  </r>
  <r>
    <x v="4"/>
    <x v="0"/>
    <n v="120"/>
    <n v="120"/>
    <x v="1"/>
    <s v="7"/>
    <x v="0"/>
    <s v=""/>
    <s v=""/>
    <s v="10181513"/>
    <s v="WILLIAM"/>
    <s v="GREASLEY MAKAI"/>
    <s v="106GH55"/>
    <s v="MC Bellaco"/>
    <m/>
    <s v=""/>
    <m/>
    <s v=""/>
    <s v="CAN"/>
    <s v=""/>
    <s v="14,03"/>
    <s v="10185"/>
    <m/>
    <s v="03:11"/>
    <s v="14,15"/>
    <s v="7684"/>
    <m/>
    <s v="03:03"/>
    <s v="13,71"/>
    <s v="7930"/>
    <m/>
    <s v="02:23"/>
    <s v="17,98"/>
    <s v="3984"/>
    <m/>
    <s v="05:47"/>
    <m/>
    <m/>
    <m/>
    <m/>
    <m/>
    <m/>
    <m/>
    <m/>
    <m/>
    <m/>
    <m/>
    <m/>
    <m/>
    <n v="14.5"/>
    <n v="29783"/>
    <n v="29783"/>
    <x v="1"/>
    <n v="23"/>
    <s v="08:16:23"/>
    <n v="90"/>
    <n v="-152.46666666666667"/>
    <n v="119.99999993"/>
    <s v="WILLIAM GREASLEY MAKAI"/>
    <x v="52"/>
    <e v="#N/A"/>
    <s v="05:43:55"/>
    <e v="#N/A"/>
    <e v="#N/A"/>
    <m/>
  </r>
  <r>
    <x v="4"/>
    <x v="0"/>
    <n v="120"/>
    <n v="120"/>
    <x v="1"/>
    <s v="8"/>
    <x v="0"/>
    <s v=""/>
    <s v=""/>
    <s v="10116626"/>
    <s v="PAULINO"/>
    <s v="RIOS MORAGA"/>
    <s v="106GH99"/>
    <s v="VALENTINO"/>
    <m/>
    <s v=""/>
    <m/>
    <s v=""/>
    <s v="CHL"/>
    <s v=""/>
    <s v="16,27"/>
    <s v="8784"/>
    <m/>
    <s v="03:48"/>
    <s v="14,53"/>
    <s v="7481"/>
    <m/>
    <s v="10:10"/>
    <s v="10,86"/>
    <s v="10011"/>
    <m/>
    <s v="08:35"/>
    <s v="17,12"/>
    <s v="4185"/>
    <m/>
    <s v="07:04"/>
    <m/>
    <m/>
    <m/>
    <m/>
    <m/>
    <m/>
    <m/>
    <m/>
    <m/>
    <m/>
    <m/>
    <m/>
    <m/>
    <n v="14.18"/>
    <n v="30462"/>
    <n v="30462"/>
    <x v="1"/>
    <n v="24"/>
    <s v="08:27:42"/>
    <n v="85"/>
    <n v="-163.78333333333333"/>
    <n v="119.99999991999999"/>
    <s v="PAULINO RIOS MORAGA"/>
    <x v="352"/>
    <e v="#N/A"/>
    <s v="05:43:55"/>
    <e v="#N/A"/>
    <e v="#N/A"/>
    <m/>
  </r>
  <r>
    <x v="4"/>
    <x v="0"/>
    <n v="120"/>
    <n v="120"/>
    <x v="1"/>
    <s v="9"/>
    <x v="1"/>
    <s v=""/>
    <s v=""/>
    <s v="10178025"/>
    <s v="TRINIDAD"/>
    <s v="MARINKOVIC CORTESE"/>
    <s v="106CY75"/>
    <s v="ALCAZAR LICENCIADA"/>
    <m/>
    <s v=""/>
    <m/>
    <s v=""/>
    <s v="CHL"/>
    <s v=""/>
    <s v="14,56"/>
    <s v="9814"/>
    <m/>
    <s v="02:02"/>
    <s v="12,14"/>
    <s v="8957"/>
    <m/>
    <s v="02:09"/>
    <s v=""/>
    <s v=""/>
    <s v="RET"/>
    <s v=""/>
    <m/>
    <m/>
    <m/>
    <m/>
    <m/>
    <m/>
    <m/>
    <m/>
    <m/>
    <m/>
    <m/>
    <m/>
    <m/>
    <m/>
    <m/>
    <m/>
    <m/>
    <n v="13.41"/>
    <n v="18770"/>
    <s v="NA"/>
    <x v="1"/>
    <s v="NA"/>
    <s v="NA"/>
    <n v="0"/>
    <e v="#VALUE!"/>
    <n v="0"/>
    <s v="TRINIDAD MARINKOVIC CORTESE"/>
    <x v="149"/>
    <e v="#N/A"/>
    <s v="05:43:55"/>
    <e v="#N/A"/>
    <e v="#N/A"/>
    <m/>
  </r>
  <r>
    <x v="4"/>
    <x v="0"/>
    <n v="120"/>
    <n v="120"/>
    <x v="1"/>
    <s v="10"/>
    <x v="1"/>
    <s v=""/>
    <s v=""/>
    <s v="10172596"/>
    <s v="BORJA"/>
    <s v="MAYOL"/>
    <s v="104RX98"/>
    <s v="PESVERANCIA VUELTO"/>
    <m/>
    <s v=""/>
    <m/>
    <s v=""/>
    <s v="CHL"/>
    <s v=""/>
    <s v="20,94"/>
    <s v="6827"/>
    <s v="FTQ GA"/>
    <s v="02:47"/>
    <m/>
    <m/>
    <m/>
    <m/>
    <m/>
    <m/>
    <m/>
    <m/>
    <m/>
    <m/>
    <m/>
    <m/>
    <m/>
    <m/>
    <m/>
    <m/>
    <m/>
    <m/>
    <m/>
    <m/>
    <m/>
    <m/>
    <m/>
    <m/>
    <m/>
    <n v="20.94"/>
    <n v="6827"/>
    <s v="NA"/>
    <x v="1"/>
    <s v="NA"/>
    <s v="NA"/>
    <n v="0"/>
    <e v="#VALUE!"/>
    <n v="0"/>
    <s v="BORJA MAYOL"/>
    <x v="353"/>
    <e v="#N/A"/>
    <s v="05:43:55"/>
    <e v="#N/A"/>
    <e v="#N/A"/>
    <m/>
  </r>
  <r>
    <x v="4"/>
    <x v="0"/>
    <n v="120"/>
    <n v="120"/>
    <x v="1"/>
    <s v="11"/>
    <x v="1"/>
    <s v=""/>
    <s v=""/>
    <s v="10160530"/>
    <s v="VICENTE "/>
    <s v="LARRAIN ARJONA"/>
    <s v="105ZX18"/>
    <s v="PERSEO"/>
    <m/>
    <s v=""/>
    <m/>
    <s v=""/>
    <s v="CHL"/>
    <s v=""/>
    <s v="17,83"/>
    <s v="8018"/>
    <s v="RET"/>
    <s v="01:13"/>
    <m/>
    <m/>
    <m/>
    <m/>
    <m/>
    <m/>
    <m/>
    <m/>
    <m/>
    <m/>
    <m/>
    <m/>
    <m/>
    <m/>
    <m/>
    <m/>
    <m/>
    <m/>
    <m/>
    <m/>
    <m/>
    <m/>
    <m/>
    <m/>
    <m/>
    <n v="17.829999999999998"/>
    <n v="8018"/>
    <s v="NA"/>
    <x v="1"/>
    <s v="NA"/>
    <s v="NA"/>
    <n v="0"/>
    <e v="#VALUE!"/>
    <n v="0"/>
    <s v="VICENTE  LARRAIN ARJONA"/>
    <x v="20"/>
    <s v="EL QUILLAY"/>
    <s v="05:43:55"/>
    <e v="#N/A"/>
    <e v="#N/A"/>
    <m/>
  </r>
  <r>
    <x v="4"/>
    <x v="0"/>
    <n v="120"/>
    <n v="120"/>
    <x v="1"/>
    <s v="12"/>
    <x v="1"/>
    <s v=""/>
    <s v=""/>
    <s v="10108052"/>
    <s v="VICENTE"/>
    <s v="MAYOL Larrain"/>
    <s v="105FA97"/>
    <s v="ALTAMIRA ABDULLAH"/>
    <m/>
    <s v=""/>
    <m/>
    <s v=""/>
    <s v="CHL"/>
    <s v=""/>
    <s v="16,69"/>
    <s v="8564"/>
    <s v="FTQ ME"/>
    <s v="31:42"/>
    <m/>
    <m/>
    <m/>
    <m/>
    <m/>
    <m/>
    <m/>
    <m/>
    <m/>
    <m/>
    <m/>
    <m/>
    <m/>
    <m/>
    <m/>
    <m/>
    <m/>
    <m/>
    <m/>
    <m/>
    <m/>
    <m/>
    <m/>
    <m/>
    <m/>
    <n v="16.690000000000001"/>
    <n v="8564"/>
    <s v="NA"/>
    <x v="1"/>
    <s v="NA"/>
    <s v="NA"/>
    <n v="0"/>
    <e v="#VALUE!"/>
    <n v="0"/>
    <s v="VICENTE MAYOL LARRAIN"/>
    <x v="152"/>
    <e v="#N/A"/>
    <s v="05:43:55"/>
    <e v="#N/A"/>
    <e v="#N/A"/>
    <m/>
  </r>
  <r>
    <x v="4"/>
    <x v="0"/>
    <n v="120"/>
    <n v="120"/>
    <x v="1"/>
    <s v="13"/>
    <x v="1"/>
    <s v=""/>
    <s v=""/>
    <s v="10155174"/>
    <s v="CONSUELO"/>
    <s v="MARCHANT CARDENAS"/>
    <s v="104TU01"/>
    <s v="MARQUEZ DP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1"/>
    <s v="NA"/>
    <s v="NA"/>
    <n v="0"/>
    <e v="#VALUE!"/>
    <n v="0"/>
    <s v="CONSUELO MARCHANT CARDENAS"/>
    <x v="151"/>
    <e v="#N/A"/>
    <s v="05:43:55"/>
    <e v="#N/A"/>
    <e v="#N/A"/>
    <m/>
  </r>
  <r>
    <x v="4"/>
    <x v="0"/>
    <n v="80"/>
    <n v="80.3"/>
    <x v="0"/>
    <s v="1"/>
    <x v="0"/>
    <s v=""/>
    <s v=""/>
    <s v="10125754"/>
    <s v="RODOLFO"/>
    <s v="FUENZALIDA SANHUEZA"/>
    <s v="106FQ80"/>
    <s v="LEO"/>
    <m/>
    <s v=""/>
    <m/>
    <s v=""/>
    <s v="CHL"/>
    <s v=""/>
    <s v="20"/>
    <s v="5437"/>
    <m/>
    <s v="05:46"/>
    <s v="21,38"/>
    <s v="5085"/>
    <m/>
    <s v="05:20"/>
    <s v="24,35"/>
    <s v="2942"/>
    <m/>
    <s v="17:24"/>
    <m/>
    <m/>
    <m/>
    <m/>
    <m/>
    <m/>
    <m/>
    <m/>
    <m/>
    <m/>
    <m/>
    <m/>
    <m/>
    <m/>
    <m/>
    <m/>
    <m/>
    <n v="21.47"/>
    <n v="13465"/>
    <n v="13465"/>
    <x v="2"/>
    <n v="1"/>
    <s v="03:44:25"/>
    <n v="200"/>
    <n v="0"/>
    <n v="280.3"/>
    <s v="RODOLFO FUENZALIDA SANHUEZA"/>
    <x v="129"/>
    <s v="SANDEK 1"/>
    <s v="03:44:25"/>
    <e v="#N/A"/>
    <e v="#N/A"/>
    <m/>
  </r>
  <r>
    <x v="4"/>
    <x v="0"/>
    <n v="80"/>
    <n v="80.3"/>
    <x v="0"/>
    <s v="2"/>
    <x v="0"/>
    <s v=""/>
    <s v=""/>
    <m/>
    <s v="ERNESTO"/>
    <s v="DE LA FUENTE FUENZALIDA"/>
    <s v="106GU68"/>
    <s v="MAITE LUCY"/>
    <m/>
    <s v=""/>
    <m/>
    <s v=""/>
    <s v="CHL"/>
    <s v=""/>
    <s v="20,13"/>
    <s v="5401"/>
    <m/>
    <s v="05:08"/>
    <s v="21,44"/>
    <s v="5070"/>
    <m/>
    <s v="04:26"/>
    <s v="23,91"/>
    <s v="2996"/>
    <m/>
    <s v="16:59"/>
    <m/>
    <m/>
    <m/>
    <m/>
    <m/>
    <m/>
    <m/>
    <m/>
    <m/>
    <m/>
    <m/>
    <m/>
    <m/>
    <m/>
    <m/>
    <m/>
    <m/>
    <n v="21.47"/>
    <n v="13467"/>
    <n v="13467"/>
    <x v="2"/>
    <n v="2"/>
    <s v="03:44:27"/>
    <n v="195"/>
    <n v="-3.3333333333333333E-2"/>
    <n v="275.26666666666665"/>
    <s v="ERNESTO DE LA FUENTE FUENZALIDA"/>
    <x v="132"/>
    <s v="SANDEK 1"/>
    <s v="03:44:25"/>
    <e v="#N/A"/>
    <e v="#N/A"/>
    <m/>
  </r>
  <r>
    <x v="4"/>
    <x v="0"/>
    <n v="80"/>
    <n v="80.3"/>
    <x v="0"/>
    <s v="3"/>
    <x v="0"/>
    <s v=""/>
    <s v=""/>
    <s v="10172358"/>
    <s v="FELIPE"/>
    <s v="YCHPAS ESPINOZA"/>
    <s v="106BD45"/>
    <s v="SAKIRA"/>
    <m/>
    <s v=""/>
    <m/>
    <s v=""/>
    <s v="PER"/>
    <s v=""/>
    <s v="20,18"/>
    <s v="5387"/>
    <m/>
    <s v="04:44"/>
    <s v="21,09"/>
    <s v="5155"/>
    <m/>
    <s v="05:29"/>
    <s v="22,89"/>
    <s v="3130"/>
    <m/>
    <s v="06:13"/>
    <m/>
    <m/>
    <m/>
    <m/>
    <m/>
    <m/>
    <m/>
    <m/>
    <m/>
    <m/>
    <m/>
    <m/>
    <m/>
    <m/>
    <m/>
    <m/>
    <m/>
    <n v="21.14"/>
    <n v="13672"/>
    <n v="13672"/>
    <x v="2"/>
    <n v="3"/>
    <s v="03:47:52"/>
    <n v="190"/>
    <n v="-3.45"/>
    <n v="266.85000000000002"/>
    <s v="FELIPE YCHPAS ESPINOZA"/>
    <x v="354"/>
    <e v="#N/A"/>
    <s v="03:44:25"/>
    <e v="#N/A"/>
    <e v="#N/A"/>
    <m/>
  </r>
  <r>
    <x v="4"/>
    <x v="0"/>
    <n v="80"/>
    <n v="80.3"/>
    <x v="0"/>
    <s v="4"/>
    <x v="0"/>
    <s v=""/>
    <s v=""/>
    <s v="10039977"/>
    <s v="JUAN EDUARDO"/>
    <s v="COX VIAL"/>
    <s v="105PS88"/>
    <s v="MP LUNA"/>
    <m/>
    <s v=""/>
    <m/>
    <s v=""/>
    <s v="CHL"/>
    <s v=""/>
    <s v="19,84"/>
    <s v="5479"/>
    <m/>
    <s v="02:00"/>
    <s v="19,04"/>
    <s v="5710"/>
    <m/>
    <s v="03:07"/>
    <s v="19,38"/>
    <s v="3697"/>
    <m/>
    <s v="09:42"/>
    <m/>
    <m/>
    <m/>
    <m/>
    <m/>
    <m/>
    <m/>
    <m/>
    <m/>
    <m/>
    <m/>
    <m/>
    <m/>
    <m/>
    <m/>
    <m/>
    <m/>
    <n v="19.420000000000002"/>
    <n v="14886"/>
    <n v="14886"/>
    <x v="2"/>
    <n v="6"/>
    <s v="04:08:06"/>
    <n v="175"/>
    <n v="-23.683333333333334"/>
    <n v="231.61666666666667"/>
    <s v="JUAN EDUARDO COX VIAL"/>
    <x v="297"/>
    <e v="#N/A"/>
    <s v="03:44:25"/>
    <e v="#N/A"/>
    <e v="#N/A"/>
    <m/>
  </r>
  <r>
    <x v="4"/>
    <x v="0"/>
    <n v="80"/>
    <n v="80.3"/>
    <x v="0"/>
    <s v="5"/>
    <x v="0"/>
    <s v=""/>
    <s v=""/>
    <s v="10092659"/>
    <s v="JOSEFINA"/>
    <s v="MATURANA FELL"/>
    <s v="106KP68"/>
    <s v="TOBA SATANAS"/>
    <m/>
    <s v=""/>
    <m/>
    <s v=""/>
    <s v="CHL"/>
    <s v=""/>
    <s v="18,09"/>
    <s v="6010"/>
    <m/>
    <s v="01:24"/>
    <s v="16,41"/>
    <s v="6626"/>
    <m/>
    <s v="01:08"/>
    <s v="18,33"/>
    <s v="3909"/>
    <m/>
    <s v="02:41"/>
    <m/>
    <m/>
    <m/>
    <m/>
    <m/>
    <m/>
    <m/>
    <m/>
    <m/>
    <m/>
    <m/>
    <m/>
    <m/>
    <m/>
    <m/>
    <m/>
    <m/>
    <n v="17.47"/>
    <n v="16546"/>
    <n v="16546"/>
    <x v="2"/>
    <n v="14"/>
    <s v="04:35:46"/>
    <n v="135"/>
    <n v="-51.35"/>
    <n v="163.95000000000002"/>
    <s v="JOSEFINA MATURANA FELL"/>
    <x v="355"/>
    <s v="TOBA ENDURANCE"/>
    <s v="03:44:25"/>
    <e v="#N/A"/>
    <e v="#N/A"/>
    <m/>
  </r>
  <r>
    <x v="4"/>
    <x v="0"/>
    <n v="80"/>
    <n v="80.3"/>
    <x v="0"/>
    <s v="6"/>
    <x v="0"/>
    <s v=""/>
    <s v=""/>
    <s v="10078206"/>
    <s v="CARLA"/>
    <s v="O'NELL"/>
    <s v="106BG29"/>
    <s v="ALI"/>
    <m/>
    <s v=""/>
    <m/>
    <s v=""/>
    <s v="CHL"/>
    <s v=""/>
    <s v="18,1"/>
    <s v="6006"/>
    <m/>
    <s v="01:42"/>
    <s v="16,36"/>
    <s v="6647"/>
    <m/>
    <s v="01:51"/>
    <s v="18,39"/>
    <s v="3896"/>
    <m/>
    <s v="05:24"/>
    <m/>
    <m/>
    <m/>
    <m/>
    <m/>
    <m/>
    <m/>
    <m/>
    <m/>
    <m/>
    <m/>
    <m/>
    <m/>
    <m/>
    <m/>
    <m/>
    <m/>
    <n v="17.47"/>
    <n v="16549"/>
    <n v="16549"/>
    <x v="2"/>
    <n v="15"/>
    <s v="04:35:49"/>
    <n v="130"/>
    <n v="-51.4"/>
    <n v="158.9"/>
    <s v="CARLA O'NELL"/>
    <x v="356"/>
    <e v="#N/A"/>
    <s v="03:44:25"/>
    <e v="#N/A"/>
    <e v="#N/A"/>
    <m/>
  </r>
  <r>
    <x v="4"/>
    <x v="0"/>
    <n v="80"/>
    <n v="80.3"/>
    <x v="0"/>
    <s v="7"/>
    <x v="0"/>
    <s v=""/>
    <s v=""/>
    <m/>
    <s v="CRISTIAN"/>
    <s v="CALONGE FREIRE"/>
    <m/>
    <s v="FIESTA"/>
    <m/>
    <s v=""/>
    <m/>
    <s v=""/>
    <s v="CHL"/>
    <s v=""/>
    <s v="16,05"/>
    <s v="6775"/>
    <m/>
    <s v="04:04"/>
    <s v="14,86"/>
    <s v="7318"/>
    <m/>
    <s v="05:37"/>
    <s v="10,51"/>
    <s v="6817"/>
    <m/>
    <s v="04:03"/>
    <m/>
    <m/>
    <m/>
    <m/>
    <m/>
    <m/>
    <m/>
    <m/>
    <m/>
    <m/>
    <m/>
    <m/>
    <m/>
    <m/>
    <m/>
    <m/>
    <m/>
    <n v="13.83"/>
    <n v="20909"/>
    <n v="20909"/>
    <x v="2"/>
    <n v="23"/>
    <s v="05:48:29"/>
    <n v="90"/>
    <n v="-124.06666666666666"/>
    <n v="80.299999929999998"/>
    <s v="CRISTIAN CALONGE FREIRE"/>
    <x v="357"/>
    <e v="#N/A"/>
    <s v="03:44:25"/>
    <e v="#N/A"/>
    <e v="#N/A"/>
    <m/>
  </r>
  <r>
    <x v="4"/>
    <x v="0"/>
    <n v="80"/>
    <n v="80.3"/>
    <x v="0"/>
    <s v="8"/>
    <x v="1"/>
    <s v=""/>
    <s v=""/>
    <s v="10116699"/>
    <s v="JUAN GUILLERMO"/>
    <s v="JIMENEZ ROJAS"/>
    <m/>
    <s v="OLAF"/>
    <m/>
    <s v=""/>
    <m/>
    <s v=""/>
    <s v="CHL"/>
    <s v=""/>
    <s v="19,08"/>
    <s v="5698"/>
    <m/>
    <s v="01:47"/>
    <s v="20,18"/>
    <s v="5386"/>
    <m/>
    <s v="02:20"/>
    <s v="27,28"/>
    <s v="2626"/>
    <s v="FTQ GA"/>
    <s v="08:06"/>
    <m/>
    <m/>
    <m/>
    <m/>
    <m/>
    <m/>
    <m/>
    <m/>
    <m/>
    <m/>
    <m/>
    <m/>
    <m/>
    <m/>
    <m/>
    <m/>
    <m/>
    <n v="21.08"/>
    <n v="13710"/>
    <s v="NA"/>
    <x v="2"/>
    <s v="NA"/>
    <s v="NA"/>
    <n v="0"/>
    <e v="#VALUE!"/>
    <n v="0"/>
    <s v="JUAN GUILLERMO JIMENEZ ROJAS"/>
    <x v="358"/>
    <e v="#N/A"/>
    <s v="03:44:25"/>
    <e v="#N/A"/>
    <e v="#N/A"/>
    <m/>
  </r>
  <r>
    <x v="4"/>
    <x v="0"/>
    <n v="80"/>
    <n v="80.3"/>
    <x v="0"/>
    <s v="9"/>
    <x v="1"/>
    <s v=""/>
    <s v=""/>
    <s v="10036587"/>
    <s v="NICOLAS"/>
    <s v="SCHMIDT GONZALEZ"/>
    <m/>
    <s v="HADI"/>
    <m/>
    <s v=""/>
    <m/>
    <s v=""/>
    <s v="CHL"/>
    <s v=""/>
    <s v="13,79"/>
    <s v="7884"/>
    <m/>
    <s v="02:38"/>
    <s v="17,75"/>
    <s v="6124"/>
    <m/>
    <s v="04:49"/>
    <s v="21,26"/>
    <s v="3370"/>
    <s v="FTQ GA"/>
    <s v="07:59"/>
    <m/>
    <m/>
    <m/>
    <m/>
    <m/>
    <m/>
    <m/>
    <m/>
    <m/>
    <m/>
    <m/>
    <m/>
    <m/>
    <m/>
    <m/>
    <m/>
    <m/>
    <n v="16.63"/>
    <n v="17378"/>
    <s v="NA"/>
    <x v="2"/>
    <s v="NA"/>
    <s v="NA"/>
    <n v="0"/>
    <e v="#VALUE!"/>
    <n v="0"/>
    <s v="NICOLAS SCHMIDT GONZALEZ"/>
    <x v="359"/>
    <s v="TOBA ENDURANCE"/>
    <s v="03:44:25"/>
    <e v="#N/A"/>
    <e v="#N/A"/>
    <m/>
  </r>
  <r>
    <x v="4"/>
    <x v="0"/>
    <n v="80"/>
    <n v="80.3"/>
    <x v="0"/>
    <s v="10"/>
    <x v="1"/>
    <s v=""/>
    <s v=""/>
    <m/>
    <s v="LUIS"/>
    <s v="SANTOS "/>
    <m/>
    <s v="ALBORADA HURACAN"/>
    <m/>
    <s v=""/>
    <m/>
    <s v=""/>
    <s v="CHL"/>
    <s v=""/>
    <s v="18,82"/>
    <s v="5776"/>
    <m/>
    <s v="03:13"/>
    <s v="19,61"/>
    <s v="5544"/>
    <s v="FTQ GA"/>
    <s v="04:09"/>
    <m/>
    <m/>
    <m/>
    <m/>
    <m/>
    <m/>
    <m/>
    <m/>
    <m/>
    <m/>
    <m/>
    <m/>
    <m/>
    <m/>
    <m/>
    <m/>
    <m/>
    <m/>
    <m/>
    <m/>
    <m/>
    <n v="19.21"/>
    <n v="11320"/>
    <s v="NA"/>
    <x v="2"/>
    <s v="NA"/>
    <s v="NA"/>
    <n v="0"/>
    <e v="#VALUE!"/>
    <n v="0"/>
    <s v="LUIS SANTOS "/>
    <x v="71"/>
    <e v="#N/A"/>
    <s v="03:44:25"/>
    <e v="#N/A"/>
    <e v="#N/A"/>
    <m/>
  </r>
  <r>
    <x v="4"/>
    <x v="0"/>
    <n v="80"/>
    <n v="80.3"/>
    <x v="0"/>
    <s v="11"/>
    <x v="1"/>
    <s v=""/>
    <s v=""/>
    <s v="10131587"/>
    <s v="CAROLINE"/>
    <s v="MACKENZIE"/>
    <m/>
    <s v="FALAX"/>
    <m/>
    <s v=""/>
    <m/>
    <s v=""/>
    <s v="CHL"/>
    <s v=""/>
    <s v="13,7"/>
    <s v="7935"/>
    <s v="FTQ GA"/>
    <s v="02:33"/>
    <m/>
    <m/>
    <m/>
    <m/>
    <m/>
    <m/>
    <m/>
    <m/>
    <m/>
    <m/>
    <m/>
    <m/>
    <m/>
    <m/>
    <m/>
    <m/>
    <m/>
    <m/>
    <m/>
    <m/>
    <m/>
    <m/>
    <m/>
    <m/>
    <m/>
    <n v="13.7"/>
    <n v="7935"/>
    <s v="NA"/>
    <x v="2"/>
    <s v="NA"/>
    <s v="NA"/>
    <n v="0"/>
    <e v="#VALUE!"/>
    <n v="0"/>
    <s v="CAROLINE MACKENZIE"/>
    <x v="360"/>
    <s v="LA COMPAÑÍA"/>
    <s v="03:44:25"/>
    <e v="#N/A"/>
    <e v="#N/A"/>
    <m/>
  </r>
  <r>
    <x v="4"/>
    <x v="0"/>
    <n v="80"/>
    <n v="80.3"/>
    <x v="0"/>
    <s v="12"/>
    <x v="1"/>
    <s v=""/>
    <s v=""/>
    <m/>
    <s v="LEON"/>
    <s v="LARRAIN"/>
    <m/>
    <s v="LB Zarpazo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s v="LEON LARRAIN"/>
    <x v="70"/>
    <e v="#N/A"/>
    <s v="03:44:25"/>
    <e v="#N/A"/>
    <e v="#N/A"/>
    <m/>
  </r>
  <r>
    <x v="4"/>
    <x v="0"/>
    <n v="80"/>
    <n v="80.3"/>
    <x v="1"/>
    <s v="1"/>
    <x v="0"/>
    <s v=""/>
    <s v=""/>
    <s v="10181712"/>
    <s v="TRINIDAD"/>
    <s v="VALENZUELA FUENTES"/>
    <m/>
    <s v="ALCAZAR KALA"/>
    <m/>
    <s v=""/>
    <m/>
    <s v=""/>
    <s v="CHL"/>
    <s v=""/>
    <s v="18,29"/>
    <s v="5944"/>
    <m/>
    <s v="01:06"/>
    <s v="18,73"/>
    <s v="5806"/>
    <m/>
    <s v="02:01"/>
    <s v="20,38"/>
    <s v="3515"/>
    <m/>
    <s v="10:49"/>
    <m/>
    <m/>
    <m/>
    <m/>
    <m/>
    <m/>
    <m/>
    <m/>
    <m/>
    <m/>
    <m/>
    <m/>
    <m/>
    <m/>
    <m/>
    <m/>
    <m/>
    <n v="18.940000000000001"/>
    <n v="15266"/>
    <n v="15266"/>
    <x v="3"/>
    <n v="7"/>
    <s v="04:14:26"/>
    <n v="170"/>
    <n v="-30.016666666666666"/>
    <n v="220.28333333333336"/>
    <s v="TRINIDAD VALENZUELA FUENTES"/>
    <x v="361"/>
    <e v="#N/A"/>
    <s v="03:44:25"/>
    <e v="#N/A"/>
    <e v="#N/A"/>
    <m/>
  </r>
  <r>
    <x v="4"/>
    <x v="0"/>
    <n v="80"/>
    <n v="80.3"/>
    <x v="1"/>
    <s v="2"/>
    <x v="0"/>
    <s v=""/>
    <s v=""/>
    <s v="10176286"/>
    <s v="VICTOR"/>
    <s v="RIOS GARCIA HUIDOBRO"/>
    <s v="104VE08"/>
    <s v="ANCAR ANAKIN"/>
    <m/>
    <s v=""/>
    <m/>
    <s v=""/>
    <s v="CHL"/>
    <s v=""/>
    <s v="18,2"/>
    <s v="5975"/>
    <m/>
    <s v="01:40"/>
    <s v="18,57"/>
    <s v="5855"/>
    <m/>
    <s v="02:27"/>
    <s v="20,65"/>
    <s v="3470"/>
    <m/>
    <s v="16:22"/>
    <m/>
    <m/>
    <m/>
    <m/>
    <m/>
    <m/>
    <m/>
    <m/>
    <m/>
    <m/>
    <m/>
    <m/>
    <m/>
    <m/>
    <m/>
    <m/>
    <m/>
    <n v="18.89"/>
    <n v="15300"/>
    <n v="15300"/>
    <x v="3"/>
    <n v="8"/>
    <s v="04:15:00"/>
    <n v="165"/>
    <n v="-30.583333333333332"/>
    <n v="214.71666666666667"/>
    <s v="VICTOR RIOS GARCIA HUIDOBRO"/>
    <x v="362"/>
    <e v="#N/A"/>
    <s v="03:44:25"/>
    <e v="#N/A"/>
    <e v="#N/A"/>
    <m/>
  </r>
  <r>
    <x v="4"/>
    <x v="0"/>
    <n v="80"/>
    <n v="80.3"/>
    <x v="1"/>
    <s v="3"/>
    <x v="0"/>
    <s v=""/>
    <s v=""/>
    <s v="10107869"/>
    <s v="PEDRO Tomas"/>
    <s v="VARELA CERDA"/>
    <s v="105VW73"/>
    <s v="REPLICA"/>
    <m/>
    <s v=""/>
    <m/>
    <s v=""/>
    <s v="CHL"/>
    <s v=""/>
    <s v="18,06"/>
    <s v="6019"/>
    <m/>
    <s v="01:36"/>
    <s v="17,92"/>
    <s v="6066"/>
    <m/>
    <s v="02:18"/>
    <s v="21,91"/>
    <s v="3270"/>
    <m/>
    <s v="07:20"/>
    <m/>
    <m/>
    <m/>
    <m/>
    <m/>
    <m/>
    <m/>
    <m/>
    <m/>
    <m/>
    <m/>
    <m/>
    <m/>
    <m/>
    <m/>
    <m/>
    <m/>
    <n v="18.829999999999998"/>
    <n v="15354"/>
    <n v="15354"/>
    <x v="3"/>
    <n v="9"/>
    <s v="04:15:54"/>
    <n v="160"/>
    <n v="-31.483333333333334"/>
    <n v="208.81666666666666"/>
    <s v="PEDRO TOMAS VARELA CERDA"/>
    <x v="363"/>
    <s v="EL MOLINO B"/>
    <s v="03:44:25"/>
    <e v="#N/A"/>
    <e v="#N/A"/>
    <m/>
  </r>
  <r>
    <x v="4"/>
    <x v="0"/>
    <n v="80"/>
    <n v="80.3"/>
    <x v="1"/>
    <s v="4"/>
    <x v="0"/>
    <s v=""/>
    <s v=""/>
    <s v="10172600"/>
    <s v="JESUS Maximiliano"/>
    <s v="CERPA VERA"/>
    <s v="105KU57"/>
    <s v="Z T MAGLOV"/>
    <m/>
    <s v=""/>
    <m/>
    <s v=""/>
    <s v="CHL"/>
    <s v=""/>
    <s v="16,23"/>
    <s v="6699"/>
    <m/>
    <s v="00:49"/>
    <s v="16,55"/>
    <s v="6569"/>
    <m/>
    <s v="01:20"/>
    <s v="16,94"/>
    <s v="4230"/>
    <m/>
    <s v="01:55"/>
    <m/>
    <m/>
    <m/>
    <m/>
    <m/>
    <m/>
    <m/>
    <m/>
    <m/>
    <m/>
    <m/>
    <m/>
    <m/>
    <m/>
    <m/>
    <m/>
    <m/>
    <n v="16.52"/>
    <n v="17498"/>
    <n v="17498"/>
    <x v="3"/>
    <n v="16"/>
    <s v="04:51:38"/>
    <n v="125"/>
    <n v="-67.216666666666669"/>
    <n v="138.08333333333334"/>
    <s v="JESUS MAXIMILIANO CERPA VERA"/>
    <x v="364"/>
    <e v="#N/A"/>
    <s v="03:44:25"/>
    <e v="#N/A"/>
    <e v="#N/A"/>
    <m/>
  </r>
  <r>
    <x v="4"/>
    <x v="0"/>
    <n v="80"/>
    <n v="80.3"/>
    <x v="1"/>
    <s v="5"/>
    <x v="0"/>
    <s v=""/>
    <s v=""/>
    <s v="10176170"/>
    <s v="JOSE"/>
    <s v="SPOERER VERGARA"/>
    <m/>
    <s v="SAN FRANCISCO INDIO "/>
    <m/>
    <s v=""/>
    <m/>
    <s v=""/>
    <s v="CHL"/>
    <s v=""/>
    <s v="15,16"/>
    <s v="7173"/>
    <m/>
    <s v="04:47"/>
    <s v="15,01"/>
    <s v="7241"/>
    <m/>
    <s v="03:52"/>
    <s v="15,84"/>
    <s v="4523"/>
    <m/>
    <s v="06:07"/>
    <m/>
    <m/>
    <m/>
    <m/>
    <m/>
    <m/>
    <m/>
    <m/>
    <m/>
    <m/>
    <m/>
    <m/>
    <m/>
    <m/>
    <m/>
    <m/>
    <m/>
    <n v="15.27"/>
    <n v="18937"/>
    <n v="18937"/>
    <x v="3"/>
    <n v="18"/>
    <s v="05:15:37"/>
    <n v="115"/>
    <n v="-91.2"/>
    <n v="104.10000000000001"/>
    <s v="JOSE SPOERER VERGARA"/>
    <x v="365"/>
    <s v="LA COMPAÑÍA"/>
    <s v="03:44:25"/>
    <e v="#N/A"/>
    <e v="#N/A"/>
    <m/>
  </r>
  <r>
    <x v="4"/>
    <x v="0"/>
    <n v="80"/>
    <n v="80.3"/>
    <x v="1"/>
    <s v="6"/>
    <x v="0"/>
    <s v=""/>
    <s v=""/>
    <m/>
    <s v="DIEGO"/>
    <s v="OYANEDEL"/>
    <m/>
    <s v="DUENDE"/>
    <m/>
    <s v=""/>
    <m/>
    <s v=""/>
    <s v="CHL"/>
    <s v=""/>
    <s v="15,01"/>
    <s v="7243"/>
    <m/>
    <s v="05:58"/>
    <s v="14,81"/>
    <s v="7343"/>
    <m/>
    <s v="06:41"/>
    <s v="16,45"/>
    <s v="4354"/>
    <m/>
    <s v="11:03"/>
    <m/>
    <m/>
    <m/>
    <m/>
    <m/>
    <m/>
    <m/>
    <m/>
    <m/>
    <m/>
    <m/>
    <m/>
    <m/>
    <m/>
    <m/>
    <m/>
    <m/>
    <n v="15.26"/>
    <n v="18940"/>
    <n v="18940"/>
    <x v="3"/>
    <n v="19"/>
    <s v="05:15:40"/>
    <n v="110"/>
    <n v="-91.25"/>
    <n v="99.050000000000011"/>
    <s v="DIEGO OYANEDEL"/>
    <x v="366"/>
    <s v="LA COMPAÑÍA"/>
    <s v="03:44:25"/>
    <e v="#N/A"/>
    <e v="#N/A"/>
    <m/>
  </r>
  <r>
    <x v="4"/>
    <x v="0"/>
    <n v="80"/>
    <n v="80.3"/>
    <x v="1"/>
    <s v="7"/>
    <x v="1"/>
    <s v=""/>
    <s v=""/>
    <s v="10172476"/>
    <s v="FLORENCIA"/>
    <s v="CARDONE ALMARZA"/>
    <s v="104TU02"/>
    <s v="VIUDA NEGRA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3"/>
    <s v="NA"/>
    <s v="NA"/>
    <n v="0"/>
    <e v="#VALUE!"/>
    <n v="0"/>
    <s v="FLORENCIA CARDONE ALMARZA"/>
    <x v="235"/>
    <e v="#N/A"/>
    <s v="03:44:25"/>
    <e v="#N/A"/>
    <e v="#N/A"/>
    <m/>
  </r>
  <r>
    <x v="4"/>
    <x v="1"/>
    <n v="80"/>
    <n v="80.3"/>
    <x v="0"/>
    <s v="1"/>
    <x v="0"/>
    <s v=""/>
    <s v=""/>
    <s v="10139724"/>
    <s v="ORLANDO"/>
    <s v="VILLALOBOS"/>
    <m/>
    <s v="SALAM"/>
    <m/>
    <s v=""/>
    <m/>
    <s v=""/>
    <s v="CHL"/>
    <s v=""/>
    <s v="08:30:00"/>
    <s v="09:55:13"/>
    <s v="09:59:40"/>
    <s v="20,21"/>
    <s v="21,26"/>
    <s v="5380"/>
    <m/>
    <s v="10:39:40"/>
    <s v="12:02:07"/>
    <s v="12:06:18"/>
    <s v="20,91"/>
    <s v="21,98"/>
    <s v="5198"/>
    <m/>
    <s v="12:46:18"/>
    <s v="13:37:37"/>
    <s v="13:46:05"/>
    <s v="19,97"/>
    <s v="23,27"/>
    <s v="3588"/>
    <m/>
    <m/>
    <m/>
    <m/>
    <m/>
    <m/>
    <m/>
    <m/>
    <m/>
    <n v="20.41"/>
    <n v="14166"/>
    <n v="14166"/>
    <x v="2"/>
    <n v="4"/>
    <s v="03:56:06"/>
    <n v="185"/>
    <n v="-11.683333333333334"/>
    <n v="253.61666666666667"/>
    <s v="ORLANDO VILLALOBOS"/>
    <x v="247"/>
    <e v="#N/A"/>
    <s v="03:44:25"/>
    <e v="#N/A"/>
    <e v="#N/A"/>
    <m/>
  </r>
  <r>
    <x v="4"/>
    <x v="1"/>
    <n v="80"/>
    <n v="80.3"/>
    <x v="0"/>
    <s v="2"/>
    <x v="0"/>
    <s v=""/>
    <s v=""/>
    <m/>
    <s v="INGRID "/>
    <s v="FONCK"/>
    <s v="104RZ99"/>
    <s v="FZ KARLA "/>
    <m/>
    <s v=""/>
    <m/>
    <s v=""/>
    <s v="CHL"/>
    <s v=""/>
    <s v="08:30:00"/>
    <s v="09:55:20"/>
    <s v="10:00:34"/>
    <s v="20"/>
    <s v="21,23"/>
    <s v="5435"/>
    <m/>
    <s v="10:40:34"/>
    <s v="12:05:03"/>
    <s v="12:12:42"/>
    <s v="19,67"/>
    <s v="21,45"/>
    <s v="5527"/>
    <m/>
    <s v="12:52:42"/>
    <s v="13:44:38"/>
    <s v="13:54:58"/>
    <s v="19,17"/>
    <s v="22,99"/>
    <s v="3736"/>
    <m/>
    <m/>
    <m/>
    <m/>
    <m/>
    <m/>
    <m/>
    <m/>
    <m/>
    <n v="19.670000000000002"/>
    <n v="14699"/>
    <n v="14699"/>
    <x v="2"/>
    <n v="5"/>
    <s v="04:04:59"/>
    <n v="180"/>
    <n v="-20.566666666666666"/>
    <n v="239.73333333333335"/>
    <s v="INGRID  FONCK"/>
    <x v="367"/>
    <s v="EL MOLINO A"/>
    <s v="03:44:25"/>
    <e v="#N/A"/>
    <e v="#N/A"/>
    <m/>
  </r>
  <r>
    <x v="4"/>
    <x v="1"/>
    <n v="80"/>
    <n v="80.3"/>
    <x v="0"/>
    <s v="3"/>
    <x v="0"/>
    <s v=""/>
    <s v=""/>
    <m/>
    <s v="JORGE"/>
    <s v="GELDRES"/>
    <m/>
    <s v="GLORIA"/>
    <m/>
    <s v=""/>
    <m/>
    <s v=""/>
    <s v="CHL"/>
    <s v=""/>
    <s v="08:30:00"/>
    <s v="10:03:25"/>
    <s v="10:09:28"/>
    <s v="18,21"/>
    <s v="19,4"/>
    <s v="5969"/>
    <m/>
    <s v="10:49:28"/>
    <s v="12:13:38"/>
    <s v="12:20:00"/>
    <s v="20,02"/>
    <s v="21,53"/>
    <s v="5431"/>
    <m/>
    <s v="13:00:00"/>
    <s v="13:42:00"/>
    <s v="14:10:52"/>
    <s v="16,85"/>
    <s v="28,43"/>
    <s v="4253"/>
    <m/>
    <m/>
    <m/>
    <m/>
    <m/>
    <m/>
    <m/>
    <m/>
    <m/>
    <n v="18.47"/>
    <n v="15653"/>
    <n v="15653"/>
    <x v="2"/>
    <n v="10"/>
    <s v="04:20:53"/>
    <n v="155"/>
    <n v="-36.466666666666669"/>
    <n v="198.83333333333334"/>
    <s v="JORGE GELDRES"/>
    <x v="256"/>
    <e v="#N/A"/>
    <s v="03:44:25"/>
    <e v="#N/A"/>
    <e v="#N/A"/>
    <m/>
  </r>
  <r>
    <x v="4"/>
    <x v="1"/>
    <n v="80"/>
    <n v="80.3"/>
    <x v="0"/>
    <s v="4"/>
    <x v="0"/>
    <s v=""/>
    <s v=""/>
    <s v="10155220"/>
    <s v="NICOLAS"/>
    <s v="BULNES LABRA"/>
    <s v="105SM84"/>
    <s v="SHARON"/>
    <m/>
    <s v=""/>
    <m/>
    <s v=""/>
    <s v="CHL"/>
    <s v=""/>
    <s v="08:30:00"/>
    <s v="10:06:41"/>
    <s v="10:09:04"/>
    <s v="18,29"/>
    <s v="18,74"/>
    <s v="5945"/>
    <m/>
    <s v="10:49:04"/>
    <s v="12:22:00"/>
    <s v="12:26:10"/>
    <s v="18,66"/>
    <s v="19,5"/>
    <s v="5826"/>
    <m/>
    <s v="13:06:10"/>
    <s v="14:05:11"/>
    <s v="14:18:14"/>
    <s v="16,57"/>
    <s v="20,24"/>
    <s v="4323"/>
    <m/>
    <m/>
    <m/>
    <m/>
    <m/>
    <m/>
    <m/>
    <m/>
    <m/>
    <n v="17.96"/>
    <n v="16094"/>
    <n v="16094"/>
    <x v="2"/>
    <n v="11"/>
    <s v="04:28:14"/>
    <n v="150"/>
    <n v="-43.81666666666667"/>
    <n v="186.48333333333335"/>
    <s v="NICOLAS BULNES LABRA"/>
    <x v="368"/>
    <e v="#N/A"/>
    <s v="03:44:25"/>
    <e v="#N/A"/>
    <e v="#N/A"/>
    <m/>
  </r>
  <r>
    <x v="4"/>
    <x v="1"/>
    <n v="80"/>
    <n v="80.3"/>
    <x v="0"/>
    <s v="5"/>
    <x v="0"/>
    <s v=""/>
    <s v=""/>
    <m/>
    <s v="FELIPE"/>
    <s v="THOMSEN"/>
    <m/>
    <s v="ZAGAL"/>
    <m/>
    <s v=""/>
    <m/>
    <s v=""/>
    <s v="CHL"/>
    <s v=""/>
    <s v="08:30:00"/>
    <s v="10:03:27"/>
    <s v="10:10:25"/>
    <s v="18,04"/>
    <s v="19,39"/>
    <s v="6026"/>
    <m/>
    <s v="10:50:25"/>
    <s v="12:13:35"/>
    <s v="12:23:52"/>
    <s v="19,39"/>
    <s v="21,79"/>
    <s v="5607"/>
    <m/>
    <s v="13:03:52"/>
    <s v="14:05:13"/>
    <s v="14:20:57"/>
    <s v="15,49"/>
    <s v="19,46"/>
    <s v="4626"/>
    <m/>
    <m/>
    <m/>
    <m/>
    <m/>
    <m/>
    <m/>
    <m/>
    <m/>
    <n v="17.78"/>
    <n v="16258"/>
    <n v="16258"/>
    <x v="2"/>
    <n v="12"/>
    <s v="04:30:58"/>
    <n v="145"/>
    <n v="-46.55"/>
    <n v="178.75"/>
    <s v="FELIPE THOMSEN"/>
    <x v="61"/>
    <e v="#N/A"/>
    <s v="03:44:25"/>
    <e v="#N/A"/>
    <e v="#N/A"/>
    <m/>
  </r>
  <r>
    <x v="4"/>
    <x v="1"/>
    <n v="80"/>
    <n v="80.3"/>
    <x v="0"/>
    <s v="6"/>
    <x v="0"/>
    <s v=""/>
    <s v=""/>
    <s v="10154327"/>
    <s v="ANDRES"/>
    <s v="VELASQUEZ"/>
    <s v="106GG91"/>
    <s v="FADAR HADIN"/>
    <m/>
    <s v=""/>
    <m/>
    <s v=""/>
    <s v="CHL"/>
    <s v=""/>
    <s v="08:30:00"/>
    <s v="10:08:14"/>
    <s v="10:14:51"/>
    <s v="17,28"/>
    <s v="18,44"/>
    <s v="6292"/>
    <m/>
    <s v="10:54:51"/>
    <s v="12:39:20"/>
    <s v="12:45:09"/>
    <s v="16,43"/>
    <s v="17,34"/>
    <s v="6618"/>
    <m/>
    <s v="13:25:09"/>
    <s v="15:05:49"/>
    <s v="15:15:07"/>
    <s v="10,86"/>
    <s v="11,86"/>
    <s v="6598"/>
    <m/>
    <m/>
    <m/>
    <m/>
    <m/>
    <m/>
    <m/>
    <m/>
    <m/>
    <n v="14.82"/>
    <n v="19508"/>
    <n v="19508"/>
    <x v="2"/>
    <n v="20"/>
    <s v="05:25:08"/>
    <n v="105"/>
    <n v="-100.71666666666667"/>
    <n v="84.583333333333343"/>
    <s v="ANDRES VELASQUEZ"/>
    <x v="369"/>
    <e v="#N/A"/>
    <s v="03:44:25"/>
    <e v="#N/A"/>
    <e v="#N/A"/>
    <m/>
  </r>
  <r>
    <x v="4"/>
    <x v="1"/>
    <n v="80"/>
    <n v="80.3"/>
    <x v="0"/>
    <s v="7"/>
    <x v="0"/>
    <s v=""/>
    <s v=""/>
    <s v="10045218"/>
    <s v="ALVARO"/>
    <s v="LLOMPART GRIMM"/>
    <m/>
    <s v="BAYO"/>
    <m/>
    <s v=""/>
    <m/>
    <s v=""/>
    <s v="CHL"/>
    <s v=""/>
    <s v="08:30:00"/>
    <s v="10:32:52"/>
    <s v="10:41:11"/>
    <s v="13,81"/>
    <s v="14,75"/>
    <s v="7872"/>
    <m/>
    <s v="11:21:11"/>
    <s v="13:05:21"/>
    <s v="13:16:10"/>
    <s v="15,76"/>
    <s v="17,4"/>
    <s v="6899"/>
    <m/>
    <s v="13:56:10"/>
    <s v="15:09:37"/>
    <s v="15:19:43"/>
    <s v="14,29"/>
    <s v="16,26"/>
    <s v="5013"/>
    <m/>
    <m/>
    <m/>
    <m/>
    <m/>
    <m/>
    <m/>
    <m/>
    <m/>
    <n v="14.61"/>
    <n v="19783"/>
    <n v="19783"/>
    <x v="2"/>
    <n v="21"/>
    <s v="05:29:43"/>
    <n v="100"/>
    <n v="-105.3"/>
    <n v="80.299999929999998"/>
    <s v="ALVARO LLOMPART GRIMM"/>
    <x v="370"/>
    <e v="#N/A"/>
    <s v="03:44:25"/>
    <e v="#N/A"/>
    <e v="#N/A"/>
    <m/>
  </r>
  <r>
    <x v="4"/>
    <x v="1"/>
    <n v="80"/>
    <n v="80.3"/>
    <x v="0"/>
    <s v="8"/>
    <x v="0"/>
    <s v=""/>
    <s v=""/>
    <m/>
    <s v="FRANCISCO"/>
    <s v="VERGARA"/>
    <s v=""/>
    <s v="AP DAKAR MAGNUM"/>
    <m/>
    <s v=""/>
    <m/>
    <s v=""/>
    <s v="CHL"/>
    <s v=""/>
    <s v="08:30:00"/>
    <s v="10:23:31"/>
    <s v="10:29:32"/>
    <s v="15,16"/>
    <s v="15,96"/>
    <s v="7172"/>
    <m/>
    <s v="11:09:32"/>
    <s v="13:04:37"/>
    <s v="13:11:29"/>
    <s v="14,86"/>
    <s v="15,75"/>
    <s v="7317"/>
    <m/>
    <s v="13:51:29"/>
    <s v="15:10:56"/>
    <s v="15:19:46"/>
    <s v="13,52"/>
    <s v="15,03"/>
    <s v="5297"/>
    <m/>
    <m/>
    <m/>
    <m/>
    <m/>
    <m/>
    <m/>
    <m/>
    <m/>
    <n v="14.61"/>
    <n v="19786"/>
    <n v="19786"/>
    <x v="2"/>
    <n v="22"/>
    <s v="05:29:46"/>
    <n v="95"/>
    <n v="-105.35"/>
    <n v="80.299999919999991"/>
    <s v="FRANCISCO VERGARA"/>
    <x v="371"/>
    <e v="#N/A"/>
    <s v="03:44:25"/>
    <e v="#N/A"/>
    <e v="#N/A"/>
    <m/>
  </r>
  <r>
    <x v="4"/>
    <x v="1"/>
    <n v="80"/>
    <n v="80.3"/>
    <x v="0"/>
    <s v="9"/>
    <x v="1"/>
    <s v=""/>
    <s v=""/>
    <m/>
    <s v="JOSE MANUEL"/>
    <s v="OLIVO HERNANDEZ"/>
    <s v=""/>
    <s v="ODIN"/>
    <m/>
    <s v=""/>
    <m/>
    <s v=""/>
    <s v="CHL"/>
    <s v=""/>
    <s v="08:30:00"/>
    <s v="09:54:58"/>
    <s v="10:06:03"/>
    <s v="18,86"/>
    <s v="21,32"/>
    <s v="5763"/>
    <m/>
    <s v="10:46:03"/>
    <s v="12:58:20"/>
    <s v="13:00:07"/>
    <s v="13,52"/>
    <s v="13,7"/>
    <s v="8044"/>
    <m/>
    <s v="13:40:07"/>
    <s v="15:00:33"/>
    <s v="15:04:18"/>
    <s v="14,18"/>
    <s v="14,84"/>
    <s v="5052"/>
    <s v="FTQ GA"/>
    <m/>
    <m/>
    <m/>
    <m/>
    <m/>
    <m/>
    <m/>
    <m/>
    <n v="15.33"/>
    <n v="18859"/>
    <s v="NA"/>
    <x v="2"/>
    <s v="NA"/>
    <s v="NA"/>
    <n v="0"/>
    <e v="#VALUE!"/>
    <n v="0"/>
    <s v="JOSE MANUEL OLIVO HERNANDEZ"/>
    <x v="372"/>
    <e v="#N/A"/>
    <s v="03:44:25"/>
    <e v="#N/A"/>
    <e v="#N/A"/>
    <m/>
  </r>
  <r>
    <x v="4"/>
    <x v="1"/>
    <n v="80"/>
    <n v="80.3"/>
    <x v="0"/>
    <s v="10"/>
    <x v="1"/>
    <s v=""/>
    <s v=""/>
    <m/>
    <s v="RICARDO"/>
    <s v="THOMSEN"/>
    <m/>
    <s v="CORAJE"/>
    <m/>
    <s v=""/>
    <m/>
    <s v=""/>
    <s v="CHL"/>
    <s v=""/>
    <s v="08:30:00"/>
    <s v="10:03:20"/>
    <s v="10:09:37"/>
    <s v="18,19"/>
    <s v="19,41"/>
    <s v="5978"/>
    <s v="FTQ GA"/>
    <m/>
    <m/>
    <m/>
    <m/>
    <m/>
    <m/>
    <m/>
    <m/>
    <m/>
    <m/>
    <m/>
    <m/>
    <m/>
    <m/>
    <m/>
    <m/>
    <m/>
    <m/>
    <m/>
    <m/>
    <m/>
    <m/>
    <n v="18.190000000000001"/>
    <n v="5978"/>
    <s v="NA"/>
    <x v="2"/>
    <s v="NA"/>
    <s v="NA"/>
    <n v="0"/>
    <e v="#VALUE!"/>
    <n v="0"/>
    <s v="RICARDO THOMSEN"/>
    <x v="63"/>
    <e v="#N/A"/>
    <s v="03:44:25"/>
    <e v="#N/A"/>
    <e v="#N/A"/>
    <m/>
  </r>
  <r>
    <x v="4"/>
    <x v="1"/>
    <n v="80"/>
    <n v="80.3"/>
    <x v="1"/>
    <s v="1"/>
    <x v="0"/>
    <s v=""/>
    <s v=""/>
    <m/>
    <s v="NICOLAS"/>
    <s v="SILVA OVALLE"/>
    <s v="104WZ17"/>
    <s v="HADY"/>
    <m/>
    <s v=""/>
    <m/>
    <s v=""/>
    <s v="CHL"/>
    <s v=""/>
    <s v="08:45:00"/>
    <s v="10:38:48"/>
    <s v="10:40:36"/>
    <s v="15,67"/>
    <s v="15,92"/>
    <s v="6936"/>
    <m/>
    <s v="11:20:36"/>
    <s v="12:58:40"/>
    <s v="13:00:52"/>
    <s v="18,07"/>
    <s v="18,48"/>
    <s v="6016"/>
    <m/>
    <s v="13:40:52"/>
    <s v="14:29:49"/>
    <s v="14:36:37"/>
    <s v="21,41"/>
    <s v="24,39"/>
    <s v="3345"/>
    <m/>
    <m/>
    <m/>
    <m/>
    <m/>
    <m/>
    <m/>
    <m/>
    <m/>
    <n v="17.739999999999998"/>
    <n v="16298"/>
    <n v="16298"/>
    <x v="3"/>
    <n v="13"/>
    <s v="04:31:38"/>
    <n v="140"/>
    <n v="-47.216666666666669"/>
    <n v="173.08333333333334"/>
    <s v="NICOLAS SILVA OVALLE"/>
    <x v="373"/>
    <e v="#N/A"/>
    <s v="03:44:25"/>
    <e v="#N/A"/>
    <e v="#N/A"/>
    <m/>
  </r>
  <r>
    <x v="4"/>
    <x v="1"/>
    <n v="80"/>
    <n v="80.3"/>
    <x v="1"/>
    <s v="2"/>
    <x v="0"/>
    <s v=""/>
    <s v=""/>
    <m/>
    <s v="AMELIA "/>
    <s v="LARRAIN"/>
    <s v="105IK40"/>
    <s v="SOLOPETE"/>
    <m/>
    <s v=""/>
    <m/>
    <s v=""/>
    <s v="CHL"/>
    <s v=""/>
    <s v="08:45:00"/>
    <s v="10:24:02"/>
    <s v="10:27:39"/>
    <s v="17,65"/>
    <s v="18,29"/>
    <s v="6160"/>
    <m/>
    <s v="11:07:39"/>
    <s v="12:53:51"/>
    <s v="13:00:02"/>
    <s v="16,12"/>
    <s v="17,06"/>
    <s v="6743"/>
    <m/>
    <s v="13:40:02"/>
    <s v="14:48:00"/>
    <s v="14:56:40"/>
    <s v="15,58"/>
    <s v="17,57"/>
    <s v="4598"/>
    <m/>
    <m/>
    <m/>
    <m/>
    <m/>
    <m/>
    <m/>
    <m/>
    <m/>
    <n v="16.52"/>
    <n v="17500"/>
    <n v="17500"/>
    <x v="3"/>
    <n v="17"/>
    <s v="04:51:40"/>
    <n v="120"/>
    <n v="-67.25"/>
    <n v="133.05000000000001"/>
    <s v="AMELIA  LARRAIN"/>
    <x v="374"/>
    <s v="EL QUILLAY"/>
    <s v="03:44:25"/>
    <e v="#N/A"/>
    <e v="#N/A"/>
    <m/>
  </r>
  <r>
    <x v="4"/>
    <x v="1"/>
    <n v="80"/>
    <n v="80.3"/>
    <x v="1"/>
    <s v="3"/>
    <x v="1"/>
    <s v=""/>
    <s v=""/>
    <s v="10192484"/>
    <s v="FLORENCIA CATALINA"/>
    <s v="CERPA VERA"/>
    <s v=""/>
    <s v="HDM MAGNOLIA"/>
    <m/>
    <s v=""/>
    <m/>
    <s v=""/>
    <s v="CHL"/>
    <s v=""/>
    <s v="08:45:00"/>
    <s v="10:35:47"/>
    <s v="10:37:56"/>
    <s v="16,04"/>
    <s v="16,36"/>
    <s v="6777"/>
    <m/>
    <s v="11:17:56"/>
    <s v="13:25:28"/>
    <s v="13:36:12"/>
    <s v="13,1"/>
    <s v="14,21"/>
    <s v="8296"/>
    <s v="RET"/>
    <m/>
    <m/>
    <m/>
    <m/>
    <m/>
    <m/>
    <m/>
    <m/>
    <m/>
    <m/>
    <m/>
    <m/>
    <m/>
    <m/>
    <m/>
    <n v="14.43"/>
    <n v="15073"/>
    <s v="NA"/>
    <x v="3"/>
    <s v="NA"/>
    <s v="NA"/>
    <n v="0"/>
    <e v="#VALUE!"/>
    <n v="0"/>
    <s v="FLORENCIA CATALINA CERPA VERA"/>
    <x v="375"/>
    <e v="#N/A"/>
    <s v="03:44:25"/>
    <e v="#N/A"/>
    <e v="#N/A"/>
    <m/>
  </r>
  <r>
    <x v="4"/>
    <x v="1"/>
    <n v="60"/>
    <n v="60.4"/>
    <x v="0"/>
    <s v="1"/>
    <x v="0"/>
    <s v=""/>
    <s v=""/>
    <m/>
    <s v="ARMANDO JOSE"/>
    <s v="HARGOUS MIDDLETON"/>
    <m/>
    <s v="DOMINIQUE"/>
    <m/>
    <s v=""/>
    <m/>
    <s v=""/>
    <s v="CHL"/>
    <s v=""/>
    <s v="11:00:00"/>
    <s v="12:34:35"/>
    <s v="12:38:02"/>
    <s v="18,48"/>
    <s v="19,16"/>
    <s v="5883"/>
    <m/>
    <s v="13:18:02"/>
    <s v="15:00:12"/>
    <s v="15:06:21"/>
    <s v="16,73"/>
    <s v="17,74"/>
    <s v="6499"/>
    <m/>
    <m/>
    <m/>
    <m/>
    <m/>
    <m/>
    <m/>
    <m/>
    <m/>
    <m/>
    <m/>
    <m/>
    <m/>
    <m/>
    <m/>
    <m/>
    <n v="17.559999999999999"/>
    <n v="12382"/>
    <n v="12382"/>
    <x v="4"/>
    <n v="1"/>
    <s v="03:26:22"/>
    <n v="200"/>
    <n v="0"/>
    <n v="260.39999999999998"/>
    <s v="ARMANDO JOSE HARGOUS MIDDLETON"/>
    <x v="376"/>
    <e v="#N/A"/>
    <s v="03:26:22"/>
    <e v="#N/A"/>
    <e v="#N/A"/>
    <m/>
  </r>
  <r>
    <x v="4"/>
    <x v="1"/>
    <n v="60"/>
    <n v="60.4"/>
    <x v="0"/>
    <s v="2"/>
    <x v="1"/>
    <s v=""/>
    <s v=""/>
    <m/>
    <s v="ISABEL"/>
    <s v="BACHELET COTO"/>
    <s v="104ZC34"/>
    <s v="FUEGO DREAM"/>
    <m/>
    <s v=""/>
    <m/>
    <s v=""/>
    <s v="CHL"/>
    <s v=""/>
    <s v="11:00:00"/>
    <s v="12:28:59"/>
    <s v="12:33:09"/>
    <s v="19,45"/>
    <s v="20,36"/>
    <s v="5590"/>
    <m/>
    <s v="13:13:09"/>
    <s v="14:59:36"/>
    <s v="15:06:26"/>
    <s v="16"/>
    <s v="17,02"/>
    <s v="6797"/>
    <m/>
    <m/>
    <m/>
    <m/>
    <m/>
    <m/>
    <m/>
    <m/>
    <m/>
    <m/>
    <m/>
    <m/>
    <m/>
    <m/>
    <m/>
    <m/>
    <n v="17.55"/>
    <n v="12387"/>
    <s v="NA"/>
    <x v="4"/>
    <s v="NA"/>
    <s v="NA"/>
    <n v="0"/>
    <e v="#VALUE!"/>
    <n v="0"/>
    <s v="ISABEL BACHELET COTO"/>
    <x v="377"/>
    <e v="#N/A"/>
    <s v="03:26:22"/>
    <e v="#N/A"/>
    <e v="#N/A"/>
    <m/>
  </r>
  <r>
    <x v="4"/>
    <x v="1"/>
    <n v="60"/>
    <n v="60.4"/>
    <x v="0"/>
    <s v="3"/>
    <x v="0"/>
    <s v=""/>
    <s v=""/>
    <m/>
    <s v="FRANCISCA "/>
    <s v="SANTA CRUZ MANRIQUEZ"/>
    <m/>
    <s v="JEKE"/>
    <m/>
    <s v=""/>
    <m/>
    <s v=""/>
    <s v="CHL"/>
    <s v=""/>
    <s v="11:00:00"/>
    <s v="12:41:49"/>
    <s v="12:44:35"/>
    <s v="17,32"/>
    <s v="17,79"/>
    <s v="6276"/>
    <m/>
    <s v="13:24:35"/>
    <s v="15:09:19"/>
    <s v="15:13:13"/>
    <s v="16,68"/>
    <s v="17,3"/>
    <s v="6518"/>
    <m/>
    <m/>
    <m/>
    <m/>
    <m/>
    <m/>
    <m/>
    <m/>
    <m/>
    <m/>
    <m/>
    <m/>
    <m/>
    <m/>
    <m/>
    <m/>
    <n v="17"/>
    <n v="12794"/>
    <n v="12794"/>
    <x v="4"/>
    <n v="2"/>
    <s v="03:33:14"/>
    <n v="195"/>
    <n v="-6.8666666666666671"/>
    <n v="248.53333333333333"/>
    <s v="FRANCISCA  SANTA CRUZ MANRIQUEZ"/>
    <x v="192"/>
    <s v="SANDEK 1"/>
    <s v="03:26:22"/>
    <e v="#N/A"/>
    <e v="#N/A"/>
    <m/>
  </r>
  <r>
    <x v="4"/>
    <x v="1"/>
    <n v="60"/>
    <n v="60.4"/>
    <x v="0"/>
    <s v="4"/>
    <x v="0"/>
    <s v=""/>
    <s v=""/>
    <s v="10067052"/>
    <s v="JOSE ANTONIO "/>
    <s v="VICENTE OLIVARI"/>
    <m/>
    <s v="GARSIK"/>
    <m/>
    <s v=""/>
    <m/>
    <s v=""/>
    <s v="CHL"/>
    <s v=""/>
    <s v="11:00:00"/>
    <s v="12:53:54"/>
    <s v="13:01:05"/>
    <s v="14,96"/>
    <s v="15,91"/>
    <s v="7265"/>
    <m/>
    <s v="13:41:05"/>
    <s v="15:39:00"/>
    <s v="15:45:09"/>
    <s v="14,61"/>
    <s v="15,37"/>
    <s v="7444"/>
    <m/>
    <m/>
    <m/>
    <m/>
    <m/>
    <m/>
    <m/>
    <m/>
    <m/>
    <m/>
    <m/>
    <m/>
    <m/>
    <m/>
    <m/>
    <m/>
    <n v="14.78"/>
    <n v="14709"/>
    <n v="14709"/>
    <x v="4"/>
    <n v="3"/>
    <s v="04:05:09"/>
    <n v="190"/>
    <n v="-38.783333333333331"/>
    <n v="211.61666666666667"/>
    <s v="JOSE ANTONIO  VICENTE OLIVARI"/>
    <x v="102"/>
    <e v="#N/A"/>
    <s v="03:26:22"/>
    <e v="#N/A"/>
    <e v="#N/A"/>
    <m/>
  </r>
  <r>
    <x v="4"/>
    <x v="1"/>
    <n v="60"/>
    <n v="60.4"/>
    <x v="0"/>
    <s v="5"/>
    <x v="0"/>
    <s v=""/>
    <s v=""/>
    <m/>
    <s v="RAFAEL "/>
    <s v="CARRERE"/>
    <m/>
    <s v="ZINGARA"/>
    <m/>
    <s v=""/>
    <m/>
    <s v=""/>
    <s v="CHL"/>
    <s v=""/>
    <s v="11:00:00"/>
    <s v="12:58:08"/>
    <s v="13:04:07"/>
    <s v="14,6"/>
    <s v="15,34"/>
    <s v="7448"/>
    <m/>
    <s v="13:44:07"/>
    <s v="15:39:27"/>
    <s v="15:45:24"/>
    <s v="14,94"/>
    <s v="15,71"/>
    <s v="7277"/>
    <m/>
    <m/>
    <m/>
    <m/>
    <m/>
    <m/>
    <m/>
    <m/>
    <m/>
    <m/>
    <m/>
    <m/>
    <m/>
    <m/>
    <m/>
    <m/>
    <n v="14.77"/>
    <n v="14724"/>
    <n v="14724"/>
    <x v="4"/>
    <n v="4"/>
    <s v="04:05:24"/>
    <n v="185"/>
    <n v="-39.033333333333331"/>
    <n v="206.36666666666667"/>
    <s v="RAFAEL  CARRERE"/>
    <x v="107"/>
    <s v="RINCONADA B"/>
    <s v="03:26:22"/>
    <e v="#N/A"/>
    <e v="#N/A"/>
    <m/>
  </r>
  <r>
    <x v="4"/>
    <x v="1"/>
    <n v="60"/>
    <n v="60.4"/>
    <x v="0"/>
    <s v="6"/>
    <x v="1"/>
    <s v=""/>
    <s v=""/>
    <m/>
    <s v="ANDRES"/>
    <s v="GATICA JOLFRE"/>
    <m/>
    <s v="CENIX"/>
    <m/>
    <s v=""/>
    <m/>
    <s v=""/>
    <s v="CHL"/>
    <s v=""/>
    <s v="11:00:00"/>
    <s v="12:36:37"/>
    <s v="12:39:41"/>
    <s v="18,18"/>
    <s v="18,75"/>
    <s v="5982"/>
    <s v="FTQ GA"/>
    <m/>
    <m/>
    <m/>
    <m/>
    <m/>
    <m/>
    <m/>
    <m/>
    <m/>
    <m/>
    <m/>
    <m/>
    <m/>
    <m/>
    <m/>
    <m/>
    <m/>
    <m/>
    <m/>
    <m/>
    <m/>
    <m/>
    <n v="18.18"/>
    <n v="5982"/>
    <s v="NA"/>
    <x v="4"/>
    <s v="NA"/>
    <s v="NA"/>
    <n v="0"/>
    <e v="#VALUE!"/>
    <n v="0"/>
    <s v="ANDRES GATICA JOLFRE"/>
    <x v="378"/>
    <s v="EL MOLINO B"/>
    <s v="03:26:22"/>
    <e v="#N/A"/>
    <e v="#N/A"/>
    <m/>
  </r>
  <r>
    <x v="4"/>
    <x v="1"/>
    <n v="60"/>
    <n v="60.4"/>
    <x v="0"/>
    <s v="7"/>
    <x v="1"/>
    <s v=""/>
    <s v=""/>
    <m/>
    <s v="JOSÉ ELIAS"/>
    <s v="RISHMAWI"/>
    <m/>
    <s v="MAÑIO"/>
    <m/>
    <s v=""/>
    <m/>
    <s v=""/>
    <s v="CHL"/>
    <s v=""/>
    <s v="11:00:00"/>
    <s v="12:34:31"/>
    <s v="12:41:01"/>
    <s v="17,94"/>
    <s v="19,17"/>
    <s v="6062"/>
    <s v="FTQ GA"/>
    <m/>
    <m/>
    <m/>
    <m/>
    <m/>
    <m/>
    <m/>
    <m/>
    <m/>
    <m/>
    <m/>
    <m/>
    <m/>
    <m/>
    <m/>
    <m/>
    <m/>
    <m/>
    <m/>
    <m/>
    <m/>
    <m/>
    <n v="17.940000000000001"/>
    <n v="6062"/>
    <s v="NA"/>
    <x v="4"/>
    <s v="NA"/>
    <s v="NA"/>
    <n v="0"/>
    <e v="#VALUE!"/>
    <n v="0"/>
    <s v="JOSÉ ELIAS RISHMAWI"/>
    <x v="379"/>
    <e v="#N/A"/>
    <s v="03:26:22"/>
    <e v="#N/A"/>
    <e v="#N/A"/>
    <m/>
  </r>
  <r>
    <x v="4"/>
    <x v="1"/>
    <n v="60"/>
    <n v="60.4"/>
    <x v="1"/>
    <s v="1"/>
    <x v="0"/>
    <s v=""/>
    <s v=""/>
    <m/>
    <s v="JOSEFA"/>
    <s v="AGUILERA"/>
    <m/>
    <s v="SULTAN AUGUSTO"/>
    <m/>
    <s v=""/>
    <m/>
    <s v=""/>
    <s v="CHL"/>
    <s v=""/>
    <s v="11:00:00"/>
    <s v="12:58:12"/>
    <s v="13:04:22"/>
    <s v="14,57"/>
    <s v="15,33"/>
    <s v="7463"/>
    <m/>
    <s v="13:44:22"/>
    <s v="15:39:54"/>
    <s v="15:46:31"/>
    <s v="14,84"/>
    <s v="15,68"/>
    <s v="7329"/>
    <m/>
    <m/>
    <m/>
    <m/>
    <m/>
    <m/>
    <m/>
    <m/>
    <m/>
    <m/>
    <m/>
    <m/>
    <m/>
    <m/>
    <m/>
    <m/>
    <n v="14.7"/>
    <n v="14791"/>
    <n v="14791"/>
    <x v="8"/>
    <n v="5"/>
    <s v="04:06:31"/>
    <n v="180"/>
    <n v="-40.15"/>
    <n v="200.25"/>
    <s v="JOSEFA AGUILERA"/>
    <x v="112"/>
    <s v="RINCONADA B"/>
    <s v="03:26:22"/>
    <e v="#N/A"/>
    <e v="#N/A"/>
    <m/>
  </r>
  <r>
    <x v="4"/>
    <x v="1"/>
    <n v="60"/>
    <n v="60.4"/>
    <x v="1"/>
    <s v="2"/>
    <x v="0"/>
    <s v=""/>
    <s v=""/>
    <s v="10187939"/>
    <s v="EMILIA"/>
    <s v="PATTERSON"/>
    <m/>
    <s v="PROFETA"/>
    <m/>
    <s v=""/>
    <m/>
    <s v=""/>
    <s v="CHL"/>
    <s v=""/>
    <s v="11:00:00"/>
    <s v="12:58:14"/>
    <s v="13:06:42"/>
    <s v="14,3"/>
    <s v="15,32"/>
    <s v="7603"/>
    <m/>
    <s v="13:46:42"/>
    <s v="15:39:59"/>
    <s v="16:09:10"/>
    <s v="12,72"/>
    <s v="16"/>
    <s v="8548"/>
    <m/>
    <m/>
    <m/>
    <m/>
    <m/>
    <m/>
    <m/>
    <m/>
    <m/>
    <m/>
    <m/>
    <m/>
    <m/>
    <m/>
    <m/>
    <m/>
    <n v="13.46"/>
    <n v="16150"/>
    <n v="16150"/>
    <x v="8"/>
    <n v="6"/>
    <s v="04:29:10"/>
    <n v="175"/>
    <n v="-62.8"/>
    <n v="172.60000000000002"/>
    <s v="EMILIA PATTERSON"/>
    <x v="380"/>
    <s v="RINCONADA A"/>
    <s v="03:26:22"/>
    <e v="#N/A"/>
    <e v="#N/A"/>
    <m/>
  </r>
  <r>
    <x v="4"/>
    <x v="1"/>
    <n v="60"/>
    <n v="60.4"/>
    <x v="1"/>
    <s v="3"/>
    <x v="1"/>
    <s v=""/>
    <s v=""/>
    <m/>
    <s v="FLORENCIA"/>
    <s v="HIRMAS VALDERRAMA"/>
    <m/>
    <s v="NAHLA"/>
    <m/>
    <s v=""/>
    <m/>
    <s v=""/>
    <s v="CHL"/>
    <s v=""/>
    <s v="11:00:00"/>
    <s v="12:41:48"/>
    <s v="12:46:55"/>
    <s v="16,95"/>
    <s v="17,8"/>
    <s v="6415"/>
    <m/>
    <s v="13:26:55"/>
    <s v="15:09:42"/>
    <s v="15:18:12"/>
    <s v="16,28"/>
    <s v="17,63"/>
    <s v="6678"/>
    <s v="FTQ GA"/>
    <m/>
    <m/>
    <m/>
    <m/>
    <m/>
    <m/>
    <m/>
    <m/>
    <m/>
    <m/>
    <m/>
    <m/>
    <m/>
    <m/>
    <m/>
    <n v="16.61"/>
    <n v="13093"/>
    <s v="NA"/>
    <x v="8"/>
    <s v="NA"/>
    <s v="NA"/>
    <n v="0"/>
    <e v="#VALUE!"/>
    <n v="0"/>
    <s v="FLORENCIA HIRMAS VALDERRAMA"/>
    <x v="111"/>
    <e v="#N/A"/>
    <s v="03:26:22"/>
    <e v="#N/A"/>
    <e v="#N/A"/>
    <m/>
  </r>
  <r>
    <x v="4"/>
    <x v="1"/>
    <n v="60"/>
    <n v="60.4"/>
    <x v="1"/>
    <s v="4"/>
    <x v="1"/>
    <s v=""/>
    <s v=""/>
    <m/>
    <s v="CRISTOBAL"/>
    <s v="ROJAS"/>
    <m/>
    <s v="RANQUILCO FARUK"/>
    <m/>
    <s v=""/>
    <m/>
    <s v=""/>
    <s v="CHL"/>
    <s v=""/>
    <s v="11:00:00"/>
    <s v="12:58:19"/>
    <s v="13:03:16"/>
    <s v="14,7"/>
    <s v="15,31"/>
    <s v="7397"/>
    <m/>
    <s v="13:43:16"/>
    <s v="15:40:00"/>
    <s v="15:45:17"/>
    <s v="14,85"/>
    <s v="15,52"/>
    <s v="7321"/>
    <s v="FTQ ME"/>
    <m/>
    <m/>
    <m/>
    <m/>
    <m/>
    <m/>
    <m/>
    <m/>
    <m/>
    <m/>
    <m/>
    <m/>
    <m/>
    <m/>
    <m/>
    <n v="14.77"/>
    <n v="14718"/>
    <s v="NA"/>
    <x v="8"/>
    <s v="NA"/>
    <s v="NA"/>
    <n v="0"/>
    <e v="#VALUE!"/>
    <n v="0"/>
    <s v="CRISTOBAL ROJAS"/>
    <x v="255"/>
    <e v="#N/A"/>
    <s v="03:26:22"/>
    <e v="#N/A"/>
    <e v="#N/A"/>
    <m/>
  </r>
  <r>
    <x v="4"/>
    <x v="1"/>
    <n v="40"/>
    <n v="39.700000000000003"/>
    <x v="0"/>
    <s v="1"/>
    <x v="0"/>
    <s v=""/>
    <s v=""/>
    <s v="10018453"/>
    <s v="RENI "/>
    <s v="MULLER KNOOP"/>
    <s v=""/>
    <s v="CIROMAGNUM"/>
    <m/>
    <s v=""/>
    <m/>
    <s v=""/>
    <s v="CHL"/>
    <s v=""/>
    <s v="12:30:00"/>
    <s v="13:29:40"/>
    <s v="13:33:15"/>
    <s v="18,78"/>
    <s v="19,91"/>
    <s v="3795"/>
    <m/>
    <s v="14:13:15"/>
    <s v="15:10:02"/>
    <s v="15:13:57"/>
    <s v="19,67"/>
    <s v="21,02"/>
    <s v="3642"/>
    <m/>
    <m/>
    <m/>
    <m/>
    <m/>
    <m/>
    <m/>
    <m/>
    <m/>
    <m/>
    <m/>
    <m/>
    <m/>
    <m/>
    <m/>
    <m/>
    <n v="19.22"/>
    <n v="7437"/>
    <n v="7437"/>
    <x v="5"/>
    <n v="1"/>
    <s v="02:03:57"/>
    <n v="200"/>
    <n v="0"/>
    <n v="239.7"/>
    <s v="RENI  MULLER KNOOP"/>
    <x v="381"/>
    <e v="#N/A"/>
    <s v="02:03:57"/>
    <e v="#N/A"/>
    <e v="#N/A"/>
    <m/>
  </r>
  <r>
    <x v="4"/>
    <x v="1"/>
    <n v="40"/>
    <n v="39.700000000000003"/>
    <x v="0"/>
    <s v="2"/>
    <x v="0"/>
    <s v=""/>
    <s v=""/>
    <s v="10150368"/>
    <s v="MARIA IGNACIA"/>
    <s v="SAT YABER"/>
    <s v="103hq92"/>
    <s v="Copihue"/>
    <m/>
    <s v=""/>
    <m/>
    <s v=""/>
    <s v="CHL"/>
    <s v=""/>
    <s v="12:30:00"/>
    <s v="13:29:37"/>
    <s v="13:31:51"/>
    <s v="19,2"/>
    <s v="19,92"/>
    <s v="3712"/>
    <m/>
    <s v="14:11:51"/>
    <s v="15:10:08"/>
    <s v="15:14:58"/>
    <s v="18,92"/>
    <s v="20,49"/>
    <s v="3787"/>
    <m/>
    <m/>
    <m/>
    <m/>
    <m/>
    <m/>
    <m/>
    <m/>
    <m/>
    <m/>
    <m/>
    <m/>
    <m/>
    <m/>
    <m/>
    <m/>
    <n v="19.059999999999999"/>
    <n v="7498"/>
    <n v="7498"/>
    <x v="5"/>
    <n v="2"/>
    <s v="02:04:58"/>
    <n v="195"/>
    <n v="-1.0166666666666666"/>
    <n v="233.68333333333331"/>
    <s v="MARIA IGNACIA SAT YABER"/>
    <x v="89"/>
    <s v="RINCONADA B"/>
    <s v="02:03:57"/>
    <e v="#N/A"/>
    <e v="#N/A"/>
    <m/>
  </r>
  <r>
    <x v="4"/>
    <x v="1"/>
    <n v="40"/>
    <n v="39.700000000000003"/>
    <x v="0"/>
    <s v="3"/>
    <x v="0"/>
    <s v=""/>
    <s v=""/>
    <m/>
    <s v="MATIAS"/>
    <s v="ALONSO ASCUY"/>
    <m/>
    <s v="SI PILILO"/>
    <m/>
    <s v=""/>
    <m/>
    <s v=""/>
    <s v="CHL"/>
    <s v=""/>
    <s v="12:30:00"/>
    <s v="13:29:46"/>
    <s v="13:35:52"/>
    <s v="18,03"/>
    <s v="19,87"/>
    <s v="3953"/>
    <m/>
    <s v="14:15:52"/>
    <s v="15:10:10"/>
    <s v="15:19:03"/>
    <s v="18,9"/>
    <s v="21,99"/>
    <s v="3791"/>
    <m/>
    <m/>
    <m/>
    <m/>
    <m/>
    <m/>
    <m/>
    <m/>
    <m/>
    <m/>
    <m/>
    <m/>
    <m/>
    <m/>
    <m/>
    <m/>
    <n v="18.46"/>
    <n v="7744"/>
    <n v="7744"/>
    <x v="5"/>
    <n v="3"/>
    <s v="02:09:04"/>
    <n v="190"/>
    <n v="-5.1166666666666663"/>
    <n v="224.58333333333331"/>
    <s v="MATIAS ALONSO ASCUY"/>
    <x v="382"/>
    <s v="SANDEK 1"/>
    <s v="02:03:57"/>
    <e v="#N/A"/>
    <e v="#N/A"/>
    <m/>
  </r>
  <r>
    <x v="4"/>
    <x v="1"/>
    <n v="40"/>
    <n v="39.700000000000003"/>
    <x v="0"/>
    <s v="4"/>
    <x v="0"/>
    <s v=""/>
    <s v=""/>
    <m/>
    <s v="JUAN ALVARO"/>
    <s v="GONZALEZ ASBUN"/>
    <s v="104YO94"/>
    <s v="ANCAR PERSEO"/>
    <m/>
    <s v=""/>
    <m/>
    <s v=""/>
    <s v="CHL"/>
    <s v=""/>
    <s v="12:30:00"/>
    <s v="13:29:42"/>
    <s v="13:40:03"/>
    <s v="16,96"/>
    <s v="19,9"/>
    <s v="4204"/>
    <m/>
    <s v="14:20:03"/>
    <s v="15:30:45"/>
    <s v="15:42:00"/>
    <s v="14,57"/>
    <s v="16,89"/>
    <s v="4917"/>
    <m/>
    <m/>
    <m/>
    <m/>
    <m/>
    <m/>
    <m/>
    <m/>
    <m/>
    <m/>
    <m/>
    <m/>
    <m/>
    <m/>
    <m/>
    <m/>
    <n v="15.67"/>
    <n v="9121"/>
    <n v="9121"/>
    <x v="5"/>
    <n v="4"/>
    <s v="02:32:01"/>
    <n v="185"/>
    <n v="-28.066666666666666"/>
    <n v="196.63333333333333"/>
    <s v="JUAN ALVARO GONZALEZ ASBUN"/>
    <x v="95"/>
    <s v="EL SENDERO"/>
    <s v="02:03:57"/>
    <e v="#N/A"/>
    <e v="#N/A"/>
    <m/>
  </r>
  <r>
    <x v="4"/>
    <x v="1"/>
    <n v="40"/>
    <n v="39.700000000000003"/>
    <x v="0"/>
    <s v="5"/>
    <x v="0"/>
    <s v=""/>
    <s v=""/>
    <m/>
    <s v="JAIME"/>
    <s v="BARRIENTOS RAMIREZ"/>
    <m/>
    <s v="COSACO"/>
    <m/>
    <s v=""/>
    <m/>
    <s v=""/>
    <s v="CHL"/>
    <s v=""/>
    <s v="12:30:00"/>
    <s v="13:29:27"/>
    <s v="13:38:53"/>
    <s v="17,24"/>
    <s v="19,98"/>
    <s v="4134"/>
    <m/>
    <s v="14:18:53"/>
    <s v="15:39:24"/>
    <s v="15:46:13"/>
    <s v="13,67"/>
    <s v="14,83"/>
    <s v="5239"/>
    <m/>
    <m/>
    <m/>
    <m/>
    <m/>
    <m/>
    <m/>
    <m/>
    <m/>
    <m/>
    <m/>
    <m/>
    <m/>
    <m/>
    <m/>
    <m/>
    <n v="15.25"/>
    <n v="9373"/>
    <n v="9373"/>
    <x v="5"/>
    <n v="5"/>
    <s v="02:36:13"/>
    <n v="180"/>
    <n v="-32.266666666666666"/>
    <n v="187.43333333333334"/>
    <s v="JAIME BARRIENTOS RAMIREZ"/>
    <x v="215"/>
    <e v="#N/A"/>
    <s v="02:03:57"/>
    <e v="#N/A"/>
    <e v="#N/A"/>
    <m/>
  </r>
  <r>
    <x v="4"/>
    <x v="1"/>
    <n v="40"/>
    <n v="39.700000000000003"/>
    <x v="0"/>
    <s v="6"/>
    <x v="0"/>
    <s v=""/>
    <s v=""/>
    <m/>
    <s v="CAROLINA"/>
    <s v="COX MUJICA "/>
    <m/>
    <s v="HELENA"/>
    <m/>
    <s v=""/>
    <m/>
    <s v=""/>
    <s v="CHL"/>
    <s v=""/>
    <s v="12:30:00"/>
    <s v="13:46:27"/>
    <s v="13:53:15"/>
    <s v="14,27"/>
    <s v="15,54"/>
    <s v="4996"/>
    <m/>
    <s v="14:33:15"/>
    <s v="15:48:58"/>
    <s v="15:53:34"/>
    <s v="14,87"/>
    <s v="15,77"/>
    <s v="4818"/>
    <m/>
    <m/>
    <m/>
    <m/>
    <m/>
    <m/>
    <m/>
    <m/>
    <m/>
    <m/>
    <m/>
    <m/>
    <m/>
    <m/>
    <m/>
    <m/>
    <n v="14.56"/>
    <n v="9814"/>
    <n v="9814"/>
    <x v="5"/>
    <n v="6"/>
    <s v="02:43:34"/>
    <n v="175"/>
    <n v="-39.616666666666667"/>
    <n v="175.08333333333331"/>
    <s v="CAROLINA COX MUJICA "/>
    <x v="327"/>
    <e v="#N/A"/>
    <s v="02:03:57"/>
    <e v="#N/A"/>
    <e v="#N/A"/>
    <m/>
  </r>
  <r>
    <x v="4"/>
    <x v="1"/>
    <n v="40"/>
    <n v="39.700000000000003"/>
    <x v="0"/>
    <s v="7"/>
    <x v="0"/>
    <s v=""/>
    <s v=""/>
    <m/>
    <s v="ESTEBAN"/>
    <s v="DE LA FUENTE ERNST"/>
    <m/>
    <s v="AKIFA"/>
    <m/>
    <s v=""/>
    <m/>
    <s v=""/>
    <s v="CHL"/>
    <s v=""/>
    <s v="12:30:00"/>
    <s v="13:46:30"/>
    <s v="13:52:09"/>
    <s v="14,46"/>
    <s v="15,53"/>
    <s v="4930"/>
    <m/>
    <s v="14:32:09"/>
    <s v="15:48:55"/>
    <s v="15:55:45"/>
    <s v="14,28"/>
    <s v="15,55"/>
    <s v="5015"/>
    <m/>
    <m/>
    <m/>
    <m/>
    <m/>
    <m/>
    <m/>
    <m/>
    <m/>
    <m/>
    <m/>
    <m/>
    <m/>
    <m/>
    <m/>
    <m/>
    <n v="14.37"/>
    <n v="9945"/>
    <n v="9945"/>
    <x v="5"/>
    <n v="8"/>
    <s v="02:45:45"/>
    <n v="165"/>
    <n v="-41.8"/>
    <n v="162.89999999999998"/>
    <s v="ESTEBAN DE LA FUENTE ERNST"/>
    <x v="319"/>
    <e v="#N/A"/>
    <s v="02:03:57"/>
    <e v="#N/A"/>
    <e v="#N/A"/>
    <m/>
  </r>
  <r>
    <x v="4"/>
    <x v="1"/>
    <n v="40"/>
    <n v="39.700000000000003"/>
    <x v="0"/>
    <s v="8"/>
    <x v="0"/>
    <s v=""/>
    <s v=""/>
    <m/>
    <s v="RENZO "/>
    <s v="ALVARADO BAHAMONDES"/>
    <m/>
    <s v="TOBA BARTOLA"/>
    <m/>
    <s v=""/>
    <m/>
    <s v=""/>
    <s v="CHL"/>
    <s v=""/>
    <s v="12:30:00"/>
    <s v="13:49:30"/>
    <s v="13:56:33"/>
    <s v="13,72"/>
    <s v="14,94"/>
    <s v="5194"/>
    <m/>
    <s v="14:36:33"/>
    <s v="15:48:52"/>
    <s v="15:56:05"/>
    <s v="15,01"/>
    <s v="16,51"/>
    <s v="4772"/>
    <m/>
    <m/>
    <m/>
    <m/>
    <m/>
    <m/>
    <m/>
    <m/>
    <m/>
    <m/>
    <m/>
    <m/>
    <m/>
    <m/>
    <m/>
    <m/>
    <n v="14.34"/>
    <n v="9965"/>
    <n v="9965"/>
    <x v="5"/>
    <n v="9"/>
    <s v="02:46:05"/>
    <n v="160"/>
    <n v="-42.133333333333333"/>
    <n v="157.56666666666666"/>
    <s v="RENZO  ALVARADO BAHAMONDES"/>
    <x v="383"/>
    <s v="TOBA ENDURANCE"/>
    <s v="02:03:57"/>
    <e v="#N/A"/>
    <e v="#N/A"/>
    <m/>
  </r>
  <r>
    <x v="4"/>
    <x v="1"/>
    <n v="40"/>
    <n v="39.700000000000003"/>
    <x v="0"/>
    <s v="9"/>
    <x v="0"/>
    <s v=""/>
    <s v=""/>
    <m/>
    <s v="RICARDO"/>
    <s v="BACHELET"/>
    <m/>
    <s v="LP AL MALIKI"/>
    <m/>
    <s v=""/>
    <m/>
    <s v=""/>
    <s v="CHL"/>
    <s v=""/>
    <s v="12:30:00"/>
    <s v="13:55:26"/>
    <s v="13:59:21"/>
    <s v="13,29"/>
    <s v="13,9"/>
    <s v="5362"/>
    <m/>
    <s v="14:39:21"/>
    <s v="15:48:45"/>
    <s v="16:01:35"/>
    <s v="14,52"/>
    <s v="17,21"/>
    <s v="4934"/>
    <m/>
    <m/>
    <m/>
    <m/>
    <m/>
    <m/>
    <m/>
    <m/>
    <m/>
    <m/>
    <m/>
    <m/>
    <m/>
    <m/>
    <m/>
    <m/>
    <n v="13.88"/>
    <n v="10295"/>
    <n v="10295"/>
    <x v="5"/>
    <n v="10"/>
    <s v="02:51:35"/>
    <n v="155"/>
    <n v="-47.633333333333333"/>
    <n v="147.06666666666666"/>
    <s v="RICARDO BACHELET"/>
    <x v="324"/>
    <e v="#N/A"/>
    <s v="02:03:57"/>
    <e v="#N/A"/>
    <e v="#N/A"/>
    <m/>
  </r>
  <r>
    <x v="4"/>
    <x v="1"/>
    <n v="40"/>
    <n v="39.700000000000003"/>
    <x v="0"/>
    <s v="10"/>
    <x v="0"/>
    <s v=""/>
    <s v=""/>
    <s v="10020972"/>
    <s v="BENJAMIN"/>
    <s v="SCHMIDT GONZALEZ"/>
    <m/>
    <s v="CAL MAR ROLON"/>
    <m/>
    <s v=""/>
    <m/>
    <s v=""/>
    <s v="CHL"/>
    <s v=""/>
    <s v="12:30:00"/>
    <s v="13:49:26"/>
    <s v="13:57:24"/>
    <s v="13,59"/>
    <s v="14,95"/>
    <s v="5245"/>
    <m/>
    <s v="14:37:24"/>
    <s v="15:53:56"/>
    <s v="16:06:09"/>
    <s v="13,45"/>
    <s v="15,6"/>
    <s v="5325"/>
    <m/>
    <m/>
    <m/>
    <m/>
    <m/>
    <m/>
    <m/>
    <m/>
    <m/>
    <m/>
    <m/>
    <m/>
    <m/>
    <m/>
    <m/>
    <m/>
    <n v="13.52"/>
    <n v="10569"/>
    <n v="10569"/>
    <x v="5"/>
    <n v="11"/>
    <s v="02:56:09"/>
    <n v="150"/>
    <n v="-52.2"/>
    <n v="137.5"/>
    <s v="BENJAMIN SCHMIDT GONZALEZ"/>
    <x v="208"/>
    <s v="TOBA ENDURANCE"/>
    <s v="02:03:57"/>
    <e v="#N/A"/>
    <e v="#N/A"/>
    <m/>
  </r>
  <r>
    <x v="4"/>
    <x v="1"/>
    <n v="40"/>
    <n v="39.700000000000003"/>
    <x v="0"/>
    <s v="11"/>
    <x v="0"/>
    <s v=""/>
    <s v=""/>
    <s v="10102392"/>
    <s v="MACARENA"/>
    <s v="SUAZO CEPEDA"/>
    <m/>
    <s v="HC TIA HAYDE"/>
    <m/>
    <s v=""/>
    <m/>
    <s v=""/>
    <s v="CHL"/>
    <s v=""/>
    <s v="12:30:00"/>
    <s v="13:56:10"/>
    <s v="14:08:40"/>
    <s v="12,04"/>
    <s v="13,79"/>
    <s v="5921"/>
    <m/>
    <s v="14:48:40"/>
    <s v="15:49:01"/>
    <s v="16:08:59"/>
    <s v="14,87"/>
    <s v="19,79"/>
    <s v="4819"/>
    <m/>
    <m/>
    <m/>
    <m/>
    <m/>
    <m/>
    <m/>
    <m/>
    <m/>
    <m/>
    <m/>
    <m/>
    <m/>
    <m/>
    <m/>
    <m/>
    <n v="13.31"/>
    <n v="10740"/>
    <n v="10740"/>
    <x v="5"/>
    <n v="12"/>
    <s v="02:59:00"/>
    <n v="145"/>
    <n v="-55.05"/>
    <n v="129.64999999999998"/>
    <s v="MACARENA SUAZO CEPEDA"/>
    <x v="264"/>
    <s v="EL QUILLAY"/>
    <s v="02:03:57"/>
    <e v="#N/A"/>
    <e v="#N/A"/>
    <m/>
  </r>
  <r>
    <x v="4"/>
    <x v="1"/>
    <n v="40"/>
    <n v="39.700000000000003"/>
    <x v="0"/>
    <s v="12"/>
    <x v="0"/>
    <s v=""/>
    <s v=""/>
    <s v="10097227"/>
    <s v="FRANCESCA"/>
    <s v="GIOIA MANSILLA"/>
    <m/>
    <s v="Shaick Al Jaamal"/>
    <m/>
    <s v=""/>
    <m/>
    <s v=""/>
    <s v="CHL"/>
    <s v=""/>
    <s v="12:30:00"/>
    <s v="13:59:37"/>
    <s v="14:11:50"/>
    <s v="11,66"/>
    <s v="13,26"/>
    <s v="6111"/>
    <m/>
    <s v="14:51:50"/>
    <s v="16:06:11"/>
    <s v="16:10:25"/>
    <s v="15,2"/>
    <s v="16,06"/>
    <s v="4714"/>
    <m/>
    <m/>
    <m/>
    <m/>
    <m/>
    <m/>
    <m/>
    <m/>
    <m/>
    <m/>
    <m/>
    <m/>
    <m/>
    <m/>
    <m/>
    <m/>
    <n v="13.2"/>
    <n v="10825"/>
    <n v="10825"/>
    <x v="5"/>
    <n v="13"/>
    <s v="03:00:25"/>
    <n v="140"/>
    <n v="-56.466666666666669"/>
    <n v="123.23333333333332"/>
    <s v="FRANCESCA GIOIA MANSILLA"/>
    <x v="384"/>
    <s v="RINCONADA A"/>
    <s v="02:03:57"/>
    <e v="#N/A"/>
    <e v="#N/A"/>
    <m/>
  </r>
  <r>
    <x v="4"/>
    <x v="1"/>
    <n v="40"/>
    <n v="39.700000000000003"/>
    <x v="0"/>
    <s v="13"/>
    <x v="0"/>
    <s v=""/>
    <s v=""/>
    <m/>
    <s v="ALFONSO"/>
    <s v="GARCIA-HUIDOBRO"/>
    <m/>
    <s v="ANCAR SHELBY"/>
    <m/>
    <s v=""/>
    <m/>
    <s v=""/>
    <s v="CHL"/>
    <s v=""/>
    <s v="12:30:00"/>
    <s v="13:55:58"/>
    <s v="14:05:07"/>
    <s v="12,49"/>
    <s v="13,82"/>
    <s v="5707"/>
    <m/>
    <s v="14:45:07"/>
    <s v="15:59:06"/>
    <s v="16:10:59"/>
    <s v="13,9"/>
    <s v="16,14"/>
    <s v="5152"/>
    <m/>
    <m/>
    <m/>
    <m/>
    <m/>
    <m/>
    <m/>
    <m/>
    <m/>
    <m/>
    <m/>
    <m/>
    <m/>
    <m/>
    <m/>
    <m/>
    <n v="13.16"/>
    <n v="10859"/>
    <n v="10859"/>
    <x v="5"/>
    <n v="14"/>
    <s v="03:00:59"/>
    <n v="135"/>
    <n v="-57.033333333333331"/>
    <n v="117.66666666666666"/>
    <s v="ALFONSO GARCIA-HUIDOBRO"/>
    <x v="385"/>
    <e v="#N/A"/>
    <s v="02:03:57"/>
    <e v="#N/A"/>
    <e v="#N/A"/>
    <m/>
  </r>
  <r>
    <x v="4"/>
    <x v="1"/>
    <n v="40"/>
    <n v="39.700000000000003"/>
    <x v="0"/>
    <s v="14"/>
    <x v="0"/>
    <s v=""/>
    <s v=""/>
    <m/>
    <s v="VALERIA"/>
    <s v="WINKELMANN"/>
    <m/>
    <s v="SANTA SUSANA CERVECERO"/>
    <m/>
    <s v=""/>
    <m/>
    <s v=""/>
    <s v="CHL"/>
    <s v=""/>
    <s v="12:30:00"/>
    <s v="13:59:39"/>
    <s v="14:07:24"/>
    <s v="12,2"/>
    <s v="13,25"/>
    <s v="5845"/>
    <m/>
    <s v="14:47:24"/>
    <s v="16:06:14"/>
    <s v="16:17:55"/>
    <s v="13,19"/>
    <s v="15,15"/>
    <s v="5431"/>
    <m/>
    <m/>
    <m/>
    <m/>
    <m/>
    <m/>
    <m/>
    <m/>
    <m/>
    <m/>
    <m/>
    <m/>
    <m/>
    <m/>
    <m/>
    <m/>
    <n v="12.68"/>
    <n v="11276"/>
    <n v="11276"/>
    <x v="5"/>
    <n v="15"/>
    <s v="03:07:56"/>
    <n v="130"/>
    <n v="-63.983333333333334"/>
    <n v="105.71666666666665"/>
    <s v="VALERIA WINKELMANN"/>
    <x v="386"/>
    <e v="#N/A"/>
    <s v="02:03:57"/>
    <e v="#N/A"/>
    <e v="#N/A"/>
    <m/>
  </r>
  <r>
    <x v="4"/>
    <x v="1"/>
    <n v="40"/>
    <n v="39.700000000000003"/>
    <x v="0"/>
    <s v="15"/>
    <x v="0"/>
    <s v=""/>
    <s v=""/>
    <s v="10040068"/>
    <s v="CLAUDIO"/>
    <s v="CORNEJO CABEZAS"/>
    <m/>
    <s v="JHONNY"/>
    <m/>
    <s v=""/>
    <m/>
    <s v=""/>
    <s v="CHL"/>
    <s v=""/>
    <s v="12:30:00"/>
    <s v="13:57:54"/>
    <s v="14:15:58"/>
    <s v="11,21"/>
    <s v="13,51"/>
    <s v="6358"/>
    <m/>
    <s v="14:55:58"/>
    <s v="16:21:39"/>
    <s v="16:33:33"/>
    <s v="12,23"/>
    <s v="13,93"/>
    <s v="5856"/>
    <m/>
    <m/>
    <m/>
    <m/>
    <m/>
    <m/>
    <m/>
    <m/>
    <m/>
    <m/>
    <m/>
    <m/>
    <m/>
    <m/>
    <m/>
    <m/>
    <n v="11.7"/>
    <n v="12214"/>
    <n v="12214"/>
    <x v="5"/>
    <n v="16"/>
    <s v="03:23:34"/>
    <n v="125"/>
    <n v="-79.616666666666674"/>
    <n v="85.083333333333314"/>
    <s v="CLAUDIO CORNEJO CABEZAS"/>
    <x v="387"/>
    <s v="RINCONADA A"/>
    <s v="02:03:57"/>
    <e v="#N/A"/>
    <e v="#N/A"/>
    <m/>
  </r>
  <r>
    <x v="4"/>
    <x v="1"/>
    <n v="40"/>
    <n v="39.700000000000003"/>
    <x v="0"/>
    <s v="16"/>
    <x v="0"/>
    <s v=""/>
    <s v=""/>
    <s v="10179621"/>
    <s v="AARON "/>
    <s v="AMESTICA OLEA"/>
    <m/>
    <s v="BURACK"/>
    <m/>
    <s v=""/>
    <m/>
    <s v=""/>
    <s v="CHL"/>
    <s v=""/>
    <s v="12:30:00"/>
    <s v="13:59:44"/>
    <s v="14:09:14"/>
    <s v="11,97"/>
    <s v="13,24"/>
    <s v="5955"/>
    <m/>
    <s v="14:49:14"/>
    <s v="16:21:48"/>
    <s v="16:39:50"/>
    <s v="10,8"/>
    <s v="12,9"/>
    <s v="6635"/>
    <m/>
    <m/>
    <m/>
    <m/>
    <m/>
    <m/>
    <m/>
    <m/>
    <m/>
    <m/>
    <m/>
    <m/>
    <m/>
    <m/>
    <m/>
    <m/>
    <n v="11.35"/>
    <n v="12590"/>
    <n v="12590"/>
    <x v="5"/>
    <n v="17"/>
    <s v="03:29:50"/>
    <n v="120"/>
    <n v="-85.883333333333326"/>
    <n v="73.816666666666663"/>
    <s v="AARON  AMESTICA OLEA"/>
    <x v="388"/>
    <e v="#N/A"/>
    <s v="02:03:57"/>
    <e v="#N/A"/>
    <e v="#N/A"/>
    <m/>
  </r>
  <r>
    <x v="4"/>
    <x v="1"/>
    <n v="40"/>
    <n v="39.700000000000003"/>
    <x v="0"/>
    <s v="17"/>
    <x v="1"/>
    <s v=""/>
    <s v=""/>
    <m/>
    <s v="CARLOS "/>
    <s v="SABBAGH PISANO"/>
    <m/>
    <s v="SHAH"/>
    <m/>
    <s v=""/>
    <m/>
    <s v=""/>
    <s v="CHL"/>
    <s v=""/>
    <s v="12:30:00"/>
    <s v="13:32:08"/>
    <s v="13:42:18"/>
    <s v="16,43"/>
    <s v="19,12"/>
    <s v="4339"/>
    <m/>
    <s v="14:22:18"/>
    <s v="15:18:10"/>
    <s v="15:23:48"/>
    <s v="19,42"/>
    <s v="21,38"/>
    <s v="3690"/>
    <s v="FTQ FTC"/>
    <m/>
    <m/>
    <m/>
    <m/>
    <m/>
    <m/>
    <m/>
    <m/>
    <m/>
    <m/>
    <m/>
    <m/>
    <m/>
    <m/>
    <m/>
    <n v="17.8"/>
    <n v="8029"/>
    <s v="NA"/>
    <x v="5"/>
    <s v="NA"/>
    <s v="NA"/>
    <n v="0"/>
    <e v="#VALUE!"/>
    <n v="0"/>
    <s v="CARLOS  SABBAGH PISANO"/>
    <x v="389"/>
    <e v="#N/A"/>
    <s v="02:03:57"/>
    <e v="#N/A"/>
    <e v="#N/A"/>
    <m/>
  </r>
  <r>
    <x v="4"/>
    <x v="1"/>
    <n v="40"/>
    <n v="39.700000000000003"/>
    <x v="0"/>
    <s v="18"/>
    <x v="1"/>
    <s v=""/>
    <s v=""/>
    <s v="10138024"/>
    <s v="MARIA CECILIA"/>
    <s v="GODOY"/>
    <m/>
    <s v="PS Siroco"/>
    <m/>
    <s v=""/>
    <m/>
    <s v=""/>
    <s v="CHL"/>
    <s v=""/>
    <s v="12:30:00"/>
    <s v="13:43:27"/>
    <s v="13:46:12"/>
    <s v="15,59"/>
    <s v="16,17"/>
    <s v="4573"/>
    <m/>
    <s v="14:26:12"/>
    <s v="15:36:28"/>
    <s v="15:41:55"/>
    <s v="15,77"/>
    <s v="16,99"/>
    <s v="4543"/>
    <s v="FTQ GA"/>
    <m/>
    <m/>
    <m/>
    <m/>
    <m/>
    <m/>
    <m/>
    <m/>
    <m/>
    <m/>
    <m/>
    <m/>
    <m/>
    <m/>
    <m/>
    <n v="15.68"/>
    <n v="9116"/>
    <s v="NA"/>
    <x v="5"/>
    <s v="NA"/>
    <s v="NA"/>
    <n v="0"/>
    <e v="#VALUE!"/>
    <n v="0"/>
    <s v="MARIA CECILIA GODOY"/>
    <x v="93"/>
    <s v="EL SENDERO"/>
    <s v="02:03:57"/>
    <e v="#N/A"/>
    <e v="#N/A"/>
    <m/>
  </r>
  <r>
    <x v="4"/>
    <x v="1"/>
    <n v="40"/>
    <n v="39.700000000000003"/>
    <x v="0"/>
    <s v="19"/>
    <x v="1"/>
    <s v=""/>
    <s v=""/>
    <m/>
    <s v="ALEJANDRO"/>
    <s v="VALDES CRUZ"/>
    <m/>
    <s v="MYRA"/>
    <m/>
    <s v=""/>
    <m/>
    <s v=""/>
    <s v="CHL"/>
    <s v=""/>
    <s v="12:30:00"/>
    <s v="13:33:04"/>
    <s v="13:34:05"/>
    <s v="18,54"/>
    <s v="18,84"/>
    <s v="3845"/>
    <s v="RET"/>
    <m/>
    <m/>
    <m/>
    <m/>
    <m/>
    <m/>
    <m/>
    <m/>
    <m/>
    <m/>
    <m/>
    <m/>
    <m/>
    <m/>
    <m/>
    <m/>
    <m/>
    <m/>
    <m/>
    <m/>
    <m/>
    <m/>
    <n v="18.54"/>
    <n v="3845"/>
    <s v="NA"/>
    <x v="5"/>
    <s v="NA"/>
    <s v="NA"/>
    <n v="0"/>
    <e v="#VALUE!"/>
    <n v="0"/>
    <s v="ALEJANDRO VALDES CRUZ"/>
    <x v="321"/>
    <e v="#N/A"/>
    <s v="02:03:57"/>
    <e v="#N/A"/>
    <e v="#N/A"/>
    <m/>
  </r>
  <r>
    <x v="4"/>
    <x v="1"/>
    <n v="40"/>
    <n v="39.700000000000003"/>
    <x v="0"/>
    <s v="20"/>
    <x v="1"/>
    <s v=""/>
    <s v=""/>
    <m/>
    <s v="KARIM"/>
    <s v="VON MUHLENBROCK"/>
    <s v="104TD18"/>
    <s v="EMIR"/>
    <m/>
    <s v=""/>
    <m/>
    <s v=""/>
    <s v="CHL"/>
    <s v=""/>
    <s v="12:30:00"/>
    <s v="13:29:44"/>
    <s v="13:39:14"/>
    <s v="17,16"/>
    <s v="19,88"/>
    <s v="4154"/>
    <s v="FTQ ME"/>
    <m/>
    <m/>
    <m/>
    <m/>
    <m/>
    <m/>
    <m/>
    <m/>
    <m/>
    <m/>
    <m/>
    <m/>
    <m/>
    <m/>
    <m/>
    <m/>
    <m/>
    <m/>
    <m/>
    <m/>
    <m/>
    <m/>
    <n v="17.16"/>
    <n v="4154"/>
    <s v="NA"/>
    <x v="5"/>
    <s v="NA"/>
    <s v="NA"/>
    <n v="0"/>
    <e v="#VALUE!"/>
    <n v="0"/>
    <s v="KARIM VON MUHLENBROCK"/>
    <x v="336"/>
    <e v="#N/A"/>
    <s v="02:03:57"/>
    <e v="#N/A"/>
    <e v="#N/A"/>
    <m/>
  </r>
  <r>
    <x v="4"/>
    <x v="1"/>
    <n v="40"/>
    <n v="39.700000000000003"/>
    <x v="0"/>
    <s v="21"/>
    <x v="1"/>
    <s v=""/>
    <s v=""/>
    <m/>
    <s v="JOSEFINA"/>
    <s v="SANCHEZ LABBE"/>
    <m/>
    <s v="LOMA VERDE BALFA"/>
    <m/>
    <s v=""/>
    <m/>
    <s v=""/>
    <s v="CHL"/>
    <s v=""/>
    <s v="12:30:00"/>
    <s v="13:29:30"/>
    <s v="13:39:41"/>
    <s v="17,05"/>
    <s v="19,96"/>
    <s v="4182"/>
    <s v="FTQ FTC"/>
    <m/>
    <m/>
    <m/>
    <m/>
    <m/>
    <m/>
    <m/>
    <m/>
    <m/>
    <m/>
    <m/>
    <m/>
    <m/>
    <m/>
    <m/>
    <m/>
    <m/>
    <m/>
    <m/>
    <m/>
    <m/>
    <m/>
    <n v="17.05"/>
    <n v="4182"/>
    <s v="NA"/>
    <x v="5"/>
    <s v="NA"/>
    <s v="NA"/>
    <n v="0"/>
    <e v="#VALUE!"/>
    <n v="0"/>
    <s v="JOSEFINA SANCHEZ LABBE"/>
    <x v="266"/>
    <e v="#N/A"/>
    <s v="02:03:57"/>
    <e v="#N/A"/>
    <e v="#N/A"/>
    <m/>
  </r>
  <r>
    <x v="4"/>
    <x v="1"/>
    <n v="40"/>
    <n v="39.700000000000003"/>
    <x v="0"/>
    <s v="22"/>
    <x v="1"/>
    <s v=""/>
    <s v=""/>
    <m/>
    <s v="PILAR"/>
    <s v="TORREALBA"/>
    <m/>
    <s v="EPICO"/>
    <m/>
    <s v=""/>
    <m/>
    <s v=""/>
    <s v="CHL"/>
    <s v=""/>
    <s v="12:30:00"/>
    <s v="14:03:37"/>
    <s v="14:10:37"/>
    <s v="11,81"/>
    <s v="12,69"/>
    <s v="6038"/>
    <s v="RET"/>
    <m/>
    <m/>
    <m/>
    <m/>
    <m/>
    <m/>
    <m/>
    <m/>
    <m/>
    <m/>
    <m/>
    <m/>
    <m/>
    <m/>
    <m/>
    <m/>
    <m/>
    <m/>
    <m/>
    <m/>
    <m/>
    <m/>
    <n v="11.81"/>
    <n v="6038"/>
    <s v="NA"/>
    <x v="5"/>
    <s v="NA"/>
    <s v="NA"/>
    <n v="0"/>
    <e v="#VALUE!"/>
    <n v="0"/>
    <s v="PILAR TORREALBA"/>
    <x v="390"/>
    <s v="EL SENDERO"/>
    <s v="02:03:57"/>
    <e v="#N/A"/>
    <e v="#N/A"/>
    <m/>
  </r>
  <r>
    <x v="4"/>
    <x v="1"/>
    <n v="40"/>
    <n v="39.700000000000003"/>
    <x v="0"/>
    <s v="23"/>
    <x v="1"/>
    <s v=""/>
    <s v=""/>
    <m/>
    <s v="CARLOS"/>
    <s v="ORTIZ"/>
    <m/>
    <s v="TORNADO"/>
    <m/>
    <s v=""/>
    <m/>
    <s v=""/>
    <s v="CHL"/>
    <s v=""/>
    <s v="12:30:00"/>
    <s v=""/>
    <s v=""/>
    <s v=""/>
    <s v=""/>
    <s v=""/>
    <s v="FTQ FTC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s v="CARLOS ORTIZ"/>
    <x v="391"/>
    <e v="#N/A"/>
    <s v="02:03:57"/>
    <e v="#N/A"/>
    <e v="#N/A"/>
    <m/>
  </r>
  <r>
    <x v="4"/>
    <x v="1"/>
    <n v="40"/>
    <n v="39.700000000000003"/>
    <x v="1"/>
    <s v="1"/>
    <x v="0"/>
    <s v=""/>
    <s v=""/>
    <m/>
    <s v="MAX"/>
    <s v="BULNES LABRA"/>
    <m/>
    <s v="JOHANA"/>
    <m/>
    <s v=""/>
    <m/>
    <s v=""/>
    <s v="CHL"/>
    <s v=""/>
    <s v="12:30:00"/>
    <s v="13:49:28"/>
    <s v="13:54:32"/>
    <s v="14,05"/>
    <s v="14,95"/>
    <s v="5072"/>
    <m/>
    <s v="14:34:32"/>
    <s v="15:48:38"/>
    <s v="15:55:02"/>
    <s v="14,83"/>
    <s v="16,11"/>
    <s v="4830"/>
    <m/>
    <m/>
    <m/>
    <m/>
    <m/>
    <m/>
    <m/>
    <m/>
    <m/>
    <m/>
    <m/>
    <m/>
    <m/>
    <m/>
    <m/>
    <m/>
    <n v="14.43"/>
    <n v="9902"/>
    <n v="9902"/>
    <x v="6"/>
    <n v="7"/>
    <s v="02:45:02"/>
    <n v="170"/>
    <n v="-41.083333333333336"/>
    <n v="168.61666666666665"/>
    <s v="MAX BULNES LABRA"/>
    <x v="392"/>
    <e v="#N/A"/>
    <s v="02:03:57"/>
    <e v="#N/A"/>
    <e v="#N/A"/>
    <m/>
  </r>
  <r>
    <x v="4"/>
    <x v="1"/>
    <n v="20"/>
    <n v="20"/>
    <x v="2"/>
    <s v="1"/>
    <x v="0"/>
    <s v=""/>
    <s v=""/>
    <m/>
    <s v="MARIA"/>
    <s v="RISHMAWI"/>
    <m/>
    <s v="ANCAR BAKUR"/>
    <m/>
    <s v=""/>
    <m/>
    <s v=""/>
    <s v="CHL"/>
    <s v=""/>
    <s v="13:30:00"/>
    <s v="14:29:56"/>
    <s v="14:36:06"/>
    <s v="18,06"/>
    <s v="19,92"/>
    <s v="3967"/>
    <m/>
    <m/>
    <m/>
    <m/>
    <m/>
    <m/>
    <m/>
    <m/>
    <m/>
    <m/>
    <m/>
    <m/>
    <m/>
    <m/>
    <m/>
    <m/>
    <m/>
    <m/>
    <m/>
    <m/>
    <m/>
    <m/>
    <m/>
    <n v="18.059999999999999"/>
    <n v="3967"/>
    <n v="3967"/>
    <x v="7"/>
    <n v="1"/>
    <s v="01:06:07"/>
    <n v="200"/>
    <n v="0"/>
    <n v="220"/>
    <s v="MARIA RISHMAWI"/>
    <x v="218"/>
    <e v="#N/A"/>
    <s v="01:06:07"/>
    <e v="#N/A"/>
    <e v="#N/A"/>
    <m/>
  </r>
  <r>
    <x v="4"/>
    <x v="1"/>
    <n v="20"/>
    <n v="20"/>
    <x v="2"/>
    <s v="2"/>
    <x v="0"/>
    <s v=""/>
    <s v=""/>
    <m/>
    <s v="MIGUEL"/>
    <s v="RUIZ-TAGLE"/>
    <m/>
    <s v="MISTELA"/>
    <m/>
    <s v=""/>
    <m/>
    <s v=""/>
    <s v="CHL"/>
    <s v=""/>
    <s v="13:30:00"/>
    <s v="14:34:39"/>
    <s v="14:50:28"/>
    <s v="14,84"/>
    <s v="18,47"/>
    <s v="4829"/>
    <m/>
    <m/>
    <m/>
    <m/>
    <m/>
    <m/>
    <m/>
    <m/>
    <m/>
    <m/>
    <m/>
    <m/>
    <m/>
    <m/>
    <m/>
    <m/>
    <m/>
    <m/>
    <m/>
    <m/>
    <m/>
    <m/>
    <m/>
    <n v="14.84"/>
    <n v="4829"/>
    <n v="4829"/>
    <x v="7"/>
    <n v="2"/>
    <s v="01:20:29"/>
    <n v="195"/>
    <n v="-14.366666666666667"/>
    <n v="200.63333333333333"/>
    <s v="MIGUEL RUIZ-TAGLE"/>
    <x v="393"/>
    <e v="#N/A"/>
    <s v="01:06:07"/>
    <e v="#N/A"/>
    <e v="#N/A"/>
    <m/>
  </r>
  <r>
    <x v="5"/>
    <x v="0"/>
    <n v="120"/>
    <n v="124"/>
    <x v="0"/>
    <s v="1"/>
    <x v="0"/>
    <s v=""/>
    <s v=""/>
    <s v="10063169"/>
    <s v="RAIMUNDO"/>
    <s v="UNDURRAGA MUJICA"/>
    <s v=""/>
    <s v="CIROMAGNUM"/>
    <m/>
    <s v=""/>
    <m/>
    <s v=""/>
    <s v="CHL"/>
    <s v=""/>
    <s v="18,06"/>
    <s v="7815"/>
    <m/>
    <s v="01:03"/>
    <s v="19,06"/>
    <s v="6781"/>
    <m/>
    <s v="01:02"/>
    <s v="19,56"/>
    <s v="5392"/>
    <m/>
    <s v="00:55"/>
    <s v="24,36"/>
    <s v="2912"/>
    <m/>
    <s v="06:33"/>
    <m/>
    <m/>
    <m/>
    <m/>
    <m/>
    <m/>
    <m/>
    <m/>
    <m/>
    <m/>
    <m/>
    <m/>
    <m/>
    <n v="19.510000000000002"/>
    <n v="22901"/>
    <n v="22901"/>
    <x v="0"/>
    <n v="1"/>
    <s v="06:21:41"/>
    <n v="200"/>
    <n v="0"/>
    <n v="324"/>
    <s v="RAIMUNDO UNDURRAGA MUJICA"/>
    <x v="394"/>
    <e v="#N/A"/>
    <s v="06:21:41"/>
    <e v="#N/A"/>
    <e v="#N/A"/>
    <m/>
  </r>
  <r>
    <x v="5"/>
    <x v="0"/>
    <n v="120"/>
    <n v="124"/>
    <x v="0"/>
    <s v="2"/>
    <x v="0"/>
    <s v=""/>
    <s v=""/>
    <s v="10072682"/>
    <s v="MARTIN"/>
    <s v="GARCIA LAZO"/>
    <m/>
    <s v="SI CHAMBON"/>
    <m/>
    <s v=""/>
    <m/>
    <s v=""/>
    <s v="CHL"/>
    <s v=""/>
    <s v="17,8"/>
    <s v="7929"/>
    <m/>
    <s v="02:55"/>
    <s v="19,37"/>
    <s v="6673"/>
    <m/>
    <s v="01:04"/>
    <s v="19,16"/>
    <s v="5506"/>
    <m/>
    <s v="02:52"/>
    <s v="21,81"/>
    <s v="3252"/>
    <m/>
    <s v="06:42"/>
    <m/>
    <m/>
    <m/>
    <m/>
    <m/>
    <m/>
    <m/>
    <m/>
    <m/>
    <m/>
    <m/>
    <m/>
    <m/>
    <n v="19.12"/>
    <n v="23361"/>
    <n v="23361"/>
    <x v="0"/>
    <n v="2"/>
    <s v="06:29:21"/>
    <n v="195"/>
    <n v="-7.666666666666667"/>
    <n v="311.33333333333331"/>
    <s v="MARTIN GARCIA LAZO"/>
    <x v="395"/>
    <s v="EL MOLINO A"/>
    <s v="06:21:41"/>
    <e v="#N/A"/>
    <e v="#N/A"/>
    <m/>
  </r>
  <r>
    <x v="5"/>
    <x v="0"/>
    <n v="120"/>
    <n v="124"/>
    <x v="0"/>
    <s v="3"/>
    <x v="0"/>
    <s v=""/>
    <s v=""/>
    <s v="10058525"/>
    <s v="MAURICO"/>
    <s v="ROGEL SILVA"/>
    <m/>
    <s v="PATAGONIA AMEERA"/>
    <m/>
    <s v=""/>
    <m/>
    <s v=""/>
    <s v="CHL"/>
    <s v=""/>
    <s v="17,98"/>
    <s v="7851"/>
    <m/>
    <s v="01:15"/>
    <s v="18,76"/>
    <s v="6889"/>
    <m/>
    <s v="03:15"/>
    <s v="18,71"/>
    <s v="5638"/>
    <m/>
    <s v="07:12"/>
    <s v="20,82"/>
    <s v="3407"/>
    <m/>
    <s v="11:01"/>
    <m/>
    <m/>
    <m/>
    <m/>
    <m/>
    <m/>
    <m/>
    <m/>
    <m/>
    <m/>
    <m/>
    <m/>
    <m/>
    <n v="18.78"/>
    <n v="23785"/>
    <n v="23785"/>
    <x v="0"/>
    <n v="3"/>
    <s v="06:36:25"/>
    <n v="190"/>
    <n v="-14.733333333333333"/>
    <n v="299.26666666666665"/>
    <s v="MAURICO ROGEL SILVA"/>
    <x v="396"/>
    <e v="#N/A"/>
    <s v="06:21:41"/>
    <e v="#N/A"/>
    <e v="#N/A"/>
    <m/>
  </r>
  <r>
    <x v="5"/>
    <x v="0"/>
    <n v="120"/>
    <n v="124"/>
    <x v="0"/>
    <s v="4"/>
    <x v="0"/>
    <s v=""/>
    <s v=""/>
    <s v="10018240"/>
    <s v="DAVID"/>
    <s v="RAMIREZ FUENTES"/>
    <s v="104ZN21"/>
    <s v="S H CIRO"/>
    <m/>
    <s v=""/>
    <m/>
    <s v=""/>
    <s v="CHL"/>
    <s v=""/>
    <s v="17,44"/>
    <s v="8090"/>
    <m/>
    <s v="04:17"/>
    <s v="19,46"/>
    <s v="6641"/>
    <m/>
    <s v="03:23"/>
    <s v="15,23"/>
    <s v="6927"/>
    <m/>
    <s v="03:10"/>
    <s v="13,82"/>
    <s v="5133"/>
    <m/>
    <s v="06:58"/>
    <m/>
    <m/>
    <m/>
    <m/>
    <m/>
    <m/>
    <m/>
    <m/>
    <m/>
    <m/>
    <m/>
    <m/>
    <m/>
    <n v="16.68"/>
    <n v="26792"/>
    <n v="26792"/>
    <x v="0"/>
    <n v="5"/>
    <s v="07:26:32"/>
    <n v="180"/>
    <n v="-64.849999999999994"/>
    <n v="239.15"/>
    <s v="DAVID RAMIREZ FUENTES"/>
    <x v="397"/>
    <e v="#N/A"/>
    <s v="06:21:41"/>
    <e v="#N/A"/>
    <e v="#N/A"/>
    <m/>
  </r>
  <r>
    <x v="5"/>
    <x v="0"/>
    <n v="120"/>
    <n v="124"/>
    <x v="0"/>
    <s v="5"/>
    <x v="1"/>
    <s v=""/>
    <s v=""/>
    <s v="10078206"/>
    <s v="CARLA"/>
    <s v="O'NELL"/>
    <s v="105OM22"/>
    <s v="SOFANOR"/>
    <m/>
    <s v=""/>
    <m/>
    <s v=""/>
    <s v="CHL"/>
    <s v=""/>
    <s v="17,76"/>
    <s v="7947"/>
    <m/>
    <s v="03:18"/>
    <s v="18,83"/>
    <s v="6865"/>
    <m/>
    <s v="04:30"/>
    <s v="11,63"/>
    <s v="9072"/>
    <m/>
    <s v="09:19"/>
    <s v="10,62"/>
    <s v="6680"/>
    <s v="FTQ ME"/>
    <s v="03:24"/>
    <m/>
    <m/>
    <m/>
    <m/>
    <m/>
    <m/>
    <m/>
    <m/>
    <m/>
    <m/>
    <m/>
    <m/>
    <m/>
    <n v="14.62"/>
    <n v="30565"/>
    <s v="NA"/>
    <x v="0"/>
    <s v="NA"/>
    <s v="NA"/>
    <n v="0"/>
    <e v="#VALUE!"/>
    <n v="0"/>
    <s v="CARLA O'NELL"/>
    <x v="398"/>
    <e v="#N/A"/>
    <s v="06:21:41"/>
    <e v="#N/A"/>
    <e v="#N/A"/>
    <m/>
  </r>
  <r>
    <x v="5"/>
    <x v="0"/>
    <n v="120"/>
    <n v="124"/>
    <x v="0"/>
    <s v="6"/>
    <x v="1"/>
    <s v=""/>
    <s v=""/>
    <s v="10080578"/>
    <s v="FELIPE"/>
    <s v="PERO DOMEYKO"/>
    <s v="105PS84"/>
    <s v="PUNTA DEL VIENTO AMALIK"/>
    <m/>
    <s v=""/>
    <m/>
    <s v=""/>
    <s v="CHL"/>
    <s v=""/>
    <s v="17,97"/>
    <s v="7855"/>
    <m/>
    <s v="02:03"/>
    <s v="18,96"/>
    <s v="6816"/>
    <m/>
    <s v="02:14"/>
    <s v="19,43"/>
    <s v="5429"/>
    <s v="FTQ GA"/>
    <s v="02:48"/>
    <m/>
    <m/>
    <m/>
    <m/>
    <m/>
    <m/>
    <m/>
    <m/>
    <m/>
    <m/>
    <m/>
    <m/>
    <m/>
    <m/>
    <m/>
    <m/>
    <m/>
    <n v="18.7"/>
    <n v="20100"/>
    <s v="NA"/>
    <x v="0"/>
    <s v="NA"/>
    <s v="NA"/>
    <n v="0"/>
    <e v="#VALUE!"/>
    <n v="0"/>
    <s v="FELIPE PERO DOMEYKO"/>
    <x v="399"/>
    <s v="KEHAILAN A"/>
    <s v="06:21:41"/>
    <e v="#N/A"/>
    <e v="#N/A"/>
    <m/>
  </r>
  <r>
    <x v="5"/>
    <x v="0"/>
    <n v="120"/>
    <n v="124"/>
    <x v="0"/>
    <s v="7"/>
    <x v="1"/>
    <s v=""/>
    <s v=""/>
    <s v="10046993"/>
    <s v="SEBASTIAN"/>
    <s v="SALINAS"/>
    <s v="106LU89"/>
    <s v="HF BATAL"/>
    <m/>
    <s v=""/>
    <m/>
    <s v=""/>
    <s v="CHL"/>
    <s v=""/>
    <s v="17,07"/>
    <s v="8267"/>
    <m/>
    <s v="01:54"/>
    <s v="19,73"/>
    <s v="6551"/>
    <m/>
    <s v="04:53"/>
    <s v="18,67"/>
    <s v="5651"/>
    <s v="FTQ GA"/>
    <s v="06:40"/>
    <m/>
    <m/>
    <m/>
    <m/>
    <m/>
    <m/>
    <m/>
    <m/>
    <m/>
    <m/>
    <m/>
    <m/>
    <m/>
    <m/>
    <m/>
    <m/>
    <m/>
    <n v="18.36"/>
    <n v="20469"/>
    <s v="NA"/>
    <x v="0"/>
    <s v="NA"/>
    <s v="NA"/>
    <n v="0"/>
    <e v="#VALUE!"/>
    <n v="0"/>
    <s v="SEBASTIAN SALINAS"/>
    <x v="94"/>
    <e v="#N/A"/>
    <s v="06:21:41"/>
    <e v="#N/A"/>
    <e v="#N/A"/>
    <m/>
  </r>
  <r>
    <x v="5"/>
    <x v="0"/>
    <n v="120"/>
    <n v="124"/>
    <x v="0"/>
    <s v="8"/>
    <x v="1"/>
    <s v=""/>
    <s v=""/>
    <s v="10067047"/>
    <s v="MARCELA "/>
    <s v="COTO NIELSEN"/>
    <s v="104ZC34"/>
    <s v="FUEGO DREAM"/>
    <m/>
    <s v=""/>
    <m/>
    <s v=""/>
    <s v="CHL"/>
    <s v=""/>
    <s v="18,99"/>
    <s v="7430"/>
    <m/>
    <s v="02:08"/>
    <s v="18,69"/>
    <s v="6915"/>
    <m/>
    <s v="02:56"/>
    <s v="17"/>
    <s v="6205"/>
    <s v="FTQ GA"/>
    <s v="10:12"/>
    <m/>
    <m/>
    <m/>
    <m/>
    <m/>
    <m/>
    <m/>
    <m/>
    <m/>
    <m/>
    <m/>
    <m/>
    <m/>
    <m/>
    <m/>
    <m/>
    <m/>
    <n v="18.29"/>
    <n v="20550"/>
    <s v="NA"/>
    <x v="0"/>
    <s v="NA"/>
    <s v="NA"/>
    <n v="0"/>
    <e v="#VALUE!"/>
    <n v="0"/>
    <s v="MARCELA  COTO NIELSEN"/>
    <x v="225"/>
    <e v="#N/A"/>
    <s v="06:21:41"/>
    <e v="#N/A"/>
    <e v="#N/A"/>
    <m/>
  </r>
  <r>
    <x v="5"/>
    <x v="0"/>
    <n v="120"/>
    <n v="124"/>
    <x v="0"/>
    <s v="9"/>
    <x v="1"/>
    <s v=""/>
    <s v=""/>
    <s v="10146487"/>
    <s v="MARIIA"/>
    <s v="SHABLOVSKA"/>
    <s v="105SL60"/>
    <s v="CL CORSARIO"/>
    <m/>
    <s v=""/>
    <m/>
    <s v=""/>
    <s v="UKR"/>
    <s v=""/>
    <s v="17,68"/>
    <s v="7980"/>
    <m/>
    <s v="02:23"/>
    <s v="19,24"/>
    <s v="6716"/>
    <m/>
    <s v="02:46"/>
    <s v="14,91"/>
    <s v="7073"/>
    <s v="FTQ GA"/>
    <s v="04:58"/>
    <m/>
    <m/>
    <m/>
    <m/>
    <m/>
    <m/>
    <m/>
    <m/>
    <m/>
    <m/>
    <m/>
    <m/>
    <m/>
    <m/>
    <m/>
    <m/>
    <m/>
    <n v="17.260000000000002"/>
    <n v="21769"/>
    <s v="NA"/>
    <x v="0"/>
    <s v="NA"/>
    <s v="NA"/>
    <n v="0"/>
    <e v="#VALUE!"/>
    <n v="0"/>
    <s v="MARIIA SHABLOVSKA"/>
    <x v="400"/>
    <e v="#N/A"/>
    <s v="06:21:41"/>
    <e v="#N/A"/>
    <e v="#N/A"/>
    <m/>
  </r>
  <r>
    <x v="5"/>
    <x v="0"/>
    <n v="120"/>
    <n v="124"/>
    <x v="0"/>
    <s v="10"/>
    <x v="1"/>
    <s v=""/>
    <s v=""/>
    <s v="10104191"/>
    <s v="MARIA JOSE"/>
    <s v="GAMEROS ALVAREZ TOSTADO"/>
    <s v="104AU49"/>
    <s v="TOBA ATACAMEÑO"/>
    <m/>
    <s v=""/>
    <m/>
    <s v=""/>
    <s v="CHL"/>
    <s v=""/>
    <s v="16,16"/>
    <s v="8733"/>
    <m/>
    <s v="09:31"/>
    <s v="16,07"/>
    <s v="8044"/>
    <m/>
    <s v="09:56"/>
    <s v="14,98"/>
    <s v="7042"/>
    <s v="FTQ ME"/>
    <s v="08:11"/>
    <m/>
    <m/>
    <m/>
    <m/>
    <m/>
    <m/>
    <m/>
    <m/>
    <m/>
    <m/>
    <m/>
    <m/>
    <m/>
    <m/>
    <m/>
    <m/>
    <m/>
    <n v="15.78"/>
    <n v="23818"/>
    <s v="NA"/>
    <x v="0"/>
    <s v="NA"/>
    <s v="NA"/>
    <n v="0"/>
    <e v="#VALUE!"/>
    <n v="0"/>
    <s v="MARIA JOSE GAMEROS ALVAREZ TOSTADO"/>
    <x v="401"/>
    <e v="#N/A"/>
    <s v="06:21:41"/>
    <e v="#N/A"/>
    <e v="#N/A"/>
    <m/>
  </r>
  <r>
    <x v="5"/>
    <x v="0"/>
    <n v="120"/>
    <n v="124"/>
    <x v="0"/>
    <s v="11"/>
    <x v="1"/>
    <s v=""/>
    <s v=""/>
    <s v="10118325"/>
    <s v="MATIAS"/>
    <s v="ALAMOS"/>
    <s v="105UU64"/>
    <s v="CL KATANA"/>
    <m/>
    <s v=""/>
    <m/>
    <s v=""/>
    <s v="CHL"/>
    <s v=""/>
    <s v="17,62"/>
    <s v="8009"/>
    <s v="FTQ ME"/>
    <s v="04:25"/>
    <m/>
    <m/>
    <m/>
    <m/>
    <m/>
    <m/>
    <m/>
    <m/>
    <m/>
    <m/>
    <m/>
    <m/>
    <m/>
    <m/>
    <m/>
    <m/>
    <m/>
    <m/>
    <m/>
    <m/>
    <m/>
    <m/>
    <m/>
    <m/>
    <m/>
    <n v="17.62"/>
    <n v="8009"/>
    <s v="NA"/>
    <x v="0"/>
    <s v="NA"/>
    <s v="NA"/>
    <n v="0"/>
    <e v="#VALUE!"/>
    <n v="0"/>
    <s v="MATIAS ALAMOS"/>
    <x v="236"/>
    <s v="EL MOLINO A"/>
    <s v="06:21:41"/>
    <e v="#N/A"/>
    <e v="#N/A"/>
    <m/>
  </r>
  <r>
    <x v="5"/>
    <x v="0"/>
    <n v="120"/>
    <n v="124"/>
    <x v="0"/>
    <s v="12"/>
    <x v="1"/>
    <s v=""/>
    <s v=""/>
    <s v="10045218"/>
    <s v="ALVARO"/>
    <s v="LLOMPART GRIMM"/>
    <s v="106MX56"/>
    <s v="HLS APOLO"/>
    <m/>
    <s v=""/>
    <m/>
    <s v=""/>
    <s v="CHL"/>
    <s v=""/>
    <s v="16,15"/>
    <s v="8736"/>
    <s v="FTQ GA"/>
    <s v="09:38"/>
    <m/>
    <m/>
    <m/>
    <m/>
    <m/>
    <m/>
    <m/>
    <m/>
    <m/>
    <m/>
    <m/>
    <m/>
    <m/>
    <m/>
    <m/>
    <m/>
    <m/>
    <m/>
    <m/>
    <m/>
    <m/>
    <m/>
    <m/>
    <m/>
    <m/>
    <n v="16.149999999999999"/>
    <n v="8736"/>
    <s v="NA"/>
    <x v="0"/>
    <s v="NA"/>
    <s v="NA"/>
    <n v="0"/>
    <e v="#VALUE!"/>
    <n v="0"/>
    <s v="ALVARO LLOMPART GRIMM"/>
    <x v="239"/>
    <e v="#N/A"/>
    <s v="06:21:41"/>
    <e v="#N/A"/>
    <e v="#N/A"/>
    <m/>
  </r>
  <r>
    <x v="5"/>
    <x v="0"/>
    <n v="120"/>
    <n v="124"/>
    <x v="0"/>
    <s v="13"/>
    <x v="1"/>
    <s v=""/>
    <s v=""/>
    <s v="10120402"/>
    <s v="CESAR"/>
    <s v="MORABOWEN"/>
    <m/>
    <s v="MANDY CMB"/>
    <m/>
    <s v=""/>
    <m/>
    <s v=""/>
    <s v="PER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s v="NA"/>
    <n v="0"/>
    <e v="#VALUE!"/>
    <n v="0"/>
    <s v="CESAR MORABOWEN"/>
    <x v="402"/>
    <e v="#N/A"/>
    <s v="06:21:41"/>
    <e v="#N/A"/>
    <e v="#N/A"/>
    <m/>
  </r>
  <r>
    <x v="5"/>
    <x v="0"/>
    <n v="120"/>
    <n v="124"/>
    <x v="0"/>
    <s v="14"/>
    <x v="1"/>
    <s v=""/>
    <s v=""/>
    <m/>
    <s v="LORETO"/>
    <s v="HENRIQUEZ PEREZ"/>
    <s v="106FR87"/>
    <s v="PY SORPRESIVO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s v="NA"/>
    <n v="0"/>
    <e v="#VALUE!"/>
    <n v="0"/>
    <s v="LORETO HENRIQUEZ PEREZ"/>
    <x v="403"/>
    <e v="#N/A"/>
    <s v="06:21:41"/>
    <e v="#N/A"/>
    <e v="#N/A"/>
    <m/>
  </r>
  <r>
    <x v="5"/>
    <x v="0"/>
    <n v="120"/>
    <n v="124"/>
    <x v="1"/>
    <s v="1"/>
    <x v="0"/>
    <s v=""/>
    <s v=""/>
    <s v="10105817"/>
    <s v="PABLO JOSE"/>
    <s v="VALDES SALINAS"/>
    <s v="104NL15"/>
    <s v="AMAPOLA"/>
    <m/>
    <s v=""/>
    <m/>
    <s v=""/>
    <s v="CHL"/>
    <s v=""/>
    <s v="17,39"/>
    <s v="8116"/>
    <m/>
    <s v="01:22"/>
    <s v="17,74"/>
    <s v="7285"/>
    <m/>
    <s v="02:48"/>
    <s v="16,86"/>
    <s v="6256"/>
    <m/>
    <s v="02:30"/>
    <s v="22,72"/>
    <s v="3121"/>
    <m/>
    <s v="03:02"/>
    <m/>
    <m/>
    <m/>
    <m/>
    <m/>
    <m/>
    <m/>
    <m/>
    <m/>
    <m/>
    <m/>
    <m/>
    <m/>
    <n v="18.03"/>
    <n v="24778"/>
    <n v="24778"/>
    <x v="1"/>
    <n v="4"/>
    <s v="06:52:58"/>
    <n v="185"/>
    <n v="-31.283333333333335"/>
    <n v="277.71666666666664"/>
    <s v="PABLO JOSE VALDES SALINAS"/>
    <x v="155"/>
    <e v="#N/A"/>
    <s v="06:21:41"/>
    <e v="#N/A"/>
    <e v="#N/A"/>
    <m/>
  </r>
  <r>
    <x v="5"/>
    <x v="0"/>
    <n v="120"/>
    <n v="124"/>
    <x v="1"/>
    <s v="2"/>
    <x v="0"/>
    <s v=""/>
    <s v=""/>
    <s v="10114231"/>
    <s v="CAMILA"/>
    <s v="SANCHEZ"/>
    <s v="104LA18"/>
    <s v="RABIOSA"/>
    <m/>
    <s v=""/>
    <m/>
    <s v=""/>
    <s v="ARG"/>
    <s v=""/>
    <s v="16,12"/>
    <s v="8753"/>
    <m/>
    <s v="00:48"/>
    <s v="17,1"/>
    <s v="7559"/>
    <m/>
    <s v="00:57"/>
    <s v="16,32"/>
    <s v="6464"/>
    <m/>
    <s v="01:05"/>
    <s v="14,36"/>
    <s v="4938"/>
    <m/>
    <s v="03:37"/>
    <m/>
    <m/>
    <m/>
    <m/>
    <m/>
    <m/>
    <m/>
    <m/>
    <m/>
    <m/>
    <m/>
    <m/>
    <m/>
    <n v="16.12"/>
    <n v="27714"/>
    <n v="27714"/>
    <x v="1"/>
    <n v="6"/>
    <s v="07:41:54"/>
    <n v="175"/>
    <n v="-80.216666666666669"/>
    <n v="218.78333333333333"/>
    <s v="CAMILA SANCHEZ"/>
    <x v="404"/>
    <e v="#N/A"/>
    <s v="06:21:41"/>
    <e v="#N/A"/>
    <e v="#N/A"/>
    <m/>
  </r>
  <r>
    <x v="5"/>
    <x v="0"/>
    <n v="120"/>
    <n v="124"/>
    <x v="1"/>
    <s v="3"/>
    <x v="0"/>
    <s v=""/>
    <s v=""/>
    <m/>
    <s v="MACKAI"/>
    <s v="GREASLEY"/>
    <s v="106KN67"/>
    <s v="MC Tango"/>
    <m/>
    <s v=""/>
    <m/>
    <s v=""/>
    <s v="CHL"/>
    <s v=""/>
    <s v="13,26"/>
    <s v="10644"/>
    <m/>
    <s v="02:09"/>
    <s v="15,9"/>
    <s v="8128"/>
    <m/>
    <s v="03:26"/>
    <s v="15,7"/>
    <s v="6719"/>
    <m/>
    <s v="02:49"/>
    <s v="15,71"/>
    <s v="4515"/>
    <m/>
    <s v="03:36"/>
    <m/>
    <m/>
    <m/>
    <m/>
    <m/>
    <m/>
    <m/>
    <m/>
    <m/>
    <m/>
    <m/>
    <m/>
    <m/>
    <n v="14.89"/>
    <n v="30006"/>
    <n v="30006"/>
    <x v="1"/>
    <n v="7"/>
    <s v="08:20:06"/>
    <n v="170"/>
    <n v="-118.41666666666666"/>
    <n v="175.58333333333334"/>
    <s v="MACKAI GREASLEY"/>
    <x v="405"/>
    <e v="#N/A"/>
    <s v="06:21:41"/>
    <e v="#N/A"/>
    <e v="#N/A"/>
    <m/>
  </r>
  <r>
    <x v="5"/>
    <x v="0"/>
    <n v="120"/>
    <n v="124"/>
    <x v="1"/>
    <s v="4"/>
    <x v="1"/>
    <s v=""/>
    <s v=""/>
    <s v="10155174"/>
    <s v="CONSUELO"/>
    <s v="MARCHANT CARDENAS"/>
    <s v="106CY75"/>
    <s v="ALCAZAR LICENCIADA"/>
    <m/>
    <s v=""/>
    <m/>
    <s v=""/>
    <s v="CHL"/>
    <s v=""/>
    <s v="17,32"/>
    <s v="8147"/>
    <m/>
    <s v="01:31"/>
    <s v="17,88"/>
    <s v="7228"/>
    <m/>
    <s v="02:19"/>
    <s v="16,31"/>
    <s v="6467"/>
    <m/>
    <s v="05:38"/>
    <s v="18,42"/>
    <s v="3849"/>
    <s v="FTQ GA"/>
    <s v="06:04"/>
    <m/>
    <m/>
    <m/>
    <m/>
    <m/>
    <m/>
    <m/>
    <m/>
    <m/>
    <m/>
    <m/>
    <m/>
    <m/>
    <n v="17.39"/>
    <n v="25691"/>
    <s v="NA"/>
    <x v="1"/>
    <s v="NA"/>
    <s v="NA"/>
    <n v="0"/>
    <e v="#VALUE!"/>
    <n v="0"/>
    <s v="CONSUELO MARCHANT CARDENAS"/>
    <x v="406"/>
    <e v="#N/A"/>
    <s v="06:21:41"/>
    <e v="#N/A"/>
    <e v="#N/A"/>
    <m/>
  </r>
  <r>
    <x v="5"/>
    <x v="0"/>
    <n v="120"/>
    <n v="124"/>
    <x v="1"/>
    <s v="5"/>
    <x v="1"/>
    <s v=""/>
    <s v=""/>
    <s v="10172600"/>
    <s v="JESUS Maximiliano"/>
    <s v="CERPA VERA"/>
    <s v="106KU10"/>
    <s v="DESPERADO"/>
    <m/>
    <s v=""/>
    <m/>
    <s v=""/>
    <s v="CHL"/>
    <s v=""/>
    <s v="15,89"/>
    <s v="8880"/>
    <m/>
    <s v="02:57"/>
    <s v="17,29"/>
    <s v="7474"/>
    <s v="FTQ GA"/>
    <s v="01:44"/>
    <m/>
    <m/>
    <m/>
    <m/>
    <m/>
    <m/>
    <m/>
    <m/>
    <m/>
    <m/>
    <m/>
    <m/>
    <m/>
    <m/>
    <m/>
    <m/>
    <m/>
    <m/>
    <m/>
    <m/>
    <m/>
    <n v="16.53"/>
    <n v="16355"/>
    <s v="NA"/>
    <x v="1"/>
    <s v="NA"/>
    <s v="NA"/>
    <n v="0"/>
    <e v="#VALUE!"/>
    <n v="0"/>
    <s v="JESUS MAXIMILIANO CERPA VERA"/>
    <x v="407"/>
    <e v="#N/A"/>
    <s v="06:21:41"/>
    <e v="#N/A"/>
    <e v="#N/A"/>
    <m/>
  </r>
  <r>
    <x v="5"/>
    <x v="0"/>
    <n v="120"/>
    <n v="124"/>
    <x v="1"/>
    <s v="6"/>
    <x v="1"/>
    <s v=""/>
    <s v=""/>
    <s v="10135649"/>
    <s v="SELENE"/>
    <s v="SANCHEZ"/>
    <s v="106GR59"/>
    <s v="POZO BRUJO AMIR"/>
    <m/>
    <s v=""/>
    <m/>
    <s v=""/>
    <s v="ARG"/>
    <s v=""/>
    <s v="17,26"/>
    <s v="8178"/>
    <s v="FTQ GA"/>
    <s v="02:08"/>
    <m/>
    <m/>
    <m/>
    <m/>
    <m/>
    <m/>
    <m/>
    <m/>
    <m/>
    <m/>
    <m/>
    <m/>
    <m/>
    <m/>
    <m/>
    <m/>
    <m/>
    <m/>
    <m/>
    <m/>
    <m/>
    <m/>
    <m/>
    <m/>
    <m/>
    <n v="17.260000000000002"/>
    <n v="8178"/>
    <s v="NA"/>
    <x v="1"/>
    <s v="NA"/>
    <s v="NA"/>
    <n v="0"/>
    <e v="#VALUE!"/>
    <n v="0"/>
    <s v="SELENE SANCHEZ"/>
    <x v="408"/>
    <e v="#N/A"/>
    <s v="06:21:41"/>
    <e v="#N/A"/>
    <e v="#N/A"/>
    <m/>
  </r>
  <r>
    <x v="5"/>
    <x v="0"/>
    <n v="80"/>
    <n v="84.9"/>
    <x v="0"/>
    <s v="1"/>
    <x v="0"/>
    <s v=""/>
    <s v=""/>
    <s v="10131133"/>
    <s v="ERNESTO"/>
    <s v="DE LA FUENTE FUENZALIDA"/>
    <m/>
    <s v="ABDALLAH"/>
    <m/>
    <s v=""/>
    <m/>
    <s v=""/>
    <s v="CHL"/>
    <s v=""/>
    <s v="20,72"/>
    <s v="6239"/>
    <m/>
    <s v="04:02"/>
    <s v="19,91"/>
    <s v="5297"/>
    <m/>
    <s v="05:32"/>
    <s v="19,03"/>
    <s v="3726"/>
    <m/>
    <s v="07:31"/>
    <m/>
    <m/>
    <m/>
    <m/>
    <m/>
    <m/>
    <m/>
    <m/>
    <m/>
    <m/>
    <m/>
    <m/>
    <m/>
    <m/>
    <m/>
    <m/>
    <m/>
    <n v="20.03"/>
    <n v="15262"/>
    <n v="15262"/>
    <x v="2"/>
    <n v="1"/>
    <s v="04:14:22"/>
    <n v="200"/>
    <n v="0"/>
    <n v="284.89999999999998"/>
    <s v="ERNESTO DE LA FUENTE FUENZALIDA"/>
    <x v="409"/>
    <s v="SANDEK 1"/>
    <s v="04:14:22"/>
    <e v="#N/A"/>
    <e v="#N/A"/>
    <m/>
  </r>
  <r>
    <x v="5"/>
    <x v="0"/>
    <n v="80"/>
    <n v="84.9"/>
    <x v="0"/>
    <s v="2"/>
    <x v="0"/>
    <s v=""/>
    <s v=""/>
    <s v="10067266"/>
    <s v="FELIPE"/>
    <s v="SAT YABER"/>
    <m/>
    <s v="SIMSEK"/>
    <m/>
    <s v=""/>
    <m/>
    <s v=""/>
    <s v="CHL"/>
    <s v=""/>
    <s v="17,71"/>
    <s v="7298"/>
    <m/>
    <s v="02:23"/>
    <s v="17,71"/>
    <s v="5955"/>
    <m/>
    <s v="02:03"/>
    <s v="23,7"/>
    <s v="2993"/>
    <m/>
    <s v="16:50"/>
    <m/>
    <m/>
    <m/>
    <m/>
    <m/>
    <m/>
    <m/>
    <m/>
    <m/>
    <m/>
    <m/>
    <m/>
    <m/>
    <m/>
    <m/>
    <m/>
    <m/>
    <n v="18.809999999999999"/>
    <n v="16246"/>
    <n v="16246"/>
    <x v="2"/>
    <n v="2"/>
    <s v="04:30:46"/>
    <n v="195"/>
    <n v="-16.399999999999999"/>
    <n v="263.5"/>
    <s v="FELIPE SAT YABER"/>
    <x v="410"/>
    <s v="RINCONADA A"/>
    <s v="04:14:22"/>
    <e v="#N/A"/>
    <e v="#N/A"/>
    <m/>
  </r>
  <r>
    <x v="5"/>
    <x v="0"/>
    <n v="80"/>
    <n v="84.9"/>
    <x v="0"/>
    <s v="3"/>
    <x v="0"/>
    <s v=""/>
    <s v=""/>
    <s v="10116737"/>
    <s v="JAVIER"/>
    <s v="MENDEZ YAÑEZ"/>
    <s v="1004SE31"/>
    <s v="ZEUS"/>
    <m/>
    <s v=""/>
    <m/>
    <s v=""/>
    <s v="CHL"/>
    <s v=""/>
    <s v="19,25"/>
    <s v="6714"/>
    <m/>
    <s v="04:35"/>
    <s v="16,64"/>
    <s v="6338"/>
    <m/>
    <s v="04:35"/>
    <s v="22,19"/>
    <s v="3197"/>
    <m/>
    <s v="13:44"/>
    <m/>
    <m/>
    <m/>
    <m/>
    <m/>
    <m/>
    <m/>
    <m/>
    <m/>
    <m/>
    <m/>
    <m/>
    <m/>
    <m/>
    <m/>
    <m/>
    <m/>
    <n v="18.809999999999999"/>
    <n v="16248"/>
    <n v="16248"/>
    <x v="2"/>
    <n v="3"/>
    <s v="04:30:48"/>
    <n v="190"/>
    <n v="-16.433333333333334"/>
    <n v="258.46666666666664"/>
    <s v="JAVIER MENDEZ YAÑEZ"/>
    <x v="50"/>
    <e v="#N/A"/>
    <s v="04:14:22"/>
    <e v="#N/A"/>
    <e v="#N/A"/>
    <m/>
  </r>
  <r>
    <x v="5"/>
    <x v="0"/>
    <n v="80"/>
    <n v="84.9"/>
    <x v="0"/>
    <s v="4"/>
    <x v="0"/>
    <s v=""/>
    <s v=""/>
    <m/>
    <s v="REBECA"/>
    <s v="MEDINA MORE"/>
    <m/>
    <s v="AS VIOLA"/>
    <m/>
    <s v=""/>
    <m/>
    <s v=""/>
    <s v="CHL"/>
    <s v=""/>
    <s v="17,54"/>
    <s v="7367"/>
    <m/>
    <s v="04:40"/>
    <s v="17,63"/>
    <s v="5984"/>
    <m/>
    <s v="02:37"/>
    <s v="18,79"/>
    <s v="3774"/>
    <m/>
    <s v="03:29"/>
    <m/>
    <m/>
    <m/>
    <m/>
    <m/>
    <m/>
    <m/>
    <m/>
    <m/>
    <m/>
    <m/>
    <m/>
    <m/>
    <m/>
    <m/>
    <m/>
    <m/>
    <n v="17.850000000000001"/>
    <n v="17125"/>
    <n v="17125"/>
    <x v="2"/>
    <n v="4"/>
    <s v="04:45:25"/>
    <n v="185"/>
    <n v="-31.05"/>
    <n v="238.84999999999997"/>
    <s v="REBECA MEDINA MORE"/>
    <x v="411"/>
    <e v="#N/A"/>
    <s v="04:14:22"/>
    <e v="#N/A"/>
    <e v="#N/A"/>
    <m/>
  </r>
  <r>
    <x v="5"/>
    <x v="0"/>
    <n v="80"/>
    <n v="84.9"/>
    <x v="0"/>
    <s v="5"/>
    <x v="0"/>
    <s v=""/>
    <s v=""/>
    <s v="10153244"/>
    <s v="LUIS ANDRES"/>
    <s v="ARTIGAS ESPINOZA"/>
    <m/>
    <s v="HLE KHEERAWAK"/>
    <m/>
    <s v=""/>
    <m/>
    <s v=""/>
    <s v="CHL"/>
    <s v=""/>
    <s v="15,52"/>
    <s v="8326"/>
    <m/>
    <s v="02:06"/>
    <s v="17"/>
    <s v="6203"/>
    <m/>
    <s v="02:34"/>
    <s v="16,45"/>
    <s v="4310"/>
    <m/>
    <s v="04:51"/>
    <m/>
    <m/>
    <m/>
    <m/>
    <m/>
    <m/>
    <m/>
    <m/>
    <m/>
    <m/>
    <m/>
    <m/>
    <m/>
    <m/>
    <m/>
    <m/>
    <m/>
    <n v="16.22"/>
    <n v="18840"/>
    <n v="18840"/>
    <x v="2"/>
    <n v="10"/>
    <s v="05:14:00"/>
    <n v="155"/>
    <n v="-59.633333333333333"/>
    <n v="180.26666666666668"/>
    <s v="LUIS ANDRES ARTIGAS ESPINOZA"/>
    <x v="412"/>
    <e v="#N/A"/>
    <s v="04:14:22"/>
    <e v="#N/A"/>
    <e v="#N/A"/>
    <m/>
  </r>
  <r>
    <x v="5"/>
    <x v="0"/>
    <n v="80"/>
    <n v="84.9"/>
    <x v="0"/>
    <s v="6"/>
    <x v="0"/>
    <s v=""/>
    <s v=""/>
    <s v="10138423"/>
    <s v="JOSE PEDRO"/>
    <s v="VARELA ALFONSO"/>
    <m/>
    <s v="SI QUILLEM"/>
    <m/>
    <s v=""/>
    <m/>
    <s v=""/>
    <s v="CHL"/>
    <s v=""/>
    <s v="17,2"/>
    <s v="7513"/>
    <m/>
    <s v="05:50"/>
    <s v="16,14"/>
    <s v="6536"/>
    <m/>
    <s v="03:05"/>
    <s v="13,46"/>
    <s v="5267"/>
    <m/>
    <s v="04:58"/>
    <m/>
    <m/>
    <m/>
    <m/>
    <m/>
    <m/>
    <m/>
    <m/>
    <m/>
    <m/>
    <m/>
    <m/>
    <m/>
    <m/>
    <m/>
    <m/>
    <m/>
    <n v="15.82"/>
    <n v="19316"/>
    <n v="19316"/>
    <x v="2"/>
    <n v="16"/>
    <s v="05:21:56"/>
    <n v="125"/>
    <n v="-67.566666666666663"/>
    <n v="142.33333333333334"/>
    <s v="JOSE PEDRO VARELA ALFONSO"/>
    <x v="413"/>
    <s v="EL MOLINO B"/>
    <s v="04:14:22"/>
    <e v="#N/A"/>
    <e v="#N/A"/>
    <m/>
  </r>
  <r>
    <x v="5"/>
    <x v="0"/>
    <n v="80"/>
    <n v="84.9"/>
    <x v="0"/>
    <s v="7"/>
    <x v="1"/>
    <s v=""/>
    <s v=""/>
    <s v="10138166"/>
    <s v="FRANCISCO"/>
    <s v="TORO ESCOBAR"/>
    <s v="106MW85"/>
    <s v="HP Nasik"/>
    <m/>
    <s v=""/>
    <m/>
    <s v=""/>
    <s v="CHL"/>
    <s v=""/>
    <s v="11,6"/>
    <s v="11138"/>
    <m/>
    <s v="09:44"/>
    <s v="13,35"/>
    <s v="7900"/>
    <m/>
    <s v="05:56"/>
    <s v="14,39"/>
    <s v="4929"/>
    <s v="FTQ GA"/>
    <s v="06:48"/>
    <m/>
    <m/>
    <m/>
    <m/>
    <m/>
    <m/>
    <m/>
    <m/>
    <m/>
    <m/>
    <m/>
    <m/>
    <m/>
    <m/>
    <m/>
    <m/>
    <m/>
    <n v="12.75"/>
    <n v="23967"/>
    <s v="NA"/>
    <x v="2"/>
    <s v="NA"/>
    <s v="NA"/>
    <n v="0"/>
    <e v="#VALUE!"/>
    <n v="0"/>
    <s v="FRANCISCO TORO ESCOBAR"/>
    <x v="80"/>
    <e v="#N/A"/>
    <s v="04:14:22"/>
    <e v="#N/A"/>
    <e v="#N/A"/>
    <m/>
  </r>
  <r>
    <x v="5"/>
    <x v="0"/>
    <n v="80"/>
    <n v="84.9"/>
    <x v="0"/>
    <s v="8"/>
    <x v="1"/>
    <s v=""/>
    <s v=""/>
    <s v="10048681"/>
    <s v="DAVID"/>
    <s v="RAMIREZ AGUILERA"/>
    <s v="106JV75"/>
    <s v="A. BABAH"/>
    <m/>
    <s v=""/>
    <m/>
    <s v=""/>
    <s v="CHL"/>
    <s v=""/>
    <s v="20,78"/>
    <s v="6218"/>
    <m/>
    <s v="03:45"/>
    <s v="19,82"/>
    <s v="5323"/>
    <s v="FTQ GA"/>
    <s v="05:39"/>
    <m/>
    <m/>
    <m/>
    <m/>
    <m/>
    <m/>
    <m/>
    <m/>
    <m/>
    <m/>
    <m/>
    <m/>
    <m/>
    <m/>
    <m/>
    <m/>
    <m/>
    <m/>
    <m/>
    <m/>
    <m/>
    <n v="20.34"/>
    <n v="11541"/>
    <s v="NA"/>
    <x v="2"/>
    <s v="NA"/>
    <s v="NA"/>
    <n v="0"/>
    <e v="#VALUE!"/>
    <n v="0"/>
    <s v="DAVID RAMIREZ AGUILERA"/>
    <x v="414"/>
    <e v="#N/A"/>
    <s v="04:14:22"/>
    <e v="#N/A"/>
    <e v="#N/A"/>
    <m/>
  </r>
  <r>
    <x v="5"/>
    <x v="0"/>
    <n v="80"/>
    <n v="84.9"/>
    <x v="0"/>
    <s v="9"/>
    <x v="1"/>
    <s v=""/>
    <s v=""/>
    <s v="10154327"/>
    <s v="ANDRES"/>
    <s v="VELASQUEZ"/>
    <m/>
    <s v="GLORIA"/>
    <m/>
    <s v=""/>
    <m/>
    <s v=""/>
    <s v="CHL"/>
    <s v=""/>
    <s v="17,59"/>
    <s v="7348"/>
    <m/>
    <s v="03:20"/>
    <s v="16,52"/>
    <s v="6385"/>
    <s v="FTQ GA+ME"/>
    <s v="10:01"/>
    <m/>
    <m/>
    <m/>
    <m/>
    <m/>
    <m/>
    <m/>
    <m/>
    <m/>
    <m/>
    <m/>
    <m/>
    <m/>
    <m/>
    <m/>
    <m/>
    <m/>
    <m/>
    <m/>
    <m/>
    <m/>
    <n v="17.09"/>
    <n v="13734"/>
    <s v="NA"/>
    <x v="2"/>
    <s v="NA"/>
    <s v="NA"/>
    <n v="0"/>
    <e v="#VALUE!"/>
    <n v="0"/>
    <s v="ANDRES VELASQUEZ"/>
    <x v="415"/>
    <e v="#N/A"/>
    <s v="04:14:22"/>
    <e v="#N/A"/>
    <e v="#N/A"/>
    <m/>
  </r>
  <r>
    <x v="5"/>
    <x v="0"/>
    <n v="80"/>
    <n v="84.9"/>
    <x v="0"/>
    <s v="10"/>
    <x v="1"/>
    <s v=""/>
    <s v=""/>
    <m/>
    <s v="VICTOR"/>
    <s v="KEHR"/>
    <s v="106PU74"/>
    <s v="SI QUEEN"/>
    <m/>
    <s v=""/>
    <m/>
    <s v=""/>
    <s v="CHL"/>
    <s v=""/>
    <s v="15,45"/>
    <s v="8366"/>
    <m/>
    <s v="02:28"/>
    <s v="16,96"/>
    <s v="6221"/>
    <s v="FTQ GA"/>
    <s v="02:38"/>
    <m/>
    <m/>
    <m/>
    <m/>
    <m/>
    <m/>
    <m/>
    <m/>
    <m/>
    <m/>
    <m/>
    <m/>
    <m/>
    <m/>
    <m/>
    <m/>
    <m/>
    <m/>
    <m/>
    <m/>
    <m/>
    <n v="16.09"/>
    <n v="14587"/>
    <s v="NA"/>
    <x v="2"/>
    <s v="NA"/>
    <s v="NA"/>
    <n v="0"/>
    <e v="#VALUE!"/>
    <n v="0"/>
    <s v="VICTOR KEHR"/>
    <x v="416"/>
    <s v="EL MOLINO B"/>
    <s v="04:14:22"/>
    <e v="#N/A"/>
    <e v="#N/A"/>
    <m/>
  </r>
  <r>
    <x v="5"/>
    <x v="0"/>
    <n v="80"/>
    <n v="84.9"/>
    <x v="0"/>
    <s v="11"/>
    <x v="1"/>
    <s v=""/>
    <s v=""/>
    <s v="10172358"/>
    <s v="FELIPE"/>
    <s v="YCHPAS ESPINOZA"/>
    <s v="106CE20"/>
    <s v="AL RAMAL"/>
    <m/>
    <s v=""/>
    <m/>
    <s v=""/>
    <s v="PER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s v="FELIPE YCHPAS ESPINOZA"/>
    <x v="237"/>
    <e v="#N/A"/>
    <s v="04:14:22"/>
    <e v="#N/A"/>
    <e v="#N/A"/>
    <m/>
  </r>
  <r>
    <x v="5"/>
    <x v="0"/>
    <n v="80"/>
    <n v="84.9"/>
    <x v="0"/>
    <s v="12"/>
    <x v="1"/>
    <s v=""/>
    <s v=""/>
    <s v="10039977"/>
    <s v="JUAN EDUARDO"/>
    <s v="COX VIAL"/>
    <s v="104RY39"/>
    <s v="PASCUAL"/>
    <m/>
    <s v=""/>
    <m/>
    <s v=""/>
    <s v="CHL"/>
    <s v=""/>
    <s v=""/>
    <s v=""/>
    <s v="FTQ FTC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s v="JUAN EDUARDO COX VIAL"/>
    <x v="417"/>
    <e v="#N/A"/>
    <s v="04:14:22"/>
    <e v="#N/A"/>
    <e v="#N/A"/>
    <m/>
  </r>
  <r>
    <x v="5"/>
    <x v="0"/>
    <n v="80"/>
    <n v="84.9"/>
    <x v="1"/>
    <s v="1"/>
    <x v="0"/>
    <s v=""/>
    <s v=""/>
    <s v="10172700"/>
    <s v="ALVARO"/>
    <s v="COX MUJICA"/>
    <s v="106BG28"/>
    <s v="BANDOLERO AC "/>
    <m/>
    <s v=""/>
    <m/>
    <s v=""/>
    <s v="CHL"/>
    <s v=""/>
    <s v="16,41"/>
    <s v="7876"/>
    <m/>
    <s v="03:57"/>
    <s v="16,57"/>
    <s v="6365"/>
    <m/>
    <s v="04:45"/>
    <s v="17,56"/>
    <s v="4039"/>
    <m/>
    <s v="06:32"/>
    <m/>
    <m/>
    <m/>
    <m/>
    <m/>
    <m/>
    <m/>
    <m/>
    <m/>
    <m/>
    <m/>
    <m/>
    <m/>
    <m/>
    <m/>
    <m/>
    <m/>
    <n v="16.72"/>
    <n v="18280"/>
    <n v="18280"/>
    <x v="3"/>
    <n v="8"/>
    <s v="05:04:40"/>
    <n v="165"/>
    <n v="-50.3"/>
    <n v="199.60000000000002"/>
    <s v="ALVARO COX MUJICA"/>
    <x v="418"/>
    <e v="#N/A"/>
    <s v="04:14:22"/>
    <e v="#N/A"/>
    <e v="#N/A"/>
    <m/>
  </r>
  <r>
    <x v="5"/>
    <x v="0"/>
    <n v="80"/>
    <n v="84.9"/>
    <x v="1"/>
    <s v="2"/>
    <x v="0"/>
    <s v=""/>
    <s v=""/>
    <s v="10160530"/>
    <s v="VICENTE "/>
    <s v="LARRAIN ARJONA"/>
    <m/>
    <s v="HF EVA"/>
    <m/>
    <s v=""/>
    <m/>
    <s v=""/>
    <s v="CHL"/>
    <s v=""/>
    <s v="15,82"/>
    <s v="8170"/>
    <m/>
    <s v="02:37"/>
    <s v="15,63"/>
    <s v="6748"/>
    <m/>
    <s v="05:31"/>
    <s v="16,8"/>
    <s v="4222"/>
    <m/>
    <s v="04:25"/>
    <m/>
    <m/>
    <m/>
    <m/>
    <m/>
    <m/>
    <m/>
    <m/>
    <m/>
    <m/>
    <m/>
    <m/>
    <m/>
    <m/>
    <m/>
    <m/>
    <m/>
    <n v="15.97"/>
    <n v="19140"/>
    <n v="19140"/>
    <x v="3"/>
    <n v="12"/>
    <s v="05:19:00"/>
    <n v="145"/>
    <n v="-64.633333333333326"/>
    <n v="165.26666666666668"/>
    <s v="VICENTE  LARRAIN ARJONA"/>
    <x v="310"/>
    <s v="EL QUILLAY"/>
    <s v="04:14:22"/>
    <e v="#N/A"/>
    <e v="#N/A"/>
    <m/>
  </r>
  <r>
    <x v="5"/>
    <x v="0"/>
    <n v="80"/>
    <n v="84.9"/>
    <x v="1"/>
    <s v="3"/>
    <x v="1"/>
    <s v=""/>
    <s v=""/>
    <s v="10176170"/>
    <s v="JOSE"/>
    <s v="SPOERER VERGARA"/>
    <m/>
    <s v="DUENDE"/>
    <m/>
    <s v=""/>
    <m/>
    <s v=""/>
    <s v="CHL"/>
    <s v=""/>
    <s v="16,42"/>
    <s v="7871"/>
    <m/>
    <s v="03:59"/>
    <s v="16,45"/>
    <s v="6412"/>
    <s v="FTQ GA"/>
    <s v="05:08"/>
    <m/>
    <m/>
    <m/>
    <m/>
    <m/>
    <m/>
    <m/>
    <m/>
    <m/>
    <m/>
    <m/>
    <m/>
    <m/>
    <m/>
    <m/>
    <m/>
    <m/>
    <m/>
    <m/>
    <m/>
    <m/>
    <n v="16.43"/>
    <n v="14283"/>
    <s v="NA"/>
    <x v="3"/>
    <s v="NA"/>
    <s v="NA"/>
    <n v="0"/>
    <e v="#VALUE!"/>
    <n v="0"/>
    <s v="JOSE SPOERER VERGARA"/>
    <x v="419"/>
    <s v="LA COMPAÑÍA"/>
    <s v="04:14:22"/>
    <e v="#N/A"/>
    <e v="#N/A"/>
    <m/>
  </r>
  <r>
    <x v="5"/>
    <x v="0"/>
    <n v="80"/>
    <n v="84.9"/>
    <x v="1"/>
    <s v="4"/>
    <x v="1"/>
    <s v=""/>
    <s v=""/>
    <s v="10141895"/>
    <s v="CRISTOBAL"/>
    <s v="LARRAIN ARJONA"/>
    <m/>
    <s v="Punta del viento Mushali"/>
    <m/>
    <s v=""/>
    <m/>
    <s v=""/>
    <s v="CHL"/>
    <s v=""/>
    <s v="15,89"/>
    <s v="8133"/>
    <m/>
    <s v="01:53"/>
    <s v="15,97"/>
    <s v="6606"/>
    <s v="RET"/>
    <s v="02:47"/>
    <m/>
    <m/>
    <m/>
    <m/>
    <m/>
    <m/>
    <m/>
    <m/>
    <m/>
    <m/>
    <m/>
    <m/>
    <m/>
    <m/>
    <m/>
    <m/>
    <m/>
    <m/>
    <m/>
    <m/>
    <m/>
    <n v="15.93"/>
    <n v="14739"/>
    <s v="NA"/>
    <x v="3"/>
    <s v="NA"/>
    <s v="NA"/>
    <n v="0"/>
    <e v="#VALUE!"/>
    <n v="0"/>
    <s v="CRISTOBAL LARRAIN ARJONA"/>
    <x v="420"/>
    <s v="EL QUILLAY"/>
    <s v="04:14:22"/>
    <e v="#N/A"/>
    <e v="#N/A"/>
    <m/>
  </r>
  <r>
    <x v="5"/>
    <x v="0"/>
    <n v="80"/>
    <n v="84.9"/>
    <x v="1"/>
    <s v="5"/>
    <x v="1"/>
    <s v=""/>
    <s v=""/>
    <s v="10187939"/>
    <s v="EMILIA"/>
    <s v="PATTERSON"/>
    <m/>
    <s v="SERCKIS"/>
    <m/>
    <s v=""/>
    <m/>
    <s v=""/>
    <s v="CHL"/>
    <s v=""/>
    <s v="16,02"/>
    <s v="8069"/>
    <s v="FTQ GA"/>
    <s v="01:36"/>
    <m/>
    <m/>
    <m/>
    <m/>
    <m/>
    <m/>
    <m/>
    <m/>
    <m/>
    <m/>
    <m/>
    <m/>
    <m/>
    <m/>
    <m/>
    <m/>
    <m/>
    <m/>
    <m/>
    <m/>
    <m/>
    <m/>
    <m/>
    <m/>
    <m/>
    <n v="16.02"/>
    <n v="8069"/>
    <s v="NA"/>
    <x v="3"/>
    <s v="NA"/>
    <s v="NA"/>
    <n v="0"/>
    <e v="#VALUE!"/>
    <n v="0"/>
    <s v="EMILIA PATTERSON"/>
    <x v="421"/>
    <s v="RINCONADA A"/>
    <s v="04:14:22"/>
    <e v="#N/A"/>
    <e v="#N/A"/>
    <m/>
  </r>
  <r>
    <x v="5"/>
    <x v="0"/>
    <n v="80"/>
    <n v="84.9"/>
    <x v="1"/>
    <s v="6"/>
    <x v="1"/>
    <s v=""/>
    <s v=""/>
    <s v="10172599"/>
    <s v="PIA"/>
    <s v="CERPA SABATER"/>
    <m/>
    <s v="ALMAS DE CAMPEÓN"/>
    <m/>
    <s v=""/>
    <m/>
    <s v=""/>
    <s v="CHL"/>
    <s v=""/>
    <s v="15,97"/>
    <s v="8091"/>
    <s v="FTQ GA"/>
    <s v="01:53"/>
    <m/>
    <m/>
    <m/>
    <m/>
    <m/>
    <m/>
    <m/>
    <m/>
    <m/>
    <m/>
    <m/>
    <m/>
    <m/>
    <m/>
    <m/>
    <m/>
    <m/>
    <m/>
    <m/>
    <m/>
    <m/>
    <m/>
    <m/>
    <m/>
    <m/>
    <n v="15.97"/>
    <n v="8091"/>
    <s v="NA"/>
    <x v="3"/>
    <s v="NA"/>
    <s v="NA"/>
    <n v="0"/>
    <e v="#VALUE!"/>
    <n v="0"/>
    <s v="PIA CERPA SABATER"/>
    <x v="422"/>
    <e v="#N/A"/>
    <s v="04:14:22"/>
    <e v="#N/A"/>
    <e v="#N/A"/>
    <m/>
  </r>
  <r>
    <x v="5"/>
    <x v="0"/>
    <n v="80"/>
    <n v="84.9"/>
    <x v="1"/>
    <s v="7"/>
    <x v="1"/>
    <s v=""/>
    <s v=""/>
    <s v="10086065"/>
    <s v="PAULA"/>
    <s v="LLORENS CLARK"/>
    <s v="105IM26"/>
    <s v="FILIPA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3"/>
    <s v="NA"/>
    <s v="NA"/>
    <n v="0"/>
    <e v="#VALUE!"/>
    <n v="0"/>
    <s v="PAULA LLORENS CLARK"/>
    <x v="423"/>
    <s v="SANDEK 1"/>
    <s v="04:14:22"/>
    <e v="#N/A"/>
    <e v="#N/A"/>
    <m/>
  </r>
  <r>
    <x v="5"/>
    <x v="1"/>
    <n v="80"/>
    <n v="84.9"/>
    <x v="0"/>
    <s v="1"/>
    <x v="0"/>
    <s v=""/>
    <s v=""/>
    <s v="10015980"/>
    <s v="MONICA "/>
    <s v="PINTO LIMA GRAZIANO"/>
    <m/>
    <s v="RAISA"/>
    <m/>
    <s v=""/>
    <m/>
    <s v=""/>
    <s v="BRA"/>
    <s v=""/>
    <s v="08:30:00"/>
    <s v="10:28:16"/>
    <s v="10:29:50"/>
    <s v="17,97"/>
    <s v="18,21"/>
    <s v="7191"/>
    <m/>
    <s v="11:09:50"/>
    <s v="12:49:51"/>
    <s v="12:52:16"/>
    <s v="17,16"/>
    <s v="17,58"/>
    <s v="6146"/>
    <m/>
    <s v="13:32:16"/>
    <s v="14:35:31"/>
    <s v="14:42:13"/>
    <s v="18,69"/>
    <s v="18,69"/>
    <s v="3794"/>
    <m/>
    <m/>
    <m/>
    <m/>
    <m/>
    <m/>
    <m/>
    <m/>
    <m/>
    <n v="17.84"/>
    <n v="17131"/>
    <n v="17131"/>
    <x v="2"/>
    <n v="5"/>
    <s v="04:45:31"/>
    <n v="180"/>
    <n v="-31.15"/>
    <n v="233.74999999999997"/>
    <s v="MONICA  PINTO LIMA GRAZIANO"/>
    <x v="424"/>
    <e v="#N/A"/>
    <s v="04:14:22"/>
    <e v="#N/A"/>
    <e v="#N/A"/>
    <m/>
  </r>
  <r>
    <x v="5"/>
    <x v="1"/>
    <n v="80"/>
    <n v="84.9"/>
    <x v="0"/>
    <s v="2"/>
    <x v="0"/>
    <s v=""/>
    <s v=""/>
    <s v="10030149"/>
    <s v="PEDRO PABLO "/>
    <s v="GÓMEZ MARTÍNEZ"/>
    <m/>
    <s v="BELLA"/>
    <m/>
    <s v=""/>
    <m/>
    <s v=""/>
    <s v="CHL"/>
    <s v=""/>
    <s v="08:30:00"/>
    <s v="10:28:04"/>
    <s v="10:30:09"/>
    <s v="17,93"/>
    <s v="18,24"/>
    <s v="7209"/>
    <m/>
    <s v="11:10:09"/>
    <s v="12:50:00"/>
    <s v="12:51:35"/>
    <s v="17,33"/>
    <s v="17,6"/>
    <s v="6086"/>
    <m/>
    <s v="13:31:35"/>
    <s v="14:35:34"/>
    <s v="14:42:17"/>
    <s v="18,47"/>
    <s v="18,47"/>
    <s v="3839"/>
    <m/>
    <m/>
    <m/>
    <m/>
    <m/>
    <m/>
    <m/>
    <m/>
    <m/>
    <n v="17.84"/>
    <n v="17134"/>
    <n v="17134"/>
    <x v="2"/>
    <n v="6"/>
    <s v="04:45:34"/>
    <n v="175"/>
    <n v="-31.2"/>
    <n v="228.7"/>
    <s v="PEDRO PABLO  GÓMEZ MARTÍNEZ"/>
    <x v="425"/>
    <e v="#N/A"/>
    <s v="04:14:22"/>
    <e v="#N/A"/>
    <e v="#N/A"/>
    <m/>
  </r>
  <r>
    <x v="5"/>
    <x v="1"/>
    <n v="80"/>
    <n v="84.9"/>
    <x v="0"/>
    <s v="3"/>
    <x v="0"/>
    <s v=""/>
    <s v=""/>
    <m/>
    <s v="OSCAR"/>
    <s v="TAHAN"/>
    <m/>
    <s v="GALA"/>
    <m/>
    <s v=""/>
    <m/>
    <s v=""/>
    <s v="CHL"/>
    <s v=""/>
    <s v="08:30:00"/>
    <s v="10:16:25"/>
    <s v="10:19:50"/>
    <s v="19,61"/>
    <s v="20,24"/>
    <s v="6590"/>
    <m/>
    <s v="10:59:50"/>
    <s v="12:41:08"/>
    <s v="12:46:10"/>
    <s v="16,53"/>
    <s v="17,35"/>
    <s v="6380"/>
    <m/>
    <s v="13:26:10"/>
    <s v="14:39:48"/>
    <s v="14:56:09"/>
    <s v="16,05"/>
    <s v="16,05"/>
    <s v="4419"/>
    <m/>
    <m/>
    <m/>
    <m/>
    <m/>
    <m/>
    <m/>
    <m/>
    <m/>
    <n v="17.579999999999998"/>
    <n v="17389"/>
    <n v="17389"/>
    <x v="2"/>
    <n v="7"/>
    <s v="04:49:49"/>
    <n v="170"/>
    <n v="-35.450000000000003"/>
    <n v="219.45"/>
    <s v="OSCAR TAHAN"/>
    <x v="62"/>
    <e v="#N/A"/>
    <s v="04:14:22"/>
    <e v="#N/A"/>
    <e v="#N/A"/>
    <m/>
  </r>
  <r>
    <x v="5"/>
    <x v="1"/>
    <n v="80"/>
    <n v="84.9"/>
    <x v="0"/>
    <s v="4"/>
    <x v="0"/>
    <s v=""/>
    <s v=""/>
    <s v="10092659"/>
    <s v="JOSEFINA"/>
    <s v="MATURANA FELL"/>
    <m/>
    <s v="Toba Espiritu"/>
    <m/>
    <s v=""/>
    <m/>
    <s v=""/>
    <s v="CHL"/>
    <s v=""/>
    <s v="08:30:00"/>
    <s v="10:56:29"/>
    <s v="10:58:52"/>
    <s v="14,47"/>
    <s v="14,7"/>
    <s v="8932"/>
    <m/>
    <s v="11:38:52"/>
    <s v="13:18:08"/>
    <s v="13:21:54"/>
    <s v="17,06"/>
    <s v="17,71"/>
    <s v="6182"/>
    <m/>
    <s v="14:01:54"/>
    <s v="15:11:27"/>
    <s v="15:15:43"/>
    <s v="16,99"/>
    <s v="16,99"/>
    <s v="4174"/>
    <m/>
    <m/>
    <m/>
    <m/>
    <m/>
    <m/>
    <m/>
    <m/>
    <m/>
    <n v="15.85"/>
    <n v="19288"/>
    <n v="19288"/>
    <x v="2"/>
    <n v="13"/>
    <s v="05:21:28"/>
    <n v="140"/>
    <n v="-67.099999999999994"/>
    <n v="157.80000000000001"/>
    <s v="JOSEFINA MATURANA FELL"/>
    <x v="426"/>
    <s v="TOBA ENDURANCE"/>
    <s v="04:14:22"/>
    <e v="#N/A"/>
    <e v="#N/A"/>
    <m/>
  </r>
  <r>
    <x v="5"/>
    <x v="1"/>
    <n v="80"/>
    <n v="84.9"/>
    <x v="0"/>
    <s v="5"/>
    <x v="0"/>
    <s v=""/>
    <s v=""/>
    <s v="10139724"/>
    <s v="ORLANDO"/>
    <s v="VILLALOBOS"/>
    <m/>
    <s v="RB USHIA"/>
    <m/>
    <s v=""/>
    <m/>
    <s v=""/>
    <s v="CHL"/>
    <s v=""/>
    <s v="08:30:00"/>
    <s v="10:31:20"/>
    <s v="10:35:36"/>
    <s v="17,15"/>
    <s v="17,75"/>
    <s v="7536"/>
    <m/>
    <s v="11:15:36"/>
    <s v="13:03:34"/>
    <s v="13:08:15"/>
    <s v="15,61"/>
    <s v="16,28"/>
    <s v="6759"/>
    <m/>
    <s v="13:48:15"/>
    <s v="15:11:45"/>
    <s v="15:18:43"/>
    <s v="14,15"/>
    <s v="14,15"/>
    <s v="5011"/>
    <m/>
    <m/>
    <m/>
    <m/>
    <m/>
    <m/>
    <m/>
    <m/>
    <m/>
    <n v="15.83"/>
    <n v="19306"/>
    <n v="19306"/>
    <x v="2"/>
    <n v="14"/>
    <s v="05:21:46"/>
    <n v="135"/>
    <n v="-67.400000000000006"/>
    <n v="152.5"/>
    <s v="ORLANDO VILLALOBOS"/>
    <x v="427"/>
    <e v="#N/A"/>
    <s v="04:14:22"/>
    <e v="#N/A"/>
    <e v="#N/A"/>
    <m/>
  </r>
  <r>
    <x v="5"/>
    <x v="1"/>
    <n v="80"/>
    <n v="84.9"/>
    <x v="0"/>
    <s v="6"/>
    <x v="0"/>
    <s v=""/>
    <s v=""/>
    <m/>
    <s v="PABLO "/>
    <s v="LLOMPART GARCIA HUIDOBRO"/>
    <m/>
    <s v="ANCAR FARUK"/>
    <m/>
    <s v=""/>
    <m/>
    <s v=""/>
    <s v="CHL"/>
    <s v=""/>
    <s v="08:30:00"/>
    <s v="10:47:52"/>
    <s v="10:49:16"/>
    <s v="15,47"/>
    <s v="15,62"/>
    <s v="8356"/>
    <m/>
    <s v="11:29:16"/>
    <s v="13:13:18"/>
    <s v="13:16:05"/>
    <s v="16,46"/>
    <s v="16,9"/>
    <s v="6409"/>
    <m/>
    <s v="13:56:05"/>
    <s v="15:11:48"/>
    <s v="15:16:18"/>
    <s v="15,61"/>
    <s v="15,61"/>
    <s v="4543"/>
    <m/>
    <m/>
    <m/>
    <m/>
    <m/>
    <m/>
    <m/>
    <m/>
    <m/>
    <n v="15.83"/>
    <n v="19308"/>
    <n v="19308"/>
    <x v="2"/>
    <n v="15"/>
    <s v="05:21:48"/>
    <n v="130"/>
    <n v="-67.433333333333337"/>
    <n v="147.46666666666667"/>
    <s v="PABLO  LLOMPART GARCIA HUIDOBRO"/>
    <x v="189"/>
    <e v="#N/A"/>
    <s v="04:14:22"/>
    <e v="#N/A"/>
    <e v="#N/A"/>
    <m/>
  </r>
  <r>
    <x v="5"/>
    <x v="1"/>
    <n v="80"/>
    <n v="84.9"/>
    <x v="0"/>
    <s v="7"/>
    <x v="0"/>
    <s v=""/>
    <s v=""/>
    <m/>
    <s v="GONZALO "/>
    <s v="GAJARDO PONCE"/>
    <m/>
    <s v="SIHAM"/>
    <m/>
    <s v=""/>
    <m/>
    <s v=""/>
    <s v="CHL"/>
    <s v=""/>
    <s v="08:30:00"/>
    <s v="11:19:53"/>
    <s v="11:23:16"/>
    <s v="12,43"/>
    <s v="12,68"/>
    <s v="10397"/>
    <m/>
    <s v="12:03:16"/>
    <s v="13:58:49"/>
    <s v="14:01:22"/>
    <s v="14,89"/>
    <s v="15,22"/>
    <s v="7085"/>
    <m/>
    <s v="14:41:22"/>
    <s v="16:02:20"/>
    <s v="16:06:35"/>
    <s v="14,6"/>
    <s v="14,6"/>
    <s v="4858"/>
    <m/>
    <m/>
    <m/>
    <m/>
    <m/>
    <m/>
    <m/>
    <m/>
    <m/>
    <n v="13.68"/>
    <n v="22340"/>
    <n v="22340"/>
    <x v="2"/>
    <n v="18"/>
    <s v="06:12:20"/>
    <n v="115"/>
    <n v="-117.96666666666667"/>
    <n v="84.899999930000007"/>
    <s v="GONZALO  GAJARDO PONCE"/>
    <x v="428"/>
    <e v="#N/A"/>
    <s v="04:14:22"/>
    <e v="#N/A"/>
    <e v="#N/A"/>
    <m/>
  </r>
  <r>
    <x v="5"/>
    <x v="1"/>
    <n v="80"/>
    <n v="84.9"/>
    <x v="0"/>
    <s v="8"/>
    <x v="0"/>
    <s v=""/>
    <s v=""/>
    <s v="10018248"/>
    <s v="LUKAS"/>
    <s v="BUCKEL OCQUETEAU"/>
    <m/>
    <s v="ANG Chella mhf"/>
    <m/>
    <s v=""/>
    <m/>
    <s v=""/>
    <s v="CHL"/>
    <s v=""/>
    <s v="08:30:00"/>
    <s v="10:58:59"/>
    <s v="11:03:03"/>
    <s v="14,07"/>
    <s v="14,46"/>
    <s v="9184"/>
    <m/>
    <s v="11:43:03"/>
    <s v="13:52:33"/>
    <s v="13:56:06"/>
    <s v="13,21"/>
    <s v="13,58"/>
    <s v="7983"/>
    <m/>
    <s v="14:36:06"/>
    <s v="16:09:28"/>
    <s v="16:15:18"/>
    <s v="12,66"/>
    <s v="12,66"/>
    <s v="5602"/>
    <m/>
    <m/>
    <m/>
    <m/>
    <m/>
    <m/>
    <m/>
    <m/>
    <m/>
    <n v="13.42"/>
    <n v="22769"/>
    <n v="22769"/>
    <x v="2"/>
    <n v="19"/>
    <s v="06:19:29"/>
    <n v="110"/>
    <n v="-125.11666666666666"/>
    <n v="84.899999919999999"/>
    <s v="LUKAS BUCKEL OCQUETEAU"/>
    <x v="429"/>
    <e v="#N/A"/>
    <s v="04:14:22"/>
    <e v="#N/A"/>
    <e v="#N/A"/>
    <m/>
  </r>
  <r>
    <x v="5"/>
    <x v="1"/>
    <n v="80"/>
    <n v="84.9"/>
    <x v="0"/>
    <s v="9"/>
    <x v="0"/>
    <s v=""/>
    <s v=""/>
    <s v="10014233"/>
    <s v="MARIA PAZ"/>
    <s v="VARGAS"/>
    <m/>
    <s v="TARTARA"/>
    <m/>
    <s v=""/>
    <m/>
    <s v=""/>
    <s v="CHL"/>
    <s v=""/>
    <s v="08:30:00"/>
    <s v="10:59:01"/>
    <s v="11:02:50"/>
    <s v="14,09"/>
    <s v="14,45"/>
    <s v="9171"/>
    <m/>
    <s v="11:42:50"/>
    <s v="13:52:35"/>
    <s v="13:56:10"/>
    <s v="13,18"/>
    <s v="13,55"/>
    <s v="8000"/>
    <m/>
    <s v="14:36:10"/>
    <s v="16:09:30"/>
    <s v="16:15:14"/>
    <s v="12,66"/>
    <s v="12,66"/>
    <s v="5600"/>
    <m/>
    <m/>
    <m/>
    <m/>
    <m/>
    <m/>
    <m/>
    <m/>
    <m/>
    <n v="13.42"/>
    <n v="22771"/>
    <n v="22771"/>
    <x v="2"/>
    <n v="20"/>
    <s v="06:19:31"/>
    <n v="105"/>
    <n v="-125.15"/>
    <n v="84.899999910000005"/>
    <s v="MARIA PAZ VARGAS"/>
    <x v="430"/>
    <e v="#N/A"/>
    <s v="04:14:22"/>
    <e v="#N/A"/>
    <e v="#N/A"/>
    <m/>
  </r>
  <r>
    <x v="5"/>
    <x v="1"/>
    <n v="80"/>
    <n v="84.9"/>
    <x v="0"/>
    <s v="10"/>
    <x v="1"/>
    <s v=""/>
    <s v=""/>
    <s v="_x0009_10116624"/>
    <s v="RENATO "/>
    <s v="CERDA BARROS"/>
    <m/>
    <s v="AYHINCO"/>
    <m/>
    <s v=""/>
    <m/>
    <s v=""/>
    <s v="CHL"/>
    <s v=""/>
    <s v="08:30:00"/>
    <s v="10:16:54"/>
    <s v="10:20:06"/>
    <s v="19,56"/>
    <s v="20,15"/>
    <s v="6606"/>
    <m/>
    <s v="11:00:06"/>
    <s v="12:42:42"/>
    <s v="12:46:34"/>
    <s v="16,51"/>
    <s v="17,13"/>
    <s v="6389"/>
    <s v="FTQ ME"/>
    <m/>
    <m/>
    <m/>
    <m/>
    <m/>
    <m/>
    <m/>
    <m/>
    <m/>
    <m/>
    <m/>
    <m/>
    <m/>
    <m/>
    <m/>
    <n v="18.059999999999999"/>
    <n v="12995"/>
    <s v="NA"/>
    <x v="2"/>
    <s v="NA"/>
    <s v="NA"/>
    <n v="0"/>
    <e v="#VALUE!"/>
    <n v="0"/>
    <s v="RENATO  CERDA BARROS"/>
    <x v="248"/>
    <e v="#N/A"/>
    <s v="04:14:22"/>
    <e v="#N/A"/>
    <e v="#N/A"/>
    <m/>
  </r>
  <r>
    <x v="5"/>
    <x v="1"/>
    <n v="80"/>
    <n v="84.9"/>
    <x v="0"/>
    <s v="11"/>
    <x v="1"/>
    <s v=""/>
    <s v=""/>
    <m/>
    <s v="MEDARDO"/>
    <s v="RAGA"/>
    <m/>
    <s v="KAMAL"/>
    <m/>
    <s v=""/>
    <m/>
    <s v=""/>
    <s v="CHL"/>
    <s v=""/>
    <s v="08:30:00"/>
    <s v="10:19:28"/>
    <s v="10:24:10"/>
    <s v="18,86"/>
    <s v="19,68"/>
    <s v="6851"/>
    <s v="FTQ GA"/>
    <m/>
    <m/>
    <m/>
    <m/>
    <m/>
    <m/>
    <m/>
    <m/>
    <m/>
    <m/>
    <m/>
    <m/>
    <m/>
    <m/>
    <m/>
    <m/>
    <m/>
    <m/>
    <m/>
    <m/>
    <m/>
    <m/>
    <n v="18.86"/>
    <n v="6851"/>
    <s v="NA"/>
    <x v="2"/>
    <s v="NA"/>
    <s v="NA"/>
    <n v="0"/>
    <e v="#VALUE!"/>
    <n v="0"/>
    <s v="MEDARDO RAGA"/>
    <x v="431"/>
    <e v="#N/A"/>
    <s v="04:14:22"/>
    <e v="#N/A"/>
    <e v="#N/A"/>
    <m/>
  </r>
  <r>
    <x v="5"/>
    <x v="1"/>
    <n v="80"/>
    <n v="84.9"/>
    <x v="0"/>
    <s v="12"/>
    <x v="1"/>
    <s v=""/>
    <s v=""/>
    <m/>
    <s v="MATIAS"/>
    <s v="ALONSO ASCUY"/>
    <m/>
    <s v="ARAMIS"/>
    <m/>
    <s v=""/>
    <m/>
    <s v=""/>
    <s v="CHL"/>
    <s v=""/>
    <s v="08:30:00"/>
    <s v="10:10:05"/>
    <s v="10:27:08"/>
    <s v="18,39"/>
    <s v="21,52"/>
    <s v="7029"/>
    <s v="FTQ GA"/>
    <m/>
    <m/>
    <m/>
    <m/>
    <m/>
    <m/>
    <m/>
    <m/>
    <m/>
    <m/>
    <m/>
    <m/>
    <m/>
    <m/>
    <m/>
    <m/>
    <m/>
    <m/>
    <m/>
    <m/>
    <m/>
    <m/>
    <n v="18.39"/>
    <n v="7029"/>
    <s v="NA"/>
    <x v="2"/>
    <s v="NA"/>
    <s v="NA"/>
    <n v="0"/>
    <e v="#VALUE!"/>
    <n v="0"/>
    <s v="MATIAS ALONSO ASCUY"/>
    <x v="64"/>
    <s v="SANDEK 1"/>
    <s v="04:14:22"/>
    <e v="#N/A"/>
    <e v="#N/A"/>
    <m/>
  </r>
  <r>
    <x v="5"/>
    <x v="1"/>
    <n v="80"/>
    <n v="84.9"/>
    <x v="0"/>
    <s v="13"/>
    <x v="1"/>
    <s v=""/>
    <s v=""/>
    <m/>
    <s v="JUAN"/>
    <s v="GOMEZ"/>
    <m/>
    <s v="COCO"/>
    <m/>
    <s v=""/>
    <m/>
    <s v=""/>
    <s v="CHL"/>
    <s v=""/>
    <s v="08:30:00"/>
    <s v="10:27:16"/>
    <s v="10:31:35"/>
    <s v="17,72"/>
    <s v="18,37"/>
    <s v="7295"/>
    <s v="FTQ GA"/>
    <m/>
    <m/>
    <m/>
    <m/>
    <m/>
    <m/>
    <m/>
    <m/>
    <m/>
    <m/>
    <m/>
    <m/>
    <m/>
    <m/>
    <m/>
    <m/>
    <m/>
    <m/>
    <m/>
    <m/>
    <m/>
    <m/>
    <n v="17.72"/>
    <n v="7295"/>
    <s v="NA"/>
    <x v="2"/>
    <s v="NA"/>
    <s v="NA"/>
    <n v="0"/>
    <e v="#VALUE!"/>
    <n v="0"/>
    <s v="JUAN GOMEZ"/>
    <x v="91"/>
    <s v="SANDEK 2"/>
    <s v="04:14:22"/>
    <e v="#N/A"/>
    <e v="#N/A"/>
    <m/>
  </r>
  <r>
    <x v="5"/>
    <x v="1"/>
    <n v="80"/>
    <n v="84.9"/>
    <x v="0"/>
    <s v="14"/>
    <x v="1"/>
    <s v=""/>
    <s v=""/>
    <m/>
    <s v="SEBASTIAN"/>
    <s v="IRRIBARRA CONA"/>
    <m/>
    <s v="RB URRACA"/>
    <m/>
    <s v=""/>
    <m/>
    <s v=""/>
    <s v="CHL"/>
    <s v=""/>
    <s v="08:30:00"/>
    <s v="10:31:19"/>
    <s v="10:35:38"/>
    <s v="17,14"/>
    <s v="17,76"/>
    <s v="7538"/>
    <s v="FTQ GA"/>
    <m/>
    <m/>
    <m/>
    <m/>
    <m/>
    <m/>
    <m/>
    <m/>
    <m/>
    <m/>
    <m/>
    <m/>
    <m/>
    <m/>
    <m/>
    <m/>
    <m/>
    <m/>
    <m/>
    <m/>
    <m/>
    <m/>
    <n v="17.14"/>
    <n v="7538"/>
    <s v="NA"/>
    <x v="2"/>
    <s v="NA"/>
    <s v="NA"/>
    <n v="0"/>
    <e v="#VALUE!"/>
    <n v="0"/>
    <s v="SEBASTIAN IRRIBARRA CONA"/>
    <x v="77"/>
    <e v="#N/A"/>
    <s v="04:14:22"/>
    <e v="#N/A"/>
    <e v="#N/A"/>
    <m/>
  </r>
  <r>
    <x v="5"/>
    <x v="1"/>
    <n v="80"/>
    <n v="84.9"/>
    <x v="0"/>
    <s v="15"/>
    <x v="1"/>
    <s v=""/>
    <s v=""/>
    <m/>
    <s v="MARISOL"/>
    <s v="SUAREZ"/>
    <s v="105LA85"/>
    <s v="CANTINERO"/>
    <m/>
    <s v=""/>
    <m/>
    <s v=""/>
    <s v="CHL"/>
    <s v=""/>
    <s v="08:30:00"/>
    <s v="11:19:56"/>
    <s v="11:23:08"/>
    <s v="12,44"/>
    <s v="12,67"/>
    <s v="10389"/>
    <s v="RET"/>
    <m/>
    <m/>
    <m/>
    <m/>
    <m/>
    <m/>
    <m/>
    <m/>
    <m/>
    <m/>
    <m/>
    <m/>
    <m/>
    <m/>
    <m/>
    <m/>
    <m/>
    <m/>
    <m/>
    <m/>
    <m/>
    <m/>
    <n v="12.44"/>
    <n v="10389"/>
    <s v="NA"/>
    <x v="2"/>
    <s v="NA"/>
    <s v="NA"/>
    <n v="0"/>
    <e v="#VALUE!"/>
    <n v="0"/>
    <s v="MARISOL SUAREZ"/>
    <x v="432"/>
    <e v="#N/A"/>
    <s v="04:14:22"/>
    <e v="#N/A"/>
    <e v="#N/A"/>
    <m/>
  </r>
  <r>
    <x v="5"/>
    <x v="1"/>
    <n v="80"/>
    <n v="84.9"/>
    <x v="0"/>
    <s v="16"/>
    <x v="1"/>
    <s v=""/>
    <s v=""/>
    <s v="10067052"/>
    <s v="JOSE ANTONIO "/>
    <s v="VICENTE OLIVARI"/>
    <m/>
    <s v="GARSIK"/>
    <m/>
    <s v=""/>
    <m/>
    <s v=""/>
    <s v="CHL"/>
    <s v=""/>
    <s v="08:30:00"/>
    <s v=""/>
    <s v=""/>
    <s v=""/>
    <s v=""/>
    <s v=""/>
    <s v="RET"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s v="JOSE ANTONIO  VICENTE OLIVARI"/>
    <x v="102"/>
    <e v="#N/A"/>
    <s v="04:14:22"/>
    <e v="#N/A"/>
    <e v="#N/A"/>
    <m/>
  </r>
  <r>
    <x v="5"/>
    <x v="1"/>
    <n v="80"/>
    <n v="84.9"/>
    <x v="0"/>
    <s v="17"/>
    <x v="1"/>
    <s v=""/>
    <s v=""/>
    <m/>
    <s v="MACARENA"/>
    <s v="ZERBI"/>
    <m/>
    <s v="ZALEM"/>
    <m/>
    <s v=""/>
    <m/>
    <s v=""/>
    <s v="CHL"/>
    <s v=""/>
    <s v="08:30:00"/>
    <s v=""/>
    <s v=""/>
    <s v=""/>
    <s v=""/>
    <s v=""/>
    <s v="FTQ FTC"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s v="MACARENA ZERBI"/>
    <x v="104"/>
    <e v="#N/A"/>
    <s v="04:14:22"/>
    <e v="#N/A"/>
    <e v="#N/A"/>
    <m/>
  </r>
  <r>
    <x v="5"/>
    <x v="1"/>
    <n v="80"/>
    <n v="84.9"/>
    <x v="0"/>
    <s v="18"/>
    <x v="1"/>
    <s v=""/>
    <s v=""/>
    <s v="10109702"/>
    <s v="JUAN IGNACIO"/>
    <s v="CARDONE PALACIOS"/>
    <m/>
    <s v="MUSKARI"/>
    <m/>
    <s v=""/>
    <m/>
    <s v=""/>
    <s v="CHL"/>
    <s v=""/>
    <s v="08:30:00"/>
    <s v=""/>
    <s v=""/>
    <s v=""/>
    <s v=""/>
    <s v=""/>
    <s v="FTQ FTC"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s v="JUAN IGNACIO CARDONE PALACIOS"/>
    <x v="433"/>
    <e v="#N/A"/>
    <s v="04:14:22"/>
    <e v="#N/A"/>
    <e v="#N/A"/>
    <m/>
  </r>
  <r>
    <x v="5"/>
    <x v="1"/>
    <n v="80"/>
    <n v="84.9"/>
    <x v="1"/>
    <s v="1"/>
    <x v="0"/>
    <s v=""/>
    <s v=""/>
    <m/>
    <s v="AMELIA "/>
    <s v="LARRAIN"/>
    <m/>
    <s v="HF WAFIQ"/>
    <m/>
    <s v=""/>
    <m/>
    <s v=""/>
    <s v="CHL"/>
    <s v=""/>
    <s v="08:45:00"/>
    <s v="10:59:04"/>
    <s v="11:01:18"/>
    <s v="15,8"/>
    <s v="16,06"/>
    <s v="8179"/>
    <m/>
    <s v="11:41:18"/>
    <s v="13:28:02"/>
    <s v="13:31:17"/>
    <s v="15,99"/>
    <s v="16,47"/>
    <s v="6599"/>
    <m/>
    <s v="14:11:17"/>
    <s v="15:10:40"/>
    <s v="15:15:54"/>
    <s v="19,9"/>
    <s v="19,9"/>
    <s v="3564"/>
    <m/>
    <m/>
    <m/>
    <m/>
    <m/>
    <m/>
    <m/>
    <m/>
    <m/>
    <n v="16.66"/>
    <n v="18341"/>
    <n v="18341"/>
    <x v="3"/>
    <n v="9"/>
    <s v="05:05:41"/>
    <n v="160"/>
    <n v="-51.31666666666667"/>
    <n v="193.58333333333334"/>
    <s v="AMELIA  LARRAIN"/>
    <x v="83"/>
    <s v="EL QUILLAY"/>
    <s v="04:14:22"/>
    <e v="#N/A"/>
    <e v="#N/A"/>
    <m/>
  </r>
  <r>
    <x v="5"/>
    <x v="1"/>
    <n v="80"/>
    <n v="84.9"/>
    <x v="1"/>
    <s v="2"/>
    <x v="0"/>
    <s v=""/>
    <s v=""/>
    <m/>
    <s v="CONSTANZA"/>
    <s v="DUHALDE PLAZA"/>
    <s v="104NU11"/>
    <s v="TERRUNO"/>
    <m/>
    <s v=""/>
    <m/>
    <s v=""/>
    <s v="CHL"/>
    <s v=""/>
    <s v="08:45:00"/>
    <s v="10:58:30"/>
    <s v="11:01:49"/>
    <s v="15,74"/>
    <s v="16,13"/>
    <s v="8209"/>
    <m/>
    <s v="11:41:49"/>
    <s v="13:28:46"/>
    <s v="13:31:19"/>
    <s v="16,05"/>
    <s v="16,44"/>
    <s v="6570"/>
    <m/>
    <s v="14:11:19"/>
    <s v="15:23:16"/>
    <s v="15:27:31"/>
    <s v="16,43"/>
    <s v="16,43"/>
    <s v="4317"/>
    <m/>
    <m/>
    <m/>
    <m/>
    <m/>
    <m/>
    <m/>
    <m/>
    <m/>
    <n v="16.010000000000002"/>
    <n v="19096"/>
    <n v="19096"/>
    <x v="3"/>
    <n v="11"/>
    <s v="05:18:16"/>
    <n v="150"/>
    <n v="-63.9"/>
    <n v="171"/>
    <s v="CONSTANZA DUHALDE PLAZA"/>
    <x v="434"/>
    <e v="#N/A"/>
    <s v="04:14:22"/>
    <e v="#N/A"/>
    <e v="#N/A"/>
    <m/>
  </r>
  <r>
    <x v="5"/>
    <x v="1"/>
    <n v="80"/>
    <n v="84.9"/>
    <x v="1"/>
    <s v="3"/>
    <x v="0"/>
    <s v=""/>
    <s v=""/>
    <s v="10172596"/>
    <s v="BORJA"/>
    <s v="MAYOL"/>
    <m/>
    <s v="MALA CAÑA"/>
    <m/>
    <s v=""/>
    <m/>
    <s v=""/>
    <s v="CHL"/>
    <s v=""/>
    <s v="08:45:00"/>
    <s v="10:59:19"/>
    <s v="11:02:03"/>
    <s v="15,72"/>
    <s v="16,04"/>
    <s v="8223"/>
    <m/>
    <s v="11:42:03"/>
    <s v="13:32:08"/>
    <s v="13:33:55"/>
    <s v="15,71"/>
    <s v="15,97"/>
    <s v="6713"/>
    <m/>
    <s v="14:13:55"/>
    <s v="15:34:44"/>
    <s v="15:39:40"/>
    <s v="14,63"/>
    <s v="14,63"/>
    <s v="4849"/>
    <m/>
    <m/>
    <m/>
    <m/>
    <m/>
    <m/>
    <m/>
    <m/>
    <m/>
    <n v="15.45"/>
    <n v="19785"/>
    <n v="19785"/>
    <x v="3"/>
    <n v="17"/>
    <s v="05:29:45"/>
    <n v="120"/>
    <n v="-75.383333333333326"/>
    <n v="129.51666666666668"/>
    <s v="BORJA MAYOL"/>
    <x v="435"/>
    <e v="#N/A"/>
    <s v="04:14:22"/>
    <e v="#N/A"/>
    <e v="#N/A"/>
    <m/>
  </r>
  <r>
    <x v="5"/>
    <x v="1"/>
    <n v="80"/>
    <n v="84.9"/>
    <x v="1"/>
    <s v="4"/>
    <x v="1"/>
    <s v=""/>
    <s v=""/>
    <s v="10172476"/>
    <s v="FLORENCIA"/>
    <s v="CARDONE ALMARZA"/>
    <m/>
    <s v="HP ORASHAN"/>
    <m/>
    <s v=""/>
    <m/>
    <s v=""/>
    <s v="CHL"/>
    <s v=""/>
    <s v="08:45:00"/>
    <s v="10:59:08"/>
    <s v="11:02:56"/>
    <s v="15,62"/>
    <s v="16,06"/>
    <s v="8277"/>
    <s v="FTQ GA"/>
    <m/>
    <m/>
    <m/>
    <m/>
    <m/>
    <m/>
    <m/>
    <m/>
    <m/>
    <m/>
    <m/>
    <m/>
    <m/>
    <m/>
    <m/>
    <m/>
    <m/>
    <m/>
    <m/>
    <m/>
    <m/>
    <m/>
    <n v="15.62"/>
    <n v="8277"/>
    <s v="NA"/>
    <x v="3"/>
    <s v="NA"/>
    <s v="NA"/>
    <n v="0"/>
    <e v="#VALUE!"/>
    <n v="0"/>
    <s v="FLORENCIA CARDONE ALMARZA"/>
    <x v="436"/>
    <e v="#N/A"/>
    <s v="04:14:22"/>
    <e v="#N/A"/>
    <e v="#N/A"/>
    <m/>
  </r>
  <r>
    <x v="5"/>
    <x v="1"/>
    <n v="80"/>
    <n v="84.9"/>
    <x v="1"/>
    <s v="5"/>
    <x v="1"/>
    <s v=""/>
    <s v=""/>
    <s v="10169490"/>
    <s v="GABRIEL AGUSTIN"/>
    <s v="ALMARA"/>
    <m/>
    <s v="ALCAZAR SARGENTO"/>
    <m/>
    <s v=""/>
    <m/>
    <s v=""/>
    <s v="CHL"/>
    <s v=""/>
    <s v="08:45:00"/>
    <s v=""/>
    <s v=""/>
    <s v=""/>
    <s v=""/>
    <s v=""/>
    <s v="RET"/>
    <m/>
    <m/>
    <m/>
    <m/>
    <m/>
    <m/>
    <m/>
    <m/>
    <m/>
    <m/>
    <m/>
    <m/>
    <m/>
    <m/>
    <m/>
    <m/>
    <m/>
    <m/>
    <m/>
    <m/>
    <m/>
    <m/>
    <m/>
    <m/>
    <s v="NA"/>
    <x v="3"/>
    <s v="NA"/>
    <s v="NA"/>
    <n v="0"/>
    <e v="#VALUE!"/>
    <n v="0"/>
    <s v="GABRIEL AGUSTIN ALMARA"/>
    <x v="437"/>
    <e v="#N/A"/>
    <s v="04:14:22"/>
    <e v="#N/A"/>
    <e v="#N/A"/>
    <m/>
  </r>
  <r>
    <x v="5"/>
    <x v="1"/>
    <n v="60"/>
    <n v="65.2"/>
    <x v="1"/>
    <s v="1"/>
    <x v="0"/>
    <s v=""/>
    <s v=""/>
    <m/>
    <s v="CRISTOBAL"/>
    <s v="ROJAS"/>
    <m/>
    <s v="RANQUILCO FARUK"/>
    <m/>
    <s v=""/>
    <m/>
    <s v=""/>
    <s v="CHL"/>
    <s v=""/>
    <s v="11:00:00"/>
    <s v="12:46:18"/>
    <s v="12:51:08"/>
    <s v="19,38"/>
    <s v="20,26"/>
    <s v="6668"/>
    <m/>
    <s v="13:31:08"/>
    <s v="15:09:59"/>
    <s v="15:16:04"/>
    <s v="16,75"/>
    <s v="17,78"/>
    <s v="6296"/>
    <m/>
    <m/>
    <m/>
    <m/>
    <m/>
    <m/>
    <m/>
    <m/>
    <m/>
    <m/>
    <m/>
    <m/>
    <m/>
    <m/>
    <m/>
    <m/>
    <n v="18.100000000000001"/>
    <n v="12965"/>
    <n v="12965"/>
    <x v="8"/>
    <n v="1"/>
    <s v="03:36:05"/>
    <n v="200"/>
    <n v="0"/>
    <n v="265.2"/>
    <s v="CRISTOBAL ROJAS"/>
    <x v="255"/>
    <e v="#N/A"/>
    <s v="03:36:05"/>
    <e v="#N/A"/>
    <e v="#N/A"/>
    <m/>
  </r>
  <r>
    <x v="5"/>
    <x v="1"/>
    <n v="60"/>
    <n v="65.2"/>
    <x v="0"/>
    <s v="2"/>
    <x v="0"/>
    <s v=""/>
    <s v=""/>
    <s v="10036496"/>
    <s v="SANTIAGO"/>
    <s v="UGARTE"/>
    <m/>
    <s v="PDV AL AMAN"/>
    <m/>
    <s v=""/>
    <m/>
    <s v=""/>
    <s v="CHL"/>
    <s v=""/>
    <s v="11:00:00"/>
    <s v="13:03:41"/>
    <s v="13:06:53"/>
    <s v="16,97"/>
    <s v="17,41"/>
    <s v="7614"/>
    <m/>
    <s v="13:46:53"/>
    <s v="15:50:18"/>
    <s v="15:53:29"/>
    <s v="13,89"/>
    <s v="14,24"/>
    <s v="7596"/>
    <m/>
    <m/>
    <m/>
    <m/>
    <m/>
    <m/>
    <m/>
    <m/>
    <m/>
    <m/>
    <m/>
    <m/>
    <m/>
    <m/>
    <m/>
    <m/>
    <n v="15.43"/>
    <n v="15210"/>
    <n v="15210"/>
    <x v="4"/>
    <n v="2"/>
    <s v="04:13:30"/>
    <n v="195"/>
    <n v="-37.416666666666664"/>
    <n v="222.78333333333333"/>
    <s v="SANTIAGO UGARTE"/>
    <x v="438"/>
    <e v="#N/A"/>
    <s v="03:36:05"/>
    <e v="#N/A"/>
    <e v="#N/A"/>
    <m/>
  </r>
  <r>
    <x v="5"/>
    <x v="1"/>
    <n v="60"/>
    <n v="65.2"/>
    <x v="0"/>
    <s v="3"/>
    <x v="0"/>
    <s v=""/>
    <s v=""/>
    <m/>
    <s v="RAMIRO"/>
    <s v="MANSILLA"/>
    <m/>
    <s v="ANCAR SHELBY"/>
    <m/>
    <s v=""/>
    <m/>
    <s v=""/>
    <s v="CHL"/>
    <s v=""/>
    <s v="11:00:00"/>
    <s v="13:13:36"/>
    <s v="13:22:55"/>
    <s v="15,07"/>
    <s v="16,12"/>
    <s v="8576"/>
    <m/>
    <s v="14:02:55"/>
    <s v="16:39:09"/>
    <s v="16:47:00"/>
    <s v="10,71"/>
    <s v="11,25"/>
    <s v="9845"/>
    <m/>
    <m/>
    <m/>
    <m/>
    <m/>
    <m/>
    <m/>
    <m/>
    <m/>
    <m/>
    <m/>
    <m/>
    <m/>
    <m/>
    <m/>
    <m/>
    <n v="12.74"/>
    <n v="18421"/>
    <n v="18421"/>
    <x v="4"/>
    <n v="3"/>
    <s v="05:07:01"/>
    <n v="190"/>
    <n v="-90.933333333333337"/>
    <n v="164.26666666666665"/>
    <s v="RAMIRO MANSILLA"/>
    <x v="439"/>
    <e v="#N/A"/>
    <s v="03:36:05"/>
    <e v="#N/A"/>
    <e v="#N/A"/>
    <m/>
  </r>
  <r>
    <x v="5"/>
    <x v="1"/>
    <n v="60"/>
    <n v="65.2"/>
    <x v="0"/>
    <s v="4"/>
    <x v="1"/>
    <s v=""/>
    <s v=""/>
    <m/>
    <s v="JOSE  ELIAS "/>
    <s v="RISHMAWI"/>
    <m/>
    <s v="ANCAR BAKUR"/>
    <m/>
    <s v=""/>
    <m/>
    <s v=""/>
    <s v="CHL"/>
    <s v=""/>
    <s v="11:00:00"/>
    <s v="12:50:15"/>
    <s v="13:03:08"/>
    <s v="17,49"/>
    <s v="19,54"/>
    <s v="7388"/>
    <m/>
    <s v="13:43:08"/>
    <s v="15:30:42"/>
    <s v="15:53:27"/>
    <s v="13,49"/>
    <s v="16,34"/>
    <s v="7819"/>
    <s v="FTQ ME"/>
    <m/>
    <m/>
    <m/>
    <m/>
    <m/>
    <m/>
    <m/>
    <m/>
    <m/>
    <m/>
    <m/>
    <m/>
    <m/>
    <m/>
    <m/>
    <n v="15.43"/>
    <n v="15207"/>
    <s v="NA"/>
    <x v="4"/>
    <s v="NA"/>
    <s v="NA"/>
    <n v="0"/>
    <e v="#VALUE!"/>
    <n v="0"/>
    <s v="JOSE  ELIAS  RISHMAWI"/>
    <x v="115"/>
    <s v="EL QUILLAY"/>
    <s v="03:36:05"/>
    <e v="#N/A"/>
    <e v="#N/A"/>
    <m/>
  </r>
  <r>
    <x v="5"/>
    <x v="1"/>
    <n v="60"/>
    <n v="65.2"/>
    <x v="0"/>
    <s v="5"/>
    <x v="1"/>
    <s v=""/>
    <s v=""/>
    <m/>
    <s v="ANDRES"/>
    <s v="GATICA JOLFRE"/>
    <m/>
    <s v="CL CHIPANA"/>
    <m/>
    <s v=""/>
    <m/>
    <s v=""/>
    <s v="CHL"/>
    <s v=""/>
    <s v="11:00:00"/>
    <s v="12:39:32"/>
    <s v="12:47:20"/>
    <s v="20,07"/>
    <s v="21,64"/>
    <s v="6441"/>
    <s v="FTQ GA"/>
    <m/>
    <m/>
    <m/>
    <m/>
    <m/>
    <m/>
    <m/>
    <m/>
    <m/>
    <m/>
    <m/>
    <m/>
    <m/>
    <m/>
    <m/>
    <m/>
    <m/>
    <m/>
    <m/>
    <m/>
    <m/>
    <m/>
    <n v="20.07"/>
    <n v="6441"/>
    <s v="NA"/>
    <x v="4"/>
    <s v="NA"/>
    <s v="NA"/>
    <n v="0"/>
    <e v="#VALUE!"/>
    <n v="0"/>
    <s v="ANDRES GATICA JOLFRE"/>
    <x v="253"/>
    <s v="EL MOLINO B"/>
    <s v="03:36:05"/>
    <e v="#N/A"/>
    <e v="#N/A"/>
    <m/>
  </r>
  <r>
    <x v="5"/>
    <x v="1"/>
    <n v="60"/>
    <n v="65.2"/>
    <x v="0"/>
    <s v="6"/>
    <x v="1"/>
    <s v=""/>
    <s v=""/>
    <m/>
    <s v="ARMANDO JOSE"/>
    <s v="HARGOUS MIDDLETON"/>
    <m/>
    <s v="DOMINIQUE"/>
    <m/>
    <s v=""/>
    <m/>
    <s v=""/>
    <s v="CHL"/>
    <s v=""/>
    <s v="11:00:00"/>
    <s v="12:46:23"/>
    <s v="12:52:02"/>
    <s v="19,23"/>
    <s v="20,24"/>
    <s v="6722"/>
    <s v="FTQ GA"/>
    <m/>
    <m/>
    <m/>
    <m/>
    <m/>
    <m/>
    <m/>
    <m/>
    <m/>
    <m/>
    <m/>
    <m/>
    <m/>
    <m/>
    <m/>
    <m/>
    <m/>
    <m/>
    <m/>
    <m/>
    <m/>
    <m/>
    <n v="19.23"/>
    <n v="6722"/>
    <s v="NA"/>
    <x v="4"/>
    <s v="NA"/>
    <s v="NA"/>
    <n v="0"/>
    <e v="#VALUE!"/>
    <n v="0"/>
    <s v="ARMANDO JOSE HARGOUS MIDDLETON"/>
    <x v="376"/>
    <e v="#N/A"/>
    <s v="03:36:05"/>
    <e v="#N/A"/>
    <e v="#N/A"/>
    <m/>
  </r>
  <r>
    <x v="5"/>
    <x v="1"/>
    <n v="40"/>
    <n v="42"/>
    <x v="0"/>
    <s v="1"/>
    <x v="0"/>
    <s v=""/>
    <s v=""/>
    <s v="10150368"/>
    <s v="MARIA IGNACIA"/>
    <s v="SAT YABER"/>
    <s v="103hq92"/>
    <s v="Copihue"/>
    <m/>
    <s v=""/>
    <m/>
    <s v=""/>
    <s v="CHL"/>
    <s v=""/>
    <s v="12:30:00"/>
    <s v="13:46:45"/>
    <s v="13:49:46"/>
    <s v="16,77"/>
    <s v="17,43"/>
    <s v="4787"/>
    <m/>
    <s v="14:19:46"/>
    <s v="15:14:55"/>
    <s v="15:20:46"/>
    <s v="19,38"/>
    <s v="21,43"/>
    <s v="3660"/>
    <m/>
    <m/>
    <m/>
    <m/>
    <m/>
    <m/>
    <m/>
    <m/>
    <m/>
    <m/>
    <m/>
    <m/>
    <m/>
    <m/>
    <m/>
    <m/>
    <n v="17.899999999999999"/>
    <n v="8447"/>
    <n v="8447"/>
    <x v="5"/>
    <n v="1"/>
    <s v="02:20:47"/>
    <n v="200"/>
    <n v="0"/>
    <n v="242"/>
    <s v="MARIA IGNACIA SAT YABER"/>
    <x v="89"/>
    <s v="RINCONADA B"/>
    <s v="02:20:47"/>
    <e v="#N/A"/>
    <e v="#N/A"/>
    <m/>
  </r>
  <r>
    <x v="5"/>
    <x v="1"/>
    <n v="40"/>
    <n v="42"/>
    <x v="0"/>
    <s v="2"/>
    <x v="0"/>
    <s v=""/>
    <s v=""/>
    <s v="10113980"/>
    <s v="PEDRO"/>
    <s v="DEL CAMPO SALINAS"/>
    <s v="104PH40"/>
    <s v="Sasha"/>
    <m/>
    <s v=""/>
    <m/>
    <s v=""/>
    <s v="CHL"/>
    <s v=""/>
    <s v="12:30:00"/>
    <s v="13:46:48"/>
    <s v="13:52:00"/>
    <s v="16,32"/>
    <s v="17,42"/>
    <s v="4921"/>
    <m/>
    <s v="14:22:00"/>
    <s v="15:14:31"/>
    <s v="15:24:25"/>
    <s v="18,94"/>
    <s v="22,51"/>
    <s v="3745"/>
    <m/>
    <m/>
    <m/>
    <m/>
    <m/>
    <m/>
    <m/>
    <m/>
    <m/>
    <m/>
    <m/>
    <m/>
    <m/>
    <m/>
    <m/>
    <m/>
    <n v="17.45"/>
    <n v="8665"/>
    <n v="8665"/>
    <x v="5"/>
    <n v="2"/>
    <s v="02:24:25"/>
    <n v="195"/>
    <n v="-3.6333333333333333"/>
    <n v="233.36666666666667"/>
    <s v="PEDRO DEL CAMPO SALINAS"/>
    <x v="36"/>
    <e v="#N/A"/>
    <s v="02:20:47"/>
    <e v="#N/A"/>
    <e v="#N/A"/>
    <m/>
  </r>
  <r>
    <x v="5"/>
    <x v="1"/>
    <n v="40"/>
    <n v="42"/>
    <x v="0"/>
    <s v="3"/>
    <x v="0"/>
    <s v=""/>
    <s v=""/>
    <s v="10068034"/>
    <s v="CAMILA "/>
    <s v="HERRERA"/>
    <m/>
    <s v="KIO"/>
    <m/>
    <s v=""/>
    <m/>
    <s v=""/>
    <s v="CHL"/>
    <s v=""/>
    <s v="12:30:00"/>
    <s v="13:49:07"/>
    <s v="13:55:04"/>
    <s v="15,73"/>
    <s v="16,91"/>
    <s v="5105"/>
    <m/>
    <s v="14:25:04"/>
    <s v="15:22:03"/>
    <s v="15:30:01"/>
    <s v="18,2"/>
    <s v="20,74"/>
    <s v="3897"/>
    <m/>
    <m/>
    <m/>
    <m/>
    <m/>
    <m/>
    <m/>
    <m/>
    <m/>
    <m/>
    <m/>
    <m/>
    <m/>
    <m/>
    <m/>
    <m/>
    <n v="16.8"/>
    <n v="9001"/>
    <n v="9001"/>
    <x v="5"/>
    <n v="3"/>
    <s v="02:30:01"/>
    <n v="190"/>
    <n v="-9.2333333333333325"/>
    <n v="222.76666666666668"/>
    <s v="CAMILA  HERRERA"/>
    <x v="440"/>
    <e v="#N/A"/>
    <s v="02:20:47"/>
    <e v="#N/A"/>
    <e v="#N/A"/>
    <m/>
  </r>
  <r>
    <x v="5"/>
    <x v="1"/>
    <n v="40"/>
    <n v="42"/>
    <x v="0"/>
    <s v="4"/>
    <x v="0"/>
    <s v=""/>
    <s v=""/>
    <m/>
    <s v="SERGIO"/>
    <s v="ULLOA C"/>
    <m/>
    <s v="HF BARII"/>
    <m/>
    <s v=""/>
    <m/>
    <s v=""/>
    <s v="CHL"/>
    <s v=""/>
    <s v="12:30:00"/>
    <s v="13:46:50"/>
    <s v="13:52:50"/>
    <s v="16,15"/>
    <s v="17,41"/>
    <s v="4971"/>
    <m/>
    <s v="14:22:50"/>
    <s v="15:22:06"/>
    <s v="15:33:06"/>
    <s v="16,82"/>
    <s v="19,95"/>
    <s v="4216"/>
    <m/>
    <m/>
    <m/>
    <m/>
    <m/>
    <m/>
    <m/>
    <m/>
    <m/>
    <m/>
    <m/>
    <m/>
    <m/>
    <m/>
    <m/>
    <m/>
    <n v="16.46"/>
    <n v="9186"/>
    <n v="9186"/>
    <x v="5"/>
    <n v="4"/>
    <s v="02:33:06"/>
    <n v="185"/>
    <n v="-12.316666666666666"/>
    <n v="214.68333333333334"/>
    <s v="SERGIO ULLOA C"/>
    <x v="67"/>
    <e v="#N/A"/>
    <s v="02:20:47"/>
    <e v="#N/A"/>
    <e v="#N/A"/>
    <m/>
  </r>
  <r>
    <x v="5"/>
    <x v="1"/>
    <n v="40"/>
    <n v="42"/>
    <x v="0"/>
    <s v="5"/>
    <x v="0"/>
    <s v=""/>
    <s v=""/>
    <m/>
    <s v="RENZO "/>
    <s v="ALVARADO BAHAMONDES"/>
    <m/>
    <s v="TOBA BATALLA"/>
    <m/>
    <s v=""/>
    <m/>
    <s v=""/>
    <s v="CHL"/>
    <s v=""/>
    <s v="12:30:00"/>
    <s v="14:09:20"/>
    <s v="14:19:30"/>
    <s v="12,22"/>
    <s v="13,47"/>
    <s v="6571"/>
    <m/>
    <s v="14:49:30"/>
    <s v="15:59:04"/>
    <s v="16:07:24"/>
    <s v="15,17"/>
    <s v="16,99"/>
    <s v="4674"/>
    <m/>
    <m/>
    <m/>
    <m/>
    <m/>
    <m/>
    <m/>
    <m/>
    <m/>
    <m/>
    <m/>
    <m/>
    <m/>
    <m/>
    <m/>
    <m/>
    <n v="13.45"/>
    <n v="11245"/>
    <n v="11245"/>
    <x v="5"/>
    <n v="6"/>
    <s v="03:07:25"/>
    <n v="175"/>
    <n v="-46.633333333333333"/>
    <n v="170.36666666666667"/>
    <s v="RENZO  ALVARADO BAHAMONDES"/>
    <x v="441"/>
    <s v="TOBA ENDURANCE"/>
    <s v="02:20:47"/>
    <e v="#N/A"/>
    <e v="#N/A"/>
    <m/>
  </r>
  <r>
    <x v="5"/>
    <x v="1"/>
    <n v="40"/>
    <n v="42"/>
    <x v="0"/>
    <s v="6"/>
    <x v="0"/>
    <s v=""/>
    <s v=""/>
    <m/>
    <s v="PEDRO"/>
    <s v="DIAZ DE VALDES"/>
    <m/>
    <s v="MYRA"/>
    <m/>
    <s v=""/>
    <m/>
    <s v=""/>
    <s v="CHL"/>
    <s v=""/>
    <s v="12:30:00"/>
    <s v="14:09:23"/>
    <s v="14:13:36"/>
    <s v="12,91"/>
    <s v="13,46"/>
    <s v="6217"/>
    <m/>
    <s v="14:43:36"/>
    <s v="16:05:59"/>
    <s v="16:10:43"/>
    <s v="13,57"/>
    <s v="14,35"/>
    <s v="5227"/>
    <m/>
    <m/>
    <m/>
    <m/>
    <m/>
    <m/>
    <m/>
    <m/>
    <m/>
    <m/>
    <m/>
    <m/>
    <m/>
    <m/>
    <m/>
    <m/>
    <n v="13.21"/>
    <n v="11444"/>
    <n v="11444"/>
    <x v="5"/>
    <n v="7"/>
    <s v="03:10:44"/>
    <n v="170"/>
    <n v="-49.95"/>
    <n v="162.05000000000001"/>
    <s v="PEDRO DIAZ DE VALDES"/>
    <x v="442"/>
    <e v="#N/A"/>
    <s v="02:20:47"/>
    <e v="#N/A"/>
    <e v="#N/A"/>
    <m/>
  </r>
  <r>
    <x v="5"/>
    <x v="1"/>
    <n v="40"/>
    <n v="42"/>
    <x v="0"/>
    <s v="7"/>
    <x v="0"/>
    <s v=""/>
    <s v=""/>
    <m/>
    <s v="ESTEBAN"/>
    <s v="DE LA FUENTE ERNST"/>
    <m/>
    <s v="AKIFA"/>
    <m/>
    <s v=""/>
    <m/>
    <s v=""/>
    <s v="CHL"/>
    <s v=""/>
    <s v="12:30:00"/>
    <s v="14:09:25"/>
    <s v="14:14:03"/>
    <s v="12,86"/>
    <s v="13,46"/>
    <s v="6244"/>
    <m/>
    <s v="14:44:03"/>
    <s v="16:05:22"/>
    <s v="16:11:07"/>
    <s v="13,58"/>
    <s v="14,54"/>
    <s v="5223"/>
    <m/>
    <m/>
    <m/>
    <m/>
    <m/>
    <m/>
    <m/>
    <m/>
    <m/>
    <m/>
    <m/>
    <m/>
    <m/>
    <m/>
    <m/>
    <m/>
    <n v="13.19"/>
    <n v="11467"/>
    <n v="11467"/>
    <x v="5"/>
    <n v="8"/>
    <s v="03:11:07"/>
    <n v="165"/>
    <n v="-50.333333333333336"/>
    <n v="156.66666666666666"/>
    <s v="ESTEBAN DE LA FUENTE ERNST"/>
    <x v="319"/>
    <e v="#N/A"/>
    <s v="02:20:47"/>
    <e v="#N/A"/>
    <e v="#N/A"/>
    <m/>
  </r>
  <r>
    <x v="5"/>
    <x v="1"/>
    <n v="40"/>
    <n v="42"/>
    <x v="0"/>
    <s v="8"/>
    <x v="0"/>
    <s v=""/>
    <s v=""/>
    <s v="10125754"/>
    <s v="RODOLFO"/>
    <s v="FUENZALIDA SANHUEZA"/>
    <s v=""/>
    <s v="KEVIR"/>
    <m/>
    <s v=""/>
    <m/>
    <s v=""/>
    <s v="CHL"/>
    <s v=""/>
    <s v="12:30:00"/>
    <s v="14:18:10"/>
    <s v="14:21:58"/>
    <s v="11,95"/>
    <s v="12,37"/>
    <s v="6718"/>
    <m/>
    <s v="14:51:58"/>
    <s v="16:08:18"/>
    <s v="16:11:17"/>
    <s v="14,9"/>
    <s v="15,49"/>
    <s v="4759"/>
    <m/>
    <m/>
    <m/>
    <m/>
    <m/>
    <m/>
    <m/>
    <m/>
    <m/>
    <m/>
    <m/>
    <m/>
    <m/>
    <m/>
    <m/>
    <m/>
    <n v="13.17"/>
    <n v="11478"/>
    <n v="11478"/>
    <x v="5"/>
    <n v="9"/>
    <s v="03:11:18"/>
    <n v="160"/>
    <n v="-50.516666666666666"/>
    <n v="151.48333333333335"/>
    <s v="RODOLFO FUENZALIDA SANHUEZA"/>
    <x v="443"/>
    <s v="SANDEK 1"/>
    <s v="02:20:47"/>
    <e v="#N/A"/>
    <e v="#N/A"/>
    <m/>
  </r>
  <r>
    <x v="5"/>
    <x v="1"/>
    <n v="40"/>
    <n v="42"/>
    <x v="0"/>
    <s v="9"/>
    <x v="0"/>
    <s v=""/>
    <s v=""/>
    <m/>
    <s v="TRINIDAD"/>
    <s v="SANTA CRUZ MANRIQUEZ"/>
    <m/>
    <s v="KANO"/>
    <m/>
    <s v=""/>
    <m/>
    <s v=""/>
    <s v="CHL"/>
    <s v=""/>
    <s v="12:30:00"/>
    <s v="14:18:16"/>
    <s v="14:28:01"/>
    <s v="11,34"/>
    <s v="12,36"/>
    <s v="7081"/>
    <m/>
    <s v="14:58:01"/>
    <s v="16:08:20"/>
    <s v="16:17:22"/>
    <s v="14,9"/>
    <s v="16,81"/>
    <s v="4761"/>
    <m/>
    <m/>
    <m/>
    <m/>
    <m/>
    <m/>
    <m/>
    <m/>
    <m/>
    <m/>
    <m/>
    <m/>
    <m/>
    <m/>
    <m/>
    <m/>
    <n v="12.77"/>
    <n v="11842"/>
    <n v="11842"/>
    <x v="5"/>
    <n v="10"/>
    <s v="03:17:22"/>
    <n v="155"/>
    <n v="-56.583333333333336"/>
    <n v="140.41666666666666"/>
    <s v="TRINIDAD SANTA CRUZ MANRIQUEZ"/>
    <x v="444"/>
    <e v="#N/A"/>
    <s v="02:20:47"/>
    <e v="#N/A"/>
    <e v="#N/A"/>
    <m/>
  </r>
  <r>
    <x v="5"/>
    <x v="1"/>
    <n v="40"/>
    <n v="42"/>
    <x v="0"/>
    <s v="10"/>
    <x v="0"/>
    <s v=""/>
    <s v=""/>
    <m/>
    <s v="DIEGO"/>
    <s v="OYANEDEL"/>
    <m/>
    <s v="KASSIL"/>
    <m/>
    <s v=""/>
    <m/>
    <s v=""/>
    <s v="CHL"/>
    <s v=""/>
    <s v="12:30:00"/>
    <s v="14:17:25"/>
    <s v="14:20:52"/>
    <s v="12,07"/>
    <s v="12,46"/>
    <s v="6652"/>
    <m/>
    <s v="14:50:52"/>
    <s v="16:19:01"/>
    <s v="16:24:21"/>
    <s v="12,64"/>
    <s v="13,41"/>
    <s v="5609"/>
    <m/>
    <m/>
    <m/>
    <m/>
    <m/>
    <m/>
    <m/>
    <m/>
    <m/>
    <m/>
    <m/>
    <m/>
    <m/>
    <m/>
    <m/>
    <m/>
    <n v="12.33"/>
    <n v="12261"/>
    <n v="12261"/>
    <x v="5"/>
    <n v="11"/>
    <s v="03:24:21"/>
    <n v="150"/>
    <n v="-63.566666666666663"/>
    <n v="128.43333333333334"/>
    <s v="DIEGO OYANEDEL"/>
    <x v="445"/>
    <s v="LA COMPAÑÍA"/>
    <s v="02:20:47"/>
    <e v="#N/A"/>
    <e v="#N/A"/>
    <m/>
  </r>
  <r>
    <x v="5"/>
    <x v="1"/>
    <n v="40"/>
    <n v="42"/>
    <x v="0"/>
    <s v="11"/>
    <x v="0"/>
    <s v=""/>
    <s v=""/>
    <s v="10131587"/>
    <s v="CAROLINE"/>
    <s v="MACKENZIE"/>
    <s v="104JS61"/>
    <s v="F.U. CORSO"/>
    <m/>
    <s v=""/>
    <m/>
    <s v=""/>
    <s v="CHL"/>
    <s v=""/>
    <s v="12:30:00"/>
    <s v="14:17:36"/>
    <s v="14:25:50"/>
    <s v="11,55"/>
    <s v="12,43"/>
    <s v="6950"/>
    <m/>
    <s v="14:55:50"/>
    <s v="16:18:55"/>
    <s v="16:24:43"/>
    <s v="13,3"/>
    <s v="14,23"/>
    <s v="5333"/>
    <m/>
    <m/>
    <m/>
    <m/>
    <m/>
    <m/>
    <m/>
    <m/>
    <m/>
    <m/>
    <m/>
    <m/>
    <m/>
    <m/>
    <m/>
    <m/>
    <n v="12.31"/>
    <n v="12283"/>
    <n v="12283"/>
    <x v="5"/>
    <n v="12"/>
    <s v="03:24:43"/>
    <n v="145"/>
    <n v="-63.933333333333337"/>
    <n v="123.06666666666666"/>
    <s v="CAROLINE MACKENZIE"/>
    <x v="6"/>
    <s v="LA COMPAÑÍA"/>
    <s v="02:20:47"/>
    <e v="#N/A"/>
    <e v="#N/A"/>
    <m/>
  </r>
  <r>
    <x v="5"/>
    <x v="1"/>
    <n v="40"/>
    <n v="42"/>
    <x v="0"/>
    <s v="12"/>
    <x v="0"/>
    <s v=""/>
    <s v=""/>
    <s v="10099105"/>
    <s v="JUAN EDUARDO"/>
    <s v="SPOERER DE LA SOTTA"/>
    <m/>
    <s v="SHEIKH"/>
    <m/>
    <s v=""/>
    <m/>
    <s v=""/>
    <s v="CHL"/>
    <s v=""/>
    <s v="12:30:00"/>
    <s v="14:17:23"/>
    <s v="14:24:57"/>
    <s v="11,64"/>
    <s v="12,46"/>
    <s v="6897"/>
    <m/>
    <s v="14:54:57"/>
    <s v="16:18:52"/>
    <s v="16:24:48"/>
    <s v="13,16"/>
    <s v="14,09"/>
    <s v="5391"/>
    <m/>
    <m/>
    <m/>
    <m/>
    <m/>
    <m/>
    <m/>
    <m/>
    <m/>
    <m/>
    <m/>
    <m/>
    <m/>
    <m/>
    <m/>
    <m/>
    <n v="12.3"/>
    <n v="12288"/>
    <n v="12288"/>
    <x v="5"/>
    <n v="13"/>
    <s v="03:24:48"/>
    <n v="140"/>
    <n v="-64.016666666666666"/>
    <n v="117.98333333333333"/>
    <s v="JUAN EDUARDO SPOERER DE LA SOTTA"/>
    <x v="446"/>
    <s v="LA COMPAÑÍA"/>
    <s v="02:20:47"/>
    <e v="#N/A"/>
    <e v="#N/A"/>
    <m/>
  </r>
  <r>
    <x v="5"/>
    <x v="1"/>
    <n v="40"/>
    <n v="42"/>
    <x v="0"/>
    <s v="13"/>
    <x v="0"/>
    <s v=""/>
    <s v=""/>
    <s v="10020972"/>
    <s v="BENJAMIN"/>
    <s v="SCHMIDT GONZALEZ"/>
    <m/>
    <s v="VEDRA"/>
    <m/>
    <s v=""/>
    <m/>
    <s v=""/>
    <s v="CHL"/>
    <s v=""/>
    <s v="12:30:00"/>
    <s v="14:25:35"/>
    <s v="14:29:11"/>
    <s v="11,23"/>
    <s v="11,57"/>
    <s v="7151"/>
    <m/>
    <s v="14:59:11"/>
    <s v="16:23:55"/>
    <s v="16:27:11"/>
    <s v="13,43"/>
    <s v="13,95"/>
    <s v="5280"/>
    <m/>
    <m/>
    <m/>
    <m/>
    <m/>
    <m/>
    <m/>
    <m/>
    <m/>
    <m/>
    <m/>
    <m/>
    <m/>
    <m/>
    <m/>
    <m/>
    <n v="12.16"/>
    <n v="12431"/>
    <n v="12431"/>
    <x v="5"/>
    <n v="14"/>
    <s v="03:27:11"/>
    <n v="135"/>
    <n v="-66.400000000000006"/>
    <n v="110.6"/>
    <s v="BENJAMIN SCHMIDT GONZALEZ"/>
    <x v="447"/>
    <s v="TOBA ENDURANCE"/>
    <s v="02:20:47"/>
    <e v="#N/A"/>
    <e v="#N/A"/>
    <m/>
  </r>
  <r>
    <x v="5"/>
    <x v="1"/>
    <n v="40"/>
    <n v="42"/>
    <x v="0"/>
    <s v="14"/>
    <x v="0"/>
    <s v=""/>
    <s v=""/>
    <m/>
    <s v="ALEXIS "/>
    <s v="HENRIQUEZ RAMIREZ"/>
    <m/>
    <s v="ODALISCA"/>
    <m/>
    <s v=""/>
    <m/>
    <s v=""/>
    <s v="CHL"/>
    <s v=""/>
    <s v="12:30:00"/>
    <s v="14:22:18"/>
    <s v="14:29:17"/>
    <s v="11,22"/>
    <s v="11,91"/>
    <s v="7157"/>
    <m/>
    <s v="14:59:17"/>
    <s v="16:21:43"/>
    <s v="16:27:21"/>
    <s v="13,42"/>
    <s v="14,34"/>
    <s v="5284"/>
    <m/>
    <m/>
    <m/>
    <m/>
    <m/>
    <m/>
    <m/>
    <m/>
    <m/>
    <m/>
    <m/>
    <m/>
    <m/>
    <m/>
    <m/>
    <m/>
    <n v="12.15"/>
    <n v="12441"/>
    <n v="12441"/>
    <x v="5"/>
    <n v="15"/>
    <s v="03:27:21"/>
    <n v="130"/>
    <n v="-66.566666666666663"/>
    <n v="105.43333333333334"/>
    <s v="ALEXIS  HENRIQUEZ RAMIREZ"/>
    <x v="86"/>
    <e v="#N/A"/>
    <s v="02:20:47"/>
    <e v="#N/A"/>
    <e v="#N/A"/>
    <m/>
  </r>
  <r>
    <x v="5"/>
    <x v="1"/>
    <n v="40"/>
    <n v="42"/>
    <x v="0"/>
    <s v="15"/>
    <x v="0"/>
    <s v=""/>
    <s v=""/>
    <m/>
    <s v="PABLO"/>
    <s v="VALDES RAMIREZ"/>
    <m/>
    <s v="TOBA BERSIK"/>
    <m/>
    <s v=""/>
    <m/>
    <s v=""/>
    <s v="CHL"/>
    <s v=""/>
    <s v="12:30:00"/>
    <s v="14:25:33"/>
    <s v="14:33:23"/>
    <s v="10,84"/>
    <s v="11,58"/>
    <s v="7403"/>
    <m/>
    <s v="15:03:23"/>
    <s v="16:23:59"/>
    <s v="16:30:04"/>
    <s v="13,64"/>
    <s v="14,66"/>
    <s v="5201"/>
    <m/>
    <m/>
    <m/>
    <m/>
    <m/>
    <m/>
    <m/>
    <m/>
    <m/>
    <m/>
    <m/>
    <m/>
    <m/>
    <m/>
    <m/>
    <m/>
    <n v="12"/>
    <n v="12604"/>
    <n v="12604"/>
    <x v="5"/>
    <n v="16"/>
    <s v="03:30:04"/>
    <n v="125"/>
    <n v="-69.283333333333331"/>
    <n v="97.716666666666669"/>
    <s v="PABLO VALDES RAMIREZ"/>
    <x v="448"/>
    <e v="#N/A"/>
    <s v="02:20:47"/>
    <e v="#N/A"/>
    <e v="#N/A"/>
    <m/>
  </r>
  <r>
    <x v="5"/>
    <x v="1"/>
    <n v="40"/>
    <n v="42"/>
    <x v="0"/>
    <s v="16"/>
    <x v="1"/>
    <s v=""/>
    <s v=""/>
    <s v="10106225"/>
    <s v="SERGIO "/>
    <s v="HURTADO "/>
    <s v="105DD53"/>
    <s v="DAFIR"/>
    <m/>
    <s v=""/>
    <m/>
    <s v=""/>
    <s v="CHL"/>
    <s v=""/>
    <s v="12:30:00"/>
    <s v="13:49:48"/>
    <s v="13:56:38"/>
    <s v="15,44"/>
    <s v="16,76"/>
    <s v="5199"/>
    <m/>
    <s v="14:26:38"/>
    <s v="15:21:23"/>
    <s v="15:36:23"/>
    <s v="16,95"/>
    <s v="21,59"/>
    <s v="4185"/>
    <s v="FTQ ME"/>
    <m/>
    <m/>
    <m/>
    <m/>
    <m/>
    <m/>
    <m/>
    <m/>
    <m/>
    <m/>
    <m/>
    <m/>
    <m/>
    <m/>
    <m/>
    <n v="16.11"/>
    <n v="9383"/>
    <s v="NA"/>
    <x v="5"/>
    <s v="NA"/>
    <s v="NA"/>
    <n v="0"/>
    <e v="#VALUE!"/>
    <n v="0"/>
    <s v="SERGIO  HURTADO "/>
    <x v="40"/>
    <e v="#N/A"/>
    <s v="02:20:47"/>
    <e v="#N/A"/>
    <e v="#N/A"/>
    <m/>
  </r>
  <r>
    <x v="5"/>
    <x v="1"/>
    <n v="40"/>
    <n v="42"/>
    <x v="0"/>
    <s v="17"/>
    <x v="1"/>
    <s v=""/>
    <s v=""/>
    <m/>
    <s v="CONSTANZA"/>
    <s v="REPOSI"/>
    <m/>
    <s v="MARENGO FABULOSA"/>
    <m/>
    <s v=""/>
    <m/>
    <s v=""/>
    <s v="CHL"/>
    <s v=""/>
    <s v="12:30:00"/>
    <s v="13:49:10"/>
    <s v="13:58:17"/>
    <s v="15,15"/>
    <s v="16,9"/>
    <s v="5298"/>
    <m/>
    <s v="14:28:17"/>
    <s v="15:33:45"/>
    <s v="15:49:21"/>
    <s v="14,58"/>
    <s v="18,06"/>
    <s v="4864"/>
    <s v="FTQ GA"/>
    <m/>
    <m/>
    <m/>
    <m/>
    <m/>
    <m/>
    <m/>
    <m/>
    <m/>
    <m/>
    <m/>
    <m/>
    <m/>
    <m/>
    <m/>
    <n v="14.88"/>
    <n v="10162"/>
    <s v="NA"/>
    <x v="5"/>
    <s v="NA"/>
    <s v="NA"/>
    <n v="0"/>
    <e v="#VALUE!"/>
    <n v="0"/>
    <s v="CONSTANZA REPOSI"/>
    <x v="212"/>
    <e v="#N/A"/>
    <s v="02:20:47"/>
    <e v="#N/A"/>
    <e v="#N/A"/>
    <m/>
  </r>
  <r>
    <x v="5"/>
    <x v="1"/>
    <n v="40"/>
    <n v="42"/>
    <x v="0"/>
    <s v="18"/>
    <x v="1"/>
    <s v=""/>
    <s v=""/>
    <s v="10067048"/>
    <s v="ISIDORA"/>
    <s v="HIRMAS VALDERRAMA"/>
    <m/>
    <s v="SM ZAFIR"/>
    <m/>
    <s v=""/>
    <m/>
    <s v=""/>
    <s v="CHL"/>
    <s v=""/>
    <s v="12:30:00"/>
    <s v="14:18:13"/>
    <s v="14:29:29"/>
    <s v="11,2"/>
    <s v="12,36"/>
    <s v="7170"/>
    <m/>
    <s v="14:59:29"/>
    <s v="16:17:43"/>
    <s v="16:31:47"/>
    <s v="12,81"/>
    <s v="15,11"/>
    <s v="5538"/>
    <s v="FTQ GA"/>
    <m/>
    <m/>
    <m/>
    <m/>
    <m/>
    <m/>
    <m/>
    <m/>
    <m/>
    <m/>
    <m/>
    <m/>
    <m/>
    <m/>
    <m/>
    <n v="11.9"/>
    <n v="12708"/>
    <s v="NA"/>
    <x v="5"/>
    <s v="NA"/>
    <s v="NA"/>
    <n v="0"/>
    <e v="#VALUE!"/>
    <n v="0"/>
    <s v="ISIDORA HIRMAS VALDERRAMA"/>
    <x v="449"/>
    <e v="#N/A"/>
    <s v="02:20:47"/>
    <e v="#N/A"/>
    <e v="#N/A"/>
    <m/>
  </r>
  <r>
    <x v="5"/>
    <x v="1"/>
    <n v="40"/>
    <n v="42"/>
    <x v="0"/>
    <s v="19"/>
    <x v="1"/>
    <s v=""/>
    <s v=""/>
    <s v="10036576"/>
    <s v="RENI "/>
    <s v="MULLER"/>
    <m/>
    <s v="KUFRA EL PANGUE"/>
    <m/>
    <s v=""/>
    <m/>
    <s v=""/>
    <s v="CHL"/>
    <s v=""/>
    <s v="12:30:00"/>
    <s v="13:49:04"/>
    <s v="13:57:16"/>
    <s v="15,33"/>
    <s v="16,92"/>
    <s v="5236"/>
    <m/>
    <s v="14:27:16"/>
    <s v=""/>
    <s v="15:23:41"/>
    <s v="20,95"/>
    <s v=""/>
    <s v="3385"/>
    <s v="FTQ FTC"/>
    <m/>
    <m/>
    <m/>
    <m/>
    <m/>
    <m/>
    <m/>
    <m/>
    <m/>
    <m/>
    <m/>
    <m/>
    <m/>
    <m/>
    <m/>
    <n v="15.33"/>
    <n v="8621"/>
    <s v="NA"/>
    <x v="5"/>
    <s v="NA"/>
    <s v="NA"/>
    <n v="0"/>
    <e v="#VALUE!"/>
    <n v="0"/>
    <s v="RENI  MULLER"/>
    <x v="210"/>
    <s v="KEHAILAN A"/>
    <s v="02:20:47"/>
    <e v="#N/A"/>
    <e v="#N/A"/>
    <m/>
  </r>
  <r>
    <x v="5"/>
    <x v="1"/>
    <n v="40"/>
    <n v="42"/>
    <x v="0"/>
    <s v="20"/>
    <x v="1"/>
    <s v=""/>
    <s v=""/>
    <m/>
    <s v="RICARDO"/>
    <s v="BACHELET"/>
    <m/>
    <s v="LP AL MALIKI"/>
    <m/>
    <s v=""/>
    <m/>
    <s v=""/>
    <s v="CHL"/>
    <s v=""/>
    <s v="12:30:00"/>
    <s v="13:40:47"/>
    <s v="13:42:30"/>
    <s v="18,45"/>
    <s v="18,9"/>
    <s v="4351"/>
    <s v="FTQ GA"/>
    <m/>
    <m/>
    <m/>
    <m/>
    <m/>
    <m/>
    <m/>
    <m/>
    <m/>
    <m/>
    <m/>
    <m/>
    <m/>
    <m/>
    <m/>
    <m/>
    <m/>
    <m/>
    <m/>
    <m/>
    <m/>
    <m/>
    <n v="18.45"/>
    <n v="4351"/>
    <s v="NA"/>
    <x v="5"/>
    <s v="NA"/>
    <s v="NA"/>
    <n v="0"/>
    <e v="#VALUE!"/>
    <n v="0"/>
    <s v="RICARDO BACHELET"/>
    <x v="324"/>
    <e v="#N/A"/>
    <s v="02:20:47"/>
    <e v="#N/A"/>
    <e v="#N/A"/>
    <m/>
  </r>
  <r>
    <x v="5"/>
    <x v="1"/>
    <n v="40"/>
    <n v="42"/>
    <x v="0"/>
    <s v="21"/>
    <x v="1"/>
    <s v=""/>
    <s v=""/>
    <m/>
    <s v="JORGE "/>
    <s v="BERCKEMEYER GOSCH"/>
    <m/>
    <s v="AS LA OMA"/>
    <m/>
    <s v=""/>
    <m/>
    <s v=""/>
    <s v="CHL"/>
    <s v=""/>
    <s v="12:30:00"/>
    <s v="13:50:07"/>
    <s v="13:58:28"/>
    <s v="15,12"/>
    <s v="16,7"/>
    <s v="5309"/>
    <s v="FTQ GA"/>
    <m/>
    <m/>
    <m/>
    <m/>
    <m/>
    <m/>
    <m/>
    <m/>
    <m/>
    <m/>
    <m/>
    <m/>
    <m/>
    <m/>
    <m/>
    <m/>
    <m/>
    <m/>
    <m/>
    <m/>
    <m/>
    <m/>
    <n v="15.12"/>
    <n v="5309"/>
    <s v="NA"/>
    <x v="5"/>
    <s v="NA"/>
    <s v="NA"/>
    <n v="0"/>
    <e v="#VALUE!"/>
    <n v="0"/>
    <s v="JORGE  BERCKEMEYER GOSCH"/>
    <x v="450"/>
    <e v="#N/A"/>
    <s v="02:20:47"/>
    <e v="#N/A"/>
    <e v="#N/A"/>
    <m/>
  </r>
  <r>
    <x v="5"/>
    <x v="1"/>
    <n v="40"/>
    <n v="42"/>
    <x v="0"/>
    <s v="22"/>
    <x v="1"/>
    <s v=""/>
    <s v=""/>
    <m/>
    <s v="JOAQUIN"/>
    <s v="LAGOS VELASCO"/>
    <m/>
    <s v="ITAITI"/>
    <m/>
    <s v=""/>
    <m/>
    <s v=""/>
    <s v="CHL"/>
    <s v=""/>
    <s v="12:30:00"/>
    <s v="13:54:50"/>
    <s v="14:03:21"/>
    <s v="14,33"/>
    <s v="15,77"/>
    <s v="5602"/>
    <s v="FTQ GA"/>
    <m/>
    <m/>
    <m/>
    <m/>
    <m/>
    <m/>
    <m/>
    <m/>
    <m/>
    <m/>
    <m/>
    <m/>
    <m/>
    <m/>
    <m/>
    <m/>
    <m/>
    <m/>
    <m/>
    <m/>
    <m/>
    <m/>
    <n v="14.33"/>
    <n v="5602"/>
    <s v="NA"/>
    <x v="5"/>
    <s v="NA"/>
    <s v="NA"/>
    <n v="0"/>
    <e v="#VALUE!"/>
    <n v="0"/>
    <s v="JOAQUIN LAGOS VELASCO"/>
    <x v="451"/>
    <e v="#N/A"/>
    <s v="02:20:47"/>
    <e v="#N/A"/>
    <e v="#N/A"/>
    <m/>
  </r>
  <r>
    <x v="5"/>
    <x v="1"/>
    <n v="40"/>
    <n v="42"/>
    <x v="0"/>
    <s v="23"/>
    <x v="1"/>
    <s v=""/>
    <s v=""/>
    <s v="10040068"/>
    <s v="CLAUDIO"/>
    <s v="CORNEJO CABEZAS"/>
    <m/>
    <s v="JHONNY"/>
    <m/>
    <s v=""/>
    <m/>
    <s v=""/>
    <s v="CHL"/>
    <s v=""/>
    <s v="12:30:00"/>
    <s v="13:58:41"/>
    <s v="14:11:07"/>
    <s v="13,23"/>
    <s v="15,09"/>
    <s v="6068"/>
    <s v="FTQ GA"/>
    <m/>
    <m/>
    <m/>
    <m/>
    <m/>
    <m/>
    <m/>
    <m/>
    <m/>
    <m/>
    <m/>
    <m/>
    <m/>
    <m/>
    <m/>
    <m/>
    <m/>
    <m/>
    <m/>
    <m/>
    <m/>
    <m/>
    <n v="13.23"/>
    <n v="6068"/>
    <s v="NA"/>
    <x v="5"/>
    <s v="NA"/>
    <s v="NA"/>
    <n v="0"/>
    <e v="#VALUE!"/>
    <n v="0"/>
    <s v="CLAUDIO CORNEJO CABEZAS"/>
    <x v="387"/>
    <s v="RINCONADA A"/>
    <s v="02:20:47"/>
    <e v="#N/A"/>
    <e v="#N/A"/>
    <m/>
  </r>
  <r>
    <x v="5"/>
    <x v="1"/>
    <n v="40"/>
    <n v="42"/>
    <x v="0"/>
    <s v="24"/>
    <x v="1"/>
    <s v=""/>
    <s v=""/>
    <s v="10036587"/>
    <s v="NICOLAS"/>
    <s v="SCHMIDT GONZALEZ"/>
    <m/>
    <s v="TOBA BRENO"/>
    <m/>
    <s v=""/>
    <m/>
    <s v=""/>
    <s v="CHL"/>
    <s v=""/>
    <s v="12:30:00"/>
    <s v="14:25:45"/>
    <s v="14:35:06"/>
    <s v="10,69"/>
    <s v="11,56"/>
    <s v="7507"/>
    <s v="FTQ GA"/>
    <m/>
    <m/>
    <m/>
    <m/>
    <m/>
    <m/>
    <m/>
    <m/>
    <m/>
    <m/>
    <m/>
    <m/>
    <m/>
    <m/>
    <m/>
    <m/>
    <m/>
    <m/>
    <m/>
    <m/>
    <m/>
    <m/>
    <n v="10.69"/>
    <n v="7507"/>
    <s v="NA"/>
    <x v="5"/>
    <s v="NA"/>
    <s v="NA"/>
    <n v="0"/>
    <e v="#VALUE!"/>
    <n v="0"/>
    <s v="NICOLAS SCHMIDT GONZALEZ"/>
    <x v="452"/>
    <s v="TOBA ENDURANCE"/>
    <s v="02:20:47"/>
    <e v="#N/A"/>
    <e v="#N/A"/>
    <m/>
  </r>
  <r>
    <x v="5"/>
    <x v="1"/>
    <n v="40"/>
    <n v="42"/>
    <x v="0"/>
    <s v="25"/>
    <x v="1"/>
    <s v=""/>
    <s v=""/>
    <m/>
    <s v="JUAN ALVARO"/>
    <s v="GONZALEZ ASBUN"/>
    <m/>
    <s v="GITAN"/>
    <m/>
    <s v=""/>
    <m/>
    <s v=""/>
    <s v="CHL"/>
    <s v=""/>
    <s v="12:30:00"/>
    <s v="14:42:20"/>
    <s v="14:52:14"/>
    <s v="9,41"/>
    <s v="10,11"/>
    <s v="8534"/>
    <s v="RET"/>
    <m/>
    <m/>
    <m/>
    <m/>
    <m/>
    <m/>
    <m/>
    <m/>
    <m/>
    <m/>
    <m/>
    <m/>
    <m/>
    <m/>
    <m/>
    <m/>
    <m/>
    <m/>
    <m/>
    <m/>
    <m/>
    <m/>
    <n v="9.41"/>
    <n v="8534"/>
    <s v="NA"/>
    <x v="5"/>
    <s v="NA"/>
    <s v="NA"/>
    <n v="0"/>
    <e v="#VALUE!"/>
    <n v="0"/>
    <s v="JUAN ALVARO GONZALEZ ASBUN"/>
    <x v="453"/>
    <s v="EL SENDERO"/>
    <s v="02:20:47"/>
    <e v="#N/A"/>
    <e v="#N/A"/>
    <m/>
  </r>
  <r>
    <x v="5"/>
    <x v="1"/>
    <n v="40"/>
    <n v="42"/>
    <x v="0"/>
    <s v="26"/>
    <x v="1"/>
    <s v=""/>
    <s v=""/>
    <m/>
    <s v="ANDRES"/>
    <s v="MENDEZ"/>
    <m/>
    <s v="FACUNDO"/>
    <m/>
    <s v=""/>
    <m/>
    <s v=""/>
    <s v="CHL"/>
    <s v=""/>
    <s v="12:30:00"/>
    <s v="14:06:40"/>
    <s v="14:57:17"/>
    <s v="9,08"/>
    <s v="13,84"/>
    <s v="8837"/>
    <s v="FTQ GA"/>
    <m/>
    <m/>
    <m/>
    <m/>
    <m/>
    <m/>
    <m/>
    <m/>
    <m/>
    <m/>
    <m/>
    <m/>
    <m/>
    <m/>
    <m/>
    <m/>
    <m/>
    <m/>
    <m/>
    <m/>
    <m/>
    <m/>
    <n v="9.08"/>
    <n v="8837"/>
    <s v="NA"/>
    <x v="5"/>
    <s v="NA"/>
    <s v="NA"/>
    <n v="0"/>
    <e v="#VALUE!"/>
    <n v="0"/>
    <s v="ANDRES MENDEZ"/>
    <x v="454"/>
    <e v="#N/A"/>
    <s v="02:20:47"/>
    <e v="#N/A"/>
    <e v="#N/A"/>
    <m/>
  </r>
  <r>
    <x v="5"/>
    <x v="1"/>
    <n v="40"/>
    <n v="42"/>
    <x v="0"/>
    <s v="27"/>
    <x v="1"/>
    <s v=""/>
    <s v=""/>
    <s v="10138024"/>
    <s v="MARIA CECILIA"/>
    <s v="GODOY"/>
    <m/>
    <s v="Belle"/>
    <m/>
    <s v=""/>
    <m/>
    <s v=""/>
    <s v="CHL"/>
    <s v=""/>
    <s v="12:30:00"/>
    <s v=""/>
    <s v="14:52:10"/>
    <s v="9,41"/>
    <s v=""/>
    <s v="8531"/>
    <s v="RET"/>
    <m/>
    <m/>
    <m/>
    <m/>
    <m/>
    <m/>
    <m/>
    <m/>
    <m/>
    <m/>
    <m/>
    <m/>
    <m/>
    <m/>
    <m/>
    <m/>
    <m/>
    <m/>
    <m/>
    <m/>
    <m/>
    <m/>
    <m/>
    <n v="8531"/>
    <s v="NA"/>
    <x v="5"/>
    <s v="NA"/>
    <s v="NA"/>
    <n v="0"/>
    <e v="#VALUE!"/>
    <n v="0"/>
    <s v="MARIA CECILIA GODOY"/>
    <x v="455"/>
    <s v="EL SENDERO"/>
    <s v="02:20:47"/>
    <e v="#N/A"/>
    <e v="#N/A"/>
    <m/>
  </r>
  <r>
    <x v="5"/>
    <x v="1"/>
    <n v="40"/>
    <n v="42"/>
    <x v="1"/>
    <s v="1"/>
    <x v="0"/>
    <s v=""/>
    <s v=""/>
    <m/>
    <s v="JOSEFA"/>
    <s v="AGUILERA"/>
    <m/>
    <s v="SULTAN AUGUSTO"/>
    <m/>
    <s v=""/>
    <m/>
    <s v=""/>
    <s v="CHL"/>
    <s v=""/>
    <s v="12:45:00"/>
    <s v="14:21:35"/>
    <s v="14:27:54"/>
    <s v="13"/>
    <s v="13,85"/>
    <s v="6175"/>
    <m/>
    <s v="14:57:54"/>
    <s v="16:13:18"/>
    <s v="16:20:09"/>
    <s v="14,37"/>
    <s v="15,68"/>
    <s v="4935"/>
    <m/>
    <m/>
    <m/>
    <m/>
    <m/>
    <m/>
    <m/>
    <m/>
    <m/>
    <m/>
    <m/>
    <m/>
    <m/>
    <m/>
    <m/>
    <m/>
    <n v="13.61"/>
    <n v="11109"/>
    <n v="11109"/>
    <x v="6"/>
    <n v="5"/>
    <s v="03:05:09"/>
    <n v="180"/>
    <n v="-44.366666666666667"/>
    <n v="177.63333333333333"/>
    <s v="JOSEFA AGUILERA"/>
    <x v="112"/>
    <s v="RINCONADA B"/>
    <s v="02:20:47"/>
    <e v="#N/A"/>
    <e v="#N/A"/>
    <m/>
  </r>
  <r>
    <x v="5"/>
    <x v="1"/>
    <n v="20"/>
    <n v="19.7"/>
    <x v="2"/>
    <s v="1"/>
    <x v="0"/>
    <s v=""/>
    <s v=""/>
    <s v="10105805"/>
    <s v="FRANCISCO "/>
    <s v="EGUIGUREN VALDÉS"/>
    <s v="105ZX50"/>
    <s v="ANCAR FLOKI"/>
    <m/>
    <s v=""/>
    <m/>
    <s v=""/>
    <s v="CHL"/>
    <s v=""/>
    <s v="13:30:00"/>
    <s v="14:29:15"/>
    <s v="14:42:27"/>
    <s v="16,31"/>
    <s v="19,95"/>
    <s v="4347"/>
    <m/>
    <m/>
    <m/>
    <m/>
    <m/>
    <m/>
    <m/>
    <m/>
    <m/>
    <m/>
    <m/>
    <m/>
    <m/>
    <m/>
    <m/>
    <m/>
    <m/>
    <m/>
    <m/>
    <m/>
    <m/>
    <m/>
    <m/>
    <n v="16.309999999999999"/>
    <n v="4347"/>
    <n v="4347"/>
    <x v="7"/>
    <n v="1"/>
    <s v="01:12:27"/>
    <n v="200"/>
    <n v="0"/>
    <n v="219.7"/>
    <s v="FRANCISCO  EGUIGUREN VALDÉS"/>
    <x v="456"/>
    <s v="EL QUILLAY"/>
    <s v="01:12:27"/>
    <e v="#N/A"/>
    <e v="#N/A"/>
    <m/>
  </r>
  <r>
    <x v="5"/>
    <x v="1"/>
    <n v="20"/>
    <n v="19.7"/>
    <x v="2"/>
    <s v="2"/>
    <x v="0"/>
    <s v=""/>
    <s v=""/>
    <m/>
    <s v="ALISON"/>
    <s v="CASTILLO"/>
    <s v="104SA64"/>
    <s v="AURA"/>
    <m/>
    <s v=""/>
    <m/>
    <s v=""/>
    <s v="CHL"/>
    <s v=""/>
    <s v="13:30:00"/>
    <s v="14:39:58"/>
    <s v="14:43:01"/>
    <s v="16,19"/>
    <s v="16,89"/>
    <s v="4382"/>
    <m/>
    <m/>
    <m/>
    <m/>
    <m/>
    <m/>
    <m/>
    <m/>
    <m/>
    <m/>
    <m/>
    <m/>
    <m/>
    <m/>
    <m/>
    <m/>
    <m/>
    <m/>
    <m/>
    <m/>
    <m/>
    <m/>
    <m/>
    <n v="16.190000000000001"/>
    <n v="4382"/>
    <n v="4382"/>
    <x v="7"/>
    <n v="2"/>
    <s v="01:13:02"/>
    <n v="195"/>
    <n v="-0.58333333333333337"/>
    <n v="214.11666666666665"/>
    <s v="ALISON CASTILLO"/>
    <x v="457"/>
    <e v="#N/A"/>
    <s v="01:12:27"/>
    <e v="#N/A"/>
    <e v="#N/A"/>
    <m/>
  </r>
  <r>
    <x v="5"/>
    <x v="1"/>
    <n v="20"/>
    <n v="19.7"/>
    <x v="2"/>
    <s v="3"/>
    <x v="0"/>
    <s v=""/>
    <s v=""/>
    <m/>
    <s v="RAFAELA"/>
    <s v="CORTES"/>
    <m/>
    <s v="ZINGARA"/>
    <m/>
    <s v=""/>
    <m/>
    <s v=""/>
    <s v="CHL"/>
    <s v=""/>
    <s v="13:30:00"/>
    <s v="14:39:54"/>
    <s v="14:44:35"/>
    <s v="15,85"/>
    <s v="16,91"/>
    <s v="4475"/>
    <m/>
    <m/>
    <m/>
    <m/>
    <m/>
    <m/>
    <m/>
    <m/>
    <m/>
    <m/>
    <m/>
    <m/>
    <m/>
    <m/>
    <m/>
    <m/>
    <m/>
    <m/>
    <m/>
    <m/>
    <m/>
    <m/>
    <m/>
    <n v="15.85"/>
    <n v="4475"/>
    <n v="4475"/>
    <x v="7"/>
    <n v="3"/>
    <s v="01:14:35"/>
    <n v="190"/>
    <n v="-2.1333333333333333"/>
    <n v="207.56666666666666"/>
    <s v="RAFAELA CORTES"/>
    <x v="458"/>
    <e v="#N/A"/>
    <s v="01:12:27"/>
    <e v="#N/A"/>
    <e v="#N/A"/>
    <m/>
  </r>
  <r>
    <x v="5"/>
    <x v="1"/>
    <n v="20"/>
    <n v="19.7"/>
    <x v="2"/>
    <s v="4"/>
    <x v="0"/>
    <s v=""/>
    <s v=""/>
    <m/>
    <s v="RENATA"/>
    <s v="REINOSO"/>
    <m/>
    <s v="BEHSIR"/>
    <m/>
    <s v=""/>
    <m/>
    <s v=""/>
    <s v="CHL"/>
    <s v=""/>
    <s v="13:30:00"/>
    <s v="14:40:07"/>
    <s v="14:45:42"/>
    <s v="15,61"/>
    <s v="16,86"/>
    <s v="4542"/>
    <m/>
    <m/>
    <m/>
    <m/>
    <m/>
    <m/>
    <m/>
    <m/>
    <m/>
    <m/>
    <m/>
    <m/>
    <m/>
    <m/>
    <m/>
    <m/>
    <m/>
    <m/>
    <m/>
    <m/>
    <m/>
    <m/>
    <m/>
    <n v="15.61"/>
    <n v="4542"/>
    <n v="4542"/>
    <x v="7"/>
    <n v="4"/>
    <s v="01:15:42"/>
    <n v="185"/>
    <n v="-3.25"/>
    <n v="201.45"/>
    <s v="RENATA REINOSO"/>
    <x v="459"/>
    <e v="#N/A"/>
    <s v="01:12:27"/>
    <e v="#N/A"/>
    <e v="#N/A"/>
    <m/>
  </r>
  <r>
    <x v="5"/>
    <x v="1"/>
    <n v="20"/>
    <n v="19.7"/>
    <x v="2"/>
    <s v="5"/>
    <x v="0"/>
    <s v=""/>
    <s v=""/>
    <m/>
    <s v="MARIA"/>
    <s v="RISHMAWI"/>
    <s v="105OM12"/>
    <s v="PRINCIPE"/>
    <m/>
    <s v=""/>
    <m/>
    <s v=""/>
    <s v="CHL"/>
    <s v=""/>
    <s v="13:30:00"/>
    <s v="14:29:35"/>
    <s v="14:46:16"/>
    <s v="15,5"/>
    <s v="19,83"/>
    <s v="4576"/>
    <m/>
    <m/>
    <m/>
    <m/>
    <m/>
    <m/>
    <m/>
    <m/>
    <m/>
    <m/>
    <m/>
    <m/>
    <m/>
    <m/>
    <m/>
    <m/>
    <m/>
    <m/>
    <m/>
    <m/>
    <m/>
    <m/>
    <m/>
    <n v="15.5"/>
    <n v="4576"/>
    <n v="4576"/>
    <x v="7"/>
    <n v="5"/>
    <s v="01:16:16"/>
    <n v="180"/>
    <n v="-3.8166666666666664"/>
    <n v="195.88333333333333"/>
    <s v="MARIA RISHMAWI"/>
    <x v="460"/>
    <e v="#N/A"/>
    <s v="01:12:27"/>
    <e v="#N/A"/>
    <e v="#N/A"/>
    <m/>
  </r>
  <r>
    <x v="5"/>
    <x v="1"/>
    <n v="20"/>
    <n v="19.7"/>
    <x v="2"/>
    <s v="6"/>
    <x v="0"/>
    <s v=""/>
    <s v=""/>
    <m/>
    <s v="SERGIO "/>
    <s v="MERINO"/>
    <m/>
    <s v="PINTA"/>
    <m/>
    <s v=""/>
    <m/>
    <s v=""/>
    <s v="CHL"/>
    <s v=""/>
    <s v="13:30:00"/>
    <s v="14:43:42"/>
    <s v="14:48:42"/>
    <s v="15,02"/>
    <s v="16,04"/>
    <s v="4723"/>
    <m/>
    <m/>
    <m/>
    <m/>
    <m/>
    <m/>
    <m/>
    <m/>
    <m/>
    <m/>
    <m/>
    <m/>
    <m/>
    <m/>
    <m/>
    <m/>
    <m/>
    <m/>
    <m/>
    <m/>
    <m/>
    <m/>
    <m/>
    <n v="15.02"/>
    <n v="4723"/>
    <n v="4723"/>
    <x v="7"/>
    <n v="6"/>
    <s v="01:18:43"/>
    <n v="175"/>
    <n v="-6.2666666666666666"/>
    <n v="188.43333333333331"/>
    <s v="SERGIO  MERINO"/>
    <x v="461"/>
    <e v="#N/A"/>
    <s v="01:12:27"/>
    <e v="#N/A"/>
    <e v="#N/A"/>
    <m/>
  </r>
  <r>
    <x v="5"/>
    <x v="1"/>
    <n v="20"/>
    <n v="19.7"/>
    <x v="2"/>
    <s v="7"/>
    <x v="0"/>
    <s v=""/>
    <s v=""/>
    <m/>
    <s v="INES "/>
    <s v="ALAMOS"/>
    <m/>
    <s v="COCA"/>
    <m/>
    <s v=""/>
    <m/>
    <s v=""/>
    <s v="CHL"/>
    <s v=""/>
    <s v="13:30:00"/>
    <s v="14:43:40"/>
    <s v="14:48:45"/>
    <s v="15,01"/>
    <s v="16,04"/>
    <s v="4725"/>
    <m/>
    <m/>
    <m/>
    <m/>
    <m/>
    <m/>
    <m/>
    <m/>
    <m/>
    <m/>
    <m/>
    <m/>
    <m/>
    <m/>
    <m/>
    <m/>
    <m/>
    <m/>
    <m/>
    <m/>
    <m/>
    <m/>
    <m/>
    <n v="15.01"/>
    <n v="4725"/>
    <n v="4725"/>
    <x v="7"/>
    <n v="7"/>
    <s v="01:18:45"/>
    <n v="170"/>
    <n v="-6.3"/>
    <n v="183.39999999999998"/>
    <s v="INES  ALAMOS"/>
    <x v="462"/>
    <e v="#N/A"/>
    <s v="01:12:27"/>
    <e v="#N/A"/>
    <e v="#N/A"/>
    <m/>
  </r>
  <r>
    <x v="5"/>
    <x v="1"/>
    <n v="20"/>
    <n v="19.7"/>
    <x v="2"/>
    <s v="8"/>
    <x v="0"/>
    <s v=""/>
    <s v=""/>
    <m/>
    <s v="JOSE"/>
    <s v="ROJAS"/>
    <m/>
    <s v="VISON"/>
    <m/>
    <s v=""/>
    <m/>
    <s v=""/>
    <s v="CHL"/>
    <s v=""/>
    <s v="13:30:00"/>
    <s v="14:40:14"/>
    <s v="14:50:44"/>
    <s v="14,64"/>
    <s v="16,83"/>
    <s v="4844"/>
    <m/>
    <m/>
    <m/>
    <m/>
    <m/>
    <m/>
    <m/>
    <m/>
    <m/>
    <m/>
    <m/>
    <m/>
    <m/>
    <m/>
    <m/>
    <m/>
    <m/>
    <m/>
    <m/>
    <m/>
    <m/>
    <m/>
    <m/>
    <n v="14.64"/>
    <n v="4844"/>
    <n v="4844"/>
    <x v="7"/>
    <n v="8"/>
    <s v="01:20:44"/>
    <n v="165"/>
    <n v="-8.2833333333333332"/>
    <n v="176.41666666666666"/>
    <s v="JOSE ROJAS"/>
    <x v="463"/>
    <e v="#N/A"/>
    <s v="01:12:27"/>
    <e v="#N/A"/>
    <e v="#N/A"/>
    <m/>
  </r>
  <r>
    <x v="5"/>
    <x v="1"/>
    <n v="20"/>
    <n v="19.7"/>
    <x v="2"/>
    <s v="9"/>
    <x v="0"/>
    <s v=""/>
    <s v=""/>
    <m/>
    <s v="PATRICIA"/>
    <s v="SANCHEZ"/>
    <s v="105OS49"/>
    <s v="NOMADE"/>
    <m/>
    <s v=""/>
    <m/>
    <s v=""/>
    <s v="CHL"/>
    <s v=""/>
    <s v="13:30:00"/>
    <s v=""/>
    <s v="14:51:02"/>
    <s v="14,58"/>
    <s v=""/>
    <s v="4863"/>
    <m/>
    <m/>
    <m/>
    <m/>
    <m/>
    <m/>
    <m/>
    <m/>
    <m/>
    <m/>
    <m/>
    <m/>
    <m/>
    <m/>
    <m/>
    <m/>
    <m/>
    <m/>
    <m/>
    <m/>
    <m/>
    <m/>
    <m/>
    <m/>
    <n v="4863"/>
    <n v="4863"/>
    <x v="7"/>
    <n v="9"/>
    <s v="01:21:03"/>
    <n v="160"/>
    <n v="-8.6"/>
    <n v="171.1"/>
    <s v="PATRICIA SANCHEZ"/>
    <x v="464"/>
    <e v="#N/A"/>
    <s v="01:12:27"/>
    <e v="#N/A"/>
    <e v="#N/A"/>
    <m/>
  </r>
  <r>
    <x v="5"/>
    <x v="1"/>
    <n v="20"/>
    <n v="19.7"/>
    <x v="2"/>
    <s v="10"/>
    <x v="0"/>
    <s v=""/>
    <s v=""/>
    <m/>
    <s v="AGUSTINA"/>
    <s v="GONZALEZ"/>
    <m/>
    <s v="CANELO"/>
    <m/>
    <s v=""/>
    <m/>
    <s v=""/>
    <s v="CHL"/>
    <s v=""/>
    <s v="13:30:00"/>
    <s v="14:40:16"/>
    <s v="14:51:39"/>
    <s v="14,48"/>
    <s v="16,82"/>
    <s v="4899"/>
    <m/>
    <m/>
    <m/>
    <m/>
    <m/>
    <m/>
    <m/>
    <m/>
    <m/>
    <m/>
    <m/>
    <m/>
    <m/>
    <m/>
    <m/>
    <m/>
    <m/>
    <m/>
    <m/>
    <m/>
    <m/>
    <m/>
    <m/>
    <n v="14.48"/>
    <n v="4899"/>
    <n v="4899"/>
    <x v="7"/>
    <n v="10"/>
    <s v="01:21:39"/>
    <n v="155"/>
    <n v="-9.1999999999999993"/>
    <n v="165.5"/>
    <s v="AGUSTINA GONZALEZ"/>
    <x v="465"/>
    <e v="#N/A"/>
    <s v="01:12:27"/>
    <e v="#N/A"/>
    <e v="#N/A"/>
    <m/>
  </r>
  <r>
    <x v="5"/>
    <x v="1"/>
    <n v="20"/>
    <n v="19.7"/>
    <x v="2"/>
    <s v="11"/>
    <x v="0"/>
    <s v=""/>
    <s v=""/>
    <m/>
    <s v="VALENTINA"/>
    <s v="LETELIER"/>
    <s v="105KB52"/>
    <s v="CL JACARTA"/>
    <m/>
    <s v=""/>
    <m/>
    <s v=""/>
    <s v="CHL"/>
    <s v=""/>
    <s v="13:30:00"/>
    <s v="15:06:57"/>
    <s v="15:11:47"/>
    <s v="11,61"/>
    <s v="12,19"/>
    <s v="6108"/>
    <m/>
    <m/>
    <m/>
    <m/>
    <m/>
    <m/>
    <m/>
    <m/>
    <m/>
    <m/>
    <m/>
    <m/>
    <m/>
    <m/>
    <m/>
    <m/>
    <m/>
    <m/>
    <m/>
    <m/>
    <m/>
    <m/>
    <m/>
    <n v="11.61"/>
    <n v="6108"/>
    <n v="6108"/>
    <x v="7"/>
    <n v="11"/>
    <s v="01:41:48"/>
    <n v="150"/>
    <n v="-29.35"/>
    <n v="140.35"/>
    <s v="VALENTINA LETELIER"/>
    <x v="466"/>
    <e v="#N/A"/>
    <s v="01:12:27"/>
    <e v="#N/A"/>
    <e v="#N/A"/>
    <m/>
  </r>
  <r>
    <x v="5"/>
    <x v="1"/>
    <n v="20"/>
    <n v="19.7"/>
    <x v="2"/>
    <s v="12"/>
    <x v="0"/>
    <s v=""/>
    <s v=""/>
    <m/>
    <s v="EMMA"/>
    <s v="LETELIER"/>
    <m/>
    <s v="PERSEVERANCIA PETETE"/>
    <m/>
    <s v=""/>
    <m/>
    <s v=""/>
    <s v="CHL"/>
    <s v=""/>
    <s v="13:30:00"/>
    <s v="15:06:59"/>
    <s v="15:12:41"/>
    <s v="11,51"/>
    <s v="12,19"/>
    <s v="6162"/>
    <m/>
    <m/>
    <m/>
    <m/>
    <m/>
    <m/>
    <m/>
    <m/>
    <m/>
    <m/>
    <m/>
    <m/>
    <m/>
    <m/>
    <m/>
    <m/>
    <m/>
    <m/>
    <m/>
    <m/>
    <m/>
    <m/>
    <m/>
    <n v="11.51"/>
    <n v="6162"/>
    <n v="6162"/>
    <x v="7"/>
    <n v="12"/>
    <s v="01:42:42"/>
    <n v="145"/>
    <n v="-30.25"/>
    <n v="134.44999999999999"/>
    <s v="EMMA LETELIER"/>
    <x v="467"/>
    <e v="#N/A"/>
    <s v="01:12:27"/>
    <e v="#N/A"/>
    <e v="#N/A"/>
    <m/>
  </r>
  <r>
    <x v="6"/>
    <x v="0"/>
    <n v="120"/>
    <n v="120"/>
    <x v="0"/>
    <s v="1"/>
    <x v="0"/>
    <s v=""/>
    <s v=""/>
    <s v="10067266"/>
    <s v="FELIPE"/>
    <s v="SAT YABER"/>
    <s v="106KS88"/>
    <s v="CHAMPULLI ZAHIR"/>
    <m/>
    <s v=""/>
    <m/>
    <s v=""/>
    <s v="CHL"/>
    <s v=""/>
    <s v="18,31"/>
    <s v="7709"/>
    <m/>
    <s v="01:38"/>
    <s v="18,43"/>
    <s v="6426"/>
    <m/>
    <s v="02:07"/>
    <s v="19,44"/>
    <s v="5240"/>
    <m/>
    <s v="02:49"/>
    <s v="20,24"/>
    <s v="3505"/>
    <m/>
    <s v="08:27"/>
    <m/>
    <m/>
    <m/>
    <m/>
    <m/>
    <m/>
    <m/>
    <m/>
    <m/>
    <m/>
    <m/>
    <m/>
    <m/>
    <n v="18.899999999999999"/>
    <n v="22879"/>
    <n v="22879"/>
    <x v="0"/>
    <n v="1"/>
    <s v="06:21:19"/>
    <n v="200"/>
    <n v="0"/>
    <n v="320"/>
    <s v="FELIPE SAT YABER"/>
    <x v="468"/>
    <s v="RINCONADA A"/>
    <s v="06:21:19"/>
    <e v="#N/A"/>
    <e v="#N/A"/>
    <m/>
  </r>
  <r>
    <x v="6"/>
    <x v="0"/>
    <n v="120"/>
    <n v="120"/>
    <x v="0"/>
    <s v="2"/>
    <x v="0"/>
    <s v=""/>
    <s v=""/>
    <s v="10018240"/>
    <s v="DAVID"/>
    <s v="RAMIREZ FUENTES"/>
    <s v="104YP08"/>
    <s v="PERSEVERANCIA PAN DE AZUCAR"/>
    <m/>
    <s v=""/>
    <m/>
    <s v=""/>
    <s v="CHL"/>
    <s v=""/>
    <s v="19,33"/>
    <s v="7300"/>
    <m/>
    <s v="03:27"/>
    <s v="19,19"/>
    <s v="6172"/>
    <m/>
    <s v="03:23"/>
    <s v="17,51"/>
    <s v="5819"/>
    <m/>
    <s v="04:17"/>
    <s v="18,61"/>
    <s v="3812"/>
    <m/>
    <s v="21:06"/>
    <m/>
    <m/>
    <m/>
    <m/>
    <m/>
    <m/>
    <m/>
    <m/>
    <m/>
    <m/>
    <m/>
    <m/>
    <m/>
    <n v="18.71"/>
    <n v="23103"/>
    <n v="23103"/>
    <x v="0"/>
    <n v="2"/>
    <s v="06:25:03"/>
    <n v="195"/>
    <n v="-3.7333333333333334"/>
    <n v="311.26666666666665"/>
    <s v="DAVID RAMIREZ FUENTES"/>
    <x v="469"/>
    <e v="#N/A"/>
    <s v="06:21:19"/>
    <e v="#N/A"/>
    <e v="#N/A"/>
    <m/>
  </r>
  <r>
    <x v="6"/>
    <x v="0"/>
    <n v="120"/>
    <n v="120"/>
    <x v="0"/>
    <s v="3"/>
    <x v="0"/>
    <s v=""/>
    <s v=""/>
    <s v="10118325"/>
    <s v="MATIAS"/>
    <s v="ALAMOS"/>
    <s v="106CV86"/>
    <s v="AO TORUK"/>
    <m/>
    <s v=""/>
    <m/>
    <s v=""/>
    <s v="CHL"/>
    <s v=""/>
    <s v="17,38"/>
    <s v="8120"/>
    <m/>
    <s v="03:02"/>
    <s v="18,74"/>
    <s v="6321"/>
    <m/>
    <s v="02:59"/>
    <s v="17,46"/>
    <s v="5834"/>
    <m/>
    <s v="04:01"/>
    <s v="18,51"/>
    <s v="3832"/>
    <m/>
    <s v="07:10"/>
    <m/>
    <m/>
    <m/>
    <m/>
    <m/>
    <m/>
    <m/>
    <m/>
    <m/>
    <m/>
    <m/>
    <m/>
    <m/>
    <n v="17.940000000000001"/>
    <n v="24107"/>
    <n v="24107"/>
    <x v="0"/>
    <n v="3"/>
    <s v="06:41:47"/>
    <n v="190"/>
    <n v="-20.466666666666665"/>
    <n v="289.53333333333336"/>
    <s v="MATIAS ALAMOS"/>
    <x v="27"/>
    <s v="EL MOLINO A"/>
    <s v="06:21:19"/>
    <e v="#N/A"/>
    <e v="#N/A"/>
    <m/>
  </r>
  <r>
    <x v="6"/>
    <x v="0"/>
    <n v="120"/>
    <n v="120"/>
    <x v="0"/>
    <s v="4"/>
    <x v="0"/>
    <s v=""/>
    <s v=""/>
    <s v="10102392"/>
    <s v="MACARENA"/>
    <s v="SUAZO CEPEDA"/>
    <s v="105UU64"/>
    <s v="CL KATANA"/>
    <m/>
    <s v=""/>
    <m/>
    <s v=""/>
    <s v="CHL"/>
    <s v=""/>
    <s v="17,35"/>
    <s v="8135"/>
    <m/>
    <s v="03:26"/>
    <s v="18,68"/>
    <s v="6339"/>
    <m/>
    <s v="03:33"/>
    <s v="17,7"/>
    <s v="5756"/>
    <m/>
    <s v="03:14"/>
    <s v="18,28"/>
    <s v="3880"/>
    <m/>
    <s v="04:21"/>
    <m/>
    <m/>
    <m/>
    <m/>
    <m/>
    <m/>
    <m/>
    <m/>
    <m/>
    <m/>
    <m/>
    <m/>
    <m/>
    <n v="17.93"/>
    <n v="24110"/>
    <n v="24110"/>
    <x v="0"/>
    <n v="4"/>
    <s v="06:41:50"/>
    <n v="185"/>
    <n v="-20.516666666666666"/>
    <n v="284.48333333333335"/>
    <s v="MACARENA SUAZO CEPEDA"/>
    <x v="470"/>
    <s v="EL QUILLAY"/>
    <s v="06:21:19"/>
    <e v="#N/A"/>
    <e v="#N/A"/>
    <m/>
  </r>
  <r>
    <x v="6"/>
    <x v="0"/>
    <n v="120"/>
    <n v="120"/>
    <x v="0"/>
    <s v="5"/>
    <x v="1"/>
    <s v=""/>
    <s v=""/>
    <s v="10172358"/>
    <s v="FELIPE"/>
    <s v="YCHPAS ESPINOZA"/>
    <s v="106CE20"/>
    <s v="AL RAMAL"/>
    <m/>
    <s v=""/>
    <m/>
    <s v=""/>
    <s v="PER"/>
    <s v=""/>
    <s v="17,37"/>
    <s v="8123"/>
    <m/>
    <s v="03:25"/>
    <s v="18,49"/>
    <s v="6406"/>
    <s v="FTQ GA"/>
    <s v="04:30"/>
    <m/>
    <m/>
    <m/>
    <m/>
    <m/>
    <m/>
    <m/>
    <m/>
    <m/>
    <m/>
    <m/>
    <m/>
    <m/>
    <m/>
    <m/>
    <m/>
    <m/>
    <m/>
    <m/>
    <m/>
    <m/>
    <n v="17.86"/>
    <n v="14529"/>
    <s v="NA"/>
    <x v="0"/>
    <s v="NA"/>
    <s v="NA"/>
    <n v="0"/>
    <e v="#VALUE!"/>
    <n v="0"/>
    <s v="FELIPE YCHPAS ESPINOZA"/>
    <x v="237"/>
    <e v="#N/A"/>
    <s v="06:21:19"/>
    <e v="#N/A"/>
    <e v="#N/A"/>
    <m/>
  </r>
  <r>
    <x v="6"/>
    <x v="0"/>
    <n v="120"/>
    <n v="120"/>
    <x v="0"/>
    <s v="6"/>
    <x v="1"/>
    <s v=""/>
    <s v=""/>
    <s v="10048681"/>
    <s v="DAVID"/>
    <s v="RAMIREZ AGUILERA"/>
    <s v="105RA03"/>
    <s v="PERSEVERANCIA PLATINO"/>
    <m/>
    <s v=""/>
    <m/>
    <s v=""/>
    <s v="CHL"/>
    <s v=""/>
    <s v="16,49"/>
    <s v="8555"/>
    <m/>
    <s v="10:49"/>
    <s v="11,32"/>
    <s v="10459"/>
    <s v="RET"/>
    <s v="02:49"/>
    <m/>
    <m/>
    <m/>
    <m/>
    <m/>
    <m/>
    <m/>
    <m/>
    <m/>
    <m/>
    <m/>
    <m/>
    <m/>
    <m/>
    <m/>
    <m/>
    <m/>
    <m/>
    <m/>
    <m/>
    <m/>
    <n v="13.65"/>
    <n v="19015"/>
    <s v="NA"/>
    <x v="0"/>
    <s v="NA"/>
    <s v="NA"/>
    <n v="0"/>
    <e v="#VALUE!"/>
    <n v="0"/>
    <s v="DAVID RAMIREZ AGUILERA"/>
    <x v="471"/>
    <e v="#N/A"/>
    <s v="06:21:19"/>
    <e v="#N/A"/>
    <e v="#N/A"/>
    <m/>
  </r>
  <r>
    <x v="6"/>
    <x v="0"/>
    <n v="120"/>
    <n v="120"/>
    <x v="1"/>
    <s v="1"/>
    <x v="0"/>
    <s v=""/>
    <s v=""/>
    <s v="10172600"/>
    <s v="JESUS Maximiliano"/>
    <s v="CERPA VERA"/>
    <s v="106NV29"/>
    <s v="KHADAR"/>
    <m/>
    <s v=""/>
    <m/>
    <s v=""/>
    <s v="CHL"/>
    <s v=""/>
    <s v="16,58"/>
    <s v="8511"/>
    <m/>
    <s v="09:22"/>
    <s v="15,62"/>
    <s v="7583"/>
    <m/>
    <s v="04:47"/>
    <s v="14,53"/>
    <s v="7014"/>
    <m/>
    <s v="07:20"/>
    <s v="11,72"/>
    <s v="6052"/>
    <m/>
    <s v="11:36"/>
    <m/>
    <m/>
    <m/>
    <m/>
    <m/>
    <m/>
    <m/>
    <m/>
    <m/>
    <m/>
    <m/>
    <m/>
    <m/>
    <n v="14.83"/>
    <n v="29160"/>
    <n v="29160"/>
    <x v="1"/>
    <n v="5"/>
    <s v="08:06:00"/>
    <n v="180"/>
    <n v="-104.68333333333334"/>
    <n v="195.31666666666666"/>
    <s v="JESUS MAXIMILIANO CERPA VERA"/>
    <x v="472"/>
    <e v="#N/A"/>
    <s v="06:21:19"/>
    <e v="#N/A"/>
    <e v="#N/A"/>
    <m/>
  </r>
  <r>
    <x v="6"/>
    <x v="0"/>
    <n v="80"/>
    <n v="80"/>
    <x v="0"/>
    <s v="1"/>
    <x v="0"/>
    <s v=""/>
    <s v=""/>
    <s v="10058525"/>
    <s v="MAURICIO"/>
    <s v="ROGEL SILVA"/>
    <s v="105XZ85"/>
    <s v="TERRIBLE CACHA"/>
    <m/>
    <s v=""/>
    <m/>
    <s v=""/>
    <s v="CHL"/>
    <s v=""/>
    <s v="21,78"/>
    <s v="5439"/>
    <m/>
    <s v="02:23"/>
    <s v="20,76"/>
    <s v="4907"/>
    <m/>
    <s v="04:18"/>
    <s v="22,06"/>
    <s v="3214"/>
    <m/>
    <s v="16:33"/>
    <m/>
    <m/>
    <m/>
    <m/>
    <m/>
    <m/>
    <m/>
    <m/>
    <m/>
    <m/>
    <m/>
    <m/>
    <m/>
    <m/>
    <m/>
    <m/>
    <m/>
    <n v="21.48"/>
    <n v="13560"/>
    <n v="13560"/>
    <x v="2"/>
    <n v="1"/>
    <s v="03:46:00"/>
    <n v="200"/>
    <n v="0"/>
    <n v="280"/>
    <s v="MAURICIO ROGEL SILVA"/>
    <x v="473"/>
    <e v="#N/A"/>
    <s v="03:46:00"/>
    <e v="#N/A"/>
    <e v="#N/A"/>
    <m/>
  </r>
  <r>
    <x v="6"/>
    <x v="0"/>
    <n v="80"/>
    <n v="80"/>
    <x v="0"/>
    <s v="2"/>
    <x v="0"/>
    <s v=""/>
    <s v=""/>
    <s v="10196480"/>
    <s v="HERNANDO"/>
    <s v="ARENAS"/>
    <s v="106MX63"/>
    <s v="LOMA VERDE BALA"/>
    <m/>
    <s v=""/>
    <m/>
    <s v=""/>
    <s v="CHL"/>
    <s v=""/>
    <s v="21,84"/>
    <s v="5423"/>
    <m/>
    <s v="02:02"/>
    <s v="20,68"/>
    <s v="4927"/>
    <m/>
    <s v="02:26"/>
    <s v="21,17"/>
    <s v="3350"/>
    <m/>
    <s v="06:14"/>
    <m/>
    <m/>
    <m/>
    <m/>
    <m/>
    <m/>
    <m/>
    <m/>
    <m/>
    <m/>
    <m/>
    <m/>
    <m/>
    <m/>
    <m/>
    <m/>
    <m/>
    <n v="21.26"/>
    <n v="13700"/>
    <n v="13700"/>
    <x v="2"/>
    <n v="2"/>
    <s v="03:48:20"/>
    <n v="195"/>
    <n v="-2.3333333333333335"/>
    <n v="272.66666666666669"/>
    <s v="HERNANDO ARENAS"/>
    <x v="73"/>
    <e v="#N/A"/>
    <s v="03:46:00"/>
    <e v="#N/A"/>
    <e v="#N/A"/>
    <m/>
  </r>
  <r>
    <x v="6"/>
    <x v="0"/>
    <n v="80"/>
    <n v="80"/>
    <x v="0"/>
    <s v="3"/>
    <x v="0"/>
    <s v=""/>
    <s v=""/>
    <s v="10018246"/>
    <s v="JUAN FRANCISCO"/>
    <s v="DEL CANTO"/>
    <s v="105QW35"/>
    <s v="MP Nahuel"/>
    <m/>
    <s v=""/>
    <m/>
    <s v=""/>
    <s v="CHL"/>
    <s v=""/>
    <s v="19,33"/>
    <s v="6128"/>
    <m/>
    <s v="02:22"/>
    <s v="20,32"/>
    <s v="5013"/>
    <m/>
    <s v="02:27"/>
    <s v="23,73"/>
    <s v="2989"/>
    <m/>
    <s v="10:31"/>
    <m/>
    <m/>
    <m/>
    <m/>
    <m/>
    <m/>
    <m/>
    <m/>
    <m/>
    <m/>
    <m/>
    <m/>
    <m/>
    <m/>
    <m/>
    <m/>
    <m/>
    <n v="20.61"/>
    <n v="14130"/>
    <n v="14130"/>
    <x v="2"/>
    <n v="4"/>
    <s v="03:55:30"/>
    <n v="185"/>
    <n v="-9.5"/>
    <n v="255.5"/>
    <s v="JUAN FRANCISCO DEL CANTO"/>
    <x v="474"/>
    <e v="#N/A"/>
    <s v="03:46:00"/>
    <e v="#N/A"/>
    <e v="#N/A"/>
    <m/>
  </r>
  <r>
    <x v="6"/>
    <x v="0"/>
    <n v="80"/>
    <n v="80"/>
    <x v="0"/>
    <s v="4"/>
    <x v="0"/>
    <s v=""/>
    <s v=""/>
    <s v="10036495"/>
    <s v="ANDRE"/>
    <s v="ALVAREZ"/>
    <s v="105UH26"/>
    <s v="HLS FLOR DE CACHA"/>
    <m/>
    <s v=""/>
    <m/>
    <s v=""/>
    <s v="CHL"/>
    <s v=""/>
    <s v="18,1"/>
    <s v="6543"/>
    <m/>
    <s v="09:15"/>
    <s v="19,61"/>
    <s v="5197"/>
    <m/>
    <s v="08:40"/>
    <s v="22,19"/>
    <s v="3196"/>
    <m/>
    <s v="11:43"/>
    <m/>
    <m/>
    <m/>
    <m/>
    <m/>
    <m/>
    <m/>
    <m/>
    <m/>
    <m/>
    <m/>
    <m/>
    <m/>
    <m/>
    <m/>
    <m/>
    <m/>
    <n v="19.5"/>
    <n v="14935"/>
    <n v="14935"/>
    <x v="2"/>
    <n v="5"/>
    <s v="04:08:55"/>
    <n v="180"/>
    <n v="-22.916666666666668"/>
    <n v="237.08333333333334"/>
    <s v="ANDRE ALVAREZ"/>
    <x v="475"/>
    <e v="#N/A"/>
    <s v="03:46:00"/>
    <e v="#N/A"/>
    <e v="#N/A"/>
    <m/>
  </r>
  <r>
    <x v="6"/>
    <x v="0"/>
    <n v="80"/>
    <n v="80"/>
    <x v="0"/>
    <s v="5"/>
    <x v="0"/>
    <s v=""/>
    <s v=""/>
    <s v="10067034"/>
    <s v="CAMILA "/>
    <s v="HERRERA"/>
    <s v="106QP26"/>
    <s v="KIO"/>
    <m/>
    <s v=""/>
    <m/>
    <s v=""/>
    <s v="CHL"/>
    <s v=""/>
    <s v="18,91"/>
    <s v="6265"/>
    <m/>
    <s v="04:30"/>
    <s v="17,82"/>
    <s v="5717"/>
    <m/>
    <s v="05:43"/>
    <s v="17,69"/>
    <s v="4008"/>
    <m/>
    <s v="06:35"/>
    <m/>
    <m/>
    <m/>
    <m/>
    <m/>
    <m/>
    <m/>
    <m/>
    <m/>
    <m/>
    <m/>
    <m/>
    <m/>
    <m/>
    <m/>
    <m/>
    <m/>
    <n v="18.21"/>
    <n v="15990"/>
    <n v="15990"/>
    <x v="2"/>
    <n v="6"/>
    <s v="04:26:30"/>
    <n v="175"/>
    <n v="-40.5"/>
    <n v="214.5"/>
    <s v="CAMILA  HERRERA"/>
    <x v="440"/>
    <e v="#N/A"/>
    <s v="03:46:00"/>
    <e v="#N/A"/>
    <e v="#N/A"/>
    <m/>
  </r>
  <r>
    <x v="6"/>
    <x v="0"/>
    <n v="80"/>
    <n v="80"/>
    <x v="0"/>
    <s v="6"/>
    <x v="0"/>
    <s v=""/>
    <s v=""/>
    <s v="10153244"/>
    <s v="LUIS ANDRES"/>
    <s v="ARTIGAS ESPINOZA"/>
    <s v="106PA25"/>
    <s v="OLAF"/>
    <m/>
    <s v=""/>
    <m/>
    <s v=""/>
    <s v="CHL"/>
    <s v=""/>
    <s v="16,14"/>
    <s v="7337"/>
    <m/>
    <s v="02:06"/>
    <s v="16,98"/>
    <s v="6001"/>
    <m/>
    <s v="02:44"/>
    <s v="17,58"/>
    <s v="4035"/>
    <m/>
    <s v="07:10"/>
    <m/>
    <m/>
    <m/>
    <m/>
    <m/>
    <m/>
    <m/>
    <m/>
    <m/>
    <m/>
    <m/>
    <m/>
    <m/>
    <m/>
    <m/>
    <m/>
    <m/>
    <n v="16.760000000000002"/>
    <n v="17373"/>
    <n v="17373"/>
    <x v="2"/>
    <n v="9"/>
    <s v="04:49:33"/>
    <n v="160"/>
    <n v="-63.55"/>
    <n v="176.45"/>
    <s v="LUIS ANDRES ARTIGAS ESPINOZA"/>
    <x v="476"/>
    <e v="#N/A"/>
    <s v="03:46:00"/>
    <e v="#N/A"/>
    <e v="#N/A"/>
    <m/>
  </r>
  <r>
    <x v="6"/>
    <x v="0"/>
    <n v="80"/>
    <n v="80"/>
    <x v="0"/>
    <s v="7"/>
    <x v="0"/>
    <s v=""/>
    <s v=""/>
    <s v="10161123"/>
    <s v="VICTOR"/>
    <s v="KEHR"/>
    <s v="106PU74"/>
    <s v="SI QUEEN"/>
    <m/>
    <s v=""/>
    <m/>
    <s v=""/>
    <s v="CHL"/>
    <s v=""/>
    <s v="16,23"/>
    <s v="7299"/>
    <m/>
    <s v="01:42"/>
    <s v="16,63"/>
    <s v="6126"/>
    <m/>
    <s v="04:07"/>
    <s v="16,87"/>
    <s v="4203"/>
    <m/>
    <s v="06:15"/>
    <m/>
    <m/>
    <m/>
    <m/>
    <m/>
    <m/>
    <m/>
    <m/>
    <m/>
    <m/>
    <m/>
    <m/>
    <m/>
    <m/>
    <m/>
    <m/>
    <m/>
    <n v="16.52"/>
    <n v="17629"/>
    <n v="17629"/>
    <x v="2"/>
    <n v="10"/>
    <s v="04:53:49"/>
    <n v="155"/>
    <n v="-67.816666666666663"/>
    <n v="167.18333333333334"/>
    <s v="VICTOR KEHR"/>
    <x v="416"/>
    <s v="EL MOLINO B"/>
    <s v="03:46:00"/>
    <e v="#N/A"/>
    <e v="#N/A"/>
    <m/>
  </r>
  <r>
    <x v="6"/>
    <x v="0"/>
    <n v="80"/>
    <n v="80"/>
    <x v="0"/>
    <s v="8"/>
    <x v="0"/>
    <s v=""/>
    <s v=""/>
    <s v="10039977"/>
    <s v="JUAN EDUARDO"/>
    <s v="COX VIAL"/>
    <s v="104RY39"/>
    <s v="PASCUAL"/>
    <m/>
    <s v=""/>
    <m/>
    <s v=""/>
    <s v="CHL"/>
    <s v=""/>
    <s v="17,74"/>
    <s v="6675"/>
    <m/>
    <s v="08:21"/>
    <s v="16,65"/>
    <s v="6120"/>
    <m/>
    <s v="04:12"/>
    <s v="14,44"/>
    <s v="4912"/>
    <m/>
    <s v="06:54"/>
    <m/>
    <m/>
    <m/>
    <m/>
    <m/>
    <m/>
    <m/>
    <m/>
    <m/>
    <m/>
    <m/>
    <m/>
    <m/>
    <m/>
    <m/>
    <m/>
    <m/>
    <n v="16.45"/>
    <n v="17707"/>
    <n v="17707"/>
    <x v="2"/>
    <n v="11"/>
    <s v="04:55:07"/>
    <n v="150"/>
    <n v="-69.116666666666674"/>
    <n v="160.88333333333333"/>
    <s v="JUAN EDUARDO COX VIAL"/>
    <x v="417"/>
    <e v="#N/A"/>
    <s v="03:46:00"/>
    <e v="#N/A"/>
    <e v="#N/A"/>
    <m/>
  </r>
  <r>
    <x v="6"/>
    <x v="0"/>
    <n v="80"/>
    <n v="80"/>
    <x v="0"/>
    <s v="9"/>
    <x v="1"/>
    <s v=""/>
    <s v=""/>
    <s v="10079376"/>
    <s v="JORGE"/>
    <s v="ARTURO ESPARZA"/>
    <s v="106QO62"/>
    <s v="HF CAIRO"/>
    <m/>
    <s v=""/>
    <m/>
    <s v=""/>
    <s v="CHL"/>
    <s v=""/>
    <s v="19,57"/>
    <s v="6052"/>
    <m/>
    <s v="01:43"/>
    <s v="19,82"/>
    <s v="5141"/>
    <m/>
    <s v="03:28"/>
    <s v="22,42"/>
    <s v="3163"/>
    <s v="FTQ GA"/>
    <s v="05:49"/>
    <m/>
    <m/>
    <m/>
    <m/>
    <m/>
    <m/>
    <m/>
    <m/>
    <m/>
    <m/>
    <m/>
    <m/>
    <m/>
    <m/>
    <m/>
    <m/>
    <m/>
    <n v="20.29"/>
    <n v="14355"/>
    <s v="NA"/>
    <x v="2"/>
    <s v="NA"/>
    <s v="NA"/>
    <n v="0"/>
    <e v="#VALUE!"/>
    <n v="0"/>
    <s v="JORGE ARTURO ESPARZA"/>
    <x v="78"/>
    <e v="#N/A"/>
    <s v="03:46:00"/>
    <e v="#N/A"/>
    <e v="#N/A"/>
    <m/>
  </r>
  <r>
    <x v="6"/>
    <x v="0"/>
    <n v="80"/>
    <n v="80"/>
    <x v="0"/>
    <s v="10"/>
    <x v="1"/>
    <s v=""/>
    <s v=""/>
    <s v="10131133"/>
    <s v="Ernesto "/>
    <s v="DE LA FUENTE FUENZALIDA"/>
    <s v="10149062"/>
    <s v="AL AZAN"/>
    <m/>
    <s v=""/>
    <m/>
    <s v=""/>
    <s v="CHL"/>
    <s v=""/>
    <s v="21,49"/>
    <s v="5511"/>
    <m/>
    <s v="03:31"/>
    <s v="20,59"/>
    <s v="4949"/>
    <m/>
    <s v="04:24"/>
    <s v=""/>
    <s v=""/>
    <s v="RET"/>
    <s v=""/>
    <m/>
    <m/>
    <m/>
    <m/>
    <m/>
    <m/>
    <m/>
    <m/>
    <m/>
    <m/>
    <m/>
    <m/>
    <m/>
    <m/>
    <m/>
    <m/>
    <m/>
    <n v="21.06"/>
    <n v="10460"/>
    <s v="NA"/>
    <x v="2"/>
    <s v="NA"/>
    <s v="NA"/>
    <n v="0"/>
    <e v="#VALUE!"/>
    <n v="0"/>
    <s v="ERNESTO  DE LA FUENTE FUENZALIDA"/>
    <x v="477"/>
    <e v="#N/A"/>
    <s v="03:46:00"/>
    <e v="#N/A"/>
    <e v="#N/A"/>
    <m/>
  </r>
  <r>
    <x v="6"/>
    <x v="0"/>
    <n v="80"/>
    <n v="80"/>
    <x v="1"/>
    <s v="1"/>
    <x v="0"/>
    <s v=""/>
    <s v=""/>
    <s v="10116626"/>
    <s v="PAULINO"/>
    <s v="RIOS MORAGA"/>
    <s v="106BG27"/>
    <s v="ZORRITO"/>
    <m/>
    <s v=""/>
    <m/>
    <s v=""/>
    <s v="CHL"/>
    <s v=""/>
    <s v="15,32"/>
    <s v="7730"/>
    <m/>
    <s v="02:40"/>
    <s v="15,97"/>
    <s v="6380"/>
    <m/>
    <s v="04:39"/>
    <s v="17,74"/>
    <s v="3998"/>
    <m/>
    <s v="19:24"/>
    <m/>
    <m/>
    <m/>
    <m/>
    <m/>
    <m/>
    <m/>
    <m/>
    <m/>
    <m/>
    <m/>
    <m/>
    <m/>
    <m/>
    <m/>
    <m/>
    <m/>
    <n v="16.079999999999998"/>
    <n v="18109"/>
    <n v="18109"/>
    <x v="3"/>
    <n v="15"/>
    <s v="05:01:49"/>
    <n v="130"/>
    <n v="-75.816666666666663"/>
    <n v="134.18333333333334"/>
    <s v="PAULINO RIOS MORAGA"/>
    <x v="160"/>
    <e v="#N/A"/>
    <s v="03:46:00"/>
    <e v="#N/A"/>
    <e v="#N/A"/>
    <m/>
  </r>
  <r>
    <x v="6"/>
    <x v="0"/>
    <n v="80"/>
    <n v="80"/>
    <x v="1"/>
    <s v="2"/>
    <x v="0"/>
    <s v=""/>
    <s v=""/>
    <s v="10192484"/>
    <s v="FLORENCIA CATALINA"/>
    <s v="CERPA VERA"/>
    <s v="104NR24"/>
    <s v="ALCAZAR CANELO"/>
    <m/>
    <s v=""/>
    <m/>
    <s v=""/>
    <s v="CHL"/>
    <s v=""/>
    <s v="15,19"/>
    <s v="7800"/>
    <m/>
    <s v="03:48"/>
    <s v="15,58"/>
    <s v="6541"/>
    <m/>
    <s v="08:33"/>
    <s v="18,8"/>
    <s v="3773"/>
    <m/>
    <s v="23:38"/>
    <m/>
    <m/>
    <m/>
    <m/>
    <m/>
    <m/>
    <m/>
    <m/>
    <m/>
    <m/>
    <m/>
    <m/>
    <m/>
    <m/>
    <m/>
    <m/>
    <m/>
    <n v="16.079999999999998"/>
    <n v="18114"/>
    <n v="18114"/>
    <x v="3"/>
    <n v="16"/>
    <s v="05:01:54"/>
    <n v="125"/>
    <n v="-75.900000000000006"/>
    <n v="129.1"/>
    <s v="FLORENCIA CATALINA CERPA VERA"/>
    <x v="53"/>
    <e v="#N/A"/>
    <s v="03:46:00"/>
    <e v="#N/A"/>
    <e v="#N/A"/>
    <m/>
  </r>
  <r>
    <x v="6"/>
    <x v="0"/>
    <n v="80"/>
    <n v="80"/>
    <x v="1"/>
    <s v="3"/>
    <x v="0"/>
    <s v=""/>
    <s v=""/>
    <s v="10203380"/>
    <s v="CRISTOBAL"/>
    <s v="ROJAS"/>
    <s v="104SA64"/>
    <s v="AURA"/>
    <m/>
    <s v=""/>
    <m/>
    <s v=""/>
    <s v="CHL"/>
    <s v=""/>
    <s v="14,98"/>
    <s v="7909"/>
    <m/>
    <s v="01:59"/>
    <s v="14,71"/>
    <s v="6927"/>
    <m/>
    <s v="02:09"/>
    <s v="15,98"/>
    <s v="4438"/>
    <m/>
    <s v="03:29"/>
    <m/>
    <m/>
    <m/>
    <m/>
    <m/>
    <m/>
    <m/>
    <m/>
    <m/>
    <m/>
    <m/>
    <m/>
    <m/>
    <m/>
    <m/>
    <m/>
    <m/>
    <n v="15.11"/>
    <n v="19274"/>
    <n v="19274"/>
    <x v="3"/>
    <n v="19"/>
    <s v="05:21:14"/>
    <n v="110"/>
    <n v="-95.233333333333334"/>
    <n v="94.766666666666666"/>
    <s v="CRISTOBAL ROJAS"/>
    <x v="478"/>
    <e v="#N/A"/>
    <s v="03:46:00"/>
    <e v="#N/A"/>
    <e v="#N/A"/>
    <m/>
  </r>
  <r>
    <x v="6"/>
    <x v="0"/>
    <n v="80"/>
    <n v="80"/>
    <x v="1"/>
    <s v="4"/>
    <x v="1"/>
    <s v=""/>
    <s v=""/>
    <s v="10200437"/>
    <s v="DIEGO "/>
    <s v="OYANEDEL"/>
    <s v="104SE52"/>
    <s v="DUENDE"/>
    <m/>
    <s v=""/>
    <m/>
    <s v=""/>
    <s v="CHL"/>
    <s v=""/>
    <s v="17,73"/>
    <s v="6680"/>
    <m/>
    <s v="09:55"/>
    <s v="13,66"/>
    <s v="7460"/>
    <m/>
    <s v="05:43"/>
    <s v="17,86"/>
    <s v="3972"/>
    <s v="FTQ OT+ME"/>
    <s v="30:11"/>
    <m/>
    <m/>
    <m/>
    <m/>
    <m/>
    <m/>
    <m/>
    <m/>
    <m/>
    <m/>
    <m/>
    <m/>
    <m/>
    <m/>
    <m/>
    <m/>
    <m/>
    <n v="16.079999999999998"/>
    <n v="18111"/>
    <s v="NA"/>
    <x v="3"/>
    <s v="NA"/>
    <s v="NA"/>
    <n v="0"/>
    <e v="#VALUE!"/>
    <n v="0"/>
    <s v="DIEGO  OYANEDEL"/>
    <x v="479"/>
    <e v="#N/A"/>
    <s v="03:46:00"/>
    <e v="#N/A"/>
    <e v="#N/A"/>
    <m/>
  </r>
  <r>
    <x v="6"/>
    <x v="0"/>
    <n v="80"/>
    <n v="80"/>
    <x v="1"/>
    <s v="5"/>
    <x v="1"/>
    <s v=""/>
    <s v=""/>
    <s v="10086065"/>
    <s v="PAULA"/>
    <s v="LLORENS CLARK"/>
    <s v="106QM54"/>
    <s v="ML SAMIRA"/>
    <m/>
    <s v=""/>
    <m/>
    <s v=""/>
    <s v="CHL"/>
    <s v=""/>
    <s v="19,77"/>
    <s v="5990"/>
    <s v="FTQ GA"/>
    <s v="01:54"/>
    <m/>
    <m/>
    <m/>
    <m/>
    <m/>
    <m/>
    <m/>
    <m/>
    <m/>
    <m/>
    <m/>
    <m/>
    <m/>
    <m/>
    <m/>
    <m/>
    <m/>
    <m/>
    <m/>
    <m/>
    <m/>
    <m/>
    <m/>
    <m/>
    <m/>
    <n v="19.77"/>
    <n v="5990"/>
    <s v="NA"/>
    <x v="3"/>
    <s v="NA"/>
    <s v="NA"/>
    <n v="0"/>
    <e v="#VALUE!"/>
    <n v="0"/>
    <s v="PAULA LLORENS CLARK"/>
    <x v="480"/>
    <s v="SANDEK 1"/>
    <s v="03:46:00"/>
    <e v="#N/A"/>
    <e v="#N/A"/>
    <m/>
  </r>
  <r>
    <x v="6"/>
    <x v="1"/>
    <n v="80"/>
    <n v="80"/>
    <x v="0"/>
    <s v="1"/>
    <x v="0"/>
    <s v=""/>
    <s v=""/>
    <m/>
    <s v="OSCAR"/>
    <s v="TAHAN"/>
    <m/>
    <s v="GALA"/>
    <m/>
    <s v=""/>
    <m/>
    <s v=""/>
    <s v="CHL"/>
    <s v=""/>
    <s v="08:30:00"/>
    <s v="10:11:08"/>
    <s v="10:13:51"/>
    <s v="19,01"/>
    <s v="19,52"/>
    <s v="6231"/>
    <m/>
    <s v="10:53:51"/>
    <s v="12:24:01"/>
    <s v="12:27:25"/>
    <s v="18,14"/>
    <s v="18,83"/>
    <s v="5615"/>
    <m/>
    <s v="13:07:25"/>
    <s v="14:16:31"/>
    <s v="14:22:23"/>
    <s v="17,11"/>
    <s v="17,11"/>
    <s v="4145"/>
    <m/>
    <m/>
    <m/>
    <m/>
    <m/>
    <m/>
    <m/>
    <m/>
    <m/>
    <n v="18.21"/>
    <n v="15991"/>
    <n v="15991"/>
    <x v="2"/>
    <n v="7"/>
    <s v="04:26:31"/>
    <n v="170"/>
    <n v="-40.516666666666666"/>
    <n v="209.48333333333335"/>
    <s v="OSCAR TAHAN"/>
    <x v="62"/>
    <e v="#N/A"/>
    <s v="03:46:00"/>
    <e v="#N/A"/>
    <e v="#N/A"/>
    <m/>
  </r>
  <r>
    <x v="6"/>
    <x v="1"/>
    <n v="80"/>
    <n v="80"/>
    <x v="0"/>
    <s v="2"/>
    <x v="0"/>
    <s v=""/>
    <s v=""/>
    <s v="10181514"/>
    <s v="TARA ANNE"/>
    <s v="GREASLEY"/>
    <s v="106FQ91"/>
    <s v="AYHUN"/>
    <m/>
    <s v=""/>
    <m/>
    <s v=""/>
    <s v="CHL"/>
    <s v=""/>
    <s v="08:30:00"/>
    <s v="10:12:39"/>
    <s v="10:15:34"/>
    <s v="18,7"/>
    <s v="19,23"/>
    <s v="6334"/>
    <m/>
    <s v="10:55:34"/>
    <s v="12:38:59"/>
    <s v="12:41:39"/>
    <s v="16,01"/>
    <s v="16,42"/>
    <s v="6365"/>
    <m/>
    <s v="13:21:39"/>
    <s v="14:37:38"/>
    <s v="14:43:06"/>
    <s v="15,56"/>
    <s v="15,56"/>
    <s v="4559"/>
    <m/>
    <m/>
    <m/>
    <m/>
    <m/>
    <m/>
    <m/>
    <m/>
    <m/>
    <n v="16.87"/>
    <n v="17259"/>
    <n v="17259"/>
    <x v="2"/>
    <n v="8"/>
    <s v="04:47:39"/>
    <n v="165"/>
    <n v="-61.65"/>
    <n v="183.35"/>
    <s v="TARA ANNE GREASLEY"/>
    <x v="4"/>
    <e v="#N/A"/>
    <s v="03:46:00"/>
    <e v="#N/A"/>
    <e v="#N/A"/>
    <m/>
  </r>
  <r>
    <x v="6"/>
    <x v="1"/>
    <n v="80"/>
    <n v="80"/>
    <x v="0"/>
    <s v="3"/>
    <x v="0"/>
    <s v=""/>
    <s v=""/>
    <s v="10131587"/>
    <s v="CAROLINE"/>
    <s v="MACKENZIE"/>
    <s v="104JS61"/>
    <s v="F.U. CORSO"/>
    <m/>
    <s v=""/>
    <m/>
    <s v=""/>
    <s v="CHL"/>
    <s v=""/>
    <s v="08:30:00"/>
    <s v="10:23:33"/>
    <s v="10:27:19"/>
    <s v="16,82"/>
    <s v="17,38"/>
    <s v="7040"/>
    <m/>
    <s v="11:07:19"/>
    <s v="12:51:26"/>
    <s v="12:54:16"/>
    <s v="15,88"/>
    <s v="16,31"/>
    <s v="6417"/>
    <m/>
    <s v="13:34:16"/>
    <s v="14:48:32"/>
    <s v="14:55:39"/>
    <s v="15,92"/>
    <s v="15,92"/>
    <s v="4456"/>
    <m/>
    <m/>
    <m/>
    <m/>
    <m/>
    <m/>
    <m/>
    <m/>
    <m/>
    <n v="16.260000000000002"/>
    <n v="17912"/>
    <n v="17912"/>
    <x v="2"/>
    <n v="12"/>
    <s v="04:58:32"/>
    <n v="145"/>
    <n v="-72.533333333333331"/>
    <n v="152.46666666666667"/>
    <s v="CAROLINE MACKENZIE"/>
    <x v="6"/>
    <s v="LA COMPAÑÍA"/>
    <s v="03:46:00"/>
    <e v="#N/A"/>
    <e v="#N/A"/>
    <m/>
  </r>
  <r>
    <x v="6"/>
    <x v="1"/>
    <n v="80"/>
    <n v="80"/>
    <x v="0"/>
    <s v="4"/>
    <x v="0"/>
    <s v=""/>
    <s v=""/>
    <s v="10099105"/>
    <s v="JUAN EDUARDO"/>
    <s v="SPOERER DE LA SOTTA"/>
    <m/>
    <s v="PANDORA"/>
    <m/>
    <s v=""/>
    <m/>
    <s v=""/>
    <s v="CHL"/>
    <s v=""/>
    <s v="08:30:00"/>
    <s v="10:23:16"/>
    <s v="10:25:48"/>
    <s v="17,05"/>
    <s v="17,43"/>
    <s v="6948"/>
    <m/>
    <s v="11:05:48"/>
    <s v="12:51:23"/>
    <s v="12:55:38"/>
    <s v="15,46"/>
    <s v="16,08"/>
    <s v="6591"/>
    <m/>
    <s v="13:35:38"/>
    <s v="14:48:57"/>
    <s v="14:56:44"/>
    <s v="16,12"/>
    <s v="16,12"/>
    <s v="4399"/>
    <m/>
    <m/>
    <m/>
    <m/>
    <m/>
    <m/>
    <m/>
    <m/>
    <m/>
    <n v="16.239999999999998"/>
    <n v="17938"/>
    <n v="17938"/>
    <x v="2"/>
    <n v="14"/>
    <s v="04:58:58"/>
    <n v="135"/>
    <n v="-72.966666666666669"/>
    <n v="142.03333333333333"/>
    <s v="JUAN EDUARDO SPOERER DE LA SOTTA"/>
    <x v="481"/>
    <s v="LA COMPAÑÍA"/>
    <s v="03:46:00"/>
    <e v="#N/A"/>
    <e v="#N/A"/>
    <m/>
  </r>
  <r>
    <x v="6"/>
    <x v="1"/>
    <n v="80"/>
    <n v="80"/>
    <x v="0"/>
    <s v="5"/>
    <x v="0"/>
    <s v=""/>
    <s v=""/>
    <s v="10032360"/>
    <s v="ALFREDO"/>
    <s v="SAT YABER"/>
    <m/>
    <s v="PROFETA"/>
    <m/>
    <s v=""/>
    <m/>
    <s v=""/>
    <s v="CHL"/>
    <s v=""/>
    <s v="08:30:00"/>
    <s v="10:33:26"/>
    <s v="10:36:16"/>
    <s v="15,63"/>
    <s v="15,99"/>
    <s v="7577"/>
    <m/>
    <s v="11:16:16"/>
    <s v="12:56:24"/>
    <s v="13:00:58"/>
    <s v="16,22"/>
    <s v="16,96"/>
    <s v="6282"/>
    <m/>
    <s v="13:40:58"/>
    <s v="14:53:49"/>
    <s v="15:05:38"/>
    <s v="16,23"/>
    <s v="16,23"/>
    <s v="4371"/>
    <m/>
    <m/>
    <m/>
    <m/>
    <m/>
    <m/>
    <m/>
    <m/>
    <m/>
    <n v="15.98"/>
    <n v="18230"/>
    <n v="18230"/>
    <x v="2"/>
    <n v="17"/>
    <s v="05:03:50"/>
    <n v="120"/>
    <n v="-77.833333333333329"/>
    <n v="122.16666666666667"/>
    <s v="ALFREDO SAT YABER"/>
    <x v="262"/>
    <s v="RINCONADA A"/>
    <s v="03:46:00"/>
    <e v="#N/A"/>
    <e v="#N/A"/>
    <m/>
  </r>
  <r>
    <x v="6"/>
    <x v="1"/>
    <n v="80"/>
    <n v="80"/>
    <x v="0"/>
    <s v="6"/>
    <x v="0"/>
    <s v=""/>
    <s v=""/>
    <m/>
    <s v="PABLO JOSE"/>
    <s v="VALDES SALINAS"/>
    <m/>
    <s v="CAL MAR ROLON"/>
    <m/>
    <s v=""/>
    <m/>
    <s v=""/>
    <s v="CHL"/>
    <s v=""/>
    <s v="08:30:00"/>
    <s v="10:33:28"/>
    <s v="10:37:21"/>
    <s v="15,5"/>
    <s v="15,99"/>
    <s v="7642"/>
    <m/>
    <s v="11:17:21"/>
    <s v="13:00:21"/>
    <s v="13:05:32"/>
    <s v="15,69"/>
    <s v="16,49"/>
    <s v="6491"/>
    <m/>
    <s v="13:45:32"/>
    <s v="15:03:41"/>
    <s v="15:21:05"/>
    <s v="15,13"/>
    <s v="15,13"/>
    <s v="4688"/>
    <m/>
    <m/>
    <m/>
    <m/>
    <m/>
    <m/>
    <m/>
    <m/>
    <m/>
    <n v="15.47"/>
    <n v="18821"/>
    <n v="18821"/>
    <x v="2"/>
    <n v="18"/>
    <s v="05:13:41"/>
    <n v="115"/>
    <n v="-87.683333333333337"/>
    <n v="107.31666666666666"/>
    <s v="PABLO JOSE VALDES SALINAS"/>
    <x v="482"/>
    <e v="#N/A"/>
    <s v="03:46:00"/>
    <e v="#N/A"/>
    <e v="#N/A"/>
    <m/>
  </r>
  <r>
    <x v="6"/>
    <x v="1"/>
    <n v="80"/>
    <n v="80"/>
    <x v="0"/>
    <s v="7"/>
    <x v="0"/>
    <s v=""/>
    <s v=""/>
    <s v="10072686"/>
    <s v="PABLO"/>
    <s v="LLOMPART"/>
    <m/>
    <s v="ANCAR FARUK"/>
    <m/>
    <s v=""/>
    <m/>
    <s v=""/>
    <s v="CHL"/>
    <s v=""/>
    <s v="08:30:00"/>
    <s v="10:34:06"/>
    <s v="10:35:42"/>
    <s v="15,7"/>
    <s v="15,91"/>
    <s v="7543"/>
    <m/>
    <s v="11:15:42"/>
    <s v="12:57:16"/>
    <s v="13:00:42"/>
    <s v="16,17"/>
    <s v="16,72"/>
    <s v="6299"/>
    <m/>
    <s v="13:40:42"/>
    <s v="15:12:47"/>
    <s v="15:18:08"/>
    <s v="12,83"/>
    <s v="12,83"/>
    <s v="5526"/>
    <m/>
    <m/>
    <m/>
    <m/>
    <m/>
    <m/>
    <m/>
    <m/>
    <m/>
    <n v="15.04"/>
    <n v="19368"/>
    <n v="19368"/>
    <x v="2"/>
    <n v="20"/>
    <s v="05:22:48"/>
    <n v="105"/>
    <n v="-96.8"/>
    <n v="88.2"/>
    <s v="PABLO LLOMPART"/>
    <x v="483"/>
    <s v="EL QUILLAY"/>
    <s v="03:46:00"/>
    <e v="#N/A"/>
    <e v="#N/A"/>
    <m/>
  </r>
  <r>
    <x v="6"/>
    <x v="1"/>
    <n v="80"/>
    <n v="80"/>
    <x v="0"/>
    <s v="8"/>
    <x v="0"/>
    <s v=""/>
    <s v=""/>
    <s v=""/>
    <s v="JUAN "/>
    <s v="RIOS "/>
    <m/>
    <s v="RB URRACA"/>
    <m/>
    <s v=""/>
    <m/>
    <s v=""/>
    <s v="CHL"/>
    <s v=""/>
    <s v="08:30:00"/>
    <s v="10:52:47"/>
    <s v="10:56:07"/>
    <s v="13,51"/>
    <s v="13,82"/>
    <s v="8767"/>
    <m/>
    <s v="11:36:07"/>
    <s v="13:39:57"/>
    <s v="13:43:17"/>
    <s v="13,35"/>
    <s v="13,71"/>
    <s v="7630"/>
    <m/>
    <s v="14:23:17"/>
    <s v="15:52:52"/>
    <s v="15:59:30"/>
    <s v="13,19"/>
    <s v="13,19"/>
    <s v="5375"/>
    <m/>
    <m/>
    <m/>
    <m/>
    <m/>
    <m/>
    <m/>
    <m/>
    <m/>
    <n v="13.38"/>
    <n v="21772"/>
    <n v="21772"/>
    <x v="2"/>
    <n v="22"/>
    <s v="06:02:52"/>
    <n v="95"/>
    <n v="-136.86666666666667"/>
    <n v="79.999999919999993"/>
    <s v="JUAN  RIOS "/>
    <x v="484"/>
    <e v="#N/A"/>
    <s v="03:46:00"/>
    <e v="#N/A"/>
    <e v="#N/A"/>
    <m/>
  </r>
  <r>
    <x v="6"/>
    <x v="1"/>
    <n v="80"/>
    <n v="80"/>
    <x v="0"/>
    <s v="9"/>
    <x v="1"/>
    <s v=""/>
    <s v=""/>
    <m/>
    <s v="JAIME"/>
    <s v="BARRIENTOS RAMIREZ"/>
    <m/>
    <s v="COSACO"/>
    <m/>
    <s v=""/>
    <m/>
    <s v=""/>
    <s v="CHL"/>
    <s v=""/>
    <s v="08:30:00"/>
    <s v="10:52:48"/>
    <s v="11:02:11"/>
    <s v="12,97"/>
    <s v="13,82"/>
    <s v="9132"/>
    <m/>
    <s v="11:42:11"/>
    <s v="13:47:16"/>
    <s v="13:56:17"/>
    <s v="12,66"/>
    <s v="13,58"/>
    <s v="8046"/>
    <m/>
    <s v="14:36:17"/>
    <s v="16:44:29"/>
    <s v="16:52:06"/>
    <s v="9,22"/>
    <s v="9,22"/>
    <s v="7691"/>
    <s v="FTQ GA"/>
    <m/>
    <m/>
    <m/>
    <m/>
    <m/>
    <m/>
    <m/>
    <m/>
    <n v="11.71"/>
    <n v="24869"/>
    <s v="NA"/>
    <x v="2"/>
    <s v="NA"/>
    <s v="NA"/>
    <n v="0"/>
    <e v="#VALUE!"/>
    <n v="0"/>
    <s v="JAIME BARRIENTOS RAMIREZ"/>
    <x v="215"/>
    <e v="#N/A"/>
    <s v="03:46:00"/>
    <e v="#N/A"/>
    <e v="#N/A"/>
    <m/>
  </r>
  <r>
    <x v="6"/>
    <x v="1"/>
    <n v="80"/>
    <n v="80"/>
    <x v="0"/>
    <s v="10"/>
    <x v="1"/>
    <s v=""/>
    <s v=""/>
    <s v="10154327"/>
    <s v="ANDRES"/>
    <s v="VELASQUEZ"/>
    <s v="105ZW25"/>
    <s v="JG RAYEN"/>
    <m/>
    <s v=""/>
    <m/>
    <s v=""/>
    <s v="CHL"/>
    <s v=""/>
    <s v="08:30:00"/>
    <s v="10:32:19"/>
    <s v="10:34:07"/>
    <s v="15,9"/>
    <s v="16,14"/>
    <s v="7448"/>
    <m/>
    <s v="11:14:07"/>
    <s v="12:55:37"/>
    <s v="13:06:13"/>
    <s v="15,15"/>
    <s v="16,73"/>
    <s v="6726"/>
    <s v="FTQ ME"/>
    <m/>
    <m/>
    <m/>
    <m/>
    <m/>
    <m/>
    <m/>
    <m/>
    <m/>
    <m/>
    <m/>
    <m/>
    <m/>
    <m/>
    <m/>
    <n v="15.54"/>
    <n v="14174"/>
    <s v="NA"/>
    <x v="2"/>
    <s v="NA"/>
    <s v="NA"/>
    <n v="0"/>
    <e v="#VALUE!"/>
    <n v="0"/>
    <s v="ANDRES VELASQUEZ"/>
    <x v="485"/>
    <e v="#N/A"/>
    <s v="03:46:00"/>
    <e v="#N/A"/>
    <e v="#N/A"/>
    <m/>
  </r>
  <r>
    <x v="6"/>
    <x v="1"/>
    <n v="80"/>
    <n v="80"/>
    <x v="0"/>
    <s v="11"/>
    <x v="1"/>
    <s v=""/>
    <s v=""/>
    <s v="10080578"/>
    <s v="FELIPE"/>
    <s v="PERO DOMEYKO"/>
    <m/>
    <s v="WAKA WAKA"/>
    <m/>
    <s v=""/>
    <m/>
    <s v=""/>
    <s v="CHL"/>
    <s v=""/>
    <s v="08:30:00"/>
    <s v="10:33:31"/>
    <s v="10:36:55"/>
    <s v="15,55"/>
    <s v="15,98"/>
    <s v="7615"/>
    <m/>
    <s v="11:16:55"/>
    <s v="12:45:51"/>
    <s v=""/>
    <s v=""/>
    <s v="19,09"/>
    <s v=""/>
    <s v="RET"/>
    <m/>
    <m/>
    <m/>
    <m/>
    <m/>
    <m/>
    <m/>
    <m/>
    <m/>
    <m/>
    <m/>
    <m/>
    <m/>
    <m/>
    <m/>
    <m/>
    <n v="7615"/>
    <s v="NA"/>
    <x v="2"/>
    <s v="NA"/>
    <s v="NA"/>
    <n v="0"/>
    <e v="#VALUE!"/>
    <n v="0"/>
    <s v="FELIPE PERO DOMEYKO"/>
    <x v="486"/>
    <s v="KEHAILAN A"/>
    <s v="03:46:00"/>
    <e v="#N/A"/>
    <e v="#N/A"/>
    <m/>
  </r>
  <r>
    <x v="6"/>
    <x v="1"/>
    <n v="80"/>
    <n v="80"/>
    <x v="0"/>
    <s v="12"/>
    <x v="1"/>
    <s v=""/>
    <s v=""/>
    <s v="10085801"/>
    <s v="CATALINA"/>
    <s v="ORTUZAR ORPHANOPOULOS"/>
    <s v="106KN67"/>
    <s v="MC Tango"/>
    <m/>
    <s v=""/>
    <m/>
    <s v=""/>
    <s v="CHL"/>
    <s v=""/>
    <s v="08:30:00"/>
    <s v="10:04:43"/>
    <s v="10:07:03"/>
    <s v="20,34"/>
    <s v="20,84"/>
    <s v="5823"/>
    <s v="FTQ GA"/>
    <m/>
    <m/>
    <m/>
    <m/>
    <m/>
    <m/>
    <m/>
    <m/>
    <m/>
    <m/>
    <m/>
    <m/>
    <m/>
    <m/>
    <m/>
    <m/>
    <m/>
    <m/>
    <m/>
    <m/>
    <m/>
    <m/>
    <n v="20.34"/>
    <n v="5823"/>
    <s v="NA"/>
    <x v="2"/>
    <s v="NA"/>
    <s v="NA"/>
    <n v="0"/>
    <e v="#VALUE!"/>
    <n v="0"/>
    <s v="CATALINA ORTUZAR ORPHANOPOULOS"/>
    <x v="32"/>
    <e v="#N/A"/>
    <s v="03:46:00"/>
    <e v="#N/A"/>
    <e v="#N/A"/>
    <m/>
  </r>
  <r>
    <x v="6"/>
    <x v="1"/>
    <n v="80"/>
    <n v="80"/>
    <x v="0"/>
    <s v="13"/>
    <x v="1"/>
    <s v=""/>
    <s v=""/>
    <m/>
    <s v="MATIAS"/>
    <s v="LILLO"/>
    <m/>
    <s v="ALI BABA"/>
    <m/>
    <s v=""/>
    <m/>
    <s v=""/>
    <s v="CHL"/>
    <s v=""/>
    <s v="08:30:00"/>
    <s v="10:33:33"/>
    <s v="10:36:58"/>
    <s v="15,55"/>
    <s v="15,98"/>
    <s v="7619"/>
    <s v="FTQ FTC"/>
    <m/>
    <m/>
    <m/>
    <m/>
    <m/>
    <m/>
    <m/>
    <m/>
    <m/>
    <m/>
    <m/>
    <m/>
    <m/>
    <m/>
    <m/>
    <m/>
    <m/>
    <m/>
    <m/>
    <m/>
    <m/>
    <m/>
    <n v="15.55"/>
    <n v="7619"/>
    <s v="NA"/>
    <x v="2"/>
    <s v="NA"/>
    <s v="NA"/>
    <n v="0"/>
    <e v="#VALUE!"/>
    <n v="0"/>
    <s v="MATIAS LILLO"/>
    <x v="259"/>
    <s v="KEHAILAN A"/>
    <s v="03:46:00"/>
    <e v="#N/A"/>
    <e v="#N/A"/>
    <m/>
  </r>
  <r>
    <x v="6"/>
    <x v="1"/>
    <n v="80"/>
    <n v="80"/>
    <x v="0"/>
    <s v="14"/>
    <x v="1"/>
    <s v=""/>
    <s v=""/>
    <m/>
    <s v="JUAN"/>
    <s v="GOMEZ"/>
    <m/>
    <s v="COCO"/>
    <m/>
    <s v=""/>
    <m/>
    <s v=""/>
    <s v="CHL"/>
    <s v=""/>
    <s v="08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s v="JUAN GOMEZ"/>
    <x v="91"/>
    <s v="SANDEK 2"/>
    <s v="03:46:00"/>
    <e v="#N/A"/>
    <e v="#N/A"/>
    <m/>
  </r>
  <r>
    <x v="6"/>
    <x v="1"/>
    <n v="80"/>
    <n v="80"/>
    <x v="0"/>
    <s v="15"/>
    <x v="1"/>
    <s v=""/>
    <s v=""/>
    <s v="10113898"/>
    <s v="JOSE ANDRES "/>
    <s v="POBLETE SALCEDO"/>
    <m/>
    <s v="HF BAUSAH"/>
    <m/>
    <s v=""/>
    <m/>
    <s v=""/>
    <s v="CHL"/>
    <s v=""/>
    <s v="08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s v="JOSE ANDRES  POBLETE SALCEDO"/>
    <x v="101"/>
    <s v="EL SENDERO"/>
    <s v="03:46:00"/>
    <e v="#N/A"/>
    <e v="#N/A"/>
    <m/>
  </r>
  <r>
    <x v="6"/>
    <x v="1"/>
    <n v="80"/>
    <n v="80"/>
    <x v="1"/>
    <s v="1"/>
    <x v="0"/>
    <s v=""/>
    <s v=""/>
    <m/>
    <s v="NICOLAS"/>
    <s v="SILVA OVALLE"/>
    <s v="104WZ17"/>
    <s v="HADY"/>
    <m/>
    <s v=""/>
    <m/>
    <s v=""/>
    <s v="CHL"/>
    <s v=""/>
    <s v="08:45:00"/>
    <s v="10:26:08"/>
    <s v="10:30:12"/>
    <s v="18,76"/>
    <s v="19,52"/>
    <s v="6312"/>
    <m/>
    <s v="11:10:12"/>
    <s v="12:30:19"/>
    <s v="12:34:14"/>
    <s v="20,21"/>
    <s v="21,19"/>
    <s v="5042"/>
    <m/>
    <s v="13:14:14"/>
    <s v="13:57:38"/>
    <s v="14:07:43"/>
    <s v="27,23"/>
    <s v="27,23"/>
    <s v="2605"/>
    <m/>
    <m/>
    <m/>
    <m/>
    <m/>
    <m/>
    <m/>
    <m/>
    <m/>
    <n v="20.86"/>
    <n v="13959"/>
    <n v="13959"/>
    <x v="3"/>
    <n v="3"/>
    <s v="03:52:39"/>
    <n v="190"/>
    <n v="-6.65"/>
    <n v="263.35000000000002"/>
    <s v="NICOLAS SILVA OVALLE"/>
    <x v="373"/>
    <e v="#N/A"/>
    <s v="03:46:00"/>
    <e v="#N/A"/>
    <e v="#N/A"/>
    <m/>
  </r>
  <r>
    <x v="6"/>
    <x v="1"/>
    <n v="80"/>
    <n v="80"/>
    <x v="1"/>
    <s v="2"/>
    <x v="0"/>
    <s v=""/>
    <s v=""/>
    <s v="10181513"/>
    <s v="WILLIAM"/>
    <s v="GREASLEY MAKAI"/>
    <s v="106GH55"/>
    <s v="MC Bellaco"/>
    <m/>
    <s v=""/>
    <m/>
    <s v=""/>
    <s v="CAN"/>
    <s v=""/>
    <s v="08:45:00"/>
    <s v="10:42:39"/>
    <s v="10:46:11"/>
    <s v="16,29"/>
    <s v="16,78"/>
    <s v="7271"/>
    <m/>
    <s v="11:26:11"/>
    <s v="13:07:30"/>
    <s v="13:13:07"/>
    <s v="15,88"/>
    <s v="16,76"/>
    <s v="6416"/>
    <m/>
    <s v="13:53:07"/>
    <s v="15:03:38"/>
    <s v="15:10:39"/>
    <s v="16,76"/>
    <s v="16,76"/>
    <s v="4230"/>
    <m/>
    <m/>
    <m/>
    <m/>
    <m/>
    <m/>
    <m/>
    <m/>
    <m/>
    <n v="16.25"/>
    <n v="17918"/>
    <n v="17918"/>
    <x v="3"/>
    <n v="13"/>
    <s v="04:58:38"/>
    <n v="140"/>
    <n v="-72.633333333333326"/>
    <n v="147.36666666666667"/>
    <s v="WILLIAM GREASLEY MAKAI"/>
    <x v="52"/>
    <e v="#N/A"/>
    <s v="03:46:00"/>
    <e v="#N/A"/>
    <e v="#N/A"/>
    <m/>
  </r>
  <r>
    <x v="6"/>
    <x v="1"/>
    <n v="80"/>
    <n v="80"/>
    <x v="1"/>
    <s v="3"/>
    <x v="0"/>
    <s v=""/>
    <s v=""/>
    <s v="10149997"/>
    <s v="JUAN DE DIOS"/>
    <s v="LARRAIN CALVO"/>
    <m/>
    <s v="Esperanza Mailka"/>
    <m/>
    <s v=""/>
    <m/>
    <s v=""/>
    <s v="CHL"/>
    <s v=""/>
    <s v="08:45:00"/>
    <s v="10:54:47"/>
    <s v="10:57:32"/>
    <s v="14,89"/>
    <s v="15,21"/>
    <s v="7952"/>
    <m/>
    <s v="11:37:32"/>
    <s v="13:39:58"/>
    <s v="13:43:44"/>
    <s v="13,46"/>
    <s v="13,87"/>
    <s v="7572"/>
    <m/>
    <s v="14:23:44"/>
    <s v="15:54:33"/>
    <s v="16:00:30"/>
    <s v="13,01"/>
    <s v="13,01"/>
    <s v="5450"/>
    <m/>
    <m/>
    <m/>
    <m/>
    <m/>
    <m/>
    <m/>
    <m/>
    <m/>
    <n v="13.89"/>
    <n v="20974"/>
    <n v="20974"/>
    <x v="3"/>
    <n v="21"/>
    <s v="05:49:34"/>
    <n v="100"/>
    <n v="-123.56666666666666"/>
    <n v="79.999999970000005"/>
    <s v="JUAN DE DIOS LARRAIN CALVO"/>
    <x v="487"/>
    <e v="#N/A"/>
    <s v="03:46:00"/>
    <e v="#N/A"/>
    <e v="#N/A"/>
    <m/>
  </r>
  <r>
    <x v="6"/>
    <x v="1"/>
    <n v="80"/>
    <n v="80"/>
    <x v="1"/>
    <s v="4"/>
    <x v="1"/>
    <s v=""/>
    <s v=""/>
    <m/>
    <s v="AMELIA "/>
    <s v="LARRAIN"/>
    <m/>
    <s v="HF WAFIQ"/>
    <m/>
    <s v=""/>
    <m/>
    <s v=""/>
    <s v="CHL"/>
    <s v=""/>
    <s v="08:45:00"/>
    <s v="10:23:36"/>
    <s v="10:26:10"/>
    <s v="19,51"/>
    <s v="20,02"/>
    <s v="6070"/>
    <m/>
    <s v="11:06:10"/>
    <s v="12:30:50"/>
    <s v="12:33:36"/>
    <s v="19,42"/>
    <s v="20,05"/>
    <s v="5247"/>
    <m/>
    <s v="13:13:36"/>
    <s v="13:50:26"/>
    <s v="14:12:27"/>
    <s v="32,09"/>
    <s v="32,09"/>
    <s v="2210"/>
    <s v="FTQ GA"/>
    <m/>
    <m/>
    <m/>
    <m/>
    <m/>
    <m/>
    <m/>
    <m/>
    <n v="21.53"/>
    <n v="13527"/>
    <s v="NA"/>
    <x v="3"/>
    <s v="NA"/>
    <s v="NA"/>
    <n v="0"/>
    <e v="#VALUE!"/>
    <n v="0"/>
    <s v="AMELIA  LARRAIN"/>
    <x v="83"/>
    <s v="EL QUILLAY"/>
    <s v="03:46:00"/>
    <e v="#N/A"/>
    <e v="#N/A"/>
    <m/>
  </r>
  <r>
    <x v="6"/>
    <x v="1"/>
    <n v="80"/>
    <n v="80"/>
    <x v="1"/>
    <s v="5"/>
    <x v="1"/>
    <s v=""/>
    <s v=""/>
    <s v="10172596"/>
    <s v="BORJA"/>
    <s v="MAYOL"/>
    <s v="104RX98"/>
    <s v="PESVERANCIA VUELTO"/>
    <m/>
    <s v=""/>
    <m/>
    <s v=""/>
    <s v="CHL"/>
    <s v=""/>
    <s v="08:45:00"/>
    <s v="10:26:11"/>
    <s v="10:30:05"/>
    <s v="18,79"/>
    <s v="19,51"/>
    <s v="6305"/>
    <m/>
    <s v="11:10:05"/>
    <s v="12:30:25"/>
    <s v="12:34:49"/>
    <s v="20,04"/>
    <s v="21,13"/>
    <s v="5085"/>
    <m/>
    <s v="13:14:49"/>
    <s v="13:58:58"/>
    <s v="14:08:50"/>
    <s v="26,78"/>
    <s v="26,78"/>
    <s v="2649"/>
    <s v="FTQ GA"/>
    <m/>
    <m/>
    <m/>
    <m/>
    <m/>
    <m/>
    <m/>
    <m/>
    <n v="20.75"/>
    <n v="14038"/>
    <s v="NA"/>
    <x v="3"/>
    <s v="NA"/>
    <s v="NA"/>
    <n v="0"/>
    <e v="#VALUE!"/>
    <n v="0"/>
    <s v="BORJA MAYOL"/>
    <x v="353"/>
    <e v="#N/A"/>
    <s v="03:46:00"/>
    <e v="#N/A"/>
    <e v="#N/A"/>
    <m/>
  </r>
  <r>
    <x v="6"/>
    <x v="1"/>
    <n v="60"/>
    <n v="60"/>
    <x v="0"/>
    <s v="1"/>
    <x v="0"/>
    <s v=""/>
    <s v=""/>
    <m/>
    <s v="ANDRES"/>
    <s v="GATICA JOLFRE"/>
    <m/>
    <s v="CL MERLIN"/>
    <m/>
    <s v=""/>
    <m/>
    <s v=""/>
    <s v="CHL"/>
    <s v=""/>
    <s v="11:00:00"/>
    <s v="12:42:45"/>
    <s v="12:47:03"/>
    <s v="18,44"/>
    <s v="19,21"/>
    <s v="6423"/>
    <m/>
    <s v="13:27:03"/>
    <s v="14:48:38"/>
    <s v="14:54:46"/>
    <s v="19,36"/>
    <s v="20,81"/>
    <s v="5263"/>
    <m/>
    <m/>
    <m/>
    <m/>
    <m/>
    <m/>
    <m/>
    <m/>
    <m/>
    <m/>
    <m/>
    <m/>
    <m/>
    <m/>
    <m/>
    <m/>
    <n v="18.850000000000001"/>
    <n v="11686"/>
    <n v="11686"/>
    <x v="4"/>
    <n v="1"/>
    <s v="03:14:46"/>
    <n v="200"/>
    <n v="0"/>
    <n v="260"/>
    <s v="ANDRES GATICA JOLFRE"/>
    <x v="203"/>
    <s v="EL MOLINO B"/>
    <s v="03:14:46"/>
    <e v="#N/A"/>
    <e v="#N/A"/>
    <m/>
  </r>
  <r>
    <x v="6"/>
    <x v="1"/>
    <n v="60"/>
    <n v="60"/>
    <x v="0"/>
    <s v="2"/>
    <x v="0"/>
    <s v=""/>
    <s v=""/>
    <m/>
    <s v="FRANCISCA "/>
    <s v="SANTA CRUZ MANRIQUEZ"/>
    <m/>
    <s v="JEKE"/>
    <m/>
    <s v=""/>
    <m/>
    <s v=""/>
    <s v="CHL"/>
    <s v=""/>
    <s v="11:00:00"/>
    <s v="12:42:17"/>
    <s v="12:46:31"/>
    <s v="18,53"/>
    <s v="19,3"/>
    <s v="6392"/>
    <m/>
    <s v="13:26:31"/>
    <s v="14:49:20"/>
    <s v="14:54:56"/>
    <s v="19,2"/>
    <s v="20,51"/>
    <s v="5305"/>
    <m/>
    <m/>
    <m/>
    <m/>
    <m/>
    <m/>
    <m/>
    <m/>
    <m/>
    <m/>
    <m/>
    <m/>
    <m/>
    <m/>
    <m/>
    <m/>
    <n v="18.84"/>
    <n v="11697"/>
    <n v="11697"/>
    <x v="4"/>
    <n v="2"/>
    <s v="03:14:57"/>
    <n v="195"/>
    <n v="-0.18333333333333332"/>
    <n v="254.81666666666666"/>
    <s v="FRANCISCA  SANTA CRUZ MANRIQUEZ"/>
    <x v="192"/>
    <s v="SANDEK 1"/>
    <s v="03:14:46"/>
    <e v="#N/A"/>
    <e v="#N/A"/>
    <m/>
  </r>
  <r>
    <x v="6"/>
    <x v="1"/>
    <n v="60"/>
    <n v="60"/>
    <x v="0"/>
    <s v="3"/>
    <x v="0"/>
    <s v=""/>
    <s v=""/>
    <m/>
    <s v="JOSE  ELIAS "/>
    <s v="RISHMAWI"/>
    <m/>
    <s v="ASWAD"/>
    <m/>
    <s v=""/>
    <m/>
    <s v=""/>
    <s v="CHL"/>
    <s v=""/>
    <s v="11:00:00"/>
    <s v="12:38:09"/>
    <s v="12:44:02"/>
    <s v="18,97"/>
    <s v="20,11"/>
    <s v="6242"/>
    <m/>
    <s v="13:24:02"/>
    <s v="14:46:51"/>
    <s v="14:55:03"/>
    <s v="18,66"/>
    <s v="20,5"/>
    <s v="5461"/>
    <m/>
    <m/>
    <m/>
    <m/>
    <m/>
    <m/>
    <m/>
    <m/>
    <m/>
    <m/>
    <m/>
    <m/>
    <m/>
    <m/>
    <m/>
    <m/>
    <n v="18.829999999999998"/>
    <n v="11703"/>
    <n v="11703"/>
    <x v="4"/>
    <n v="3"/>
    <s v="03:15:03"/>
    <n v="190"/>
    <n v="-0.28333333333333333"/>
    <n v="249.71666666666667"/>
    <s v="JOSE  ELIAS  RISHMAWI"/>
    <x v="488"/>
    <s v="EL QUILLAY"/>
    <s v="03:14:46"/>
    <e v="#N/A"/>
    <e v="#N/A"/>
    <m/>
  </r>
  <r>
    <x v="6"/>
    <x v="1"/>
    <n v="60"/>
    <n v="60"/>
    <x v="0"/>
    <s v="4"/>
    <x v="0"/>
    <s v=""/>
    <s v=""/>
    <m/>
    <s v="MATIAS"/>
    <s v="ALONSO ASCUY"/>
    <m/>
    <s v="SI PILILO"/>
    <m/>
    <s v=""/>
    <m/>
    <s v=""/>
    <s v="CHL"/>
    <s v=""/>
    <s v="11:00:00"/>
    <s v="12:38:16"/>
    <s v="12:43:00"/>
    <s v="19,16"/>
    <s v="20,09"/>
    <s v="6180"/>
    <m/>
    <s v="13:23:00"/>
    <s v="14:46:53"/>
    <s v="14:55:11"/>
    <s v="18,42"/>
    <s v="20,24"/>
    <s v="5531"/>
    <m/>
    <m/>
    <m/>
    <m/>
    <m/>
    <m/>
    <m/>
    <m/>
    <m/>
    <m/>
    <m/>
    <m/>
    <m/>
    <m/>
    <m/>
    <m/>
    <n v="18.809999999999999"/>
    <n v="11711"/>
    <n v="11711"/>
    <x v="4"/>
    <n v="4"/>
    <s v="03:15:11"/>
    <n v="185"/>
    <n v="-0.41666666666666669"/>
    <n v="244.58333333333334"/>
    <s v="MATIAS ALONSO ASCUY"/>
    <x v="382"/>
    <s v="SANDEK 1"/>
    <s v="03:14:46"/>
    <e v="#N/A"/>
    <e v="#N/A"/>
    <m/>
  </r>
  <r>
    <x v="6"/>
    <x v="1"/>
    <n v="60"/>
    <n v="60"/>
    <x v="0"/>
    <s v="5"/>
    <x v="0"/>
    <s v=""/>
    <s v=""/>
    <m/>
    <s v="ARMANDO JOSE"/>
    <s v="HARGOUS MIDDLETON"/>
    <m/>
    <s v="DOMINIQUE"/>
    <m/>
    <s v=""/>
    <m/>
    <s v=""/>
    <s v="CHL"/>
    <s v=""/>
    <s v="11:00:00"/>
    <s v="12:38:39"/>
    <s v="12:45:02"/>
    <s v="18,79"/>
    <s v="20,01"/>
    <s v="6302"/>
    <m/>
    <s v="13:25:02"/>
    <s v="14:53:37"/>
    <s v="15:04:01"/>
    <s v="17,15"/>
    <s v="19,17"/>
    <s v="5939"/>
    <m/>
    <m/>
    <m/>
    <m/>
    <m/>
    <m/>
    <m/>
    <m/>
    <m/>
    <m/>
    <m/>
    <m/>
    <m/>
    <m/>
    <m/>
    <m/>
    <n v="18"/>
    <n v="12241"/>
    <n v="12241"/>
    <x v="4"/>
    <n v="5"/>
    <s v="03:24:01"/>
    <n v="180"/>
    <n v="-9.25"/>
    <n v="230.75"/>
    <s v="ARMANDO JOSE HARGOUS MIDDLETON"/>
    <x v="376"/>
    <e v="#N/A"/>
    <s v="03:14:46"/>
    <e v="#N/A"/>
    <e v="#N/A"/>
    <m/>
  </r>
  <r>
    <x v="6"/>
    <x v="1"/>
    <n v="60"/>
    <n v="60"/>
    <x v="0"/>
    <s v="6"/>
    <x v="0"/>
    <s v=""/>
    <s v=""/>
    <s v="10097227"/>
    <s v="FRANCESCA"/>
    <s v="GIOIA MANSILLA"/>
    <m/>
    <s v="Shaick Al Jaamal"/>
    <m/>
    <s v=""/>
    <m/>
    <s v=""/>
    <s v="CHL"/>
    <s v=""/>
    <s v="11:00:00"/>
    <s v="12:52:59"/>
    <s v="13:00:45"/>
    <s v="16,35"/>
    <s v="17,47"/>
    <s v="7246"/>
    <m/>
    <s v="13:40:45"/>
    <s v="15:23:38"/>
    <s v="15:31:45"/>
    <s v="15,3"/>
    <s v="16,5"/>
    <s v="6660"/>
    <m/>
    <m/>
    <m/>
    <m/>
    <m/>
    <m/>
    <m/>
    <m/>
    <m/>
    <m/>
    <m/>
    <m/>
    <m/>
    <m/>
    <m/>
    <m/>
    <n v="15.84"/>
    <n v="13906"/>
    <n v="13906"/>
    <x v="4"/>
    <n v="6"/>
    <s v="03:51:46"/>
    <n v="175"/>
    <n v="-37"/>
    <n v="198"/>
    <s v="FRANCESCA GIOIA MANSILLA"/>
    <x v="384"/>
    <s v="RINCONADA A"/>
    <s v="03:14:46"/>
    <e v="#N/A"/>
    <e v="#N/A"/>
    <m/>
  </r>
  <r>
    <x v="6"/>
    <x v="1"/>
    <n v="60"/>
    <n v="60"/>
    <x v="0"/>
    <s v="7"/>
    <x v="1"/>
    <s v=""/>
    <s v=""/>
    <m/>
    <s v="MAXIMILIANO "/>
    <s v="CORREA ARIZTIA"/>
    <m/>
    <s v="TATON"/>
    <m/>
    <s v=""/>
    <m/>
    <s v=""/>
    <s v="CHL"/>
    <s v=""/>
    <s v="11:00:00"/>
    <s v="12:38:14"/>
    <s v="12:49:54"/>
    <s v="17,96"/>
    <s v="20,09"/>
    <s v="6594"/>
    <m/>
    <s v="13:29:54"/>
    <s v="14:54:23"/>
    <s v="15:11:33"/>
    <s v="16,7"/>
    <s v="20,1"/>
    <s v="6099"/>
    <s v="FTQ ME"/>
    <m/>
    <m/>
    <m/>
    <m/>
    <m/>
    <m/>
    <m/>
    <m/>
    <m/>
    <m/>
    <m/>
    <m/>
    <m/>
    <m/>
    <m/>
    <n v="17.36"/>
    <n v="12694"/>
    <s v="NA"/>
    <x v="4"/>
    <s v="NA"/>
    <s v="NA"/>
    <n v="0"/>
    <e v="#VALUE!"/>
    <n v="0"/>
    <s v="MAXIMILIANO  CORREA ARIZTIA"/>
    <x v="190"/>
    <e v="#N/A"/>
    <s v="03:14:46"/>
    <e v="#N/A"/>
    <e v="#N/A"/>
    <m/>
  </r>
  <r>
    <x v="6"/>
    <x v="1"/>
    <n v="60"/>
    <n v="60"/>
    <x v="0"/>
    <s v="8"/>
    <x v="1"/>
    <s v=""/>
    <s v=""/>
    <m/>
    <s v="ENRIQUE"/>
    <s v="NEF VALDES"/>
    <m/>
    <s v="LOMA VERDE AL'FIR"/>
    <m/>
    <s v=""/>
    <m/>
    <s v=""/>
    <s v="CHL"/>
    <s v=""/>
    <s v="11:00:00"/>
    <s v="12:38:25"/>
    <s v="12:53:28"/>
    <s v="17,39"/>
    <s v="20,06"/>
    <s v="6809"/>
    <s v="FTQ GA"/>
    <m/>
    <m/>
    <m/>
    <m/>
    <m/>
    <m/>
    <m/>
    <m/>
    <m/>
    <m/>
    <m/>
    <m/>
    <m/>
    <m/>
    <m/>
    <m/>
    <m/>
    <m/>
    <m/>
    <m/>
    <m/>
    <m/>
    <n v="17.39"/>
    <n v="6809"/>
    <s v="NA"/>
    <x v="4"/>
    <s v="NA"/>
    <s v="NA"/>
    <n v="0"/>
    <e v="#VALUE!"/>
    <n v="0"/>
    <s v="ENRIQUE NEF VALDES"/>
    <x v="489"/>
    <e v="#N/A"/>
    <s v="03:14:46"/>
    <e v="#N/A"/>
    <e v="#N/A"/>
    <m/>
  </r>
  <r>
    <x v="6"/>
    <x v="1"/>
    <n v="40"/>
    <n v="40"/>
    <x v="0"/>
    <s v="1"/>
    <x v="0"/>
    <s v=""/>
    <s v=""/>
    <s v="10150368"/>
    <s v="MARIA IGNACIA"/>
    <s v="SAT YABER"/>
    <s v="103hq92"/>
    <s v="Copihue"/>
    <m/>
    <s v=""/>
    <m/>
    <s v=""/>
    <s v="CHL"/>
    <s v=""/>
    <s v="12:30:00"/>
    <s v="13:23:57"/>
    <s v="13:30:06"/>
    <s v="19,67"/>
    <s v="21,91"/>
    <s v="3606"/>
    <m/>
    <s v="14:00:06"/>
    <s v="14:53:53"/>
    <s v="15:00:08"/>
    <s v="19,69"/>
    <s v="21,98"/>
    <s v="3602"/>
    <m/>
    <m/>
    <m/>
    <m/>
    <m/>
    <m/>
    <m/>
    <m/>
    <m/>
    <m/>
    <m/>
    <m/>
    <m/>
    <m/>
    <m/>
    <m/>
    <n v="19.68"/>
    <n v="7209"/>
    <n v="7209"/>
    <x v="5"/>
    <n v="1"/>
    <s v="02:00:09"/>
    <n v="200"/>
    <n v="0"/>
    <n v="240"/>
    <s v="MARIA IGNACIA SAT YABER"/>
    <x v="89"/>
    <s v="RINCONADA B"/>
    <s v="02:00:09"/>
    <e v="#N/A"/>
    <e v="#N/A"/>
    <m/>
  </r>
  <r>
    <x v="6"/>
    <x v="1"/>
    <n v="40"/>
    <n v="40"/>
    <x v="0"/>
    <s v="2"/>
    <x v="0"/>
    <s v=""/>
    <s v=""/>
    <s v="10125754"/>
    <s v="RODOLFO"/>
    <s v="FUENZALIDA SANHUEZA"/>
    <s v="106FQ80"/>
    <s v="LEO"/>
    <m/>
    <s v=""/>
    <m/>
    <s v=""/>
    <s v="CHL"/>
    <s v=""/>
    <s v="12:30:00"/>
    <s v="13:24:00"/>
    <s v="13:32:37"/>
    <s v="18,88"/>
    <s v="21,89"/>
    <s v="3757"/>
    <m/>
    <s v="14:02:37"/>
    <s v="14:50:53"/>
    <s v="15:02:05"/>
    <s v="19,87"/>
    <s v="24,48"/>
    <s v="3569"/>
    <m/>
    <m/>
    <m/>
    <m/>
    <m/>
    <m/>
    <m/>
    <m/>
    <m/>
    <m/>
    <m/>
    <m/>
    <m/>
    <m/>
    <m/>
    <m/>
    <n v="19.36"/>
    <n v="7326"/>
    <n v="7326"/>
    <x v="5"/>
    <n v="2"/>
    <s v="02:02:06"/>
    <n v="195"/>
    <n v="-1.95"/>
    <n v="233.05"/>
    <s v="RODOLFO FUENZALIDA SANHUEZA"/>
    <x v="129"/>
    <s v="SANDEK 1"/>
    <s v="02:00:09"/>
    <e v="#N/A"/>
    <e v="#N/A"/>
    <m/>
  </r>
  <r>
    <x v="6"/>
    <x v="1"/>
    <n v="40"/>
    <n v="40"/>
    <x v="0"/>
    <s v="3"/>
    <x v="0"/>
    <s v=""/>
    <s v=""/>
    <s v="10139724"/>
    <s v="ORLANDO"/>
    <s v="VILLALOBOS"/>
    <m/>
    <s v="SALAM"/>
    <m/>
    <s v=""/>
    <m/>
    <s v=""/>
    <s v="CHL"/>
    <s v=""/>
    <s v="12:30:00"/>
    <s v="13:24:06"/>
    <s v="13:34:04"/>
    <s v="18,45"/>
    <s v="21,85"/>
    <s v="3845"/>
    <m/>
    <s v="14:04:04"/>
    <s v="14:53:45"/>
    <s v="15:05:42"/>
    <s v="19,18"/>
    <s v="23,8"/>
    <s v="3697"/>
    <m/>
    <m/>
    <m/>
    <m/>
    <m/>
    <m/>
    <m/>
    <m/>
    <m/>
    <m/>
    <m/>
    <m/>
    <m/>
    <m/>
    <m/>
    <m/>
    <n v="18.809999999999999"/>
    <n v="7542"/>
    <n v="7542"/>
    <x v="5"/>
    <n v="3"/>
    <s v="02:05:42"/>
    <n v="190"/>
    <n v="-5.55"/>
    <n v="224.45"/>
    <s v="ORLANDO VILLALOBOS"/>
    <x v="247"/>
    <e v="#N/A"/>
    <s v="02:00:09"/>
    <e v="#N/A"/>
    <e v="#N/A"/>
    <m/>
  </r>
  <r>
    <x v="6"/>
    <x v="1"/>
    <n v="40"/>
    <n v="40"/>
    <x v="0"/>
    <s v="4"/>
    <x v="0"/>
    <s v=""/>
    <s v=""/>
    <m/>
    <s v="JUAN PABLO "/>
    <s v="THOMSEN"/>
    <m/>
    <s v="CORAJE"/>
    <m/>
    <s v=""/>
    <m/>
    <s v=""/>
    <s v="CHL"/>
    <s v=""/>
    <s v="12:30:00"/>
    <s v="13:28:53"/>
    <s v="13:35:59"/>
    <s v="17,91"/>
    <s v="20,07"/>
    <s v="3960"/>
    <m/>
    <s v="14:05:59"/>
    <s v="15:06:23"/>
    <s v="15:13:42"/>
    <s v="17,45"/>
    <s v="19,57"/>
    <s v="4063"/>
    <m/>
    <m/>
    <m/>
    <m/>
    <m/>
    <m/>
    <m/>
    <m/>
    <m/>
    <m/>
    <m/>
    <m/>
    <m/>
    <m/>
    <m/>
    <m/>
    <n v="17.68"/>
    <n v="8023"/>
    <n v="8023"/>
    <x v="5"/>
    <n v="4"/>
    <s v="02:13:43"/>
    <n v="185"/>
    <n v="-13.566666666666666"/>
    <n v="211.43333333333334"/>
    <s v="JUAN PABLO  THOMSEN"/>
    <x v="490"/>
    <e v="#N/A"/>
    <s v="02:00:09"/>
    <e v="#N/A"/>
    <e v="#N/A"/>
    <m/>
  </r>
  <r>
    <x v="6"/>
    <x v="1"/>
    <n v="40"/>
    <n v="40"/>
    <x v="0"/>
    <s v="5"/>
    <x v="0"/>
    <s v=""/>
    <s v=""/>
    <m/>
    <s v="FELIPE"/>
    <s v="THOMSEN"/>
    <m/>
    <s v="ZAGAL"/>
    <m/>
    <s v=""/>
    <m/>
    <s v=""/>
    <s v="CHL"/>
    <s v=""/>
    <s v="12:30:00"/>
    <s v="13:28:40"/>
    <s v="13:36:47"/>
    <s v="17,7"/>
    <s v="20,15"/>
    <s v="4008"/>
    <m/>
    <s v="14:06:47"/>
    <s v="15:04:36"/>
    <s v="15:15:54"/>
    <s v="17,1"/>
    <s v="20,45"/>
    <s v="4146"/>
    <m/>
    <m/>
    <m/>
    <m/>
    <m/>
    <m/>
    <m/>
    <m/>
    <m/>
    <m/>
    <m/>
    <m/>
    <m/>
    <m/>
    <m/>
    <m/>
    <n v="17.39"/>
    <n v="8154"/>
    <n v="8154"/>
    <x v="5"/>
    <n v="5"/>
    <s v="02:15:54"/>
    <n v="180"/>
    <n v="-15.75"/>
    <n v="204.25"/>
    <s v="FELIPE THOMSEN"/>
    <x v="61"/>
    <e v="#N/A"/>
    <s v="02:00:09"/>
    <e v="#N/A"/>
    <e v="#N/A"/>
    <m/>
  </r>
  <r>
    <x v="6"/>
    <x v="1"/>
    <n v="40"/>
    <n v="40"/>
    <x v="0"/>
    <s v="6"/>
    <x v="0"/>
    <s v=""/>
    <s v=""/>
    <s v="10092659"/>
    <s v="JOSEFINA"/>
    <s v="MATURANA FELL"/>
    <s v="106KP68"/>
    <s v="TOBA SATANAS"/>
    <m/>
    <s v=""/>
    <m/>
    <s v=""/>
    <s v="CHL"/>
    <s v=""/>
    <s v="12:30:00"/>
    <s v="13:39:27"/>
    <s v="13:44:31"/>
    <s v="15,86"/>
    <s v="17,02"/>
    <s v="4471"/>
    <m/>
    <s v="14:14:31"/>
    <s v="15:15:33"/>
    <s v="15:20:54"/>
    <s v="17,81"/>
    <s v="19,36"/>
    <s v="3983"/>
    <m/>
    <m/>
    <m/>
    <m/>
    <m/>
    <m/>
    <m/>
    <m/>
    <m/>
    <m/>
    <m/>
    <m/>
    <m/>
    <m/>
    <m/>
    <m/>
    <n v="16.78"/>
    <n v="8454"/>
    <n v="8454"/>
    <x v="5"/>
    <n v="6"/>
    <s v="02:20:54"/>
    <n v="175"/>
    <n v="-20.75"/>
    <n v="194.25"/>
    <s v="JOSEFINA MATURANA FELL"/>
    <x v="355"/>
    <s v="TOBA ENDURANCE"/>
    <s v="02:00:09"/>
    <e v="#N/A"/>
    <e v="#N/A"/>
    <m/>
  </r>
  <r>
    <x v="6"/>
    <x v="1"/>
    <n v="40"/>
    <n v="40"/>
    <x v="0"/>
    <s v="7"/>
    <x v="0"/>
    <s v=""/>
    <s v=""/>
    <s v="10183163"/>
    <s v="INGRID "/>
    <s v="FONCK"/>
    <s v="104MS92"/>
    <s v="GRAN MARQUEZ"/>
    <m/>
    <s v=""/>
    <m/>
    <s v=""/>
    <s v="CHL"/>
    <s v=""/>
    <s v="12:30:00"/>
    <s v="13:38:55"/>
    <s v="13:47:00"/>
    <s v="15,35"/>
    <s v="17,15"/>
    <s v="4620"/>
    <m/>
    <s v="14:17:00"/>
    <s v="15:16:29"/>
    <s v="15:25:04"/>
    <s v="17,36"/>
    <s v="19,87"/>
    <s v="4084"/>
    <m/>
    <m/>
    <m/>
    <m/>
    <m/>
    <m/>
    <m/>
    <m/>
    <m/>
    <m/>
    <m/>
    <m/>
    <m/>
    <m/>
    <m/>
    <m/>
    <n v="16.3"/>
    <n v="8704"/>
    <n v="8704"/>
    <x v="5"/>
    <n v="8"/>
    <s v="02:25:04"/>
    <n v="165"/>
    <n v="-24.916666666666668"/>
    <n v="180.08333333333334"/>
    <s v="INGRID  FONCK"/>
    <x v="491"/>
    <s v="EL MOLINO A"/>
    <s v="02:00:09"/>
    <e v="#N/A"/>
    <e v="#N/A"/>
    <m/>
  </r>
  <r>
    <x v="6"/>
    <x v="1"/>
    <n v="40"/>
    <n v="40"/>
    <x v="0"/>
    <s v="8"/>
    <x v="0"/>
    <s v=""/>
    <s v=""/>
    <m/>
    <s v="JOAQUIN"/>
    <s v="LAGOS VELASCO"/>
    <m/>
    <s v="CHAMPULLI AGUACERO"/>
    <m/>
    <s v=""/>
    <m/>
    <s v=""/>
    <s v="CHL"/>
    <s v=""/>
    <s v="12:30:00"/>
    <s v="13:33:49"/>
    <s v="13:47:51"/>
    <s v="15,18"/>
    <s v="18,52"/>
    <s v="4671"/>
    <m/>
    <s v="14:17:51"/>
    <s v="15:15:47"/>
    <s v="15:27:09"/>
    <s v="17,05"/>
    <s v="20,4"/>
    <s v="4158"/>
    <m/>
    <m/>
    <m/>
    <m/>
    <m/>
    <m/>
    <m/>
    <m/>
    <m/>
    <m/>
    <m/>
    <m/>
    <m/>
    <m/>
    <m/>
    <m/>
    <n v="16.059999999999999"/>
    <n v="8829"/>
    <n v="8829"/>
    <x v="5"/>
    <n v="9"/>
    <s v="02:27:09"/>
    <n v="160"/>
    <n v="-27"/>
    <n v="173"/>
    <s v="JOAQUIN LAGOS VELASCO"/>
    <x v="492"/>
    <e v="#N/A"/>
    <s v="02:00:09"/>
    <e v="#N/A"/>
    <e v="#N/A"/>
    <m/>
  </r>
  <r>
    <x v="6"/>
    <x v="1"/>
    <n v="40"/>
    <n v="40"/>
    <x v="0"/>
    <s v="9"/>
    <x v="0"/>
    <s v=""/>
    <s v=""/>
    <s v="10100389"/>
    <s v="NICOLE"/>
    <s v="HAMMERSLEY FONK"/>
    <s v="105GW80"/>
    <s v="PETRA"/>
    <m/>
    <s v=""/>
    <m/>
    <s v=""/>
    <s v="CHL"/>
    <s v=""/>
    <s v="12:30:00"/>
    <s v="13:38:56"/>
    <s v="13:47:03"/>
    <s v="15,34"/>
    <s v="17,15"/>
    <s v="4623"/>
    <m/>
    <s v="14:17:03"/>
    <s v="15:16:31"/>
    <s v="15:27:59"/>
    <s v="16,66"/>
    <s v="19,87"/>
    <s v="4256"/>
    <m/>
    <m/>
    <m/>
    <m/>
    <m/>
    <m/>
    <m/>
    <m/>
    <m/>
    <m/>
    <m/>
    <m/>
    <m/>
    <m/>
    <m/>
    <m/>
    <n v="15.97"/>
    <n v="8879"/>
    <n v="8879"/>
    <x v="5"/>
    <n v="10"/>
    <s v="02:27:59"/>
    <n v="155"/>
    <n v="-27.833333333333332"/>
    <n v="167.16666666666666"/>
    <s v="NICOLE HAMMERSLEY FONK"/>
    <x v="493"/>
    <s v="EL MOLINO A"/>
    <s v="02:00:09"/>
    <e v="#N/A"/>
    <e v="#N/A"/>
    <m/>
  </r>
  <r>
    <x v="6"/>
    <x v="1"/>
    <n v="40"/>
    <n v="40"/>
    <x v="0"/>
    <s v="10"/>
    <x v="0"/>
    <s v=""/>
    <s v=""/>
    <s v="10138024"/>
    <s v="MARIA CECILIA"/>
    <s v="GODOY"/>
    <m/>
    <s v="PS Siroco"/>
    <m/>
    <s v=""/>
    <m/>
    <s v=""/>
    <s v="CHL"/>
    <s v=""/>
    <s v="12:30:00"/>
    <s v="13:45:40"/>
    <s v="13:49:42"/>
    <s v="14,83"/>
    <s v="15,62"/>
    <s v="4782"/>
    <m/>
    <s v="14:19:42"/>
    <s v="15:34:37"/>
    <s v="15:40:00"/>
    <s v="14,72"/>
    <s v="15,78"/>
    <s v="4818"/>
    <m/>
    <m/>
    <m/>
    <m/>
    <m/>
    <m/>
    <m/>
    <m/>
    <m/>
    <m/>
    <m/>
    <m/>
    <m/>
    <m/>
    <m/>
    <m/>
    <n v="14.78"/>
    <n v="9600"/>
    <n v="9600"/>
    <x v="5"/>
    <n v="13"/>
    <s v="02:40:00"/>
    <n v="140"/>
    <n v="-39.85"/>
    <n v="140.15"/>
    <s v="MARIA CECILIA GODOY"/>
    <x v="93"/>
    <s v="EL SENDERO"/>
    <s v="02:00:09"/>
    <e v="#N/A"/>
    <e v="#N/A"/>
    <m/>
  </r>
  <r>
    <x v="6"/>
    <x v="1"/>
    <n v="40"/>
    <n v="40"/>
    <x v="0"/>
    <s v="11"/>
    <x v="0"/>
    <s v=""/>
    <s v=""/>
    <m/>
    <s v="JUAN ALVARO"/>
    <s v="GONZALEZ ASBUN"/>
    <s v="105ZX18"/>
    <s v="PERSEO"/>
    <m/>
    <s v=""/>
    <m/>
    <s v=""/>
    <s v="CHL"/>
    <s v=""/>
    <s v="12:30:00"/>
    <s v="13:38:57"/>
    <s v="13:48:37"/>
    <s v="15,03"/>
    <s v="17,14"/>
    <s v="4717"/>
    <m/>
    <s v="14:18:37"/>
    <s v="15:34:25"/>
    <s v="15:45:32"/>
    <s v="13,6"/>
    <s v="15,59"/>
    <s v="5215"/>
    <m/>
    <m/>
    <m/>
    <m/>
    <m/>
    <m/>
    <m/>
    <m/>
    <m/>
    <m/>
    <m/>
    <m/>
    <m/>
    <m/>
    <m/>
    <m/>
    <n v="14.28"/>
    <n v="9932"/>
    <n v="9932"/>
    <x v="5"/>
    <n v="14"/>
    <s v="02:45:32"/>
    <n v="135"/>
    <n v="-45.383333333333333"/>
    <n v="129.61666666666667"/>
    <s v="JUAN ALVARO GONZALEZ ASBUN"/>
    <x v="265"/>
    <s v="EL SENDERO"/>
    <s v="02:00:09"/>
    <e v="#N/A"/>
    <e v="#N/A"/>
    <m/>
  </r>
  <r>
    <x v="6"/>
    <x v="1"/>
    <n v="40"/>
    <n v="40"/>
    <x v="0"/>
    <s v="12"/>
    <x v="0"/>
    <s v=""/>
    <s v=""/>
    <s v="10072514"/>
    <s v="MAXI"/>
    <s v="WIMMER"/>
    <s v=""/>
    <s v="MAGNOLIA"/>
    <m/>
    <s v=""/>
    <m/>
    <s v=""/>
    <s v="CHL"/>
    <s v=""/>
    <s v="12:30:00"/>
    <s v="13:56:13"/>
    <s v="13:59:28"/>
    <s v="13,21"/>
    <s v="13,71"/>
    <s v="5368"/>
    <m/>
    <s v="14:29:28"/>
    <s v="15:41:29"/>
    <s v="15:46:41"/>
    <s v="15,31"/>
    <s v="16,41"/>
    <s v="4633"/>
    <m/>
    <m/>
    <m/>
    <m/>
    <m/>
    <m/>
    <m/>
    <m/>
    <m/>
    <m/>
    <m/>
    <m/>
    <m/>
    <m/>
    <m/>
    <m/>
    <n v="14.18"/>
    <n v="10002"/>
    <n v="10002"/>
    <x v="5"/>
    <n v="15"/>
    <s v="02:46:42"/>
    <n v="130"/>
    <n v="-46.55"/>
    <n v="123.45"/>
    <s v="MAXI WIMMER"/>
    <x v="494"/>
    <s v="EL MOLINO A"/>
    <s v="02:00:09"/>
    <e v="#N/A"/>
    <e v="#N/A"/>
    <m/>
  </r>
  <r>
    <x v="6"/>
    <x v="1"/>
    <n v="40"/>
    <n v="40"/>
    <x v="0"/>
    <s v="13"/>
    <x v="0"/>
    <s v=""/>
    <s v=""/>
    <s v="10036576"/>
    <s v="RENI "/>
    <s v="MULLER"/>
    <m/>
    <s v="KALIMANTAN"/>
    <m/>
    <s v=""/>
    <m/>
    <s v=""/>
    <s v="CHL"/>
    <s v=""/>
    <s v="12:30:00"/>
    <s v="13:53:24"/>
    <s v="14:06:13"/>
    <s v="12,28"/>
    <s v="14,17"/>
    <s v="5773"/>
    <m/>
    <s v="14:36:13"/>
    <s v="15:42:50"/>
    <s v="15:54:28"/>
    <s v="15,11"/>
    <s v="17,74"/>
    <s v="4695"/>
    <m/>
    <m/>
    <m/>
    <m/>
    <m/>
    <m/>
    <m/>
    <m/>
    <m/>
    <m/>
    <m/>
    <m/>
    <m/>
    <m/>
    <m/>
    <m/>
    <n v="13.55"/>
    <n v="10468"/>
    <n v="10468"/>
    <x v="5"/>
    <n v="17"/>
    <s v="02:54:28"/>
    <n v="120"/>
    <n v="-54.31666666666667"/>
    <n v="105.68333333333334"/>
    <s v="RENI  MULLER"/>
    <x v="495"/>
    <s v="KEHAILAN A"/>
    <s v="02:00:09"/>
    <e v="#N/A"/>
    <e v="#N/A"/>
    <m/>
  </r>
  <r>
    <x v="6"/>
    <x v="1"/>
    <n v="40"/>
    <n v="40"/>
    <x v="0"/>
    <s v="14"/>
    <x v="0"/>
    <s v=""/>
    <s v=""/>
    <m/>
    <s v="RENZO "/>
    <s v="ALVARADO BAHAMONDES"/>
    <m/>
    <s v="Toba Bronco"/>
    <m/>
    <s v=""/>
    <m/>
    <s v=""/>
    <s v="CHL"/>
    <s v=""/>
    <s v="12:30:00"/>
    <s v="14:00:31"/>
    <s v="14:10:31"/>
    <s v="11,76"/>
    <s v="13,06"/>
    <s v="6032"/>
    <m/>
    <s v="14:40:31"/>
    <s v="15:55:36"/>
    <s v="16:08:39"/>
    <s v="13,41"/>
    <s v="15,74"/>
    <s v="5287"/>
    <m/>
    <m/>
    <m/>
    <m/>
    <m/>
    <m/>
    <m/>
    <m/>
    <m/>
    <m/>
    <m/>
    <m/>
    <m/>
    <m/>
    <m/>
    <m/>
    <n v="12.53"/>
    <n v="11319"/>
    <n v="11319"/>
    <x v="5"/>
    <n v="20"/>
    <s v="03:08:39"/>
    <n v="105"/>
    <n v="-68.5"/>
    <n v="76.5"/>
    <s v="RENZO  ALVARADO BAHAMONDES"/>
    <x v="496"/>
    <s v="TOBA ENDURANCE"/>
    <s v="02:00:09"/>
    <e v="#N/A"/>
    <e v="#N/A"/>
    <m/>
  </r>
  <r>
    <x v="6"/>
    <x v="1"/>
    <n v="40"/>
    <n v="40"/>
    <x v="0"/>
    <s v="15"/>
    <x v="0"/>
    <s v=""/>
    <s v=""/>
    <s v="10146234"/>
    <s v="VICTOR"/>
    <s v="SZECOWKA LATRACH"/>
    <m/>
    <s v="Victoria"/>
    <m/>
    <s v=""/>
    <m/>
    <s v=""/>
    <s v="CHL"/>
    <s v=""/>
    <s v="12:30:00"/>
    <s v="13:53:51"/>
    <s v="14:04:40"/>
    <s v="12,48"/>
    <s v="14,09"/>
    <s v="5681"/>
    <m/>
    <s v="14:34:40"/>
    <s v="16:04:38"/>
    <s v="16:12:06"/>
    <s v="12,13"/>
    <s v="13,14"/>
    <s v="5845"/>
    <m/>
    <m/>
    <m/>
    <m/>
    <m/>
    <m/>
    <m/>
    <m/>
    <m/>
    <m/>
    <m/>
    <m/>
    <m/>
    <m/>
    <m/>
    <m/>
    <n v="12.31"/>
    <n v="11526"/>
    <n v="11526"/>
    <x v="5"/>
    <n v="21"/>
    <s v="03:12:06"/>
    <n v="100"/>
    <n v="-71.95"/>
    <n v="68.05"/>
    <s v="VICTOR SZECOWKA LATRACH"/>
    <x v="497"/>
    <e v="#N/A"/>
    <s v="02:00:09"/>
    <e v="#N/A"/>
    <e v="#N/A"/>
    <m/>
  </r>
  <r>
    <x v="6"/>
    <x v="1"/>
    <n v="40"/>
    <n v="40"/>
    <x v="0"/>
    <s v="16"/>
    <x v="0"/>
    <s v=""/>
    <s v=""/>
    <s v="10116699"/>
    <s v="JUAN GUILLERMO"/>
    <s v="JIMENEZ ROJAS"/>
    <m/>
    <s v="MY LORD"/>
    <m/>
    <s v=""/>
    <m/>
    <s v=""/>
    <s v="CHL"/>
    <s v=""/>
    <s v="12:30:00"/>
    <s v="14:00:41"/>
    <s v="14:09:35"/>
    <s v="11,87"/>
    <s v="13,03"/>
    <s v="5975"/>
    <m/>
    <s v="14:39:35"/>
    <s v="16:05:12"/>
    <s v="16:17:17"/>
    <s v="12,1"/>
    <s v="13,81"/>
    <s v="5862"/>
    <m/>
    <m/>
    <m/>
    <m/>
    <m/>
    <m/>
    <m/>
    <m/>
    <m/>
    <m/>
    <m/>
    <m/>
    <m/>
    <m/>
    <m/>
    <m/>
    <n v="11.98"/>
    <n v="11837"/>
    <n v="11837"/>
    <x v="5"/>
    <n v="23"/>
    <s v="03:17:17"/>
    <n v="90"/>
    <n v="-77.133333333333326"/>
    <n v="52.866666666666674"/>
    <s v="JUAN GUILLERMO JIMENEZ ROJAS"/>
    <x v="498"/>
    <e v="#N/A"/>
    <s v="02:00:09"/>
    <e v="#N/A"/>
    <e v="#N/A"/>
    <m/>
  </r>
  <r>
    <x v="6"/>
    <x v="1"/>
    <n v="40"/>
    <n v="40"/>
    <x v="0"/>
    <s v="17"/>
    <x v="0"/>
    <s v=""/>
    <s v=""/>
    <s v="10067188"/>
    <s v="FERNANDA"/>
    <s v="HERRERA CRUZ"/>
    <m/>
    <s v="FOLCA"/>
    <m/>
    <s v=""/>
    <m/>
    <s v=""/>
    <s v="CHL"/>
    <s v=""/>
    <s v="12:30:00"/>
    <s v="14:00:44"/>
    <s v="14:09:39"/>
    <s v="11,86"/>
    <s v="13,03"/>
    <s v="5980"/>
    <m/>
    <s v="14:39:39"/>
    <s v="16:05:14"/>
    <s v="16:17:22"/>
    <s v="12,1"/>
    <s v="13,81"/>
    <s v="5863"/>
    <m/>
    <m/>
    <m/>
    <m/>
    <m/>
    <m/>
    <m/>
    <m/>
    <m/>
    <m/>
    <m/>
    <m/>
    <m/>
    <m/>
    <m/>
    <m/>
    <n v="11.98"/>
    <n v="11842"/>
    <n v="11842"/>
    <x v="5"/>
    <n v="24"/>
    <s v="03:17:22"/>
    <n v="85"/>
    <n v="-77.216666666666669"/>
    <n v="47.783333333333331"/>
    <s v="FERNANDA HERRERA CRUZ"/>
    <x v="499"/>
    <e v="#N/A"/>
    <s v="02:00:09"/>
    <e v="#N/A"/>
    <e v="#N/A"/>
    <m/>
  </r>
  <r>
    <x v="6"/>
    <x v="1"/>
    <n v="40"/>
    <n v="40"/>
    <x v="0"/>
    <s v="18"/>
    <x v="0"/>
    <s v=""/>
    <s v=""/>
    <m/>
    <s v="BRUNO"/>
    <s v="CALTAGIRONE"/>
    <m/>
    <s v="Toba Absenta"/>
    <m/>
    <s v=""/>
    <m/>
    <s v=""/>
    <s v="CHL"/>
    <s v=""/>
    <s v="12:30:00"/>
    <s v="14:00:28"/>
    <s v="14:11:02"/>
    <s v="11,7"/>
    <s v="13,06"/>
    <s v="6063"/>
    <m/>
    <s v="14:41:02"/>
    <s v="15:55:32"/>
    <s v="16:20:35"/>
    <s v="11,87"/>
    <s v="15,87"/>
    <s v="5972"/>
    <m/>
    <m/>
    <m/>
    <m/>
    <m/>
    <m/>
    <m/>
    <m/>
    <m/>
    <m/>
    <m/>
    <m/>
    <m/>
    <m/>
    <m/>
    <m/>
    <n v="11.79"/>
    <n v="12035"/>
    <n v="12035"/>
    <x v="5"/>
    <n v="25"/>
    <s v="03:20:35"/>
    <n v="80"/>
    <n v="-80.433333333333337"/>
    <n v="39.999999819999999"/>
    <s v="BRUNO CALTAGIRONE"/>
    <x v="500"/>
    <e v="#N/A"/>
    <s v="02:00:09"/>
    <e v="#N/A"/>
    <e v="#N/A"/>
    <m/>
  </r>
  <r>
    <x v="6"/>
    <x v="1"/>
    <n v="40"/>
    <n v="40"/>
    <x v="0"/>
    <s v="19"/>
    <x v="0"/>
    <s v=""/>
    <s v=""/>
    <s v="10062880"/>
    <s v="MARIA ROSA"/>
    <s v="BARAHONA VARGAS"/>
    <m/>
    <s v="Toba Amapola"/>
    <m/>
    <s v=""/>
    <m/>
    <s v=""/>
    <s v="CHL"/>
    <s v=""/>
    <s v="12:30:00"/>
    <s v="14:23:56"/>
    <s v="14:34:47"/>
    <s v="9,47"/>
    <s v="10,37"/>
    <s v="7487"/>
    <m/>
    <s v="15:04:47"/>
    <s v="16:22:38"/>
    <s v="16:33:30"/>
    <s v="13,32"/>
    <s v="15,18"/>
    <s v="5323"/>
    <m/>
    <m/>
    <m/>
    <m/>
    <m/>
    <m/>
    <m/>
    <m/>
    <m/>
    <m/>
    <m/>
    <m/>
    <m/>
    <m/>
    <m/>
    <m/>
    <n v="11.07"/>
    <n v="12810"/>
    <n v="12810"/>
    <x v="5"/>
    <n v="26"/>
    <s v="03:33:30"/>
    <n v="75"/>
    <n v="-93.35"/>
    <n v="39.999999809999998"/>
    <s v="MARIA ROSA BARAHONA VARGAS"/>
    <x v="501"/>
    <s v="TOBA ENDURANCE"/>
    <s v="02:00:09"/>
    <e v="#N/A"/>
    <e v="#N/A"/>
    <m/>
  </r>
  <r>
    <x v="6"/>
    <x v="1"/>
    <n v="40"/>
    <n v="40"/>
    <x v="0"/>
    <s v="20"/>
    <x v="1"/>
    <s v=""/>
    <s v=""/>
    <s v="10067048"/>
    <s v="ISIDORA"/>
    <s v="HIRMAS VALDERRAMA"/>
    <s v="106DC62"/>
    <s v="RAYO"/>
    <m/>
    <s v=""/>
    <m/>
    <s v=""/>
    <s v="CHL"/>
    <s v=""/>
    <s v="12:30:00"/>
    <s v="13:24:02"/>
    <s v="13:28:58"/>
    <s v="20,04"/>
    <s v="21,87"/>
    <s v="3538"/>
    <m/>
    <s v="13:58:58"/>
    <s v="14:50:57"/>
    <s v="14:57:19"/>
    <s v="20,25"/>
    <s v="22,74"/>
    <s v="3501"/>
    <s v="FTQ ME"/>
    <m/>
    <m/>
    <m/>
    <m/>
    <m/>
    <m/>
    <m/>
    <m/>
    <m/>
    <m/>
    <m/>
    <m/>
    <m/>
    <m/>
    <m/>
    <n v="20.149999999999999"/>
    <n v="7040"/>
    <s v="NA"/>
    <x v="5"/>
    <s v="NA"/>
    <s v="NA"/>
    <n v="0"/>
    <e v="#VALUE!"/>
    <n v="0"/>
    <s v="ISIDORA HIRMAS VALDERRAMA"/>
    <x v="502"/>
    <e v="#N/A"/>
    <s v="02:00:09"/>
    <e v="#N/A"/>
    <e v="#N/A"/>
    <m/>
  </r>
  <r>
    <x v="6"/>
    <x v="1"/>
    <n v="40"/>
    <n v="40"/>
    <x v="0"/>
    <s v="21"/>
    <x v="1"/>
    <s v=""/>
    <s v=""/>
    <s v="10040068"/>
    <s v="CLAUDIO"/>
    <s v="CORNEJO CABEZAS"/>
    <m/>
    <s v="JHONNY"/>
    <m/>
    <s v=""/>
    <m/>
    <s v=""/>
    <s v="CHL"/>
    <s v=""/>
    <s v="12:30:00"/>
    <s v="13:43:58"/>
    <s v="14:12:05"/>
    <s v="11,58"/>
    <s v="15,98"/>
    <s v="6125"/>
    <s v="DSQ ME"/>
    <m/>
    <m/>
    <m/>
    <m/>
    <m/>
    <m/>
    <m/>
    <m/>
    <m/>
    <m/>
    <m/>
    <m/>
    <m/>
    <m/>
    <m/>
    <m/>
    <m/>
    <m/>
    <m/>
    <m/>
    <m/>
    <m/>
    <n v="11.58"/>
    <n v="6125"/>
    <s v="NA"/>
    <x v="5"/>
    <s v="NA"/>
    <s v="NA"/>
    <n v="0"/>
    <e v="#VALUE!"/>
    <n v="0"/>
    <s v="CLAUDIO CORNEJO CABEZAS"/>
    <x v="387"/>
    <s v="RINCONADA A"/>
    <s v="02:00:09"/>
    <e v="#N/A"/>
    <e v="#N/A"/>
    <m/>
  </r>
  <r>
    <x v="6"/>
    <x v="1"/>
    <n v="40"/>
    <n v="40"/>
    <x v="0"/>
    <s v="22"/>
    <x v="1"/>
    <s v=""/>
    <s v=""/>
    <m/>
    <s v="EMMA"/>
    <s v="LETELIER"/>
    <m/>
    <s v="PERSEVERANCIA PETETE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s v="EMMA LETELIER"/>
    <x v="467"/>
    <e v="#N/A"/>
    <s v="02:00:09"/>
    <e v="#N/A"/>
    <e v="#N/A"/>
    <m/>
  </r>
  <r>
    <x v="6"/>
    <x v="1"/>
    <n v="40"/>
    <n v="40"/>
    <x v="0"/>
    <s v="23"/>
    <x v="1"/>
    <s v=""/>
    <s v=""/>
    <s v="10106225"/>
    <s v="SERGIO "/>
    <s v="HURTADO "/>
    <s v="105DD52"/>
    <s v="DIABLO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s v="SERGIO  HURTADO "/>
    <x v="503"/>
    <e v="#N/A"/>
    <s v="02:00:09"/>
    <e v="#N/A"/>
    <e v="#N/A"/>
    <m/>
  </r>
  <r>
    <x v="6"/>
    <x v="1"/>
    <n v="40"/>
    <n v="40"/>
    <x v="1"/>
    <s v="1"/>
    <x v="0"/>
    <s v=""/>
    <s v=""/>
    <m/>
    <s v="JUAN PABLO"/>
    <s v="CRISTI"/>
    <m/>
    <s v="CASINO NIGHT"/>
    <m/>
    <s v=""/>
    <m/>
    <s v=""/>
    <s v="CHL"/>
    <s v=""/>
    <s v="12:45:00"/>
    <s v="13:57:51"/>
    <s v="14:02:10"/>
    <s v="15,32"/>
    <s v="16,22"/>
    <s v="4630"/>
    <m/>
    <s v="14:32:10"/>
    <s v="15:31:50"/>
    <s v="15:38:50"/>
    <s v="17,73"/>
    <s v="19,81"/>
    <s v="4000"/>
    <m/>
    <m/>
    <m/>
    <m/>
    <m/>
    <m/>
    <m/>
    <m/>
    <m/>
    <m/>
    <m/>
    <m/>
    <m/>
    <m/>
    <m/>
    <m/>
    <n v="16.440000000000001"/>
    <n v="8630"/>
    <n v="8630"/>
    <x v="6"/>
    <n v="7"/>
    <s v="02:23:50"/>
    <n v="170"/>
    <n v="-23.683333333333334"/>
    <n v="186.31666666666666"/>
    <s v="JUAN PABLO CRISTI"/>
    <x v="504"/>
    <e v="#N/A"/>
    <s v="02:00:09"/>
    <e v="#N/A"/>
    <e v="#N/A"/>
    <m/>
  </r>
  <r>
    <x v="6"/>
    <x v="1"/>
    <n v="40"/>
    <n v="40"/>
    <x v="1"/>
    <s v="2"/>
    <x v="0"/>
    <s v=""/>
    <s v=""/>
    <m/>
    <s v="INES "/>
    <s v="ALAMOS"/>
    <m/>
    <s v="COCA"/>
    <m/>
    <s v=""/>
    <m/>
    <s v=""/>
    <s v="CHL"/>
    <s v=""/>
    <s v="12:45:00"/>
    <s v="13:57:27"/>
    <s v="14:04:36"/>
    <s v="14,85"/>
    <s v="16,31"/>
    <s v="4777"/>
    <m/>
    <s v="14:34:36"/>
    <s v="15:36:34"/>
    <s v="15:43:03"/>
    <s v="17,27"/>
    <s v="19,08"/>
    <s v="4106"/>
    <m/>
    <m/>
    <m/>
    <m/>
    <m/>
    <m/>
    <m/>
    <m/>
    <m/>
    <m/>
    <m/>
    <m/>
    <m/>
    <m/>
    <m/>
    <m/>
    <n v="15.97"/>
    <n v="8883"/>
    <n v="8883"/>
    <x v="6"/>
    <n v="11"/>
    <s v="02:28:03"/>
    <n v="150"/>
    <n v="-27.9"/>
    <n v="162.1"/>
    <s v="INES  ALAMOS"/>
    <x v="462"/>
    <e v="#N/A"/>
    <s v="02:00:09"/>
    <e v="#N/A"/>
    <e v="#N/A"/>
    <m/>
  </r>
  <r>
    <x v="6"/>
    <x v="1"/>
    <n v="40"/>
    <n v="40"/>
    <x v="1"/>
    <s v="3"/>
    <x v="0"/>
    <s v=""/>
    <s v=""/>
    <s v="10187939"/>
    <s v="EMILIA"/>
    <s v="PATTERSON"/>
    <s v="105OS49"/>
    <s v="NOMADE"/>
    <m/>
    <s v=""/>
    <m/>
    <s v=""/>
    <s v="CHL"/>
    <s v=""/>
    <s v="12:45:00"/>
    <s v="13:57:54"/>
    <s v="14:04:46"/>
    <s v="14,82"/>
    <s v="16,21"/>
    <s v="4786"/>
    <m/>
    <s v="14:34:46"/>
    <s v="15:36:44"/>
    <s v="15:46:56"/>
    <s v="16,38"/>
    <s v="19,08"/>
    <s v="4330"/>
    <m/>
    <m/>
    <m/>
    <m/>
    <m/>
    <m/>
    <m/>
    <m/>
    <m/>
    <m/>
    <m/>
    <m/>
    <m/>
    <m/>
    <m/>
    <m/>
    <n v="15.56"/>
    <n v="9117"/>
    <n v="9117"/>
    <x v="6"/>
    <n v="12"/>
    <s v="02:31:57"/>
    <n v="145"/>
    <n v="-31.8"/>
    <n v="153.19999999999999"/>
    <s v="EMILIA PATTERSON"/>
    <x v="505"/>
    <s v="RINCONADA A"/>
    <s v="02:00:09"/>
    <e v="#N/A"/>
    <e v="#N/A"/>
    <m/>
  </r>
  <r>
    <x v="6"/>
    <x v="1"/>
    <n v="40"/>
    <n v="40"/>
    <x v="1"/>
    <s v="4"/>
    <x v="0"/>
    <s v=""/>
    <s v=""/>
    <m/>
    <s v="JOSEFA"/>
    <s v="AGUILERA"/>
    <m/>
    <s v="SANTA SUSANA CERVECERO"/>
    <m/>
    <s v=""/>
    <m/>
    <s v=""/>
    <s v="CHL"/>
    <s v=""/>
    <s v="12:45:00"/>
    <s v="13:57:57"/>
    <s v="14:06:58"/>
    <s v="14,42"/>
    <s v="16,2"/>
    <s v="4918"/>
    <m/>
    <s v="14:36:58"/>
    <s v="15:50:26"/>
    <s v="16:06:24"/>
    <s v="13,22"/>
    <s v="16,09"/>
    <s v="5366"/>
    <m/>
    <m/>
    <m/>
    <m/>
    <m/>
    <m/>
    <m/>
    <m/>
    <m/>
    <m/>
    <m/>
    <m/>
    <m/>
    <m/>
    <m/>
    <m/>
    <n v="13.79"/>
    <n v="10284"/>
    <n v="10284"/>
    <x v="6"/>
    <n v="16"/>
    <s v="02:51:24"/>
    <n v="125"/>
    <n v="-51.25"/>
    <n v="113.75"/>
    <s v="JOSEFA AGUILERA"/>
    <x v="506"/>
    <s v="RINCONADA B"/>
    <s v="02:00:09"/>
    <e v="#N/A"/>
    <e v="#N/A"/>
    <m/>
  </r>
  <r>
    <x v="6"/>
    <x v="1"/>
    <n v="40"/>
    <n v="40"/>
    <x v="1"/>
    <s v="5"/>
    <x v="0"/>
    <s v=""/>
    <s v=""/>
    <s v="10094691"/>
    <s v="MICAELA"/>
    <s v="TORRES HORTA"/>
    <m/>
    <s v="OLYMPUS"/>
    <m/>
    <s v=""/>
    <m/>
    <s v=""/>
    <s v="CHL"/>
    <s v=""/>
    <s v="12:45:00"/>
    <s v="14:17:20"/>
    <s v="14:24:47"/>
    <s v="11,85"/>
    <s v="12,8"/>
    <s v="5987"/>
    <m/>
    <s v="14:54:47"/>
    <s v="16:04:50"/>
    <s v="16:11:41"/>
    <s v="15,37"/>
    <s v="16,87"/>
    <s v="4614"/>
    <m/>
    <m/>
    <m/>
    <m/>
    <m/>
    <m/>
    <m/>
    <m/>
    <m/>
    <m/>
    <m/>
    <m/>
    <m/>
    <m/>
    <m/>
    <m/>
    <n v="13.38"/>
    <n v="10601"/>
    <n v="10601"/>
    <x v="6"/>
    <n v="18"/>
    <s v="02:56:41"/>
    <n v="115"/>
    <n v="-56.533333333333331"/>
    <n v="98.466666666666669"/>
    <s v="MICAELA TORRES HORTA"/>
    <x v="507"/>
    <e v="#N/A"/>
    <s v="02:00:09"/>
    <e v="#N/A"/>
    <e v="#N/A"/>
    <m/>
  </r>
  <r>
    <x v="6"/>
    <x v="1"/>
    <n v="40"/>
    <n v="40"/>
    <x v="1"/>
    <s v="6"/>
    <x v="0"/>
    <s v=""/>
    <s v=""/>
    <m/>
    <s v="FERNANDA"/>
    <s v="TORRES HORTA"/>
    <m/>
    <s v="LO CAMPO LADY"/>
    <m/>
    <s v=""/>
    <m/>
    <s v=""/>
    <s v="CHL"/>
    <s v=""/>
    <s v="12:45:00"/>
    <s v="14:17:21"/>
    <s v="14:24:00"/>
    <s v="11,94"/>
    <s v="12,8"/>
    <s v="5940"/>
    <m/>
    <s v="14:54:00"/>
    <s v="16:04:51"/>
    <s v="16:14:26"/>
    <s v="14,69"/>
    <s v="16,68"/>
    <s v="4826"/>
    <m/>
    <m/>
    <m/>
    <m/>
    <m/>
    <m/>
    <m/>
    <m/>
    <m/>
    <m/>
    <m/>
    <m/>
    <m/>
    <m/>
    <m/>
    <m/>
    <n v="13.17"/>
    <n v="10766"/>
    <n v="10766"/>
    <x v="6"/>
    <n v="19"/>
    <s v="02:59:26"/>
    <n v="110"/>
    <n v="-59.283333333333331"/>
    <n v="90.716666666666669"/>
    <s v="FERNANDA TORRES HORTA"/>
    <x v="508"/>
    <e v="#N/A"/>
    <s v="02:00:09"/>
    <e v="#N/A"/>
    <e v="#N/A"/>
    <m/>
  </r>
  <r>
    <x v="6"/>
    <x v="1"/>
    <n v="40"/>
    <n v="40"/>
    <x v="1"/>
    <s v="7"/>
    <x v="0"/>
    <s v=""/>
    <s v=""/>
    <s v="10105805"/>
    <s v="FRANCISCO "/>
    <s v="EGUIGUREN VALDÉS"/>
    <m/>
    <s v="Flika"/>
    <m/>
    <s v=""/>
    <m/>
    <s v=""/>
    <s v="CHL"/>
    <s v=""/>
    <s v="12:45:00"/>
    <s v="14:17:22"/>
    <s v="14:31:42"/>
    <s v="11,08"/>
    <s v="12,8"/>
    <s v="6402"/>
    <m/>
    <s v="15:01:42"/>
    <s v="16:20:10"/>
    <s v="16:30:08"/>
    <s v="13,37"/>
    <s v="15,06"/>
    <s v="5306"/>
    <m/>
    <m/>
    <m/>
    <m/>
    <m/>
    <m/>
    <m/>
    <m/>
    <m/>
    <m/>
    <m/>
    <m/>
    <m/>
    <m/>
    <m/>
    <m/>
    <n v="12.11"/>
    <n v="11708"/>
    <n v="11708"/>
    <x v="6"/>
    <n v="22"/>
    <s v="03:15:08"/>
    <n v="95"/>
    <n v="-74.983333333333334"/>
    <n v="60.016666666666666"/>
    <s v="FRANCISCO  EGUIGUREN VALDÉS"/>
    <x v="509"/>
    <s v="EL QUILLAY"/>
    <s v="02:00:09"/>
    <e v="#N/A"/>
    <e v="#N/A"/>
    <m/>
  </r>
  <r>
    <x v="6"/>
    <x v="1"/>
    <n v="20"/>
    <n v="20"/>
    <x v="2"/>
    <s v="1"/>
    <x v="0"/>
    <s v=""/>
    <s v=""/>
    <m/>
    <s v="ESTEBAN "/>
    <s v="GALDAMES CASORZO"/>
    <m/>
    <s v="KIMAL"/>
    <m/>
    <s v=""/>
    <m/>
    <s v=""/>
    <s v="CHL"/>
    <s v=""/>
    <s v="13:30:00"/>
    <s v="14:47:01"/>
    <s v="14:49:53"/>
    <s v="15,02"/>
    <s v="15,58"/>
    <s v="4793"/>
    <m/>
    <m/>
    <m/>
    <m/>
    <m/>
    <m/>
    <m/>
    <m/>
    <m/>
    <m/>
    <m/>
    <m/>
    <m/>
    <m/>
    <m/>
    <m/>
    <m/>
    <m/>
    <m/>
    <m/>
    <m/>
    <m/>
    <m/>
    <n v="15.02"/>
    <n v="4793"/>
    <n v="4793"/>
    <x v="7"/>
    <n v="1"/>
    <s v="01:19:53"/>
    <n v="200"/>
    <n v="0"/>
    <n v="220"/>
    <s v="ESTEBAN  GALDAMES CASORZO"/>
    <x v="267"/>
    <e v="#N/A"/>
    <s v="01:19:53"/>
    <e v="#N/A"/>
    <e v="#N/A"/>
    <m/>
  </r>
  <r>
    <x v="6"/>
    <x v="1"/>
    <n v="20"/>
    <n v="20"/>
    <x v="2"/>
    <s v="2"/>
    <x v="0"/>
    <s v=""/>
    <s v=""/>
    <m/>
    <s v="MARIA"/>
    <s v="RISHMAWI"/>
    <s v="105OM12"/>
    <s v="PRINCIPE"/>
    <m/>
    <s v=""/>
    <m/>
    <s v=""/>
    <s v="CHL"/>
    <s v=""/>
    <s v="13:30:00"/>
    <s v="14:47:00"/>
    <s v="14:51:36"/>
    <s v="14,71"/>
    <s v="15,58"/>
    <s v="4896"/>
    <m/>
    <m/>
    <m/>
    <m/>
    <m/>
    <m/>
    <m/>
    <m/>
    <m/>
    <m/>
    <m/>
    <m/>
    <m/>
    <m/>
    <m/>
    <m/>
    <m/>
    <m/>
    <m/>
    <m/>
    <m/>
    <m/>
    <m/>
    <n v="14.71"/>
    <n v="4896"/>
    <n v="4896"/>
    <x v="7"/>
    <n v="2"/>
    <s v="01:21:36"/>
    <n v="195"/>
    <n v="-1.7166666666666668"/>
    <n v="213.28333333333333"/>
    <s v="MARIA RISHMAWI"/>
    <x v="460"/>
    <e v="#N/A"/>
    <s v="01:19:53"/>
    <e v="#N/A"/>
    <e v="#N/A"/>
    <m/>
  </r>
  <r>
    <x v="7"/>
    <x v="2"/>
    <m/>
    <m/>
    <x v="3"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9"/>
    <m/>
    <m/>
    <m/>
    <m/>
    <m/>
    <m/>
    <x v="510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006">
  <r>
    <x v="0"/>
    <x v="0"/>
    <x v="0"/>
    <n v="284.48333333333335"/>
    <n v="1"/>
    <n v="1"/>
    <x v="0"/>
    <n v="284.48333333333335"/>
    <n v="0"/>
  </r>
  <r>
    <x v="0"/>
    <x v="0"/>
    <x v="1"/>
    <n v="280"/>
    <n v="2"/>
    <n v="1"/>
    <x v="0"/>
    <n v="280"/>
    <n v="0"/>
  </r>
  <r>
    <x v="0"/>
    <x v="0"/>
    <x v="2"/>
    <n v="202.06666666666666"/>
    <n v="3"/>
    <n v="1"/>
    <x v="0"/>
    <n v="202.06666666666666"/>
    <n v="0"/>
  </r>
  <r>
    <x v="0"/>
    <x v="0"/>
    <x v="3"/>
    <n v="120.81666666666666"/>
    <n v="4"/>
    <n v="1"/>
    <x v="0"/>
    <n v="120.81666666666666"/>
    <n v="0"/>
  </r>
  <r>
    <x v="0"/>
    <x v="0"/>
    <x v="4"/>
    <n v="0"/>
    <n v="5"/>
    <n v="0"/>
    <x v="1"/>
    <n v="0"/>
    <n v="0"/>
  </r>
  <r>
    <x v="0"/>
    <x v="0"/>
    <x v="5"/>
    <n v="0"/>
    <n v="6"/>
    <n v="0"/>
    <x v="1"/>
    <n v="0"/>
    <n v="0"/>
  </r>
  <r>
    <x v="0"/>
    <x v="1"/>
    <x v="6"/>
    <n v="320"/>
    <n v="1"/>
    <n v="1"/>
    <x v="0"/>
    <n v="320"/>
    <n v="0"/>
  </r>
  <r>
    <x v="0"/>
    <x v="1"/>
    <x v="7"/>
    <n v="273.88333333333333"/>
    <n v="2"/>
    <n v="1"/>
    <x v="0"/>
    <n v="273.88333333333333"/>
    <n v="0"/>
  </r>
  <r>
    <x v="0"/>
    <x v="1"/>
    <x v="8"/>
    <n v="217.05"/>
    <n v="3"/>
    <n v="1"/>
    <x v="0"/>
    <n v="217.05"/>
    <n v="0"/>
  </r>
  <r>
    <x v="0"/>
    <x v="1"/>
    <x v="9"/>
    <n v="0"/>
    <n v="4"/>
    <n v="1"/>
    <x v="0"/>
    <n v="0"/>
    <n v="0"/>
  </r>
  <r>
    <x v="0"/>
    <x v="2"/>
    <x v="10"/>
    <n v="304.36666666666667"/>
    <n v="1"/>
    <n v="1"/>
    <x v="0"/>
    <n v="304.36666666666667"/>
    <n v="0"/>
  </r>
  <r>
    <x v="0"/>
    <x v="2"/>
    <x v="11"/>
    <n v="279.43333333333334"/>
    <n v="2"/>
    <n v="1"/>
    <x v="0"/>
    <n v="279.43333333333334"/>
    <n v="0"/>
  </r>
  <r>
    <x v="0"/>
    <x v="2"/>
    <x v="12"/>
    <n v="210.1"/>
    <n v="3"/>
    <n v="1"/>
    <x v="0"/>
    <n v="210.1"/>
    <n v="0"/>
  </r>
  <r>
    <x v="0"/>
    <x v="2"/>
    <x v="13"/>
    <n v="0"/>
    <n v="4"/>
    <n v="1"/>
    <x v="0"/>
    <n v="0"/>
    <n v="0"/>
  </r>
  <r>
    <x v="0"/>
    <x v="2"/>
    <x v="14"/>
    <n v="0"/>
    <n v="5"/>
    <n v="0"/>
    <x v="1"/>
    <n v="0"/>
    <n v="0"/>
  </r>
  <r>
    <x v="0"/>
    <x v="2"/>
    <x v="15"/>
    <n v="0"/>
    <n v="6"/>
    <n v="0"/>
    <x v="1"/>
    <n v="0"/>
    <n v="0"/>
  </r>
  <r>
    <x v="0"/>
    <x v="2"/>
    <x v="16"/>
    <n v="0"/>
    <n v="7"/>
    <n v="0"/>
    <x v="1"/>
    <n v="0"/>
    <n v="0"/>
  </r>
  <r>
    <x v="0"/>
    <x v="3"/>
    <x v="17"/>
    <n v="255"/>
    <n v="1"/>
    <n v="1"/>
    <x v="0"/>
    <n v="255"/>
    <n v="0"/>
  </r>
  <r>
    <x v="0"/>
    <x v="3"/>
    <x v="18"/>
    <n v="203.16666666666666"/>
    <n v="2"/>
    <n v="1"/>
    <x v="0"/>
    <n v="203.16666666666666"/>
    <n v="0"/>
  </r>
  <r>
    <x v="0"/>
    <x v="3"/>
    <x v="19"/>
    <n v="104.38333333333333"/>
    <n v="3"/>
    <n v="1"/>
    <x v="0"/>
    <n v="104.38333333333333"/>
    <n v="0"/>
  </r>
  <r>
    <x v="0"/>
    <x v="3"/>
    <x v="20"/>
    <n v="75.966666666666669"/>
    <n v="4"/>
    <n v="1"/>
    <x v="0"/>
    <n v="75.966666666666669"/>
    <n v="0"/>
  </r>
  <r>
    <x v="0"/>
    <x v="3"/>
    <x v="21"/>
    <n v="0"/>
    <n v="5"/>
    <n v="0"/>
    <x v="1"/>
    <n v="0"/>
    <n v="0"/>
  </r>
  <r>
    <x v="0"/>
    <x v="3"/>
    <x v="22"/>
    <n v="0"/>
    <n v="6"/>
    <n v="0"/>
    <x v="1"/>
    <n v="0"/>
    <n v="0"/>
  </r>
  <r>
    <x v="0"/>
    <x v="4"/>
    <x v="23"/>
    <n v="208.26666666666665"/>
    <n v="1"/>
    <n v="1"/>
    <x v="0"/>
    <n v="208.26666666666665"/>
    <n v="0"/>
  </r>
  <r>
    <x v="0"/>
    <x v="4"/>
    <x v="24"/>
    <n v="183.66666666666666"/>
    <n v="2"/>
    <n v="1"/>
    <x v="0"/>
    <n v="183.66666666666666"/>
    <n v="0"/>
  </r>
  <r>
    <x v="0"/>
    <x v="4"/>
    <x v="25"/>
    <n v="79.999999990000006"/>
    <n v="3"/>
    <n v="1"/>
    <x v="0"/>
    <n v="79.999999990000006"/>
    <n v="0"/>
  </r>
  <r>
    <x v="0"/>
    <x v="4"/>
    <x v="26"/>
    <n v="79.999999849999995"/>
    <n v="4"/>
    <n v="1"/>
    <x v="0"/>
    <n v="79.999999849999995"/>
    <n v="0"/>
  </r>
  <r>
    <x v="0"/>
    <x v="4"/>
    <x v="27"/>
    <n v="0"/>
    <n v="5"/>
    <n v="0"/>
    <x v="1"/>
    <n v="0"/>
    <n v="0"/>
  </r>
  <r>
    <x v="0"/>
    <x v="5"/>
    <x v="28"/>
    <n v="172.78333333333333"/>
    <n v="1"/>
    <n v="1"/>
    <x v="0"/>
    <n v="172.78333333333333"/>
    <n v="0"/>
  </r>
  <r>
    <x v="0"/>
    <x v="5"/>
    <x v="29"/>
    <n v="161.46666666666667"/>
    <n v="2"/>
    <n v="1"/>
    <x v="0"/>
    <n v="161.46666666666667"/>
    <n v="0"/>
  </r>
  <r>
    <x v="0"/>
    <x v="5"/>
    <x v="30"/>
    <n v="125.68333333333334"/>
    <n v="3"/>
    <n v="1"/>
    <x v="0"/>
    <n v="125.68333333333334"/>
    <n v="0"/>
  </r>
  <r>
    <x v="0"/>
    <x v="5"/>
    <x v="31"/>
    <n v="0"/>
    <n v="4"/>
    <n v="1"/>
    <x v="0"/>
    <n v="0"/>
    <n v="0"/>
  </r>
  <r>
    <x v="0"/>
    <x v="6"/>
    <x v="32"/>
    <n v="223.3"/>
    <n v="1"/>
    <n v="1"/>
    <x v="0"/>
    <n v="223.3"/>
    <n v="0"/>
  </r>
  <r>
    <x v="0"/>
    <x v="6"/>
    <x v="33"/>
    <n v="208.15"/>
    <n v="2"/>
    <n v="1"/>
    <x v="0"/>
    <n v="208.15"/>
    <n v="0"/>
  </r>
  <r>
    <x v="0"/>
    <x v="7"/>
    <x v="34"/>
    <n v="228.5"/>
    <n v="1"/>
    <n v="1"/>
    <x v="0"/>
    <n v="228.5"/>
    <n v="0"/>
  </r>
  <r>
    <x v="0"/>
    <x v="7"/>
    <x v="35"/>
    <n v="81.716666666666669"/>
    <n v="2"/>
    <n v="1"/>
    <x v="0"/>
    <n v="81.716666666666669"/>
    <n v="0"/>
  </r>
  <r>
    <x v="0"/>
    <x v="7"/>
    <x v="36"/>
    <n v="70.833333333333329"/>
    <n v="3"/>
    <n v="1"/>
    <x v="0"/>
    <n v="70.833333333333329"/>
    <n v="0"/>
  </r>
  <r>
    <x v="0"/>
    <x v="8"/>
    <x v="37"/>
    <n v="272.95"/>
    <n v="1"/>
    <n v="1"/>
    <x v="0"/>
    <n v="272.95"/>
    <n v="0"/>
  </r>
  <r>
    <x v="0"/>
    <x v="8"/>
    <x v="38"/>
    <n v="0"/>
    <n v="2"/>
    <n v="1"/>
    <x v="0"/>
    <n v="0"/>
    <n v="0"/>
  </r>
  <r>
    <x v="0"/>
    <x v="8"/>
    <x v="39"/>
    <n v="0"/>
    <n v="3"/>
    <n v="1"/>
    <x v="0"/>
    <n v="0"/>
    <n v="0"/>
  </r>
  <r>
    <x v="0"/>
    <x v="9"/>
    <x v="40"/>
    <n v="119.99999993"/>
    <n v="1"/>
    <n v="1"/>
    <x v="0"/>
    <n v="119.99999993"/>
    <n v="0"/>
  </r>
  <r>
    <x v="0"/>
    <x v="9"/>
    <x v="41"/>
    <n v="0"/>
    <n v="2"/>
    <n v="1"/>
    <x v="0"/>
    <n v="0"/>
    <n v="0"/>
  </r>
  <r>
    <x v="0"/>
    <x v="9"/>
    <x v="42"/>
    <n v="0"/>
    <n v="3"/>
    <n v="1"/>
    <x v="0"/>
    <n v="0"/>
    <n v="0"/>
  </r>
  <r>
    <x v="0"/>
    <x v="9"/>
    <x v="43"/>
    <n v="0"/>
    <n v="4"/>
    <n v="1"/>
    <x v="0"/>
    <n v="0"/>
    <n v="0"/>
  </r>
  <r>
    <x v="0"/>
    <x v="10"/>
    <x v="44"/>
    <n v="115.75"/>
    <n v="1"/>
    <n v="1"/>
    <x v="0"/>
    <n v="115.75"/>
    <n v="0"/>
  </r>
  <r>
    <x v="0"/>
    <x v="10"/>
    <x v="45"/>
    <n v="0"/>
    <n v="2"/>
    <n v="1"/>
    <x v="0"/>
    <n v="0"/>
    <n v="0"/>
  </r>
  <r>
    <x v="0"/>
    <x v="11"/>
    <x v="46"/>
    <n v="62.8"/>
    <n v="1"/>
    <n v="1"/>
    <x v="0"/>
    <n v="62.8"/>
    <n v="0"/>
  </r>
  <r>
    <x v="1"/>
    <x v="3"/>
    <x v="20"/>
    <n v="244.9"/>
    <n v="1"/>
    <n v="1"/>
    <x v="0"/>
    <n v="244.9"/>
    <n v="0"/>
  </r>
  <r>
    <x v="1"/>
    <x v="3"/>
    <x v="18"/>
    <n v="163.18333333333334"/>
    <n v="2"/>
    <n v="1"/>
    <x v="0"/>
    <n v="163.18333333333334"/>
    <n v="0"/>
  </r>
  <r>
    <x v="1"/>
    <x v="3"/>
    <x v="21"/>
    <n v="136.93333333333334"/>
    <n v="3"/>
    <n v="1"/>
    <x v="0"/>
    <n v="136.93333333333334"/>
    <n v="0"/>
  </r>
  <r>
    <x v="1"/>
    <x v="3"/>
    <x v="17"/>
    <n v="127.75"/>
    <n v="4"/>
    <n v="1"/>
    <x v="0"/>
    <n v="127.75"/>
    <n v="0"/>
  </r>
  <r>
    <x v="1"/>
    <x v="3"/>
    <x v="19"/>
    <n v="0"/>
    <n v="5"/>
    <n v="0"/>
    <x v="1"/>
    <n v="0"/>
    <n v="0"/>
  </r>
  <r>
    <x v="1"/>
    <x v="10"/>
    <x v="45"/>
    <n v="322"/>
    <n v="1"/>
    <n v="1"/>
    <x v="0"/>
    <n v="322"/>
    <n v="0"/>
  </r>
  <r>
    <x v="1"/>
    <x v="10"/>
    <x v="47"/>
    <n v="263"/>
    <n v="2"/>
    <n v="1"/>
    <x v="0"/>
    <n v="263"/>
    <n v="0"/>
  </r>
  <r>
    <x v="1"/>
    <x v="7"/>
    <x v="34"/>
    <n v="249"/>
    <n v="1"/>
    <n v="1"/>
    <x v="0"/>
    <n v="249"/>
    <n v="0"/>
  </r>
  <r>
    <x v="1"/>
    <x v="7"/>
    <x v="36"/>
    <n v="171.33333333333334"/>
    <n v="2"/>
    <n v="1"/>
    <x v="0"/>
    <n v="171.33333333333334"/>
    <n v="0"/>
  </r>
  <r>
    <x v="1"/>
    <x v="7"/>
    <x v="35"/>
    <n v="138.15"/>
    <n v="3"/>
    <n v="1"/>
    <x v="0"/>
    <n v="138.15"/>
    <n v="0"/>
  </r>
  <r>
    <x v="1"/>
    <x v="4"/>
    <x v="25"/>
    <n v="231.11666666666667"/>
    <n v="1"/>
    <n v="1"/>
    <x v="0"/>
    <n v="231.11666666666667"/>
    <n v="0"/>
  </r>
  <r>
    <x v="1"/>
    <x v="4"/>
    <x v="24"/>
    <n v="155.51666666666665"/>
    <n v="2"/>
    <n v="1"/>
    <x v="0"/>
    <n v="155.51666666666665"/>
    <n v="0"/>
  </r>
  <r>
    <x v="1"/>
    <x v="4"/>
    <x v="48"/>
    <n v="150.21666666666667"/>
    <n v="3"/>
    <n v="1"/>
    <x v="0"/>
    <n v="150.21666666666667"/>
    <n v="0"/>
  </r>
  <r>
    <x v="1"/>
    <x v="4"/>
    <x v="27"/>
    <n v="0"/>
    <n v="4"/>
    <n v="1"/>
    <x v="0"/>
    <n v="0"/>
    <n v="0"/>
  </r>
  <r>
    <x v="1"/>
    <x v="2"/>
    <x v="16"/>
    <n v="253.83333333333334"/>
    <n v="1"/>
    <n v="1"/>
    <x v="0"/>
    <n v="253.83333333333334"/>
    <n v="0"/>
  </r>
  <r>
    <x v="1"/>
    <x v="2"/>
    <x v="12"/>
    <n v="213.41666666666666"/>
    <n v="2"/>
    <n v="1"/>
    <x v="0"/>
    <n v="213.41666666666666"/>
    <n v="0"/>
  </r>
  <r>
    <x v="1"/>
    <x v="2"/>
    <x v="14"/>
    <n v="0"/>
    <n v="3"/>
    <n v="1"/>
    <x v="0"/>
    <n v="0"/>
    <n v="0"/>
  </r>
  <r>
    <x v="1"/>
    <x v="2"/>
    <x v="13"/>
    <n v="0"/>
    <n v="4"/>
    <n v="1"/>
    <x v="0"/>
    <n v="0"/>
    <n v="0"/>
  </r>
  <r>
    <x v="1"/>
    <x v="2"/>
    <x v="15"/>
    <n v="0"/>
    <n v="5"/>
    <n v="0"/>
    <x v="1"/>
    <n v="0"/>
    <n v="0"/>
  </r>
  <r>
    <x v="1"/>
    <x v="0"/>
    <x v="1"/>
    <n v="249.95"/>
    <n v="1"/>
    <n v="1"/>
    <x v="0"/>
    <n v="249.95"/>
    <n v="0"/>
  </r>
  <r>
    <x v="1"/>
    <x v="0"/>
    <x v="0"/>
    <n v="0"/>
    <n v="2"/>
    <n v="1"/>
    <x v="0"/>
    <n v="0"/>
    <n v="0"/>
  </r>
  <r>
    <x v="1"/>
    <x v="0"/>
    <x v="4"/>
    <n v="0"/>
    <n v="3"/>
    <n v="1"/>
    <x v="0"/>
    <n v="0"/>
    <n v="0"/>
  </r>
  <r>
    <x v="1"/>
    <x v="0"/>
    <x v="2"/>
    <n v="0"/>
    <n v="4"/>
    <n v="1"/>
    <x v="0"/>
    <n v="0"/>
    <n v="0"/>
  </r>
  <r>
    <x v="1"/>
    <x v="9"/>
    <x v="40"/>
    <n v="125.75"/>
    <n v="1"/>
    <n v="1"/>
    <x v="0"/>
    <n v="125.75"/>
    <n v="0"/>
  </r>
  <r>
    <x v="1"/>
    <x v="9"/>
    <x v="42"/>
    <n v="83.999999979999998"/>
    <n v="2"/>
    <n v="1"/>
    <x v="0"/>
    <n v="83.999999979999998"/>
    <n v="0"/>
  </r>
  <r>
    <x v="1"/>
    <x v="9"/>
    <x v="43"/>
    <n v="0"/>
    <n v="3"/>
    <n v="1"/>
    <x v="0"/>
    <n v="0"/>
    <n v="0"/>
  </r>
  <r>
    <x v="1"/>
    <x v="5"/>
    <x v="28"/>
    <n v="191.63333333333333"/>
    <n v="1"/>
    <n v="1"/>
    <x v="0"/>
    <n v="191.63333333333333"/>
    <n v="0"/>
  </r>
  <r>
    <x v="1"/>
    <x v="5"/>
    <x v="31"/>
    <n v="0"/>
    <n v="2"/>
    <n v="1"/>
    <x v="0"/>
    <n v="0"/>
    <n v="0"/>
  </r>
  <r>
    <x v="1"/>
    <x v="5"/>
    <x v="49"/>
    <n v="0"/>
    <n v="3"/>
    <n v="1"/>
    <x v="0"/>
    <n v="0"/>
    <n v="0"/>
  </r>
  <r>
    <x v="1"/>
    <x v="8"/>
    <x v="50"/>
    <n v="180.23333333333335"/>
    <n v="1"/>
    <n v="1"/>
    <x v="0"/>
    <n v="180.23333333333335"/>
    <n v="0"/>
  </r>
  <r>
    <x v="1"/>
    <x v="8"/>
    <x v="51"/>
    <n v="0"/>
    <n v="2"/>
    <n v="1"/>
    <x v="0"/>
    <n v="0"/>
    <n v="0"/>
  </r>
  <r>
    <x v="1"/>
    <x v="1"/>
    <x v="7"/>
    <n v="0"/>
    <n v="1"/>
    <n v="1"/>
    <x v="0"/>
    <n v="0"/>
    <n v="0"/>
  </r>
  <r>
    <x v="1"/>
    <x v="1"/>
    <x v="52"/>
    <n v="0"/>
    <n v="2"/>
    <n v="1"/>
    <x v="0"/>
    <n v="0"/>
    <n v="0"/>
  </r>
  <r>
    <x v="1"/>
    <x v="1"/>
    <x v="9"/>
    <n v="0"/>
    <n v="3"/>
    <n v="1"/>
    <x v="0"/>
    <n v="0"/>
    <n v="0"/>
  </r>
  <r>
    <x v="1"/>
    <x v="1"/>
    <x v="6"/>
    <n v="0"/>
    <n v="4"/>
    <n v="1"/>
    <x v="0"/>
    <n v="0"/>
    <n v="0"/>
  </r>
  <r>
    <x v="2"/>
    <x v="2"/>
    <x v="12"/>
    <n v="257.36666666666667"/>
    <n v="1"/>
    <n v="1"/>
    <x v="0"/>
    <n v="257.36666666666667"/>
    <n v="0"/>
  </r>
  <r>
    <x v="2"/>
    <x v="2"/>
    <x v="11"/>
    <n v="256.48333333333335"/>
    <n v="2"/>
    <n v="1"/>
    <x v="0"/>
    <n v="256.48333333333335"/>
    <n v="0"/>
  </r>
  <r>
    <x v="2"/>
    <x v="2"/>
    <x v="10"/>
    <n v="186.63333333333333"/>
    <n v="3"/>
    <n v="1"/>
    <x v="0"/>
    <n v="186.63333333333333"/>
    <n v="0"/>
  </r>
  <r>
    <x v="2"/>
    <x v="2"/>
    <x v="15"/>
    <n v="181.58333333333331"/>
    <n v="4"/>
    <n v="1"/>
    <x v="0"/>
    <n v="181.58333333333331"/>
    <n v="0"/>
  </r>
  <r>
    <x v="2"/>
    <x v="2"/>
    <x v="14"/>
    <n v="113.5"/>
    <n v="5"/>
    <n v="0"/>
    <x v="1"/>
    <n v="0"/>
    <n v="113.5"/>
  </r>
  <r>
    <x v="2"/>
    <x v="2"/>
    <x v="16"/>
    <n v="89.2"/>
    <n v="6"/>
    <n v="0"/>
    <x v="1"/>
    <n v="0"/>
    <n v="89.2"/>
  </r>
  <r>
    <x v="2"/>
    <x v="2"/>
    <x v="13"/>
    <n v="0"/>
    <n v="7"/>
    <n v="0"/>
    <x v="1"/>
    <n v="0"/>
    <n v="0"/>
  </r>
  <r>
    <x v="2"/>
    <x v="3"/>
    <x v="17"/>
    <n v="314.89999999999998"/>
    <n v="1"/>
    <n v="1"/>
    <x v="0"/>
    <n v="314.89999999999998"/>
    <n v="0"/>
  </r>
  <r>
    <x v="2"/>
    <x v="3"/>
    <x v="19"/>
    <n v="247.08333333333334"/>
    <n v="2"/>
    <n v="1"/>
    <x v="0"/>
    <n v="247.08333333333334"/>
    <n v="0"/>
  </r>
  <r>
    <x v="2"/>
    <x v="3"/>
    <x v="18"/>
    <n v="137.31666666666666"/>
    <n v="3"/>
    <n v="1"/>
    <x v="0"/>
    <n v="137.31666666666666"/>
    <n v="0"/>
  </r>
  <r>
    <x v="2"/>
    <x v="3"/>
    <x v="20"/>
    <n v="131.16666666666666"/>
    <n v="4"/>
    <n v="1"/>
    <x v="0"/>
    <n v="131.16666666666666"/>
    <n v="0"/>
  </r>
  <r>
    <x v="2"/>
    <x v="3"/>
    <x v="21"/>
    <n v="0"/>
    <n v="5"/>
    <n v="0"/>
    <x v="1"/>
    <n v="0"/>
    <n v="0"/>
  </r>
  <r>
    <x v="2"/>
    <x v="9"/>
    <x v="40"/>
    <n v="267.81666666666666"/>
    <n v="1"/>
    <n v="1"/>
    <x v="0"/>
    <n v="267.81666666666666"/>
    <n v="0"/>
  </r>
  <r>
    <x v="2"/>
    <x v="9"/>
    <x v="43"/>
    <n v="242.65"/>
    <n v="2"/>
    <n v="1"/>
    <x v="0"/>
    <n v="242.65"/>
    <n v="0"/>
  </r>
  <r>
    <x v="2"/>
    <x v="9"/>
    <x v="42"/>
    <n v="129.16666666666669"/>
    <n v="3"/>
    <n v="1"/>
    <x v="0"/>
    <n v="129.16666666666669"/>
    <n v="0"/>
  </r>
  <r>
    <x v="2"/>
    <x v="10"/>
    <x v="47"/>
    <n v="263"/>
    <n v="1"/>
    <n v="1"/>
    <x v="0"/>
    <n v="263"/>
    <n v="0"/>
  </r>
  <r>
    <x v="2"/>
    <x v="10"/>
    <x v="45"/>
    <n v="205.15"/>
    <n v="2"/>
    <n v="1"/>
    <x v="0"/>
    <n v="205.15"/>
    <n v="0"/>
  </r>
  <r>
    <x v="2"/>
    <x v="10"/>
    <x v="53"/>
    <n v="104.03333333333333"/>
    <n v="3"/>
    <n v="1"/>
    <x v="0"/>
    <n v="104.03333333333333"/>
    <n v="0"/>
  </r>
  <r>
    <x v="2"/>
    <x v="8"/>
    <x v="54"/>
    <n v="325"/>
    <n v="1"/>
    <n v="1"/>
    <x v="0"/>
    <n v="325"/>
    <n v="0"/>
  </r>
  <r>
    <x v="2"/>
    <x v="8"/>
    <x v="55"/>
    <n v="171.43333333333334"/>
    <n v="2"/>
    <n v="1"/>
    <x v="0"/>
    <n v="171.43333333333334"/>
    <n v="0"/>
  </r>
  <r>
    <x v="2"/>
    <x v="4"/>
    <x v="23"/>
    <n v="262.39999999999998"/>
    <n v="1"/>
    <n v="1"/>
    <x v="0"/>
    <n v="262.39999999999998"/>
    <n v="0"/>
  </r>
  <r>
    <x v="2"/>
    <x v="4"/>
    <x v="48"/>
    <n v="188.65"/>
    <n v="2"/>
    <n v="1"/>
    <x v="0"/>
    <n v="188.65"/>
    <n v="0"/>
  </r>
  <r>
    <x v="2"/>
    <x v="4"/>
    <x v="24"/>
    <n v="0"/>
    <n v="3"/>
    <n v="1"/>
    <x v="0"/>
    <n v="0"/>
    <n v="0"/>
  </r>
  <r>
    <x v="2"/>
    <x v="0"/>
    <x v="1"/>
    <n v="278.01666666666665"/>
    <n v="1"/>
    <n v="1"/>
    <x v="0"/>
    <n v="278.01666666666665"/>
    <n v="0"/>
  </r>
  <r>
    <x v="2"/>
    <x v="0"/>
    <x v="56"/>
    <n v="0"/>
    <n v="2"/>
    <n v="1"/>
    <x v="0"/>
    <n v="0"/>
    <n v="0"/>
  </r>
  <r>
    <x v="2"/>
    <x v="0"/>
    <x v="0"/>
    <n v="0"/>
    <n v="3"/>
    <n v="1"/>
    <x v="0"/>
    <n v="0"/>
    <n v="0"/>
  </r>
  <r>
    <x v="2"/>
    <x v="7"/>
    <x v="34"/>
    <n v="241"/>
    <n v="1"/>
    <n v="1"/>
    <x v="0"/>
    <n v="241"/>
    <n v="0"/>
  </r>
  <r>
    <x v="2"/>
    <x v="7"/>
    <x v="35"/>
    <n v="0"/>
    <n v="2"/>
    <n v="1"/>
    <x v="0"/>
    <n v="0"/>
    <n v="0"/>
  </r>
  <r>
    <x v="2"/>
    <x v="7"/>
    <x v="36"/>
    <n v="0"/>
    <n v="3"/>
    <n v="1"/>
    <x v="0"/>
    <n v="0"/>
    <n v="0"/>
  </r>
  <r>
    <x v="2"/>
    <x v="5"/>
    <x v="28"/>
    <n v="170"/>
    <n v="1"/>
    <n v="1"/>
    <x v="0"/>
    <n v="170"/>
    <n v="0"/>
  </r>
  <r>
    <x v="2"/>
    <x v="5"/>
    <x v="29"/>
    <n v="0"/>
    <n v="2"/>
    <n v="1"/>
    <x v="0"/>
    <n v="0"/>
    <n v="0"/>
  </r>
  <r>
    <x v="3"/>
    <x v="0"/>
    <x v="2"/>
    <n v="285.86666666666662"/>
    <n v="1"/>
    <n v="1"/>
    <x v="0"/>
    <n v="285.86666666666662"/>
    <n v="0"/>
  </r>
  <r>
    <x v="3"/>
    <x v="0"/>
    <x v="4"/>
    <n v="252.53333333333333"/>
    <n v="2"/>
    <n v="1"/>
    <x v="0"/>
    <n v="252.53333333333333"/>
    <n v="0"/>
  </r>
  <r>
    <x v="3"/>
    <x v="0"/>
    <x v="1"/>
    <n v="243.2833333333333"/>
    <n v="3"/>
    <n v="1"/>
    <x v="0"/>
    <n v="243.2833333333333"/>
    <n v="0"/>
  </r>
  <r>
    <x v="3"/>
    <x v="0"/>
    <x v="3"/>
    <n v="211.13333333333335"/>
    <n v="4"/>
    <n v="1"/>
    <x v="0"/>
    <n v="211.13333333333335"/>
    <n v="0"/>
  </r>
  <r>
    <x v="3"/>
    <x v="0"/>
    <x v="0"/>
    <n v="0"/>
    <n v="5"/>
    <n v="0"/>
    <x v="1"/>
    <n v="0"/>
    <n v="0"/>
  </r>
  <r>
    <x v="3"/>
    <x v="3"/>
    <x v="18"/>
    <n v="314.83333333333331"/>
    <n v="1"/>
    <n v="1"/>
    <x v="0"/>
    <n v="314.83333333333331"/>
    <n v="0"/>
  </r>
  <r>
    <x v="3"/>
    <x v="3"/>
    <x v="17"/>
    <n v="222.34999999999997"/>
    <n v="2"/>
    <n v="1"/>
    <x v="0"/>
    <n v="222.34999999999997"/>
    <n v="0"/>
  </r>
  <r>
    <x v="3"/>
    <x v="3"/>
    <x v="19"/>
    <n v="176.68333333333331"/>
    <n v="3"/>
    <n v="1"/>
    <x v="0"/>
    <n v="176.68333333333331"/>
    <n v="0"/>
  </r>
  <r>
    <x v="3"/>
    <x v="3"/>
    <x v="22"/>
    <n v="0"/>
    <n v="4"/>
    <n v="1"/>
    <x v="0"/>
    <n v="0"/>
    <n v="0"/>
  </r>
  <r>
    <x v="3"/>
    <x v="10"/>
    <x v="45"/>
    <n v="293.06666666666666"/>
    <n v="1"/>
    <n v="1"/>
    <x v="0"/>
    <n v="293.06666666666666"/>
    <n v="0"/>
  </r>
  <r>
    <x v="3"/>
    <x v="10"/>
    <x v="47"/>
    <n v="255.86666666666667"/>
    <n v="2"/>
    <n v="1"/>
    <x v="0"/>
    <n v="255.86666666666667"/>
    <n v="0"/>
  </r>
  <r>
    <x v="3"/>
    <x v="2"/>
    <x v="15"/>
    <n v="298.38333333333333"/>
    <n v="1"/>
    <n v="1"/>
    <x v="0"/>
    <n v="298.38333333333333"/>
    <n v="0"/>
  </r>
  <r>
    <x v="3"/>
    <x v="2"/>
    <x v="14"/>
    <n v="109.11666666666667"/>
    <n v="2"/>
    <n v="1"/>
    <x v="0"/>
    <n v="109.11666666666667"/>
    <n v="0"/>
  </r>
  <r>
    <x v="3"/>
    <x v="2"/>
    <x v="13"/>
    <n v="104.08333333333334"/>
    <n v="3"/>
    <n v="1"/>
    <x v="0"/>
    <n v="104.08333333333334"/>
    <n v="0"/>
  </r>
  <r>
    <x v="3"/>
    <x v="2"/>
    <x v="12"/>
    <n v="0"/>
    <n v="4"/>
    <n v="1"/>
    <x v="0"/>
    <n v="0"/>
    <n v="0"/>
  </r>
  <r>
    <x v="3"/>
    <x v="2"/>
    <x v="10"/>
    <n v="0"/>
    <n v="5"/>
    <n v="0"/>
    <x v="1"/>
    <n v="0"/>
    <n v="0"/>
  </r>
  <r>
    <x v="3"/>
    <x v="4"/>
    <x v="48"/>
    <n v="247.66666666666666"/>
    <n v="1"/>
    <n v="1"/>
    <x v="0"/>
    <n v="247.66666666666666"/>
    <n v="0"/>
  </r>
  <r>
    <x v="3"/>
    <x v="4"/>
    <x v="26"/>
    <n v="219.65"/>
    <n v="2"/>
    <n v="1"/>
    <x v="0"/>
    <n v="219.65"/>
    <n v="0"/>
  </r>
  <r>
    <x v="3"/>
    <x v="4"/>
    <x v="23"/>
    <n v="0"/>
    <n v="3"/>
    <n v="1"/>
    <x v="0"/>
    <n v="0"/>
    <n v="0"/>
  </r>
  <r>
    <x v="3"/>
    <x v="4"/>
    <x v="25"/>
    <n v="0"/>
    <n v="4"/>
    <n v="1"/>
    <x v="0"/>
    <n v="0"/>
    <n v="0"/>
  </r>
  <r>
    <x v="3"/>
    <x v="4"/>
    <x v="24"/>
    <n v="0"/>
    <n v="5"/>
    <n v="0"/>
    <x v="1"/>
    <n v="0"/>
    <n v="0"/>
  </r>
  <r>
    <x v="3"/>
    <x v="8"/>
    <x v="37"/>
    <n v="221.1"/>
    <n v="1"/>
    <n v="1"/>
    <x v="0"/>
    <n v="221.1"/>
    <n v="0"/>
  </r>
  <r>
    <x v="3"/>
    <x v="8"/>
    <x v="55"/>
    <n v="120.35000000000001"/>
    <n v="2"/>
    <n v="1"/>
    <x v="0"/>
    <n v="120.35000000000001"/>
    <n v="0"/>
  </r>
  <r>
    <x v="3"/>
    <x v="5"/>
    <x v="28"/>
    <n v="172.26666666666665"/>
    <n v="1"/>
    <n v="1"/>
    <x v="0"/>
    <n v="172.26666666666665"/>
    <n v="0"/>
  </r>
  <r>
    <x v="3"/>
    <x v="5"/>
    <x v="30"/>
    <n v="146.06666666666666"/>
    <n v="2"/>
    <n v="1"/>
    <x v="0"/>
    <n v="146.06666666666666"/>
    <n v="0"/>
  </r>
  <r>
    <x v="3"/>
    <x v="1"/>
    <x v="7"/>
    <n v="271.90000000000003"/>
    <n v="1"/>
    <n v="1"/>
    <x v="0"/>
    <n v="271.90000000000003"/>
    <n v="0"/>
  </r>
  <r>
    <x v="3"/>
    <x v="1"/>
    <x v="57"/>
    <n v="0"/>
    <n v="2"/>
    <n v="1"/>
    <x v="0"/>
    <n v="0"/>
    <n v="0"/>
  </r>
  <r>
    <x v="3"/>
    <x v="1"/>
    <x v="9"/>
    <n v="0"/>
    <n v="3"/>
    <n v="1"/>
    <x v="0"/>
    <n v="0"/>
    <n v="0"/>
  </r>
  <r>
    <x v="3"/>
    <x v="1"/>
    <x v="8"/>
    <n v="0"/>
    <n v="4"/>
    <n v="1"/>
    <x v="0"/>
    <n v="0"/>
    <n v="0"/>
  </r>
  <r>
    <x v="3"/>
    <x v="9"/>
    <x v="40"/>
    <n v="146.94999999999999"/>
    <n v="1"/>
    <n v="1"/>
    <x v="0"/>
    <n v="146.94999999999999"/>
    <n v="0"/>
  </r>
  <r>
    <x v="3"/>
    <x v="9"/>
    <x v="43"/>
    <n v="81.799999959999994"/>
    <n v="2"/>
    <n v="1"/>
    <x v="0"/>
    <n v="81.799999959999994"/>
    <n v="0"/>
  </r>
  <r>
    <x v="3"/>
    <x v="11"/>
    <x v="46"/>
    <n v="56.733333333333334"/>
    <n v="1"/>
    <n v="1"/>
    <x v="0"/>
    <n v="56.733333333333334"/>
    <n v="0"/>
  </r>
  <r>
    <x v="3"/>
    <x v="7"/>
    <x v="35"/>
    <n v="0"/>
    <n v="1"/>
    <n v="1"/>
    <x v="0"/>
    <n v="0"/>
    <n v="0"/>
  </r>
  <r>
    <x v="3"/>
    <x v="6"/>
    <x v="32"/>
    <n v="0"/>
    <n v="1"/>
    <n v="1"/>
    <x v="0"/>
    <n v="0"/>
    <n v="0"/>
  </r>
  <r>
    <x v="4"/>
    <x v="0"/>
    <x v="0"/>
    <n v="299.95"/>
    <n v="1"/>
    <n v="1"/>
    <x v="0"/>
    <n v="299.95"/>
    <n v="0"/>
  </r>
  <r>
    <x v="4"/>
    <x v="0"/>
    <x v="2"/>
    <n v="272.58333333333331"/>
    <n v="2"/>
    <n v="1"/>
    <x v="0"/>
    <n v="272.58333333333331"/>
    <n v="0"/>
  </r>
  <r>
    <x v="4"/>
    <x v="0"/>
    <x v="3"/>
    <n v="239.73333333333335"/>
    <n v="3"/>
    <n v="1"/>
    <x v="0"/>
    <n v="239.73333333333335"/>
    <n v="0"/>
  </r>
  <r>
    <x v="4"/>
    <x v="0"/>
    <x v="1"/>
    <n v="199.78333333333333"/>
    <n v="4"/>
    <n v="1"/>
    <x v="0"/>
    <n v="199.78333333333333"/>
    <n v="0"/>
  </r>
  <r>
    <x v="4"/>
    <x v="0"/>
    <x v="4"/>
    <n v="166.18333333333334"/>
    <n v="5"/>
    <n v="0"/>
    <x v="1"/>
    <n v="0"/>
    <n v="166.18333333333334"/>
  </r>
  <r>
    <x v="4"/>
    <x v="1"/>
    <x v="9"/>
    <n v="280.3"/>
    <n v="1"/>
    <n v="1"/>
    <x v="0"/>
    <n v="280.3"/>
    <n v="0"/>
  </r>
  <r>
    <x v="4"/>
    <x v="1"/>
    <x v="7"/>
    <n v="275.26666666666665"/>
    <n v="2"/>
    <n v="1"/>
    <x v="0"/>
    <n v="275.26666666666665"/>
    <n v="0"/>
  </r>
  <r>
    <x v="4"/>
    <x v="1"/>
    <x v="52"/>
    <n v="248.53333333333333"/>
    <n v="3"/>
    <n v="1"/>
    <x v="0"/>
    <n v="248.53333333333333"/>
    <n v="0"/>
  </r>
  <r>
    <x v="4"/>
    <x v="1"/>
    <x v="8"/>
    <n v="224.58333333333331"/>
    <n v="4"/>
    <n v="1"/>
    <x v="0"/>
    <n v="224.58333333333331"/>
    <n v="0"/>
  </r>
  <r>
    <x v="4"/>
    <x v="2"/>
    <x v="15"/>
    <n v="246.78333333333333"/>
    <n v="1"/>
    <n v="1"/>
    <x v="0"/>
    <n v="246.78333333333333"/>
    <n v="0"/>
  </r>
  <r>
    <x v="4"/>
    <x v="2"/>
    <x v="10"/>
    <n v="217.23333333333335"/>
    <n v="2"/>
    <n v="1"/>
    <x v="0"/>
    <n v="217.23333333333335"/>
    <n v="0"/>
  </r>
  <r>
    <x v="4"/>
    <x v="2"/>
    <x v="14"/>
    <n v="133.05000000000001"/>
    <n v="3"/>
    <n v="1"/>
    <x v="0"/>
    <n v="133.05000000000001"/>
    <n v="0"/>
  </r>
  <r>
    <x v="4"/>
    <x v="2"/>
    <x v="16"/>
    <n v="129.64999999999998"/>
    <n v="4"/>
    <n v="1"/>
    <x v="0"/>
    <n v="129.64999999999998"/>
    <n v="0"/>
  </r>
  <r>
    <x v="4"/>
    <x v="2"/>
    <x v="13"/>
    <n v="0"/>
    <n v="5"/>
    <n v="0"/>
    <x v="1"/>
    <n v="0"/>
    <n v="0"/>
  </r>
  <r>
    <x v="4"/>
    <x v="2"/>
    <x v="11"/>
    <n v="0"/>
    <n v="6"/>
    <n v="0"/>
    <x v="1"/>
    <n v="0"/>
    <n v="0"/>
  </r>
  <r>
    <x v="4"/>
    <x v="7"/>
    <x v="34"/>
    <n v="233.68333333333331"/>
    <n v="1"/>
    <n v="1"/>
    <x v="0"/>
    <n v="233.68333333333331"/>
    <n v="0"/>
  </r>
  <r>
    <x v="4"/>
    <x v="7"/>
    <x v="36"/>
    <n v="206.36666666666667"/>
    <n v="2"/>
    <n v="1"/>
    <x v="0"/>
    <n v="206.36666666666667"/>
    <n v="0"/>
  </r>
  <r>
    <x v="4"/>
    <x v="7"/>
    <x v="35"/>
    <n v="200.25"/>
    <n v="3"/>
    <n v="1"/>
    <x v="0"/>
    <n v="200.25"/>
    <n v="0"/>
  </r>
  <r>
    <x v="4"/>
    <x v="8"/>
    <x v="54"/>
    <n v="163.95000000000002"/>
    <n v="1"/>
    <n v="1"/>
    <x v="0"/>
    <n v="163.95000000000002"/>
    <n v="0"/>
  </r>
  <r>
    <x v="4"/>
    <x v="8"/>
    <x v="55"/>
    <n v="157.56666666666666"/>
    <n v="2"/>
    <n v="1"/>
    <x v="0"/>
    <n v="157.56666666666666"/>
    <n v="0"/>
  </r>
  <r>
    <x v="4"/>
    <x v="8"/>
    <x v="50"/>
    <n v="137.5"/>
    <n v="3"/>
    <n v="1"/>
    <x v="0"/>
    <n v="137.5"/>
    <n v="0"/>
  </r>
  <r>
    <x v="4"/>
    <x v="8"/>
    <x v="37"/>
    <n v="0"/>
    <n v="4"/>
    <n v="1"/>
    <x v="0"/>
    <n v="0"/>
    <n v="0"/>
  </r>
  <r>
    <x v="4"/>
    <x v="3"/>
    <x v="19"/>
    <n v="172.60000000000002"/>
    <n v="1"/>
    <n v="1"/>
    <x v="0"/>
    <n v="172.60000000000002"/>
    <n v="0"/>
  </r>
  <r>
    <x v="4"/>
    <x v="3"/>
    <x v="22"/>
    <n v="123.23333333333332"/>
    <n v="2"/>
    <n v="1"/>
    <x v="0"/>
    <n v="123.23333333333332"/>
    <n v="0"/>
  </r>
  <r>
    <x v="4"/>
    <x v="3"/>
    <x v="21"/>
    <n v="85.083333333333314"/>
    <n v="3"/>
    <n v="1"/>
    <x v="0"/>
    <n v="85.083333333333314"/>
    <n v="0"/>
  </r>
  <r>
    <x v="4"/>
    <x v="3"/>
    <x v="17"/>
    <n v="0"/>
    <n v="4"/>
    <n v="1"/>
    <x v="0"/>
    <n v="0"/>
    <n v="0"/>
  </r>
  <r>
    <x v="4"/>
    <x v="5"/>
    <x v="29"/>
    <n v="196.63333333333333"/>
    <n v="1"/>
    <n v="1"/>
    <x v="0"/>
    <n v="196.63333333333333"/>
    <n v="0"/>
  </r>
  <r>
    <x v="4"/>
    <x v="5"/>
    <x v="49"/>
    <n v="119.99999984"/>
    <n v="2"/>
    <n v="1"/>
    <x v="0"/>
    <n v="119.99999984"/>
    <n v="0"/>
  </r>
  <r>
    <x v="4"/>
    <x v="5"/>
    <x v="31"/>
    <n v="0"/>
    <n v="3"/>
    <n v="1"/>
    <x v="0"/>
    <n v="0"/>
    <n v="0"/>
  </r>
  <r>
    <x v="4"/>
    <x v="5"/>
    <x v="28"/>
    <n v="0"/>
    <n v="4"/>
    <n v="1"/>
    <x v="0"/>
    <n v="0"/>
    <n v="0"/>
  </r>
  <r>
    <x v="4"/>
    <x v="4"/>
    <x v="23"/>
    <n v="263.73333333333335"/>
    <n v="1"/>
    <n v="1"/>
    <x v="0"/>
    <n v="263.73333333333335"/>
    <n v="0"/>
  </r>
  <r>
    <x v="4"/>
    <x v="10"/>
    <x v="45"/>
    <n v="208.81666666666666"/>
    <n v="1"/>
    <n v="1"/>
    <x v="0"/>
    <n v="208.81666666666666"/>
    <n v="0"/>
  </r>
  <r>
    <x v="4"/>
    <x v="10"/>
    <x v="47"/>
    <n v="0"/>
    <n v="2"/>
    <n v="1"/>
    <x v="0"/>
    <n v="0"/>
    <n v="0"/>
  </r>
  <r>
    <x v="4"/>
    <x v="9"/>
    <x v="43"/>
    <n v="104.10000000000001"/>
    <n v="1"/>
    <n v="1"/>
    <x v="0"/>
    <n v="104.10000000000001"/>
    <n v="0"/>
  </r>
  <r>
    <x v="4"/>
    <x v="9"/>
    <x v="42"/>
    <n v="99.050000000000011"/>
    <n v="2"/>
    <n v="1"/>
    <x v="0"/>
    <n v="99.050000000000011"/>
    <n v="0"/>
  </r>
  <r>
    <x v="4"/>
    <x v="9"/>
    <x v="40"/>
    <n v="0"/>
    <n v="3"/>
    <n v="1"/>
    <x v="0"/>
    <n v="0"/>
    <n v="0"/>
  </r>
  <r>
    <x v="5"/>
    <x v="2"/>
    <x v="10"/>
    <n v="219.7"/>
    <n v="1"/>
    <n v="1"/>
    <x v="0"/>
    <n v="219.7"/>
    <n v="0"/>
  </r>
  <r>
    <x v="5"/>
    <x v="2"/>
    <x v="14"/>
    <n v="193.58333333333334"/>
    <n v="2"/>
    <n v="1"/>
    <x v="0"/>
    <n v="193.58333333333334"/>
    <n v="0"/>
  </r>
  <r>
    <x v="5"/>
    <x v="2"/>
    <x v="13"/>
    <n v="165.26666666666668"/>
    <n v="3"/>
    <n v="1"/>
    <x v="0"/>
    <n v="165.26666666666668"/>
    <n v="0"/>
  </r>
  <r>
    <x v="5"/>
    <x v="2"/>
    <x v="12"/>
    <n v="0"/>
    <n v="4"/>
    <n v="1"/>
    <x v="0"/>
    <n v="0"/>
    <n v="0"/>
  </r>
  <r>
    <x v="5"/>
    <x v="2"/>
    <x v="15"/>
    <n v="0"/>
    <n v="5"/>
    <n v="0"/>
    <x v="1"/>
    <n v="0"/>
    <n v="0"/>
  </r>
  <r>
    <x v="5"/>
    <x v="8"/>
    <x v="55"/>
    <n v="170.36666666666667"/>
    <n v="1"/>
    <n v="1"/>
    <x v="0"/>
    <n v="170.36666666666667"/>
    <n v="0"/>
  </r>
  <r>
    <x v="5"/>
    <x v="8"/>
    <x v="54"/>
    <n v="157.80000000000001"/>
    <n v="2"/>
    <n v="1"/>
    <x v="0"/>
    <n v="157.80000000000001"/>
    <n v="0"/>
  </r>
  <r>
    <x v="5"/>
    <x v="8"/>
    <x v="50"/>
    <n v="110.6"/>
    <n v="3"/>
    <n v="1"/>
    <x v="0"/>
    <n v="110.6"/>
    <n v="0"/>
  </r>
  <r>
    <x v="5"/>
    <x v="8"/>
    <x v="37"/>
    <n v="0"/>
    <n v="4"/>
    <n v="1"/>
    <x v="0"/>
    <n v="0"/>
    <n v="0"/>
  </r>
  <r>
    <x v="5"/>
    <x v="1"/>
    <x v="7"/>
    <n v="284.89999999999998"/>
    <n v="1"/>
    <n v="1"/>
    <x v="0"/>
    <n v="284.89999999999998"/>
    <n v="0"/>
  </r>
  <r>
    <x v="5"/>
    <x v="1"/>
    <x v="9"/>
    <n v="151.48333333333335"/>
    <n v="2"/>
    <n v="1"/>
    <x v="0"/>
    <n v="151.48333333333335"/>
    <n v="0"/>
  </r>
  <r>
    <x v="5"/>
    <x v="1"/>
    <x v="8"/>
    <n v="0"/>
    <n v="3"/>
    <n v="1"/>
    <x v="0"/>
    <n v="0"/>
    <n v="0"/>
  </r>
  <r>
    <x v="5"/>
    <x v="1"/>
    <x v="6"/>
    <n v="0"/>
    <n v="4"/>
    <n v="1"/>
    <x v="0"/>
    <n v="0"/>
    <n v="0"/>
  </r>
  <r>
    <x v="5"/>
    <x v="7"/>
    <x v="34"/>
    <n v="242"/>
    <n v="1"/>
    <n v="1"/>
    <x v="0"/>
    <n v="242"/>
    <n v="0"/>
  </r>
  <r>
    <x v="5"/>
    <x v="7"/>
    <x v="35"/>
    <n v="177.63333333333333"/>
    <n v="2"/>
    <n v="1"/>
    <x v="0"/>
    <n v="177.63333333333333"/>
    <n v="0"/>
  </r>
  <r>
    <x v="5"/>
    <x v="9"/>
    <x v="42"/>
    <n v="128.43333333333334"/>
    <n v="1"/>
    <n v="1"/>
    <x v="0"/>
    <n v="128.43333333333334"/>
    <n v="0"/>
  </r>
  <r>
    <x v="5"/>
    <x v="9"/>
    <x v="40"/>
    <n v="123.06666666666666"/>
    <n v="2"/>
    <n v="1"/>
    <x v="0"/>
    <n v="123.06666666666666"/>
    <n v="0"/>
  </r>
  <r>
    <x v="5"/>
    <x v="9"/>
    <x v="58"/>
    <n v="117.98333333333333"/>
    <n v="3"/>
    <n v="1"/>
    <x v="0"/>
    <n v="117.98333333333333"/>
    <n v="0"/>
  </r>
  <r>
    <x v="5"/>
    <x v="9"/>
    <x v="43"/>
    <n v="0"/>
    <n v="4"/>
    <n v="1"/>
    <x v="0"/>
    <n v="0"/>
    <n v="0"/>
  </r>
  <r>
    <x v="5"/>
    <x v="0"/>
    <x v="0"/>
    <n v="311.33333333333331"/>
    <n v="1"/>
    <n v="1"/>
    <x v="0"/>
    <n v="311.33333333333331"/>
    <n v="0"/>
  </r>
  <r>
    <x v="5"/>
    <x v="0"/>
    <x v="1"/>
    <n v="0"/>
    <n v="2"/>
    <n v="1"/>
    <x v="0"/>
    <n v="0"/>
    <n v="0"/>
  </r>
  <r>
    <x v="5"/>
    <x v="3"/>
    <x v="17"/>
    <n v="263.5"/>
    <n v="1"/>
    <n v="1"/>
    <x v="0"/>
    <n v="263.5"/>
    <n v="0"/>
  </r>
  <r>
    <x v="5"/>
    <x v="3"/>
    <x v="21"/>
    <n v="0"/>
    <n v="2"/>
    <n v="1"/>
    <x v="0"/>
    <n v="0"/>
    <n v="0"/>
  </r>
  <r>
    <x v="5"/>
    <x v="3"/>
    <x v="19"/>
    <n v="0"/>
    <n v="3"/>
    <n v="1"/>
    <x v="0"/>
    <n v="0"/>
    <n v="0"/>
  </r>
  <r>
    <x v="5"/>
    <x v="10"/>
    <x v="53"/>
    <n v="142.33333333333334"/>
    <n v="1"/>
    <n v="1"/>
    <x v="0"/>
    <n v="142.33333333333334"/>
    <n v="0"/>
  </r>
  <r>
    <x v="5"/>
    <x v="10"/>
    <x v="59"/>
    <n v="0"/>
    <n v="2"/>
    <n v="1"/>
    <x v="0"/>
    <n v="0"/>
    <n v="0"/>
  </r>
  <r>
    <x v="5"/>
    <x v="10"/>
    <x v="47"/>
    <n v="0"/>
    <n v="3"/>
    <n v="1"/>
    <x v="0"/>
    <n v="0"/>
    <n v="0"/>
  </r>
  <r>
    <x v="5"/>
    <x v="6"/>
    <x v="33"/>
    <n v="0"/>
    <n v="1"/>
    <n v="1"/>
    <x v="0"/>
    <n v="0"/>
    <n v="0"/>
  </r>
  <r>
    <x v="5"/>
    <x v="5"/>
    <x v="29"/>
    <n v="0"/>
    <n v="1"/>
    <n v="1"/>
    <x v="0"/>
    <n v="0"/>
    <n v="0"/>
  </r>
  <r>
    <x v="5"/>
    <x v="5"/>
    <x v="28"/>
    <n v="0"/>
    <n v="2"/>
    <n v="1"/>
    <x v="0"/>
    <n v="0"/>
    <n v="0"/>
  </r>
  <r>
    <x v="5"/>
    <x v="4"/>
    <x v="23"/>
    <n v="0"/>
    <n v="1"/>
    <n v="1"/>
    <x v="0"/>
    <n v="0"/>
    <n v="0"/>
  </r>
  <r>
    <x v="5"/>
    <x v="4"/>
    <x v="24"/>
    <n v="0"/>
    <n v="2"/>
    <n v="1"/>
    <x v="0"/>
    <n v="0"/>
    <n v="0"/>
  </r>
  <r>
    <x v="6"/>
    <x v="3"/>
    <x v="17"/>
    <n v="320"/>
    <n v="1"/>
    <n v="1"/>
    <x v="0"/>
    <n v="320"/>
    <n v="0"/>
  </r>
  <r>
    <x v="6"/>
    <x v="3"/>
    <x v="22"/>
    <n v="198"/>
    <n v="2"/>
    <n v="1"/>
    <x v="0"/>
    <n v="198"/>
    <n v="0"/>
  </r>
  <r>
    <x v="6"/>
    <x v="3"/>
    <x v="19"/>
    <n v="153.19999999999999"/>
    <n v="3"/>
    <n v="1"/>
    <x v="0"/>
    <n v="153.19999999999999"/>
    <n v="0"/>
  </r>
  <r>
    <x v="6"/>
    <x v="3"/>
    <x v="18"/>
    <n v="122.16666666666667"/>
    <n v="4"/>
    <n v="1"/>
    <x v="0"/>
    <n v="122.16666666666667"/>
    <n v="0"/>
  </r>
  <r>
    <x v="6"/>
    <x v="3"/>
    <x v="21"/>
    <n v="0"/>
    <n v="5"/>
    <n v="0"/>
    <x v="1"/>
    <n v="0"/>
    <n v="0"/>
  </r>
  <r>
    <x v="6"/>
    <x v="0"/>
    <x v="1"/>
    <n v="289.53333333333336"/>
    <n v="1"/>
    <n v="1"/>
    <x v="0"/>
    <n v="289.53333333333336"/>
    <n v="0"/>
  </r>
  <r>
    <x v="6"/>
    <x v="0"/>
    <x v="3"/>
    <n v="180.08333333333334"/>
    <n v="2"/>
    <n v="1"/>
    <x v="0"/>
    <n v="180.08333333333334"/>
    <n v="0"/>
  </r>
  <r>
    <x v="6"/>
    <x v="0"/>
    <x v="4"/>
    <n v="167.16666666666666"/>
    <n v="3"/>
    <n v="1"/>
    <x v="0"/>
    <n v="167.16666666666666"/>
    <n v="0"/>
  </r>
  <r>
    <x v="6"/>
    <x v="0"/>
    <x v="2"/>
    <n v="123.45"/>
    <n v="4"/>
    <n v="1"/>
    <x v="0"/>
    <n v="123.45"/>
    <n v="0"/>
  </r>
  <r>
    <x v="6"/>
    <x v="1"/>
    <x v="52"/>
    <n v="254.81666666666666"/>
    <n v="1"/>
    <n v="1"/>
    <x v="0"/>
    <n v="254.81666666666666"/>
    <n v="0"/>
  </r>
  <r>
    <x v="6"/>
    <x v="1"/>
    <x v="8"/>
    <n v="244.58333333333334"/>
    <n v="2"/>
    <n v="1"/>
    <x v="0"/>
    <n v="244.58333333333334"/>
    <n v="0"/>
  </r>
  <r>
    <x v="6"/>
    <x v="1"/>
    <x v="9"/>
    <n v="233.05"/>
    <n v="3"/>
    <n v="1"/>
    <x v="0"/>
    <n v="233.05"/>
    <n v="0"/>
  </r>
  <r>
    <x v="6"/>
    <x v="1"/>
    <x v="6"/>
    <n v="0"/>
    <n v="4"/>
    <n v="1"/>
    <x v="0"/>
    <n v="0"/>
    <n v="0"/>
  </r>
  <r>
    <x v="6"/>
    <x v="2"/>
    <x v="16"/>
    <n v="284.48333333333335"/>
    <n v="1"/>
    <n v="1"/>
    <x v="0"/>
    <n v="284.48333333333335"/>
    <n v="0"/>
  </r>
  <r>
    <x v="6"/>
    <x v="2"/>
    <x v="12"/>
    <n v="249.71666666666667"/>
    <n v="2"/>
    <n v="1"/>
    <x v="0"/>
    <n v="249.71666666666667"/>
    <n v="0"/>
  </r>
  <r>
    <x v="6"/>
    <x v="2"/>
    <x v="11"/>
    <n v="88.2"/>
    <n v="3"/>
    <n v="1"/>
    <x v="0"/>
    <n v="88.2"/>
    <n v="0"/>
  </r>
  <r>
    <x v="6"/>
    <x v="2"/>
    <x v="10"/>
    <n v="60.016666666666666"/>
    <n v="4"/>
    <n v="1"/>
    <x v="0"/>
    <n v="60.016666666666666"/>
    <n v="0"/>
  </r>
  <r>
    <x v="6"/>
    <x v="2"/>
    <x v="14"/>
    <n v="0"/>
    <n v="5"/>
    <n v="0"/>
    <x v="1"/>
    <n v="0"/>
    <n v="0"/>
  </r>
  <r>
    <x v="6"/>
    <x v="10"/>
    <x v="47"/>
    <n v="260"/>
    <n v="1"/>
    <n v="1"/>
    <x v="0"/>
    <n v="260"/>
    <n v="0"/>
  </r>
  <r>
    <x v="6"/>
    <x v="10"/>
    <x v="59"/>
    <n v="167.18333333333334"/>
    <n v="2"/>
    <n v="1"/>
    <x v="0"/>
    <n v="167.18333333333334"/>
    <n v="0"/>
  </r>
  <r>
    <x v="6"/>
    <x v="7"/>
    <x v="34"/>
    <n v="240"/>
    <n v="1"/>
    <n v="1"/>
    <x v="0"/>
    <n v="240"/>
    <n v="0"/>
  </r>
  <r>
    <x v="6"/>
    <x v="7"/>
    <x v="35"/>
    <n v="113.75"/>
    <n v="2"/>
    <n v="1"/>
    <x v="0"/>
    <n v="113.75"/>
    <n v="0"/>
  </r>
  <r>
    <x v="6"/>
    <x v="8"/>
    <x v="54"/>
    <n v="194.25"/>
    <n v="1"/>
    <n v="1"/>
    <x v="0"/>
    <n v="194.25"/>
    <n v="0"/>
  </r>
  <r>
    <x v="6"/>
    <x v="8"/>
    <x v="55"/>
    <n v="76.5"/>
    <n v="2"/>
    <n v="1"/>
    <x v="0"/>
    <n v="76.5"/>
    <n v="0"/>
  </r>
  <r>
    <x v="6"/>
    <x v="8"/>
    <x v="39"/>
    <n v="39.999999809999998"/>
    <n v="3"/>
    <n v="1"/>
    <x v="0"/>
    <n v="39.999999809999998"/>
    <n v="0"/>
  </r>
  <r>
    <x v="6"/>
    <x v="9"/>
    <x v="40"/>
    <n v="152.46666666666667"/>
    <n v="1"/>
    <n v="1"/>
    <x v="0"/>
    <n v="152.46666666666667"/>
    <n v="0"/>
  </r>
  <r>
    <x v="6"/>
    <x v="9"/>
    <x v="58"/>
    <n v="142.03333333333333"/>
    <n v="2"/>
    <n v="1"/>
    <x v="0"/>
    <n v="142.03333333333333"/>
    <n v="0"/>
  </r>
  <r>
    <x v="6"/>
    <x v="5"/>
    <x v="28"/>
    <n v="140.15"/>
    <n v="1"/>
    <n v="1"/>
    <x v="0"/>
    <n v="140.15"/>
    <n v="0"/>
  </r>
  <r>
    <x v="6"/>
    <x v="5"/>
    <x v="29"/>
    <n v="129.61666666666667"/>
    <n v="2"/>
    <n v="1"/>
    <x v="0"/>
    <n v="129.61666666666667"/>
    <n v="0"/>
  </r>
  <r>
    <x v="6"/>
    <x v="5"/>
    <x v="30"/>
    <n v="0"/>
    <n v="3"/>
    <n v="1"/>
    <x v="0"/>
    <n v="0"/>
    <n v="0"/>
  </r>
  <r>
    <x v="6"/>
    <x v="4"/>
    <x v="24"/>
    <n v="105.68333333333334"/>
    <n v="1"/>
    <n v="1"/>
    <x v="0"/>
    <n v="105.68333333333334"/>
    <n v="0"/>
  </r>
  <r>
    <x v="6"/>
    <x v="4"/>
    <x v="23"/>
    <n v="0"/>
    <n v="2"/>
    <n v="1"/>
    <x v="0"/>
    <n v="0"/>
    <n v="0"/>
  </r>
  <r>
    <x v="6"/>
    <x v="4"/>
    <x v="48"/>
    <n v="0"/>
    <n v="3"/>
    <n v="1"/>
    <x v="0"/>
    <n v="0"/>
    <n v="0"/>
  </r>
  <r>
    <x v="6"/>
    <x v="6"/>
    <x v="33"/>
    <n v="0"/>
    <n v="1"/>
    <n v="1"/>
    <x v="0"/>
    <n v="0"/>
    <n v="0"/>
  </r>
  <r>
    <x v="6"/>
    <x v="6"/>
    <x v="33"/>
    <n v="0"/>
    <n v="2"/>
    <n v="1"/>
    <x v="0"/>
    <n v="0"/>
    <n v="0"/>
  </r>
  <r>
    <x v="6"/>
    <x v="6"/>
    <x v="33"/>
    <n v="0"/>
    <n v="3"/>
    <n v="1"/>
    <x v="0"/>
    <n v="0"/>
    <n v="0"/>
  </r>
  <r>
    <x v="6"/>
    <x v="6"/>
    <x v="33"/>
    <n v="0"/>
    <n v="4"/>
    <n v="1"/>
    <x v="0"/>
    <n v="0"/>
    <n v="0"/>
  </r>
  <r>
    <x v="6"/>
    <x v="6"/>
    <x v="33"/>
    <n v="0"/>
    <n v="5"/>
    <n v="0"/>
    <x v="1"/>
    <n v="0"/>
    <n v="0"/>
  </r>
  <r>
    <x v="6"/>
    <x v="6"/>
    <x v="33"/>
    <n v="0"/>
    <n v="6"/>
    <n v="0"/>
    <x v="1"/>
    <n v="0"/>
    <n v="0"/>
  </r>
  <r>
    <x v="6"/>
    <x v="6"/>
    <x v="33"/>
    <n v="0"/>
    <n v="7"/>
    <n v="0"/>
    <x v="1"/>
    <n v="0"/>
    <n v="0"/>
  </r>
  <r>
    <x v="6"/>
    <x v="6"/>
    <x v="33"/>
    <n v="0"/>
    <n v="8"/>
    <n v="0"/>
    <x v="1"/>
    <n v="0"/>
    <n v="0"/>
  </r>
  <r>
    <x v="6"/>
    <x v="6"/>
    <x v="33"/>
    <n v="0"/>
    <n v="9"/>
    <n v="0"/>
    <x v="1"/>
    <n v="0"/>
    <n v="0"/>
  </r>
  <r>
    <x v="6"/>
    <x v="6"/>
    <x v="33"/>
    <n v="0"/>
    <n v="10"/>
    <n v="0"/>
    <x v="1"/>
    <n v="0"/>
    <n v="0"/>
  </r>
  <r>
    <x v="6"/>
    <x v="6"/>
    <x v="33"/>
    <n v="0"/>
    <n v="11"/>
    <n v="0"/>
    <x v="1"/>
    <n v="0"/>
    <n v="0"/>
  </r>
  <r>
    <x v="6"/>
    <x v="6"/>
    <x v="33"/>
    <n v="0"/>
    <n v="12"/>
    <n v="0"/>
    <x v="1"/>
    <n v="0"/>
    <n v="0"/>
  </r>
  <r>
    <x v="6"/>
    <x v="6"/>
    <x v="33"/>
    <n v="0"/>
    <n v="13"/>
    <n v="0"/>
    <x v="1"/>
    <n v="0"/>
    <n v="0"/>
  </r>
  <r>
    <x v="6"/>
    <x v="6"/>
    <x v="33"/>
    <n v="0"/>
    <n v="14"/>
    <n v="0"/>
    <x v="1"/>
    <n v="0"/>
    <n v="0"/>
  </r>
  <r>
    <x v="6"/>
    <x v="6"/>
    <x v="33"/>
    <n v="0"/>
    <n v="15"/>
    <n v="0"/>
    <x v="1"/>
    <n v="0"/>
    <n v="0"/>
  </r>
  <r>
    <x v="6"/>
    <x v="6"/>
    <x v="33"/>
    <n v="0"/>
    <n v="16"/>
    <n v="0"/>
    <x v="1"/>
    <n v="0"/>
    <n v="0"/>
  </r>
  <r>
    <x v="6"/>
    <x v="6"/>
    <x v="33"/>
    <n v="0"/>
    <n v="17"/>
    <n v="0"/>
    <x v="1"/>
    <n v="0"/>
    <n v="0"/>
  </r>
  <r>
    <x v="6"/>
    <x v="6"/>
    <x v="33"/>
    <n v="0"/>
    <n v="18"/>
    <n v="0"/>
    <x v="1"/>
    <n v="0"/>
    <n v="0"/>
  </r>
  <r>
    <x v="6"/>
    <x v="6"/>
    <x v="33"/>
    <n v="0"/>
    <n v="19"/>
    <n v="0"/>
    <x v="1"/>
    <n v="0"/>
    <n v="0"/>
  </r>
  <r>
    <x v="6"/>
    <x v="6"/>
    <x v="33"/>
    <n v="0"/>
    <n v="20"/>
    <n v="0"/>
    <x v="1"/>
    <n v="0"/>
    <n v="0"/>
  </r>
  <r>
    <x v="6"/>
    <x v="6"/>
    <x v="33"/>
    <n v="0"/>
    <n v="21"/>
    <n v="0"/>
    <x v="1"/>
    <n v="0"/>
    <n v="0"/>
  </r>
  <r>
    <x v="6"/>
    <x v="6"/>
    <x v="33"/>
    <n v="0"/>
    <n v="22"/>
    <n v="0"/>
    <x v="1"/>
    <n v="0"/>
    <n v="0"/>
  </r>
  <r>
    <x v="6"/>
    <x v="6"/>
    <x v="33"/>
    <n v="0"/>
    <n v="23"/>
    <n v="0"/>
    <x v="1"/>
    <n v="0"/>
    <n v="0"/>
  </r>
  <r>
    <x v="6"/>
    <x v="6"/>
    <x v="33"/>
    <n v="0"/>
    <n v="24"/>
    <n v="0"/>
    <x v="1"/>
    <n v="0"/>
    <n v="0"/>
  </r>
  <r>
    <x v="6"/>
    <x v="6"/>
    <x v="33"/>
    <n v="0"/>
    <n v="25"/>
    <n v="0"/>
    <x v="1"/>
    <n v="0"/>
    <n v="0"/>
  </r>
  <r>
    <x v="6"/>
    <x v="6"/>
    <x v="33"/>
    <n v="0"/>
    <n v="26"/>
    <n v="0"/>
    <x v="1"/>
    <n v="0"/>
    <n v="0"/>
  </r>
  <r>
    <x v="6"/>
    <x v="6"/>
    <x v="33"/>
    <n v="0"/>
    <n v="27"/>
    <n v="0"/>
    <x v="1"/>
    <n v="0"/>
    <n v="0"/>
  </r>
  <r>
    <x v="6"/>
    <x v="6"/>
    <x v="33"/>
    <n v="0"/>
    <n v="28"/>
    <n v="0"/>
    <x v="1"/>
    <n v="0"/>
    <n v="0"/>
  </r>
  <r>
    <x v="6"/>
    <x v="6"/>
    <x v="33"/>
    <n v="0"/>
    <n v="29"/>
    <n v="0"/>
    <x v="1"/>
    <n v="0"/>
    <n v="0"/>
  </r>
  <r>
    <x v="6"/>
    <x v="6"/>
    <x v="33"/>
    <n v="0"/>
    <n v="30"/>
    <n v="0"/>
    <x v="1"/>
    <n v="0"/>
    <n v="0"/>
  </r>
  <r>
    <x v="6"/>
    <x v="6"/>
    <x v="33"/>
    <n v="0"/>
    <n v="31"/>
    <n v="0"/>
    <x v="1"/>
    <n v="0"/>
    <n v="0"/>
  </r>
  <r>
    <x v="6"/>
    <x v="6"/>
    <x v="33"/>
    <n v="0"/>
    <n v="32"/>
    <n v="0"/>
    <x v="1"/>
    <n v="0"/>
    <n v="0"/>
  </r>
  <r>
    <x v="6"/>
    <x v="6"/>
    <x v="33"/>
    <n v="0"/>
    <n v="33"/>
    <n v="0"/>
    <x v="1"/>
    <n v="0"/>
    <n v="0"/>
  </r>
  <r>
    <x v="6"/>
    <x v="6"/>
    <x v="33"/>
    <n v="0"/>
    <n v="34"/>
    <n v="0"/>
    <x v="1"/>
    <n v="0"/>
    <n v="0"/>
  </r>
  <r>
    <x v="6"/>
    <x v="6"/>
    <x v="33"/>
    <n v="0"/>
    <n v="35"/>
    <n v="0"/>
    <x v="1"/>
    <n v="0"/>
    <n v="0"/>
  </r>
  <r>
    <x v="6"/>
    <x v="6"/>
    <x v="33"/>
    <n v="0"/>
    <n v="36"/>
    <n v="0"/>
    <x v="1"/>
    <n v="0"/>
    <n v="0"/>
  </r>
  <r>
    <x v="6"/>
    <x v="6"/>
    <x v="33"/>
    <n v="0"/>
    <n v="37"/>
    <n v="0"/>
    <x v="1"/>
    <n v="0"/>
    <n v="0"/>
  </r>
  <r>
    <x v="6"/>
    <x v="6"/>
    <x v="33"/>
    <n v="0"/>
    <n v="38"/>
    <n v="0"/>
    <x v="1"/>
    <n v="0"/>
    <n v="0"/>
  </r>
  <r>
    <x v="6"/>
    <x v="6"/>
    <x v="33"/>
    <n v="0"/>
    <n v="39"/>
    <n v="0"/>
    <x v="1"/>
    <n v="0"/>
    <n v="0"/>
  </r>
  <r>
    <x v="6"/>
    <x v="6"/>
    <x v="33"/>
    <n v="0"/>
    <n v="40"/>
    <n v="0"/>
    <x v="1"/>
    <n v="0"/>
    <n v="0"/>
  </r>
  <r>
    <x v="6"/>
    <x v="6"/>
    <x v="33"/>
    <n v="0"/>
    <n v="41"/>
    <n v="0"/>
    <x v="1"/>
    <n v="0"/>
    <n v="0"/>
  </r>
  <r>
    <x v="6"/>
    <x v="6"/>
    <x v="33"/>
    <n v="0"/>
    <n v="42"/>
    <n v="0"/>
    <x v="1"/>
    <n v="0"/>
    <n v="0"/>
  </r>
  <r>
    <x v="6"/>
    <x v="6"/>
    <x v="33"/>
    <n v="0"/>
    <n v="43"/>
    <n v="0"/>
    <x v="1"/>
    <n v="0"/>
    <n v="0"/>
  </r>
  <r>
    <x v="6"/>
    <x v="6"/>
    <x v="33"/>
    <n v="0"/>
    <n v="44"/>
    <n v="0"/>
    <x v="1"/>
    <n v="0"/>
    <n v="0"/>
  </r>
  <r>
    <x v="6"/>
    <x v="6"/>
    <x v="33"/>
    <n v="0"/>
    <n v="45"/>
    <n v="0"/>
    <x v="1"/>
    <n v="0"/>
    <n v="0"/>
  </r>
  <r>
    <x v="6"/>
    <x v="6"/>
    <x v="33"/>
    <n v="0"/>
    <n v="46"/>
    <n v="0"/>
    <x v="1"/>
    <n v="0"/>
    <n v="0"/>
  </r>
  <r>
    <x v="6"/>
    <x v="6"/>
    <x v="33"/>
    <n v="0"/>
    <n v="47"/>
    <n v="0"/>
    <x v="1"/>
    <n v="0"/>
    <n v="0"/>
  </r>
  <r>
    <x v="6"/>
    <x v="6"/>
    <x v="33"/>
    <n v="0"/>
    <n v="48"/>
    <n v="0"/>
    <x v="1"/>
    <n v="0"/>
    <n v="0"/>
  </r>
  <r>
    <x v="6"/>
    <x v="6"/>
    <x v="33"/>
    <n v="0"/>
    <n v="49"/>
    <n v="0"/>
    <x v="1"/>
    <n v="0"/>
    <n v="0"/>
  </r>
  <r>
    <x v="6"/>
    <x v="6"/>
    <x v="33"/>
    <n v="0"/>
    <n v="50"/>
    <n v="0"/>
    <x v="1"/>
    <n v="0"/>
    <n v="0"/>
  </r>
  <r>
    <x v="6"/>
    <x v="6"/>
    <x v="33"/>
    <n v="0"/>
    <n v="51"/>
    <n v="0"/>
    <x v="1"/>
    <n v="0"/>
    <n v="0"/>
  </r>
  <r>
    <x v="6"/>
    <x v="6"/>
    <x v="33"/>
    <n v="0"/>
    <n v="52"/>
    <n v="0"/>
    <x v="1"/>
    <n v="0"/>
    <n v="0"/>
  </r>
  <r>
    <x v="6"/>
    <x v="6"/>
    <x v="33"/>
    <n v="0"/>
    <n v="53"/>
    <n v="0"/>
    <x v="1"/>
    <n v="0"/>
    <n v="0"/>
  </r>
  <r>
    <x v="6"/>
    <x v="6"/>
    <x v="33"/>
    <n v="0"/>
    <n v="54"/>
    <n v="0"/>
    <x v="1"/>
    <n v="0"/>
    <n v="0"/>
  </r>
  <r>
    <x v="6"/>
    <x v="6"/>
    <x v="33"/>
    <n v="0"/>
    <n v="55"/>
    <n v="0"/>
    <x v="1"/>
    <n v="0"/>
    <n v="0"/>
  </r>
  <r>
    <x v="6"/>
    <x v="6"/>
    <x v="33"/>
    <n v="0"/>
    <n v="56"/>
    <n v="0"/>
    <x v="1"/>
    <n v="0"/>
    <n v="0"/>
  </r>
  <r>
    <x v="6"/>
    <x v="6"/>
    <x v="33"/>
    <n v="0"/>
    <n v="57"/>
    <n v="0"/>
    <x v="1"/>
    <n v="0"/>
    <n v="0"/>
  </r>
  <r>
    <x v="6"/>
    <x v="6"/>
    <x v="33"/>
    <n v="0"/>
    <n v="58"/>
    <n v="0"/>
    <x v="1"/>
    <n v="0"/>
    <n v="0"/>
  </r>
  <r>
    <x v="6"/>
    <x v="6"/>
    <x v="33"/>
    <n v="0"/>
    <n v="59"/>
    <n v="0"/>
    <x v="1"/>
    <n v="0"/>
    <n v="0"/>
  </r>
  <r>
    <x v="6"/>
    <x v="6"/>
    <x v="33"/>
    <n v="0"/>
    <n v="60"/>
    <n v="0"/>
    <x v="1"/>
    <n v="0"/>
    <n v="0"/>
  </r>
  <r>
    <x v="6"/>
    <x v="6"/>
    <x v="33"/>
    <n v="0"/>
    <n v="61"/>
    <n v="0"/>
    <x v="1"/>
    <n v="0"/>
    <n v="0"/>
  </r>
  <r>
    <x v="6"/>
    <x v="6"/>
    <x v="33"/>
    <n v="0"/>
    <n v="62"/>
    <n v="0"/>
    <x v="1"/>
    <n v="0"/>
    <n v="0"/>
  </r>
  <r>
    <x v="6"/>
    <x v="6"/>
    <x v="33"/>
    <n v="0"/>
    <n v="63"/>
    <n v="0"/>
    <x v="1"/>
    <n v="0"/>
    <n v="0"/>
  </r>
  <r>
    <x v="6"/>
    <x v="6"/>
    <x v="33"/>
    <n v="0"/>
    <n v="64"/>
    <n v="0"/>
    <x v="1"/>
    <n v="0"/>
    <n v="0"/>
  </r>
  <r>
    <x v="6"/>
    <x v="6"/>
    <x v="33"/>
    <n v="0"/>
    <n v="65"/>
    <n v="0"/>
    <x v="1"/>
    <n v="0"/>
    <n v="0"/>
  </r>
  <r>
    <x v="6"/>
    <x v="6"/>
    <x v="33"/>
    <n v="0"/>
    <n v="66"/>
    <n v="0"/>
    <x v="1"/>
    <n v="0"/>
    <n v="0"/>
  </r>
  <r>
    <x v="6"/>
    <x v="6"/>
    <x v="33"/>
    <n v="0"/>
    <n v="67"/>
    <n v="0"/>
    <x v="1"/>
    <n v="0"/>
    <n v="0"/>
  </r>
  <r>
    <x v="6"/>
    <x v="6"/>
    <x v="33"/>
    <n v="0"/>
    <n v="68"/>
    <n v="0"/>
    <x v="1"/>
    <n v="0"/>
    <n v="0"/>
  </r>
  <r>
    <x v="6"/>
    <x v="6"/>
    <x v="33"/>
    <n v="0"/>
    <n v="69"/>
    <n v="0"/>
    <x v="1"/>
    <n v="0"/>
    <n v="0"/>
  </r>
  <r>
    <x v="6"/>
    <x v="6"/>
    <x v="33"/>
    <n v="0"/>
    <n v="70"/>
    <n v="0"/>
    <x v="1"/>
    <n v="0"/>
    <n v="0"/>
  </r>
  <r>
    <x v="6"/>
    <x v="6"/>
    <x v="33"/>
    <n v="0"/>
    <n v="71"/>
    <n v="0"/>
    <x v="1"/>
    <n v="0"/>
    <n v="0"/>
  </r>
  <r>
    <x v="6"/>
    <x v="6"/>
    <x v="33"/>
    <n v="0"/>
    <n v="72"/>
    <n v="0"/>
    <x v="1"/>
    <n v="0"/>
    <n v="0"/>
  </r>
  <r>
    <x v="6"/>
    <x v="6"/>
    <x v="33"/>
    <n v="0"/>
    <n v="73"/>
    <n v="0"/>
    <x v="1"/>
    <n v="0"/>
    <n v="0"/>
  </r>
  <r>
    <x v="6"/>
    <x v="6"/>
    <x v="33"/>
    <n v="0"/>
    <n v="74"/>
    <n v="0"/>
    <x v="1"/>
    <n v="0"/>
    <n v="0"/>
  </r>
  <r>
    <x v="6"/>
    <x v="6"/>
    <x v="33"/>
    <n v="0"/>
    <n v="75"/>
    <n v="0"/>
    <x v="1"/>
    <n v="0"/>
    <n v="0"/>
  </r>
  <r>
    <x v="6"/>
    <x v="6"/>
    <x v="33"/>
    <n v="0"/>
    <n v="76"/>
    <n v="0"/>
    <x v="1"/>
    <n v="0"/>
    <n v="0"/>
  </r>
  <r>
    <x v="6"/>
    <x v="6"/>
    <x v="33"/>
    <n v="0"/>
    <n v="77"/>
    <n v="0"/>
    <x v="1"/>
    <n v="0"/>
    <n v="0"/>
  </r>
  <r>
    <x v="6"/>
    <x v="6"/>
    <x v="33"/>
    <n v="0"/>
    <n v="78"/>
    <n v="0"/>
    <x v="1"/>
    <n v="0"/>
    <n v="0"/>
  </r>
  <r>
    <x v="6"/>
    <x v="6"/>
    <x v="33"/>
    <n v="0"/>
    <n v="79"/>
    <n v="0"/>
    <x v="1"/>
    <n v="0"/>
    <n v="0"/>
  </r>
  <r>
    <x v="6"/>
    <x v="6"/>
    <x v="33"/>
    <n v="0"/>
    <n v="80"/>
    <n v="0"/>
    <x v="1"/>
    <n v="0"/>
    <n v="0"/>
  </r>
  <r>
    <x v="6"/>
    <x v="6"/>
    <x v="33"/>
    <n v="0"/>
    <n v="81"/>
    <n v="0"/>
    <x v="1"/>
    <n v="0"/>
    <n v="0"/>
  </r>
  <r>
    <x v="6"/>
    <x v="6"/>
    <x v="33"/>
    <n v="0"/>
    <n v="82"/>
    <n v="0"/>
    <x v="1"/>
    <n v="0"/>
    <n v="0"/>
  </r>
  <r>
    <x v="6"/>
    <x v="6"/>
    <x v="33"/>
    <n v="0"/>
    <n v="83"/>
    <n v="0"/>
    <x v="1"/>
    <n v="0"/>
    <n v="0"/>
  </r>
  <r>
    <x v="6"/>
    <x v="6"/>
    <x v="33"/>
    <n v="0"/>
    <n v="84"/>
    <n v="0"/>
    <x v="1"/>
    <n v="0"/>
    <n v="0"/>
  </r>
  <r>
    <x v="6"/>
    <x v="6"/>
    <x v="33"/>
    <n v="0"/>
    <n v="85"/>
    <n v="0"/>
    <x v="1"/>
    <n v="0"/>
    <n v="0"/>
  </r>
  <r>
    <x v="6"/>
    <x v="6"/>
    <x v="33"/>
    <n v="0"/>
    <n v="86"/>
    <n v="0"/>
    <x v="1"/>
    <n v="0"/>
    <n v="0"/>
  </r>
  <r>
    <x v="6"/>
    <x v="6"/>
    <x v="33"/>
    <n v="0"/>
    <n v="87"/>
    <n v="0"/>
    <x v="1"/>
    <n v="0"/>
    <n v="0"/>
  </r>
  <r>
    <x v="6"/>
    <x v="6"/>
    <x v="33"/>
    <n v="0"/>
    <n v="88"/>
    <n v="0"/>
    <x v="1"/>
    <n v="0"/>
    <n v="0"/>
  </r>
  <r>
    <x v="6"/>
    <x v="6"/>
    <x v="33"/>
    <n v="0"/>
    <n v="89"/>
    <n v="0"/>
    <x v="1"/>
    <n v="0"/>
    <n v="0"/>
  </r>
  <r>
    <x v="6"/>
    <x v="6"/>
    <x v="33"/>
    <n v="0"/>
    <n v="90"/>
    <n v="0"/>
    <x v="1"/>
    <n v="0"/>
    <n v="0"/>
  </r>
  <r>
    <x v="6"/>
    <x v="6"/>
    <x v="33"/>
    <n v="0"/>
    <n v="91"/>
    <n v="0"/>
    <x v="1"/>
    <n v="0"/>
    <n v="0"/>
  </r>
  <r>
    <x v="6"/>
    <x v="6"/>
    <x v="33"/>
    <n v="0"/>
    <n v="92"/>
    <n v="0"/>
    <x v="1"/>
    <n v="0"/>
    <n v="0"/>
  </r>
  <r>
    <x v="6"/>
    <x v="6"/>
    <x v="33"/>
    <n v="0"/>
    <n v="93"/>
    <n v="0"/>
    <x v="1"/>
    <n v="0"/>
    <n v="0"/>
  </r>
  <r>
    <x v="6"/>
    <x v="6"/>
    <x v="33"/>
    <n v="0"/>
    <n v="94"/>
    <n v="0"/>
    <x v="1"/>
    <n v="0"/>
    <n v="0"/>
  </r>
  <r>
    <x v="6"/>
    <x v="6"/>
    <x v="33"/>
    <n v="0"/>
    <n v="95"/>
    <n v="0"/>
    <x v="1"/>
    <n v="0"/>
    <n v="0"/>
  </r>
  <r>
    <x v="6"/>
    <x v="6"/>
    <x v="33"/>
    <n v="0"/>
    <n v="96"/>
    <n v="0"/>
    <x v="1"/>
    <n v="0"/>
    <n v="0"/>
  </r>
  <r>
    <x v="6"/>
    <x v="6"/>
    <x v="33"/>
    <n v="0"/>
    <n v="97"/>
    <n v="0"/>
    <x v="1"/>
    <n v="0"/>
    <n v="0"/>
  </r>
  <r>
    <x v="6"/>
    <x v="6"/>
    <x v="33"/>
    <n v="0"/>
    <n v="98"/>
    <n v="0"/>
    <x v="1"/>
    <n v="0"/>
    <n v="0"/>
  </r>
  <r>
    <x v="6"/>
    <x v="6"/>
    <x v="33"/>
    <n v="0"/>
    <n v="99"/>
    <n v="0"/>
    <x v="1"/>
    <n v="0"/>
    <n v="0"/>
  </r>
  <r>
    <x v="6"/>
    <x v="6"/>
    <x v="33"/>
    <n v="0"/>
    <n v="100"/>
    <n v="0"/>
    <x v="1"/>
    <n v="0"/>
    <n v="0"/>
  </r>
  <r>
    <x v="6"/>
    <x v="6"/>
    <x v="33"/>
    <n v="0"/>
    <n v="101"/>
    <n v="0"/>
    <x v="1"/>
    <n v="0"/>
    <n v="0"/>
  </r>
  <r>
    <x v="6"/>
    <x v="6"/>
    <x v="33"/>
    <n v="0"/>
    <n v="102"/>
    <n v="0"/>
    <x v="1"/>
    <n v="0"/>
    <n v="0"/>
  </r>
  <r>
    <x v="6"/>
    <x v="6"/>
    <x v="33"/>
    <n v="0"/>
    <n v="103"/>
    <n v="0"/>
    <x v="1"/>
    <n v="0"/>
    <n v="0"/>
  </r>
  <r>
    <x v="6"/>
    <x v="6"/>
    <x v="33"/>
    <n v="0"/>
    <n v="104"/>
    <n v="0"/>
    <x v="1"/>
    <n v="0"/>
    <n v="0"/>
  </r>
  <r>
    <x v="6"/>
    <x v="6"/>
    <x v="33"/>
    <n v="0"/>
    <n v="105"/>
    <n v="0"/>
    <x v="1"/>
    <n v="0"/>
    <n v="0"/>
  </r>
  <r>
    <x v="6"/>
    <x v="6"/>
    <x v="33"/>
    <n v="0"/>
    <n v="106"/>
    <n v="0"/>
    <x v="1"/>
    <n v="0"/>
    <n v="0"/>
  </r>
  <r>
    <x v="6"/>
    <x v="6"/>
    <x v="33"/>
    <n v="0"/>
    <n v="107"/>
    <n v="0"/>
    <x v="1"/>
    <n v="0"/>
    <n v="0"/>
  </r>
  <r>
    <x v="6"/>
    <x v="6"/>
    <x v="33"/>
    <n v="0"/>
    <n v="108"/>
    <n v="0"/>
    <x v="1"/>
    <n v="0"/>
    <n v="0"/>
  </r>
  <r>
    <x v="6"/>
    <x v="6"/>
    <x v="33"/>
    <n v="0"/>
    <n v="109"/>
    <n v="0"/>
    <x v="1"/>
    <n v="0"/>
    <n v="0"/>
  </r>
  <r>
    <x v="6"/>
    <x v="6"/>
    <x v="33"/>
    <n v="0"/>
    <n v="110"/>
    <n v="0"/>
    <x v="1"/>
    <n v="0"/>
    <n v="0"/>
  </r>
  <r>
    <x v="6"/>
    <x v="6"/>
    <x v="33"/>
    <n v="0"/>
    <n v="111"/>
    <n v="0"/>
    <x v="1"/>
    <n v="0"/>
    <n v="0"/>
  </r>
  <r>
    <x v="6"/>
    <x v="6"/>
    <x v="33"/>
    <n v="0"/>
    <n v="112"/>
    <n v="0"/>
    <x v="1"/>
    <n v="0"/>
    <n v="0"/>
  </r>
  <r>
    <x v="6"/>
    <x v="6"/>
    <x v="33"/>
    <n v="0"/>
    <n v="113"/>
    <n v="0"/>
    <x v="1"/>
    <n v="0"/>
    <n v="0"/>
  </r>
  <r>
    <x v="6"/>
    <x v="6"/>
    <x v="33"/>
    <n v="0"/>
    <n v="114"/>
    <n v="0"/>
    <x v="1"/>
    <n v="0"/>
    <n v="0"/>
  </r>
  <r>
    <x v="6"/>
    <x v="6"/>
    <x v="33"/>
    <n v="0"/>
    <n v="115"/>
    <n v="0"/>
    <x v="1"/>
    <n v="0"/>
    <n v="0"/>
  </r>
  <r>
    <x v="6"/>
    <x v="6"/>
    <x v="33"/>
    <n v="0"/>
    <n v="116"/>
    <n v="0"/>
    <x v="1"/>
    <n v="0"/>
    <n v="0"/>
  </r>
  <r>
    <x v="6"/>
    <x v="6"/>
    <x v="33"/>
    <n v="0"/>
    <n v="117"/>
    <n v="0"/>
    <x v="1"/>
    <n v="0"/>
    <n v="0"/>
  </r>
  <r>
    <x v="6"/>
    <x v="6"/>
    <x v="33"/>
    <n v="0"/>
    <n v="118"/>
    <n v="0"/>
    <x v="1"/>
    <n v="0"/>
    <n v="0"/>
  </r>
  <r>
    <x v="6"/>
    <x v="6"/>
    <x v="33"/>
    <n v="0"/>
    <n v="119"/>
    <n v="0"/>
    <x v="1"/>
    <n v="0"/>
    <n v="0"/>
  </r>
  <r>
    <x v="6"/>
    <x v="6"/>
    <x v="33"/>
    <n v="0"/>
    <n v="120"/>
    <n v="0"/>
    <x v="1"/>
    <n v="0"/>
    <n v="0"/>
  </r>
  <r>
    <x v="6"/>
    <x v="6"/>
    <x v="33"/>
    <n v="0"/>
    <n v="121"/>
    <n v="0"/>
    <x v="1"/>
    <n v="0"/>
    <n v="0"/>
  </r>
  <r>
    <x v="6"/>
    <x v="6"/>
    <x v="33"/>
    <n v="0"/>
    <n v="122"/>
    <n v="0"/>
    <x v="1"/>
    <n v="0"/>
    <n v="0"/>
  </r>
  <r>
    <x v="6"/>
    <x v="6"/>
    <x v="33"/>
    <n v="0"/>
    <n v="123"/>
    <n v="0"/>
    <x v="1"/>
    <n v="0"/>
    <n v="0"/>
  </r>
  <r>
    <x v="6"/>
    <x v="6"/>
    <x v="33"/>
    <n v="0"/>
    <n v="124"/>
    <n v="0"/>
    <x v="1"/>
    <n v="0"/>
    <n v="0"/>
  </r>
  <r>
    <x v="6"/>
    <x v="6"/>
    <x v="33"/>
    <n v="0"/>
    <n v="125"/>
    <n v="0"/>
    <x v="1"/>
    <n v="0"/>
    <n v="0"/>
  </r>
  <r>
    <x v="6"/>
    <x v="6"/>
    <x v="33"/>
    <n v="0"/>
    <n v="126"/>
    <n v="0"/>
    <x v="1"/>
    <n v="0"/>
    <n v="0"/>
  </r>
  <r>
    <x v="6"/>
    <x v="6"/>
    <x v="33"/>
    <n v="0"/>
    <n v="127"/>
    <n v="0"/>
    <x v="1"/>
    <n v="0"/>
    <n v="0"/>
  </r>
  <r>
    <x v="6"/>
    <x v="6"/>
    <x v="33"/>
    <n v="0"/>
    <n v="128"/>
    <n v="0"/>
    <x v="1"/>
    <n v="0"/>
    <n v="0"/>
  </r>
  <r>
    <x v="6"/>
    <x v="6"/>
    <x v="33"/>
    <n v="0"/>
    <n v="129"/>
    <n v="0"/>
    <x v="1"/>
    <n v="0"/>
    <n v="0"/>
  </r>
  <r>
    <x v="6"/>
    <x v="6"/>
    <x v="33"/>
    <n v="0"/>
    <n v="130"/>
    <n v="0"/>
    <x v="1"/>
    <n v="0"/>
    <n v="0"/>
  </r>
  <r>
    <x v="6"/>
    <x v="6"/>
    <x v="33"/>
    <n v="0"/>
    <n v="131"/>
    <n v="0"/>
    <x v="1"/>
    <n v="0"/>
    <n v="0"/>
  </r>
  <r>
    <x v="6"/>
    <x v="6"/>
    <x v="33"/>
    <n v="0"/>
    <n v="132"/>
    <n v="0"/>
    <x v="1"/>
    <n v="0"/>
    <n v="0"/>
  </r>
  <r>
    <x v="6"/>
    <x v="6"/>
    <x v="33"/>
    <n v="0"/>
    <n v="133"/>
    <n v="0"/>
    <x v="1"/>
    <n v="0"/>
    <n v="0"/>
  </r>
  <r>
    <x v="6"/>
    <x v="6"/>
    <x v="33"/>
    <n v="0"/>
    <n v="134"/>
    <n v="0"/>
    <x v="1"/>
    <n v="0"/>
    <n v="0"/>
  </r>
  <r>
    <x v="6"/>
    <x v="6"/>
    <x v="33"/>
    <n v="0"/>
    <n v="135"/>
    <n v="0"/>
    <x v="1"/>
    <n v="0"/>
    <n v="0"/>
  </r>
  <r>
    <x v="6"/>
    <x v="6"/>
    <x v="33"/>
    <n v="0"/>
    <n v="136"/>
    <n v="0"/>
    <x v="1"/>
    <n v="0"/>
    <n v="0"/>
  </r>
  <r>
    <x v="6"/>
    <x v="6"/>
    <x v="33"/>
    <n v="0"/>
    <n v="137"/>
    <n v="0"/>
    <x v="1"/>
    <n v="0"/>
    <n v="0"/>
  </r>
  <r>
    <x v="6"/>
    <x v="6"/>
    <x v="33"/>
    <n v="0"/>
    <n v="138"/>
    <n v="0"/>
    <x v="1"/>
    <n v="0"/>
    <n v="0"/>
  </r>
  <r>
    <x v="6"/>
    <x v="6"/>
    <x v="33"/>
    <n v="0"/>
    <n v="139"/>
    <n v="0"/>
    <x v="1"/>
    <n v="0"/>
    <n v="0"/>
  </r>
  <r>
    <x v="6"/>
    <x v="6"/>
    <x v="33"/>
    <n v="0"/>
    <n v="140"/>
    <n v="0"/>
    <x v="1"/>
    <n v="0"/>
    <n v="0"/>
  </r>
  <r>
    <x v="6"/>
    <x v="6"/>
    <x v="33"/>
    <n v="0"/>
    <n v="141"/>
    <n v="0"/>
    <x v="1"/>
    <n v="0"/>
    <n v="0"/>
  </r>
  <r>
    <x v="6"/>
    <x v="6"/>
    <x v="33"/>
    <n v="0"/>
    <n v="142"/>
    <n v="0"/>
    <x v="1"/>
    <n v="0"/>
    <n v="0"/>
  </r>
  <r>
    <x v="6"/>
    <x v="6"/>
    <x v="33"/>
    <n v="0"/>
    <n v="143"/>
    <n v="0"/>
    <x v="1"/>
    <n v="0"/>
    <n v="0"/>
  </r>
  <r>
    <x v="6"/>
    <x v="6"/>
    <x v="33"/>
    <n v="0"/>
    <n v="144"/>
    <n v="0"/>
    <x v="1"/>
    <n v="0"/>
    <n v="0"/>
  </r>
  <r>
    <x v="6"/>
    <x v="6"/>
    <x v="33"/>
    <n v="0"/>
    <n v="145"/>
    <n v="0"/>
    <x v="1"/>
    <n v="0"/>
    <n v="0"/>
  </r>
  <r>
    <x v="6"/>
    <x v="6"/>
    <x v="33"/>
    <n v="0"/>
    <n v="146"/>
    <n v="0"/>
    <x v="1"/>
    <n v="0"/>
    <n v="0"/>
  </r>
  <r>
    <x v="6"/>
    <x v="6"/>
    <x v="33"/>
    <n v="0"/>
    <n v="147"/>
    <n v="0"/>
    <x v="1"/>
    <n v="0"/>
    <n v="0"/>
  </r>
  <r>
    <x v="6"/>
    <x v="6"/>
    <x v="33"/>
    <n v="0"/>
    <n v="148"/>
    <n v="0"/>
    <x v="1"/>
    <n v="0"/>
    <n v="0"/>
  </r>
  <r>
    <x v="6"/>
    <x v="6"/>
    <x v="33"/>
    <n v="0"/>
    <n v="149"/>
    <n v="0"/>
    <x v="1"/>
    <n v="0"/>
    <n v="0"/>
  </r>
  <r>
    <x v="6"/>
    <x v="6"/>
    <x v="33"/>
    <n v="0"/>
    <n v="150"/>
    <n v="0"/>
    <x v="1"/>
    <n v="0"/>
    <n v="0"/>
  </r>
  <r>
    <x v="6"/>
    <x v="6"/>
    <x v="33"/>
    <n v="0"/>
    <n v="151"/>
    <n v="0"/>
    <x v="1"/>
    <n v="0"/>
    <n v="0"/>
  </r>
  <r>
    <x v="6"/>
    <x v="6"/>
    <x v="33"/>
    <n v="0"/>
    <n v="152"/>
    <n v="0"/>
    <x v="1"/>
    <n v="0"/>
    <n v="0"/>
  </r>
  <r>
    <x v="6"/>
    <x v="6"/>
    <x v="33"/>
    <n v="0"/>
    <n v="153"/>
    <n v="0"/>
    <x v="1"/>
    <n v="0"/>
    <n v="0"/>
  </r>
  <r>
    <x v="6"/>
    <x v="6"/>
    <x v="33"/>
    <n v="0"/>
    <n v="154"/>
    <n v="0"/>
    <x v="1"/>
    <n v="0"/>
    <n v="0"/>
  </r>
  <r>
    <x v="6"/>
    <x v="6"/>
    <x v="33"/>
    <n v="0"/>
    <n v="155"/>
    <n v="0"/>
    <x v="1"/>
    <n v="0"/>
    <n v="0"/>
  </r>
  <r>
    <x v="6"/>
    <x v="6"/>
    <x v="33"/>
    <n v="0"/>
    <n v="156"/>
    <n v="0"/>
    <x v="1"/>
    <n v="0"/>
    <n v="0"/>
  </r>
  <r>
    <x v="6"/>
    <x v="6"/>
    <x v="33"/>
    <n v="0"/>
    <n v="157"/>
    <n v="0"/>
    <x v="1"/>
    <n v="0"/>
    <n v="0"/>
  </r>
  <r>
    <x v="6"/>
    <x v="6"/>
    <x v="33"/>
    <n v="0"/>
    <n v="158"/>
    <n v="0"/>
    <x v="1"/>
    <n v="0"/>
    <n v="0"/>
  </r>
  <r>
    <x v="6"/>
    <x v="6"/>
    <x v="33"/>
    <n v="0"/>
    <n v="159"/>
    <n v="0"/>
    <x v="1"/>
    <n v="0"/>
    <n v="0"/>
  </r>
  <r>
    <x v="6"/>
    <x v="6"/>
    <x v="33"/>
    <n v="0"/>
    <n v="160"/>
    <n v="0"/>
    <x v="1"/>
    <n v="0"/>
    <n v="0"/>
  </r>
  <r>
    <x v="6"/>
    <x v="6"/>
    <x v="33"/>
    <n v="0"/>
    <n v="161"/>
    <n v="0"/>
    <x v="1"/>
    <n v="0"/>
    <n v="0"/>
  </r>
  <r>
    <x v="6"/>
    <x v="6"/>
    <x v="33"/>
    <n v="0"/>
    <n v="162"/>
    <n v="0"/>
    <x v="1"/>
    <n v="0"/>
    <n v="0"/>
  </r>
  <r>
    <x v="6"/>
    <x v="6"/>
    <x v="33"/>
    <n v="0"/>
    <n v="163"/>
    <n v="0"/>
    <x v="1"/>
    <n v="0"/>
    <n v="0"/>
  </r>
  <r>
    <x v="6"/>
    <x v="6"/>
    <x v="33"/>
    <n v="0"/>
    <n v="164"/>
    <n v="0"/>
    <x v="1"/>
    <n v="0"/>
    <n v="0"/>
  </r>
  <r>
    <x v="6"/>
    <x v="6"/>
    <x v="33"/>
    <n v="0"/>
    <n v="165"/>
    <n v="0"/>
    <x v="1"/>
    <n v="0"/>
    <n v="0"/>
  </r>
  <r>
    <x v="6"/>
    <x v="6"/>
    <x v="33"/>
    <n v="0"/>
    <n v="166"/>
    <n v="0"/>
    <x v="1"/>
    <n v="0"/>
    <n v="0"/>
  </r>
  <r>
    <x v="6"/>
    <x v="6"/>
    <x v="33"/>
    <n v="0"/>
    <n v="167"/>
    <n v="0"/>
    <x v="1"/>
    <n v="0"/>
    <n v="0"/>
  </r>
  <r>
    <x v="6"/>
    <x v="6"/>
    <x v="33"/>
    <n v="0"/>
    <n v="168"/>
    <n v="0"/>
    <x v="1"/>
    <n v="0"/>
    <n v="0"/>
  </r>
  <r>
    <x v="6"/>
    <x v="6"/>
    <x v="33"/>
    <n v="0"/>
    <n v="169"/>
    <n v="0"/>
    <x v="1"/>
    <n v="0"/>
    <n v="0"/>
  </r>
  <r>
    <x v="6"/>
    <x v="6"/>
    <x v="33"/>
    <n v="0"/>
    <n v="170"/>
    <n v="0"/>
    <x v="1"/>
    <n v="0"/>
    <n v="0"/>
  </r>
  <r>
    <x v="6"/>
    <x v="6"/>
    <x v="33"/>
    <n v="0"/>
    <n v="171"/>
    <n v="0"/>
    <x v="1"/>
    <n v="0"/>
    <n v="0"/>
  </r>
  <r>
    <x v="6"/>
    <x v="6"/>
    <x v="33"/>
    <n v="0"/>
    <n v="172"/>
    <n v="0"/>
    <x v="1"/>
    <n v="0"/>
    <n v="0"/>
  </r>
  <r>
    <x v="6"/>
    <x v="6"/>
    <x v="33"/>
    <n v="0"/>
    <n v="173"/>
    <n v="0"/>
    <x v="1"/>
    <n v="0"/>
    <n v="0"/>
  </r>
  <r>
    <x v="6"/>
    <x v="6"/>
    <x v="33"/>
    <n v="0"/>
    <n v="174"/>
    <n v="0"/>
    <x v="1"/>
    <n v="0"/>
    <n v="0"/>
  </r>
  <r>
    <x v="6"/>
    <x v="6"/>
    <x v="33"/>
    <n v="0"/>
    <n v="175"/>
    <n v="0"/>
    <x v="1"/>
    <n v="0"/>
    <n v="0"/>
  </r>
  <r>
    <x v="6"/>
    <x v="6"/>
    <x v="33"/>
    <n v="0"/>
    <n v="176"/>
    <n v="0"/>
    <x v="1"/>
    <n v="0"/>
    <n v="0"/>
  </r>
  <r>
    <x v="6"/>
    <x v="6"/>
    <x v="33"/>
    <n v="0"/>
    <n v="177"/>
    <n v="0"/>
    <x v="1"/>
    <n v="0"/>
    <n v="0"/>
  </r>
  <r>
    <x v="6"/>
    <x v="6"/>
    <x v="33"/>
    <n v="0"/>
    <n v="178"/>
    <n v="0"/>
    <x v="1"/>
    <n v="0"/>
    <n v="0"/>
  </r>
  <r>
    <x v="6"/>
    <x v="6"/>
    <x v="33"/>
    <n v="0"/>
    <n v="179"/>
    <n v="0"/>
    <x v="1"/>
    <n v="0"/>
    <n v="0"/>
  </r>
  <r>
    <x v="6"/>
    <x v="6"/>
    <x v="33"/>
    <n v="0"/>
    <n v="180"/>
    <n v="0"/>
    <x v="1"/>
    <n v="0"/>
    <n v="0"/>
  </r>
  <r>
    <x v="6"/>
    <x v="6"/>
    <x v="33"/>
    <n v="0"/>
    <n v="181"/>
    <n v="0"/>
    <x v="1"/>
    <n v="0"/>
    <n v="0"/>
  </r>
  <r>
    <x v="6"/>
    <x v="6"/>
    <x v="33"/>
    <n v="0"/>
    <n v="182"/>
    <n v="0"/>
    <x v="1"/>
    <n v="0"/>
    <n v="0"/>
  </r>
  <r>
    <x v="6"/>
    <x v="6"/>
    <x v="33"/>
    <n v="0"/>
    <n v="183"/>
    <n v="0"/>
    <x v="1"/>
    <n v="0"/>
    <n v="0"/>
  </r>
  <r>
    <x v="6"/>
    <x v="6"/>
    <x v="33"/>
    <n v="0"/>
    <n v="184"/>
    <n v="0"/>
    <x v="1"/>
    <n v="0"/>
    <n v="0"/>
  </r>
  <r>
    <x v="6"/>
    <x v="6"/>
    <x v="33"/>
    <n v="0"/>
    <n v="185"/>
    <n v="0"/>
    <x v="1"/>
    <n v="0"/>
    <n v="0"/>
  </r>
  <r>
    <x v="6"/>
    <x v="6"/>
    <x v="33"/>
    <n v="0"/>
    <n v="186"/>
    <n v="0"/>
    <x v="1"/>
    <n v="0"/>
    <n v="0"/>
  </r>
  <r>
    <x v="6"/>
    <x v="6"/>
    <x v="33"/>
    <n v="0"/>
    <n v="187"/>
    <n v="0"/>
    <x v="1"/>
    <n v="0"/>
    <n v="0"/>
  </r>
  <r>
    <x v="6"/>
    <x v="6"/>
    <x v="33"/>
    <n v="0"/>
    <n v="188"/>
    <n v="0"/>
    <x v="1"/>
    <n v="0"/>
    <n v="0"/>
  </r>
  <r>
    <x v="6"/>
    <x v="6"/>
    <x v="33"/>
    <n v="0"/>
    <n v="189"/>
    <n v="0"/>
    <x v="1"/>
    <n v="0"/>
    <n v="0"/>
  </r>
  <r>
    <x v="6"/>
    <x v="6"/>
    <x v="33"/>
    <n v="0"/>
    <n v="190"/>
    <n v="0"/>
    <x v="1"/>
    <n v="0"/>
    <n v="0"/>
  </r>
  <r>
    <x v="6"/>
    <x v="6"/>
    <x v="33"/>
    <n v="0"/>
    <n v="191"/>
    <n v="0"/>
    <x v="1"/>
    <n v="0"/>
    <n v="0"/>
  </r>
  <r>
    <x v="6"/>
    <x v="6"/>
    <x v="33"/>
    <n v="0"/>
    <n v="192"/>
    <n v="0"/>
    <x v="1"/>
    <n v="0"/>
    <n v="0"/>
  </r>
  <r>
    <x v="6"/>
    <x v="6"/>
    <x v="33"/>
    <n v="0"/>
    <n v="193"/>
    <n v="0"/>
    <x v="1"/>
    <n v="0"/>
    <n v="0"/>
  </r>
  <r>
    <x v="6"/>
    <x v="6"/>
    <x v="33"/>
    <n v="0"/>
    <n v="194"/>
    <n v="0"/>
    <x v="1"/>
    <n v="0"/>
    <n v="0"/>
  </r>
  <r>
    <x v="6"/>
    <x v="6"/>
    <x v="33"/>
    <n v="0"/>
    <n v="195"/>
    <n v="0"/>
    <x v="1"/>
    <n v="0"/>
    <n v="0"/>
  </r>
  <r>
    <x v="6"/>
    <x v="6"/>
    <x v="33"/>
    <n v="0"/>
    <n v="196"/>
    <n v="0"/>
    <x v="1"/>
    <n v="0"/>
    <n v="0"/>
  </r>
  <r>
    <x v="6"/>
    <x v="6"/>
    <x v="33"/>
    <n v="0"/>
    <n v="197"/>
    <n v="0"/>
    <x v="1"/>
    <n v="0"/>
    <n v="0"/>
  </r>
  <r>
    <x v="6"/>
    <x v="6"/>
    <x v="33"/>
    <n v="0"/>
    <n v="198"/>
    <n v="0"/>
    <x v="1"/>
    <n v="0"/>
    <n v="0"/>
  </r>
  <r>
    <x v="6"/>
    <x v="6"/>
    <x v="33"/>
    <n v="0"/>
    <n v="199"/>
    <n v="0"/>
    <x v="1"/>
    <n v="0"/>
    <n v="0"/>
  </r>
  <r>
    <x v="6"/>
    <x v="6"/>
    <x v="33"/>
    <n v="0"/>
    <n v="200"/>
    <n v="0"/>
    <x v="1"/>
    <n v="0"/>
    <n v="0"/>
  </r>
  <r>
    <x v="6"/>
    <x v="6"/>
    <x v="33"/>
    <n v="0"/>
    <n v="201"/>
    <n v="0"/>
    <x v="1"/>
    <n v="0"/>
    <n v="0"/>
  </r>
  <r>
    <x v="6"/>
    <x v="6"/>
    <x v="33"/>
    <n v="0"/>
    <n v="202"/>
    <n v="0"/>
    <x v="1"/>
    <n v="0"/>
    <n v="0"/>
  </r>
  <r>
    <x v="6"/>
    <x v="6"/>
    <x v="33"/>
    <n v="0"/>
    <n v="203"/>
    <n v="0"/>
    <x v="1"/>
    <n v="0"/>
    <n v="0"/>
  </r>
  <r>
    <x v="6"/>
    <x v="6"/>
    <x v="33"/>
    <n v="0"/>
    <n v="204"/>
    <n v="0"/>
    <x v="1"/>
    <n v="0"/>
    <n v="0"/>
  </r>
  <r>
    <x v="6"/>
    <x v="6"/>
    <x v="33"/>
    <n v="0"/>
    <n v="205"/>
    <n v="0"/>
    <x v="1"/>
    <n v="0"/>
    <n v="0"/>
  </r>
  <r>
    <x v="6"/>
    <x v="6"/>
    <x v="33"/>
    <n v="0"/>
    <n v="206"/>
    <n v="0"/>
    <x v="1"/>
    <n v="0"/>
    <n v="0"/>
  </r>
  <r>
    <x v="6"/>
    <x v="6"/>
    <x v="33"/>
    <n v="0"/>
    <n v="207"/>
    <n v="0"/>
    <x v="1"/>
    <n v="0"/>
    <n v="0"/>
  </r>
  <r>
    <x v="6"/>
    <x v="6"/>
    <x v="33"/>
    <n v="0"/>
    <n v="208"/>
    <n v="0"/>
    <x v="1"/>
    <n v="0"/>
    <n v="0"/>
  </r>
  <r>
    <x v="6"/>
    <x v="6"/>
    <x v="33"/>
    <n v="0"/>
    <n v="209"/>
    <n v="0"/>
    <x v="1"/>
    <n v="0"/>
    <n v="0"/>
  </r>
  <r>
    <x v="6"/>
    <x v="6"/>
    <x v="33"/>
    <n v="0"/>
    <n v="210"/>
    <n v="0"/>
    <x v="1"/>
    <n v="0"/>
    <n v="0"/>
  </r>
  <r>
    <x v="6"/>
    <x v="6"/>
    <x v="33"/>
    <n v="0"/>
    <n v="211"/>
    <n v="0"/>
    <x v="1"/>
    <n v="0"/>
    <n v="0"/>
  </r>
  <r>
    <x v="6"/>
    <x v="6"/>
    <x v="33"/>
    <n v="0"/>
    <n v="212"/>
    <n v="0"/>
    <x v="1"/>
    <n v="0"/>
    <n v="0"/>
  </r>
  <r>
    <x v="6"/>
    <x v="6"/>
    <x v="33"/>
    <n v="0"/>
    <n v="213"/>
    <n v="0"/>
    <x v="1"/>
    <n v="0"/>
    <n v="0"/>
  </r>
  <r>
    <x v="6"/>
    <x v="6"/>
    <x v="33"/>
    <n v="0"/>
    <n v="214"/>
    <n v="0"/>
    <x v="1"/>
    <n v="0"/>
    <n v="0"/>
  </r>
  <r>
    <x v="6"/>
    <x v="6"/>
    <x v="33"/>
    <n v="0"/>
    <n v="215"/>
    <n v="0"/>
    <x v="1"/>
    <n v="0"/>
    <n v="0"/>
  </r>
  <r>
    <x v="6"/>
    <x v="6"/>
    <x v="33"/>
    <n v="0"/>
    <n v="216"/>
    <n v="0"/>
    <x v="1"/>
    <n v="0"/>
    <n v="0"/>
  </r>
  <r>
    <x v="6"/>
    <x v="6"/>
    <x v="33"/>
    <n v="0"/>
    <n v="217"/>
    <n v="0"/>
    <x v="1"/>
    <n v="0"/>
    <n v="0"/>
  </r>
  <r>
    <x v="6"/>
    <x v="6"/>
    <x v="33"/>
    <n v="0"/>
    <n v="218"/>
    <n v="0"/>
    <x v="1"/>
    <n v="0"/>
    <n v="0"/>
  </r>
  <r>
    <x v="6"/>
    <x v="6"/>
    <x v="33"/>
    <n v="0"/>
    <n v="219"/>
    <n v="0"/>
    <x v="1"/>
    <n v="0"/>
    <n v="0"/>
  </r>
  <r>
    <x v="6"/>
    <x v="6"/>
    <x v="33"/>
    <n v="0"/>
    <n v="220"/>
    <n v="0"/>
    <x v="1"/>
    <n v="0"/>
    <n v="0"/>
  </r>
  <r>
    <x v="6"/>
    <x v="6"/>
    <x v="33"/>
    <n v="0"/>
    <n v="221"/>
    <n v="0"/>
    <x v="1"/>
    <n v="0"/>
    <n v="0"/>
  </r>
  <r>
    <x v="6"/>
    <x v="6"/>
    <x v="33"/>
    <n v="0"/>
    <n v="222"/>
    <n v="0"/>
    <x v="1"/>
    <n v="0"/>
    <n v="0"/>
  </r>
  <r>
    <x v="6"/>
    <x v="6"/>
    <x v="33"/>
    <n v="0"/>
    <n v="223"/>
    <n v="0"/>
    <x v="1"/>
    <n v="0"/>
    <n v="0"/>
  </r>
  <r>
    <x v="6"/>
    <x v="6"/>
    <x v="33"/>
    <n v="0"/>
    <n v="224"/>
    <n v="0"/>
    <x v="1"/>
    <n v="0"/>
    <n v="0"/>
  </r>
  <r>
    <x v="6"/>
    <x v="6"/>
    <x v="33"/>
    <n v="0"/>
    <n v="225"/>
    <n v="0"/>
    <x v="1"/>
    <n v="0"/>
    <n v="0"/>
  </r>
  <r>
    <x v="6"/>
    <x v="6"/>
    <x v="33"/>
    <n v="0"/>
    <n v="226"/>
    <n v="0"/>
    <x v="1"/>
    <n v="0"/>
    <n v="0"/>
  </r>
  <r>
    <x v="6"/>
    <x v="6"/>
    <x v="33"/>
    <n v="0"/>
    <n v="227"/>
    <n v="0"/>
    <x v="1"/>
    <n v="0"/>
    <n v="0"/>
  </r>
  <r>
    <x v="6"/>
    <x v="6"/>
    <x v="33"/>
    <n v="0"/>
    <n v="228"/>
    <n v="0"/>
    <x v="1"/>
    <n v="0"/>
    <n v="0"/>
  </r>
  <r>
    <x v="6"/>
    <x v="6"/>
    <x v="33"/>
    <n v="0"/>
    <n v="229"/>
    <n v="0"/>
    <x v="1"/>
    <n v="0"/>
    <n v="0"/>
  </r>
  <r>
    <x v="6"/>
    <x v="6"/>
    <x v="33"/>
    <n v="0"/>
    <n v="230"/>
    <n v="0"/>
    <x v="1"/>
    <n v="0"/>
    <n v="0"/>
  </r>
  <r>
    <x v="6"/>
    <x v="6"/>
    <x v="33"/>
    <n v="0"/>
    <n v="231"/>
    <n v="0"/>
    <x v="1"/>
    <n v="0"/>
    <n v="0"/>
  </r>
  <r>
    <x v="6"/>
    <x v="6"/>
    <x v="33"/>
    <n v="0"/>
    <n v="232"/>
    <n v="0"/>
    <x v="1"/>
    <n v="0"/>
    <n v="0"/>
  </r>
  <r>
    <x v="6"/>
    <x v="6"/>
    <x v="33"/>
    <n v="0"/>
    <n v="233"/>
    <n v="0"/>
    <x v="1"/>
    <n v="0"/>
    <n v="0"/>
  </r>
  <r>
    <x v="6"/>
    <x v="6"/>
    <x v="33"/>
    <n v="0"/>
    <n v="234"/>
    <n v="0"/>
    <x v="1"/>
    <n v="0"/>
    <n v="0"/>
  </r>
  <r>
    <x v="6"/>
    <x v="6"/>
    <x v="33"/>
    <n v="0"/>
    <n v="235"/>
    <n v="0"/>
    <x v="1"/>
    <n v="0"/>
    <n v="0"/>
  </r>
  <r>
    <x v="6"/>
    <x v="6"/>
    <x v="33"/>
    <n v="0"/>
    <n v="236"/>
    <n v="0"/>
    <x v="1"/>
    <n v="0"/>
    <n v="0"/>
  </r>
  <r>
    <x v="6"/>
    <x v="6"/>
    <x v="33"/>
    <n v="0"/>
    <n v="237"/>
    <n v="0"/>
    <x v="1"/>
    <n v="0"/>
    <n v="0"/>
  </r>
  <r>
    <x v="6"/>
    <x v="6"/>
    <x v="33"/>
    <n v="0"/>
    <n v="238"/>
    <n v="0"/>
    <x v="1"/>
    <n v="0"/>
    <n v="0"/>
  </r>
  <r>
    <x v="6"/>
    <x v="6"/>
    <x v="33"/>
    <n v="0"/>
    <n v="239"/>
    <n v="0"/>
    <x v="1"/>
    <n v="0"/>
    <n v="0"/>
  </r>
  <r>
    <x v="6"/>
    <x v="6"/>
    <x v="33"/>
    <n v="0"/>
    <n v="240"/>
    <n v="0"/>
    <x v="1"/>
    <n v="0"/>
    <n v="0"/>
  </r>
  <r>
    <x v="6"/>
    <x v="6"/>
    <x v="33"/>
    <n v="0"/>
    <n v="241"/>
    <n v="0"/>
    <x v="1"/>
    <n v="0"/>
    <n v="0"/>
  </r>
  <r>
    <x v="6"/>
    <x v="6"/>
    <x v="33"/>
    <n v="0"/>
    <n v="242"/>
    <n v="0"/>
    <x v="1"/>
    <n v="0"/>
    <n v="0"/>
  </r>
  <r>
    <x v="6"/>
    <x v="6"/>
    <x v="33"/>
    <n v="0"/>
    <n v="243"/>
    <n v="0"/>
    <x v="1"/>
    <n v="0"/>
    <n v="0"/>
  </r>
  <r>
    <x v="6"/>
    <x v="6"/>
    <x v="33"/>
    <n v="0"/>
    <n v="244"/>
    <n v="0"/>
    <x v="1"/>
    <n v="0"/>
    <n v="0"/>
  </r>
  <r>
    <x v="6"/>
    <x v="6"/>
    <x v="33"/>
    <n v="0"/>
    <n v="245"/>
    <n v="0"/>
    <x v="1"/>
    <n v="0"/>
    <n v="0"/>
  </r>
  <r>
    <x v="6"/>
    <x v="6"/>
    <x v="33"/>
    <n v="0"/>
    <n v="246"/>
    <n v="0"/>
    <x v="1"/>
    <n v="0"/>
    <n v="0"/>
  </r>
  <r>
    <x v="6"/>
    <x v="6"/>
    <x v="33"/>
    <n v="0"/>
    <n v="247"/>
    <n v="0"/>
    <x v="1"/>
    <n v="0"/>
    <n v="0"/>
  </r>
  <r>
    <x v="6"/>
    <x v="6"/>
    <x v="33"/>
    <n v="0"/>
    <n v="248"/>
    <n v="0"/>
    <x v="1"/>
    <n v="0"/>
    <n v="0"/>
  </r>
  <r>
    <x v="6"/>
    <x v="6"/>
    <x v="33"/>
    <n v="0"/>
    <n v="249"/>
    <n v="0"/>
    <x v="1"/>
    <n v="0"/>
    <n v="0"/>
  </r>
  <r>
    <x v="6"/>
    <x v="6"/>
    <x v="33"/>
    <n v="0"/>
    <n v="250"/>
    <n v="0"/>
    <x v="1"/>
    <n v="0"/>
    <n v="0"/>
  </r>
  <r>
    <x v="6"/>
    <x v="6"/>
    <x v="33"/>
    <n v="0"/>
    <n v="251"/>
    <n v="0"/>
    <x v="1"/>
    <n v="0"/>
    <n v="0"/>
  </r>
  <r>
    <x v="6"/>
    <x v="6"/>
    <x v="33"/>
    <n v="0"/>
    <n v="252"/>
    <n v="0"/>
    <x v="1"/>
    <n v="0"/>
    <n v="0"/>
  </r>
  <r>
    <x v="6"/>
    <x v="6"/>
    <x v="33"/>
    <n v="0"/>
    <n v="253"/>
    <n v="0"/>
    <x v="1"/>
    <n v="0"/>
    <n v="0"/>
  </r>
  <r>
    <x v="6"/>
    <x v="6"/>
    <x v="33"/>
    <n v="0"/>
    <n v="254"/>
    <n v="0"/>
    <x v="1"/>
    <n v="0"/>
    <n v="0"/>
  </r>
  <r>
    <x v="6"/>
    <x v="6"/>
    <x v="33"/>
    <n v="0"/>
    <n v="255"/>
    <n v="0"/>
    <x v="1"/>
    <n v="0"/>
    <n v="0"/>
  </r>
  <r>
    <x v="6"/>
    <x v="6"/>
    <x v="33"/>
    <n v="0"/>
    <n v="256"/>
    <n v="0"/>
    <x v="1"/>
    <n v="0"/>
    <n v="0"/>
  </r>
  <r>
    <x v="6"/>
    <x v="6"/>
    <x v="33"/>
    <n v="0"/>
    <n v="257"/>
    <n v="0"/>
    <x v="1"/>
    <n v="0"/>
    <n v="0"/>
  </r>
  <r>
    <x v="6"/>
    <x v="6"/>
    <x v="33"/>
    <n v="0"/>
    <n v="258"/>
    <n v="0"/>
    <x v="1"/>
    <n v="0"/>
    <n v="0"/>
  </r>
  <r>
    <x v="6"/>
    <x v="6"/>
    <x v="33"/>
    <n v="0"/>
    <n v="259"/>
    <n v="0"/>
    <x v="1"/>
    <n v="0"/>
    <n v="0"/>
  </r>
  <r>
    <x v="6"/>
    <x v="6"/>
    <x v="33"/>
    <n v="0"/>
    <n v="260"/>
    <n v="0"/>
    <x v="1"/>
    <n v="0"/>
    <n v="0"/>
  </r>
  <r>
    <x v="6"/>
    <x v="6"/>
    <x v="33"/>
    <n v="0"/>
    <n v="261"/>
    <n v="0"/>
    <x v="1"/>
    <n v="0"/>
    <n v="0"/>
  </r>
  <r>
    <x v="6"/>
    <x v="6"/>
    <x v="33"/>
    <n v="0"/>
    <n v="262"/>
    <n v="0"/>
    <x v="1"/>
    <n v="0"/>
    <n v="0"/>
  </r>
  <r>
    <x v="6"/>
    <x v="6"/>
    <x v="33"/>
    <n v="0"/>
    <n v="263"/>
    <n v="0"/>
    <x v="1"/>
    <n v="0"/>
    <n v="0"/>
  </r>
  <r>
    <x v="6"/>
    <x v="6"/>
    <x v="33"/>
    <n v="0"/>
    <n v="264"/>
    <n v="0"/>
    <x v="1"/>
    <n v="0"/>
    <n v="0"/>
  </r>
  <r>
    <x v="6"/>
    <x v="6"/>
    <x v="33"/>
    <n v="0"/>
    <n v="265"/>
    <n v="0"/>
    <x v="1"/>
    <n v="0"/>
    <n v="0"/>
  </r>
  <r>
    <x v="6"/>
    <x v="6"/>
    <x v="33"/>
    <n v="0"/>
    <n v="266"/>
    <n v="0"/>
    <x v="1"/>
    <n v="0"/>
    <n v="0"/>
  </r>
  <r>
    <x v="6"/>
    <x v="6"/>
    <x v="33"/>
    <n v="0"/>
    <n v="267"/>
    <n v="0"/>
    <x v="1"/>
    <n v="0"/>
    <n v="0"/>
  </r>
  <r>
    <x v="6"/>
    <x v="6"/>
    <x v="33"/>
    <n v="0"/>
    <n v="268"/>
    <n v="0"/>
    <x v="1"/>
    <n v="0"/>
    <n v="0"/>
  </r>
  <r>
    <x v="6"/>
    <x v="6"/>
    <x v="33"/>
    <n v="0"/>
    <n v="269"/>
    <n v="0"/>
    <x v="1"/>
    <n v="0"/>
    <n v="0"/>
  </r>
  <r>
    <x v="6"/>
    <x v="6"/>
    <x v="33"/>
    <n v="0"/>
    <n v="270"/>
    <n v="0"/>
    <x v="1"/>
    <n v="0"/>
    <n v="0"/>
  </r>
  <r>
    <x v="6"/>
    <x v="6"/>
    <x v="33"/>
    <n v="0"/>
    <n v="271"/>
    <n v="0"/>
    <x v="1"/>
    <n v="0"/>
    <n v="0"/>
  </r>
  <r>
    <x v="6"/>
    <x v="6"/>
    <x v="33"/>
    <n v="0"/>
    <n v="272"/>
    <n v="0"/>
    <x v="1"/>
    <n v="0"/>
    <n v="0"/>
  </r>
  <r>
    <x v="6"/>
    <x v="6"/>
    <x v="33"/>
    <n v="0"/>
    <n v="273"/>
    <n v="0"/>
    <x v="1"/>
    <n v="0"/>
    <n v="0"/>
  </r>
  <r>
    <x v="6"/>
    <x v="6"/>
    <x v="33"/>
    <n v="0"/>
    <n v="274"/>
    <n v="0"/>
    <x v="1"/>
    <n v="0"/>
    <n v="0"/>
  </r>
  <r>
    <x v="6"/>
    <x v="6"/>
    <x v="33"/>
    <n v="0"/>
    <n v="275"/>
    <n v="0"/>
    <x v="1"/>
    <n v="0"/>
    <n v="0"/>
  </r>
  <r>
    <x v="6"/>
    <x v="6"/>
    <x v="33"/>
    <n v="0"/>
    <n v="276"/>
    <n v="0"/>
    <x v="1"/>
    <n v="0"/>
    <n v="0"/>
  </r>
  <r>
    <x v="6"/>
    <x v="6"/>
    <x v="33"/>
    <n v="0"/>
    <n v="277"/>
    <n v="0"/>
    <x v="1"/>
    <n v="0"/>
    <n v="0"/>
  </r>
  <r>
    <x v="6"/>
    <x v="6"/>
    <x v="33"/>
    <n v="0"/>
    <n v="278"/>
    <n v="0"/>
    <x v="1"/>
    <n v="0"/>
    <n v="0"/>
  </r>
  <r>
    <x v="6"/>
    <x v="6"/>
    <x v="33"/>
    <n v="0"/>
    <n v="279"/>
    <n v="0"/>
    <x v="1"/>
    <n v="0"/>
    <n v="0"/>
  </r>
  <r>
    <x v="6"/>
    <x v="6"/>
    <x v="33"/>
    <n v="0"/>
    <n v="280"/>
    <n v="0"/>
    <x v="1"/>
    <n v="0"/>
    <n v="0"/>
  </r>
  <r>
    <x v="6"/>
    <x v="6"/>
    <x v="33"/>
    <n v="0"/>
    <n v="281"/>
    <n v="0"/>
    <x v="1"/>
    <n v="0"/>
    <n v="0"/>
  </r>
  <r>
    <x v="6"/>
    <x v="6"/>
    <x v="33"/>
    <n v="0"/>
    <n v="282"/>
    <n v="0"/>
    <x v="1"/>
    <n v="0"/>
    <n v="0"/>
  </r>
  <r>
    <x v="6"/>
    <x v="6"/>
    <x v="33"/>
    <n v="0"/>
    <n v="283"/>
    <n v="0"/>
    <x v="1"/>
    <n v="0"/>
    <n v="0"/>
  </r>
  <r>
    <x v="6"/>
    <x v="6"/>
    <x v="33"/>
    <n v="0"/>
    <n v="284"/>
    <n v="0"/>
    <x v="1"/>
    <n v="0"/>
    <n v="0"/>
  </r>
  <r>
    <x v="6"/>
    <x v="6"/>
    <x v="33"/>
    <n v="0"/>
    <n v="285"/>
    <n v="0"/>
    <x v="1"/>
    <n v="0"/>
    <n v="0"/>
  </r>
  <r>
    <x v="6"/>
    <x v="6"/>
    <x v="33"/>
    <n v="0"/>
    <n v="286"/>
    <n v="0"/>
    <x v="1"/>
    <n v="0"/>
    <n v="0"/>
  </r>
  <r>
    <x v="6"/>
    <x v="6"/>
    <x v="33"/>
    <n v="0"/>
    <n v="287"/>
    <n v="0"/>
    <x v="1"/>
    <n v="0"/>
    <n v="0"/>
  </r>
  <r>
    <x v="6"/>
    <x v="6"/>
    <x v="33"/>
    <n v="0"/>
    <n v="288"/>
    <n v="0"/>
    <x v="1"/>
    <n v="0"/>
    <n v="0"/>
  </r>
  <r>
    <x v="6"/>
    <x v="6"/>
    <x v="33"/>
    <n v="0"/>
    <n v="289"/>
    <n v="0"/>
    <x v="1"/>
    <n v="0"/>
    <n v="0"/>
  </r>
  <r>
    <x v="6"/>
    <x v="6"/>
    <x v="33"/>
    <n v="0"/>
    <n v="290"/>
    <n v="0"/>
    <x v="1"/>
    <n v="0"/>
    <n v="0"/>
  </r>
  <r>
    <x v="6"/>
    <x v="6"/>
    <x v="33"/>
    <n v="0"/>
    <n v="291"/>
    <n v="0"/>
    <x v="1"/>
    <n v="0"/>
    <n v="0"/>
  </r>
  <r>
    <x v="6"/>
    <x v="6"/>
    <x v="33"/>
    <n v="0"/>
    <n v="292"/>
    <n v="0"/>
    <x v="1"/>
    <n v="0"/>
    <n v="0"/>
  </r>
  <r>
    <x v="6"/>
    <x v="6"/>
    <x v="33"/>
    <n v="0"/>
    <n v="293"/>
    <n v="0"/>
    <x v="1"/>
    <n v="0"/>
    <n v="0"/>
  </r>
  <r>
    <x v="6"/>
    <x v="6"/>
    <x v="33"/>
    <n v="0"/>
    <n v="294"/>
    <n v="0"/>
    <x v="1"/>
    <n v="0"/>
    <n v="0"/>
  </r>
  <r>
    <x v="6"/>
    <x v="6"/>
    <x v="33"/>
    <n v="0"/>
    <n v="295"/>
    <n v="0"/>
    <x v="1"/>
    <n v="0"/>
    <n v="0"/>
  </r>
  <r>
    <x v="6"/>
    <x v="6"/>
    <x v="33"/>
    <n v="0"/>
    <n v="296"/>
    <n v="0"/>
    <x v="1"/>
    <n v="0"/>
    <n v="0"/>
  </r>
  <r>
    <x v="6"/>
    <x v="6"/>
    <x v="33"/>
    <n v="0"/>
    <n v="297"/>
    <n v="0"/>
    <x v="1"/>
    <n v="0"/>
    <n v="0"/>
  </r>
  <r>
    <x v="6"/>
    <x v="6"/>
    <x v="33"/>
    <n v="0"/>
    <n v="298"/>
    <n v="0"/>
    <x v="1"/>
    <n v="0"/>
    <n v="0"/>
  </r>
  <r>
    <x v="6"/>
    <x v="6"/>
    <x v="33"/>
    <n v="0"/>
    <n v="299"/>
    <n v="0"/>
    <x v="1"/>
    <n v="0"/>
    <n v="0"/>
  </r>
  <r>
    <x v="6"/>
    <x v="6"/>
    <x v="33"/>
    <n v="0"/>
    <n v="300"/>
    <n v="0"/>
    <x v="1"/>
    <n v="0"/>
    <n v="0"/>
  </r>
  <r>
    <x v="6"/>
    <x v="6"/>
    <x v="33"/>
    <n v="0"/>
    <n v="301"/>
    <n v="0"/>
    <x v="1"/>
    <n v="0"/>
    <n v="0"/>
  </r>
  <r>
    <x v="6"/>
    <x v="6"/>
    <x v="33"/>
    <n v="0"/>
    <n v="302"/>
    <n v="0"/>
    <x v="1"/>
    <n v="0"/>
    <n v="0"/>
  </r>
  <r>
    <x v="6"/>
    <x v="6"/>
    <x v="33"/>
    <n v="0"/>
    <n v="303"/>
    <n v="0"/>
    <x v="1"/>
    <n v="0"/>
    <n v="0"/>
  </r>
  <r>
    <x v="6"/>
    <x v="6"/>
    <x v="33"/>
    <n v="0"/>
    <n v="304"/>
    <n v="0"/>
    <x v="1"/>
    <n v="0"/>
    <n v="0"/>
  </r>
  <r>
    <x v="6"/>
    <x v="6"/>
    <x v="33"/>
    <n v="0"/>
    <n v="305"/>
    <n v="0"/>
    <x v="1"/>
    <n v="0"/>
    <n v="0"/>
  </r>
  <r>
    <x v="6"/>
    <x v="6"/>
    <x v="33"/>
    <n v="0"/>
    <n v="306"/>
    <n v="0"/>
    <x v="1"/>
    <n v="0"/>
    <n v="0"/>
  </r>
  <r>
    <x v="6"/>
    <x v="6"/>
    <x v="33"/>
    <n v="0"/>
    <n v="307"/>
    <n v="0"/>
    <x v="1"/>
    <n v="0"/>
    <n v="0"/>
  </r>
  <r>
    <x v="6"/>
    <x v="6"/>
    <x v="33"/>
    <n v="0"/>
    <n v="308"/>
    <n v="0"/>
    <x v="1"/>
    <n v="0"/>
    <n v="0"/>
  </r>
  <r>
    <x v="6"/>
    <x v="6"/>
    <x v="33"/>
    <n v="0"/>
    <n v="309"/>
    <n v="0"/>
    <x v="1"/>
    <n v="0"/>
    <n v="0"/>
  </r>
  <r>
    <x v="6"/>
    <x v="6"/>
    <x v="33"/>
    <n v="0"/>
    <n v="310"/>
    <n v="0"/>
    <x v="1"/>
    <n v="0"/>
    <n v="0"/>
  </r>
  <r>
    <x v="6"/>
    <x v="6"/>
    <x v="33"/>
    <n v="0"/>
    <n v="311"/>
    <n v="0"/>
    <x v="1"/>
    <n v="0"/>
    <n v="0"/>
  </r>
  <r>
    <x v="6"/>
    <x v="6"/>
    <x v="33"/>
    <n v="0"/>
    <n v="312"/>
    <n v="0"/>
    <x v="1"/>
    <n v="0"/>
    <n v="0"/>
  </r>
  <r>
    <x v="6"/>
    <x v="6"/>
    <x v="33"/>
    <n v="0"/>
    <n v="313"/>
    <n v="0"/>
    <x v="1"/>
    <n v="0"/>
    <n v="0"/>
  </r>
  <r>
    <x v="6"/>
    <x v="6"/>
    <x v="33"/>
    <n v="0"/>
    <n v="314"/>
    <n v="0"/>
    <x v="1"/>
    <n v="0"/>
    <n v="0"/>
  </r>
  <r>
    <x v="6"/>
    <x v="6"/>
    <x v="33"/>
    <n v="0"/>
    <n v="315"/>
    <n v="0"/>
    <x v="1"/>
    <n v="0"/>
    <n v="0"/>
  </r>
  <r>
    <x v="6"/>
    <x v="6"/>
    <x v="33"/>
    <n v="0"/>
    <n v="316"/>
    <n v="0"/>
    <x v="1"/>
    <n v="0"/>
    <n v="0"/>
  </r>
  <r>
    <x v="6"/>
    <x v="6"/>
    <x v="33"/>
    <n v="0"/>
    <n v="317"/>
    <n v="0"/>
    <x v="1"/>
    <n v="0"/>
    <n v="0"/>
  </r>
  <r>
    <x v="6"/>
    <x v="6"/>
    <x v="33"/>
    <n v="0"/>
    <n v="318"/>
    <n v="0"/>
    <x v="1"/>
    <n v="0"/>
    <n v="0"/>
  </r>
  <r>
    <x v="6"/>
    <x v="6"/>
    <x v="33"/>
    <n v="0"/>
    <n v="319"/>
    <n v="0"/>
    <x v="1"/>
    <n v="0"/>
    <n v="0"/>
  </r>
  <r>
    <x v="6"/>
    <x v="6"/>
    <x v="33"/>
    <n v="0"/>
    <n v="320"/>
    <n v="0"/>
    <x v="1"/>
    <n v="0"/>
    <n v="0"/>
  </r>
  <r>
    <x v="6"/>
    <x v="6"/>
    <x v="33"/>
    <n v="0"/>
    <n v="321"/>
    <n v="0"/>
    <x v="1"/>
    <n v="0"/>
    <n v="0"/>
  </r>
  <r>
    <x v="6"/>
    <x v="6"/>
    <x v="33"/>
    <n v="0"/>
    <n v="322"/>
    <n v="0"/>
    <x v="1"/>
    <n v="0"/>
    <n v="0"/>
  </r>
  <r>
    <x v="6"/>
    <x v="6"/>
    <x v="33"/>
    <n v="0"/>
    <n v="323"/>
    <n v="0"/>
    <x v="1"/>
    <n v="0"/>
    <n v="0"/>
  </r>
  <r>
    <x v="6"/>
    <x v="6"/>
    <x v="33"/>
    <n v="0"/>
    <n v="324"/>
    <n v="0"/>
    <x v="1"/>
    <n v="0"/>
    <n v="0"/>
  </r>
  <r>
    <x v="6"/>
    <x v="6"/>
    <x v="33"/>
    <n v="0"/>
    <n v="325"/>
    <n v="0"/>
    <x v="1"/>
    <n v="0"/>
    <n v="0"/>
  </r>
  <r>
    <x v="6"/>
    <x v="6"/>
    <x v="33"/>
    <n v="0"/>
    <n v="326"/>
    <n v="0"/>
    <x v="1"/>
    <n v="0"/>
    <n v="0"/>
  </r>
  <r>
    <x v="6"/>
    <x v="6"/>
    <x v="33"/>
    <n v="0"/>
    <n v="327"/>
    <n v="0"/>
    <x v="1"/>
    <n v="0"/>
    <n v="0"/>
  </r>
  <r>
    <x v="6"/>
    <x v="6"/>
    <x v="33"/>
    <n v="0"/>
    <n v="328"/>
    <n v="0"/>
    <x v="1"/>
    <n v="0"/>
    <n v="0"/>
  </r>
  <r>
    <x v="6"/>
    <x v="6"/>
    <x v="33"/>
    <n v="0"/>
    <n v="329"/>
    <n v="0"/>
    <x v="1"/>
    <n v="0"/>
    <n v="0"/>
  </r>
  <r>
    <x v="6"/>
    <x v="6"/>
    <x v="33"/>
    <n v="0"/>
    <n v="330"/>
    <n v="0"/>
    <x v="1"/>
    <n v="0"/>
    <n v="0"/>
  </r>
  <r>
    <x v="6"/>
    <x v="6"/>
    <x v="33"/>
    <n v="0"/>
    <n v="331"/>
    <n v="0"/>
    <x v="1"/>
    <n v="0"/>
    <n v="0"/>
  </r>
  <r>
    <x v="6"/>
    <x v="6"/>
    <x v="33"/>
    <n v="0"/>
    <n v="332"/>
    <n v="0"/>
    <x v="1"/>
    <n v="0"/>
    <n v="0"/>
  </r>
  <r>
    <x v="6"/>
    <x v="6"/>
    <x v="33"/>
    <n v="0"/>
    <n v="333"/>
    <n v="0"/>
    <x v="1"/>
    <n v="0"/>
    <n v="0"/>
  </r>
  <r>
    <x v="6"/>
    <x v="6"/>
    <x v="33"/>
    <n v="0"/>
    <n v="334"/>
    <n v="0"/>
    <x v="1"/>
    <n v="0"/>
    <n v="0"/>
  </r>
  <r>
    <x v="6"/>
    <x v="6"/>
    <x v="33"/>
    <n v="0"/>
    <n v="335"/>
    <n v="0"/>
    <x v="1"/>
    <n v="0"/>
    <n v="0"/>
  </r>
  <r>
    <x v="6"/>
    <x v="6"/>
    <x v="33"/>
    <n v="0"/>
    <n v="336"/>
    <n v="0"/>
    <x v="1"/>
    <n v="0"/>
    <n v="0"/>
  </r>
  <r>
    <x v="6"/>
    <x v="6"/>
    <x v="33"/>
    <n v="0"/>
    <n v="337"/>
    <n v="0"/>
    <x v="1"/>
    <n v="0"/>
    <n v="0"/>
  </r>
  <r>
    <x v="6"/>
    <x v="6"/>
    <x v="33"/>
    <n v="0"/>
    <n v="338"/>
    <n v="0"/>
    <x v="1"/>
    <n v="0"/>
    <n v="0"/>
  </r>
  <r>
    <x v="6"/>
    <x v="6"/>
    <x v="33"/>
    <n v="0"/>
    <n v="339"/>
    <n v="0"/>
    <x v="1"/>
    <n v="0"/>
    <n v="0"/>
  </r>
  <r>
    <x v="6"/>
    <x v="6"/>
    <x v="33"/>
    <n v="0"/>
    <n v="340"/>
    <n v="0"/>
    <x v="1"/>
    <n v="0"/>
    <n v="0"/>
  </r>
  <r>
    <x v="6"/>
    <x v="6"/>
    <x v="33"/>
    <n v="0"/>
    <n v="341"/>
    <n v="0"/>
    <x v="1"/>
    <n v="0"/>
    <n v="0"/>
  </r>
  <r>
    <x v="6"/>
    <x v="6"/>
    <x v="33"/>
    <n v="0"/>
    <n v="342"/>
    <n v="0"/>
    <x v="1"/>
    <n v="0"/>
    <n v="0"/>
  </r>
  <r>
    <x v="6"/>
    <x v="6"/>
    <x v="33"/>
    <n v="0"/>
    <n v="343"/>
    <n v="0"/>
    <x v="1"/>
    <n v="0"/>
    <n v="0"/>
  </r>
  <r>
    <x v="6"/>
    <x v="6"/>
    <x v="33"/>
    <n v="0"/>
    <n v="344"/>
    <n v="0"/>
    <x v="1"/>
    <n v="0"/>
    <n v="0"/>
  </r>
  <r>
    <x v="6"/>
    <x v="6"/>
    <x v="33"/>
    <n v="0"/>
    <n v="345"/>
    <n v="0"/>
    <x v="1"/>
    <n v="0"/>
    <n v="0"/>
  </r>
  <r>
    <x v="6"/>
    <x v="6"/>
    <x v="33"/>
    <n v="0"/>
    <n v="346"/>
    <n v="0"/>
    <x v="1"/>
    <n v="0"/>
    <n v="0"/>
  </r>
  <r>
    <x v="6"/>
    <x v="6"/>
    <x v="33"/>
    <n v="0"/>
    <n v="347"/>
    <n v="0"/>
    <x v="1"/>
    <n v="0"/>
    <n v="0"/>
  </r>
  <r>
    <x v="6"/>
    <x v="6"/>
    <x v="33"/>
    <n v="0"/>
    <n v="348"/>
    <n v="0"/>
    <x v="1"/>
    <n v="0"/>
    <n v="0"/>
  </r>
  <r>
    <x v="6"/>
    <x v="6"/>
    <x v="33"/>
    <n v="0"/>
    <n v="349"/>
    <n v="0"/>
    <x v="1"/>
    <n v="0"/>
    <n v="0"/>
  </r>
  <r>
    <x v="6"/>
    <x v="6"/>
    <x v="33"/>
    <n v="0"/>
    <n v="350"/>
    <n v="0"/>
    <x v="1"/>
    <n v="0"/>
    <n v="0"/>
  </r>
  <r>
    <x v="6"/>
    <x v="6"/>
    <x v="33"/>
    <n v="0"/>
    <n v="351"/>
    <n v="0"/>
    <x v="1"/>
    <n v="0"/>
    <n v="0"/>
  </r>
  <r>
    <x v="6"/>
    <x v="6"/>
    <x v="33"/>
    <n v="0"/>
    <n v="352"/>
    <n v="0"/>
    <x v="1"/>
    <n v="0"/>
    <n v="0"/>
  </r>
  <r>
    <x v="6"/>
    <x v="6"/>
    <x v="33"/>
    <n v="0"/>
    <n v="353"/>
    <n v="0"/>
    <x v="1"/>
    <n v="0"/>
    <n v="0"/>
  </r>
  <r>
    <x v="6"/>
    <x v="6"/>
    <x v="33"/>
    <n v="0"/>
    <n v="354"/>
    <n v="0"/>
    <x v="1"/>
    <n v="0"/>
    <n v="0"/>
  </r>
  <r>
    <x v="6"/>
    <x v="6"/>
    <x v="33"/>
    <n v="0"/>
    <n v="355"/>
    <n v="0"/>
    <x v="1"/>
    <n v="0"/>
    <n v="0"/>
  </r>
  <r>
    <x v="6"/>
    <x v="6"/>
    <x v="33"/>
    <n v="0"/>
    <n v="356"/>
    <n v="0"/>
    <x v="1"/>
    <n v="0"/>
    <n v="0"/>
  </r>
  <r>
    <x v="6"/>
    <x v="6"/>
    <x v="33"/>
    <n v="0"/>
    <n v="357"/>
    <n v="0"/>
    <x v="1"/>
    <n v="0"/>
    <n v="0"/>
  </r>
  <r>
    <x v="6"/>
    <x v="6"/>
    <x v="33"/>
    <n v="0"/>
    <n v="358"/>
    <n v="0"/>
    <x v="1"/>
    <n v="0"/>
    <n v="0"/>
  </r>
  <r>
    <x v="6"/>
    <x v="6"/>
    <x v="33"/>
    <n v="0"/>
    <n v="359"/>
    <n v="0"/>
    <x v="1"/>
    <n v="0"/>
    <n v="0"/>
  </r>
  <r>
    <x v="6"/>
    <x v="6"/>
    <x v="33"/>
    <n v="0"/>
    <n v="360"/>
    <n v="0"/>
    <x v="1"/>
    <n v="0"/>
    <n v="0"/>
  </r>
  <r>
    <x v="6"/>
    <x v="6"/>
    <x v="33"/>
    <n v="0"/>
    <n v="361"/>
    <n v="0"/>
    <x v="1"/>
    <n v="0"/>
    <n v="0"/>
  </r>
  <r>
    <x v="6"/>
    <x v="6"/>
    <x v="33"/>
    <n v="0"/>
    <n v="362"/>
    <n v="0"/>
    <x v="1"/>
    <n v="0"/>
    <n v="0"/>
  </r>
  <r>
    <x v="6"/>
    <x v="6"/>
    <x v="33"/>
    <n v="0"/>
    <n v="363"/>
    <n v="0"/>
    <x v="1"/>
    <n v="0"/>
    <n v="0"/>
  </r>
  <r>
    <x v="6"/>
    <x v="6"/>
    <x v="33"/>
    <n v="0"/>
    <n v="364"/>
    <n v="0"/>
    <x v="1"/>
    <n v="0"/>
    <n v="0"/>
  </r>
  <r>
    <x v="6"/>
    <x v="6"/>
    <x v="33"/>
    <n v="0"/>
    <n v="365"/>
    <n v="0"/>
    <x v="1"/>
    <n v="0"/>
    <n v="0"/>
  </r>
  <r>
    <x v="6"/>
    <x v="6"/>
    <x v="33"/>
    <n v="0"/>
    <n v="366"/>
    <n v="0"/>
    <x v="1"/>
    <n v="0"/>
    <n v="0"/>
  </r>
  <r>
    <x v="6"/>
    <x v="6"/>
    <x v="33"/>
    <n v="0"/>
    <n v="367"/>
    <n v="0"/>
    <x v="1"/>
    <n v="0"/>
    <n v="0"/>
  </r>
  <r>
    <x v="6"/>
    <x v="6"/>
    <x v="33"/>
    <n v="0"/>
    <n v="368"/>
    <n v="0"/>
    <x v="1"/>
    <n v="0"/>
    <n v="0"/>
  </r>
  <r>
    <x v="6"/>
    <x v="6"/>
    <x v="33"/>
    <n v="0"/>
    <n v="369"/>
    <n v="0"/>
    <x v="1"/>
    <n v="0"/>
    <n v="0"/>
  </r>
  <r>
    <x v="6"/>
    <x v="6"/>
    <x v="33"/>
    <n v="0"/>
    <n v="370"/>
    <n v="0"/>
    <x v="1"/>
    <n v="0"/>
    <n v="0"/>
  </r>
  <r>
    <x v="6"/>
    <x v="6"/>
    <x v="33"/>
    <n v="0"/>
    <n v="371"/>
    <n v="0"/>
    <x v="1"/>
    <n v="0"/>
    <n v="0"/>
  </r>
  <r>
    <x v="6"/>
    <x v="6"/>
    <x v="33"/>
    <n v="0"/>
    <n v="372"/>
    <n v="0"/>
    <x v="1"/>
    <n v="0"/>
    <n v="0"/>
  </r>
  <r>
    <x v="6"/>
    <x v="6"/>
    <x v="33"/>
    <n v="0"/>
    <n v="373"/>
    <n v="0"/>
    <x v="1"/>
    <n v="0"/>
    <n v="0"/>
  </r>
  <r>
    <x v="6"/>
    <x v="6"/>
    <x v="33"/>
    <n v="0"/>
    <n v="374"/>
    <n v="0"/>
    <x v="1"/>
    <n v="0"/>
    <n v="0"/>
  </r>
  <r>
    <x v="6"/>
    <x v="6"/>
    <x v="33"/>
    <n v="0"/>
    <n v="375"/>
    <n v="0"/>
    <x v="1"/>
    <n v="0"/>
    <n v="0"/>
  </r>
  <r>
    <x v="6"/>
    <x v="6"/>
    <x v="33"/>
    <n v="0"/>
    <n v="376"/>
    <n v="0"/>
    <x v="1"/>
    <n v="0"/>
    <n v="0"/>
  </r>
  <r>
    <x v="6"/>
    <x v="6"/>
    <x v="33"/>
    <n v="0"/>
    <n v="377"/>
    <n v="0"/>
    <x v="1"/>
    <n v="0"/>
    <n v="0"/>
  </r>
  <r>
    <x v="6"/>
    <x v="6"/>
    <x v="33"/>
    <n v="0"/>
    <n v="378"/>
    <n v="0"/>
    <x v="1"/>
    <n v="0"/>
    <n v="0"/>
  </r>
  <r>
    <x v="6"/>
    <x v="6"/>
    <x v="33"/>
    <n v="0"/>
    <n v="379"/>
    <n v="0"/>
    <x v="1"/>
    <n v="0"/>
    <n v="0"/>
  </r>
  <r>
    <x v="6"/>
    <x v="6"/>
    <x v="33"/>
    <n v="0"/>
    <n v="380"/>
    <n v="0"/>
    <x v="1"/>
    <n v="0"/>
    <n v="0"/>
  </r>
  <r>
    <x v="6"/>
    <x v="6"/>
    <x v="33"/>
    <n v="0"/>
    <n v="381"/>
    <n v="0"/>
    <x v="1"/>
    <n v="0"/>
    <n v="0"/>
  </r>
  <r>
    <x v="6"/>
    <x v="6"/>
    <x v="33"/>
    <n v="0"/>
    <n v="382"/>
    <n v="0"/>
    <x v="1"/>
    <n v="0"/>
    <n v="0"/>
  </r>
  <r>
    <x v="6"/>
    <x v="6"/>
    <x v="33"/>
    <n v="0"/>
    <n v="383"/>
    <n v="0"/>
    <x v="1"/>
    <n v="0"/>
    <n v="0"/>
  </r>
  <r>
    <x v="6"/>
    <x v="6"/>
    <x v="33"/>
    <n v="0"/>
    <n v="384"/>
    <n v="0"/>
    <x v="1"/>
    <n v="0"/>
    <n v="0"/>
  </r>
  <r>
    <x v="6"/>
    <x v="6"/>
    <x v="33"/>
    <n v="0"/>
    <n v="385"/>
    <n v="0"/>
    <x v="1"/>
    <n v="0"/>
    <n v="0"/>
  </r>
  <r>
    <x v="6"/>
    <x v="6"/>
    <x v="33"/>
    <n v="0"/>
    <n v="386"/>
    <n v="0"/>
    <x v="1"/>
    <n v="0"/>
    <n v="0"/>
  </r>
  <r>
    <x v="6"/>
    <x v="6"/>
    <x v="33"/>
    <n v="0"/>
    <n v="387"/>
    <n v="0"/>
    <x v="1"/>
    <n v="0"/>
    <n v="0"/>
  </r>
  <r>
    <x v="6"/>
    <x v="6"/>
    <x v="33"/>
    <n v="0"/>
    <n v="388"/>
    <n v="0"/>
    <x v="1"/>
    <n v="0"/>
    <n v="0"/>
  </r>
  <r>
    <x v="6"/>
    <x v="6"/>
    <x v="33"/>
    <n v="0"/>
    <n v="389"/>
    <n v="0"/>
    <x v="1"/>
    <n v="0"/>
    <n v="0"/>
  </r>
  <r>
    <x v="6"/>
    <x v="6"/>
    <x v="33"/>
    <n v="0"/>
    <n v="390"/>
    <n v="0"/>
    <x v="1"/>
    <n v="0"/>
    <n v="0"/>
  </r>
  <r>
    <x v="6"/>
    <x v="6"/>
    <x v="33"/>
    <n v="0"/>
    <n v="391"/>
    <n v="0"/>
    <x v="1"/>
    <n v="0"/>
    <n v="0"/>
  </r>
  <r>
    <x v="6"/>
    <x v="6"/>
    <x v="33"/>
    <n v="0"/>
    <n v="392"/>
    <n v="0"/>
    <x v="1"/>
    <n v="0"/>
    <n v="0"/>
  </r>
  <r>
    <x v="6"/>
    <x v="6"/>
    <x v="33"/>
    <n v="0"/>
    <n v="393"/>
    <n v="0"/>
    <x v="1"/>
    <n v="0"/>
    <n v="0"/>
  </r>
  <r>
    <x v="6"/>
    <x v="6"/>
    <x v="33"/>
    <n v="0"/>
    <n v="394"/>
    <n v="0"/>
    <x v="1"/>
    <n v="0"/>
    <n v="0"/>
  </r>
  <r>
    <x v="6"/>
    <x v="6"/>
    <x v="33"/>
    <n v="0"/>
    <n v="395"/>
    <n v="0"/>
    <x v="1"/>
    <n v="0"/>
    <n v="0"/>
  </r>
  <r>
    <x v="6"/>
    <x v="6"/>
    <x v="33"/>
    <n v="0"/>
    <n v="396"/>
    <n v="0"/>
    <x v="1"/>
    <n v="0"/>
    <n v="0"/>
  </r>
  <r>
    <x v="6"/>
    <x v="6"/>
    <x v="33"/>
    <n v="0"/>
    <n v="397"/>
    <n v="0"/>
    <x v="1"/>
    <n v="0"/>
    <n v="0"/>
  </r>
  <r>
    <x v="6"/>
    <x v="6"/>
    <x v="33"/>
    <n v="0"/>
    <n v="398"/>
    <n v="0"/>
    <x v="1"/>
    <n v="0"/>
    <n v="0"/>
  </r>
  <r>
    <x v="6"/>
    <x v="6"/>
    <x v="33"/>
    <n v="0"/>
    <n v="399"/>
    <n v="0"/>
    <x v="1"/>
    <n v="0"/>
    <n v="0"/>
  </r>
  <r>
    <x v="6"/>
    <x v="6"/>
    <x v="33"/>
    <n v="0"/>
    <n v="400"/>
    <n v="0"/>
    <x v="1"/>
    <n v="0"/>
    <n v="0"/>
  </r>
  <r>
    <x v="6"/>
    <x v="6"/>
    <x v="33"/>
    <n v="0"/>
    <n v="401"/>
    <n v="0"/>
    <x v="1"/>
    <n v="0"/>
    <n v="0"/>
  </r>
  <r>
    <x v="6"/>
    <x v="6"/>
    <x v="33"/>
    <n v="0"/>
    <n v="402"/>
    <n v="0"/>
    <x v="1"/>
    <n v="0"/>
    <n v="0"/>
  </r>
  <r>
    <x v="6"/>
    <x v="6"/>
    <x v="33"/>
    <n v="0"/>
    <n v="403"/>
    <n v="0"/>
    <x v="1"/>
    <n v="0"/>
    <n v="0"/>
  </r>
  <r>
    <x v="6"/>
    <x v="6"/>
    <x v="33"/>
    <n v="0"/>
    <n v="404"/>
    <n v="0"/>
    <x v="1"/>
    <n v="0"/>
    <n v="0"/>
  </r>
  <r>
    <x v="6"/>
    <x v="6"/>
    <x v="33"/>
    <n v="0"/>
    <n v="405"/>
    <n v="0"/>
    <x v="1"/>
    <n v="0"/>
    <n v="0"/>
  </r>
  <r>
    <x v="6"/>
    <x v="6"/>
    <x v="33"/>
    <n v="0"/>
    <n v="406"/>
    <n v="0"/>
    <x v="1"/>
    <n v="0"/>
    <n v="0"/>
  </r>
  <r>
    <x v="6"/>
    <x v="6"/>
    <x v="33"/>
    <n v="0"/>
    <n v="407"/>
    <n v="0"/>
    <x v="1"/>
    <n v="0"/>
    <n v="0"/>
  </r>
  <r>
    <x v="6"/>
    <x v="6"/>
    <x v="33"/>
    <n v="0"/>
    <n v="408"/>
    <n v="0"/>
    <x v="1"/>
    <n v="0"/>
    <n v="0"/>
  </r>
  <r>
    <x v="6"/>
    <x v="6"/>
    <x v="33"/>
    <n v="0"/>
    <n v="409"/>
    <n v="0"/>
    <x v="1"/>
    <n v="0"/>
    <n v="0"/>
  </r>
  <r>
    <x v="6"/>
    <x v="6"/>
    <x v="33"/>
    <n v="0"/>
    <n v="410"/>
    <n v="0"/>
    <x v="1"/>
    <n v="0"/>
    <n v="0"/>
  </r>
  <r>
    <x v="6"/>
    <x v="6"/>
    <x v="33"/>
    <n v="0"/>
    <n v="411"/>
    <n v="0"/>
    <x v="1"/>
    <n v="0"/>
    <n v="0"/>
  </r>
  <r>
    <x v="6"/>
    <x v="6"/>
    <x v="33"/>
    <n v="0"/>
    <n v="412"/>
    <n v="0"/>
    <x v="1"/>
    <n v="0"/>
    <n v="0"/>
  </r>
  <r>
    <x v="6"/>
    <x v="6"/>
    <x v="33"/>
    <n v="0"/>
    <n v="413"/>
    <n v="0"/>
    <x v="1"/>
    <n v="0"/>
    <n v="0"/>
  </r>
  <r>
    <x v="6"/>
    <x v="6"/>
    <x v="33"/>
    <n v="0"/>
    <n v="414"/>
    <n v="0"/>
    <x v="1"/>
    <n v="0"/>
    <n v="0"/>
  </r>
  <r>
    <x v="6"/>
    <x v="6"/>
    <x v="33"/>
    <n v="0"/>
    <n v="415"/>
    <n v="0"/>
    <x v="1"/>
    <n v="0"/>
    <n v="0"/>
  </r>
  <r>
    <x v="6"/>
    <x v="6"/>
    <x v="33"/>
    <n v="0"/>
    <n v="416"/>
    <n v="0"/>
    <x v="1"/>
    <n v="0"/>
    <n v="0"/>
  </r>
  <r>
    <x v="6"/>
    <x v="6"/>
    <x v="33"/>
    <n v="0"/>
    <n v="417"/>
    <n v="0"/>
    <x v="1"/>
    <n v="0"/>
    <n v="0"/>
  </r>
  <r>
    <x v="6"/>
    <x v="6"/>
    <x v="33"/>
    <n v="0"/>
    <n v="418"/>
    <n v="0"/>
    <x v="1"/>
    <n v="0"/>
    <n v="0"/>
  </r>
  <r>
    <x v="6"/>
    <x v="6"/>
    <x v="33"/>
    <n v="0"/>
    <n v="419"/>
    <n v="0"/>
    <x v="1"/>
    <n v="0"/>
    <n v="0"/>
  </r>
  <r>
    <x v="6"/>
    <x v="6"/>
    <x v="33"/>
    <n v="0"/>
    <n v="420"/>
    <n v="0"/>
    <x v="1"/>
    <n v="0"/>
    <n v="0"/>
  </r>
  <r>
    <x v="6"/>
    <x v="6"/>
    <x v="33"/>
    <n v="0"/>
    <n v="421"/>
    <n v="0"/>
    <x v="1"/>
    <n v="0"/>
    <n v="0"/>
  </r>
  <r>
    <x v="6"/>
    <x v="6"/>
    <x v="33"/>
    <n v="0"/>
    <n v="422"/>
    <n v="0"/>
    <x v="1"/>
    <n v="0"/>
    <n v="0"/>
  </r>
  <r>
    <x v="6"/>
    <x v="6"/>
    <x v="33"/>
    <n v="0"/>
    <n v="423"/>
    <n v="0"/>
    <x v="1"/>
    <n v="0"/>
    <n v="0"/>
  </r>
  <r>
    <x v="6"/>
    <x v="6"/>
    <x v="33"/>
    <n v="0"/>
    <n v="424"/>
    <n v="0"/>
    <x v="1"/>
    <n v="0"/>
    <n v="0"/>
  </r>
  <r>
    <x v="6"/>
    <x v="6"/>
    <x v="33"/>
    <n v="0"/>
    <n v="425"/>
    <n v="0"/>
    <x v="1"/>
    <n v="0"/>
    <n v="0"/>
  </r>
  <r>
    <x v="6"/>
    <x v="6"/>
    <x v="33"/>
    <n v="0"/>
    <n v="426"/>
    <n v="0"/>
    <x v="1"/>
    <n v="0"/>
    <n v="0"/>
  </r>
  <r>
    <x v="6"/>
    <x v="6"/>
    <x v="33"/>
    <n v="0"/>
    <n v="427"/>
    <n v="0"/>
    <x v="1"/>
    <n v="0"/>
    <n v="0"/>
  </r>
  <r>
    <x v="6"/>
    <x v="6"/>
    <x v="33"/>
    <n v="0"/>
    <n v="428"/>
    <n v="0"/>
    <x v="1"/>
    <n v="0"/>
    <n v="0"/>
  </r>
  <r>
    <x v="6"/>
    <x v="6"/>
    <x v="33"/>
    <n v="0"/>
    <n v="429"/>
    <n v="0"/>
    <x v="1"/>
    <n v="0"/>
    <n v="0"/>
  </r>
  <r>
    <x v="6"/>
    <x v="6"/>
    <x v="33"/>
    <n v="0"/>
    <n v="430"/>
    <n v="0"/>
    <x v="1"/>
    <n v="0"/>
    <n v="0"/>
  </r>
  <r>
    <x v="6"/>
    <x v="6"/>
    <x v="33"/>
    <n v="0"/>
    <n v="431"/>
    <n v="0"/>
    <x v="1"/>
    <n v="0"/>
    <n v="0"/>
  </r>
  <r>
    <x v="6"/>
    <x v="6"/>
    <x v="33"/>
    <n v="0"/>
    <n v="432"/>
    <n v="0"/>
    <x v="1"/>
    <n v="0"/>
    <n v="0"/>
  </r>
  <r>
    <x v="6"/>
    <x v="6"/>
    <x v="33"/>
    <n v="0"/>
    <n v="433"/>
    <n v="0"/>
    <x v="1"/>
    <n v="0"/>
    <n v="0"/>
  </r>
  <r>
    <x v="6"/>
    <x v="6"/>
    <x v="33"/>
    <n v="0"/>
    <n v="434"/>
    <n v="0"/>
    <x v="1"/>
    <n v="0"/>
    <n v="0"/>
  </r>
  <r>
    <x v="6"/>
    <x v="6"/>
    <x v="33"/>
    <n v="0"/>
    <n v="435"/>
    <n v="0"/>
    <x v="1"/>
    <n v="0"/>
    <n v="0"/>
  </r>
  <r>
    <x v="6"/>
    <x v="6"/>
    <x v="33"/>
    <n v="0"/>
    <n v="436"/>
    <n v="0"/>
    <x v="1"/>
    <n v="0"/>
    <n v="0"/>
  </r>
  <r>
    <x v="6"/>
    <x v="6"/>
    <x v="33"/>
    <n v="0"/>
    <n v="437"/>
    <n v="0"/>
    <x v="1"/>
    <n v="0"/>
    <n v="0"/>
  </r>
  <r>
    <x v="6"/>
    <x v="6"/>
    <x v="33"/>
    <n v="0"/>
    <n v="438"/>
    <n v="0"/>
    <x v="1"/>
    <n v="0"/>
    <n v="0"/>
  </r>
  <r>
    <x v="6"/>
    <x v="6"/>
    <x v="33"/>
    <n v="0"/>
    <n v="439"/>
    <n v="0"/>
    <x v="1"/>
    <n v="0"/>
    <n v="0"/>
  </r>
  <r>
    <x v="6"/>
    <x v="6"/>
    <x v="33"/>
    <n v="0"/>
    <n v="440"/>
    <n v="0"/>
    <x v="1"/>
    <n v="0"/>
    <n v="0"/>
  </r>
  <r>
    <x v="6"/>
    <x v="6"/>
    <x v="33"/>
    <n v="0"/>
    <n v="441"/>
    <n v="0"/>
    <x v="1"/>
    <n v="0"/>
    <n v="0"/>
  </r>
  <r>
    <x v="6"/>
    <x v="6"/>
    <x v="33"/>
    <n v="0"/>
    <n v="442"/>
    <n v="0"/>
    <x v="1"/>
    <n v="0"/>
    <n v="0"/>
  </r>
  <r>
    <x v="6"/>
    <x v="6"/>
    <x v="33"/>
    <n v="0"/>
    <n v="443"/>
    <n v="0"/>
    <x v="1"/>
    <n v="0"/>
    <n v="0"/>
  </r>
  <r>
    <x v="6"/>
    <x v="6"/>
    <x v="33"/>
    <n v="0"/>
    <n v="444"/>
    <n v="0"/>
    <x v="1"/>
    <n v="0"/>
    <n v="0"/>
  </r>
  <r>
    <x v="6"/>
    <x v="6"/>
    <x v="33"/>
    <n v="0"/>
    <n v="445"/>
    <n v="0"/>
    <x v="1"/>
    <n v="0"/>
    <n v="0"/>
  </r>
  <r>
    <x v="6"/>
    <x v="6"/>
    <x v="33"/>
    <n v="0"/>
    <n v="446"/>
    <n v="0"/>
    <x v="1"/>
    <n v="0"/>
    <n v="0"/>
  </r>
  <r>
    <x v="6"/>
    <x v="6"/>
    <x v="33"/>
    <n v="0"/>
    <n v="447"/>
    <n v="0"/>
    <x v="1"/>
    <n v="0"/>
    <n v="0"/>
  </r>
  <r>
    <x v="6"/>
    <x v="6"/>
    <x v="33"/>
    <n v="0"/>
    <n v="448"/>
    <n v="0"/>
    <x v="1"/>
    <n v="0"/>
    <n v="0"/>
  </r>
  <r>
    <x v="6"/>
    <x v="6"/>
    <x v="33"/>
    <n v="0"/>
    <n v="449"/>
    <n v="0"/>
    <x v="1"/>
    <n v="0"/>
    <n v="0"/>
  </r>
  <r>
    <x v="6"/>
    <x v="6"/>
    <x v="33"/>
    <n v="0"/>
    <n v="450"/>
    <n v="0"/>
    <x v="1"/>
    <n v="0"/>
    <n v="0"/>
  </r>
  <r>
    <x v="6"/>
    <x v="6"/>
    <x v="33"/>
    <n v="0"/>
    <n v="451"/>
    <n v="0"/>
    <x v="1"/>
    <n v="0"/>
    <n v="0"/>
  </r>
  <r>
    <x v="6"/>
    <x v="6"/>
    <x v="33"/>
    <n v="0"/>
    <n v="452"/>
    <n v="0"/>
    <x v="1"/>
    <n v="0"/>
    <n v="0"/>
  </r>
  <r>
    <x v="6"/>
    <x v="6"/>
    <x v="33"/>
    <n v="0"/>
    <n v="453"/>
    <n v="0"/>
    <x v="1"/>
    <n v="0"/>
    <n v="0"/>
  </r>
  <r>
    <x v="6"/>
    <x v="6"/>
    <x v="33"/>
    <n v="0"/>
    <n v="454"/>
    <n v="0"/>
    <x v="1"/>
    <n v="0"/>
    <n v="0"/>
  </r>
  <r>
    <x v="6"/>
    <x v="6"/>
    <x v="33"/>
    <n v="0"/>
    <n v="455"/>
    <n v="0"/>
    <x v="1"/>
    <n v="0"/>
    <n v="0"/>
  </r>
  <r>
    <x v="6"/>
    <x v="6"/>
    <x v="33"/>
    <n v="0"/>
    <n v="456"/>
    <n v="0"/>
    <x v="1"/>
    <n v="0"/>
    <n v="0"/>
  </r>
  <r>
    <x v="6"/>
    <x v="6"/>
    <x v="33"/>
    <n v="0"/>
    <n v="457"/>
    <n v="0"/>
    <x v="1"/>
    <n v="0"/>
    <n v="0"/>
  </r>
  <r>
    <x v="6"/>
    <x v="6"/>
    <x v="33"/>
    <n v="0"/>
    <n v="458"/>
    <n v="0"/>
    <x v="1"/>
    <n v="0"/>
    <n v="0"/>
  </r>
  <r>
    <x v="6"/>
    <x v="6"/>
    <x v="33"/>
    <n v="0"/>
    <n v="459"/>
    <n v="0"/>
    <x v="1"/>
    <n v="0"/>
    <n v="0"/>
  </r>
  <r>
    <x v="6"/>
    <x v="6"/>
    <x v="33"/>
    <n v="0"/>
    <n v="460"/>
    <n v="0"/>
    <x v="1"/>
    <n v="0"/>
    <n v="0"/>
  </r>
  <r>
    <x v="6"/>
    <x v="6"/>
    <x v="33"/>
    <n v="0"/>
    <n v="461"/>
    <n v="0"/>
    <x v="1"/>
    <n v="0"/>
    <n v="0"/>
  </r>
  <r>
    <x v="6"/>
    <x v="6"/>
    <x v="33"/>
    <n v="0"/>
    <n v="462"/>
    <n v="0"/>
    <x v="1"/>
    <n v="0"/>
    <n v="0"/>
  </r>
  <r>
    <x v="6"/>
    <x v="6"/>
    <x v="33"/>
    <n v="0"/>
    <n v="463"/>
    <n v="0"/>
    <x v="1"/>
    <n v="0"/>
    <n v="0"/>
  </r>
  <r>
    <x v="6"/>
    <x v="6"/>
    <x v="33"/>
    <n v="0"/>
    <n v="464"/>
    <n v="0"/>
    <x v="1"/>
    <n v="0"/>
    <n v="0"/>
  </r>
  <r>
    <x v="6"/>
    <x v="6"/>
    <x v="33"/>
    <n v="0"/>
    <n v="465"/>
    <n v="0"/>
    <x v="1"/>
    <n v="0"/>
    <n v="0"/>
  </r>
  <r>
    <x v="6"/>
    <x v="6"/>
    <x v="33"/>
    <n v="0"/>
    <n v="466"/>
    <n v="0"/>
    <x v="1"/>
    <n v="0"/>
    <n v="0"/>
  </r>
  <r>
    <x v="6"/>
    <x v="6"/>
    <x v="33"/>
    <n v="0"/>
    <n v="467"/>
    <n v="0"/>
    <x v="1"/>
    <n v="0"/>
    <n v="0"/>
  </r>
  <r>
    <x v="6"/>
    <x v="6"/>
    <x v="33"/>
    <n v="0"/>
    <n v="468"/>
    <n v="0"/>
    <x v="1"/>
    <n v="0"/>
    <n v="0"/>
  </r>
  <r>
    <x v="6"/>
    <x v="6"/>
    <x v="33"/>
    <n v="0"/>
    <n v="469"/>
    <n v="0"/>
    <x v="1"/>
    <n v="0"/>
    <n v="0"/>
  </r>
  <r>
    <x v="6"/>
    <x v="6"/>
    <x v="33"/>
    <n v="0"/>
    <n v="470"/>
    <n v="0"/>
    <x v="1"/>
    <n v="0"/>
    <n v="0"/>
  </r>
  <r>
    <x v="6"/>
    <x v="6"/>
    <x v="33"/>
    <n v="0"/>
    <n v="471"/>
    <n v="0"/>
    <x v="1"/>
    <n v="0"/>
    <n v="0"/>
  </r>
  <r>
    <x v="6"/>
    <x v="6"/>
    <x v="33"/>
    <n v="0"/>
    <n v="472"/>
    <n v="0"/>
    <x v="1"/>
    <n v="0"/>
    <n v="0"/>
  </r>
  <r>
    <x v="6"/>
    <x v="6"/>
    <x v="33"/>
    <n v="0"/>
    <n v="473"/>
    <n v="0"/>
    <x v="1"/>
    <n v="0"/>
    <n v="0"/>
  </r>
  <r>
    <x v="6"/>
    <x v="6"/>
    <x v="33"/>
    <n v="0"/>
    <n v="474"/>
    <n v="0"/>
    <x v="1"/>
    <n v="0"/>
    <n v="0"/>
  </r>
  <r>
    <x v="6"/>
    <x v="6"/>
    <x v="33"/>
    <n v="0"/>
    <n v="475"/>
    <n v="0"/>
    <x v="1"/>
    <n v="0"/>
    <n v="0"/>
  </r>
  <r>
    <x v="6"/>
    <x v="6"/>
    <x v="33"/>
    <n v="0"/>
    <n v="476"/>
    <n v="0"/>
    <x v="1"/>
    <n v="0"/>
    <n v="0"/>
  </r>
  <r>
    <x v="6"/>
    <x v="6"/>
    <x v="33"/>
    <n v="0"/>
    <n v="477"/>
    <n v="0"/>
    <x v="1"/>
    <n v="0"/>
    <n v="0"/>
  </r>
  <r>
    <x v="6"/>
    <x v="6"/>
    <x v="33"/>
    <n v="0"/>
    <n v="478"/>
    <n v="0"/>
    <x v="1"/>
    <n v="0"/>
    <n v="0"/>
  </r>
  <r>
    <x v="6"/>
    <x v="6"/>
    <x v="33"/>
    <n v="0"/>
    <n v="479"/>
    <n v="0"/>
    <x v="1"/>
    <n v="0"/>
    <n v="0"/>
  </r>
  <r>
    <x v="6"/>
    <x v="6"/>
    <x v="33"/>
    <n v="0"/>
    <n v="480"/>
    <n v="0"/>
    <x v="1"/>
    <n v="0"/>
    <n v="0"/>
  </r>
  <r>
    <x v="6"/>
    <x v="6"/>
    <x v="33"/>
    <n v="0"/>
    <n v="481"/>
    <n v="0"/>
    <x v="1"/>
    <n v="0"/>
    <n v="0"/>
  </r>
  <r>
    <x v="6"/>
    <x v="6"/>
    <x v="33"/>
    <n v="0"/>
    <n v="482"/>
    <n v="0"/>
    <x v="1"/>
    <n v="0"/>
    <n v="0"/>
  </r>
  <r>
    <x v="6"/>
    <x v="6"/>
    <x v="33"/>
    <n v="0"/>
    <n v="483"/>
    <n v="0"/>
    <x v="1"/>
    <n v="0"/>
    <n v="0"/>
  </r>
  <r>
    <x v="6"/>
    <x v="6"/>
    <x v="33"/>
    <n v="0"/>
    <n v="484"/>
    <n v="0"/>
    <x v="1"/>
    <n v="0"/>
    <n v="0"/>
  </r>
  <r>
    <x v="6"/>
    <x v="6"/>
    <x v="33"/>
    <n v="0"/>
    <n v="485"/>
    <n v="0"/>
    <x v="1"/>
    <n v="0"/>
    <n v="0"/>
  </r>
  <r>
    <x v="6"/>
    <x v="6"/>
    <x v="33"/>
    <n v="0"/>
    <n v="486"/>
    <n v="0"/>
    <x v="1"/>
    <n v="0"/>
    <n v="0"/>
  </r>
  <r>
    <x v="6"/>
    <x v="6"/>
    <x v="33"/>
    <n v="0"/>
    <n v="487"/>
    <n v="0"/>
    <x v="1"/>
    <n v="0"/>
    <n v="0"/>
  </r>
  <r>
    <x v="6"/>
    <x v="6"/>
    <x v="33"/>
    <n v="0"/>
    <n v="488"/>
    <n v="0"/>
    <x v="1"/>
    <n v="0"/>
    <n v="0"/>
  </r>
  <r>
    <x v="6"/>
    <x v="6"/>
    <x v="33"/>
    <n v="0"/>
    <n v="489"/>
    <n v="0"/>
    <x v="1"/>
    <n v="0"/>
    <n v="0"/>
  </r>
  <r>
    <x v="6"/>
    <x v="6"/>
    <x v="33"/>
    <n v="0"/>
    <n v="490"/>
    <n v="0"/>
    <x v="1"/>
    <n v="0"/>
    <n v="0"/>
  </r>
  <r>
    <x v="6"/>
    <x v="6"/>
    <x v="33"/>
    <n v="0"/>
    <n v="491"/>
    <n v="0"/>
    <x v="1"/>
    <n v="0"/>
    <n v="0"/>
  </r>
  <r>
    <x v="6"/>
    <x v="6"/>
    <x v="33"/>
    <n v="0"/>
    <n v="492"/>
    <n v="0"/>
    <x v="1"/>
    <n v="0"/>
    <n v="0"/>
  </r>
  <r>
    <x v="6"/>
    <x v="6"/>
    <x v="33"/>
    <n v="0"/>
    <n v="493"/>
    <n v="0"/>
    <x v="1"/>
    <n v="0"/>
    <n v="0"/>
  </r>
  <r>
    <x v="6"/>
    <x v="6"/>
    <x v="33"/>
    <n v="0"/>
    <n v="494"/>
    <n v="0"/>
    <x v="1"/>
    <n v="0"/>
    <n v="0"/>
  </r>
  <r>
    <x v="6"/>
    <x v="6"/>
    <x v="33"/>
    <n v="0"/>
    <n v="495"/>
    <n v="0"/>
    <x v="1"/>
    <n v="0"/>
    <n v="0"/>
  </r>
  <r>
    <x v="6"/>
    <x v="6"/>
    <x v="33"/>
    <n v="0"/>
    <n v="496"/>
    <n v="0"/>
    <x v="1"/>
    <n v="0"/>
    <n v="0"/>
  </r>
  <r>
    <x v="6"/>
    <x v="6"/>
    <x v="33"/>
    <n v="0"/>
    <n v="497"/>
    <n v="0"/>
    <x v="1"/>
    <n v="0"/>
    <n v="0"/>
  </r>
  <r>
    <x v="6"/>
    <x v="6"/>
    <x v="33"/>
    <n v="0"/>
    <n v="498"/>
    <n v="0"/>
    <x v="1"/>
    <n v="0"/>
    <n v="0"/>
  </r>
  <r>
    <x v="6"/>
    <x v="6"/>
    <x v="33"/>
    <n v="0"/>
    <n v="499"/>
    <n v="0"/>
    <x v="1"/>
    <n v="0"/>
    <n v="0"/>
  </r>
  <r>
    <x v="6"/>
    <x v="6"/>
    <x v="33"/>
    <n v="0"/>
    <n v="500"/>
    <n v="0"/>
    <x v="1"/>
    <n v="0"/>
    <n v="0"/>
  </r>
  <r>
    <x v="6"/>
    <x v="6"/>
    <x v="33"/>
    <n v="0"/>
    <n v="501"/>
    <n v="0"/>
    <x v="1"/>
    <n v="0"/>
    <n v="0"/>
  </r>
  <r>
    <x v="6"/>
    <x v="6"/>
    <x v="33"/>
    <n v="0"/>
    <n v="502"/>
    <n v="0"/>
    <x v="1"/>
    <n v="0"/>
    <n v="0"/>
  </r>
  <r>
    <x v="6"/>
    <x v="6"/>
    <x v="33"/>
    <n v="0"/>
    <n v="503"/>
    <n v="0"/>
    <x v="1"/>
    <n v="0"/>
    <n v="0"/>
  </r>
  <r>
    <x v="6"/>
    <x v="6"/>
    <x v="33"/>
    <n v="0"/>
    <n v="504"/>
    <n v="0"/>
    <x v="1"/>
    <n v="0"/>
    <n v="0"/>
  </r>
  <r>
    <x v="6"/>
    <x v="6"/>
    <x v="33"/>
    <n v="0"/>
    <n v="505"/>
    <n v="0"/>
    <x v="1"/>
    <n v="0"/>
    <n v="0"/>
  </r>
  <r>
    <x v="6"/>
    <x v="6"/>
    <x v="33"/>
    <n v="0"/>
    <n v="506"/>
    <n v="0"/>
    <x v="1"/>
    <n v="0"/>
    <n v="0"/>
  </r>
  <r>
    <x v="6"/>
    <x v="6"/>
    <x v="33"/>
    <n v="0"/>
    <n v="507"/>
    <n v="0"/>
    <x v="1"/>
    <n v="0"/>
    <n v="0"/>
  </r>
  <r>
    <x v="6"/>
    <x v="6"/>
    <x v="33"/>
    <n v="0"/>
    <n v="508"/>
    <n v="0"/>
    <x v="1"/>
    <n v="0"/>
    <n v="0"/>
  </r>
  <r>
    <x v="6"/>
    <x v="6"/>
    <x v="33"/>
    <n v="0"/>
    <n v="509"/>
    <n v="0"/>
    <x v="1"/>
    <n v="0"/>
    <n v="0"/>
  </r>
  <r>
    <x v="6"/>
    <x v="6"/>
    <x v="33"/>
    <n v="0"/>
    <n v="510"/>
    <n v="0"/>
    <x v="1"/>
    <n v="0"/>
    <n v="0"/>
  </r>
  <r>
    <x v="6"/>
    <x v="6"/>
    <x v="33"/>
    <n v="0"/>
    <n v="511"/>
    <n v="0"/>
    <x v="1"/>
    <n v="0"/>
    <n v="0"/>
  </r>
  <r>
    <x v="6"/>
    <x v="6"/>
    <x v="33"/>
    <n v="0"/>
    <n v="512"/>
    <n v="0"/>
    <x v="1"/>
    <n v="0"/>
    <n v="0"/>
  </r>
  <r>
    <x v="6"/>
    <x v="6"/>
    <x v="33"/>
    <n v="0"/>
    <n v="513"/>
    <n v="0"/>
    <x v="1"/>
    <n v="0"/>
    <n v="0"/>
  </r>
  <r>
    <x v="6"/>
    <x v="6"/>
    <x v="33"/>
    <n v="0"/>
    <n v="514"/>
    <n v="0"/>
    <x v="1"/>
    <n v="0"/>
    <n v="0"/>
  </r>
  <r>
    <x v="6"/>
    <x v="6"/>
    <x v="33"/>
    <n v="0"/>
    <n v="515"/>
    <n v="0"/>
    <x v="1"/>
    <n v="0"/>
    <n v="0"/>
  </r>
  <r>
    <x v="6"/>
    <x v="6"/>
    <x v="33"/>
    <n v="0"/>
    <n v="516"/>
    <n v="0"/>
    <x v="1"/>
    <n v="0"/>
    <n v="0"/>
  </r>
  <r>
    <x v="6"/>
    <x v="6"/>
    <x v="33"/>
    <n v="0"/>
    <n v="517"/>
    <n v="0"/>
    <x v="1"/>
    <n v="0"/>
    <n v="0"/>
  </r>
  <r>
    <x v="6"/>
    <x v="6"/>
    <x v="33"/>
    <n v="0"/>
    <n v="518"/>
    <n v="0"/>
    <x v="1"/>
    <n v="0"/>
    <n v="0"/>
  </r>
  <r>
    <x v="6"/>
    <x v="6"/>
    <x v="33"/>
    <n v="0"/>
    <n v="519"/>
    <n v="0"/>
    <x v="1"/>
    <n v="0"/>
    <n v="0"/>
  </r>
  <r>
    <x v="6"/>
    <x v="6"/>
    <x v="33"/>
    <n v="0"/>
    <n v="520"/>
    <n v="0"/>
    <x v="1"/>
    <n v="0"/>
    <n v="0"/>
  </r>
  <r>
    <x v="6"/>
    <x v="6"/>
    <x v="33"/>
    <n v="0"/>
    <n v="521"/>
    <n v="0"/>
    <x v="1"/>
    <n v="0"/>
    <n v="0"/>
  </r>
  <r>
    <x v="6"/>
    <x v="6"/>
    <x v="33"/>
    <n v="0"/>
    <n v="522"/>
    <n v="0"/>
    <x v="1"/>
    <n v="0"/>
    <n v="0"/>
  </r>
  <r>
    <x v="6"/>
    <x v="6"/>
    <x v="33"/>
    <n v="0"/>
    <n v="523"/>
    <n v="0"/>
    <x v="1"/>
    <n v="0"/>
    <n v="0"/>
  </r>
  <r>
    <x v="6"/>
    <x v="6"/>
    <x v="33"/>
    <n v="0"/>
    <n v="524"/>
    <n v="0"/>
    <x v="1"/>
    <n v="0"/>
    <n v="0"/>
  </r>
  <r>
    <x v="6"/>
    <x v="6"/>
    <x v="33"/>
    <n v="0"/>
    <n v="525"/>
    <n v="0"/>
    <x v="1"/>
    <n v="0"/>
    <n v="0"/>
  </r>
  <r>
    <x v="6"/>
    <x v="6"/>
    <x v="33"/>
    <n v="0"/>
    <n v="526"/>
    <n v="0"/>
    <x v="1"/>
    <n v="0"/>
    <n v="0"/>
  </r>
  <r>
    <x v="6"/>
    <x v="6"/>
    <x v="33"/>
    <n v="0"/>
    <n v="527"/>
    <n v="0"/>
    <x v="1"/>
    <n v="0"/>
    <n v="0"/>
  </r>
  <r>
    <x v="6"/>
    <x v="6"/>
    <x v="33"/>
    <n v="0"/>
    <n v="528"/>
    <n v="0"/>
    <x v="1"/>
    <n v="0"/>
    <n v="0"/>
  </r>
  <r>
    <x v="6"/>
    <x v="6"/>
    <x v="33"/>
    <n v="0"/>
    <n v="529"/>
    <n v="0"/>
    <x v="1"/>
    <n v="0"/>
    <n v="0"/>
  </r>
  <r>
    <x v="6"/>
    <x v="6"/>
    <x v="33"/>
    <n v="0"/>
    <n v="530"/>
    <n v="0"/>
    <x v="1"/>
    <n v="0"/>
    <n v="0"/>
  </r>
  <r>
    <x v="6"/>
    <x v="6"/>
    <x v="33"/>
    <n v="0"/>
    <n v="531"/>
    <n v="0"/>
    <x v="1"/>
    <n v="0"/>
    <n v="0"/>
  </r>
  <r>
    <x v="6"/>
    <x v="6"/>
    <x v="33"/>
    <n v="0"/>
    <n v="532"/>
    <n v="0"/>
    <x v="1"/>
    <n v="0"/>
    <n v="0"/>
  </r>
  <r>
    <x v="6"/>
    <x v="6"/>
    <x v="33"/>
    <n v="0"/>
    <n v="533"/>
    <n v="0"/>
    <x v="1"/>
    <n v="0"/>
    <n v="0"/>
  </r>
  <r>
    <x v="6"/>
    <x v="6"/>
    <x v="33"/>
    <n v="0"/>
    <n v="534"/>
    <n v="0"/>
    <x v="1"/>
    <n v="0"/>
    <n v="0"/>
  </r>
  <r>
    <x v="6"/>
    <x v="6"/>
    <x v="33"/>
    <n v="0"/>
    <n v="535"/>
    <n v="0"/>
    <x v="1"/>
    <n v="0"/>
    <n v="0"/>
  </r>
  <r>
    <x v="6"/>
    <x v="6"/>
    <x v="33"/>
    <n v="0"/>
    <n v="536"/>
    <n v="0"/>
    <x v="1"/>
    <n v="0"/>
    <n v="0"/>
  </r>
  <r>
    <x v="6"/>
    <x v="6"/>
    <x v="33"/>
    <n v="0"/>
    <n v="537"/>
    <n v="0"/>
    <x v="1"/>
    <n v="0"/>
    <n v="0"/>
  </r>
  <r>
    <x v="6"/>
    <x v="6"/>
    <x v="33"/>
    <n v="0"/>
    <n v="538"/>
    <n v="0"/>
    <x v="1"/>
    <n v="0"/>
    <n v="0"/>
  </r>
  <r>
    <x v="6"/>
    <x v="6"/>
    <x v="33"/>
    <n v="0"/>
    <n v="539"/>
    <n v="0"/>
    <x v="1"/>
    <n v="0"/>
    <n v="0"/>
  </r>
  <r>
    <x v="6"/>
    <x v="6"/>
    <x v="33"/>
    <n v="0"/>
    <n v="540"/>
    <n v="0"/>
    <x v="1"/>
    <n v="0"/>
    <n v="0"/>
  </r>
  <r>
    <x v="6"/>
    <x v="6"/>
    <x v="33"/>
    <n v="0"/>
    <n v="541"/>
    <n v="0"/>
    <x v="1"/>
    <n v="0"/>
    <n v="0"/>
  </r>
  <r>
    <x v="6"/>
    <x v="6"/>
    <x v="33"/>
    <n v="0"/>
    <n v="542"/>
    <n v="0"/>
    <x v="1"/>
    <n v="0"/>
    <n v="0"/>
  </r>
  <r>
    <x v="6"/>
    <x v="6"/>
    <x v="33"/>
    <n v="0"/>
    <n v="543"/>
    <n v="0"/>
    <x v="1"/>
    <n v="0"/>
    <n v="0"/>
  </r>
  <r>
    <x v="6"/>
    <x v="6"/>
    <x v="33"/>
    <n v="0"/>
    <n v="544"/>
    <n v="0"/>
    <x v="1"/>
    <n v="0"/>
    <n v="0"/>
  </r>
  <r>
    <x v="6"/>
    <x v="6"/>
    <x v="33"/>
    <n v="0"/>
    <n v="545"/>
    <n v="0"/>
    <x v="1"/>
    <n v="0"/>
    <n v="0"/>
  </r>
  <r>
    <x v="6"/>
    <x v="6"/>
    <x v="33"/>
    <n v="0"/>
    <n v="546"/>
    <n v="0"/>
    <x v="1"/>
    <n v="0"/>
    <n v="0"/>
  </r>
  <r>
    <x v="6"/>
    <x v="6"/>
    <x v="33"/>
    <n v="0"/>
    <n v="547"/>
    <n v="0"/>
    <x v="1"/>
    <n v="0"/>
    <n v="0"/>
  </r>
  <r>
    <x v="6"/>
    <x v="6"/>
    <x v="33"/>
    <n v="0"/>
    <n v="548"/>
    <n v="0"/>
    <x v="1"/>
    <n v="0"/>
    <n v="0"/>
  </r>
  <r>
    <x v="6"/>
    <x v="6"/>
    <x v="33"/>
    <n v="0"/>
    <n v="549"/>
    <n v="0"/>
    <x v="1"/>
    <n v="0"/>
    <n v="0"/>
  </r>
  <r>
    <x v="6"/>
    <x v="6"/>
    <x v="33"/>
    <n v="0"/>
    <n v="550"/>
    <n v="0"/>
    <x v="1"/>
    <n v="0"/>
    <n v="0"/>
  </r>
  <r>
    <x v="6"/>
    <x v="6"/>
    <x v="33"/>
    <n v="0"/>
    <n v="551"/>
    <n v="0"/>
    <x v="1"/>
    <n v="0"/>
    <n v="0"/>
  </r>
  <r>
    <x v="6"/>
    <x v="6"/>
    <x v="33"/>
    <n v="0"/>
    <n v="552"/>
    <n v="0"/>
    <x v="1"/>
    <n v="0"/>
    <n v="0"/>
  </r>
  <r>
    <x v="6"/>
    <x v="6"/>
    <x v="33"/>
    <n v="0"/>
    <n v="553"/>
    <n v="0"/>
    <x v="1"/>
    <n v="0"/>
    <n v="0"/>
  </r>
  <r>
    <x v="6"/>
    <x v="6"/>
    <x v="33"/>
    <n v="0"/>
    <n v="554"/>
    <n v="0"/>
    <x v="1"/>
    <n v="0"/>
    <n v="0"/>
  </r>
  <r>
    <x v="6"/>
    <x v="6"/>
    <x v="33"/>
    <n v="0"/>
    <n v="555"/>
    <n v="0"/>
    <x v="1"/>
    <n v="0"/>
    <n v="0"/>
  </r>
  <r>
    <x v="6"/>
    <x v="6"/>
    <x v="33"/>
    <n v="0"/>
    <n v="556"/>
    <n v="0"/>
    <x v="1"/>
    <n v="0"/>
    <n v="0"/>
  </r>
  <r>
    <x v="6"/>
    <x v="6"/>
    <x v="33"/>
    <n v="0"/>
    <n v="557"/>
    <n v="0"/>
    <x v="1"/>
    <n v="0"/>
    <n v="0"/>
  </r>
  <r>
    <x v="6"/>
    <x v="6"/>
    <x v="33"/>
    <n v="0"/>
    <n v="558"/>
    <n v="0"/>
    <x v="1"/>
    <n v="0"/>
    <n v="0"/>
  </r>
  <r>
    <x v="6"/>
    <x v="6"/>
    <x v="33"/>
    <n v="0"/>
    <n v="559"/>
    <n v="0"/>
    <x v="1"/>
    <n v="0"/>
    <n v="0"/>
  </r>
  <r>
    <x v="6"/>
    <x v="6"/>
    <x v="33"/>
    <n v="0"/>
    <n v="560"/>
    <n v="0"/>
    <x v="1"/>
    <n v="0"/>
    <n v="0"/>
  </r>
  <r>
    <x v="6"/>
    <x v="6"/>
    <x v="33"/>
    <n v="0"/>
    <n v="561"/>
    <n v="0"/>
    <x v="1"/>
    <n v="0"/>
    <n v="0"/>
  </r>
  <r>
    <x v="6"/>
    <x v="6"/>
    <x v="33"/>
    <n v="0"/>
    <n v="562"/>
    <n v="0"/>
    <x v="1"/>
    <n v="0"/>
    <n v="0"/>
  </r>
  <r>
    <x v="6"/>
    <x v="6"/>
    <x v="33"/>
    <n v="0"/>
    <n v="563"/>
    <n v="0"/>
    <x v="1"/>
    <n v="0"/>
    <n v="0"/>
  </r>
  <r>
    <x v="6"/>
    <x v="6"/>
    <x v="33"/>
    <n v="0"/>
    <n v="564"/>
    <n v="0"/>
    <x v="1"/>
    <n v="0"/>
    <n v="0"/>
  </r>
  <r>
    <x v="6"/>
    <x v="6"/>
    <x v="33"/>
    <n v="0"/>
    <n v="565"/>
    <n v="0"/>
    <x v="1"/>
    <n v="0"/>
    <n v="0"/>
  </r>
  <r>
    <x v="6"/>
    <x v="6"/>
    <x v="33"/>
    <n v="0"/>
    <n v="566"/>
    <n v="0"/>
    <x v="1"/>
    <n v="0"/>
    <n v="0"/>
  </r>
  <r>
    <x v="6"/>
    <x v="6"/>
    <x v="33"/>
    <n v="0"/>
    <n v="567"/>
    <n v="0"/>
    <x v="1"/>
    <n v="0"/>
    <n v="0"/>
  </r>
  <r>
    <x v="6"/>
    <x v="6"/>
    <x v="33"/>
    <n v="0"/>
    <n v="568"/>
    <n v="0"/>
    <x v="1"/>
    <n v="0"/>
    <n v="0"/>
  </r>
  <r>
    <x v="6"/>
    <x v="6"/>
    <x v="33"/>
    <n v="0"/>
    <n v="569"/>
    <n v="0"/>
    <x v="1"/>
    <n v="0"/>
    <n v="0"/>
  </r>
  <r>
    <x v="6"/>
    <x v="6"/>
    <x v="33"/>
    <n v="0"/>
    <n v="570"/>
    <n v="0"/>
    <x v="1"/>
    <n v="0"/>
    <n v="0"/>
  </r>
  <r>
    <x v="6"/>
    <x v="6"/>
    <x v="33"/>
    <n v="0"/>
    <n v="571"/>
    <n v="0"/>
    <x v="1"/>
    <n v="0"/>
    <n v="0"/>
  </r>
  <r>
    <x v="6"/>
    <x v="6"/>
    <x v="33"/>
    <n v="0"/>
    <n v="572"/>
    <n v="0"/>
    <x v="1"/>
    <n v="0"/>
    <n v="0"/>
  </r>
  <r>
    <x v="6"/>
    <x v="6"/>
    <x v="33"/>
    <n v="0"/>
    <n v="573"/>
    <n v="0"/>
    <x v="1"/>
    <n v="0"/>
    <n v="0"/>
  </r>
  <r>
    <x v="6"/>
    <x v="6"/>
    <x v="33"/>
    <n v="0"/>
    <n v="574"/>
    <n v="0"/>
    <x v="1"/>
    <n v="0"/>
    <n v="0"/>
  </r>
  <r>
    <x v="6"/>
    <x v="6"/>
    <x v="33"/>
    <n v="0"/>
    <n v="575"/>
    <n v="0"/>
    <x v="1"/>
    <n v="0"/>
    <n v="0"/>
  </r>
  <r>
    <x v="6"/>
    <x v="6"/>
    <x v="33"/>
    <n v="0"/>
    <n v="576"/>
    <n v="0"/>
    <x v="1"/>
    <n v="0"/>
    <n v="0"/>
  </r>
  <r>
    <x v="6"/>
    <x v="6"/>
    <x v="33"/>
    <n v="0"/>
    <n v="577"/>
    <n v="0"/>
    <x v="1"/>
    <n v="0"/>
    <n v="0"/>
  </r>
  <r>
    <x v="6"/>
    <x v="6"/>
    <x v="33"/>
    <n v="0"/>
    <n v="578"/>
    <n v="0"/>
    <x v="1"/>
    <n v="0"/>
    <n v="0"/>
  </r>
  <r>
    <x v="6"/>
    <x v="6"/>
    <x v="33"/>
    <n v="0"/>
    <n v="579"/>
    <n v="0"/>
    <x v="1"/>
    <n v="0"/>
    <n v="0"/>
  </r>
  <r>
    <x v="6"/>
    <x v="6"/>
    <x v="33"/>
    <n v="0"/>
    <n v="580"/>
    <n v="0"/>
    <x v="1"/>
    <n v="0"/>
    <n v="0"/>
  </r>
  <r>
    <x v="6"/>
    <x v="6"/>
    <x v="33"/>
    <n v="0"/>
    <n v="581"/>
    <n v="0"/>
    <x v="1"/>
    <n v="0"/>
    <n v="0"/>
  </r>
  <r>
    <x v="6"/>
    <x v="6"/>
    <x v="33"/>
    <n v="0"/>
    <n v="582"/>
    <n v="0"/>
    <x v="1"/>
    <n v="0"/>
    <n v="0"/>
  </r>
  <r>
    <x v="6"/>
    <x v="6"/>
    <x v="33"/>
    <n v="0"/>
    <n v="583"/>
    <n v="0"/>
    <x v="1"/>
    <n v="0"/>
    <n v="0"/>
  </r>
  <r>
    <x v="6"/>
    <x v="6"/>
    <x v="33"/>
    <n v="0"/>
    <n v="584"/>
    <n v="0"/>
    <x v="1"/>
    <n v="0"/>
    <n v="0"/>
  </r>
  <r>
    <x v="6"/>
    <x v="6"/>
    <x v="33"/>
    <n v="0"/>
    <n v="585"/>
    <n v="0"/>
    <x v="1"/>
    <n v="0"/>
    <n v="0"/>
  </r>
  <r>
    <x v="6"/>
    <x v="6"/>
    <x v="33"/>
    <n v="0"/>
    <n v="586"/>
    <n v="0"/>
    <x v="1"/>
    <n v="0"/>
    <n v="0"/>
  </r>
  <r>
    <x v="6"/>
    <x v="6"/>
    <x v="33"/>
    <n v="0"/>
    <n v="587"/>
    <n v="0"/>
    <x v="1"/>
    <n v="0"/>
    <n v="0"/>
  </r>
  <r>
    <x v="6"/>
    <x v="6"/>
    <x v="33"/>
    <n v="0"/>
    <n v="588"/>
    <n v="0"/>
    <x v="1"/>
    <n v="0"/>
    <n v="0"/>
  </r>
  <r>
    <x v="6"/>
    <x v="6"/>
    <x v="33"/>
    <n v="0"/>
    <n v="589"/>
    <n v="0"/>
    <x v="1"/>
    <n v="0"/>
    <n v="0"/>
  </r>
  <r>
    <x v="6"/>
    <x v="6"/>
    <x v="33"/>
    <n v="0"/>
    <n v="590"/>
    <n v="0"/>
    <x v="1"/>
    <n v="0"/>
    <n v="0"/>
  </r>
  <r>
    <x v="6"/>
    <x v="6"/>
    <x v="33"/>
    <n v="0"/>
    <n v="591"/>
    <n v="0"/>
    <x v="1"/>
    <n v="0"/>
    <n v="0"/>
  </r>
  <r>
    <x v="6"/>
    <x v="6"/>
    <x v="33"/>
    <n v="0"/>
    <n v="592"/>
    <n v="0"/>
    <x v="1"/>
    <n v="0"/>
    <n v="0"/>
  </r>
  <r>
    <x v="6"/>
    <x v="6"/>
    <x v="33"/>
    <n v="0"/>
    <n v="593"/>
    <n v="0"/>
    <x v="1"/>
    <n v="0"/>
    <n v="0"/>
  </r>
  <r>
    <x v="6"/>
    <x v="6"/>
    <x v="33"/>
    <n v="0"/>
    <n v="594"/>
    <n v="0"/>
    <x v="1"/>
    <n v="0"/>
    <n v="0"/>
  </r>
  <r>
    <x v="6"/>
    <x v="6"/>
    <x v="33"/>
    <n v="0"/>
    <n v="595"/>
    <n v="0"/>
    <x v="1"/>
    <n v="0"/>
    <n v="0"/>
  </r>
  <r>
    <x v="6"/>
    <x v="6"/>
    <x v="33"/>
    <n v="0"/>
    <n v="596"/>
    <n v="0"/>
    <x v="1"/>
    <n v="0"/>
    <n v="0"/>
  </r>
  <r>
    <x v="6"/>
    <x v="6"/>
    <x v="33"/>
    <n v="0"/>
    <n v="597"/>
    <n v="0"/>
    <x v="1"/>
    <n v="0"/>
    <n v="0"/>
  </r>
  <r>
    <x v="6"/>
    <x v="6"/>
    <x v="33"/>
    <n v="0"/>
    <n v="598"/>
    <n v="0"/>
    <x v="1"/>
    <n v="0"/>
    <n v="0"/>
  </r>
  <r>
    <x v="6"/>
    <x v="6"/>
    <x v="33"/>
    <n v="0"/>
    <n v="599"/>
    <n v="0"/>
    <x v="1"/>
    <n v="0"/>
    <n v="0"/>
  </r>
  <r>
    <x v="6"/>
    <x v="6"/>
    <x v="33"/>
    <n v="0"/>
    <n v="600"/>
    <n v="0"/>
    <x v="1"/>
    <n v="0"/>
    <n v="0"/>
  </r>
  <r>
    <x v="6"/>
    <x v="6"/>
    <x v="33"/>
    <n v="0"/>
    <n v="601"/>
    <n v="0"/>
    <x v="1"/>
    <n v="0"/>
    <n v="0"/>
  </r>
  <r>
    <x v="6"/>
    <x v="6"/>
    <x v="33"/>
    <n v="0"/>
    <n v="602"/>
    <n v="0"/>
    <x v="1"/>
    <n v="0"/>
    <n v="0"/>
  </r>
  <r>
    <x v="6"/>
    <x v="6"/>
    <x v="33"/>
    <n v="0"/>
    <n v="603"/>
    <n v="0"/>
    <x v="1"/>
    <n v="0"/>
    <n v="0"/>
  </r>
  <r>
    <x v="6"/>
    <x v="6"/>
    <x v="33"/>
    <n v="0"/>
    <n v="604"/>
    <n v="0"/>
    <x v="1"/>
    <n v="0"/>
    <n v="0"/>
  </r>
  <r>
    <x v="6"/>
    <x v="6"/>
    <x v="33"/>
    <n v="0"/>
    <n v="605"/>
    <n v="0"/>
    <x v="1"/>
    <n v="0"/>
    <n v="0"/>
  </r>
  <r>
    <x v="6"/>
    <x v="6"/>
    <x v="33"/>
    <n v="0"/>
    <n v="606"/>
    <n v="0"/>
    <x v="1"/>
    <n v="0"/>
    <n v="0"/>
  </r>
  <r>
    <x v="6"/>
    <x v="6"/>
    <x v="33"/>
    <n v="0"/>
    <n v="607"/>
    <n v="0"/>
    <x v="1"/>
    <n v="0"/>
    <n v="0"/>
  </r>
  <r>
    <x v="6"/>
    <x v="6"/>
    <x v="33"/>
    <n v="0"/>
    <n v="608"/>
    <n v="0"/>
    <x v="1"/>
    <n v="0"/>
    <n v="0"/>
  </r>
  <r>
    <x v="6"/>
    <x v="6"/>
    <x v="33"/>
    <n v="0"/>
    <n v="609"/>
    <n v="0"/>
    <x v="1"/>
    <n v="0"/>
    <n v="0"/>
  </r>
  <r>
    <x v="6"/>
    <x v="6"/>
    <x v="33"/>
    <n v="0"/>
    <n v="610"/>
    <n v="0"/>
    <x v="1"/>
    <n v="0"/>
    <n v="0"/>
  </r>
  <r>
    <x v="6"/>
    <x v="6"/>
    <x v="33"/>
    <n v="0"/>
    <n v="611"/>
    <n v="0"/>
    <x v="1"/>
    <n v="0"/>
    <n v="0"/>
  </r>
  <r>
    <x v="6"/>
    <x v="6"/>
    <x v="33"/>
    <n v="0"/>
    <n v="612"/>
    <n v="0"/>
    <x v="1"/>
    <n v="0"/>
    <n v="0"/>
  </r>
  <r>
    <x v="6"/>
    <x v="6"/>
    <x v="33"/>
    <n v="0"/>
    <n v="613"/>
    <n v="0"/>
    <x v="1"/>
    <n v="0"/>
    <n v="0"/>
  </r>
  <r>
    <x v="6"/>
    <x v="6"/>
    <x v="33"/>
    <n v="0"/>
    <n v="614"/>
    <n v="0"/>
    <x v="1"/>
    <n v="0"/>
    <n v="0"/>
  </r>
  <r>
    <x v="6"/>
    <x v="6"/>
    <x v="33"/>
    <n v="0"/>
    <n v="615"/>
    <n v="0"/>
    <x v="1"/>
    <n v="0"/>
    <n v="0"/>
  </r>
  <r>
    <x v="6"/>
    <x v="6"/>
    <x v="33"/>
    <n v="0"/>
    <n v="616"/>
    <n v="0"/>
    <x v="1"/>
    <n v="0"/>
    <n v="0"/>
  </r>
  <r>
    <x v="6"/>
    <x v="6"/>
    <x v="33"/>
    <n v="0"/>
    <n v="617"/>
    <n v="0"/>
    <x v="1"/>
    <n v="0"/>
    <n v="0"/>
  </r>
  <r>
    <x v="6"/>
    <x v="6"/>
    <x v="33"/>
    <n v="0"/>
    <n v="618"/>
    <n v="0"/>
    <x v="1"/>
    <n v="0"/>
    <n v="0"/>
  </r>
  <r>
    <x v="6"/>
    <x v="6"/>
    <x v="33"/>
    <n v="0"/>
    <n v="619"/>
    <n v="0"/>
    <x v="1"/>
    <n v="0"/>
    <n v="0"/>
  </r>
  <r>
    <x v="6"/>
    <x v="6"/>
    <x v="33"/>
    <n v="0"/>
    <n v="620"/>
    <n v="0"/>
    <x v="1"/>
    <n v="0"/>
    <n v="0"/>
  </r>
  <r>
    <x v="6"/>
    <x v="6"/>
    <x v="33"/>
    <n v="0"/>
    <n v="621"/>
    <n v="0"/>
    <x v="1"/>
    <n v="0"/>
    <n v="0"/>
  </r>
  <r>
    <x v="6"/>
    <x v="6"/>
    <x v="33"/>
    <n v="0"/>
    <n v="622"/>
    <n v="0"/>
    <x v="1"/>
    <n v="0"/>
    <n v="0"/>
  </r>
  <r>
    <x v="6"/>
    <x v="6"/>
    <x v="33"/>
    <n v="0"/>
    <n v="623"/>
    <n v="0"/>
    <x v="1"/>
    <n v="0"/>
    <n v="0"/>
  </r>
  <r>
    <x v="6"/>
    <x v="6"/>
    <x v="33"/>
    <n v="0"/>
    <n v="624"/>
    <n v="0"/>
    <x v="1"/>
    <n v="0"/>
    <n v="0"/>
  </r>
  <r>
    <x v="6"/>
    <x v="6"/>
    <x v="33"/>
    <n v="0"/>
    <n v="625"/>
    <n v="0"/>
    <x v="1"/>
    <n v="0"/>
    <n v="0"/>
  </r>
  <r>
    <x v="6"/>
    <x v="6"/>
    <x v="33"/>
    <n v="0"/>
    <n v="626"/>
    <n v="0"/>
    <x v="1"/>
    <n v="0"/>
    <n v="0"/>
  </r>
  <r>
    <x v="6"/>
    <x v="6"/>
    <x v="33"/>
    <n v="0"/>
    <n v="627"/>
    <n v="0"/>
    <x v="1"/>
    <n v="0"/>
    <n v="0"/>
  </r>
  <r>
    <x v="6"/>
    <x v="6"/>
    <x v="33"/>
    <n v="0"/>
    <n v="628"/>
    <n v="0"/>
    <x v="1"/>
    <n v="0"/>
    <n v="0"/>
  </r>
  <r>
    <x v="6"/>
    <x v="6"/>
    <x v="33"/>
    <n v="0"/>
    <n v="629"/>
    <n v="0"/>
    <x v="1"/>
    <n v="0"/>
    <n v="0"/>
  </r>
  <r>
    <x v="6"/>
    <x v="6"/>
    <x v="33"/>
    <n v="0"/>
    <n v="630"/>
    <n v="0"/>
    <x v="1"/>
    <n v="0"/>
    <n v="0"/>
  </r>
  <r>
    <x v="6"/>
    <x v="6"/>
    <x v="33"/>
    <n v="0"/>
    <n v="631"/>
    <n v="0"/>
    <x v="1"/>
    <n v="0"/>
    <n v="0"/>
  </r>
  <r>
    <x v="6"/>
    <x v="6"/>
    <x v="33"/>
    <n v="0"/>
    <n v="632"/>
    <n v="0"/>
    <x v="1"/>
    <n v="0"/>
    <n v="0"/>
  </r>
  <r>
    <x v="6"/>
    <x v="6"/>
    <x v="33"/>
    <n v="0"/>
    <n v="633"/>
    <n v="0"/>
    <x v="1"/>
    <n v="0"/>
    <n v="0"/>
  </r>
  <r>
    <x v="6"/>
    <x v="6"/>
    <x v="33"/>
    <n v="0"/>
    <n v="634"/>
    <n v="0"/>
    <x v="1"/>
    <n v="0"/>
    <n v="0"/>
  </r>
  <r>
    <x v="6"/>
    <x v="6"/>
    <x v="33"/>
    <n v="0"/>
    <n v="635"/>
    <n v="0"/>
    <x v="1"/>
    <n v="0"/>
    <n v="0"/>
  </r>
  <r>
    <x v="6"/>
    <x v="6"/>
    <x v="33"/>
    <n v="0"/>
    <n v="636"/>
    <n v="0"/>
    <x v="1"/>
    <n v="0"/>
    <n v="0"/>
  </r>
  <r>
    <x v="6"/>
    <x v="6"/>
    <x v="33"/>
    <n v="0"/>
    <n v="637"/>
    <n v="0"/>
    <x v="1"/>
    <n v="0"/>
    <n v="0"/>
  </r>
  <r>
    <x v="6"/>
    <x v="6"/>
    <x v="33"/>
    <n v="0"/>
    <n v="638"/>
    <n v="0"/>
    <x v="1"/>
    <n v="0"/>
    <n v="0"/>
  </r>
  <r>
    <x v="6"/>
    <x v="6"/>
    <x v="33"/>
    <n v="0"/>
    <n v="639"/>
    <n v="0"/>
    <x v="1"/>
    <n v="0"/>
    <n v="0"/>
  </r>
  <r>
    <x v="6"/>
    <x v="6"/>
    <x v="33"/>
    <n v="0"/>
    <n v="640"/>
    <n v="0"/>
    <x v="1"/>
    <n v="0"/>
    <n v="0"/>
  </r>
  <r>
    <x v="6"/>
    <x v="6"/>
    <x v="33"/>
    <n v="0"/>
    <n v="641"/>
    <n v="0"/>
    <x v="1"/>
    <n v="0"/>
    <n v="0"/>
  </r>
  <r>
    <x v="6"/>
    <x v="6"/>
    <x v="33"/>
    <n v="0"/>
    <n v="642"/>
    <n v="0"/>
    <x v="1"/>
    <n v="0"/>
    <n v="0"/>
  </r>
  <r>
    <x v="6"/>
    <x v="6"/>
    <x v="33"/>
    <n v="0"/>
    <n v="643"/>
    <n v="0"/>
    <x v="1"/>
    <n v="0"/>
    <n v="0"/>
  </r>
  <r>
    <x v="6"/>
    <x v="6"/>
    <x v="33"/>
    <n v="0"/>
    <n v="644"/>
    <n v="0"/>
    <x v="1"/>
    <n v="0"/>
    <n v="0"/>
  </r>
  <r>
    <x v="6"/>
    <x v="6"/>
    <x v="33"/>
    <n v="0"/>
    <n v="645"/>
    <n v="0"/>
    <x v="1"/>
    <n v="0"/>
    <n v="0"/>
  </r>
  <r>
    <x v="6"/>
    <x v="6"/>
    <x v="33"/>
    <n v="0"/>
    <n v="646"/>
    <n v="0"/>
    <x v="1"/>
    <n v="0"/>
    <n v="0"/>
  </r>
  <r>
    <x v="6"/>
    <x v="6"/>
    <x v="33"/>
    <n v="0"/>
    <n v="647"/>
    <n v="0"/>
    <x v="1"/>
    <n v="0"/>
    <n v="0"/>
  </r>
  <r>
    <x v="6"/>
    <x v="6"/>
    <x v="33"/>
    <n v="0"/>
    <n v="648"/>
    <n v="0"/>
    <x v="1"/>
    <n v="0"/>
    <n v="0"/>
  </r>
  <r>
    <x v="6"/>
    <x v="6"/>
    <x v="33"/>
    <n v="0"/>
    <n v="649"/>
    <n v="0"/>
    <x v="1"/>
    <n v="0"/>
    <n v="0"/>
  </r>
  <r>
    <x v="6"/>
    <x v="6"/>
    <x v="33"/>
    <n v="0"/>
    <n v="650"/>
    <n v="0"/>
    <x v="1"/>
    <n v="0"/>
    <n v="0"/>
  </r>
  <r>
    <x v="6"/>
    <x v="6"/>
    <x v="33"/>
    <n v="0"/>
    <n v="651"/>
    <n v="0"/>
    <x v="1"/>
    <n v="0"/>
    <n v="0"/>
  </r>
  <r>
    <x v="6"/>
    <x v="6"/>
    <x v="33"/>
    <n v="0"/>
    <n v="652"/>
    <n v="0"/>
    <x v="1"/>
    <n v="0"/>
    <n v="0"/>
  </r>
  <r>
    <x v="6"/>
    <x v="6"/>
    <x v="33"/>
    <n v="0"/>
    <n v="653"/>
    <n v="0"/>
    <x v="1"/>
    <n v="0"/>
    <n v="0"/>
  </r>
  <r>
    <x v="6"/>
    <x v="6"/>
    <x v="33"/>
    <n v="0"/>
    <n v="654"/>
    <n v="0"/>
    <x v="1"/>
    <n v="0"/>
    <n v="0"/>
  </r>
  <r>
    <x v="6"/>
    <x v="6"/>
    <x v="33"/>
    <n v="0"/>
    <n v="655"/>
    <n v="0"/>
    <x v="1"/>
    <n v="0"/>
    <n v="0"/>
  </r>
  <r>
    <x v="6"/>
    <x v="6"/>
    <x v="33"/>
    <n v="0"/>
    <n v="656"/>
    <n v="0"/>
    <x v="1"/>
    <n v="0"/>
    <n v="0"/>
  </r>
  <r>
    <x v="6"/>
    <x v="6"/>
    <x v="33"/>
    <n v="0"/>
    <n v="657"/>
    <n v="0"/>
    <x v="1"/>
    <n v="0"/>
    <n v="0"/>
  </r>
  <r>
    <x v="6"/>
    <x v="6"/>
    <x v="33"/>
    <n v="0"/>
    <n v="658"/>
    <n v="0"/>
    <x v="1"/>
    <n v="0"/>
    <n v="0"/>
  </r>
  <r>
    <x v="6"/>
    <x v="6"/>
    <x v="33"/>
    <n v="0"/>
    <n v="659"/>
    <n v="0"/>
    <x v="1"/>
    <n v="0"/>
    <n v="0"/>
  </r>
  <r>
    <x v="6"/>
    <x v="6"/>
    <x v="33"/>
    <n v="0"/>
    <n v="660"/>
    <n v="0"/>
    <x v="1"/>
    <n v="0"/>
    <n v="0"/>
  </r>
  <r>
    <x v="6"/>
    <x v="6"/>
    <x v="33"/>
    <n v="0"/>
    <n v="661"/>
    <n v="0"/>
    <x v="1"/>
    <n v="0"/>
    <n v="0"/>
  </r>
  <r>
    <x v="6"/>
    <x v="6"/>
    <x v="33"/>
    <n v="0"/>
    <n v="662"/>
    <n v="0"/>
    <x v="1"/>
    <n v="0"/>
    <n v="0"/>
  </r>
  <r>
    <x v="6"/>
    <x v="6"/>
    <x v="33"/>
    <n v="0"/>
    <n v="663"/>
    <n v="0"/>
    <x v="1"/>
    <n v="0"/>
    <n v="0"/>
  </r>
  <r>
    <x v="6"/>
    <x v="6"/>
    <x v="33"/>
    <n v="0"/>
    <n v="664"/>
    <n v="0"/>
    <x v="1"/>
    <n v="0"/>
    <n v="0"/>
  </r>
  <r>
    <x v="6"/>
    <x v="6"/>
    <x v="33"/>
    <n v="0"/>
    <n v="665"/>
    <n v="0"/>
    <x v="1"/>
    <n v="0"/>
    <n v="0"/>
  </r>
  <r>
    <x v="6"/>
    <x v="6"/>
    <x v="33"/>
    <n v="0"/>
    <n v="666"/>
    <n v="0"/>
    <x v="1"/>
    <n v="0"/>
    <n v="0"/>
  </r>
  <r>
    <x v="6"/>
    <x v="6"/>
    <x v="33"/>
    <n v="0"/>
    <n v="667"/>
    <n v="0"/>
    <x v="1"/>
    <n v="0"/>
    <n v="0"/>
  </r>
  <r>
    <x v="6"/>
    <x v="6"/>
    <x v="33"/>
    <n v="0"/>
    <n v="668"/>
    <n v="0"/>
    <x v="1"/>
    <n v="0"/>
    <n v="0"/>
  </r>
  <r>
    <x v="6"/>
    <x v="6"/>
    <x v="33"/>
    <n v="0"/>
    <n v="669"/>
    <n v="0"/>
    <x v="1"/>
    <n v="0"/>
    <n v="0"/>
  </r>
  <r>
    <x v="6"/>
    <x v="6"/>
    <x v="33"/>
    <n v="0"/>
    <n v="670"/>
    <n v="0"/>
    <x v="1"/>
    <n v="0"/>
    <n v="0"/>
  </r>
  <r>
    <x v="6"/>
    <x v="6"/>
    <x v="33"/>
    <n v="0"/>
    <n v="671"/>
    <n v="0"/>
    <x v="1"/>
    <n v="0"/>
    <n v="0"/>
  </r>
  <r>
    <x v="6"/>
    <x v="6"/>
    <x v="33"/>
    <n v="0"/>
    <n v="672"/>
    <n v="0"/>
    <x v="1"/>
    <n v="0"/>
    <n v="0"/>
  </r>
  <r>
    <x v="6"/>
    <x v="6"/>
    <x v="33"/>
    <n v="0"/>
    <n v="673"/>
    <n v="0"/>
    <x v="1"/>
    <n v="0"/>
    <n v="0"/>
  </r>
  <r>
    <x v="6"/>
    <x v="6"/>
    <x v="33"/>
    <n v="0"/>
    <n v="674"/>
    <n v="0"/>
    <x v="1"/>
    <n v="0"/>
    <n v="0"/>
  </r>
  <r>
    <x v="6"/>
    <x v="6"/>
    <x v="33"/>
    <n v="0"/>
    <n v="675"/>
    <n v="0"/>
    <x v="1"/>
    <n v="0"/>
    <n v="0"/>
  </r>
  <r>
    <x v="6"/>
    <x v="6"/>
    <x v="33"/>
    <n v="0"/>
    <n v="676"/>
    <n v="0"/>
    <x v="1"/>
    <n v="0"/>
    <n v="0"/>
  </r>
  <r>
    <x v="6"/>
    <x v="6"/>
    <x v="33"/>
    <n v="0"/>
    <n v="677"/>
    <n v="0"/>
    <x v="1"/>
    <n v="0"/>
    <n v="0"/>
  </r>
  <r>
    <x v="6"/>
    <x v="6"/>
    <x v="33"/>
    <n v="0"/>
    <n v="678"/>
    <n v="0"/>
    <x v="1"/>
    <n v="0"/>
    <n v="0"/>
  </r>
  <r>
    <x v="6"/>
    <x v="6"/>
    <x v="33"/>
    <n v="0"/>
    <n v="679"/>
    <n v="0"/>
    <x v="1"/>
    <n v="0"/>
    <n v="0"/>
  </r>
  <r>
    <x v="6"/>
    <x v="6"/>
    <x v="33"/>
    <n v="0"/>
    <n v="680"/>
    <n v="0"/>
    <x v="1"/>
    <n v="0"/>
    <n v="0"/>
  </r>
  <r>
    <x v="6"/>
    <x v="6"/>
    <x v="33"/>
    <n v="0"/>
    <n v="681"/>
    <n v="0"/>
    <x v="1"/>
    <n v="0"/>
    <n v="0"/>
  </r>
  <r>
    <x v="6"/>
    <x v="6"/>
    <x v="33"/>
    <n v="0"/>
    <n v="682"/>
    <n v="0"/>
    <x v="1"/>
    <n v="0"/>
    <n v="0"/>
  </r>
  <r>
    <x v="6"/>
    <x v="6"/>
    <x v="33"/>
    <n v="0"/>
    <n v="683"/>
    <n v="0"/>
    <x v="1"/>
    <n v="0"/>
    <n v="0"/>
  </r>
  <r>
    <x v="6"/>
    <x v="6"/>
    <x v="33"/>
    <n v="0"/>
    <n v="684"/>
    <n v="0"/>
    <x v="1"/>
    <n v="0"/>
    <n v="0"/>
  </r>
  <r>
    <x v="6"/>
    <x v="6"/>
    <x v="33"/>
    <n v="0"/>
    <n v="685"/>
    <n v="0"/>
    <x v="1"/>
    <n v="0"/>
    <n v="0"/>
  </r>
  <r>
    <x v="6"/>
    <x v="6"/>
    <x v="33"/>
    <n v="0"/>
    <n v="686"/>
    <n v="0"/>
    <x v="1"/>
    <n v="0"/>
    <n v="0"/>
  </r>
  <r>
    <x v="6"/>
    <x v="6"/>
    <x v="33"/>
    <n v="0"/>
    <n v="687"/>
    <n v="0"/>
    <x v="1"/>
    <n v="0"/>
    <n v="0"/>
  </r>
  <r>
    <x v="6"/>
    <x v="6"/>
    <x v="33"/>
    <n v="0"/>
    <n v="688"/>
    <n v="0"/>
    <x v="1"/>
    <n v="0"/>
    <n v="0"/>
  </r>
  <r>
    <x v="6"/>
    <x v="6"/>
    <x v="33"/>
    <n v="0"/>
    <n v="689"/>
    <n v="0"/>
    <x v="1"/>
    <n v="0"/>
    <n v="0"/>
  </r>
  <r>
    <x v="6"/>
    <x v="6"/>
    <x v="33"/>
    <n v="0"/>
    <n v="690"/>
    <n v="0"/>
    <x v="1"/>
    <n v="0"/>
    <n v="0"/>
  </r>
  <r>
    <x v="6"/>
    <x v="6"/>
    <x v="33"/>
    <n v="0"/>
    <n v="691"/>
    <n v="0"/>
    <x v="1"/>
    <n v="0"/>
    <n v="0"/>
  </r>
  <r>
    <x v="6"/>
    <x v="6"/>
    <x v="33"/>
    <n v="0"/>
    <n v="692"/>
    <n v="0"/>
    <x v="1"/>
    <n v="0"/>
    <n v="0"/>
  </r>
  <r>
    <x v="6"/>
    <x v="6"/>
    <x v="33"/>
    <n v="0"/>
    <n v="693"/>
    <n v="0"/>
    <x v="1"/>
    <n v="0"/>
    <n v="0"/>
  </r>
  <r>
    <x v="6"/>
    <x v="6"/>
    <x v="33"/>
    <n v="0"/>
    <n v="694"/>
    <n v="0"/>
    <x v="1"/>
    <n v="0"/>
    <n v="0"/>
  </r>
  <r>
    <x v="6"/>
    <x v="6"/>
    <x v="33"/>
    <n v="0"/>
    <n v="695"/>
    <n v="0"/>
    <x v="1"/>
    <n v="0"/>
    <n v="0"/>
  </r>
  <r>
    <x v="6"/>
    <x v="6"/>
    <x v="33"/>
    <n v="0"/>
    <n v="696"/>
    <n v="0"/>
    <x v="1"/>
    <n v="0"/>
    <n v="0"/>
  </r>
  <r>
    <x v="6"/>
    <x v="6"/>
    <x v="33"/>
    <n v="0"/>
    <n v="697"/>
    <n v="0"/>
    <x v="1"/>
    <n v="0"/>
    <n v="0"/>
  </r>
  <r>
    <x v="6"/>
    <x v="6"/>
    <x v="33"/>
    <n v="0"/>
    <n v="698"/>
    <n v="0"/>
    <x v="1"/>
    <n v="0"/>
    <n v="0"/>
  </r>
  <r>
    <x v="6"/>
    <x v="6"/>
    <x v="33"/>
    <n v="0"/>
    <n v="699"/>
    <n v="0"/>
    <x v="1"/>
    <n v="0"/>
    <n v="0"/>
  </r>
  <r>
    <x v="6"/>
    <x v="6"/>
    <x v="33"/>
    <n v="0"/>
    <n v="700"/>
    <n v="0"/>
    <x v="1"/>
    <n v="0"/>
    <n v="0"/>
  </r>
  <r>
    <x v="6"/>
    <x v="6"/>
    <x v="33"/>
    <n v="0"/>
    <n v="701"/>
    <n v="0"/>
    <x v="1"/>
    <n v="0"/>
    <n v="0"/>
  </r>
  <r>
    <x v="6"/>
    <x v="6"/>
    <x v="33"/>
    <n v="0"/>
    <n v="702"/>
    <n v="0"/>
    <x v="1"/>
    <n v="0"/>
    <n v="0"/>
  </r>
  <r>
    <x v="6"/>
    <x v="6"/>
    <x v="33"/>
    <n v="0"/>
    <n v="703"/>
    <n v="0"/>
    <x v="1"/>
    <n v="0"/>
    <n v="0"/>
  </r>
  <r>
    <x v="6"/>
    <x v="6"/>
    <x v="33"/>
    <n v="0"/>
    <n v="704"/>
    <n v="0"/>
    <x v="1"/>
    <n v="0"/>
    <n v="0"/>
  </r>
  <r>
    <x v="6"/>
    <x v="6"/>
    <x v="33"/>
    <n v="0"/>
    <n v="705"/>
    <n v="0"/>
    <x v="1"/>
    <n v="0"/>
    <n v="0"/>
  </r>
  <r>
    <x v="6"/>
    <x v="6"/>
    <x v="33"/>
    <n v="0"/>
    <n v="706"/>
    <n v="0"/>
    <x v="1"/>
    <n v="0"/>
    <n v="0"/>
  </r>
  <r>
    <x v="6"/>
    <x v="6"/>
    <x v="33"/>
    <n v="0"/>
    <n v="707"/>
    <n v="0"/>
    <x v="1"/>
    <n v="0"/>
    <n v="0"/>
  </r>
  <r>
    <x v="6"/>
    <x v="6"/>
    <x v="33"/>
    <n v="0"/>
    <n v="708"/>
    <n v="0"/>
    <x v="1"/>
    <n v="0"/>
    <n v="0"/>
  </r>
  <r>
    <x v="6"/>
    <x v="6"/>
    <x v="33"/>
    <n v="0"/>
    <n v="709"/>
    <n v="0"/>
    <x v="1"/>
    <n v="0"/>
    <n v="0"/>
  </r>
  <r>
    <x v="6"/>
    <x v="6"/>
    <x v="33"/>
    <n v="0"/>
    <n v="710"/>
    <n v="0"/>
    <x v="1"/>
    <n v="0"/>
    <n v="0"/>
  </r>
  <r>
    <x v="6"/>
    <x v="6"/>
    <x v="33"/>
    <n v="0"/>
    <n v="711"/>
    <n v="0"/>
    <x v="1"/>
    <n v="0"/>
    <n v="0"/>
  </r>
  <r>
    <x v="6"/>
    <x v="6"/>
    <x v="33"/>
    <n v="0"/>
    <n v="712"/>
    <n v="0"/>
    <x v="1"/>
    <n v="0"/>
    <n v="0"/>
  </r>
  <r>
    <x v="6"/>
    <x v="6"/>
    <x v="33"/>
    <n v="0"/>
    <n v="713"/>
    <n v="0"/>
    <x v="1"/>
    <n v="0"/>
    <n v="0"/>
  </r>
  <r>
    <x v="6"/>
    <x v="6"/>
    <x v="33"/>
    <n v="0"/>
    <n v="714"/>
    <n v="0"/>
    <x v="1"/>
    <n v="0"/>
    <n v="0"/>
  </r>
  <r>
    <x v="6"/>
    <x v="6"/>
    <x v="33"/>
    <n v="0"/>
    <n v="715"/>
    <n v="0"/>
    <x v="1"/>
    <n v="0"/>
    <n v="0"/>
  </r>
  <r>
    <x v="6"/>
    <x v="6"/>
    <x v="33"/>
    <n v="0"/>
    <n v="716"/>
    <n v="0"/>
    <x v="1"/>
    <n v="0"/>
    <n v="0"/>
  </r>
  <r>
    <x v="6"/>
    <x v="6"/>
    <x v="33"/>
    <n v="0"/>
    <n v="717"/>
    <n v="0"/>
    <x v="1"/>
    <n v="0"/>
    <n v="0"/>
  </r>
  <r>
    <x v="6"/>
    <x v="6"/>
    <x v="33"/>
    <n v="0"/>
    <n v="718"/>
    <n v="0"/>
    <x v="1"/>
    <n v="0"/>
    <n v="0"/>
  </r>
  <r>
    <x v="6"/>
    <x v="6"/>
    <x v="33"/>
    <n v="0"/>
    <n v="719"/>
    <n v="0"/>
    <x v="1"/>
    <n v="0"/>
    <n v="0"/>
  </r>
  <r>
    <x v="6"/>
    <x v="6"/>
    <x v="33"/>
    <n v="0"/>
    <n v="720"/>
    <n v="0"/>
    <x v="1"/>
    <n v="0"/>
    <n v="0"/>
  </r>
  <r>
    <x v="6"/>
    <x v="6"/>
    <x v="33"/>
    <n v="0"/>
    <n v="721"/>
    <n v="0"/>
    <x v="1"/>
    <n v="0"/>
    <n v="0"/>
  </r>
  <r>
    <x v="6"/>
    <x v="6"/>
    <x v="33"/>
    <n v="0"/>
    <n v="722"/>
    <n v="0"/>
    <x v="1"/>
    <n v="0"/>
    <n v="0"/>
  </r>
  <r>
    <x v="6"/>
    <x v="6"/>
    <x v="33"/>
    <n v="0"/>
    <n v="723"/>
    <n v="0"/>
    <x v="1"/>
    <n v="0"/>
    <n v="0"/>
  </r>
  <r>
    <x v="6"/>
    <x v="6"/>
    <x v="33"/>
    <n v="0"/>
    <n v="724"/>
    <n v="0"/>
    <x v="1"/>
    <n v="0"/>
    <n v="0"/>
  </r>
  <r>
    <x v="6"/>
    <x v="6"/>
    <x v="33"/>
    <n v="0"/>
    <n v="725"/>
    <n v="0"/>
    <x v="1"/>
    <n v="0"/>
    <n v="0"/>
  </r>
  <r>
    <x v="6"/>
    <x v="6"/>
    <x v="33"/>
    <n v="0"/>
    <n v="726"/>
    <n v="0"/>
    <x v="1"/>
    <n v="0"/>
    <n v="0"/>
  </r>
  <r>
    <x v="6"/>
    <x v="6"/>
    <x v="33"/>
    <n v="0"/>
    <n v="727"/>
    <n v="0"/>
    <x v="1"/>
    <n v="0"/>
    <n v="0"/>
  </r>
  <r>
    <x v="6"/>
    <x v="6"/>
    <x v="33"/>
    <n v="0"/>
    <n v="728"/>
    <n v="0"/>
    <x v="1"/>
    <n v="0"/>
    <n v="0"/>
  </r>
  <r>
    <x v="6"/>
    <x v="6"/>
    <x v="33"/>
    <n v="0"/>
    <n v="729"/>
    <n v="0"/>
    <x v="1"/>
    <n v="0"/>
    <n v="0"/>
  </r>
  <r>
    <x v="6"/>
    <x v="6"/>
    <x v="33"/>
    <n v="0"/>
    <n v="730"/>
    <n v="0"/>
    <x v="1"/>
    <n v="0"/>
    <n v="0"/>
  </r>
  <r>
    <x v="6"/>
    <x v="6"/>
    <x v="33"/>
    <n v="0"/>
    <n v="731"/>
    <n v="0"/>
    <x v="1"/>
    <n v="0"/>
    <n v="0"/>
  </r>
  <r>
    <x v="6"/>
    <x v="6"/>
    <x v="33"/>
    <n v="0"/>
    <n v="732"/>
    <n v="0"/>
    <x v="1"/>
    <n v="0"/>
    <n v="0"/>
  </r>
  <r>
    <x v="6"/>
    <x v="6"/>
    <x v="33"/>
    <n v="0"/>
    <n v="733"/>
    <n v="0"/>
    <x v="1"/>
    <n v="0"/>
    <n v="0"/>
  </r>
  <r>
    <x v="6"/>
    <x v="6"/>
    <x v="33"/>
    <n v="0"/>
    <n v="734"/>
    <n v="0"/>
    <x v="1"/>
    <n v="0"/>
    <n v="0"/>
  </r>
  <r>
    <x v="6"/>
    <x v="6"/>
    <x v="33"/>
    <n v="0"/>
    <n v="735"/>
    <n v="0"/>
    <x v="1"/>
    <n v="0"/>
    <n v="0"/>
  </r>
  <r>
    <x v="6"/>
    <x v="6"/>
    <x v="33"/>
    <n v="0"/>
    <n v="736"/>
    <n v="0"/>
    <x v="1"/>
    <n v="0"/>
    <n v="0"/>
  </r>
  <r>
    <x v="6"/>
    <x v="6"/>
    <x v="33"/>
    <n v="0"/>
    <n v="737"/>
    <n v="0"/>
    <x v="1"/>
    <n v="0"/>
    <n v="0"/>
  </r>
  <r>
    <x v="6"/>
    <x v="6"/>
    <x v="33"/>
    <n v="0"/>
    <n v="738"/>
    <n v="0"/>
    <x v="1"/>
    <n v="0"/>
    <n v="0"/>
  </r>
  <r>
    <x v="6"/>
    <x v="6"/>
    <x v="33"/>
    <n v="0"/>
    <n v="739"/>
    <n v="0"/>
    <x v="1"/>
    <n v="0"/>
    <n v="0"/>
  </r>
  <r>
    <x v="6"/>
    <x v="6"/>
    <x v="33"/>
    <n v="0"/>
    <n v="740"/>
    <n v="0"/>
    <x v="1"/>
    <n v="0"/>
    <n v="0"/>
  </r>
  <r>
    <x v="6"/>
    <x v="6"/>
    <x v="33"/>
    <n v="0"/>
    <n v="741"/>
    <n v="0"/>
    <x v="1"/>
    <n v="0"/>
    <n v="0"/>
  </r>
  <r>
    <x v="6"/>
    <x v="6"/>
    <x v="33"/>
    <n v="0"/>
    <n v="742"/>
    <n v="0"/>
    <x v="1"/>
    <n v="0"/>
    <n v="0"/>
  </r>
  <r>
    <x v="6"/>
    <x v="6"/>
    <x v="33"/>
    <n v="0"/>
    <n v="743"/>
    <n v="0"/>
    <x v="1"/>
    <n v="0"/>
    <n v="0"/>
  </r>
  <r>
    <x v="6"/>
    <x v="6"/>
    <x v="33"/>
    <n v="0"/>
    <n v="744"/>
    <n v="0"/>
    <x v="1"/>
    <n v="0"/>
    <n v="0"/>
  </r>
  <r>
    <x v="6"/>
    <x v="6"/>
    <x v="33"/>
    <n v="0"/>
    <n v="745"/>
    <n v="0"/>
    <x v="1"/>
    <n v="0"/>
    <n v="0"/>
  </r>
  <r>
    <x v="6"/>
    <x v="6"/>
    <x v="33"/>
    <n v="0"/>
    <n v="746"/>
    <n v="0"/>
    <x v="1"/>
    <n v="0"/>
    <n v="0"/>
  </r>
  <r>
    <x v="6"/>
    <x v="6"/>
    <x v="33"/>
    <n v="0"/>
    <n v="747"/>
    <n v="0"/>
    <x v="1"/>
    <n v="0"/>
    <n v="0"/>
  </r>
  <r>
    <x v="6"/>
    <x v="6"/>
    <x v="33"/>
    <n v="0"/>
    <n v="748"/>
    <n v="0"/>
    <x v="1"/>
    <n v="0"/>
    <n v="0"/>
  </r>
  <r>
    <x v="7"/>
    <x v="12"/>
    <x v="60"/>
    <m/>
    <m/>
    <m/>
    <x v="2"/>
    <m/>
    <m/>
  </r>
  <r>
    <x v="7"/>
    <x v="12"/>
    <x v="60"/>
    <m/>
    <m/>
    <m/>
    <x v="2"/>
    <m/>
    <m/>
  </r>
  <r>
    <x v="7"/>
    <x v="12"/>
    <x v="60"/>
    <m/>
    <m/>
    <m/>
    <x v="2"/>
    <m/>
    <m/>
  </r>
  <r>
    <x v="7"/>
    <x v="12"/>
    <x v="60"/>
    <m/>
    <m/>
    <m/>
    <x v="2"/>
    <m/>
    <m/>
  </r>
  <r>
    <x v="7"/>
    <x v="12"/>
    <x v="60"/>
    <m/>
    <m/>
    <m/>
    <x v="2"/>
    <m/>
    <m/>
  </r>
  <r>
    <x v="7"/>
    <x v="12"/>
    <x v="60"/>
    <m/>
    <m/>
    <m/>
    <x v="2"/>
    <m/>
    <m/>
  </r>
  <r>
    <x v="7"/>
    <x v="12"/>
    <x v="60"/>
    <m/>
    <m/>
    <m/>
    <x v="2"/>
    <m/>
    <m/>
  </r>
  <r>
    <x v="7"/>
    <x v="12"/>
    <x v="60"/>
    <m/>
    <m/>
    <m/>
    <x v="2"/>
    <m/>
    <m/>
  </r>
  <r>
    <x v="7"/>
    <x v="12"/>
    <x v="60"/>
    <m/>
    <m/>
    <m/>
    <x v="2"/>
    <m/>
    <m/>
  </r>
  <r>
    <x v="7"/>
    <x v="12"/>
    <x v="60"/>
    <m/>
    <m/>
    <m/>
    <x v="2"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728">
  <r>
    <x v="0"/>
    <x v="0"/>
    <x v="0"/>
    <n v="120"/>
    <s v="AD"/>
    <s v="1"/>
    <x v="0"/>
    <s v=""/>
    <s v=""/>
    <s v="10072682"/>
    <s v="MARTIN"/>
    <s v="GARCIA LAZO"/>
    <s v="106FS83"/>
    <x v="0"/>
    <m/>
    <s v=""/>
    <m/>
    <s v=""/>
    <s v="CHL"/>
    <s v=""/>
    <s v="17,45"/>
    <s v="8250"/>
    <m/>
    <s v="01:29"/>
    <s v="19,05"/>
    <s v="5671"/>
    <m/>
    <s v="01:44"/>
    <s v="18,56"/>
    <s v="5818"/>
    <m/>
    <s v="02:11"/>
    <s v="24,06"/>
    <s v="2992"/>
    <m/>
    <s v="11:00"/>
    <m/>
    <m/>
    <m/>
    <m/>
    <m/>
    <m/>
    <m/>
    <m/>
    <m/>
    <m/>
    <m/>
    <m/>
    <m/>
    <n v="19"/>
    <n v="22732"/>
    <n v="22732"/>
    <x v="0"/>
    <n v="3"/>
    <s v="06:18:52"/>
    <n v="190"/>
    <n v="-25.516666666666666"/>
    <n v="284.48333333333335"/>
    <x v="0"/>
    <s v="MARTIN GARCIA LAZO - SI QUILILCHE"/>
    <x v="0"/>
    <s v="05:53:21"/>
  </r>
  <r>
    <x v="0"/>
    <x v="0"/>
    <x v="0"/>
    <n v="120"/>
    <s v="AD"/>
    <s v="2"/>
    <x v="0"/>
    <s v=""/>
    <s v=""/>
    <s v="10072686"/>
    <s v="PABLO"/>
    <s v="LLOMPART"/>
    <m/>
    <x v="1"/>
    <m/>
    <s v=""/>
    <m/>
    <s v=""/>
    <s v="CHL"/>
    <s v=""/>
    <s v="17,84"/>
    <s v="8072"/>
    <m/>
    <s v="02:42"/>
    <s v="20,2"/>
    <s v="5345"/>
    <m/>
    <s v="01:47"/>
    <s v="17,1"/>
    <s v="6317"/>
    <m/>
    <s v="11:50"/>
    <s v="23,99"/>
    <s v="3001"/>
    <m/>
    <s v="21:04"/>
    <m/>
    <m/>
    <m/>
    <m/>
    <m/>
    <m/>
    <m/>
    <m/>
    <m/>
    <m/>
    <m/>
    <m/>
    <m/>
    <n v="19"/>
    <n v="22735"/>
    <n v="22735"/>
    <x v="0"/>
    <n v="4"/>
    <s v="06:18:55"/>
    <n v="185"/>
    <n v="-25.566666666666666"/>
    <n v="279.43333333333334"/>
    <x v="1"/>
    <s v="PABLO LLOMPART - ANCAR DASAM"/>
    <x v="1"/>
    <s v="05:53:21"/>
  </r>
  <r>
    <x v="0"/>
    <x v="0"/>
    <x v="0"/>
    <n v="120"/>
    <s v="AD"/>
    <s v="3"/>
    <x v="0"/>
    <s v=""/>
    <s v=""/>
    <s v="10036587"/>
    <s v="NICOLAS"/>
    <s v="SCHMIDT GONZALEZ"/>
    <s v="105EI51"/>
    <x v="2"/>
    <m/>
    <s v=""/>
    <m/>
    <s v=""/>
    <s v="CHL"/>
    <s v=""/>
    <s v="17,36"/>
    <s v="8295"/>
    <m/>
    <s v="02:17"/>
    <s v="19,16"/>
    <s v="5637"/>
    <m/>
    <s v="02:41"/>
    <s v="18,42"/>
    <s v="5863"/>
    <m/>
    <s v="03:09"/>
    <s v="23,78"/>
    <s v="3028"/>
    <m/>
    <s v="10:53"/>
    <m/>
    <m/>
    <m/>
    <m/>
    <m/>
    <m/>
    <m/>
    <m/>
    <m/>
    <m/>
    <m/>
    <m/>
    <m/>
    <n v="18.93"/>
    <n v="22824"/>
    <n v="22824"/>
    <x v="0"/>
    <n v="5"/>
    <s v="06:20:24"/>
    <n v="180"/>
    <n v="-27.05"/>
    <n v="272.95"/>
    <x v="2"/>
    <s v="NICOLAS SCHMIDT GONZALEZ - MALBORO"/>
    <x v="2"/>
    <s v="05:53:21"/>
  </r>
  <r>
    <x v="0"/>
    <x v="0"/>
    <x v="0"/>
    <n v="120"/>
    <s v="AD"/>
    <s v="4"/>
    <x v="0"/>
    <s v=""/>
    <s v=""/>
    <s v="10067266"/>
    <s v="FELIPE"/>
    <s v="SAT YABER"/>
    <s v="106GG85"/>
    <x v="3"/>
    <m/>
    <s v=""/>
    <m/>
    <s v=""/>
    <s v="CHL"/>
    <s v=""/>
    <s v="17,37"/>
    <s v="8288"/>
    <m/>
    <s v="04:53"/>
    <s v="19,01"/>
    <s v="5681"/>
    <m/>
    <s v="03:14"/>
    <s v="18,17"/>
    <s v="5943"/>
    <m/>
    <s v="05:08"/>
    <s v="19,51"/>
    <s v="3690"/>
    <m/>
    <s v="09:06"/>
    <m/>
    <m/>
    <m/>
    <m/>
    <m/>
    <m/>
    <m/>
    <m/>
    <m/>
    <m/>
    <m/>
    <m/>
    <m/>
    <n v="18.3"/>
    <n v="23601"/>
    <n v="23601"/>
    <x v="0"/>
    <n v="6"/>
    <s v="06:33:21"/>
    <n v="175"/>
    <n v="-40"/>
    <n v="255"/>
    <x v="3"/>
    <s v="FELIPE SAT YABER - ATILANA"/>
    <x v="3"/>
    <s v="05:53:21"/>
  </r>
  <r>
    <x v="0"/>
    <x v="0"/>
    <x v="0"/>
    <n v="120"/>
    <s v="AD"/>
    <s v="5"/>
    <x v="0"/>
    <s v=""/>
    <s v=""/>
    <s v="10181514"/>
    <s v="TARA ANNE"/>
    <s v="GREASLEY"/>
    <s v="106FQ91"/>
    <x v="4"/>
    <m/>
    <s v=""/>
    <m/>
    <s v=""/>
    <s v="CHL"/>
    <s v=""/>
    <s v="17,77"/>
    <s v="8103"/>
    <m/>
    <s v="02:35"/>
    <s v="18,37"/>
    <s v="5879"/>
    <m/>
    <s v="02:53"/>
    <s v="18,22"/>
    <s v="5927"/>
    <m/>
    <s v="05:20"/>
    <s v="12,8"/>
    <s v="5627"/>
    <m/>
    <s v="02:31"/>
    <m/>
    <m/>
    <m/>
    <m/>
    <m/>
    <m/>
    <m/>
    <m/>
    <m/>
    <m/>
    <m/>
    <m/>
    <m/>
    <n v="16.920000000000002"/>
    <n v="25536"/>
    <n v="25536"/>
    <x v="0"/>
    <n v="8"/>
    <s v="07:05:36"/>
    <n v="165"/>
    <n v="-72.25"/>
    <n v="212.75"/>
    <x v="4"/>
    <s v="TARA ANNE GREASLEY - AYHUN"/>
    <x v="4"/>
    <s v="05:53:21"/>
  </r>
  <r>
    <x v="0"/>
    <x v="0"/>
    <x v="0"/>
    <n v="120"/>
    <s v="AD"/>
    <s v="6"/>
    <x v="0"/>
    <s v=""/>
    <s v=""/>
    <s v="10072514"/>
    <s v="MAXI"/>
    <s v="WIMMER"/>
    <s v="106FS73"/>
    <x v="5"/>
    <m/>
    <s v=""/>
    <m/>
    <s v=""/>
    <s v="CHL"/>
    <s v=""/>
    <s v="16,65"/>
    <s v="8650"/>
    <m/>
    <s v="04:49"/>
    <s v="17,28"/>
    <s v="6249"/>
    <m/>
    <s v="02:21"/>
    <s v="17,1"/>
    <s v="6317"/>
    <m/>
    <s v="03:07"/>
    <s v="15,45"/>
    <s v="4661"/>
    <m/>
    <s v="05:51"/>
    <m/>
    <m/>
    <m/>
    <m/>
    <m/>
    <m/>
    <m/>
    <m/>
    <m/>
    <m/>
    <m/>
    <m/>
    <m/>
    <n v="16.690000000000001"/>
    <n v="25877"/>
    <n v="25877"/>
    <x v="0"/>
    <n v="9"/>
    <s v="07:11:17"/>
    <n v="160"/>
    <n v="-77.933333333333337"/>
    <n v="202.06666666666666"/>
    <x v="5"/>
    <s v="MAXI WIMMER - CL LIDIA"/>
    <x v="0"/>
    <s v="05:53:21"/>
  </r>
  <r>
    <x v="0"/>
    <x v="0"/>
    <x v="0"/>
    <n v="120"/>
    <s v="AD"/>
    <s v="7"/>
    <x v="0"/>
    <s v=""/>
    <s v=""/>
    <s v="10131587"/>
    <s v="CAROLINE"/>
    <s v="MACKENZIE"/>
    <s v="104JS61"/>
    <x v="6"/>
    <m/>
    <s v=""/>
    <m/>
    <s v=""/>
    <s v="CHL"/>
    <s v=""/>
    <s v="15,97"/>
    <s v="9018"/>
    <m/>
    <s v="09:34"/>
    <s v="16,77"/>
    <s v="6441"/>
    <m/>
    <s v="05:01"/>
    <s v="14,1"/>
    <s v="7662"/>
    <m/>
    <s v="06:19"/>
    <s v="9,62"/>
    <s v="7481"/>
    <m/>
    <s v="04:23"/>
    <m/>
    <m/>
    <m/>
    <m/>
    <m/>
    <m/>
    <m/>
    <m/>
    <m/>
    <m/>
    <m/>
    <m/>
    <m/>
    <n v="14.12"/>
    <n v="30602"/>
    <n v="30602"/>
    <x v="0"/>
    <n v="12"/>
    <s v="08:30:02"/>
    <n v="145"/>
    <n v="-156.68333333333334"/>
    <n v="119.99999993"/>
    <x v="6"/>
    <s v="CAROLINE MACKENZIE - F.U. CORSO"/>
    <x v="5"/>
    <s v="05:53:21"/>
  </r>
  <r>
    <x v="0"/>
    <x v="0"/>
    <x v="0"/>
    <n v="120"/>
    <s v="AD"/>
    <s v="8"/>
    <x v="1"/>
    <s v=""/>
    <s v=""/>
    <s v="10048681"/>
    <s v="DAVID"/>
    <s v="RAMIREZ AGUILERA"/>
    <s v="105BD00"/>
    <x v="7"/>
    <m/>
    <s v=""/>
    <m/>
    <s v=""/>
    <s v="CHL"/>
    <s v=""/>
    <s v="16,34"/>
    <s v="8810"/>
    <m/>
    <s v="06:03"/>
    <s v="18,03"/>
    <s v="5991"/>
    <m/>
    <s v="04:12"/>
    <s v="14,95"/>
    <s v="7224"/>
    <s v="FTQ GA"/>
    <s v="06:36"/>
    <m/>
    <m/>
    <m/>
    <m/>
    <m/>
    <m/>
    <m/>
    <m/>
    <m/>
    <m/>
    <m/>
    <m/>
    <m/>
    <m/>
    <m/>
    <m/>
    <m/>
    <n v="16.350000000000001"/>
    <n v="22025"/>
    <s v="NA"/>
    <x v="0"/>
    <s v="NA"/>
    <s v="NA"/>
    <n v="0"/>
    <e v="#VALUE!"/>
    <n v="0"/>
    <x v="7"/>
    <s v="DAVID RAMIREZ AGUILERA - MONONA"/>
    <x v="4"/>
    <s v="05:53:21"/>
  </r>
  <r>
    <x v="0"/>
    <x v="0"/>
    <x v="0"/>
    <n v="120"/>
    <s v="AD"/>
    <s v="9"/>
    <x v="1"/>
    <s v=""/>
    <s v=""/>
    <s v="10100389"/>
    <s v="NICOLE"/>
    <s v="HAMMERSLEY FONK"/>
    <s v="106EP84"/>
    <x v="8"/>
    <m/>
    <s v=""/>
    <m/>
    <s v=""/>
    <s v="CHL"/>
    <s v=""/>
    <s v="16,63"/>
    <s v="8657"/>
    <m/>
    <s v="04:53"/>
    <s v="16,89"/>
    <s v="6396"/>
    <s v="FTQ GA"/>
    <s v="04:51"/>
    <m/>
    <m/>
    <m/>
    <m/>
    <m/>
    <m/>
    <m/>
    <m/>
    <m/>
    <m/>
    <m/>
    <m/>
    <m/>
    <m/>
    <m/>
    <m/>
    <m/>
    <m/>
    <m/>
    <m/>
    <m/>
    <n v="16.739999999999998"/>
    <n v="15053"/>
    <s v="NA"/>
    <x v="0"/>
    <s v="NA"/>
    <s v="NA"/>
    <n v="0"/>
    <e v="#VALUE!"/>
    <n v="0"/>
    <x v="8"/>
    <s v="NICOLE HAMMERSLEY FONK - CL LEYLANI"/>
    <x v="0"/>
    <s v="05:53:21"/>
  </r>
  <r>
    <x v="0"/>
    <x v="0"/>
    <x v="0"/>
    <n v="120"/>
    <s v="AD"/>
    <s v="10"/>
    <x v="1"/>
    <s v=""/>
    <s v=""/>
    <s v="10036495"/>
    <s v="ANDRE"/>
    <s v="ALVAREZ"/>
    <s v="106FS84"/>
    <x v="9"/>
    <m/>
    <s v=""/>
    <m/>
    <s v=""/>
    <s v="CHL"/>
    <s v=""/>
    <s v="16,78"/>
    <s v="8584"/>
    <m/>
    <s v="02:13"/>
    <s v="16,14"/>
    <s v="6691"/>
    <s v="FTQ GA"/>
    <s v="02:12"/>
    <m/>
    <m/>
    <m/>
    <m/>
    <m/>
    <m/>
    <m/>
    <m/>
    <m/>
    <m/>
    <m/>
    <m/>
    <m/>
    <m/>
    <m/>
    <m/>
    <m/>
    <m/>
    <m/>
    <m/>
    <m/>
    <n v="16.5"/>
    <n v="15275"/>
    <s v="NA"/>
    <x v="0"/>
    <s v="NA"/>
    <s v="NA"/>
    <n v="0"/>
    <e v="#VALUE!"/>
    <n v="0"/>
    <x v="9"/>
    <s v="ANDRE ALVAREZ - FUERZA BRUTA SA"/>
    <x v="4"/>
    <s v="05:53:21"/>
  </r>
  <r>
    <x v="0"/>
    <x v="0"/>
    <x v="0"/>
    <n v="120"/>
    <s v="AD"/>
    <s v="11"/>
    <x v="1"/>
    <s v=""/>
    <s v=""/>
    <s v="10040068"/>
    <s v="CLAUDIO"/>
    <s v="CORNEJO CABEZAS"/>
    <s v="105ZX57"/>
    <x v="10"/>
    <m/>
    <s v=""/>
    <m/>
    <s v=""/>
    <s v="CHL"/>
    <s v=""/>
    <s v="17,68"/>
    <s v="8147"/>
    <s v="FTQ GA"/>
    <s v="03:11"/>
    <m/>
    <m/>
    <m/>
    <m/>
    <m/>
    <m/>
    <m/>
    <m/>
    <m/>
    <m/>
    <m/>
    <m/>
    <m/>
    <m/>
    <m/>
    <m/>
    <m/>
    <m/>
    <m/>
    <m/>
    <m/>
    <m/>
    <m/>
    <m/>
    <m/>
    <n v="17.68"/>
    <n v="8147"/>
    <s v="NA"/>
    <x v="0"/>
    <s v="NA"/>
    <s v="NA"/>
    <n v="0"/>
    <e v="#VALUE!"/>
    <n v="0"/>
    <x v="10"/>
    <s v="CLAUDIO CORNEJO CABEZAS - TAABORA"/>
    <x v="3"/>
    <s v="05:53:21"/>
  </r>
  <r>
    <x v="0"/>
    <x v="0"/>
    <x v="0"/>
    <n v="120"/>
    <s v="AD"/>
    <s v="12"/>
    <x v="1"/>
    <s v=""/>
    <s v=""/>
    <s v="10146487"/>
    <s v="MARIIA"/>
    <s v="SHABLOVSKA"/>
    <s v="105OK14"/>
    <x v="11"/>
    <m/>
    <s v=""/>
    <m/>
    <s v=""/>
    <s v="UKR"/>
    <s v=""/>
    <s v="14,5"/>
    <s v="9931"/>
    <s v="RET"/>
    <s v="07:46"/>
    <m/>
    <m/>
    <m/>
    <m/>
    <m/>
    <m/>
    <m/>
    <m/>
    <m/>
    <m/>
    <m/>
    <m/>
    <m/>
    <m/>
    <m/>
    <m/>
    <m/>
    <m/>
    <m/>
    <m/>
    <m/>
    <m/>
    <m/>
    <m/>
    <m/>
    <n v="14.5"/>
    <n v="9931"/>
    <s v="NA"/>
    <x v="0"/>
    <s v="NA"/>
    <s v="NA"/>
    <n v="0"/>
    <e v="#VALUE!"/>
    <n v="0"/>
    <x v="11"/>
    <s v="MARIIA SHABLOVSKA - GUSTAVO CERATI"/>
    <x v="4"/>
    <s v="05:53:21"/>
  </r>
  <r>
    <x v="0"/>
    <x v="0"/>
    <x v="0"/>
    <n v="120"/>
    <s v="AD"/>
    <s v="13"/>
    <x v="1"/>
    <s v=""/>
    <s v=""/>
    <s v="10018240"/>
    <s v="DAVID"/>
    <s v="RAMIREZ FUENTES"/>
    <s v="106DW18"/>
    <x v="12"/>
    <m/>
    <s v=""/>
    <m/>
    <s v=""/>
    <s v="CHL"/>
    <s v=""/>
    <s v="13,32"/>
    <s v="10810"/>
    <s v="FTQ OT+ME"/>
    <s v="22:27"/>
    <m/>
    <m/>
    <m/>
    <m/>
    <m/>
    <m/>
    <m/>
    <m/>
    <m/>
    <m/>
    <m/>
    <m/>
    <m/>
    <m/>
    <m/>
    <m/>
    <m/>
    <m/>
    <m/>
    <m/>
    <m/>
    <m/>
    <m/>
    <m/>
    <m/>
    <n v="13.32"/>
    <n v="10810"/>
    <s v="NA"/>
    <x v="0"/>
    <s v="NA"/>
    <s v="NA"/>
    <n v="0"/>
    <e v="#VALUE!"/>
    <n v="0"/>
    <x v="12"/>
    <s v="DAVID RAMIREZ FUENTES - WOLVERINE"/>
    <x v="4"/>
    <s v="05:53:21"/>
  </r>
  <r>
    <x v="0"/>
    <x v="0"/>
    <x v="0"/>
    <n v="120"/>
    <s v="YR"/>
    <s v="1"/>
    <x v="0"/>
    <s v=""/>
    <s v=""/>
    <s v="10086065"/>
    <s v="PAULA"/>
    <s v="LLORENS CLARK"/>
    <s v="104ZN21"/>
    <x v="13"/>
    <m/>
    <s v=""/>
    <m/>
    <s v=""/>
    <s v="CHL"/>
    <s v=""/>
    <s v="21,66"/>
    <s v="6649"/>
    <m/>
    <s v="03:11"/>
    <s v="21"/>
    <s v="5142"/>
    <m/>
    <s v="04:24"/>
    <s v="19,64"/>
    <s v="5499"/>
    <m/>
    <s v="06:26"/>
    <s v="18,41"/>
    <s v="3911"/>
    <m/>
    <s v="15:17"/>
    <m/>
    <m/>
    <m/>
    <m/>
    <m/>
    <m/>
    <m/>
    <m/>
    <m/>
    <m/>
    <m/>
    <m/>
    <m/>
    <n v="20.38"/>
    <n v="21201"/>
    <n v="21201"/>
    <x v="1"/>
    <n v="1"/>
    <s v="05:53:21"/>
    <n v="200"/>
    <n v="0"/>
    <n v="320"/>
    <x v="13"/>
    <s v="PAULA LLORENS CLARK - S H CIRO"/>
    <x v="6"/>
    <s v="05:53:21"/>
  </r>
  <r>
    <x v="0"/>
    <x v="0"/>
    <x v="0"/>
    <n v="120"/>
    <s v="YR"/>
    <s v="2"/>
    <x v="0"/>
    <s v=""/>
    <s v=""/>
    <s v="10105805"/>
    <s v="FRANCISCO "/>
    <s v="EGUIGUREN VALDÉS"/>
    <s v="105QS17"/>
    <x v="14"/>
    <m/>
    <s v=""/>
    <m/>
    <s v=""/>
    <s v="CHL"/>
    <s v=""/>
    <s v="19,71"/>
    <s v="7306"/>
    <m/>
    <s v="00:59"/>
    <s v="20,25"/>
    <s v="5332"/>
    <m/>
    <s v="01:00"/>
    <s v="19,31"/>
    <s v="5592"/>
    <m/>
    <s v="01:54"/>
    <s v="19,95"/>
    <s v="3609"/>
    <m/>
    <s v="05:43"/>
    <m/>
    <m/>
    <m/>
    <m/>
    <m/>
    <m/>
    <m/>
    <m/>
    <m/>
    <m/>
    <m/>
    <m/>
    <m/>
    <n v="19.78"/>
    <n v="21839"/>
    <n v="21839"/>
    <x v="1"/>
    <n v="2"/>
    <s v="06:03:59"/>
    <n v="195"/>
    <n v="-10.633333333333333"/>
    <n v="304.36666666666667"/>
    <x v="14"/>
    <s v="FRANCISCO  EGUIGUREN VALDÉS - OBI WAN"/>
    <x v="1"/>
    <s v="05:53:21"/>
  </r>
  <r>
    <x v="0"/>
    <x v="0"/>
    <x v="0"/>
    <n v="120"/>
    <s v="YR"/>
    <s v="3"/>
    <x v="0"/>
    <s v=""/>
    <s v=""/>
    <s v="10172596"/>
    <s v="BORJA"/>
    <s v="MAYOL"/>
    <m/>
    <x v="15"/>
    <m/>
    <s v=""/>
    <m/>
    <s v=""/>
    <s v="CHL"/>
    <s v=""/>
    <s v="19,9"/>
    <s v="7236"/>
    <m/>
    <s v="05:38"/>
    <s v="19,88"/>
    <s v="5432"/>
    <m/>
    <s v="04:46"/>
    <s v="18,2"/>
    <s v="5934"/>
    <m/>
    <s v="03:45"/>
    <s v="14,18"/>
    <s v="5077"/>
    <m/>
    <s v="05:51"/>
    <m/>
    <m/>
    <m/>
    <m/>
    <m/>
    <m/>
    <m/>
    <m/>
    <m/>
    <m/>
    <m/>
    <m/>
    <m/>
    <n v="18.239999999999998"/>
    <n v="23680"/>
    <n v="23680"/>
    <x v="1"/>
    <n v="7"/>
    <s v="06:34:40"/>
    <n v="170"/>
    <n v="-41.31666666666667"/>
    <n v="248.68333333333334"/>
    <x v="15"/>
    <s v="BORJA MAYOL - ALTAMIRA PETRA"/>
    <x v="4"/>
    <s v="05:53:21"/>
  </r>
  <r>
    <x v="0"/>
    <x v="0"/>
    <x v="0"/>
    <n v="120"/>
    <s v="YR"/>
    <s v="4"/>
    <x v="0"/>
    <s v=""/>
    <s v=""/>
    <s v="10114231"/>
    <s v="CAMILA"/>
    <s v="SANCHEZ"/>
    <s v="106GR59"/>
    <x v="16"/>
    <m/>
    <s v=""/>
    <m/>
    <s v=""/>
    <s v="ARG"/>
    <s v=""/>
    <s v="21,01"/>
    <s v="6855"/>
    <m/>
    <s v="06:29"/>
    <s v="18,98"/>
    <s v="5691"/>
    <m/>
    <s v="08:43"/>
    <s v="12,69"/>
    <s v="8512"/>
    <m/>
    <s v="10:46"/>
    <s v="9,71"/>
    <s v="7419"/>
    <m/>
    <s v="07:29"/>
    <m/>
    <m/>
    <m/>
    <m/>
    <m/>
    <m/>
    <m/>
    <m/>
    <m/>
    <m/>
    <m/>
    <m/>
    <m/>
    <n v="15.17"/>
    <n v="28476"/>
    <n v="28476"/>
    <x v="1"/>
    <n v="10"/>
    <s v="07:54:36"/>
    <n v="155"/>
    <n v="-121.25"/>
    <n v="153.75"/>
    <x v="16"/>
    <s v="CAMILA SANCHEZ - POZO BRUJO AMIR"/>
    <x v="4"/>
    <s v="05:53:21"/>
  </r>
  <r>
    <x v="0"/>
    <x v="0"/>
    <x v="0"/>
    <n v="120"/>
    <s v="YR"/>
    <s v="5"/>
    <x v="0"/>
    <s v=""/>
    <s v=""/>
    <s v="10172600"/>
    <s v="JESUS Maximiliano"/>
    <s v="CERPA VERA"/>
    <s v="106CY77"/>
    <x v="17"/>
    <m/>
    <s v=""/>
    <m/>
    <s v=""/>
    <s v="CHL"/>
    <s v=""/>
    <s v="19,21"/>
    <s v="7495"/>
    <m/>
    <s v="04:19"/>
    <s v="18,66"/>
    <s v="5786"/>
    <m/>
    <s v="12:42"/>
    <s v="13,4"/>
    <s v="8061"/>
    <m/>
    <s v="08:37"/>
    <s v="8,36"/>
    <s v="8614"/>
    <m/>
    <s v="07:27"/>
    <m/>
    <m/>
    <m/>
    <m/>
    <m/>
    <m/>
    <m/>
    <m/>
    <m/>
    <m/>
    <m/>
    <m/>
    <m/>
    <n v="14.42"/>
    <n v="29956"/>
    <n v="29956"/>
    <x v="1"/>
    <n v="11"/>
    <s v="08:19:16"/>
    <n v="150"/>
    <n v="-145.91666666666666"/>
    <n v="124.08333333333334"/>
    <x v="17"/>
    <s v="JESUS MAXIMILIANO CERPA VERA - URKO"/>
    <x v="4"/>
    <s v="05:53:21"/>
  </r>
  <r>
    <x v="0"/>
    <x v="0"/>
    <x v="0"/>
    <n v="120"/>
    <s v="YR"/>
    <s v="6"/>
    <x v="0"/>
    <s v=""/>
    <s v=""/>
    <s v="10181712"/>
    <s v="TRINIDAD"/>
    <s v="VALENZUELA FUENTES"/>
    <s v="106CY94"/>
    <x v="18"/>
    <m/>
    <s v=""/>
    <m/>
    <s v=""/>
    <s v="CHL"/>
    <s v=""/>
    <s v="20,18"/>
    <s v="7135"/>
    <m/>
    <s v="03:45"/>
    <s v="18,85"/>
    <s v="5730"/>
    <m/>
    <s v="05:15"/>
    <s v="13,35"/>
    <s v="8090"/>
    <m/>
    <s v="13:59"/>
    <s v="7,03"/>
    <s v="10240"/>
    <m/>
    <s v="08:55"/>
    <m/>
    <m/>
    <m/>
    <m/>
    <m/>
    <m/>
    <m/>
    <m/>
    <m/>
    <m/>
    <m/>
    <m/>
    <m/>
    <n v="13.85"/>
    <n v="31195"/>
    <n v="31195"/>
    <x v="1"/>
    <n v="13"/>
    <s v="08:39:55"/>
    <n v="140"/>
    <n v="-166.56666666666666"/>
    <n v="119.99999994"/>
    <x v="18"/>
    <s v="TRINIDAD VALENZUELA FUENTES - DASHKA"/>
    <x v="4"/>
    <s v="05:53:21"/>
  </r>
  <r>
    <x v="0"/>
    <x v="0"/>
    <x v="0"/>
    <n v="120"/>
    <s v="YR"/>
    <s v="7"/>
    <x v="1"/>
    <s v=""/>
    <s v=""/>
    <s v="10172599"/>
    <s v="PIA"/>
    <s v="CERPA SABATER"/>
    <s v="105SM79"/>
    <x v="19"/>
    <m/>
    <s v=""/>
    <m/>
    <s v=""/>
    <s v="CHL"/>
    <s v=""/>
    <s v="19,22"/>
    <s v="7491"/>
    <m/>
    <s v="04:25"/>
    <s v="17,16"/>
    <s v="6294"/>
    <s v="FTQ GA"/>
    <s v="13:19"/>
    <s v=""/>
    <s v=""/>
    <m/>
    <s v=""/>
    <m/>
    <m/>
    <m/>
    <m/>
    <m/>
    <m/>
    <m/>
    <m/>
    <m/>
    <m/>
    <m/>
    <m/>
    <m/>
    <m/>
    <m/>
    <m/>
    <m/>
    <n v="18.28"/>
    <n v="13786"/>
    <s v="NA"/>
    <x v="1"/>
    <s v="NA"/>
    <s v="NA"/>
    <n v="0"/>
    <e v="#VALUE!"/>
    <n v="0"/>
    <x v="19"/>
    <s v="PIA CERPA SABATER - HLS CHOCOLATE AMARGO"/>
    <x v="4"/>
    <s v="05:53:21"/>
  </r>
  <r>
    <x v="0"/>
    <x v="0"/>
    <x v="0"/>
    <n v="120"/>
    <s v="YR"/>
    <s v="8"/>
    <x v="1"/>
    <s v=""/>
    <s v=""/>
    <s v="10160530"/>
    <s v="VICENTE "/>
    <s v="LARRAIN ARJONA"/>
    <s v="105ZX18"/>
    <x v="20"/>
    <m/>
    <s v=""/>
    <m/>
    <s v=""/>
    <s v="CHL"/>
    <s v=""/>
    <s v="21,96"/>
    <s v="6556"/>
    <m/>
    <s v="01:28"/>
    <s v="21,28"/>
    <s v="5075"/>
    <m/>
    <s v="01:41"/>
    <s v="20,83"/>
    <s v="5184"/>
    <s v="FTQ GA"/>
    <s v="01:57"/>
    <m/>
    <m/>
    <m/>
    <m/>
    <m/>
    <m/>
    <m/>
    <m/>
    <m/>
    <m/>
    <m/>
    <m/>
    <m/>
    <m/>
    <m/>
    <m/>
    <m/>
    <n v="21.41"/>
    <n v="16815"/>
    <s v="NA"/>
    <x v="1"/>
    <s v="NA"/>
    <s v="NA"/>
    <n v="0"/>
    <e v="#VALUE!"/>
    <n v="0"/>
    <x v="20"/>
    <s v="VICENTE  LARRAIN ARJONA - PERSEO"/>
    <x v="1"/>
    <s v="05:53:21"/>
  </r>
  <r>
    <x v="0"/>
    <x v="0"/>
    <x v="0"/>
    <n v="120"/>
    <s v="YR"/>
    <s v="9"/>
    <x v="1"/>
    <s v=""/>
    <s v=""/>
    <s v="10141895"/>
    <s v="CRISTOBAL"/>
    <s v="LARRAIN ARJONA"/>
    <s v="106BG26"/>
    <x v="21"/>
    <m/>
    <s v=""/>
    <m/>
    <s v=""/>
    <s v="CHL"/>
    <s v=""/>
    <s v="20,76"/>
    <s v="6936"/>
    <m/>
    <s v="07:44"/>
    <s v="19,89"/>
    <s v="5429"/>
    <m/>
    <s v="05:37"/>
    <s v="17,68"/>
    <s v="6108"/>
    <s v="FTQ GA"/>
    <s v="05:52"/>
    <m/>
    <m/>
    <m/>
    <m/>
    <m/>
    <m/>
    <m/>
    <m/>
    <m/>
    <m/>
    <m/>
    <m/>
    <m/>
    <m/>
    <m/>
    <m/>
    <m/>
    <n v="19.489999999999998"/>
    <n v="18472"/>
    <s v="NA"/>
    <x v="1"/>
    <s v="NA"/>
    <s v="NA"/>
    <n v="0"/>
    <e v="#VALUE!"/>
    <n v="0"/>
    <x v="21"/>
    <s v="CRISTOBAL LARRAIN ARJONA - JG COSACO"/>
    <x v="1"/>
    <s v="05:53:21"/>
  </r>
  <r>
    <x v="0"/>
    <x v="0"/>
    <x v="0"/>
    <n v="120"/>
    <s v="YR"/>
    <s v="10"/>
    <x v="1"/>
    <s v=""/>
    <s v=""/>
    <s v="10108052"/>
    <s v="VICENTE"/>
    <s v="MAYOL Larrain"/>
    <s v="105OM02"/>
    <x v="22"/>
    <m/>
    <s v=""/>
    <m/>
    <s v=""/>
    <s v="CHL"/>
    <s v=""/>
    <s v="20,39"/>
    <s v="7061"/>
    <m/>
    <s v="02:40"/>
    <s v="21,16"/>
    <s v="5105"/>
    <m/>
    <s v="02:32"/>
    <s v="16,98"/>
    <s v="6361"/>
    <s v="FTQ GA"/>
    <s v="02:26"/>
    <m/>
    <m/>
    <m/>
    <m/>
    <m/>
    <m/>
    <m/>
    <m/>
    <m/>
    <m/>
    <m/>
    <m/>
    <m/>
    <m/>
    <m/>
    <m/>
    <m/>
    <n v="19.43"/>
    <n v="18527"/>
    <s v="NA"/>
    <x v="1"/>
    <s v="NA"/>
    <s v="NA"/>
    <n v="0"/>
    <e v="#VALUE!"/>
    <n v="0"/>
    <x v="22"/>
    <s v="VICENTE MAYOL LARRAIN - MORROS"/>
    <x v="4"/>
    <s v="05:53:21"/>
  </r>
  <r>
    <x v="0"/>
    <x v="0"/>
    <x v="0"/>
    <n v="120"/>
    <s v="YR"/>
    <s v="11"/>
    <x v="1"/>
    <s v=""/>
    <s v=""/>
    <s v="10176170"/>
    <s v="JOSE"/>
    <s v="SPOERER VERGARA"/>
    <s v="105TS62"/>
    <x v="23"/>
    <m/>
    <s v=""/>
    <m/>
    <s v=""/>
    <s v="CHL"/>
    <s v=""/>
    <s v="19,62"/>
    <s v="7338"/>
    <m/>
    <s v="01:25"/>
    <s v="19,99"/>
    <s v="5403"/>
    <s v="FTQ GA"/>
    <s v="03:08"/>
    <m/>
    <m/>
    <m/>
    <m/>
    <m/>
    <m/>
    <m/>
    <m/>
    <m/>
    <m/>
    <m/>
    <m/>
    <m/>
    <m/>
    <m/>
    <m/>
    <m/>
    <m/>
    <m/>
    <m/>
    <m/>
    <n v="19.78"/>
    <n v="12741"/>
    <s v="NA"/>
    <x v="1"/>
    <s v="NA"/>
    <s v="NA"/>
    <n v="0"/>
    <e v="#VALUE!"/>
    <n v="0"/>
    <x v="23"/>
    <s v="JOSE SPOERER VERGARA - PUKAWEL AVENTURERO"/>
    <x v="5"/>
    <s v="05:53:21"/>
  </r>
  <r>
    <x v="0"/>
    <x v="0"/>
    <x v="0"/>
    <n v="120"/>
    <s v="YR"/>
    <s v="12"/>
    <x v="1"/>
    <s v=""/>
    <s v=""/>
    <s v="10137383"/>
    <s v="VALENTINA"/>
    <s v="MENDEZ"/>
    <s v="106AH44"/>
    <x v="24"/>
    <m/>
    <s v=""/>
    <m/>
    <s v=""/>
    <s v="URU"/>
    <s v=""/>
    <s v="19,34"/>
    <s v="7448"/>
    <m/>
    <s v="03:44"/>
    <s v="18,48"/>
    <s v="5843"/>
    <s v="FTQ GA"/>
    <s v="12:26"/>
    <m/>
    <m/>
    <m/>
    <m/>
    <m/>
    <m/>
    <m/>
    <m/>
    <m/>
    <m/>
    <m/>
    <m/>
    <m/>
    <m/>
    <m/>
    <m/>
    <m/>
    <m/>
    <m/>
    <m/>
    <m/>
    <n v="18.96"/>
    <n v="13291"/>
    <s v="NA"/>
    <x v="1"/>
    <s v="NA"/>
    <s v="NA"/>
    <n v="0"/>
    <e v="#VALUE!"/>
    <n v="0"/>
    <x v="24"/>
    <s v="VALENTINA MENDEZ - DS BUCEFALO"/>
    <x v="4"/>
    <s v="05:53:21"/>
  </r>
  <r>
    <x v="0"/>
    <x v="0"/>
    <x v="0"/>
    <n v="120"/>
    <s v="YR"/>
    <s v="13"/>
    <x v="1"/>
    <s v=""/>
    <s v=""/>
    <s v="10105817"/>
    <s v="PABLO JOSE"/>
    <s v="VALDES SALINAS"/>
    <s v="106CE22"/>
    <x v="25"/>
    <m/>
    <s v=""/>
    <m/>
    <s v=""/>
    <s v="CHL"/>
    <s v=""/>
    <s v="19,42"/>
    <s v="7416"/>
    <s v="FTQ GA"/>
    <s v="02:14"/>
    <m/>
    <m/>
    <m/>
    <m/>
    <m/>
    <m/>
    <m/>
    <m/>
    <m/>
    <m/>
    <m/>
    <m/>
    <m/>
    <m/>
    <m/>
    <m/>
    <m/>
    <m/>
    <m/>
    <m/>
    <m/>
    <m/>
    <m/>
    <m/>
    <m/>
    <n v="19.420000000000002"/>
    <n v="7416"/>
    <s v="NA"/>
    <x v="1"/>
    <s v="NA"/>
    <s v="NA"/>
    <n v="0"/>
    <e v="#VALUE!"/>
    <n v="0"/>
    <x v="25"/>
    <s v="PABLO JOSE VALDES SALINAS - AMISTOSO"/>
    <x v="4"/>
    <s v="05:53:21"/>
  </r>
  <r>
    <x v="0"/>
    <x v="0"/>
    <x v="0"/>
    <n v="120"/>
    <s v="YR"/>
    <s v="14"/>
    <x v="1"/>
    <s v=""/>
    <s v=""/>
    <s v="10107869"/>
    <s v="PEDRO Tomas"/>
    <s v="VARELA CERDA"/>
    <s v="106GG91"/>
    <x v="26"/>
    <m/>
    <s v=""/>
    <m/>
    <s v=""/>
    <s v="CHL"/>
    <s v=""/>
    <s v="19,15"/>
    <s v="7519"/>
    <s v="FTQ GA"/>
    <s v="04:58"/>
    <m/>
    <m/>
    <m/>
    <m/>
    <m/>
    <m/>
    <m/>
    <m/>
    <m/>
    <m/>
    <m/>
    <m/>
    <m/>
    <m/>
    <m/>
    <m/>
    <m/>
    <m/>
    <m/>
    <m/>
    <m/>
    <m/>
    <m/>
    <m/>
    <m/>
    <n v="19.149999999999999"/>
    <n v="7519"/>
    <s v="NA"/>
    <x v="1"/>
    <s v="NA"/>
    <s v="NA"/>
    <n v="0"/>
    <e v="#VALUE!"/>
    <n v="0"/>
    <x v="26"/>
    <s v="PEDRO TOMAS VARELA CERDA - FADAR HADIN"/>
    <x v="7"/>
    <s v="05:53:21"/>
  </r>
  <r>
    <x v="0"/>
    <x v="0"/>
    <x v="1"/>
    <n v="80"/>
    <s v="AD"/>
    <s v="1"/>
    <x v="0"/>
    <s v=""/>
    <s v=""/>
    <n v="10118325"/>
    <s v="MATIAS"/>
    <s v="ALAMOS"/>
    <s v="106CV86"/>
    <x v="27"/>
    <m/>
    <s v=""/>
    <m/>
    <s v=""/>
    <s v="CHL"/>
    <s v=""/>
    <s v="19,8"/>
    <s v="5455"/>
    <m/>
    <s v="01:56"/>
    <s v="20,99"/>
    <s v="5146"/>
    <m/>
    <s v="02:31"/>
    <s v="22,69"/>
    <s v="3174"/>
    <m/>
    <s v="06:25"/>
    <m/>
    <m/>
    <m/>
    <m/>
    <m/>
    <m/>
    <m/>
    <m/>
    <m/>
    <m/>
    <m/>
    <m/>
    <m/>
    <m/>
    <m/>
    <m/>
    <m/>
    <n v="20.91"/>
    <n v="13774"/>
    <n v="13774"/>
    <x v="2"/>
    <n v="1"/>
    <s v="03:49:34"/>
    <n v="200"/>
    <n v="0"/>
    <n v="280"/>
    <x v="27"/>
    <s v="MATIAS ALAMOS - AO TORUK"/>
    <x v="0"/>
    <s v="03:49:34"/>
  </r>
  <r>
    <x v="0"/>
    <x v="0"/>
    <x v="1"/>
    <n v="80"/>
    <s v="AD"/>
    <s v="2"/>
    <x v="0"/>
    <s v=""/>
    <s v=""/>
    <m/>
    <s v="ERNESTO"/>
    <s v="DE LA FUENTE FUENZALIDA"/>
    <s v="10149062"/>
    <x v="28"/>
    <m/>
    <s v=""/>
    <m/>
    <s v=""/>
    <s v="CHL"/>
    <s v=""/>
    <s v="19,24"/>
    <s v="5615"/>
    <m/>
    <s v="05:30"/>
    <s v="21,07"/>
    <s v="5125"/>
    <m/>
    <s v="05:25"/>
    <s v="23,22"/>
    <s v="3101"/>
    <m/>
    <s v="25:39"/>
    <m/>
    <m/>
    <m/>
    <m/>
    <m/>
    <m/>
    <m/>
    <m/>
    <m/>
    <m/>
    <m/>
    <m/>
    <m/>
    <m/>
    <m/>
    <m/>
    <m/>
    <n v="20.81"/>
    <n v="13841"/>
    <n v="13841"/>
    <x v="2"/>
    <n v="2"/>
    <s v="03:50:41"/>
    <n v="195"/>
    <n v="-1.1166666666666667"/>
    <n v="273.88333333333333"/>
    <x v="28"/>
    <s v="ERNESTO DE LA FUENTE FUENZALIDA - AL AZAN"/>
    <x v="6"/>
    <s v="03:49:34"/>
  </r>
  <r>
    <x v="0"/>
    <x v="0"/>
    <x v="1"/>
    <n v="80"/>
    <s v="AD"/>
    <s v="3"/>
    <x v="0"/>
    <s v=""/>
    <s v=""/>
    <s v="10174659"/>
    <s v="DIEGO"/>
    <s v="BULNES LABRA"/>
    <s v="106KU13"/>
    <x v="29"/>
    <m/>
    <s v=""/>
    <m/>
    <s v=""/>
    <s v="CHL"/>
    <s v=""/>
    <s v="19,28"/>
    <s v="5602"/>
    <m/>
    <s v="04:13"/>
    <s v="21,32"/>
    <s v="5066"/>
    <m/>
    <s v="04:08"/>
    <s v="22,65"/>
    <s v="3179"/>
    <m/>
    <s v="14:56"/>
    <m/>
    <m/>
    <m/>
    <m/>
    <m/>
    <m/>
    <m/>
    <m/>
    <m/>
    <m/>
    <m/>
    <m/>
    <m/>
    <m/>
    <m/>
    <m/>
    <m/>
    <n v="20.8"/>
    <n v="13846"/>
    <n v="13846"/>
    <x v="2"/>
    <n v="3"/>
    <s v="03:50:46"/>
    <n v="190"/>
    <n v="-1.2"/>
    <n v="268.8"/>
    <x v="29"/>
    <s v="DIEGO BULNES LABRA - SHAZAM"/>
    <x v="4"/>
    <s v="03:49:34"/>
  </r>
  <r>
    <x v="0"/>
    <x v="0"/>
    <x v="1"/>
    <n v="80"/>
    <s v="AD"/>
    <s v="4"/>
    <x v="0"/>
    <s v=""/>
    <s v=""/>
    <s v="10080578"/>
    <s v="FELIPE"/>
    <s v="PERO DOMEYKO"/>
    <s v="106KS97"/>
    <x v="30"/>
    <m/>
    <s v=""/>
    <m/>
    <s v=""/>
    <s v="CHL"/>
    <s v=""/>
    <s v="17,09"/>
    <s v="6320"/>
    <m/>
    <s v="02:19"/>
    <s v="19,29"/>
    <s v="5598"/>
    <m/>
    <s v="01:03"/>
    <s v="19,15"/>
    <s v="3760"/>
    <m/>
    <s v="01:35"/>
    <m/>
    <m/>
    <m/>
    <m/>
    <m/>
    <m/>
    <m/>
    <m/>
    <m/>
    <m/>
    <m/>
    <m/>
    <m/>
    <m/>
    <m/>
    <m/>
    <m/>
    <n v="18.37"/>
    <n v="15678"/>
    <n v="15678"/>
    <x v="2"/>
    <n v="9"/>
    <s v="04:21:18"/>
    <n v="160"/>
    <n v="-31.733333333333334"/>
    <n v="208.26666666666665"/>
    <x v="30"/>
    <s v="FELIPE PERO DOMEYKO - ZLATAN"/>
    <x v="8"/>
    <s v="03:49:34"/>
  </r>
  <r>
    <x v="0"/>
    <x v="0"/>
    <x v="1"/>
    <n v="80"/>
    <s v="AD"/>
    <s v="5"/>
    <x v="0"/>
    <s v=""/>
    <s v=""/>
    <s v="10032360"/>
    <s v="ALFREDO"/>
    <s v="SAT YABER"/>
    <s v="106KS88"/>
    <x v="31"/>
    <m/>
    <s v=""/>
    <m/>
    <s v=""/>
    <s v="CHL"/>
    <s v=""/>
    <s v="16,82"/>
    <s v="6422"/>
    <m/>
    <s v="02:39"/>
    <s v="19,44"/>
    <s v="5555"/>
    <m/>
    <s v="01:55"/>
    <s v="19,42"/>
    <s v="3707"/>
    <m/>
    <s v="04:32"/>
    <m/>
    <m/>
    <m/>
    <m/>
    <m/>
    <m/>
    <m/>
    <m/>
    <m/>
    <m/>
    <m/>
    <m/>
    <m/>
    <m/>
    <m/>
    <m/>
    <m/>
    <n v="18.36"/>
    <n v="15684"/>
    <n v="15684"/>
    <x v="2"/>
    <n v="10"/>
    <s v="04:21:24"/>
    <n v="155"/>
    <n v="-31.833333333333332"/>
    <n v="203.16666666666666"/>
    <x v="31"/>
    <s v="ALFREDO SAT YABER - CHAMPULLI ZAHIR"/>
    <x v="3"/>
    <s v="03:49:34"/>
  </r>
  <r>
    <x v="0"/>
    <x v="0"/>
    <x v="1"/>
    <n v="80"/>
    <s v="AD"/>
    <s v="6"/>
    <x v="0"/>
    <s v=""/>
    <s v=""/>
    <s v="10085801"/>
    <s v="CATALINA"/>
    <s v="ORTUZAR ORPHANOPOULOS"/>
    <s v="106KN67"/>
    <x v="32"/>
    <m/>
    <s v=""/>
    <m/>
    <s v=""/>
    <s v="CHL"/>
    <s v=""/>
    <s v="17,87"/>
    <s v="6044"/>
    <m/>
    <s v="01:59"/>
    <s v="17,58"/>
    <s v="6143"/>
    <m/>
    <s v="02:23"/>
    <s v="17,85"/>
    <s v="4033"/>
    <m/>
    <s v="03:02"/>
    <m/>
    <m/>
    <m/>
    <m/>
    <m/>
    <m/>
    <m/>
    <m/>
    <m/>
    <m/>
    <m/>
    <m/>
    <m/>
    <m/>
    <m/>
    <m/>
    <m/>
    <n v="17.760000000000002"/>
    <n v="16220"/>
    <n v="16220"/>
    <x v="2"/>
    <n v="14"/>
    <s v="04:30:20"/>
    <n v="135"/>
    <n v="-40.766666666666666"/>
    <n v="174.23333333333335"/>
    <x v="32"/>
    <s v="CATALINA ORTUZAR ORPHANOPOULOS - MC TANGO"/>
    <x v="4"/>
    <s v="03:49:34"/>
  </r>
  <r>
    <x v="0"/>
    <x v="0"/>
    <x v="1"/>
    <n v="80"/>
    <s v="AD"/>
    <s v="7"/>
    <x v="0"/>
    <s v=""/>
    <s v=""/>
    <s v="10139724"/>
    <s v="ORLANDO"/>
    <s v="VILLALOBOS"/>
    <s v="105AE68"/>
    <x v="33"/>
    <m/>
    <s v=""/>
    <m/>
    <s v=""/>
    <s v="CHL"/>
    <s v=""/>
    <s v="17,62"/>
    <s v="6129"/>
    <m/>
    <s v="03:26"/>
    <s v="17,46"/>
    <s v="6186"/>
    <m/>
    <s v="04:28"/>
    <s v="18,41"/>
    <s v="3911"/>
    <m/>
    <s v="06:07"/>
    <m/>
    <m/>
    <m/>
    <m/>
    <m/>
    <m/>
    <m/>
    <m/>
    <m/>
    <m/>
    <m/>
    <m/>
    <m/>
    <m/>
    <m/>
    <m/>
    <m/>
    <n v="17.75"/>
    <n v="16226"/>
    <n v="16226"/>
    <x v="2"/>
    <n v="15"/>
    <s v="04:30:26"/>
    <n v="130"/>
    <n v="-40.866666666666667"/>
    <n v="169.13333333333333"/>
    <x v="33"/>
    <s v="ORLANDO VILLALOBOS - LA PERFECTA"/>
    <x v="4"/>
    <s v="03:49:34"/>
  </r>
  <r>
    <x v="0"/>
    <x v="0"/>
    <x v="1"/>
    <n v="80"/>
    <s v="AD"/>
    <s v="8"/>
    <x v="0"/>
    <s v=""/>
    <s v=""/>
    <s v="10192285"/>
    <s v="CRISTOBAL"/>
    <s v="BELTRAMIN"/>
    <s v="104TU01"/>
    <x v="34"/>
    <m/>
    <s v=""/>
    <m/>
    <s v=""/>
    <s v="CHL"/>
    <s v=""/>
    <s v="16,99"/>
    <s v="6358"/>
    <m/>
    <s v="03:38"/>
    <s v="17,92"/>
    <s v="6028"/>
    <m/>
    <s v="03:31"/>
    <s v="18,37"/>
    <s v="3918"/>
    <m/>
    <s v="05:07"/>
    <m/>
    <m/>
    <m/>
    <m/>
    <m/>
    <m/>
    <m/>
    <m/>
    <m/>
    <m/>
    <m/>
    <m/>
    <m/>
    <m/>
    <m/>
    <m/>
    <m/>
    <n v="17.66"/>
    <n v="16305"/>
    <n v="16305"/>
    <x v="2"/>
    <n v="16"/>
    <s v="04:31:45"/>
    <n v="125"/>
    <n v="-42.18333333333333"/>
    <n v="162.81666666666666"/>
    <x v="34"/>
    <s v="CRISTOBAL BELTRAMIN - MARQUEZ DP"/>
    <x v="4"/>
    <s v="03:49:34"/>
  </r>
  <r>
    <x v="0"/>
    <x v="0"/>
    <x v="1"/>
    <n v="80"/>
    <s v="AD"/>
    <s v="9"/>
    <x v="0"/>
    <s v=""/>
    <s v=""/>
    <s v="_x0009_10100231"/>
    <s v="JAVIERA"/>
    <s v="GAJARDO ARAOS"/>
    <s v="106DA38"/>
    <x v="35"/>
    <m/>
    <s v=""/>
    <m/>
    <s v=""/>
    <s v="CHL"/>
    <s v=""/>
    <s v="16,71"/>
    <s v="6465"/>
    <m/>
    <s v="03:35"/>
    <s v="18,22"/>
    <s v="5929"/>
    <m/>
    <s v="03:49"/>
    <s v="18,39"/>
    <s v="3916"/>
    <m/>
    <s v="03:54"/>
    <m/>
    <m/>
    <m/>
    <m/>
    <m/>
    <m/>
    <m/>
    <m/>
    <m/>
    <m/>
    <m/>
    <m/>
    <m/>
    <m/>
    <m/>
    <m/>
    <m/>
    <n v="17.66"/>
    <n v="16310"/>
    <n v="16310"/>
    <x v="2"/>
    <n v="17"/>
    <s v="04:31:50"/>
    <n v="120"/>
    <n v="-42.266666666666666"/>
    <n v="157.73333333333335"/>
    <x v="35"/>
    <s v="JAVIERA GAJARDO ARAOS - BAHR"/>
    <x v="4"/>
    <s v="03:49:34"/>
  </r>
  <r>
    <x v="0"/>
    <x v="0"/>
    <x v="1"/>
    <n v="80"/>
    <s v="AD"/>
    <s v="10"/>
    <x v="0"/>
    <s v=""/>
    <s v=""/>
    <s v="10113980"/>
    <s v="PEDRO"/>
    <s v="DEL CAMPO SALINAS"/>
    <s v="104PH40"/>
    <x v="36"/>
    <m/>
    <s v=""/>
    <m/>
    <s v=""/>
    <s v="CHL"/>
    <s v=""/>
    <s v="17,57"/>
    <s v="6147"/>
    <m/>
    <s v="03:39"/>
    <s v="17,05"/>
    <s v="6334"/>
    <m/>
    <s v="04:58"/>
    <s v="17,28"/>
    <s v="4166"/>
    <m/>
    <s v="08:21"/>
    <m/>
    <m/>
    <m/>
    <m/>
    <m/>
    <m/>
    <m/>
    <m/>
    <m/>
    <m/>
    <m/>
    <m/>
    <m/>
    <m/>
    <m/>
    <m/>
    <m/>
    <n v="17.3"/>
    <n v="16648"/>
    <n v="16648"/>
    <x v="2"/>
    <n v="18"/>
    <s v="04:37:28"/>
    <n v="115"/>
    <n v="-47.9"/>
    <n v="147.1"/>
    <x v="36"/>
    <s v="PEDRO DEL CAMPO SALINAS - SASHA"/>
    <x v="4"/>
    <s v="03:49:34"/>
  </r>
  <r>
    <x v="0"/>
    <x v="0"/>
    <x v="1"/>
    <n v="80"/>
    <s v="AD"/>
    <s v="11"/>
    <x v="0"/>
    <s v=""/>
    <s v=""/>
    <s v="10040015"/>
    <s v="MANUELA"/>
    <s v="VALENZUELA VARGAS"/>
    <s v="104LA18"/>
    <x v="37"/>
    <m/>
    <s v=""/>
    <m/>
    <s v=""/>
    <s v="CHL"/>
    <s v=""/>
    <s v="16,96"/>
    <s v="6367"/>
    <m/>
    <s v="02:47"/>
    <s v="16,84"/>
    <s v="6414"/>
    <m/>
    <s v="03:01"/>
    <s v="17,87"/>
    <s v="4030"/>
    <m/>
    <s v="04:21"/>
    <m/>
    <m/>
    <m/>
    <m/>
    <m/>
    <m/>
    <m/>
    <m/>
    <m/>
    <m/>
    <m/>
    <m/>
    <m/>
    <m/>
    <m/>
    <m/>
    <m/>
    <n v="17.13"/>
    <n v="16811"/>
    <n v="16811"/>
    <x v="2"/>
    <n v="19"/>
    <s v="04:40:11"/>
    <n v="110"/>
    <n v="-50.616666666666667"/>
    <n v="139.38333333333333"/>
    <x v="37"/>
    <s v="MANUELA VALENZUELA VARGAS - RABIOSA"/>
    <x v="4"/>
    <s v="03:49:34"/>
  </r>
  <r>
    <x v="0"/>
    <x v="0"/>
    <x v="1"/>
    <n v="80"/>
    <s v="AD"/>
    <s v="12"/>
    <x v="0"/>
    <s v=""/>
    <s v=""/>
    <s v="10183163"/>
    <s v="INGRID "/>
    <s v="FONCK"/>
    <s v="106GH97"/>
    <x v="38"/>
    <m/>
    <s v=""/>
    <m/>
    <s v=""/>
    <s v="CHL"/>
    <s v=""/>
    <s v="16,47"/>
    <s v="6558"/>
    <m/>
    <s v="05:28"/>
    <s v="16,95"/>
    <s v="6372"/>
    <m/>
    <s v="04:36"/>
    <s v="17,58"/>
    <s v="4095"/>
    <m/>
    <s v="10:21"/>
    <m/>
    <m/>
    <m/>
    <m/>
    <m/>
    <m/>
    <m/>
    <m/>
    <m/>
    <m/>
    <m/>
    <m/>
    <m/>
    <m/>
    <m/>
    <m/>
    <m/>
    <n v="16.920000000000002"/>
    <n v="17025"/>
    <n v="17025"/>
    <x v="2"/>
    <n v="22"/>
    <s v="04:43:45"/>
    <n v="95"/>
    <n v="-54.18333333333333"/>
    <n v="120.81666666666666"/>
    <x v="38"/>
    <s v="INGRID  FONCK - CL MISTERIOSA"/>
    <x v="0"/>
    <s v="03:49:34"/>
  </r>
  <r>
    <x v="0"/>
    <x v="0"/>
    <x v="1"/>
    <n v="80"/>
    <s v="AD"/>
    <s v="13"/>
    <x v="0"/>
    <s v=""/>
    <s v=""/>
    <s v="10190037"/>
    <s v="VICENTE"/>
    <s v="IRARRAZABAL"/>
    <s v="106FS02"/>
    <x v="39"/>
    <m/>
    <s v=""/>
    <m/>
    <s v=""/>
    <s v="CHL"/>
    <s v=""/>
    <s v="16,39"/>
    <s v="6589"/>
    <m/>
    <s v="03:51"/>
    <s v="16,53"/>
    <s v="6535"/>
    <m/>
    <s v="07:56"/>
    <s v="18,44"/>
    <s v="3905"/>
    <m/>
    <s v="16:11"/>
    <m/>
    <m/>
    <m/>
    <m/>
    <m/>
    <m/>
    <m/>
    <m/>
    <m/>
    <m/>
    <m/>
    <m/>
    <m/>
    <m/>
    <m/>
    <m/>
    <m/>
    <n v="16.91"/>
    <n v="17029"/>
    <n v="17029"/>
    <x v="2"/>
    <n v="23"/>
    <s v="04:43:49"/>
    <n v="90"/>
    <n v="-54.25"/>
    <n v="115.75"/>
    <x v="39"/>
    <s v="VICENTE IRARRAZABAL - CL LLANCA"/>
    <x v="7"/>
    <s v="03:49:34"/>
  </r>
  <r>
    <x v="0"/>
    <x v="0"/>
    <x v="1"/>
    <n v="80"/>
    <s v="AD"/>
    <s v="14"/>
    <x v="0"/>
    <s v=""/>
    <s v=""/>
    <s v="10106225"/>
    <s v="SERGIO "/>
    <s v="HURTADO "/>
    <s v="105DD53"/>
    <x v="40"/>
    <m/>
    <s v=""/>
    <m/>
    <s v=""/>
    <s v="CHL"/>
    <s v=""/>
    <s v="15,28"/>
    <s v="7070"/>
    <m/>
    <s v="11:23"/>
    <s v="17,74"/>
    <s v="6089"/>
    <m/>
    <s v="09:23"/>
    <s v="12,74"/>
    <s v="5650"/>
    <m/>
    <s v="08:11"/>
    <m/>
    <m/>
    <m/>
    <m/>
    <m/>
    <m/>
    <m/>
    <m/>
    <m/>
    <m/>
    <m/>
    <m/>
    <m/>
    <m/>
    <m/>
    <m/>
    <m/>
    <n v="15.31"/>
    <n v="18809"/>
    <n v="18809"/>
    <x v="2"/>
    <n v="30"/>
    <s v="05:13:29"/>
    <n v="55"/>
    <n v="-83.916666666666671"/>
    <n v="79.999999860000003"/>
    <x v="40"/>
    <s v="SERGIO  HURTADO  - DAFIR"/>
    <x v="4"/>
    <s v="03:49:34"/>
  </r>
  <r>
    <x v="0"/>
    <x v="0"/>
    <x v="1"/>
    <n v="80"/>
    <s v="AD"/>
    <s v="15"/>
    <x v="0"/>
    <s v=""/>
    <s v=""/>
    <s v="10066794"/>
    <s v="HARKEN"/>
    <s v="JENSEN"/>
    <m/>
    <x v="41"/>
    <m/>
    <s v=""/>
    <m/>
    <s v=""/>
    <s v="CHL"/>
    <s v=""/>
    <s v="15,93"/>
    <s v="6779"/>
    <m/>
    <s v="02:56"/>
    <s v="17,23"/>
    <s v="6266"/>
    <m/>
    <s v="07:16"/>
    <s v="10,3"/>
    <s v="6989"/>
    <m/>
    <s v="04:15"/>
    <m/>
    <m/>
    <m/>
    <m/>
    <m/>
    <m/>
    <m/>
    <m/>
    <m/>
    <m/>
    <m/>
    <m/>
    <m/>
    <m/>
    <m/>
    <m/>
    <m/>
    <n v="14.38"/>
    <n v="20034"/>
    <n v="20034"/>
    <x v="2"/>
    <n v="33"/>
    <s v="05:33:54"/>
    <n v="40"/>
    <n v="-104.33333333333334"/>
    <n v="79.999999849999995"/>
    <x v="41"/>
    <s v="HARKEN JENSEN - LA CANDELARIA ALTHANI"/>
    <x v="8"/>
    <s v="03:49:34"/>
  </r>
  <r>
    <x v="0"/>
    <x v="0"/>
    <x v="1"/>
    <n v="80"/>
    <s v="AD"/>
    <s v="16"/>
    <x v="1"/>
    <s v=""/>
    <s v=""/>
    <s v="10014233"/>
    <s v="MARIA PAZ"/>
    <s v="VARGAS"/>
    <s v="106KS86"/>
    <x v="42"/>
    <m/>
    <s v=""/>
    <m/>
    <s v=""/>
    <s v="CHL"/>
    <s v=""/>
    <s v="16,41"/>
    <s v="6580"/>
    <s v="RET"/>
    <s v="03:48"/>
    <m/>
    <m/>
    <m/>
    <m/>
    <m/>
    <m/>
    <m/>
    <m/>
    <m/>
    <m/>
    <m/>
    <m/>
    <m/>
    <m/>
    <m/>
    <m/>
    <m/>
    <m/>
    <m/>
    <m/>
    <m/>
    <m/>
    <m/>
    <m/>
    <m/>
    <n v="16.41"/>
    <n v="6580"/>
    <s v="NA"/>
    <x v="2"/>
    <s v="NA"/>
    <s v="NA"/>
    <n v="0"/>
    <e v="#VALUE!"/>
    <n v="0"/>
    <x v="42"/>
    <s v="MARIA PAZ VARGAS - AP ANGLO CAYO"/>
    <x v="4"/>
    <s v="03:49:34"/>
  </r>
  <r>
    <x v="0"/>
    <x v="0"/>
    <x v="1"/>
    <n v="80"/>
    <s v="AD"/>
    <s v="17"/>
    <x v="1"/>
    <s v=""/>
    <s v=""/>
    <s v="10125754"/>
    <s v="RODOLFO"/>
    <s v="FUENZALIDA SANHUEZA"/>
    <s v="106DC62"/>
    <x v="43"/>
    <m/>
    <s v=""/>
    <m/>
    <s v=""/>
    <s v="CHL"/>
    <s v=""/>
    <s v="19,65"/>
    <s v="5497"/>
    <m/>
    <s v="03:26"/>
    <s v="20,8"/>
    <s v="5193"/>
    <m/>
    <s v="04:27"/>
    <s v="17,48"/>
    <s v="4119"/>
    <s v="RET"/>
    <s v="04:13"/>
    <m/>
    <m/>
    <m/>
    <m/>
    <m/>
    <m/>
    <m/>
    <m/>
    <m/>
    <m/>
    <m/>
    <m/>
    <m/>
    <m/>
    <m/>
    <m/>
    <m/>
    <n v="19.45"/>
    <n v="14810"/>
    <s v="NA"/>
    <x v="2"/>
    <s v="NA"/>
    <s v="NA"/>
    <n v="0"/>
    <e v="#VALUE!"/>
    <n v="0"/>
    <x v="43"/>
    <s v="RODOLFO FUENZALIDA SANHUEZA - RAYO"/>
    <x v="6"/>
    <s v="03:49:34"/>
  </r>
  <r>
    <x v="0"/>
    <x v="0"/>
    <x v="1"/>
    <n v="80"/>
    <s v="AD"/>
    <s v="18"/>
    <x v="1"/>
    <s v=""/>
    <s v=""/>
    <s v="10102392"/>
    <s v="MACARENA"/>
    <s v="SUAZO CEPEDA"/>
    <s v="106KP46"/>
    <x v="44"/>
    <m/>
    <s v=""/>
    <m/>
    <s v=""/>
    <s v="CHL"/>
    <s v=""/>
    <s v="16,39"/>
    <s v="6588"/>
    <m/>
    <s v="03:32"/>
    <s v="16,5"/>
    <s v="6544"/>
    <m/>
    <s v="07:43"/>
    <s v="18,41"/>
    <s v="3911"/>
    <s v="FTQ GA"/>
    <s v="08:44"/>
    <m/>
    <m/>
    <m/>
    <m/>
    <m/>
    <m/>
    <m/>
    <m/>
    <m/>
    <m/>
    <m/>
    <m/>
    <m/>
    <m/>
    <m/>
    <m/>
    <m/>
    <n v="16.899999999999999"/>
    <n v="17044"/>
    <s v="NA"/>
    <x v="2"/>
    <s v="NA"/>
    <s v="NA"/>
    <n v="0"/>
    <e v="#VALUE!"/>
    <n v="0"/>
    <x v="44"/>
    <s v="MACARENA SUAZO CEPEDA - LO CAMPO PRESUMIDA"/>
    <x v="1"/>
    <s v="03:49:34"/>
  </r>
  <r>
    <x v="0"/>
    <x v="0"/>
    <x v="1"/>
    <n v="80"/>
    <s v="AD"/>
    <s v="19"/>
    <x v="1"/>
    <s v=""/>
    <s v=""/>
    <s v="10062880"/>
    <s v="MARIA ROSA"/>
    <s v="BARAHONA VARGAS"/>
    <s v="104AU49"/>
    <x v="45"/>
    <m/>
    <s v=""/>
    <m/>
    <s v=""/>
    <s v="CHL"/>
    <s v=""/>
    <s v="18,62"/>
    <s v="5801"/>
    <m/>
    <s v="07:47"/>
    <s v="18,55"/>
    <s v="5821"/>
    <s v="FTQ GA"/>
    <s v="14:04"/>
    <m/>
    <m/>
    <m/>
    <m/>
    <m/>
    <m/>
    <m/>
    <m/>
    <m/>
    <m/>
    <m/>
    <m/>
    <m/>
    <m/>
    <m/>
    <m/>
    <m/>
    <m/>
    <m/>
    <m/>
    <m/>
    <n v="18.579999999999998"/>
    <n v="11623"/>
    <s v="NA"/>
    <x v="2"/>
    <s v="NA"/>
    <s v="NA"/>
    <n v="0"/>
    <e v="#VALUE!"/>
    <n v="0"/>
    <x v="45"/>
    <s v="MARIA ROSA BARAHONA VARGAS - TOBA ATACAMEÑO"/>
    <x v="2"/>
    <s v="03:49:34"/>
  </r>
  <r>
    <x v="0"/>
    <x v="0"/>
    <x v="1"/>
    <n v="80"/>
    <s v="AD"/>
    <s v="20"/>
    <x v="1"/>
    <s v=""/>
    <s v=""/>
    <s v="_x0009_10116624"/>
    <s v="RENATO "/>
    <s v="CERDA BARROS"/>
    <s v="105UG28"/>
    <x v="46"/>
    <m/>
    <s v=""/>
    <m/>
    <s v=""/>
    <s v="CHL"/>
    <s v=""/>
    <s v="17,53"/>
    <s v="6161"/>
    <m/>
    <s v="05:50"/>
    <s v="17,86"/>
    <s v="6047"/>
    <s v="FTQ GA"/>
    <s v="04:26"/>
    <m/>
    <m/>
    <m/>
    <m/>
    <m/>
    <m/>
    <m/>
    <m/>
    <m/>
    <m/>
    <m/>
    <m/>
    <m/>
    <m/>
    <m/>
    <m/>
    <m/>
    <m/>
    <m/>
    <m/>
    <m/>
    <n v="17.690000000000001"/>
    <n v="12208"/>
    <s v="NA"/>
    <x v="2"/>
    <s v="NA"/>
    <s v="NA"/>
    <n v="0"/>
    <e v="#VALUE!"/>
    <n v="0"/>
    <x v="46"/>
    <s v="RENATO  CERDA BARROS - DANY"/>
    <x v="4"/>
    <s v="03:49:34"/>
  </r>
  <r>
    <x v="0"/>
    <x v="0"/>
    <x v="1"/>
    <n v="80"/>
    <s v="AD"/>
    <s v="21"/>
    <x v="1"/>
    <s v=""/>
    <s v=""/>
    <m/>
    <s v="DIEGO"/>
    <s v="FUENTES URRUTIA"/>
    <s v="106KU10"/>
    <x v="47"/>
    <m/>
    <s v=""/>
    <m/>
    <s v=""/>
    <s v="CHL"/>
    <s v=""/>
    <s v="18,22"/>
    <s v="5928"/>
    <s v="FTQ GA"/>
    <s v="05:39"/>
    <m/>
    <m/>
    <m/>
    <m/>
    <m/>
    <m/>
    <m/>
    <m/>
    <m/>
    <m/>
    <m/>
    <m/>
    <m/>
    <m/>
    <m/>
    <m/>
    <m/>
    <m/>
    <m/>
    <m/>
    <m/>
    <m/>
    <m/>
    <m/>
    <m/>
    <n v="18.22"/>
    <n v="5928"/>
    <s v="NA"/>
    <x v="2"/>
    <s v="NA"/>
    <s v="NA"/>
    <n v="0"/>
    <e v="#VALUE!"/>
    <n v="0"/>
    <x v="47"/>
    <s v="DIEGO FUENTES URRUTIA - DESPERADO"/>
    <x v="4"/>
    <s v="03:49:34"/>
  </r>
  <r>
    <x v="0"/>
    <x v="0"/>
    <x v="1"/>
    <n v="80"/>
    <s v="AD"/>
    <s v="22"/>
    <x v="1"/>
    <s v=""/>
    <s v=""/>
    <s v="10035755"/>
    <s v="CARLOS"/>
    <s v="LETELIER SIVORI"/>
    <s v="104RZ99"/>
    <x v="48"/>
    <m/>
    <s v=""/>
    <m/>
    <s v=""/>
    <s v="CHL"/>
    <s v=""/>
    <s v="16,37"/>
    <s v="6597"/>
    <s v="FTQ GA"/>
    <s v="04:01"/>
    <m/>
    <m/>
    <m/>
    <m/>
    <m/>
    <m/>
    <m/>
    <m/>
    <m/>
    <m/>
    <m/>
    <m/>
    <m/>
    <m/>
    <m/>
    <m/>
    <m/>
    <m/>
    <m/>
    <m/>
    <m/>
    <m/>
    <m/>
    <m/>
    <m/>
    <n v="16.37"/>
    <n v="6597"/>
    <s v="NA"/>
    <x v="2"/>
    <s v="NA"/>
    <s v="NA"/>
    <n v="0"/>
    <e v="#VALUE!"/>
    <n v="0"/>
    <x v="48"/>
    <s v="CARLOS LETELIER SIVORI - FZ KARLA "/>
    <x v="0"/>
    <s v="03:49:34"/>
  </r>
  <r>
    <x v="0"/>
    <x v="0"/>
    <x v="1"/>
    <n v="80"/>
    <s v="AD"/>
    <s v="23"/>
    <x v="1"/>
    <s v=""/>
    <s v=""/>
    <s v="10102393"/>
    <s v="FEDERICO"/>
    <s v="SCHMIDT GONZALEZ"/>
    <s v="106KP70"/>
    <x v="49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49"/>
    <s v="FEDERICO SCHMIDT GONZALEZ - TOBA GRINGA"/>
    <x v="2"/>
    <s v="03:49:34"/>
  </r>
  <r>
    <x v="0"/>
    <x v="0"/>
    <x v="1"/>
    <n v="80"/>
    <s v="AD"/>
    <s v="24"/>
    <x v="1"/>
    <s v=""/>
    <s v=""/>
    <s v="10116737"/>
    <s v="JAVIER"/>
    <s v="MENDEZ YAÑEZ"/>
    <s v="1004SE31"/>
    <x v="50"/>
    <m/>
    <s v=""/>
    <m/>
    <s v=""/>
    <s v="CHL"/>
    <s v=""/>
    <s v="16,67"/>
    <s v="6478"/>
    <s v="RET"/>
    <s v=""/>
    <m/>
    <m/>
    <m/>
    <m/>
    <m/>
    <m/>
    <m/>
    <m/>
    <m/>
    <m/>
    <m/>
    <m/>
    <m/>
    <m/>
    <m/>
    <m/>
    <m/>
    <m/>
    <m/>
    <m/>
    <m/>
    <m/>
    <m/>
    <m/>
    <m/>
    <n v="16.670000000000002"/>
    <n v="6478"/>
    <s v="NA"/>
    <x v="2"/>
    <s v="NA"/>
    <s v="NA"/>
    <n v="0"/>
    <e v="#VALUE!"/>
    <n v="0"/>
    <x v="50"/>
    <s v="JAVIER MENDEZ YAÑEZ - ZEUS"/>
    <x v="4"/>
    <s v="03:49:34"/>
  </r>
  <r>
    <x v="0"/>
    <x v="0"/>
    <x v="1"/>
    <n v="80"/>
    <s v="YR"/>
    <s v="1"/>
    <x v="0"/>
    <s v=""/>
    <s v=""/>
    <s v="10094691"/>
    <s v="MICAELA"/>
    <s v="TORRES HORTA"/>
    <s v="105EI53"/>
    <x v="51"/>
    <m/>
    <s v=""/>
    <m/>
    <s v=""/>
    <s v="CHL"/>
    <s v=""/>
    <s v="19,97"/>
    <s v="5407"/>
    <m/>
    <s v="01:06"/>
    <s v="19,94"/>
    <s v="5416"/>
    <m/>
    <s v="01:36"/>
    <s v="19,72"/>
    <s v="3651"/>
    <m/>
    <s v="03:23"/>
    <m/>
    <m/>
    <m/>
    <m/>
    <m/>
    <m/>
    <m/>
    <m/>
    <m/>
    <m/>
    <m/>
    <m/>
    <m/>
    <m/>
    <m/>
    <m/>
    <m/>
    <n v="19.899999999999999"/>
    <n v="14474"/>
    <n v="14474"/>
    <x v="3"/>
    <n v="4"/>
    <s v="04:01:14"/>
    <n v="185"/>
    <n v="-11.666666666666666"/>
    <n v="253.33333333333334"/>
    <x v="51"/>
    <s v="MICAELA TORRES HORTA - MARENGO ITATA"/>
    <x v="4"/>
    <s v="03:49:34"/>
  </r>
  <r>
    <x v="0"/>
    <x v="0"/>
    <x v="1"/>
    <n v="80"/>
    <s v="YR"/>
    <s v="2"/>
    <x v="0"/>
    <s v=""/>
    <s v=""/>
    <s v="10181513"/>
    <s v="WILLIAM"/>
    <s v="GREASLEY MAKAI"/>
    <s v="106GH55"/>
    <x v="52"/>
    <m/>
    <s v=""/>
    <m/>
    <s v=""/>
    <s v="CAN"/>
    <s v=""/>
    <s v="19,12"/>
    <s v="5650"/>
    <m/>
    <s v="02:02"/>
    <s v="18,31"/>
    <s v="5898"/>
    <m/>
    <s v="04:13"/>
    <s v="17,1"/>
    <s v="4212"/>
    <m/>
    <s v="06:09"/>
    <m/>
    <m/>
    <m/>
    <m/>
    <m/>
    <m/>
    <m/>
    <m/>
    <m/>
    <m/>
    <m/>
    <m/>
    <m/>
    <m/>
    <m/>
    <m/>
    <m/>
    <n v="18.27"/>
    <n v="15760"/>
    <n v="15760"/>
    <x v="3"/>
    <n v="11"/>
    <s v="04:22:40"/>
    <n v="150"/>
    <n v="-33.1"/>
    <n v="196.9"/>
    <x v="52"/>
    <s v="WILLIAM GREASLEY MAKAI - MC BELLACO"/>
    <x v="4"/>
    <s v="03:49:34"/>
  </r>
  <r>
    <x v="0"/>
    <x v="0"/>
    <x v="1"/>
    <n v="80"/>
    <s v="YR"/>
    <s v="3"/>
    <x v="0"/>
    <s v=""/>
    <s v=""/>
    <s v="10192484"/>
    <s v="FLORENCIA CATALINA"/>
    <s v="CERPA VERA"/>
    <s v="104NR24"/>
    <x v="53"/>
    <m/>
    <s v=""/>
    <m/>
    <s v=""/>
    <s v="CHL"/>
    <s v=""/>
    <s v="18,76"/>
    <s v="5757"/>
    <m/>
    <s v="07:12"/>
    <s v="18,62"/>
    <s v="5800"/>
    <m/>
    <s v="04:10"/>
    <s v="17,11"/>
    <s v="4208"/>
    <m/>
    <s v="29:58"/>
    <m/>
    <m/>
    <m/>
    <m/>
    <m/>
    <m/>
    <m/>
    <m/>
    <m/>
    <m/>
    <m/>
    <m/>
    <m/>
    <m/>
    <m/>
    <m/>
    <m/>
    <n v="18.27"/>
    <n v="15765"/>
    <n v="15765"/>
    <x v="3"/>
    <n v="12"/>
    <s v="04:22:45"/>
    <n v="145"/>
    <n v="-33.18333333333333"/>
    <n v="191.81666666666666"/>
    <x v="53"/>
    <s v="FLORENCIA CATALINA CERPA VERA - ALCAZAR CANELO"/>
    <x v="4"/>
    <s v="03:49:34"/>
  </r>
  <r>
    <x v="0"/>
    <x v="0"/>
    <x v="1"/>
    <n v="80"/>
    <s v="YR"/>
    <s v="4"/>
    <x v="0"/>
    <s v=""/>
    <s v=""/>
    <s v="10172476"/>
    <s v="FLORENCIA"/>
    <s v="CARDONE ALMARZA"/>
    <s v="106BD75"/>
    <x v="54"/>
    <m/>
    <s v=""/>
    <m/>
    <s v=""/>
    <s v="CHL"/>
    <s v=""/>
    <s v="17,64"/>
    <s v="6121"/>
    <m/>
    <s v="04:11"/>
    <s v="17,99"/>
    <s v="6004"/>
    <m/>
    <s v="02:58"/>
    <s v="18,03"/>
    <s v="3993"/>
    <m/>
    <s v="03:36"/>
    <m/>
    <m/>
    <m/>
    <m/>
    <m/>
    <m/>
    <m/>
    <m/>
    <m/>
    <m/>
    <m/>
    <m/>
    <m/>
    <m/>
    <m/>
    <m/>
    <m/>
    <n v="17.87"/>
    <n v="16118"/>
    <n v="16118"/>
    <x v="3"/>
    <n v="13"/>
    <s v="04:28:38"/>
    <n v="140"/>
    <n v="-39.06666666666667"/>
    <n v="180.93333333333334"/>
    <x v="54"/>
    <s v="FLORENCIA CARDONE ALMARZA - HP ADEL"/>
    <x v="4"/>
    <s v="03:49:34"/>
  </r>
  <r>
    <x v="0"/>
    <x v="0"/>
    <x v="1"/>
    <n v="80"/>
    <s v="YR"/>
    <s v="5"/>
    <x v="0"/>
    <s v=""/>
    <s v=""/>
    <s v="10187939"/>
    <s v="EMILIA"/>
    <s v="PATTERSON"/>
    <s v="106KS93"/>
    <x v="55"/>
    <m/>
    <s v=""/>
    <m/>
    <s v=""/>
    <s v="CHL"/>
    <s v=""/>
    <s v="16,04"/>
    <s v="6732"/>
    <m/>
    <s v="03:28"/>
    <s v="18,65"/>
    <s v="5790"/>
    <m/>
    <s v="04:00"/>
    <s v="15,69"/>
    <s v="4590"/>
    <m/>
    <s v="08:56"/>
    <m/>
    <m/>
    <m/>
    <m/>
    <m/>
    <m/>
    <m/>
    <m/>
    <m/>
    <m/>
    <m/>
    <m/>
    <m/>
    <m/>
    <m/>
    <m/>
    <m/>
    <n v="16.829999999999998"/>
    <n v="17111"/>
    <n v="17111"/>
    <x v="3"/>
    <n v="25"/>
    <s v="04:45:11"/>
    <n v="80"/>
    <n v="-55.616666666666667"/>
    <n v="104.38333333333333"/>
    <x v="55"/>
    <s v="EMILIA PATTERSON - SEMBLANZA"/>
    <x v="3"/>
    <s v="03:49:34"/>
  </r>
  <r>
    <x v="0"/>
    <x v="0"/>
    <x v="1"/>
    <n v="80"/>
    <s v="YR"/>
    <s v="6"/>
    <x v="0"/>
    <s v=""/>
    <s v=""/>
    <s v="10155174"/>
    <s v="CONSUELO"/>
    <s v="MARCHANT CARDENAS"/>
    <s v="106CE28"/>
    <x v="56"/>
    <m/>
    <s v=""/>
    <m/>
    <s v=""/>
    <s v="CHL"/>
    <s v=""/>
    <s v="16,2"/>
    <s v="6666"/>
    <m/>
    <s v="02:32"/>
    <s v="16,5"/>
    <s v="6547"/>
    <m/>
    <s v="02:49"/>
    <s v="18,45"/>
    <s v="3903"/>
    <m/>
    <s v="11:45"/>
    <m/>
    <m/>
    <m/>
    <m/>
    <m/>
    <m/>
    <m/>
    <m/>
    <m/>
    <m/>
    <m/>
    <m/>
    <m/>
    <m/>
    <m/>
    <m/>
    <m/>
    <n v="16.829999999999998"/>
    <n v="17116"/>
    <n v="17116"/>
    <x v="3"/>
    <n v="26"/>
    <s v="04:45:16"/>
    <n v="75"/>
    <n v="-55.7"/>
    <n v="99.3"/>
    <x v="56"/>
    <s v="CONSUELO MARCHANT CARDENAS - ALCAZAR MAGNOLIO"/>
    <x v="4"/>
    <s v="03:49:34"/>
  </r>
  <r>
    <x v="0"/>
    <x v="0"/>
    <x v="1"/>
    <n v="80"/>
    <s v="YR"/>
    <s v="7"/>
    <x v="0"/>
    <s v=""/>
    <s v=""/>
    <s v="10178025"/>
    <s v="TRINIDAD"/>
    <s v="MARINKOVIC CORTESE"/>
    <s v="106KP37"/>
    <x v="57"/>
    <m/>
    <s v=""/>
    <m/>
    <s v=""/>
    <s v="CHL"/>
    <s v=""/>
    <s v="16,16"/>
    <s v="6685"/>
    <m/>
    <s v="02:49"/>
    <s v="16,46"/>
    <s v="6563"/>
    <m/>
    <s v="03:20"/>
    <s v="18,53"/>
    <s v="3885"/>
    <m/>
    <s v="08:12"/>
    <m/>
    <m/>
    <m/>
    <m/>
    <m/>
    <m/>
    <m/>
    <m/>
    <m/>
    <m/>
    <m/>
    <m/>
    <m/>
    <m/>
    <m/>
    <m/>
    <m/>
    <n v="16.809999999999999"/>
    <n v="17133"/>
    <n v="17133"/>
    <x v="3"/>
    <n v="27"/>
    <s v="04:45:33"/>
    <n v="70"/>
    <n v="-55.983333333333334"/>
    <n v="94.016666666666666"/>
    <x v="57"/>
    <s v="TRINIDAD MARINKOVIC CORTESE - QUIJOTE"/>
    <x v="4"/>
    <s v="03:49:34"/>
  </r>
  <r>
    <x v="0"/>
    <x v="0"/>
    <x v="1"/>
    <n v="80"/>
    <s v="YR"/>
    <s v="8"/>
    <x v="0"/>
    <s v=""/>
    <s v=""/>
    <s v="10169490"/>
    <s v="GABRIEL AGUSTIN"/>
    <s v="ALMARA"/>
    <s v="106KP40"/>
    <x v="58"/>
    <m/>
    <s v=""/>
    <m/>
    <s v=""/>
    <s v="CHL"/>
    <s v=""/>
    <s v="16,13"/>
    <s v="6696"/>
    <m/>
    <s v="02:55"/>
    <s v="16,55"/>
    <s v="6527"/>
    <m/>
    <s v="02:52"/>
    <s v="18,39"/>
    <s v="3915"/>
    <m/>
    <s v="08:22"/>
    <m/>
    <m/>
    <m/>
    <m/>
    <m/>
    <m/>
    <m/>
    <m/>
    <m/>
    <m/>
    <m/>
    <m/>
    <m/>
    <m/>
    <m/>
    <m/>
    <m/>
    <n v="16.8"/>
    <n v="17138"/>
    <n v="17138"/>
    <x v="3"/>
    <n v="28"/>
    <s v="04:45:38"/>
    <n v="65"/>
    <n v="-56.06666666666667"/>
    <n v="88.933333333333337"/>
    <x v="58"/>
    <s v="GABRIEL AGUSTIN ALMARA - CARMELO"/>
    <x v="4"/>
    <s v="03:49:34"/>
  </r>
  <r>
    <x v="0"/>
    <x v="0"/>
    <x v="1"/>
    <n v="80"/>
    <s v="YR"/>
    <s v="9"/>
    <x v="1"/>
    <s v=""/>
    <s v=""/>
    <s v="10176286"/>
    <s v="VICTOR"/>
    <s v="RIOS GARCIA HUIDOBRO"/>
    <s v="106DA44"/>
    <x v="59"/>
    <m/>
    <s v=""/>
    <m/>
    <s v=""/>
    <s v="CHL"/>
    <s v=""/>
    <s v="17,97"/>
    <s v="6010"/>
    <m/>
    <s v="02:13"/>
    <s v="17,72"/>
    <s v="6095"/>
    <s v="FTQ GA"/>
    <s v="02:53"/>
    <m/>
    <m/>
    <m/>
    <m/>
    <m/>
    <m/>
    <m/>
    <m/>
    <m/>
    <m/>
    <m/>
    <m/>
    <m/>
    <m/>
    <m/>
    <m/>
    <m/>
    <m/>
    <m/>
    <m/>
    <m/>
    <n v="17.84"/>
    <n v="12105"/>
    <s v="NA"/>
    <x v="3"/>
    <s v="NA"/>
    <s v="NA"/>
    <n v="0"/>
    <e v="#VALUE!"/>
    <n v="0"/>
    <x v="59"/>
    <s v="VICTOR RIOS GARCIA HUIDOBRO - JG GRINGA"/>
    <x v="4"/>
    <s v="03:49:34"/>
  </r>
  <r>
    <x v="0"/>
    <x v="0"/>
    <x v="1"/>
    <n v="80"/>
    <s v="YR"/>
    <s v="10"/>
    <x v="1"/>
    <s v=""/>
    <s v=""/>
    <s v="10105728"/>
    <s v="DOMINGO"/>
    <s v="SPOERER VERGARA"/>
    <m/>
    <x v="60"/>
    <m/>
    <s v=""/>
    <m/>
    <s v=""/>
    <s v="CHL"/>
    <s v=""/>
    <s v="18,33"/>
    <s v="5893"/>
    <s v="FTQ GA"/>
    <s v="05:45"/>
    <m/>
    <m/>
    <m/>
    <m/>
    <m/>
    <m/>
    <m/>
    <m/>
    <m/>
    <m/>
    <m/>
    <m/>
    <m/>
    <m/>
    <m/>
    <m/>
    <m/>
    <m/>
    <m/>
    <m/>
    <m/>
    <m/>
    <m/>
    <m/>
    <m/>
    <n v="18.329999999999998"/>
    <n v="5893"/>
    <s v="NA"/>
    <x v="3"/>
    <s v="NA"/>
    <s v="NA"/>
    <n v="0"/>
    <e v="#VALUE!"/>
    <n v="0"/>
    <x v="60"/>
    <s v="DOMINGO SPOERER VERGARA - JINSHAH"/>
    <x v="5"/>
    <s v="03:49:34"/>
  </r>
  <r>
    <x v="0"/>
    <x v="1"/>
    <x v="1"/>
    <n v="80"/>
    <s v="AD"/>
    <s v="1"/>
    <x v="0"/>
    <s v=""/>
    <s v=""/>
    <m/>
    <s v="FELIPE"/>
    <s v="THOMSEN"/>
    <m/>
    <x v="61"/>
    <m/>
    <s v=""/>
    <m/>
    <s v=""/>
    <s v="CHL"/>
    <s v=""/>
    <s v="08:30:00"/>
    <s v="09:56:46"/>
    <s v="10:03:44"/>
    <s v="19,2"/>
    <s v="20,75"/>
    <s v="5624"/>
    <m/>
    <s v="10:43:44"/>
    <s v="12:03:27"/>
    <s v="12:12:37"/>
    <s v="20,25"/>
    <s v="22,58"/>
    <s v="5333"/>
    <m/>
    <s v="12:52:37"/>
    <s v="13:53:18"/>
    <s v="14:05:17"/>
    <s v="19,77"/>
    <s v="19,77"/>
    <s v="3642"/>
    <m/>
    <m/>
    <m/>
    <m/>
    <m/>
    <m/>
    <m/>
    <m/>
    <m/>
    <n v="19.73"/>
    <n v="14599"/>
    <n v="14599"/>
    <x v="2"/>
    <n v="5"/>
    <s v="04:03:19"/>
    <n v="180"/>
    <n v="-13.75"/>
    <n v="246.25"/>
    <x v="61"/>
    <s v="FELIPE THOMSEN - ZAGAL"/>
    <x v="4"/>
    <s v="03:49:34"/>
  </r>
  <r>
    <x v="0"/>
    <x v="1"/>
    <x v="1"/>
    <n v="80"/>
    <s v="AD"/>
    <s v="2"/>
    <x v="0"/>
    <s v=""/>
    <s v=""/>
    <m/>
    <s v="OSCAR"/>
    <s v="TAHAN"/>
    <m/>
    <x v="62"/>
    <m/>
    <s v=""/>
    <m/>
    <s v=""/>
    <s v="CHL"/>
    <s v=""/>
    <s v="08:30:00"/>
    <s v="10:00:11"/>
    <s v="10:02:49"/>
    <s v="19,39"/>
    <s v="19,96"/>
    <s v="5569"/>
    <m/>
    <s v="10:42:49"/>
    <s v="12:10:22"/>
    <s v="12:13:54"/>
    <s v="19,76"/>
    <s v="20,56"/>
    <s v="5466"/>
    <m/>
    <s v="12:53:54"/>
    <s v="13:54:53"/>
    <s v="14:04:22"/>
    <s v="19,68"/>
    <s v="19,68"/>
    <s v="3659"/>
    <m/>
    <m/>
    <m/>
    <m/>
    <m/>
    <m/>
    <m/>
    <m/>
    <m/>
    <n v="19.600000000000001"/>
    <n v="14694"/>
    <n v="14694"/>
    <x v="2"/>
    <n v="6"/>
    <s v="04:04:54"/>
    <n v="175"/>
    <n v="-15.333333333333334"/>
    <n v="239.66666666666666"/>
    <x v="62"/>
    <s v="OSCAR TAHAN - GALA"/>
    <x v="4"/>
    <s v="03:49:34"/>
  </r>
  <r>
    <x v="0"/>
    <x v="1"/>
    <x v="1"/>
    <n v="80"/>
    <s v="AD"/>
    <s v="3"/>
    <x v="0"/>
    <s v=""/>
    <s v=""/>
    <m/>
    <s v="RICARDO"/>
    <s v="THOMSEN"/>
    <m/>
    <x v="63"/>
    <m/>
    <s v=""/>
    <m/>
    <s v=""/>
    <s v="CHL"/>
    <s v=""/>
    <s v="08:30:00"/>
    <s v="09:58:34"/>
    <s v="10:06:28"/>
    <s v="18,66"/>
    <s v="20,32"/>
    <s v="5788"/>
    <m/>
    <s v="10:46:28"/>
    <s v="12:10:47"/>
    <s v="12:16:05"/>
    <s v="20,08"/>
    <s v="21,35"/>
    <s v="5377"/>
    <m/>
    <s v="12:56:05"/>
    <s v="14:03:32"/>
    <s v="14:08:22"/>
    <s v="17,79"/>
    <s v="17,79"/>
    <s v="4046"/>
    <m/>
    <m/>
    <m/>
    <m/>
    <m/>
    <m/>
    <m/>
    <m/>
    <m/>
    <n v="18.93"/>
    <n v="15212"/>
    <n v="15212"/>
    <x v="2"/>
    <n v="7"/>
    <s v="04:13:32"/>
    <n v="170"/>
    <n v="-23.966666666666665"/>
    <n v="226.03333333333333"/>
    <x v="63"/>
    <s v="RICARDO THOMSEN - CORAJE"/>
    <x v="4"/>
    <s v="03:49:34"/>
  </r>
  <r>
    <x v="0"/>
    <x v="1"/>
    <x v="1"/>
    <n v="80"/>
    <s v="AD"/>
    <s v="4"/>
    <x v="0"/>
    <s v=""/>
    <s v=""/>
    <m/>
    <s v="MATIAS"/>
    <s v="ALONSO ASCUY"/>
    <m/>
    <x v="64"/>
    <m/>
    <s v=""/>
    <m/>
    <s v=""/>
    <s v="CHL"/>
    <s v=""/>
    <s v="08:30:00"/>
    <s v="09:56:25"/>
    <s v="10:06:03"/>
    <s v="18,74"/>
    <s v="20,83"/>
    <s v="5763"/>
    <m/>
    <s v="10:46:03"/>
    <s v="12:09:49"/>
    <s v="12:21:31"/>
    <s v="18,85"/>
    <s v="21,49"/>
    <s v="5729"/>
    <m/>
    <s v="13:01:31"/>
    <s v="14:07:30"/>
    <s v="14:19:24"/>
    <s v="18,19"/>
    <s v="18,19"/>
    <s v="3959"/>
    <m/>
    <m/>
    <m/>
    <m/>
    <m/>
    <m/>
    <m/>
    <m/>
    <m/>
    <n v="18.64"/>
    <n v="15451"/>
    <n v="15451"/>
    <x v="2"/>
    <n v="8"/>
    <s v="04:17:31"/>
    <n v="165"/>
    <n v="-27.95"/>
    <n v="217.05"/>
    <x v="64"/>
    <s v="MATIAS ALONSO ASCUY - ARAMIS"/>
    <x v="6"/>
    <s v="03:49:34"/>
  </r>
  <r>
    <x v="0"/>
    <x v="1"/>
    <x v="1"/>
    <n v="80"/>
    <s v="AD"/>
    <s v="5"/>
    <x v="0"/>
    <s v=""/>
    <s v=""/>
    <s v="10136902"/>
    <s v="Paola Alejandra"/>
    <s v="GOIC Carcamo"/>
    <s v="106LU87"/>
    <x v="65"/>
    <m/>
    <s v=""/>
    <m/>
    <s v=""/>
    <s v="CHL"/>
    <s v=""/>
    <s v="08:30:00"/>
    <s v="09:58:06"/>
    <s v="10:01:05"/>
    <s v="19,76"/>
    <s v="20,43"/>
    <s v="5465"/>
    <m/>
    <s v="10:41:05"/>
    <s v="12:40:02"/>
    <s v="12:42:12"/>
    <s v="14,86"/>
    <s v="15,13"/>
    <s v="7267"/>
    <m/>
    <s v="13:22:12"/>
    <s v="14:31:44"/>
    <s v="14:36:53"/>
    <s v="17,26"/>
    <s v="17,26"/>
    <s v="4172"/>
    <m/>
    <m/>
    <m/>
    <m/>
    <m/>
    <m/>
    <m/>
    <m/>
    <m/>
    <n v="17.04"/>
    <n v="16905"/>
    <n v="16905"/>
    <x v="2"/>
    <n v="20"/>
    <s v="04:41:45"/>
    <n v="105"/>
    <n v="-52.18333333333333"/>
    <n v="132.81666666666666"/>
    <x v="65"/>
    <s v="PAOLA ALEJANDRA GOIC CARCAMO - MISIL"/>
    <x v="4"/>
    <s v="03:49:34"/>
  </r>
  <r>
    <x v="0"/>
    <x v="1"/>
    <x v="1"/>
    <n v="80"/>
    <s v="AD"/>
    <s v="6"/>
    <x v="0"/>
    <s v=""/>
    <s v=""/>
    <s v="10036496"/>
    <s v="SANTIAGO"/>
    <s v="UGARTE"/>
    <s v="106EM09"/>
    <x v="66"/>
    <m/>
    <s v=""/>
    <m/>
    <s v=""/>
    <s v="CHL"/>
    <s v=""/>
    <s v="08:30:00"/>
    <s v="10:19:30"/>
    <s v="10:22:18"/>
    <s v="16,03"/>
    <s v="16,44"/>
    <s v="6738"/>
    <m/>
    <s v="11:02:18"/>
    <s v="12:41:13"/>
    <s v="12:45:06"/>
    <s v="17,51"/>
    <s v="18,2"/>
    <s v="6168"/>
    <m/>
    <s v="13:25:06"/>
    <s v="14:33:09"/>
    <s v="14:40:29"/>
    <s v="17,63"/>
    <s v="17,63"/>
    <s v="4083"/>
    <m/>
    <m/>
    <m/>
    <m/>
    <m/>
    <m/>
    <m/>
    <m/>
    <m/>
    <n v="16.95"/>
    <n v="16990"/>
    <n v="16990"/>
    <x v="2"/>
    <n v="21"/>
    <s v="04:43:10"/>
    <n v="100"/>
    <n v="-53.6"/>
    <n v="126.4"/>
    <x v="66"/>
    <s v="SANTIAGO UGARTE - MUSTAFA"/>
    <x v="4"/>
    <s v="03:49:34"/>
  </r>
  <r>
    <x v="0"/>
    <x v="1"/>
    <x v="1"/>
    <n v="80"/>
    <s v="AD"/>
    <s v="7"/>
    <x v="0"/>
    <s v=""/>
    <s v=""/>
    <m/>
    <s v="SERGIO"/>
    <s v="ULLOA C"/>
    <m/>
    <x v="67"/>
    <m/>
    <s v=""/>
    <m/>
    <s v=""/>
    <s v="CHL"/>
    <s v=""/>
    <s v="08:30:00"/>
    <s v="10:18:54"/>
    <s v="10:21:13"/>
    <s v="16,18"/>
    <s v="16,53"/>
    <s v="6673"/>
    <m/>
    <s v="11:01:13"/>
    <s v="12:40:59"/>
    <s v="12:47:40"/>
    <s v="16,91"/>
    <s v="18,04"/>
    <s v="6387"/>
    <m/>
    <s v="13:27:40"/>
    <s v="14:33:52"/>
    <s v="14:42:37"/>
    <s v="18,13"/>
    <s v="18,13"/>
    <s v="3972"/>
    <m/>
    <m/>
    <m/>
    <m/>
    <m/>
    <m/>
    <m/>
    <m/>
    <m/>
    <n v="16.91"/>
    <n v="17033"/>
    <n v="17033"/>
    <x v="2"/>
    <n v="24"/>
    <s v="04:43:53"/>
    <n v="85"/>
    <n v="-54.31666666666667"/>
    <n v="110.68333333333334"/>
    <x v="67"/>
    <s v="SERGIO ULLOA C - HF BARII"/>
    <x v="4"/>
    <s v="03:49:34"/>
  </r>
  <r>
    <x v="0"/>
    <x v="1"/>
    <x v="1"/>
    <n v="80"/>
    <s v="AD"/>
    <s v="8"/>
    <x v="0"/>
    <s v=""/>
    <s v=""/>
    <m/>
    <s v="PABLO"/>
    <s v="VALDES RAMIREZ"/>
    <m/>
    <x v="68"/>
    <m/>
    <s v=""/>
    <m/>
    <s v=""/>
    <s v="CHL"/>
    <s v=""/>
    <s v="08:30:00"/>
    <s v="10:21:04"/>
    <s v="10:27:31"/>
    <s v="15,32"/>
    <s v="16,21"/>
    <s v="7051"/>
    <m/>
    <s v="11:07:31"/>
    <s v="12:50:28"/>
    <s v="12:54:20"/>
    <s v="16,85"/>
    <s v="17,48"/>
    <s v="6410"/>
    <m/>
    <s v="13:34:20"/>
    <s v="14:50:41"/>
    <s v="14:56:32"/>
    <s v="15,72"/>
    <s v="15,72"/>
    <s v="4581"/>
    <m/>
    <m/>
    <m/>
    <m/>
    <m/>
    <m/>
    <m/>
    <m/>
    <m/>
    <n v="15.96"/>
    <n v="18042"/>
    <n v="18042"/>
    <x v="2"/>
    <n v="29"/>
    <s v="05:00:42"/>
    <n v="60"/>
    <n v="-71.133333333333326"/>
    <n v="79.999999919999993"/>
    <x v="68"/>
    <s v="PABLO VALDES RAMIREZ - MISTELA"/>
    <x v="4"/>
    <s v="03:49:34"/>
  </r>
  <r>
    <x v="0"/>
    <x v="1"/>
    <x v="1"/>
    <n v="80"/>
    <s v="AD"/>
    <s v="9"/>
    <x v="0"/>
    <s v=""/>
    <s v=""/>
    <m/>
    <s v="DARIO"/>
    <s v="CHAMORRO"/>
    <m/>
    <x v="69"/>
    <m/>
    <s v=""/>
    <m/>
    <s v=""/>
    <s v="CHL"/>
    <s v=""/>
    <s v="08:30:00"/>
    <s v="10:27:51"/>
    <s v="10:32:41"/>
    <s v="14,67"/>
    <s v="15,27"/>
    <s v="7362"/>
    <m/>
    <s v="11:12:41"/>
    <s v="13:16:18"/>
    <s v="13:20:26"/>
    <s v="14,09"/>
    <s v="14,56"/>
    <s v="7665"/>
    <m/>
    <s v="14:00:26"/>
    <s v="15:23:04"/>
    <s v="15:29:34"/>
    <s v="14,52"/>
    <s v="14,52"/>
    <s v="4958"/>
    <m/>
    <m/>
    <m/>
    <m/>
    <m/>
    <m/>
    <m/>
    <m/>
    <m/>
    <n v="14.41"/>
    <n v="19984"/>
    <n v="19984"/>
    <x v="2"/>
    <n v="31"/>
    <s v="05:33:04"/>
    <n v="50"/>
    <n v="-103.5"/>
    <n v="79.99999991"/>
    <x v="69"/>
    <s v="DARIO CHAMORRO - SIMBA"/>
    <x v="4"/>
    <s v="03:49:34"/>
  </r>
  <r>
    <x v="0"/>
    <x v="1"/>
    <x v="1"/>
    <n v="80"/>
    <s v="AD"/>
    <s v="10"/>
    <x v="0"/>
    <s v=""/>
    <s v=""/>
    <m/>
    <s v="LEON"/>
    <s v="LARRAIN"/>
    <m/>
    <x v="70"/>
    <m/>
    <s v=""/>
    <m/>
    <s v=""/>
    <s v="CHL"/>
    <s v=""/>
    <s v="08:30:00"/>
    <s v="10:27:48"/>
    <s v="10:32:29"/>
    <s v="14,69"/>
    <s v="15,28"/>
    <s v="7350"/>
    <m/>
    <s v="11:12:29"/>
    <s v="13:16:10"/>
    <s v="13:21:46"/>
    <s v="13,92"/>
    <s v="14,55"/>
    <s v="7757"/>
    <m/>
    <s v="14:01:46"/>
    <s v="15:23:26"/>
    <s v="15:30:38"/>
    <s v="14,69"/>
    <s v="14,69"/>
    <s v="4900"/>
    <m/>
    <m/>
    <m/>
    <m/>
    <m/>
    <m/>
    <m/>
    <m/>
    <m/>
    <n v="14.4"/>
    <n v="20007"/>
    <n v="20007"/>
    <x v="2"/>
    <n v="32"/>
    <s v="05:33:27"/>
    <n v="45"/>
    <n v="-103.88333333333333"/>
    <n v="79.999999900000006"/>
    <x v="70"/>
    <s v="LEON LARRAIN - LB ZARPAZO"/>
    <x v="4"/>
    <s v="03:49:34"/>
  </r>
  <r>
    <x v="0"/>
    <x v="1"/>
    <x v="1"/>
    <n v="80"/>
    <s v="AD"/>
    <s v="11"/>
    <x v="0"/>
    <s v=""/>
    <s v=""/>
    <m/>
    <s v="LUIS"/>
    <s v="SANTOS "/>
    <m/>
    <x v="71"/>
    <m/>
    <s v=""/>
    <m/>
    <s v=""/>
    <s v="CHL"/>
    <s v=""/>
    <s v="08:30:00"/>
    <s v="10:32:01"/>
    <s v="10:35:51"/>
    <s v="14,3"/>
    <s v="14,75"/>
    <s v="7552"/>
    <m/>
    <s v="11:15:51"/>
    <s v="13:16:22"/>
    <s v="13:21:54"/>
    <s v="14,28"/>
    <s v="14,94"/>
    <s v="7563"/>
    <m/>
    <s v="14:01:54"/>
    <s v="15:24:12"/>
    <s v="15:30:12"/>
    <s v="14,58"/>
    <s v="14,58"/>
    <s v="4938"/>
    <m/>
    <m/>
    <m/>
    <m/>
    <m/>
    <m/>
    <m/>
    <m/>
    <m/>
    <n v="14.36"/>
    <n v="20053"/>
    <n v="20053"/>
    <x v="2"/>
    <n v="34"/>
    <s v="05:34:13"/>
    <n v="35"/>
    <n v="-104.65"/>
    <n v="79.999999889999998"/>
    <x v="71"/>
    <s v="LUIS SANTOS  - ALBORADA HURACAN"/>
    <x v="4"/>
    <s v="03:49:34"/>
  </r>
  <r>
    <x v="0"/>
    <x v="1"/>
    <x v="1"/>
    <n v="80"/>
    <s v="AD"/>
    <s v="12"/>
    <x v="0"/>
    <s v=""/>
    <s v=""/>
    <m/>
    <s v="JUAN"/>
    <s v="RIOS"/>
    <m/>
    <x v="72"/>
    <m/>
    <s v=""/>
    <m/>
    <s v=""/>
    <s v="CHL"/>
    <s v=""/>
    <s v="08:30:00"/>
    <s v="10:31:58"/>
    <s v="10:34:20"/>
    <s v="14,48"/>
    <s v="14,76"/>
    <s v="7461"/>
    <m/>
    <s v="11:14:20"/>
    <s v="13:16:15"/>
    <s v="13:19:00"/>
    <s v="14,44"/>
    <s v="14,76"/>
    <s v="7480"/>
    <m/>
    <s v="13:59:00"/>
    <s v="15:25:05"/>
    <s v="15:28:22"/>
    <s v="13,94"/>
    <s v="13,94"/>
    <s v="5165"/>
    <m/>
    <m/>
    <m/>
    <m/>
    <m/>
    <m/>
    <m/>
    <m/>
    <m/>
    <n v="14.32"/>
    <n v="20106"/>
    <n v="20106"/>
    <x v="2"/>
    <n v="35"/>
    <s v="05:35:06"/>
    <n v="30"/>
    <n v="-105.53333333333333"/>
    <n v="79.999999880000004"/>
    <x v="72"/>
    <s v="JUAN RIOS - SALAM"/>
    <x v="4"/>
    <s v="03:49:34"/>
  </r>
  <r>
    <x v="0"/>
    <x v="1"/>
    <x v="1"/>
    <n v="80"/>
    <s v="AD"/>
    <s v="13"/>
    <x v="0"/>
    <s v=""/>
    <s v=""/>
    <m/>
    <s v="HERNANDO"/>
    <s v="ARENAS"/>
    <m/>
    <x v="73"/>
    <m/>
    <s v=""/>
    <m/>
    <s v=""/>
    <s v="CHL"/>
    <s v=""/>
    <s v="08:30:00"/>
    <s v="10:34:29"/>
    <s v="10:38:33"/>
    <s v="14"/>
    <s v="14,46"/>
    <s v="7714"/>
    <m/>
    <s v="11:18:33"/>
    <s v="13:15:32"/>
    <s v="13:19:53"/>
    <s v="14,84"/>
    <s v="15,39"/>
    <s v="7280"/>
    <m/>
    <s v="13:59:53"/>
    <s v="15:25:15"/>
    <s v="15:28:53"/>
    <s v="14,06"/>
    <s v="14,06"/>
    <s v="5122"/>
    <m/>
    <m/>
    <m/>
    <m/>
    <m/>
    <m/>
    <m/>
    <m/>
    <m/>
    <n v="14.32"/>
    <n v="20116"/>
    <n v="20116"/>
    <x v="2"/>
    <n v="36"/>
    <s v="05:35:16"/>
    <n v="25"/>
    <n v="-105.7"/>
    <n v="79.999999869999996"/>
    <x v="73"/>
    <s v="HERNANDO ARENAS - LOMA VERDE BALA"/>
    <x v="4"/>
    <s v="03:49:34"/>
  </r>
  <r>
    <x v="0"/>
    <x v="1"/>
    <x v="1"/>
    <n v="80"/>
    <s v="AD"/>
    <s v="14"/>
    <x v="1"/>
    <s v=""/>
    <s v=""/>
    <s v="10102377"/>
    <s v="ANTON"/>
    <s v="LOPEZ "/>
    <m/>
    <x v="74"/>
    <m/>
    <s v=""/>
    <m/>
    <s v=""/>
    <s v="CHL"/>
    <s v=""/>
    <s v="08:30:00"/>
    <s v="10:16:25"/>
    <s v="10:17:57"/>
    <s v="16,67"/>
    <s v="16,91"/>
    <s v="6478"/>
    <m/>
    <s v="10:56:25"/>
    <s v="12:39:52"/>
    <s v="12:42:02"/>
    <s v="17,04"/>
    <s v="17,4"/>
    <s v="6338"/>
    <s v="RET"/>
    <s v="13:22:02"/>
    <s v=""/>
    <s v=""/>
    <s v=""/>
    <s v=""/>
    <s v=""/>
    <m/>
    <m/>
    <m/>
    <m/>
    <m/>
    <m/>
    <m/>
    <m/>
    <m/>
    <n v="16.850000000000001"/>
    <n v="12816"/>
    <s v="NA"/>
    <x v="2"/>
    <s v="NA"/>
    <s v="NA"/>
    <n v="0"/>
    <e v="#VALUE!"/>
    <n v="0"/>
    <x v="74"/>
    <s v="ANTON LOPEZ  - AMALIK"/>
    <x v="8"/>
    <s v="03:49:34"/>
  </r>
  <r>
    <x v="0"/>
    <x v="1"/>
    <x v="1"/>
    <n v="80"/>
    <s v="AD"/>
    <s v="15"/>
    <x v="1"/>
    <s v=""/>
    <s v=""/>
    <m/>
    <s v="DIEGO"/>
    <s v="OYANEDEL"/>
    <m/>
    <x v="75"/>
    <m/>
    <s v=""/>
    <m/>
    <s v=""/>
    <s v="CHL"/>
    <s v=""/>
    <s v="08:30:00"/>
    <s v="10:21:11"/>
    <s v="10:26:53"/>
    <s v="15,4"/>
    <s v="16,19"/>
    <s v="7014"/>
    <m/>
    <s v="11:06:53"/>
    <s v="12:56:15"/>
    <s v="12:59:38"/>
    <s v="15,96"/>
    <s v="16,46"/>
    <s v="6765"/>
    <s v="FTQ GA"/>
    <s v="13:39:38"/>
    <s v=""/>
    <s v=""/>
    <s v=""/>
    <s v=""/>
    <s v=""/>
    <m/>
    <m/>
    <m/>
    <m/>
    <m/>
    <m/>
    <m/>
    <m/>
    <m/>
    <n v="15.68"/>
    <n v="13779"/>
    <s v="NA"/>
    <x v="2"/>
    <s v="NA"/>
    <s v="NA"/>
    <n v="0"/>
    <e v="#VALUE!"/>
    <n v="0"/>
    <x v="75"/>
    <s v="DIEGO OYANEDEL - INDIO"/>
    <x v="5"/>
    <s v="03:49:34"/>
  </r>
  <r>
    <x v="0"/>
    <x v="1"/>
    <x v="1"/>
    <n v="80"/>
    <s v="AD"/>
    <s v="16"/>
    <x v="1"/>
    <s v=""/>
    <s v=""/>
    <m/>
    <s v="PILAR"/>
    <s v="TORREALBA"/>
    <m/>
    <x v="76"/>
    <m/>
    <s v=""/>
    <m/>
    <s v=""/>
    <s v="CHL"/>
    <s v=""/>
    <s v="08:30:00"/>
    <s v="10:13:38"/>
    <s v="10:21:53"/>
    <s v="16,09"/>
    <s v="17,37"/>
    <s v="6713"/>
    <m/>
    <s v="11:01:53"/>
    <s v="12:48:40"/>
    <s v="13:06:56"/>
    <s v="14,39"/>
    <s v="16,86"/>
    <s v="7503"/>
    <s v="FTQ GA"/>
    <s v="13:46:56"/>
    <s v=""/>
    <s v=""/>
    <s v=""/>
    <s v=""/>
    <s v=""/>
    <m/>
    <m/>
    <m/>
    <m/>
    <m/>
    <m/>
    <m/>
    <m/>
    <m/>
    <n v="15.19"/>
    <n v="14216"/>
    <s v="NA"/>
    <x v="2"/>
    <s v="NA"/>
    <s v="NA"/>
    <n v="0"/>
    <e v="#VALUE!"/>
    <n v="0"/>
    <x v="76"/>
    <s v="PILAR TORREALBA - SPRING"/>
    <x v="9"/>
    <s v="03:49:34"/>
  </r>
  <r>
    <x v="0"/>
    <x v="1"/>
    <x v="1"/>
    <n v="80"/>
    <s v="AD"/>
    <s v="17"/>
    <x v="1"/>
    <s v=""/>
    <s v=""/>
    <m/>
    <s v="SEBASTIAN"/>
    <s v="IRRIBARRA CONA"/>
    <m/>
    <x v="77"/>
    <m/>
    <s v=""/>
    <m/>
    <s v=""/>
    <s v="CHL"/>
    <s v=""/>
    <s v="08:30:00"/>
    <s v="10:31:08"/>
    <s v="10:34:32"/>
    <s v="14,45"/>
    <s v="14,86"/>
    <s v="7472"/>
    <m/>
    <s v="11:14:32"/>
    <s v="13:16:02"/>
    <s v="13:19:08"/>
    <s v="14,44"/>
    <s v="14,81"/>
    <s v="7477"/>
    <s v="FTQ GA"/>
    <s v="13:59:08"/>
    <s v=""/>
    <s v=""/>
    <s v=""/>
    <s v=""/>
    <s v=""/>
    <m/>
    <m/>
    <m/>
    <m/>
    <m/>
    <m/>
    <m/>
    <m/>
    <m/>
    <n v="14.45"/>
    <n v="14949"/>
    <s v="NA"/>
    <x v="2"/>
    <s v="NA"/>
    <s v="NA"/>
    <n v="0"/>
    <e v="#VALUE!"/>
    <n v="0"/>
    <x v="77"/>
    <s v="SEBASTIAN IRRIBARRA CONA - RB URRACA"/>
    <x v="4"/>
    <s v="03:49:34"/>
  </r>
  <r>
    <x v="0"/>
    <x v="1"/>
    <x v="1"/>
    <n v="80"/>
    <s v="AD"/>
    <s v="18"/>
    <x v="1"/>
    <s v=""/>
    <s v=""/>
    <m/>
    <s v="JORGE"/>
    <s v="ARTURO ESPARZA"/>
    <m/>
    <x v="78"/>
    <m/>
    <s v=""/>
    <m/>
    <s v=""/>
    <s v="CHL"/>
    <s v=""/>
    <s v="08:30:00"/>
    <s v="10:34:26"/>
    <s v="10:36:45"/>
    <s v="14,2"/>
    <s v="14,46"/>
    <s v="7606"/>
    <m/>
    <s v="11:16:45"/>
    <s v="13:15:09"/>
    <s v="13:29:46"/>
    <s v="13,53"/>
    <s v="15,2"/>
    <s v="7981"/>
    <s v="RET"/>
    <s v="14:09:46"/>
    <s v=""/>
    <s v=""/>
    <s v=""/>
    <s v=""/>
    <s v=""/>
    <m/>
    <m/>
    <m/>
    <m/>
    <m/>
    <m/>
    <m/>
    <m/>
    <m/>
    <n v="13.86"/>
    <n v="15587"/>
    <s v="NA"/>
    <x v="2"/>
    <s v="NA"/>
    <s v="NA"/>
    <n v="0"/>
    <e v="#VALUE!"/>
    <n v="0"/>
    <x v="78"/>
    <s v="JORGE ARTURO ESPARZA - HF CAIRO"/>
    <x v="4"/>
    <s v="03:49:34"/>
  </r>
  <r>
    <x v="0"/>
    <x v="1"/>
    <x v="1"/>
    <n v="80"/>
    <s v="AD"/>
    <s v="19"/>
    <x v="1"/>
    <s v=""/>
    <s v=""/>
    <m/>
    <s v="FELIPE"/>
    <s v="YCHPAS ESPINOZA"/>
    <s v="105DD52"/>
    <x v="79"/>
    <m/>
    <s v=""/>
    <m/>
    <s v=""/>
    <s v="CHL"/>
    <s v=""/>
    <s v="08:30:00"/>
    <s v="10:22:39"/>
    <s v="10:28:12"/>
    <s v="15,23"/>
    <s v="15,98"/>
    <s v="7092"/>
    <m/>
    <s v="11:08:12"/>
    <s v="12:58:47"/>
    <s v="13:03:21"/>
    <s v="15,63"/>
    <s v="16,28"/>
    <s v="6909"/>
    <m/>
    <s v="13:43:21"/>
    <s v="16:52:02"/>
    <s v="16:56:58"/>
    <s v="6,36"/>
    <s v="6,36"/>
    <s v="11321"/>
    <s v="FTQ OT"/>
    <m/>
    <m/>
    <m/>
    <m/>
    <m/>
    <m/>
    <m/>
    <m/>
    <n v="11.37"/>
    <n v="25322"/>
    <s v="NA"/>
    <x v="2"/>
    <s v="NA"/>
    <s v="NA"/>
    <n v="0"/>
    <e v="#VALUE!"/>
    <n v="0"/>
    <x v="79"/>
    <s v="FELIPE YCHPAS ESPINOZA - DIABLO"/>
    <x v="4"/>
    <s v="03:49:34"/>
  </r>
  <r>
    <x v="0"/>
    <x v="1"/>
    <x v="1"/>
    <n v="80"/>
    <s v="AD"/>
    <s v="20"/>
    <x v="1"/>
    <s v=""/>
    <s v=""/>
    <s v="10138166"/>
    <s v="FRANCISCO"/>
    <s v="TORO ESCOBAR"/>
    <m/>
    <x v="80"/>
    <m/>
    <s v=""/>
    <m/>
    <s v=""/>
    <s v="CHL"/>
    <s v=""/>
    <s v="08:30:00"/>
    <s v="10:22:52"/>
    <s v="10:30:42"/>
    <s v="14,91"/>
    <s v="15,95"/>
    <s v="7242"/>
    <m/>
    <s v="11:10:42"/>
    <s v="13:39:49"/>
    <s v="13:46:25"/>
    <s v="11,56"/>
    <s v="12,07"/>
    <s v="9343"/>
    <m/>
    <s v="14:26:25"/>
    <s v="16:52:02"/>
    <s v="16:56:58"/>
    <s v="8,24"/>
    <s v="8,24"/>
    <s v="8737"/>
    <s v="FTQ OT"/>
    <m/>
    <m/>
    <m/>
    <m/>
    <m/>
    <m/>
    <m/>
    <m/>
    <n v="11.37"/>
    <n v="25322"/>
    <s v="NA"/>
    <x v="2"/>
    <s v="NA"/>
    <s v="NA"/>
    <n v="0"/>
    <e v="#VALUE!"/>
    <n v="0"/>
    <x v="80"/>
    <s v="FRANCISCO TORO ESCOBAR - HP NASIK"/>
    <x v="4"/>
    <s v="03:49:34"/>
  </r>
  <r>
    <x v="0"/>
    <x v="1"/>
    <x v="1"/>
    <n v="80"/>
    <s v="YR"/>
    <s v="1"/>
    <x v="0"/>
    <s v=""/>
    <s v=""/>
    <s v="10194676"/>
    <s v="COLOMBA"/>
    <s v="MATTE TYRER"/>
    <m/>
    <x v="81"/>
    <m/>
    <s v=""/>
    <m/>
    <s v=""/>
    <s v="CHL"/>
    <s v=""/>
    <s v="08:45:00"/>
    <s v="11:11:09"/>
    <s v="11:12:59"/>
    <s v="12,16"/>
    <s v="12,31"/>
    <s v="8879"/>
    <m/>
    <s v="11:52:59"/>
    <s v="14:07:51"/>
    <s v="14:10:09"/>
    <s v="13,12"/>
    <s v="13,35"/>
    <s v="8230"/>
    <m/>
    <s v="14:50:09"/>
    <s v="16:09:33"/>
    <s v="16:12:40"/>
    <s v="15,11"/>
    <s v="15,11"/>
    <s v="4764"/>
    <m/>
    <m/>
    <m/>
    <m/>
    <m/>
    <m/>
    <m/>
    <m/>
    <m/>
    <n v="13.17"/>
    <n v="21873"/>
    <n v="21873"/>
    <x v="3"/>
    <n v="37"/>
    <s v="06:04:33"/>
    <n v="20"/>
    <n v="-134.98333333333332"/>
    <n v="79.999999990000006"/>
    <x v="81"/>
    <s v="COLOMBA MATTE TYRER - ESCONDIDA"/>
    <x v="8"/>
    <s v="03:49:34"/>
  </r>
  <r>
    <x v="0"/>
    <x v="1"/>
    <x v="1"/>
    <n v="80"/>
    <s v="YR"/>
    <s v="2"/>
    <x v="0"/>
    <s v=""/>
    <s v=""/>
    <m/>
    <s v="JUAN DE DIOS"/>
    <s v="LARRAIN CALVO"/>
    <m/>
    <x v="82"/>
    <m/>
    <s v=""/>
    <m/>
    <s v=""/>
    <s v="CHL"/>
    <s v=""/>
    <s v="08:45:00"/>
    <s v="11:11:06"/>
    <s v="11:18:22"/>
    <s v="11,74"/>
    <s v="12,32"/>
    <s v="9202"/>
    <m/>
    <s v="11:58:22"/>
    <s v="14:08:05"/>
    <s v="14:11:08"/>
    <s v="13,56"/>
    <s v="13,88"/>
    <s v="7966"/>
    <m/>
    <s v="14:51:08"/>
    <s v="16:09:36"/>
    <s v="16:15:59"/>
    <s v="15,29"/>
    <s v="15,29"/>
    <s v="4708"/>
    <m/>
    <m/>
    <m/>
    <m/>
    <m/>
    <m/>
    <m/>
    <m/>
    <m/>
    <n v="13.16"/>
    <n v="21877"/>
    <n v="21877"/>
    <x v="3"/>
    <n v="38"/>
    <s v="06:04:37"/>
    <n v="15"/>
    <n v="-135.05000000000001"/>
    <n v="79.999999979999998"/>
    <x v="82"/>
    <s v="JUAN DE DIOS LARRAIN CALVO - CALAFQUEN"/>
    <x v="4"/>
    <s v="03:49:34"/>
  </r>
  <r>
    <x v="0"/>
    <x v="1"/>
    <x v="1"/>
    <n v="80"/>
    <s v="YR"/>
    <s v="3"/>
    <x v="1"/>
    <s v=""/>
    <s v=""/>
    <m/>
    <s v="AMELIA "/>
    <s v="LARRAIN"/>
    <m/>
    <x v="83"/>
    <m/>
    <s v=""/>
    <m/>
    <s v=""/>
    <s v="CHL"/>
    <s v=""/>
    <s v="08:45:00"/>
    <s v="10:18:49"/>
    <s v="10:22:44"/>
    <s v="18,42"/>
    <s v="19,18"/>
    <s v="5865"/>
    <s v="FTQ GA"/>
    <s v="11:02:44"/>
    <s v=""/>
    <s v=""/>
    <s v=""/>
    <s v=""/>
    <s v=""/>
    <m/>
    <m/>
    <m/>
    <m/>
    <m/>
    <m/>
    <m/>
    <m/>
    <m/>
    <m/>
    <m/>
    <m/>
    <m/>
    <m/>
    <m/>
    <m/>
    <n v="18.420000000000002"/>
    <n v="5865"/>
    <s v="NA"/>
    <x v="3"/>
    <s v="NA"/>
    <s v="NA"/>
    <n v="0"/>
    <e v="#VALUE!"/>
    <n v="0"/>
    <x v="83"/>
    <s v="AMELIA  LARRAIN - HF WAFIQ"/>
    <x v="1"/>
    <s v="03:49:34"/>
  </r>
  <r>
    <x v="0"/>
    <x v="1"/>
    <x v="1"/>
    <n v="80"/>
    <s v="YR"/>
    <s v="4"/>
    <x v="1"/>
    <s v=""/>
    <s v=""/>
    <m/>
    <s v="HELENA"/>
    <s v="CERPA PINOCHET"/>
    <s v=""/>
    <x v="84"/>
    <m/>
    <s v=""/>
    <m/>
    <s v=""/>
    <s v="CHL"/>
    <s v=""/>
    <s v="08:45:00"/>
    <s v="10:13:52"/>
    <s v="10:28:35"/>
    <s v="17,37"/>
    <s v="20,25"/>
    <s v="6216"/>
    <s v="FTQ GA"/>
    <s v="11:08:35"/>
    <s v=""/>
    <s v=""/>
    <s v=""/>
    <s v=""/>
    <s v=""/>
    <m/>
    <m/>
    <m/>
    <m/>
    <m/>
    <m/>
    <m/>
    <m/>
    <m/>
    <m/>
    <m/>
    <m/>
    <m/>
    <m/>
    <m/>
    <m/>
    <n v="17.37"/>
    <n v="6216"/>
    <s v="NA"/>
    <x v="3"/>
    <s v="NA"/>
    <s v="NA"/>
    <n v="0"/>
    <e v="#VALUE!"/>
    <n v="0"/>
    <x v="84"/>
    <s v="HELENA CERPA PINOCHET - HDM MAGNOLIA"/>
    <x v="4"/>
    <s v="03:49:34"/>
  </r>
  <r>
    <x v="0"/>
    <x v="1"/>
    <x v="2"/>
    <n v="60"/>
    <s v="AD"/>
    <s v="1"/>
    <x v="0"/>
    <s v=""/>
    <s v=""/>
    <s v="10172798"/>
    <s v="ESTEBAN"/>
    <s v="OLIVARES OSORIO"/>
    <s v="106BH20"/>
    <x v="85"/>
    <m/>
    <s v=""/>
    <m/>
    <s v=""/>
    <s v="CHL"/>
    <s v=""/>
    <s v="11:00:00"/>
    <s v="12:16:41"/>
    <s v="12:20:30"/>
    <s v="14,91"/>
    <s v="15,65"/>
    <s v="4830"/>
    <m/>
    <s v="13:00:30"/>
    <s v="14:10:30"/>
    <s v="14:15:24"/>
    <s v="16,02"/>
    <s v="17,14"/>
    <s v="4494"/>
    <m/>
    <s v="14:55:24"/>
    <s v="15:43:47"/>
    <s v="15:51:30"/>
    <s v="21,39"/>
    <s v="24,8"/>
    <s v="3366"/>
    <m/>
    <m/>
    <m/>
    <m/>
    <m/>
    <m/>
    <m/>
    <m/>
    <m/>
    <n v="17.02"/>
    <n v="12691"/>
    <n v="12691"/>
    <x v="4"/>
    <n v="1"/>
    <s v="03:31:31"/>
    <n v="200"/>
    <n v="0"/>
    <n v="260"/>
    <x v="85"/>
    <s v="ESTEBAN OLIVARES OSORIO - KALUKA"/>
    <x v="4"/>
    <s v="03:31:31"/>
  </r>
  <r>
    <x v="0"/>
    <x v="1"/>
    <x v="2"/>
    <n v="60"/>
    <s v="AD"/>
    <s v="2"/>
    <x v="0"/>
    <s v=""/>
    <s v=""/>
    <m/>
    <s v="ALEXIS "/>
    <s v="HENRIQUEZ RAMIREZ"/>
    <m/>
    <x v="86"/>
    <m/>
    <s v=""/>
    <m/>
    <s v=""/>
    <s v="CHL"/>
    <s v=""/>
    <s v="11:00:00"/>
    <s v="12:16:37"/>
    <s v="12:25:31"/>
    <s v="14,03"/>
    <s v="15,66"/>
    <s v="5132"/>
    <m/>
    <s v="13:05:31"/>
    <s v="14:12:05"/>
    <s v="14:17:41"/>
    <s v="16,63"/>
    <s v="18,03"/>
    <s v="4330"/>
    <m/>
    <s v="14:57:41"/>
    <s v="15:47:42"/>
    <s v="15:51:35"/>
    <s v="22,26"/>
    <s v="23,99"/>
    <s v="3234"/>
    <m/>
    <m/>
    <m/>
    <m/>
    <m/>
    <m/>
    <m/>
    <m/>
    <m/>
    <n v="17.010000000000002"/>
    <n v="12695"/>
    <n v="12695"/>
    <x v="4"/>
    <n v="2"/>
    <s v="03:31:35"/>
    <n v="195"/>
    <n v="-6.6666666666666666E-2"/>
    <n v="254.93333333333334"/>
    <x v="86"/>
    <s v="ALEXIS  HENRIQUEZ RAMIREZ - ODALISCA"/>
    <x v="4"/>
    <s v="03:31:31"/>
  </r>
  <r>
    <x v="0"/>
    <x v="1"/>
    <x v="2"/>
    <n v="60"/>
    <s v="AD"/>
    <s v="3"/>
    <x v="0"/>
    <s v=""/>
    <s v=""/>
    <m/>
    <s v="FERNANDO"/>
    <s v="DE PEÑA"/>
    <m/>
    <x v="87"/>
    <m/>
    <s v=""/>
    <m/>
    <s v=""/>
    <s v="CHL"/>
    <s v=""/>
    <s v="11:00:00"/>
    <s v="12:16:44"/>
    <s v="12:21:11"/>
    <s v="14,78"/>
    <s v="15,64"/>
    <s v="4872"/>
    <m/>
    <s v="13:01:11"/>
    <s v="14:10:49"/>
    <s v="14:17:01"/>
    <s v="15,83"/>
    <s v="17,23"/>
    <s v="4549"/>
    <m/>
    <s v="14:57:01"/>
    <s v="15:48:44"/>
    <s v="15:57:18"/>
    <s v="19,91"/>
    <s v="23,2"/>
    <s v="3617"/>
    <m/>
    <m/>
    <m/>
    <m/>
    <m/>
    <m/>
    <m/>
    <m/>
    <m/>
    <n v="16.57"/>
    <n v="13038"/>
    <n v="13038"/>
    <x v="4"/>
    <n v="3"/>
    <s v="03:37:18"/>
    <n v="190"/>
    <n v="-5.7833333333333332"/>
    <n v="244.21666666666667"/>
    <x v="87"/>
    <s v="FERNANDO DE PEÑA - ANCAR SHAZAM"/>
    <x v="4"/>
    <s v="03:31:31"/>
  </r>
  <r>
    <x v="0"/>
    <x v="1"/>
    <x v="3"/>
    <n v="40"/>
    <s v="AD"/>
    <s v="1"/>
    <x v="0"/>
    <s v=""/>
    <s v=""/>
    <m/>
    <s v="GUILLERMO "/>
    <s v="TORO TASSARA"/>
    <m/>
    <x v="88"/>
    <m/>
    <s v=""/>
    <m/>
    <s v=""/>
    <s v="CHL"/>
    <s v=""/>
    <s v="12:30:00"/>
    <s v="13:15:27"/>
    <s v="13:21:04"/>
    <s v="23,49"/>
    <s v="26,4"/>
    <s v="3065"/>
    <m/>
    <s v="14:01:04"/>
    <s v="15:03:56"/>
    <s v="15:09:41"/>
    <s v="17,49"/>
    <s v="19,09"/>
    <s v="4117"/>
    <m/>
    <m/>
    <m/>
    <m/>
    <m/>
    <m/>
    <m/>
    <m/>
    <m/>
    <m/>
    <m/>
    <m/>
    <m/>
    <m/>
    <m/>
    <m/>
    <n v="20.05"/>
    <n v="7182"/>
    <n v="7182"/>
    <x v="5"/>
    <n v="1"/>
    <s v="01:59:42"/>
    <n v="200"/>
    <n v="0"/>
    <n v="240"/>
    <x v="88"/>
    <s v="GUILLERMO  TORO TASSARA - ROBLE"/>
    <x v="4"/>
    <s v="01:59:42"/>
  </r>
  <r>
    <x v="0"/>
    <x v="1"/>
    <x v="3"/>
    <n v="40"/>
    <s v="AD"/>
    <s v="2"/>
    <x v="0"/>
    <s v=""/>
    <s v=""/>
    <s v="10150368"/>
    <s v="MARIA IGNACIA"/>
    <s v="SAT YABER"/>
    <s v="103hq92"/>
    <x v="89"/>
    <m/>
    <s v=""/>
    <m/>
    <s v=""/>
    <s v="CHL"/>
    <s v=""/>
    <s v="12:30:00"/>
    <s v="13:32:56"/>
    <s v="13:35:31"/>
    <s v="18,31"/>
    <s v="19,07"/>
    <s v="3932"/>
    <m/>
    <s v="14:15:31"/>
    <s v="15:12:10"/>
    <s v="15:16:11"/>
    <s v="19,78"/>
    <s v="21,19"/>
    <s v="3640"/>
    <m/>
    <m/>
    <m/>
    <m/>
    <m/>
    <m/>
    <m/>
    <m/>
    <m/>
    <m/>
    <m/>
    <m/>
    <m/>
    <m/>
    <m/>
    <m/>
    <n v="19.02"/>
    <n v="7572"/>
    <n v="7572"/>
    <x v="5"/>
    <n v="2"/>
    <s v="02:06:12"/>
    <n v="195"/>
    <n v="-6.5"/>
    <n v="228.5"/>
    <x v="89"/>
    <s v="MARIA IGNACIA SAT YABER - COPIHUE"/>
    <x v="10"/>
    <s v="01:59:42"/>
  </r>
  <r>
    <x v="0"/>
    <x v="1"/>
    <x v="3"/>
    <n v="40"/>
    <s v="AD"/>
    <s v="3"/>
    <x v="0"/>
    <s v=""/>
    <s v=""/>
    <m/>
    <s v="ADRIANA"/>
    <s v="PANTOJA CONTRERAA"/>
    <m/>
    <x v="90"/>
    <m/>
    <s v=""/>
    <m/>
    <s v=""/>
    <s v="CHL"/>
    <s v=""/>
    <s v="12:30:00"/>
    <s v="13:31:23"/>
    <s v="13:36:00"/>
    <s v="18,18"/>
    <s v="19,54"/>
    <s v="3960"/>
    <m/>
    <s v="14:16:00"/>
    <s v="15:11:58"/>
    <s v="15:16:24"/>
    <s v="19,87"/>
    <s v="21,44"/>
    <s v="3624"/>
    <m/>
    <m/>
    <m/>
    <m/>
    <m/>
    <m/>
    <m/>
    <m/>
    <m/>
    <m/>
    <m/>
    <m/>
    <m/>
    <m/>
    <m/>
    <m/>
    <n v="18.989999999999998"/>
    <n v="7584"/>
    <n v="7584"/>
    <x v="5"/>
    <n v="3"/>
    <s v="02:06:24"/>
    <n v="190"/>
    <n v="-6.7"/>
    <n v="223.3"/>
    <x v="90"/>
    <s v="ADRIANA PANTOJA CONTRERAA - KALUHA"/>
    <x v="11"/>
    <s v="01:59:42"/>
  </r>
  <r>
    <x v="0"/>
    <x v="1"/>
    <x v="3"/>
    <n v="40"/>
    <s v="AD"/>
    <s v="4"/>
    <x v="0"/>
    <s v=""/>
    <s v=""/>
    <m/>
    <s v="JUAN"/>
    <s v="GOMEZ"/>
    <m/>
    <x v="91"/>
    <m/>
    <s v=""/>
    <m/>
    <s v=""/>
    <s v="CHL"/>
    <s v=""/>
    <s v="12:30:00"/>
    <s v="13:31:20"/>
    <s v="13:38:25"/>
    <s v="17,54"/>
    <s v="19,56"/>
    <s v="4105"/>
    <m/>
    <s v="14:18:25"/>
    <s v="15:12:01"/>
    <s v="15:26:32"/>
    <s v="17,62"/>
    <s v="22,39"/>
    <s v="4087"/>
    <m/>
    <m/>
    <m/>
    <m/>
    <m/>
    <m/>
    <m/>
    <m/>
    <m/>
    <m/>
    <m/>
    <m/>
    <m/>
    <m/>
    <m/>
    <m/>
    <n v="17.579999999999998"/>
    <n v="8193"/>
    <n v="8193"/>
    <x v="5"/>
    <n v="4"/>
    <s v="02:16:33"/>
    <n v="185"/>
    <n v="-16.850000000000001"/>
    <n v="208.15"/>
    <x v="91"/>
    <s v="JUAN GOMEZ - COCO"/>
    <x v="11"/>
    <s v="01:59:42"/>
  </r>
  <r>
    <x v="0"/>
    <x v="1"/>
    <x v="3"/>
    <n v="40"/>
    <s v="AD"/>
    <s v="5"/>
    <x v="0"/>
    <s v=""/>
    <s v=""/>
    <s v="10036576"/>
    <s v="RENI "/>
    <s v="MULLER"/>
    <m/>
    <x v="92"/>
    <m/>
    <s v=""/>
    <m/>
    <s v=""/>
    <s v="CHL"/>
    <s v=""/>
    <s v="12:30:00"/>
    <s v="13:53:13"/>
    <s v="13:57:03"/>
    <s v="13,78"/>
    <s v="14,42"/>
    <s v="5224"/>
    <m/>
    <s v="14:37:03"/>
    <s v="15:40:54"/>
    <s v="15:46:02"/>
    <s v="17,4"/>
    <s v="18,8"/>
    <s v="4138"/>
    <m/>
    <m/>
    <m/>
    <m/>
    <m/>
    <m/>
    <m/>
    <m/>
    <m/>
    <m/>
    <m/>
    <m/>
    <m/>
    <m/>
    <m/>
    <m/>
    <n v="15.38"/>
    <n v="9362"/>
    <n v="9362"/>
    <x v="5"/>
    <n v="5"/>
    <s v="02:36:02"/>
    <n v="180"/>
    <n v="-36.333333333333336"/>
    <n v="183.66666666666666"/>
    <x v="92"/>
    <s v="RENI  MULLER - LIBIYA"/>
    <x v="8"/>
    <s v="01:59:42"/>
  </r>
  <r>
    <x v="0"/>
    <x v="1"/>
    <x v="3"/>
    <n v="40"/>
    <s v="AD"/>
    <s v="6"/>
    <x v="0"/>
    <s v=""/>
    <s v=""/>
    <s v="10138024"/>
    <s v="MARIA CECILIA"/>
    <s v="GODOY"/>
    <m/>
    <x v="93"/>
    <m/>
    <s v=""/>
    <m/>
    <s v=""/>
    <s v="CHL"/>
    <s v=""/>
    <s v="12:30:00"/>
    <s v="13:45:48"/>
    <s v="13:49:28"/>
    <s v="15,1"/>
    <s v="15,83"/>
    <s v="4769"/>
    <m/>
    <s v="14:29:28"/>
    <s v="15:46:59"/>
    <s v="15:51:55"/>
    <s v="14,55"/>
    <s v="15,48"/>
    <s v="4947"/>
    <m/>
    <m/>
    <m/>
    <m/>
    <m/>
    <m/>
    <m/>
    <m/>
    <m/>
    <m/>
    <m/>
    <m/>
    <m/>
    <m/>
    <m/>
    <m/>
    <n v="14.82"/>
    <n v="9715"/>
    <n v="9715"/>
    <x v="5"/>
    <n v="6"/>
    <s v="02:41:55"/>
    <n v="175"/>
    <n v="-42.216666666666669"/>
    <n v="172.78333333333333"/>
    <x v="93"/>
    <s v="MARIA CECILIA GODOY - PS SIROCO"/>
    <x v="9"/>
    <s v="01:59:42"/>
  </r>
  <r>
    <x v="0"/>
    <x v="1"/>
    <x v="3"/>
    <n v="40"/>
    <s v="AD"/>
    <s v="7"/>
    <x v="0"/>
    <s v=""/>
    <s v=""/>
    <s v="10046993"/>
    <s v="SEBASTIAN"/>
    <s v="SALINAS"/>
    <s v="106LU89"/>
    <x v="94"/>
    <m/>
    <s v=""/>
    <m/>
    <s v=""/>
    <s v="CHL"/>
    <s v=""/>
    <s v="12:30:00"/>
    <s v="13:43:29"/>
    <s v="13:54:49"/>
    <s v="14,15"/>
    <s v="16,33"/>
    <s v="5090"/>
    <m/>
    <s v="14:34:49"/>
    <s v="15:44:08"/>
    <s v="15:52:12"/>
    <s v="15,51"/>
    <s v="17,31"/>
    <s v="4642"/>
    <m/>
    <m/>
    <m/>
    <m/>
    <m/>
    <m/>
    <m/>
    <m/>
    <m/>
    <m/>
    <m/>
    <m/>
    <m/>
    <m/>
    <m/>
    <m/>
    <n v="14.8"/>
    <n v="9732"/>
    <n v="9732"/>
    <x v="5"/>
    <n v="7"/>
    <s v="02:42:12"/>
    <n v="170"/>
    <n v="-42.5"/>
    <n v="167.5"/>
    <x v="94"/>
    <s v="SEBASTIAN SALINAS - HF BATAL"/>
    <x v="4"/>
    <s v="01:59:42"/>
  </r>
  <r>
    <x v="0"/>
    <x v="1"/>
    <x v="3"/>
    <n v="40"/>
    <s v="AD"/>
    <s v="8"/>
    <x v="0"/>
    <s v=""/>
    <s v=""/>
    <m/>
    <s v="JUAN ALVARO"/>
    <s v="GONZALEZ ASBUN"/>
    <s v="104YO94"/>
    <x v="95"/>
    <m/>
    <s v=""/>
    <m/>
    <s v=""/>
    <s v="CHL"/>
    <s v=""/>
    <s v="12:30:00"/>
    <s v="13:45:53"/>
    <s v="13:53:11"/>
    <s v="14,42"/>
    <s v="15,81"/>
    <s v="4992"/>
    <m/>
    <s v="14:33:11"/>
    <s v="15:47:02"/>
    <s v="15:53:13"/>
    <s v="14,99"/>
    <s v="16,25"/>
    <s v="4802"/>
    <m/>
    <m/>
    <m/>
    <m/>
    <m/>
    <m/>
    <m/>
    <m/>
    <m/>
    <m/>
    <m/>
    <m/>
    <m/>
    <m/>
    <m/>
    <m/>
    <n v="14.7"/>
    <n v="9794"/>
    <n v="9794"/>
    <x v="5"/>
    <n v="8"/>
    <s v="02:43:14"/>
    <n v="165"/>
    <n v="-43.533333333333331"/>
    <n v="161.46666666666667"/>
    <x v="95"/>
    <s v="JUAN ALVARO GONZALEZ ASBUN - ANCAR PERSEO"/>
    <x v="9"/>
    <s v="01:59:42"/>
  </r>
  <r>
    <x v="0"/>
    <x v="1"/>
    <x v="3"/>
    <n v="40"/>
    <s v="AD"/>
    <s v="9"/>
    <x v="0"/>
    <s v=""/>
    <s v=""/>
    <s v="10018246"/>
    <s v="JUAN FRANCISCO"/>
    <s v="DEL CANTO"/>
    <m/>
    <x v="96"/>
    <m/>
    <s v=""/>
    <m/>
    <s v=""/>
    <s v="CHL"/>
    <s v=""/>
    <s v="12:30:00"/>
    <s v="13:43:41"/>
    <s v="13:48:02"/>
    <s v="15,38"/>
    <s v="16,28"/>
    <s v="4683"/>
    <m/>
    <s v="14:28:02"/>
    <s v=""/>
    <s v="15:54:32"/>
    <s v="13,87"/>
    <s v=""/>
    <s v="5189"/>
    <m/>
    <m/>
    <m/>
    <m/>
    <m/>
    <m/>
    <m/>
    <m/>
    <m/>
    <m/>
    <m/>
    <m/>
    <m/>
    <m/>
    <m/>
    <m/>
    <n v="15.38"/>
    <n v="9872"/>
    <n v="9872"/>
    <x v="5"/>
    <n v="9"/>
    <s v="02:44:32"/>
    <n v="160"/>
    <n v="-44.833333333333336"/>
    <n v="155.16666666666666"/>
    <x v="96"/>
    <s v="JUAN FRANCISCO DEL CANTO - LO CAMPO CHACOLI"/>
    <x v="4"/>
    <s v="01:59:42"/>
  </r>
  <r>
    <x v="0"/>
    <x v="1"/>
    <x v="3"/>
    <n v="40"/>
    <s v="AD"/>
    <s v="10"/>
    <x v="0"/>
    <s v=""/>
    <s v=""/>
    <m/>
    <s v="JORGE"/>
    <s v="RUIZ-TAGLE"/>
    <m/>
    <x v="97"/>
    <m/>
    <s v=""/>
    <m/>
    <s v=""/>
    <s v="CHL"/>
    <s v=""/>
    <s v="12:30:00"/>
    <s v="13:52:28"/>
    <s v="13:56:07"/>
    <s v="13,93"/>
    <s v="14,55"/>
    <s v="5167"/>
    <m/>
    <s v="14:36:07"/>
    <s v="15:51:23"/>
    <s v="15:56:05"/>
    <s v="15"/>
    <s v="15,94"/>
    <s v="4798"/>
    <m/>
    <m/>
    <m/>
    <m/>
    <m/>
    <m/>
    <m/>
    <m/>
    <m/>
    <m/>
    <m/>
    <m/>
    <m/>
    <m/>
    <m/>
    <m/>
    <n v="14.45"/>
    <n v="9966"/>
    <n v="9966"/>
    <x v="5"/>
    <n v="10"/>
    <s v="02:46:06"/>
    <n v="155"/>
    <n v="-46.4"/>
    <n v="148.6"/>
    <x v="97"/>
    <s v="JORGE RUIZ-TAGLE - HP FAREED"/>
    <x v="4"/>
    <s v="01:59:42"/>
  </r>
  <r>
    <x v="0"/>
    <x v="1"/>
    <x v="3"/>
    <n v="40"/>
    <s v="AD"/>
    <s v="11"/>
    <x v="0"/>
    <s v=""/>
    <s v=""/>
    <m/>
    <s v="CLAUDIO"/>
    <s v="SEPULVEDA EGAÑA"/>
    <m/>
    <x v="98"/>
    <m/>
    <s v=""/>
    <m/>
    <s v=""/>
    <s v="CHL"/>
    <s v=""/>
    <s v="12:30:00"/>
    <s v="14:05:34"/>
    <s v="14:11:18"/>
    <s v="11,85"/>
    <s v="12,56"/>
    <s v="6078"/>
    <m/>
    <s v="14:51:18"/>
    <s v="15:46:55"/>
    <s v="15:56:13"/>
    <s v="18,49"/>
    <s v="21,58"/>
    <s v="3895"/>
    <m/>
    <m/>
    <m/>
    <m/>
    <m/>
    <m/>
    <m/>
    <m/>
    <m/>
    <m/>
    <m/>
    <m/>
    <m/>
    <m/>
    <m/>
    <m/>
    <n v="14.44"/>
    <n v="9973"/>
    <n v="9973"/>
    <x v="5"/>
    <n v="11"/>
    <s v="02:46:13"/>
    <n v="150"/>
    <n v="-46.516666666666666"/>
    <n v="143.48333333333335"/>
    <x v="98"/>
    <s v="CLAUDIO SEPULVEDA EGAÑA - PANTANAL"/>
    <x v="4"/>
    <s v="01:59:42"/>
  </r>
  <r>
    <x v="0"/>
    <x v="1"/>
    <x v="3"/>
    <n v="40"/>
    <s v="AD"/>
    <s v="12"/>
    <x v="0"/>
    <s v=""/>
    <s v=""/>
    <m/>
    <s v="GUILLERMO"/>
    <s v="BELTRAMI"/>
    <m/>
    <x v="99"/>
    <m/>
    <s v=""/>
    <m/>
    <s v=""/>
    <s v="CHL"/>
    <s v=""/>
    <s v="12:30:00"/>
    <s v="13:49:23"/>
    <s v="13:55:16"/>
    <s v="14,07"/>
    <s v="15,11"/>
    <s v="5116"/>
    <m/>
    <s v="14:35:16"/>
    <s v="15:52:27"/>
    <s v="15:57:11"/>
    <s v="14,65"/>
    <s v="15,55"/>
    <s v="4915"/>
    <m/>
    <m/>
    <m/>
    <m/>
    <m/>
    <m/>
    <m/>
    <m/>
    <m/>
    <m/>
    <m/>
    <m/>
    <m/>
    <m/>
    <m/>
    <m/>
    <n v="14.36"/>
    <n v="10031"/>
    <n v="10031"/>
    <x v="5"/>
    <n v="12"/>
    <s v="02:47:11"/>
    <n v="145"/>
    <n v="-47.483333333333334"/>
    <n v="137.51666666666665"/>
    <x v="99"/>
    <s v="GUILLERMO BELTRAMI - TAQUILLERA"/>
    <x v="4"/>
    <s v="01:59:42"/>
  </r>
  <r>
    <x v="0"/>
    <x v="1"/>
    <x v="3"/>
    <n v="40"/>
    <s v="AD"/>
    <s v="13"/>
    <x v="0"/>
    <s v=""/>
    <s v=""/>
    <s v="10116530"/>
    <s v="BRYAN"/>
    <s v="VALDEBENITO"/>
    <m/>
    <x v="100"/>
    <m/>
    <s v=""/>
    <m/>
    <s v=""/>
    <s v="CHL"/>
    <s v=""/>
    <s v="12:30:00"/>
    <s v="13:49:28"/>
    <s v="13:53:48"/>
    <s v="14,32"/>
    <s v="15,1"/>
    <s v="5028"/>
    <m/>
    <s v="14:33:48"/>
    <s v="15:53:47"/>
    <s v="15:57:26"/>
    <s v="14,35"/>
    <s v="15"/>
    <s v="5018"/>
    <m/>
    <m/>
    <m/>
    <m/>
    <m/>
    <m/>
    <m/>
    <m/>
    <m/>
    <m/>
    <m/>
    <m/>
    <m/>
    <m/>
    <m/>
    <m/>
    <n v="14.33"/>
    <n v="10046"/>
    <n v="10046"/>
    <x v="5"/>
    <n v="13"/>
    <s v="02:47:26"/>
    <n v="140"/>
    <n v="-47.733333333333334"/>
    <n v="132.26666666666665"/>
    <x v="100"/>
    <s v="BRYAN VALDEBENITO - AYHINCO"/>
    <x v="4"/>
    <s v="01:59:42"/>
  </r>
  <r>
    <x v="0"/>
    <x v="1"/>
    <x v="3"/>
    <n v="40"/>
    <s v="AD"/>
    <s v="14"/>
    <x v="0"/>
    <s v=""/>
    <s v=""/>
    <s v="10113898"/>
    <s v="JOSE ANDRES "/>
    <s v="POBLETE SALCEDO"/>
    <m/>
    <x v="101"/>
    <m/>
    <s v=""/>
    <m/>
    <s v=""/>
    <s v="CHL"/>
    <s v=""/>
    <s v="12:30:00"/>
    <s v="13:43:45"/>
    <s v="13:54:45"/>
    <s v="14,16"/>
    <s v="16,27"/>
    <s v="5086"/>
    <m/>
    <s v="14:34:45"/>
    <s v="15:51:56"/>
    <s v="15:59:00"/>
    <s v="14,24"/>
    <s v="15,55"/>
    <s v="5055"/>
    <m/>
    <m/>
    <m/>
    <m/>
    <m/>
    <m/>
    <m/>
    <m/>
    <m/>
    <m/>
    <m/>
    <m/>
    <m/>
    <m/>
    <m/>
    <m/>
    <n v="14.2"/>
    <n v="10141"/>
    <n v="10141"/>
    <x v="5"/>
    <n v="14"/>
    <s v="02:49:01"/>
    <n v="135"/>
    <n v="-49.31666666666667"/>
    <n v="125.68333333333334"/>
    <x v="101"/>
    <s v="JOSE ANDRES  POBLETE SALCEDO - HF BAUSAH"/>
    <x v="9"/>
    <s v="01:59:42"/>
  </r>
  <r>
    <x v="0"/>
    <x v="1"/>
    <x v="3"/>
    <n v="40"/>
    <s v="AD"/>
    <s v="15"/>
    <x v="0"/>
    <s v=""/>
    <s v=""/>
    <s v="10067052"/>
    <s v="JOSE ANTONIO "/>
    <s v="VICENTE OLIVARI"/>
    <m/>
    <x v="102"/>
    <m/>
    <s v=""/>
    <m/>
    <s v=""/>
    <s v="CHL"/>
    <s v=""/>
    <s v="12:30:00"/>
    <s v="13:52:23"/>
    <s v="13:55:13"/>
    <s v="14,08"/>
    <s v="14,57"/>
    <s v="5113"/>
    <m/>
    <s v="14:35:13"/>
    <s v="15:50:34"/>
    <s v="15:59:26"/>
    <s v="14,25"/>
    <s v="15,92"/>
    <s v="5054"/>
    <m/>
    <m/>
    <m/>
    <m/>
    <m/>
    <m/>
    <m/>
    <m/>
    <m/>
    <m/>
    <m/>
    <m/>
    <m/>
    <m/>
    <m/>
    <m/>
    <n v="14.16"/>
    <n v="10167"/>
    <n v="10167"/>
    <x v="5"/>
    <n v="15"/>
    <s v="02:49:27"/>
    <n v="130"/>
    <n v="-49.75"/>
    <n v="120.25"/>
    <x v="102"/>
    <s v="JOSE ANTONIO  VICENTE OLIVARI - GARSIK"/>
    <x v="4"/>
    <s v="01:59:42"/>
  </r>
  <r>
    <x v="0"/>
    <x v="1"/>
    <x v="3"/>
    <n v="40"/>
    <s v="AD"/>
    <s v="16"/>
    <x v="0"/>
    <s v=""/>
    <s v=""/>
    <m/>
    <s v="ANTONIA"/>
    <s v="KIMBER VERGARA"/>
    <m/>
    <x v="103"/>
    <m/>
    <s v=""/>
    <m/>
    <s v=""/>
    <s v="CHL"/>
    <s v=""/>
    <s v="12:30:00"/>
    <s v="13:47:16"/>
    <s v="13:52:33"/>
    <s v="14,54"/>
    <s v="15,53"/>
    <s v="4953"/>
    <m/>
    <s v="14:32:33"/>
    <s v="15:54:45"/>
    <s v="16:00:09"/>
    <s v="13,7"/>
    <s v="14,6"/>
    <s v="5256"/>
    <m/>
    <m/>
    <m/>
    <m/>
    <m/>
    <m/>
    <m/>
    <m/>
    <m/>
    <m/>
    <m/>
    <m/>
    <m/>
    <m/>
    <m/>
    <m/>
    <n v="14.1"/>
    <n v="10209"/>
    <n v="10209"/>
    <x v="5"/>
    <n v="16"/>
    <s v="02:50:09"/>
    <n v="125"/>
    <n v="-50.45"/>
    <n v="114.55"/>
    <x v="103"/>
    <s v="ANTONIA KIMBER VERGARA - HURACAN"/>
    <x v="4"/>
    <s v="01:59:42"/>
  </r>
  <r>
    <x v="0"/>
    <x v="1"/>
    <x v="3"/>
    <n v="40"/>
    <s v="AD"/>
    <s v="17"/>
    <x v="0"/>
    <s v=""/>
    <s v=""/>
    <m/>
    <s v="MACARENA"/>
    <s v="ZERBI"/>
    <m/>
    <x v="104"/>
    <m/>
    <s v=""/>
    <m/>
    <s v=""/>
    <s v="CHL"/>
    <s v=""/>
    <s v="12:30:00"/>
    <s v="13:46:12"/>
    <s v="13:51:37"/>
    <s v="14,7"/>
    <s v="15,75"/>
    <s v="4897"/>
    <m/>
    <s v="14:31:37"/>
    <s v="15:52:14"/>
    <s v="16:04:02"/>
    <s v="12,98"/>
    <s v="14,88"/>
    <s v="5545"/>
    <m/>
    <m/>
    <m/>
    <m/>
    <m/>
    <m/>
    <m/>
    <m/>
    <m/>
    <m/>
    <m/>
    <m/>
    <m/>
    <m/>
    <m/>
    <m/>
    <n v="13.79"/>
    <n v="10442"/>
    <n v="10442"/>
    <x v="5"/>
    <n v="17"/>
    <s v="02:54:02"/>
    <n v="120"/>
    <n v="-54.333333333333336"/>
    <n v="105.66666666666666"/>
    <x v="104"/>
    <s v="MACARENA ZERBI - ZALEM"/>
    <x v="4"/>
    <s v="01:59:42"/>
  </r>
  <r>
    <x v="0"/>
    <x v="1"/>
    <x v="3"/>
    <n v="40"/>
    <s v="AD"/>
    <s v="18"/>
    <x v="0"/>
    <s v=""/>
    <s v=""/>
    <s v="10017622"/>
    <s v="DANIEL"/>
    <s v="OLIVARES"/>
    <m/>
    <x v="105"/>
    <m/>
    <s v=""/>
    <m/>
    <s v=""/>
    <s v="CHL"/>
    <s v=""/>
    <s v="12:30:00"/>
    <s v="13:54:10"/>
    <s v="13:59:09"/>
    <s v="13,46"/>
    <s v="14,26"/>
    <s v="5349"/>
    <m/>
    <s v="14:39:09"/>
    <s v="16:07:22"/>
    <s v="16:12:57"/>
    <s v="12,79"/>
    <s v="13,6"/>
    <s v="5628"/>
    <m/>
    <m/>
    <m/>
    <m/>
    <m/>
    <m/>
    <m/>
    <m/>
    <m/>
    <m/>
    <m/>
    <m/>
    <m/>
    <m/>
    <m/>
    <m/>
    <n v="13.12"/>
    <n v="10977"/>
    <n v="10977"/>
    <x v="5"/>
    <n v="19"/>
    <s v="03:02:57"/>
    <n v="110"/>
    <n v="-63.25"/>
    <n v="86.75"/>
    <x v="105"/>
    <s v="DANIEL OLIVARES - SAYEN DV"/>
    <x v="4"/>
    <s v="01:59:42"/>
  </r>
  <r>
    <x v="0"/>
    <x v="1"/>
    <x v="3"/>
    <n v="40"/>
    <s v="AD"/>
    <s v="19"/>
    <x v="0"/>
    <s v=""/>
    <s v=""/>
    <s v="10078206"/>
    <s v="CARLA"/>
    <s v="O´NELL"/>
    <m/>
    <x v="106"/>
    <m/>
    <s v=""/>
    <m/>
    <s v=""/>
    <s v="CHL"/>
    <s v=""/>
    <s v="12:30:00"/>
    <s v="13:46:08"/>
    <s v="13:52:31"/>
    <s v="14,54"/>
    <s v="15,76"/>
    <s v="4952"/>
    <m/>
    <s v="14:32:31"/>
    <s v="16:08:25"/>
    <s v="16:13:44"/>
    <s v="11,86"/>
    <s v="12,51"/>
    <s v="6073"/>
    <m/>
    <m/>
    <m/>
    <m/>
    <m/>
    <m/>
    <m/>
    <m/>
    <m/>
    <m/>
    <m/>
    <m/>
    <m/>
    <m/>
    <m/>
    <m/>
    <n v="13.06"/>
    <n v="11024"/>
    <n v="11024"/>
    <x v="5"/>
    <n v="21"/>
    <s v="03:03:44"/>
    <n v="100"/>
    <n v="-64.033333333333331"/>
    <n v="75.966666666666669"/>
    <x v="106"/>
    <s v="CARLA O´NELL - HADI"/>
    <x v="3"/>
    <s v="01:59:42"/>
  </r>
  <r>
    <x v="0"/>
    <x v="1"/>
    <x v="3"/>
    <n v="40"/>
    <s v="AD"/>
    <s v="20"/>
    <x v="0"/>
    <s v=""/>
    <s v=""/>
    <m/>
    <s v="RAFAEL "/>
    <s v="CARRERE"/>
    <m/>
    <x v="107"/>
    <m/>
    <s v=""/>
    <m/>
    <s v=""/>
    <s v="CHL"/>
    <s v=""/>
    <s v="12:30:00"/>
    <s v="13:46:06"/>
    <s v="13:56:44"/>
    <s v="13,83"/>
    <s v="15,77"/>
    <s v="5205"/>
    <m/>
    <s v="14:36:44"/>
    <s v="16:08:23"/>
    <s v="16:13:51"/>
    <s v="12,36"/>
    <s v="13,09"/>
    <s v="5827"/>
    <m/>
    <m/>
    <m/>
    <m/>
    <m/>
    <m/>
    <m/>
    <m/>
    <m/>
    <m/>
    <m/>
    <m/>
    <m/>
    <m/>
    <m/>
    <m/>
    <n v="13.05"/>
    <n v="11032"/>
    <n v="11032"/>
    <x v="5"/>
    <n v="22"/>
    <s v="03:03:52"/>
    <n v="95"/>
    <n v="-64.166666666666671"/>
    <n v="70.833333333333329"/>
    <x v="107"/>
    <s v="RAFAEL  CARRERE - ZINGARA"/>
    <x v="10"/>
    <s v="01:59:42"/>
  </r>
  <r>
    <x v="0"/>
    <x v="1"/>
    <x v="3"/>
    <n v="40"/>
    <s v="AD"/>
    <s v="21"/>
    <x v="0"/>
    <s v=""/>
    <s v=""/>
    <m/>
    <s v="CRISTIAN"/>
    <s v="SANCHEZ"/>
    <m/>
    <x v="108"/>
    <m/>
    <s v=""/>
    <m/>
    <s v=""/>
    <s v="CHL"/>
    <s v=""/>
    <s v="12:30:00"/>
    <s v="13:52:48"/>
    <s v="14:08:15"/>
    <s v="12,21"/>
    <s v="14,49"/>
    <s v="5895"/>
    <m/>
    <s v="14:48:15"/>
    <s v="16:04:57"/>
    <s v="16:16:54"/>
    <s v="13,54"/>
    <s v="15,65"/>
    <s v="5319"/>
    <m/>
    <m/>
    <m/>
    <m/>
    <m/>
    <m/>
    <m/>
    <m/>
    <m/>
    <m/>
    <m/>
    <m/>
    <m/>
    <m/>
    <m/>
    <m/>
    <n v="12.84"/>
    <n v="11214"/>
    <n v="11214"/>
    <x v="5"/>
    <n v="23"/>
    <s v="03:06:54"/>
    <n v="90"/>
    <n v="-67.2"/>
    <n v="62.8"/>
    <x v="108"/>
    <s v="CRISTIAN SANCHEZ - KALIMANTAN"/>
    <x v="12"/>
    <s v="01:59:42"/>
  </r>
  <r>
    <x v="0"/>
    <x v="1"/>
    <x v="3"/>
    <n v="40"/>
    <s v="AD"/>
    <s v="22"/>
    <x v="1"/>
    <s v=""/>
    <s v=""/>
    <s v="10097227"/>
    <s v="FRANCESCA"/>
    <s v="GIOIA MANSILLA"/>
    <m/>
    <x v="109"/>
    <m/>
    <s v=""/>
    <m/>
    <s v=""/>
    <s v="CHL"/>
    <s v=""/>
    <s v="12:30:00"/>
    <s v="13:46:28"/>
    <s v="13:55:36"/>
    <s v="14,02"/>
    <s v="15,69"/>
    <s v="5137"/>
    <s v="RET"/>
    <s v="14:35:36"/>
    <s v=""/>
    <s v=""/>
    <s v=""/>
    <s v=""/>
    <s v=""/>
    <m/>
    <m/>
    <m/>
    <m/>
    <m/>
    <m/>
    <m/>
    <m/>
    <m/>
    <m/>
    <m/>
    <m/>
    <m/>
    <m/>
    <m/>
    <m/>
    <n v="14.02"/>
    <n v="5137"/>
    <s v="NA"/>
    <x v="5"/>
    <s v="NA"/>
    <s v="NA"/>
    <n v="0"/>
    <e v="#VALUE!"/>
    <n v="0"/>
    <x v="109"/>
    <s v="FRANCESCA GIOIA MANSILLA - SHARAV"/>
    <x v="3"/>
    <s v="01:59:42"/>
  </r>
  <r>
    <x v="0"/>
    <x v="1"/>
    <x v="3"/>
    <n v="40"/>
    <s v="AD"/>
    <s v="23"/>
    <x v="1"/>
    <s v=""/>
    <s v=""/>
    <m/>
    <s v="JAIME"/>
    <s v="BARRIENTOS RAMIREZ"/>
    <m/>
    <x v="110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x v="110"/>
    <s v="JAIME BARRIENTOS RAMIREZ - ESPUMA"/>
    <x v="4"/>
    <s v="01:59:42"/>
  </r>
  <r>
    <x v="0"/>
    <x v="1"/>
    <x v="3"/>
    <n v="40"/>
    <s v="YR"/>
    <s v="1"/>
    <x v="0"/>
    <s v=""/>
    <s v=""/>
    <m/>
    <s v="FLORENCIA"/>
    <s v="HIRMAS VALDERRAMA"/>
    <m/>
    <x v="111"/>
    <m/>
    <s v=""/>
    <m/>
    <s v=""/>
    <s v="CHL"/>
    <s v=""/>
    <s v="12:45:00"/>
    <s v="14:15:17"/>
    <s v="14:19:49"/>
    <s v="12,66"/>
    <s v="13,29"/>
    <s v="5689"/>
    <m/>
    <s v="14:59:49"/>
    <s v="16:23:34"/>
    <s v="16:27:53"/>
    <s v="13,63"/>
    <s v="14,33"/>
    <s v="5284"/>
    <m/>
    <m/>
    <m/>
    <m/>
    <m/>
    <m/>
    <m/>
    <m/>
    <m/>
    <m/>
    <m/>
    <m/>
    <m/>
    <m/>
    <m/>
    <m/>
    <n v="13.12"/>
    <n v="10973"/>
    <n v="10973"/>
    <x v="6"/>
    <n v="18"/>
    <s v="03:02:53"/>
    <n v="115"/>
    <n v="-63.18333333333333"/>
    <n v="91.816666666666663"/>
    <x v="111"/>
    <s v="FLORENCIA HIRMAS VALDERRAMA - NAHLA"/>
    <x v="4"/>
    <s v="01:59:42"/>
  </r>
  <r>
    <x v="0"/>
    <x v="1"/>
    <x v="3"/>
    <n v="40"/>
    <s v="YR"/>
    <s v="2"/>
    <x v="0"/>
    <s v=""/>
    <s v=""/>
    <m/>
    <s v="JOSEFA"/>
    <s v="AGUILERA"/>
    <m/>
    <x v="112"/>
    <m/>
    <s v=""/>
    <m/>
    <s v=""/>
    <s v="CHL"/>
    <s v=""/>
    <s v="12:45:00"/>
    <s v="14:15:13"/>
    <s v="14:20:28"/>
    <s v="12,57"/>
    <s v="13,3"/>
    <s v="5729"/>
    <m/>
    <s v="15:00:28"/>
    <s v="16:23:28"/>
    <s v="16:27:58"/>
    <s v="13,71"/>
    <s v="14,46"/>
    <s v="5250"/>
    <m/>
    <m/>
    <m/>
    <m/>
    <m/>
    <m/>
    <m/>
    <m/>
    <m/>
    <m/>
    <m/>
    <m/>
    <m/>
    <m/>
    <m/>
    <m/>
    <n v="13.12"/>
    <n v="10979"/>
    <n v="10979"/>
    <x v="6"/>
    <n v="20"/>
    <s v="03:02:59"/>
    <n v="105"/>
    <n v="-63.283333333333331"/>
    <n v="81.716666666666669"/>
    <x v="112"/>
    <s v="JOSEFA AGUILERA - SULTAN AUGUSTO"/>
    <x v="10"/>
    <s v="01:59:42"/>
  </r>
  <r>
    <x v="0"/>
    <x v="1"/>
    <x v="3"/>
    <n v="40"/>
    <s v="YR"/>
    <s v="3"/>
    <x v="1"/>
    <s v=""/>
    <s v=""/>
    <m/>
    <s v="JOSE IGNACIO"/>
    <s v="CORREA SERRA"/>
    <m/>
    <x v="113"/>
    <m/>
    <s v=""/>
    <m/>
    <s v=""/>
    <s v="CHL"/>
    <s v=""/>
    <s v="12:45:00"/>
    <s v="14:10:12"/>
    <s v="14:12:20"/>
    <s v="13,74"/>
    <s v="14,08"/>
    <s v="5240"/>
    <m/>
    <s v="14:52:20"/>
    <s v="16:35:06"/>
    <s v="16:39:05"/>
    <s v="11,24"/>
    <s v="11,68"/>
    <s v="6405"/>
    <s v="FTQ GA"/>
    <m/>
    <m/>
    <m/>
    <m/>
    <m/>
    <m/>
    <m/>
    <m/>
    <m/>
    <m/>
    <m/>
    <m/>
    <m/>
    <m/>
    <m/>
    <n v="12.37"/>
    <n v="11645"/>
    <s v="NA"/>
    <x v="6"/>
    <s v="NA"/>
    <s v="NA"/>
    <n v="0"/>
    <e v="#VALUE!"/>
    <n v="0"/>
    <x v="113"/>
    <s v="JOSE IGNACIO CORREA SERRA - DANZARINA"/>
    <x v="4"/>
    <s v="01:59:42"/>
  </r>
  <r>
    <x v="0"/>
    <x v="1"/>
    <x v="4"/>
    <n v="20"/>
    <s v="PR"/>
    <s v="1"/>
    <x v="0"/>
    <s v=""/>
    <s v=""/>
    <m/>
    <s v="MARIA"/>
    <s v="RISHMAWI"/>
    <m/>
    <x v="114"/>
    <m/>
    <s v=""/>
    <m/>
    <s v=""/>
    <s v="CHL"/>
    <s v=""/>
    <s v="13:00:00"/>
    <s v="14:25:16"/>
    <s v="14:29:17"/>
    <s v="13,44"/>
    <s v="14,07"/>
    <s v="5358"/>
    <m/>
    <m/>
    <m/>
    <m/>
    <m/>
    <m/>
    <m/>
    <m/>
    <m/>
    <m/>
    <m/>
    <m/>
    <m/>
    <m/>
    <m/>
    <m/>
    <m/>
    <m/>
    <m/>
    <m/>
    <m/>
    <m/>
    <m/>
    <n v="13.44"/>
    <n v="5358"/>
    <n v="5358"/>
    <x v="7"/>
    <n v="1"/>
    <s v="01:29:18"/>
    <n v="200"/>
    <n v="0"/>
    <n v="220"/>
    <x v="114"/>
    <s v="MARIA RISHMAWI - MAÑIO"/>
    <x v="4"/>
    <s v="01:29:18"/>
  </r>
  <r>
    <x v="0"/>
    <x v="1"/>
    <x v="4"/>
    <n v="20"/>
    <s v="PR"/>
    <s v="2"/>
    <x v="0"/>
    <s v=""/>
    <s v=""/>
    <m/>
    <s v="JOSE  ELIAS "/>
    <s v="RISHMAWI"/>
    <m/>
    <x v="115"/>
    <m/>
    <s v=""/>
    <m/>
    <s v=""/>
    <s v="CHL"/>
    <s v=""/>
    <s v="13:00:00"/>
    <s v="14:25:20"/>
    <s v="14:34:12"/>
    <s v="12,74"/>
    <s v="14,06"/>
    <s v="5652"/>
    <m/>
    <m/>
    <m/>
    <m/>
    <m/>
    <m/>
    <m/>
    <m/>
    <m/>
    <m/>
    <m/>
    <m/>
    <m/>
    <m/>
    <m/>
    <m/>
    <m/>
    <m/>
    <m/>
    <m/>
    <m/>
    <m/>
    <m/>
    <n v="12.74"/>
    <n v="5652"/>
    <n v="5652"/>
    <x v="7"/>
    <n v="2"/>
    <s v="01:34:12"/>
    <n v="195"/>
    <n v="-4.9000000000000004"/>
    <n v="210.1"/>
    <x v="115"/>
    <s v="JOSE  ELIAS  RISHMAWI - ANCAR BAKUR"/>
    <x v="1"/>
    <s v="01:29:18"/>
  </r>
  <r>
    <x v="1"/>
    <x v="0"/>
    <x v="5"/>
    <n v="160"/>
    <s v="AD"/>
    <s v="1"/>
    <x v="0"/>
    <s v=""/>
    <s v=""/>
    <s v="10158353"/>
    <s v="XIUYAN"/>
    <s v="ZHANG"/>
    <s v="105OS49"/>
    <x v="116"/>
    <m/>
    <s v=""/>
    <m/>
    <s v=""/>
    <s v="CHN"/>
    <s v=""/>
    <s v="14,42"/>
    <s v="9488"/>
    <m/>
    <s v="02:40"/>
    <s v="12,53"/>
    <s v="10919"/>
    <m/>
    <s v="07:28"/>
    <s v="14,13"/>
    <s v="8914"/>
    <m/>
    <s v="12:01"/>
    <s v="11,05"/>
    <s v="9120"/>
    <m/>
    <s v="19:37"/>
    <s v="21,5"/>
    <s v="3516"/>
    <m/>
    <s v="24:07"/>
    <m/>
    <m/>
    <m/>
    <m/>
    <m/>
    <m/>
    <m/>
    <m/>
    <m/>
    <n v="13.73"/>
    <n v="41957"/>
    <n v="41957"/>
    <x v="0"/>
    <n v="1"/>
    <s v="11:39:17"/>
    <n v="200"/>
    <n v="0"/>
    <n v="360"/>
    <x v="116"/>
    <s v="XIUYAN ZHANG - NOMADE"/>
    <x v="4"/>
    <s v="11:39:17"/>
  </r>
  <r>
    <x v="1"/>
    <x v="0"/>
    <x v="5"/>
    <n v="160"/>
    <s v="AD"/>
    <s v="2"/>
    <x v="1"/>
    <s v=""/>
    <s v=""/>
    <s v="10073052"/>
    <s v="JIA"/>
    <s v="HUILIN"/>
    <s v="105TP69"/>
    <x v="117"/>
    <m/>
    <s v=""/>
    <m/>
    <s v=""/>
    <s v="CHN"/>
    <s v=""/>
    <s v="14,55"/>
    <s v="9402"/>
    <m/>
    <s v="01:47"/>
    <s v="12,86"/>
    <s v="10640"/>
    <m/>
    <s v="04:11"/>
    <s v="17,3"/>
    <s v="7283"/>
    <m/>
    <s v="06:36"/>
    <s v="12,46"/>
    <s v="8091"/>
    <s v="FTQ ME"/>
    <s v="18:41"/>
    <m/>
    <m/>
    <m/>
    <m/>
    <m/>
    <m/>
    <m/>
    <m/>
    <m/>
    <m/>
    <m/>
    <m/>
    <m/>
    <n v="14.13"/>
    <n v="35416"/>
    <s v="NA"/>
    <x v="0"/>
    <s v="NA"/>
    <s v="NA"/>
    <n v="0"/>
    <e v="#VALUE!"/>
    <n v="0"/>
    <x v="117"/>
    <s v="JIA HUILIN - ATOMO"/>
    <x v="4"/>
    <s v="11:39:17"/>
  </r>
  <r>
    <x v="1"/>
    <x v="0"/>
    <x v="5"/>
    <n v="160"/>
    <s v="AD"/>
    <s v="3"/>
    <x v="1"/>
    <s v=""/>
    <s v=""/>
    <s v="10098998"/>
    <s v="SUI "/>
    <s v="BO "/>
    <s v="104VE08"/>
    <x v="118"/>
    <m/>
    <s v=""/>
    <m/>
    <s v=""/>
    <s v="CHN"/>
    <s v=""/>
    <s v="14,25"/>
    <s v="9603"/>
    <m/>
    <s v="04:43"/>
    <s v="12,91"/>
    <s v="10593"/>
    <m/>
    <s v="03:56"/>
    <s v="14,51"/>
    <s v="8684"/>
    <m/>
    <s v="05:07"/>
    <s v=""/>
    <s v=""/>
    <s v="FTQ ME"/>
    <s v=""/>
    <m/>
    <m/>
    <m/>
    <m/>
    <m/>
    <m/>
    <m/>
    <m/>
    <m/>
    <m/>
    <m/>
    <m/>
    <m/>
    <n v="13.84"/>
    <n v="28880"/>
    <s v="NA"/>
    <x v="0"/>
    <s v="NA"/>
    <s v="NA"/>
    <n v="0"/>
    <e v="#VALUE!"/>
    <n v="0"/>
    <x v="118"/>
    <s v="SUI  BO  - ANCAR ANAKIN"/>
    <x v="4"/>
    <s v="11:39:17"/>
  </r>
  <r>
    <x v="1"/>
    <x v="0"/>
    <x v="5"/>
    <n v="160"/>
    <s v="AD"/>
    <s v="4"/>
    <x v="1"/>
    <s v=""/>
    <s v=""/>
    <s v="10146487"/>
    <s v="MARIIA"/>
    <s v="SHABLOVSKA"/>
    <s v="105RA03"/>
    <x v="119"/>
    <m/>
    <s v=""/>
    <m/>
    <s v=""/>
    <s v="UKR"/>
    <s v=""/>
    <s v="14,36"/>
    <s v="9528"/>
    <m/>
    <s v="04:22"/>
    <s v="12,75"/>
    <s v="10732"/>
    <m/>
    <s v="07:38"/>
    <s v="10,97"/>
    <s v="11487"/>
    <s v="RET"/>
    <s v="04:56"/>
    <m/>
    <m/>
    <m/>
    <m/>
    <m/>
    <m/>
    <m/>
    <m/>
    <m/>
    <m/>
    <m/>
    <m/>
    <m/>
    <m/>
    <m/>
    <m/>
    <m/>
    <n v="12.59"/>
    <n v="31747"/>
    <s v="NA"/>
    <x v="0"/>
    <s v="NA"/>
    <s v="NA"/>
    <n v="0"/>
    <e v="#VALUE!"/>
    <n v="0"/>
    <x v="11"/>
    <s v="MARIIA SHABLOVSKA - PERSEVERANCIA PLATINO"/>
    <x v="4"/>
    <s v="11:39:17"/>
  </r>
  <r>
    <x v="1"/>
    <x v="0"/>
    <x v="5"/>
    <n v="160"/>
    <s v="AD"/>
    <s v="5"/>
    <x v="1"/>
    <s v=""/>
    <s v=""/>
    <s v="10159103"/>
    <s v="YUOUDONG"/>
    <s v="HUANG"/>
    <s v="105LA85"/>
    <x v="120"/>
    <m/>
    <s v=""/>
    <m/>
    <s v=""/>
    <s v="CHN"/>
    <s v=""/>
    <s v="14,3"/>
    <s v="9566"/>
    <s v="FTQ GA"/>
    <s v="04:28"/>
    <m/>
    <m/>
    <m/>
    <m/>
    <m/>
    <m/>
    <m/>
    <m/>
    <m/>
    <m/>
    <m/>
    <m/>
    <m/>
    <m/>
    <m/>
    <m/>
    <m/>
    <m/>
    <m/>
    <m/>
    <m/>
    <m/>
    <m/>
    <m/>
    <m/>
    <n v="14.3"/>
    <n v="9566"/>
    <s v="NA"/>
    <x v="0"/>
    <s v="NA"/>
    <s v="NA"/>
    <n v="0"/>
    <e v="#VALUE!"/>
    <n v="0"/>
    <x v="119"/>
    <s v="YUOUDONG HUANG - CANTINERO"/>
    <x v="4"/>
    <s v="11:39:17"/>
  </r>
  <r>
    <x v="1"/>
    <x v="0"/>
    <x v="0"/>
    <n v="122"/>
    <s v="AD"/>
    <s v="1"/>
    <x v="0"/>
    <s v=""/>
    <s v=""/>
    <s v="10067047"/>
    <s v="MARCELA "/>
    <s v="COTO NIELSEN"/>
    <s v="106DC50"/>
    <x v="121"/>
    <m/>
    <s v=""/>
    <m/>
    <s v=""/>
    <s v="CHL"/>
    <s v=""/>
    <s v="17,91"/>
    <s v="7638"/>
    <m/>
    <s v="05:43"/>
    <s v="17,97"/>
    <s v="7013"/>
    <m/>
    <s v="08:11"/>
    <s v="15,57"/>
    <s v="6474"/>
    <m/>
    <s v="05:56"/>
    <s v="12,27"/>
    <s v="6160"/>
    <m/>
    <s v="10:57"/>
    <m/>
    <m/>
    <m/>
    <m/>
    <m/>
    <m/>
    <m/>
    <m/>
    <m/>
    <m/>
    <m/>
    <m/>
    <m/>
    <n v="16.100000000000001"/>
    <n v="27285"/>
    <n v="27285"/>
    <x v="0"/>
    <n v="2"/>
    <s v="07:34:45"/>
    <n v="195"/>
    <n v="-52.85"/>
    <n v="264.14999999999998"/>
    <x v="120"/>
    <s v="MARCELA  COTO NIELSEN - CZ MAREK"/>
    <x v="4"/>
    <s v="06:41:54"/>
  </r>
  <r>
    <x v="1"/>
    <x v="0"/>
    <x v="0"/>
    <n v="122"/>
    <s v="AD"/>
    <s v="2"/>
    <x v="0"/>
    <s v=""/>
    <s v=""/>
    <s v="10104191"/>
    <s v="MARIA JOSE"/>
    <s v="GAMEROS ALVAREZ TOSTADO"/>
    <s v="105UD93"/>
    <x v="122"/>
    <m/>
    <s v=""/>
    <m/>
    <s v=""/>
    <s v="CHL"/>
    <s v=""/>
    <s v="16,9"/>
    <s v="8093"/>
    <m/>
    <s v="03:29"/>
    <s v="17,26"/>
    <s v="7299"/>
    <m/>
    <s v="05:38"/>
    <s v="13,82"/>
    <s v="7294"/>
    <m/>
    <s v="06:26"/>
    <s v="16,43"/>
    <s v="4602"/>
    <m/>
    <s v="09:52"/>
    <m/>
    <m/>
    <m/>
    <m/>
    <m/>
    <m/>
    <m/>
    <m/>
    <m/>
    <m/>
    <m/>
    <m/>
    <m/>
    <n v="16.09"/>
    <n v="27289"/>
    <n v="27289"/>
    <x v="0"/>
    <n v="3"/>
    <s v="07:34:49"/>
    <n v="190"/>
    <n v="-52.916666666666664"/>
    <n v="259.08333333333331"/>
    <x v="121"/>
    <s v="MARIA JOSE GAMEROS ALVAREZ TOSTADO - AMAROK"/>
    <x v="4"/>
    <s v="06:41:54"/>
  </r>
  <r>
    <x v="1"/>
    <x v="0"/>
    <x v="0"/>
    <n v="122"/>
    <s v="AD"/>
    <s v="3"/>
    <x v="0"/>
    <s v=""/>
    <s v=""/>
    <s v="10077473"/>
    <s v="GUSTAVO A"/>
    <s v="COSTA"/>
    <s v="106FR87"/>
    <x v="123"/>
    <m/>
    <s v=""/>
    <m/>
    <s v=""/>
    <s v="ARG"/>
    <s v=""/>
    <s v="17,02"/>
    <s v="8039"/>
    <m/>
    <s v="03:55"/>
    <s v="16,64"/>
    <s v="7574"/>
    <m/>
    <s v="09:24"/>
    <s v="13,68"/>
    <s v="7370"/>
    <m/>
    <s v="11:25"/>
    <s v="13,6"/>
    <s v="5560"/>
    <m/>
    <s v="07:00"/>
    <m/>
    <m/>
    <m/>
    <m/>
    <m/>
    <m/>
    <m/>
    <m/>
    <m/>
    <m/>
    <m/>
    <m/>
    <m/>
    <n v="15.39"/>
    <n v="28543"/>
    <n v="28543"/>
    <x v="0"/>
    <n v="4"/>
    <s v="07:55:43"/>
    <n v="185"/>
    <n v="-73.816666666666663"/>
    <n v="233.18333333333334"/>
    <x v="122"/>
    <s v="GUSTAVO A COSTA - PY SORPRESIVO"/>
    <x v="4"/>
    <s v="06:41:54"/>
  </r>
  <r>
    <x v="1"/>
    <x v="0"/>
    <x v="0"/>
    <n v="122"/>
    <s v="AD"/>
    <s v="4"/>
    <x v="0"/>
    <s v=""/>
    <s v=""/>
    <s v="10137332"/>
    <s v="RIKKE KIAER"/>
    <s v="THYGESEN"/>
    <s v="106CU91"/>
    <x v="124"/>
    <m/>
    <s v=""/>
    <m/>
    <s v=""/>
    <s v="DNK"/>
    <s v=""/>
    <s v="17,99"/>
    <s v="7605"/>
    <m/>
    <s v="03:12"/>
    <s v="16,55"/>
    <s v="7613"/>
    <m/>
    <s v="02:47"/>
    <s v="13,27"/>
    <s v="7594"/>
    <m/>
    <s v="03:45"/>
    <s v="10,65"/>
    <s v="7098"/>
    <m/>
    <s v="03:48"/>
    <m/>
    <m/>
    <m/>
    <m/>
    <m/>
    <m/>
    <m/>
    <m/>
    <m/>
    <m/>
    <m/>
    <m/>
    <m/>
    <n v="14.68"/>
    <n v="29910"/>
    <n v="29910"/>
    <x v="0"/>
    <n v="5"/>
    <s v="08:18:30"/>
    <n v="180"/>
    <n v="-96.6"/>
    <n v="205.4"/>
    <x v="123"/>
    <s v="RIKKE KIAER THYGESEN - CARAJO"/>
    <x v="4"/>
    <s v="06:41:54"/>
  </r>
  <r>
    <x v="1"/>
    <x v="0"/>
    <x v="0"/>
    <n v="122"/>
    <s v="AD"/>
    <s v="5"/>
    <x v="0"/>
    <s v=""/>
    <s v=""/>
    <s v="10067213"/>
    <s v="FERNANDO"/>
    <s v="MEDINA"/>
    <s v="105VV80"/>
    <x v="125"/>
    <m/>
    <s v=""/>
    <m/>
    <s v=""/>
    <s v="ECU"/>
    <s v=""/>
    <s v="17,97"/>
    <s v="7614"/>
    <m/>
    <s v="03:24"/>
    <s v="16,58"/>
    <s v="7600"/>
    <m/>
    <s v="02:49"/>
    <s v="13,27"/>
    <s v="7596"/>
    <m/>
    <s v="03:38"/>
    <s v="10,64"/>
    <s v="7104"/>
    <m/>
    <s v="05:21"/>
    <m/>
    <m/>
    <m/>
    <m/>
    <m/>
    <m/>
    <m/>
    <m/>
    <m/>
    <m/>
    <m/>
    <m/>
    <m/>
    <n v="14.68"/>
    <n v="29915"/>
    <n v="29915"/>
    <x v="0"/>
    <n v="6"/>
    <s v="08:18:35"/>
    <n v="175"/>
    <n v="-96.683333333333337"/>
    <n v="200.31666666666666"/>
    <x v="124"/>
    <s v="FERNANDO MEDINA - BONNYTHA"/>
    <x v="4"/>
    <s v="06:41:54"/>
  </r>
  <r>
    <x v="1"/>
    <x v="0"/>
    <x v="0"/>
    <n v="122"/>
    <s v="AD"/>
    <s v="6"/>
    <x v="0"/>
    <s v=""/>
    <s v=""/>
    <s v="10048681"/>
    <s v="DAVID"/>
    <s v="RAMIREZ AGUILERA"/>
    <s v="104RY05"/>
    <x v="126"/>
    <m/>
    <s v=""/>
    <m/>
    <s v=""/>
    <s v="CHL"/>
    <s v=""/>
    <s v="16,93"/>
    <s v="8080"/>
    <m/>
    <s v="12:23"/>
    <s v="18,29"/>
    <s v="6891"/>
    <m/>
    <s v="10:19"/>
    <s v="12,35"/>
    <s v="8165"/>
    <m/>
    <s v="06:25"/>
    <s v="9,33"/>
    <s v="8101"/>
    <m/>
    <s v="11:01"/>
    <m/>
    <m/>
    <m/>
    <m/>
    <m/>
    <m/>
    <m/>
    <m/>
    <m/>
    <m/>
    <m/>
    <m/>
    <m/>
    <n v="14.06"/>
    <n v="31236"/>
    <n v="31236"/>
    <x v="0"/>
    <n v="8"/>
    <s v="08:40:36"/>
    <n v="165"/>
    <n v="-118.7"/>
    <n v="168.3"/>
    <x v="7"/>
    <s v="DAVID RAMIREZ AGUILERA - PERSEVERANCIA BLAZ"/>
    <x v="4"/>
    <s v="06:41:54"/>
  </r>
  <r>
    <x v="1"/>
    <x v="0"/>
    <x v="0"/>
    <n v="122"/>
    <s v="AD"/>
    <s v="7"/>
    <x v="0"/>
    <s v=""/>
    <s v=""/>
    <s v="10085864"/>
    <s v="HECTOR"/>
    <s v="ALMEIDA AYALA"/>
    <s v="105KB52"/>
    <x v="127"/>
    <m/>
    <s v=""/>
    <m/>
    <s v=""/>
    <s v="ECU"/>
    <s v=""/>
    <s v="15,83"/>
    <s v="8644"/>
    <m/>
    <s v="17:08"/>
    <s v="16,71"/>
    <s v="7538"/>
    <m/>
    <s v="02:46"/>
    <s v="12,67"/>
    <s v="7957"/>
    <m/>
    <s v="02:40"/>
    <s v="9,74"/>
    <s v="7759"/>
    <m/>
    <s v="27:21"/>
    <m/>
    <m/>
    <m/>
    <m/>
    <m/>
    <m/>
    <m/>
    <m/>
    <m/>
    <m/>
    <m/>
    <m/>
    <m/>
    <n v="13.77"/>
    <n v="31898"/>
    <n v="31898"/>
    <x v="0"/>
    <n v="9"/>
    <s v="08:51:38"/>
    <n v="160"/>
    <n v="-129.73333333333332"/>
    <n v="152.26666666666668"/>
    <x v="125"/>
    <s v="HECTOR ALMEIDA AYALA - CL JACARTA"/>
    <x v="4"/>
    <s v="06:41:54"/>
  </r>
  <r>
    <x v="1"/>
    <x v="0"/>
    <x v="0"/>
    <n v="122"/>
    <s v="AD"/>
    <s v="8"/>
    <x v="1"/>
    <s v=""/>
    <s v=""/>
    <s v="10094966"/>
    <s v="TERESA"/>
    <s v="SANCHEZ"/>
    <s v="105KU57"/>
    <x v="128"/>
    <m/>
    <s v=""/>
    <m/>
    <s v=""/>
    <s v="URU"/>
    <s v=""/>
    <s v="19,24"/>
    <s v="7109"/>
    <m/>
    <s v="01:58"/>
    <s v="20,85"/>
    <s v="6044"/>
    <m/>
    <s v="02:19"/>
    <s v="19,07"/>
    <s v="5287"/>
    <m/>
    <s v="06:31"/>
    <s v="18,06"/>
    <s v="4185"/>
    <s v="FTQ GA"/>
    <s v="06:04"/>
    <m/>
    <m/>
    <m/>
    <m/>
    <m/>
    <m/>
    <m/>
    <m/>
    <m/>
    <m/>
    <m/>
    <m/>
    <m/>
    <n v="19.41"/>
    <n v="22625"/>
    <s v="NA"/>
    <x v="0"/>
    <s v="NA"/>
    <s v="NA"/>
    <n v="0"/>
    <e v="#VALUE!"/>
    <n v="0"/>
    <x v="126"/>
    <s v="TERESA SANCHEZ - Z T MAGLOV"/>
    <x v="4"/>
    <s v="06:41:54"/>
  </r>
  <r>
    <x v="1"/>
    <x v="0"/>
    <x v="0"/>
    <n v="122"/>
    <s v="AD"/>
    <s v="9"/>
    <x v="1"/>
    <s v=""/>
    <s v=""/>
    <s v="10125754"/>
    <s v="RODOLFO"/>
    <s v="FUENZALIDA SANHUEZA"/>
    <s v="106FQ80"/>
    <x v="129"/>
    <m/>
    <s v=""/>
    <m/>
    <s v=""/>
    <s v="CHL"/>
    <s v=""/>
    <s v="18,9"/>
    <s v="7238"/>
    <m/>
    <s v="06:23"/>
    <s v="19,9"/>
    <s v="6332"/>
    <m/>
    <s v="09:09"/>
    <s v="16,39"/>
    <s v="6152"/>
    <m/>
    <s v="18:14"/>
    <s v="18,69"/>
    <s v="4045"/>
    <s v="FTQ GA"/>
    <s v="24:30"/>
    <m/>
    <m/>
    <m/>
    <m/>
    <m/>
    <m/>
    <m/>
    <m/>
    <m/>
    <m/>
    <m/>
    <m/>
    <m/>
    <n v="18.48"/>
    <n v="23766"/>
    <s v="NA"/>
    <x v="0"/>
    <s v="NA"/>
    <s v="NA"/>
    <n v="0"/>
    <e v="#VALUE!"/>
    <n v="0"/>
    <x v="43"/>
    <s v="RODOLFO FUENZALIDA SANHUEZA - LEO"/>
    <x v="6"/>
    <s v="06:41:54"/>
  </r>
  <r>
    <x v="1"/>
    <x v="0"/>
    <x v="0"/>
    <n v="122"/>
    <s v="AD"/>
    <s v="10"/>
    <x v="1"/>
    <s v=""/>
    <s v=""/>
    <s v="10108279"/>
    <s v="PABLO XAVIER"/>
    <s v="VINTIMILLA"/>
    <s v="106ER57"/>
    <x v="130"/>
    <m/>
    <s v=""/>
    <m/>
    <s v=""/>
    <s v="ECU"/>
    <s v=""/>
    <s v="18,83"/>
    <s v="7266"/>
    <m/>
    <s v="04:32"/>
    <s v="19,6"/>
    <s v="6428"/>
    <m/>
    <s v="06:16"/>
    <s v="16,18"/>
    <s v="6229"/>
    <m/>
    <s v="04:34"/>
    <s v="16,49"/>
    <s v="4586"/>
    <s v="FTQ GA"/>
    <s v="12:58"/>
    <m/>
    <m/>
    <m/>
    <m/>
    <m/>
    <m/>
    <m/>
    <m/>
    <m/>
    <m/>
    <m/>
    <m/>
    <m/>
    <n v="17.920000000000002"/>
    <n v="24509"/>
    <s v="NA"/>
    <x v="0"/>
    <s v="NA"/>
    <s v="NA"/>
    <n v="0"/>
    <e v="#VALUE!"/>
    <n v="0"/>
    <x v="127"/>
    <s v="PABLO XAVIER VINTIMILLA - FUERZA BRUTA LB"/>
    <x v="4"/>
    <s v="06:41:54"/>
  </r>
  <r>
    <x v="1"/>
    <x v="0"/>
    <x v="0"/>
    <n v="122"/>
    <s v="AD"/>
    <s v="11"/>
    <x v="1"/>
    <s v=""/>
    <s v=""/>
    <s v="10072682"/>
    <s v="MARTIN"/>
    <s v="GARCIA LAZO"/>
    <s v="105DC01"/>
    <x v="131"/>
    <m/>
    <s v=""/>
    <m/>
    <s v=""/>
    <s v="CHL"/>
    <s v=""/>
    <s v="18,46"/>
    <s v="7411"/>
    <m/>
    <s v="02:01"/>
    <s v="20,82"/>
    <s v="6051"/>
    <m/>
    <s v="02:35"/>
    <s v="18,59"/>
    <s v="5422"/>
    <s v="FTQ GA"/>
    <s v="09:10"/>
    <m/>
    <m/>
    <m/>
    <m/>
    <m/>
    <m/>
    <m/>
    <m/>
    <m/>
    <m/>
    <m/>
    <m/>
    <m/>
    <m/>
    <m/>
    <m/>
    <m/>
    <n v="19.25"/>
    <n v="18884"/>
    <s v="NA"/>
    <x v="0"/>
    <s v="NA"/>
    <s v="NA"/>
    <n v="0"/>
    <e v="#VALUE!"/>
    <n v="0"/>
    <x v="0"/>
    <s v="MARTIN GARCIA LAZO - CAMORRA"/>
    <x v="0"/>
    <s v="06:41:54"/>
  </r>
  <r>
    <x v="1"/>
    <x v="0"/>
    <x v="0"/>
    <n v="122"/>
    <s v="AD"/>
    <s v="12"/>
    <x v="1"/>
    <s v=""/>
    <s v=""/>
    <s v="10131133"/>
    <s v="ERNESTO"/>
    <s v="DE LA FUENTE FUENZALIDA"/>
    <s v="106GU68"/>
    <x v="132"/>
    <m/>
    <s v=""/>
    <m/>
    <s v=""/>
    <s v="CHL"/>
    <s v=""/>
    <s v="19,05"/>
    <s v="7181"/>
    <m/>
    <s v="05:28"/>
    <s v="18,76"/>
    <s v="6717"/>
    <m/>
    <s v="14:42"/>
    <s v="16,16"/>
    <s v="6237"/>
    <s v="RET"/>
    <s v="09:15"/>
    <m/>
    <m/>
    <m/>
    <m/>
    <m/>
    <m/>
    <m/>
    <m/>
    <m/>
    <m/>
    <m/>
    <m/>
    <m/>
    <m/>
    <m/>
    <m/>
    <m/>
    <n v="18.059999999999999"/>
    <n v="20135"/>
    <s v="NA"/>
    <x v="0"/>
    <s v="NA"/>
    <s v="NA"/>
    <n v="0"/>
    <e v="#VALUE!"/>
    <n v="0"/>
    <x v="28"/>
    <s v="ERNESTO DE LA FUENTE FUENZALIDA - MAITE LUCY"/>
    <x v="6"/>
    <s v="06:41:54"/>
  </r>
  <r>
    <x v="1"/>
    <x v="0"/>
    <x v="0"/>
    <n v="122"/>
    <s v="AD"/>
    <s v="13"/>
    <x v="1"/>
    <s v=""/>
    <s v=""/>
    <s v="10181514"/>
    <s v="TARA ANNE"/>
    <s v="GREASLEY"/>
    <s v="106KN67"/>
    <x v="32"/>
    <m/>
    <s v=""/>
    <m/>
    <s v=""/>
    <s v="CHL"/>
    <s v=""/>
    <s v="18,92"/>
    <s v="7231"/>
    <m/>
    <s v="04:02"/>
    <s v="18,18"/>
    <s v="6932"/>
    <m/>
    <s v="03:43"/>
    <s v="14,79"/>
    <s v="6818"/>
    <s v="FTQ GA"/>
    <s v="03:28"/>
    <m/>
    <m/>
    <m/>
    <m/>
    <m/>
    <m/>
    <m/>
    <m/>
    <m/>
    <m/>
    <m/>
    <m/>
    <m/>
    <m/>
    <m/>
    <m/>
    <m/>
    <n v="17.329999999999998"/>
    <n v="20980"/>
    <s v="NA"/>
    <x v="0"/>
    <s v="NA"/>
    <s v="NA"/>
    <n v="0"/>
    <e v="#VALUE!"/>
    <n v="0"/>
    <x v="4"/>
    <s v="TARA ANNE GREASLEY - MC TANGO"/>
    <x v="4"/>
    <s v="06:41:54"/>
  </r>
  <r>
    <x v="1"/>
    <x v="0"/>
    <x v="0"/>
    <n v="122"/>
    <s v="AD"/>
    <s v="14"/>
    <x v="1"/>
    <s v=""/>
    <s v=""/>
    <s v="10067665"/>
    <s v="NATHALIE"/>
    <s v="WEEMAELS"/>
    <s v="105ON47"/>
    <x v="133"/>
    <m/>
    <s v=""/>
    <m/>
    <s v=""/>
    <s v="ECU"/>
    <s v=""/>
    <s v="17,03"/>
    <s v="8034"/>
    <m/>
    <s v="03:18"/>
    <s v="17,37"/>
    <s v="7252"/>
    <m/>
    <s v="03:49"/>
    <s v="14,17"/>
    <s v="7114"/>
    <s v="FTQ GA"/>
    <s v="02:46"/>
    <m/>
    <m/>
    <m/>
    <m/>
    <m/>
    <m/>
    <m/>
    <m/>
    <m/>
    <m/>
    <m/>
    <m/>
    <m/>
    <m/>
    <m/>
    <m/>
    <m/>
    <n v="16.23"/>
    <n v="22400"/>
    <s v="NA"/>
    <x v="0"/>
    <s v="NA"/>
    <s v="NA"/>
    <n v="0"/>
    <e v="#VALUE!"/>
    <n v="0"/>
    <x v="128"/>
    <s v="NATHALIE WEEMAELS - SANTA CAROLINA ZAREYNA"/>
    <x v="4"/>
    <s v="06:41:54"/>
  </r>
  <r>
    <x v="1"/>
    <x v="0"/>
    <x v="0"/>
    <n v="122"/>
    <s v="AD"/>
    <s v="15"/>
    <x v="1"/>
    <s v=""/>
    <s v=""/>
    <s v="10108277"/>
    <s v="JOSE DANIEL"/>
    <s v="ANDRADE PAREDES"/>
    <s v="105IM26"/>
    <x v="134"/>
    <m/>
    <s v=""/>
    <m/>
    <s v=""/>
    <s v="ECU"/>
    <s v=""/>
    <s v="17,46"/>
    <s v="7837"/>
    <m/>
    <s v="08:55"/>
    <s v="20,11"/>
    <s v="6267"/>
    <m/>
    <s v="02:59"/>
    <s v="9,59"/>
    <s v="10513"/>
    <s v="FTQ GA+ME"/>
    <s v="06:55"/>
    <m/>
    <m/>
    <m/>
    <m/>
    <m/>
    <m/>
    <m/>
    <m/>
    <m/>
    <m/>
    <m/>
    <m/>
    <m/>
    <m/>
    <m/>
    <m/>
    <m/>
    <n v="14.77"/>
    <n v="24617"/>
    <s v="NA"/>
    <x v="0"/>
    <s v="NA"/>
    <s v="NA"/>
    <n v="0"/>
    <e v="#VALUE!"/>
    <n v="0"/>
    <x v="129"/>
    <s v="JOSE DANIEL ANDRADE PAREDES - FILIPA"/>
    <x v="4"/>
    <s v="06:41:54"/>
  </r>
  <r>
    <x v="1"/>
    <x v="0"/>
    <x v="0"/>
    <n v="122"/>
    <s v="AD"/>
    <s v="16"/>
    <x v="1"/>
    <s v=""/>
    <s v=""/>
    <s v="10036590"/>
    <s v="MANUEL"/>
    <s v="BULNES MUZARD"/>
    <s v="106KU13"/>
    <x v="29"/>
    <m/>
    <s v=""/>
    <m/>
    <s v=""/>
    <s v="CHL"/>
    <s v=""/>
    <s v="16,22"/>
    <s v="8436"/>
    <m/>
    <s v="06:40"/>
    <s v="14,69"/>
    <s v="8577"/>
    <m/>
    <s v="14:53"/>
    <s v="11,45"/>
    <s v="8802"/>
    <s v="FTQ ME"/>
    <s v="19:36"/>
    <m/>
    <m/>
    <m/>
    <m/>
    <m/>
    <m/>
    <m/>
    <m/>
    <m/>
    <m/>
    <m/>
    <m/>
    <m/>
    <m/>
    <m/>
    <m/>
    <m/>
    <n v="14.08"/>
    <n v="25815"/>
    <s v="NA"/>
    <x v="0"/>
    <s v="NA"/>
    <s v="NA"/>
    <n v="0"/>
    <e v="#VALUE!"/>
    <n v="0"/>
    <x v="130"/>
    <s v="MANUEL BULNES MUZARD - SHAZAM"/>
    <x v="4"/>
    <s v="06:41:54"/>
  </r>
  <r>
    <x v="1"/>
    <x v="0"/>
    <x v="0"/>
    <n v="122"/>
    <s v="AD"/>
    <s v="17"/>
    <x v="1"/>
    <s v=""/>
    <s v=""/>
    <s v="10114666"/>
    <s v="HE "/>
    <s v="YIXUAN "/>
    <s v="105ZU46"/>
    <x v="135"/>
    <m/>
    <s v=""/>
    <m/>
    <s v=""/>
    <s v="CHN"/>
    <s v=""/>
    <s v="14,12"/>
    <s v="9687"/>
    <m/>
    <s v="03:26"/>
    <s v="13,23"/>
    <s v="9523"/>
    <m/>
    <s v="02:25"/>
    <s v="13,18"/>
    <s v="7649"/>
    <s v="FTQ GA"/>
    <s v="04:57"/>
    <m/>
    <m/>
    <m/>
    <m/>
    <m/>
    <m/>
    <m/>
    <m/>
    <m/>
    <m/>
    <m/>
    <m/>
    <m/>
    <m/>
    <m/>
    <m/>
    <m/>
    <n v="13.54"/>
    <n v="26859"/>
    <s v="NA"/>
    <x v="0"/>
    <s v="NA"/>
    <s v="NA"/>
    <n v="0"/>
    <e v="#VALUE!"/>
    <n v="0"/>
    <x v="131"/>
    <s v="HE  YIXUAN  - QUETZAL"/>
    <x v="4"/>
    <s v="06:41:54"/>
  </r>
  <r>
    <x v="1"/>
    <x v="0"/>
    <x v="0"/>
    <n v="122"/>
    <s v="AD"/>
    <s v="18"/>
    <x v="1"/>
    <s v=""/>
    <s v=""/>
    <s v="10102377"/>
    <s v="ANTON"/>
    <s v="LOPEZ "/>
    <s v="105PS84"/>
    <x v="136"/>
    <m/>
    <s v=""/>
    <m/>
    <s v=""/>
    <s v="CHL"/>
    <s v=""/>
    <s v="18,96"/>
    <s v="7217"/>
    <m/>
    <s v="02:51"/>
    <s v="20,44"/>
    <s v="6164"/>
    <s v="FTQ GA"/>
    <s v="03:15"/>
    <m/>
    <m/>
    <m/>
    <m/>
    <m/>
    <m/>
    <m/>
    <m/>
    <m/>
    <m/>
    <m/>
    <m/>
    <m/>
    <m/>
    <m/>
    <m/>
    <m/>
    <m/>
    <m/>
    <m/>
    <m/>
    <n v="19.64"/>
    <n v="13381"/>
    <s v="NA"/>
    <x v="0"/>
    <s v="NA"/>
    <s v="NA"/>
    <n v="0"/>
    <e v="#VALUE!"/>
    <n v="0"/>
    <x v="74"/>
    <s v="ANTON LOPEZ  - PUNTA DEL VIENTO AMALIK"/>
    <x v="8"/>
    <s v="06:41:54"/>
  </r>
  <r>
    <x v="1"/>
    <x v="0"/>
    <x v="0"/>
    <n v="122"/>
    <s v="AD"/>
    <s v="19"/>
    <x v="1"/>
    <s v=""/>
    <s v=""/>
    <s v="10018246"/>
    <s v="JUAN FRANCISCO"/>
    <s v="DEL CANTO"/>
    <s v="104TU00"/>
    <x v="137"/>
    <m/>
    <s v=""/>
    <m/>
    <s v=""/>
    <s v="CHL"/>
    <s v=""/>
    <s v="19,07"/>
    <s v="7174"/>
    <m/>
    <s v="02:10"/>
    <s v="19,38"/>
    <s v="6500"/>
    <s v="RET"/>
    <s v="06:02"/>
    <m/>
    <m/>
    <m/>
    <m/>
    <m/>
    <m/>
    <m/>
    <m/>
    <m/>
    <m/>
    <m/>
    <m/>
    <m/>
    <m/>
    <m/>
    <m/>
    <m/>
    <m/>
    <m/>
    <m/>
    <m/>
    <n v="19.22"/>
    <n v="13674"/>
    <s v="NA"/>
    <x v="0"/>
    <s v="NA"/>
    <s v="NA"/>
    <n v="0"/>
    <e v="#VALUE!"/>
    <n v="0"/>
    <x v="96"/>
    <s v="JUAN FRANCISCO DEL CANTO - LAUTANO"/>
    <x v="4"/>
    <s v="06:41:54"/>
  </r>
  <r>
    <x v="1"/>
    <x v="0"/>
    <x v="0"/>
    <n v="122"/>
    <s v="AD"/>
    <s v="20"/>
    <x v="1"/>
    <s v=""/>
    <s v=""/>
    <s v="10062746"/>
    <s v="FERNANDA "/>
    <s v="VILLAR "/>
    <s v="106GH97"/>
    <x v="38"/>
    <m/>
    <s v=""/>
    <m/>
    <s v=""/>
    <s v="URU"/>
    <s v=""/>
    <s v="17,49"/>
    <s v="7821"/>
    <m/>
    <s v="07:02"/>
    <s v="17,84"/>
    <s v="7061"/>
    <s v="RET"/>
    <s v="12:05"/>
    <m/>
    <m/>
    <m/>
    <m/>
    <m/>
    <m/>
    <m/>
    <m/>
    <m/>
    <m/>
    <m/>
    <m/>
    <m/>
    <m/>
    <m/>
    <m/>
    <m/>
    <m/>
    <m/>
    <m/>
    <m/>
    <n v="17.66"/>
    <n v="14882"/>
    <s v="NA"/>
    <x v="0"/>
    <s v="NA"/>
    <s v="NA"/>
    <n v="0"/>
    <e v="#VALUE!"/>
    <n v="0"/>
    <x v="132"/>
    <s v="FERNANDA  VILLAR  - CL MISTERIOSA"/>
    <x v="4"/>
    <s v="06:41:54"/>
  </r>
  <r>
    <x v="1"/>
    <x v="0"/>
    <x v="0"/>
    <n v="122"/>
    <s v="AD"/>
    <s v="21"/>
    <x v="1"/>
    <s v=""/>
    <s v=""/>
    <s v="10079378"/>
    <s v="CARLOS"/>
    <s v="HUMERES SIGALA"/>
    <s v="106FS86"/>
    <x v="138"/>
    <m/>
    <s v=""/>
    <m/>
    <s v=""/>
    <s v="CHL"/>
    <s v=""/>
    <s v="16,45"/>
    <s v="8316"/>
    <m/>
    <s v="07:06"/>
    <s v="18,18"/>
    <s v="6931"/>
    <s v="FTQ GA"/>
    <s v="03:03"/>
    <m/>
    <m/>
    <m/>
    <m/>
    <m/>
    <m/>
    <m/>
    <m/>
    <m/>
    <m/>
    <m/>
    <m/>
    <m/>
    <m/>
    <m/>
    <m/>
    <m/>
    <m/>
    <m/>
    <m/>
    <m/>
    <n v="17.239999999999998"/>
    <n v="15247"/>
    <s v="NA"/>
    <x v="0"/>
    <s v="NA"/>
    <s v="NA"/>
    <n v="0"/>
    <e v="#VALUE!"/>
    <n v="0"/>
    <x v="133"/>
    <s v="CARLOS HUMERES SIGALA - GARROCHA"/>
    <x v="9"/>
    <s v="06:41:54"/>
  </r>
  <r>
    <x v="1"/>
    <x v="0"/>
    <x v="0"/>
    <n v="122"/>
    <s v="AD"/>
    <s v="22"/>
    <x v="1"/>
    <s v=""/>
    <s v=""/>
    <s v="10040015"/>
    <s v="MANUELA"/>
    <s v="VALENZUELA VARGAS"/>
    <s v="104LA18"/>
    <x v="37"/>
    <m/>
    <s v=""/>
    <m/>
    <s v=""/>
    <s v="CHL"/>
    <s v=""/>
    <s v="17,06"/>
    <s v="8020"/>
    <m/>
    <s v="03:07"/>
    <s v="17,24"/>
    <s v="7309"/>
    <s v="RET"/>
    <s v="04:48"/>
    <m/>
    <m/>
    <m/>
    <m/>
    <m/>
    <m/>
    <m/>
    <m/>
    <m/>
    <m/>
    <m/>
    <m/>
    <m/>
    <m/>
    <m/>
    <m/>
    <m/>
    <m/>
    <m/>
    <m/>
    <m/>
    <n v="17.14"/>
    <n v="15329"/>
    <s v="NA"/>
    <x v="0"/>
    <s v="NA"/>
    <s v="NA"/>
    <n v="0"/>
    <e v="#VALUE!"/>
    <n v="0"/>
    <x v="37"/>
    <s v="MANUELA VALENZUELA VARGAS - RABIOSA"/>
    <x v="4"/>
    <s v="06:41:54"/>
  </r>
  <r>
    <x v="1"/>
    <x v="0"/>
    <x v="0"/>
    <n v="122"/>
    <s v="AD"/>
    <s v="23"/>
    <x v="1"/>
    <s v=""/>
    <s v=""/>
    <s v="10100389"/>
    <s v="NICOLE"/>
    <s v="HAMMERSLEY FONK"/>
    <s v="104MS92"/>
    <x v="139"/>
    <m/>
    <s v=""/>
    <m/>
    <s v=""/>
    <s v="CHL"/>
    <s v=""/>
    <s v="15,27"/>
    <s v="8959"/>
    <m/>
    <s v="04:20"/>
    <s v="13,23"/>
    <s v="9527"/>
    <s v="RET"/>
    <s v="06:54"/>
    <m/>
    <m/>
    <m/>
    <m/>
    <m/>
    <m/>
    <m/>
    <m/>
    <m/>
    <m/>
    <m/>
    <m/>
    <m/>
    <m/>
    <m/>
    <m/>
    <m/>
    <m/>
    <m/>
    <m/>
    <m/>
    <n v="14.22"/>
    <n v="18486"/>
    <s v="NA"/>
    <x v="0"/>
    <s v="NA"/>
    <s v="NA"/>
    <n v="0"/>
    <e v="#VALUE!"/>
    <n v="0"/>
    <x v="8"/>
    <s v="NICOLE HAMMERSLEY FONK - GRAN MARQUEZ"/>
    <x v="0"/>
    <s v="06:41:54"/>
  </r>
  <r>
    <x v="1"/>
    <x v="0"/>
    <x v="0"/>
    <n v="122"/>
    <s v="AD"/>
    <s v="24"/>
    <x v="1"/>
    <s v=""/>
    <s v=""/>
    <s v="10110393"/>
    <s v="KAREN"/>
    <s v="GOMEZ"/>
    <s v="106GG87"/>
    <x v="140"/>
    <m/>
    <s v=""/>
    <m/>
    <s v=""/>
    <s v="ARG"/>
    <s v=""/>
    <s v="18,02"/>
    <s v="7590"/>
    <s v="DSQ"/>
    <s v="03:10"/>
    <m/>
    <m/>
    <m/>
    <m/>
    <m/>
    <m/>
    <m/>
    <m/>
    <m/>
    <m/>
    <m/>
    <m/>
    <m/>
    <m/>
    <m/>
    <m/>
    <m/>
    <m/>
    <m/>
    <m/>
    <m/>
    <m/>
    <m/>
    <m/>
    <m/>
    <n v="18.02"/>
    <n v="7590"/>
    <s v="NA"/>
    <x v="0"/>
    <s v="NA"/>
    <s v="NA"/>
    <n v="0"/>
    <e v="#VALUE!"/>
    <n v="0"/>
    <x v="134"/>
    <s v="KAREN GOMEZ - ALIA"/>
    <x v="4"/>
    <s v="06:41:54"/>
  </r>
  <r>
    <x v="1"/>
    <x v="0"/>
    <x v="0"/>
    <n v="122"/>
    <s v="AD"/>
    <s v="25"/>
    <x v="1"/>
    <s v=""/>
    <s v=""/>
    <s v="10072514"/>
    <s v="MAXI"/>
    <s v="WIMMER"/>
    <s v="106FS73"/>
    <x v="5"/>
    <m/>
    <s v=""/>
    <m/>
    <s v=""/>
    <s v="CHL"/>
    <s v=""/>
    <s v="14,98"/>
    <s v="9131"/>
    <s v="FTQ GA"/>
    <s v="07:09"/>
    <m/>
    <m/>
    <m/>
    <m/>
    <m/>
    <m/>
    <m/>
    <m/>
    <m/>
    <m/>
    <m/>
    <m/>
    <m/>
    <m/>
    <m/>
    <m/>
    <m/>
    <m/>
    <m/>
    <m/>
    <m/>
    <m/>
    <m/>
    <m/>
    <m/>
    <n v="14.98"/>
    <n v="9131"/>
    <s v="NA"/>
    <x v="0"/>
    <s v="NA"/>
    <s v="NA"/>
    <n v="0"/>
    <e v="#VALUE!"/>
    <n v="0"/>
    <x v="5"/>
    <s v="MAXI WIMMER - CL LIDIA"/>
    <x v="0"/>
    <s v="06:41:54"/>
  </r>
  <r>
    <x v="1"/>
    <x v="0"/>
    <x v="0"/>
    <n v="122"/>
    <s v="AD"/>
    <s v="26"/>
    <x v="1"/>
    <s v=""/>
    <s v=""/>
    <s v="10039535"/>
    <s v="GRISELDA"/>
    <s v="CONRAD"/>
    <s v="106CY76"/>
    <x v="141"/>
    <m/>
    <s v=""/>
    <m/>
    <s v=""/>
    <s v="ARG"/>
    <s v=""/>
    <s v="13,95"/>
    <s v="9808"/>
    <s v="FTQ GA"/>
    <s v="05:30"/>
    <m/>
    <m/>
    <m/>
    <m/>
    <m/>
    <m/>
    <m/>
    <m/>
    <m/>
    <m/>
    <m/>
    <m/>
    <m/>
    <m/>
    <m/>
    <m/>
    <m/>
    <m/>
    <m/>
    <m/>
    <m/>
    <m/>
    <m/>
    <m/>
    <m/>
    <n v="13.95"/>
    <n v="9808"/>
    <s v="NA"/>
    <x v="0"/>
    <s v="NA"/>
    <s v="NA"/>
    <n v="0"/>
    <e v="#VALUE!"/>
    <n v="0"/>
    <x v="135"/>
    <s v="GRISELDA CONRAD - PENELOPE"/>
    <x v="4"/>
    <s v="06:41:54"/>
  </r>
  <r>
    <x v="1"/>
    <x v="0"/>
    <x v="0"/>
    <n v="122"/>
    <s v="AD"/>
    <s v="27"/>
    <x v="1"/>
    <s v=""/>
    <s v=""/>
    <s v="10070811"/>
    <s v="GABRIEL"/>
    <s v="MORGUI"/>
    <s v="105SM79"/>
    <x v="19"/>
    <m/>
    <s v=""/>
    <m/>
    <s v=""/>
    <s v="ARG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s v="NA"/>
    <n v="0"/>
    <e v="#VALUE!"/>
    <n v="0"/>
    <x v="136"/>
    <s v="GABRIEL MORGUI - HLS CHOCOLATE AMARGO"/>
    <x v="4"/>
    <s v="06:41:54"/>
  </r>
  <r>
    <x v="1"/>
    <x v="0"/>
    <x v="0"/>
    <n v="122"/>
    <s v="YR"/>
    <s v="1"/>
    <x v="0"/>
    <s v=""/>
    <s v=""/>
    <s v="10107869"/>
    <s v="PEDRO Tomas"/>
    <s v="VARELA CERDA"/>
    <s v="104WK00"/>
    <x v="142"/>
    <m/>
    <s v=""/>
    <m/>
    <s v=""/>
    <s v="CHL"/>
    <s v=""/>
    <s v="18,72"/>
    <s v="7307"/>
    <m/>
    <s v="02:45"/>
    <s v="18,57"/>
    <s v="6784"/>
    <m/>
    <s v="05:14"/>
    <s v="16,06"/>
    <s v="6277"/>
    <m/>
    <s v="05:58"/>
    <s v="20,19"/>
    <s v="3745"/>
    <m/>
    <s v="26:30"/>
    <m/>
    <m/>
    <m/>
    <m/>
    <m/>
    <m/>
    <m/>
    <m/>
    <m/>
    <m/>
    <m/>
    <m/>
    <m/>
    <n v="18.21"/>
    <n v="24114"/>
    <n v="24114"/>
    <x v="1"/>
    <n v="1"/>
    <s v="06:41:54"/>
    <n v="200"/>
    <n v="0"/>
    <n v="322"/>
    <x v="26"/>
    <s v="PEDRO TOMAS VARELA CERDA - LL JET BLACK"/>
    <x v="7"/>
    <s v="06:41:54"/>
  </r>
  <r>
    <x v="1"/>
    <x v="0"/>
    <x v="0"/>
    <n v="122"/>
    <s v="YR"/>
    <s v="2"/>
    <x v="0"/>
    <s v=""/>
    <s v=""/>
    <s v="10153725"/>
    <s v="BELEN"/>
    <s v="FIGUERAS"/>
    <s v="106FT77"/>
    <x v="143"/>
    <m/>
    <s v=""/>
    <m/>
    <s v=""/>
    <s v="ARG"/>
    <s v=""/>
    <s v="15,14"/>
    <s v="9033"/>
    <m/>
    <s v="02:16"/>
    <s v="13,52"/>
    <s v="9317"/>
    <m/>
    <s v="03:07"/>
    <s v="13,27"/>
    <s v="7599"/>
    <m/>
    <s v="04:09"/>
    <s v="17,2"/>
    <s v="4395"/>
    <m/>
    <s v="04:57"/>
    <m/>
    <m/>
    <m/>
    <m/>
    <m/>
    <m/>
    <m/>
    <m/>
    <m/>
    <m/>
    <m/>
    <m/>
    <m/>
    <n v="14.47"/>
    <n v="30343"/>
    <n v="30343"/>
    <x v="1"/>
    <n v="7"/>
    <s v="08:25:43"/>
    <n v="170"/>
    <n v="-103.81666666666666"/>
    <n v="188.18333333333334"/>
    <x v="137"/>
    <s v="BELEN FIGUERAS - ALCAZAR SHABUK"/>
    <x v="4"/>
    <s v="06:41:54"/>
  </r>
  <r>
    <x v="1"/>
    <x v="0"/>
    <x v="0"/>
    <n v="122"/>
    <s v="YR"/>
    <s v="3"/>
    <x v="1"/>
    <s v=""/>
    <s v=""/>
    <s v="10181712"/>
    <s v="TRINIDAD"/>
    <s v="VALENZUELA FUENTES"/>
    <s v="105AG56"/>
    <x v="144"/>
    <m/>
    <s v=""/>
    <m/>
    <s v=""/>
    <s v="CHL"/>
    <s v=""/>
    <s v="18,89"/>
    <s v="7240"/>
    <m/>
    <s v="02:31"/>
    <s v="19,64"/>
    <s v="6415"/>
    <m/>
    <s v="03:22"/>
    <s v="18,11"/>
    <s v="5567"/>
    <m/>
    <s v="04:53"/>
    <s v="16,21"/>
    <s v="4665"/>
    <s v="FTQ GA"/>
    <s v="27:36"/>
    <m/>
    <m/>
    <m/>
    <m/>
    <m/>
    <m/>
    <m/>
    <m/>
    <m/>
    <m/>
    <m/>
    <m/>
    <m/>
    <n v="18.39"/>
    <n v="23887"/>
    <s v="NA"/>
    <x v="1"/>
    <s v="NA"/>
    <s v="NA"/>
    <n v="0"/>
    <e v="#VALUE!"/>
    <n v="0"/>
    <x v="18"/>
    <s v="TRINIDAD VALENZUELA FUENTES - PERSEVERANCIA PUPI"/>
    <x v="4"/>
    <s v="06:41:54"/>
  </r>
  <r>
    <x v="1"/>
    <x v="0"/>
    <x v="0"/>
    <n v="122"/>
    <s v="YR"/>
    <s v="4"/>
    <x v="1"/>
    <s v=""/>
    <s v=""/>
    <s v="10178025"/>
    <s v="TRINIDAD"/>
    <s v="MARINKOVIC CORTESE"/>
    <s v="106CY75"/>
    <x v="145"/>
    <m/>
    <s v=""/>
    <m/>
    <s v=""/>
    <s v="CHL"/>
    <s v=""/>
    <s v="15,1"/>
    <s v="9059"/>
    <m/>
    <s v="02:45"/>
    <s v="13,58"/>
    <s v="9280"/>
    <m/>
    <s v="02:59"/>
    <s v="12,73"/>
    <s v="7917"/>
    <m/>
    <s v="09:12"/>
    <s v="14,98"/>
    <s v="5047"/>
    <s v="FTQ ME"/>
    <s v="27:55"/>
    <m/>
    <m/>
    <m/>
    <m/>
    <m/>
    <m/>
    <m/>
    <m/>
    <m/>
    <m/>
    <m/>
    <m/>
    <m/>
    <n v="14.03"/>
    <n v="31302"/>
    <s v="NA"/>
    <x v="1"/>
    <s v="NA"/>
    <s v="NA"/>
    <n v="0"/>
    <e v="#VALUE!"/>
    <n v="0"/>
    <x v="57"/>
    <s v="TRINIDAD MARINKOVIC CORTESE - ALCAZAR LICENCIADA"/>
    <x v="4"/>
    <s v="06:41:54"/>
  </r>
  <r>
    <x v="1"/>
    <x v="0"/>
    <x v="0"/>
    <n v="122"/>
    <s v="YR"/>
    <s v="5"/>
    <x v="1"/>
    <s v=""/>
    <s v=""/>
    <s v="10114231"/>
    <s v="CAMILA"/>
    <s v="SANCHEZ"/>
    <s v="105VW74"/>
    <x v="146"/>
    <m/>
    <s v=""/>
    <m/>
    <s v=""/>
    <s v="ARG"/>
    <s v=""/>
    <s v="18,89"/>
    <s v="7244"/>
    <m/>
    <s v="01:54"/>
    <s v="19,9"/>
    <s v="6333"/>
    <m/>
    <s v="01:59"/>
    <s v="19,35"/>
    <s v="5210"/>
    <s v="FTQ GA"/>
    <s v="01:51"/>
    <m/>
    <m/>
    <m/>
    <m/>
    <m/>
    <m/>
    <m/>
    <m/>
    <m/>
    <m/>
    <m/>
    <m/>
    <m/>
    <m/>
    <m/>
    <m/>
    <m/>
    <n v="19.350000000000001"/>
    <n v="18787"/>
    <s v="NA"/>
    <x v="1"/>
    <s v="NA"/>
    <s v="NA"/>
    <n v="0"/>
    <e v="#VALUE!"/>
    <n v="0"/>
    <x v="16"/>
    <s v="CAMILA SANCHEZ - POZO BRUJO BASHIRA"/>
    <x v="4"/>
    <s v="06:41:54"/>
  </r>
  <r>
    <x v="1"/>
    <x v="0"/>
    <x v="0"/>
    <n v="122"/>
    <s v="YR"/>
    <s v="6"/>
    <x v="1"/>
    <s v=""/>
    <s v=""/>
    <s v="10155174"/>
    <s v="CONSUELO"/>
    <s v="MARCHANT CARDENAS"/>
    <s v="104TU01"/>
    <x v="34"/>
    <m/>
    <s v=""/>
    <m/>
    <s v=""/>
    <s v="CHL"/>
    <s v=""/>
    <s v="18,86"/>
    <s v="7252"/>
    <m/>
    <s v="00:01"/>
    <s v="19,95"/>
    <s v="6317"/>
    <m/>
    <s v="01:58"/>
    <s v="18,3"/>
    <s v="5508"/>
    <s v="FTQ GA"/>
    <s v="02:30"/>
    <m/>
    <m/>
    <m/>
    <m/>
    <m/>
    <m/>
    <m/>
    <m/>
    <m/>
    <m/>
    <m/>
    <m/>
    <m/>
    <m/>
    <m/>
    <m/>
    <m/>
    <n v="19.059999999999999"/>
    <n v="19077"/>
    <s v="NA"/>
    <x v="1"/>
    <s v="NA"/>
    <s v="NA"/>
    <n v="0"/>
    <e v="#VALUE!"/>
    <n v="0"/>
    <x v="56"/>
    <s v="CONSUELO MARCHANT CARDENAS - MARQUEZ DP"/>
    <x v="4"/>
    <s v="06:41:54"/>
  </r>
  <r>
    <x v="1"/>
    <x v="0"/>
    <x v="0"/>
    <n v="122"/>
    <s v="YR"/>
    <s v="7"/>
    <x v="1"/>
    <s v=""/>
    <s v=""/>
    <s v="10172600"/>
    <s v="JESUS Maximiliano"/>
    <s v="CERPA VERA"/>
    <s v="106CY77"/>
    <x v="17"/>
    <m/>
    <s v=""/>
    <m/>
    <s v=""/>
    <s v="CHL"/>
    <s v=""/>
    <s v="18,31"/>
    <s v="7471"/>
    <m/>
    <s v="06:15"/>
    <s v="21,29"/>
    <s v="5919"/>
    <m/>
    <s v="06:00"/>
    <s v="14,13"/>
    <s v="7134"/>
    <s v="FTQ GA"/>
    <s v="07:21"/>
    <m/>
    <m/>
    <m/>
    <m/>
    <m/>
    <m/>
    <m/>
    <m/>
    <m/>
    <m/>
    <m/>
    <m/>
    <m/>
    <m/>
    <m/>
    <m/>
    <m/>
    <n v="17.72"/>
    <n v="20524"/>
    <s v="NA"/>
    <x v="1"/>
    <s v="NA"/>
    <s v="NA"/>
    <n v="0"/>
    <e v="#VALUE!"/>
    <n v="0"/>
    <x v="17"/>
    <s v="JESUS MAXIMILIANO CERPA VERA - URKO"/>
    <x v="4"/>
    <s v="06:41:54"/>
  </r>
  <r>
    <x v="1"/>
    <x v="0"/>
    <x v="0"/>
    <n v="122"/>
    <s v="YR"/>
    <s v="8"/>
    <x v="1"/>
    <s v=""/>
    <s v=""/>
    <s v="10108052"/>
    <s v="VICENTE"/>
    <s v="MAYOL Larrain"/>
    <s v="105FA97"/>
    <x v="147"/>
    <m/>
    <s v=""/>
    <m/>
    <s v=""/>
    <s v="CHL"/>
    <s v=""/>
    <s v="18,29"/>
    <s v="7481"/>
    <m/>
    <s v="05:42"/>
    <s v="19,08"/>
    <s v="6604"/>
    <m/>
    <s v="05:15"/>
    <s v="15,09"/>
    <s v="6680"/>
    <s v="FTQ GA"/>
    <s v="12:31"/>
    <m/>
    <m/>
    <m/>
    <m/>
    <m/>
    <m/>
    <m/>
    <m/>
    <m/>
    <m/>
    <m/>
    <m/>
    <m/>
    <m/>
    <m/>
    <m/>
    <m/>
    <n v="17.510000000000002"/>
    <n v="20765"/>
    <s v="NA"/>
    <x v="1"/>
    <s v="NA"/>
    <s v="NA"/>
    <n v="0"/>
    <e v="#VALUE!"/>
    <n v="0"/>
    <x v="22"/>
    <s v="VICENTE MAYOL LARRAIN - ALTAMIRA ABDULLAH"/>
    <x v="4"/>
    <s v="06:41:54"/>
  </r>
  <r>
    <x v="1"/>
    <x v="0"/>
    <x v="0"/>
    <n v="122"/>
    <s v="YR"/>
    <s v="9"/>
    <x v="1"/>
    <s v=""/>
    <s v=""/>
    <s v="10172476"/>
    <s v="FLORENCIA"/>
    <s v="CARDONE ALMARZA"/>
    <s v="106BD75"/>
    <x v="54"/>
    <m/>
    <s v=""/>
    <m/>
    <s v=""/>
    <s v="CHL"/>
    <s v=""/>
    <s v="18,5"/>
    <s v="7393"/>
    <m/>
    <s v="04:13"/>
    <s v="18,73"/>
    <s v="6727"/>
    <m/>
    <s v="05:36"/>
    <s v="14,95"/>
    <s v="6741"/>
    <s v="FTQ GA"/>
    <s v="14:03"/>
    <m/>
    <m/>
    <m/>
    <m/>
    <m/>
    <m/>
    <m/>
    <m/>
    <m/>
    <m/>
    <m/>
    <m/>
    <m/>
    <m/>
    <m/>
    <m/>
    <m/>
    <n v="17.43"/>
    <n v="20861"/>
    <s v="NA"/>
    <x v="1"/>
    <s v="NA"/>
    <s v="NA"/>
    <n v="0"/>
    <e v="#VALUE!"/>
    <n v="0"/>
    <x v="54"/>
    <s v="FLORENCIA CARDONE ALMARZA - HP ADEL"/>
    <x v="4"/>
    <s v="06:41:54"/>
  </r>
  <r>
    <x v="1"/>
    <x v="0"/>
    <x v="0"/>
    <n v="122"/>
    <s v="YR"/>
    <s v="10"/>
    <x v="1"/>
    <s v=""/>
    <s v=""/>
    <s v="10141895"/>
    <s v="CRISTOBAL"/>
    <s v="LARRAIN ARJONA"/>
    <s v="105ZX50"/>
    <x v="148"/>
    <m/>
    <s v=""/>
    <m/>
    <s v=""/>
    <s v="CHL"/>
    <s v=""/>
    <s v="17,14"/>
    <s v="7983"/>
    <m/>
    <s v="13:15"/>
    <s v="18,36"/>
    <s v="6863"/>
    <m/>
    <s v="17:26"/>
    <s v="11,72"/>
    <s v="8601"/>
    <s v="FTQ GA+ME TR"/>
    <s v="22:53"/>
    <m/>
    <m/>
    <m/>
    <m/>
    <m/>
    <m/>
    <m/>
    <m/>
    <m/>
    <m/>
    <m/>
    <m/>
    <m/>
    <m/>
    <m/>
    <m/>
    <m/>
    <n v="15.51"/>
    <n v="23447"/>
    <s v="NA"/>
    <x v="1"/>
    <s v="NA"/>
    <s v="NA"/>
    <n v="0"/>
    <e v="#VALUE!"/>
    <n v="0"/>
    <x v="21"/>
    <s v="CRISTOBAL LARRAIN ARJONA - ANCAR FLOKI"/>
    <x v="1"/>
    <s v="06:41:54"/>
  </r>
  <r>
    <x v="1"/>
    <x v="0"/>
    <x v="0"/>
    <n v="122"/>
    <s v="YR"/>
    <s v="11"/>
    <x v="1"/>
    <s v=""/>
    <s v=""/>
    <s v="10176170"/>
    <s v="JOSE"/>
    <s v="SPOERER VERGARA"/>
    <s v="106KP40"/>
    <x v="58"/>
    <m/>
    <s v=""/>
    <m/>
    <s v=""/>
    <s v="CHL"/>
    <s v=""/>
    <s v="14,93"/>
    <s v="9160"/>
    <m/>
    <s v="04:21"/>
    <s v="13,52"/>
    <s v="9320"/>
    <m/>
    <s v="05:06"/>
    <s v="13,28"/>
    <s v="7589"/>
    <s v="FTQ GA"/>
    <s v="06:01"/>
    <m/>
    <m/>
    <m/>
    <m/>
    <m/>
    <m/>
    <m/>
    <m/>
    <m/>
    <m/>
    <m/>
    <m/>
    <m/>
    <m/>
    <m/>
    <m/>
    <m/>
    <n v="13.95"/>
    <n v="26070"/>
    <s v="NA"/>
    <x v="1"/>
    <s v="NA"/>
    <s v="NA"/>
    <n v="0"/>
    <e v="#VALUE!"/>
    <n v="0"/>
    <x v="23"/>
    <s v="JOSE SPOERER VERGARA - CARMELO"/>
    <x v="5"/>
    <s v="06:41:54"/>
  </r>
  <r>
    <x v="1"/>
    <x v="0"/>
    <x v="0"/>
    <n v="122"/>
    <s v="YR"/>
    <s v="12"/>
    <x v="1"/>
    <s v=""/>
    <s v=""/>
    <s v="10105817"/>
    <s v="PABLO JOSE"/>
    <s v="VALDES SALINAS"/>
    <s v="104NL15"/>
    <x v="149"/>
    <m/>
    <s v=""/>
    <m/>
    <s v=""/>
    <s v="CHL"/>
    <s v=""/>
    <s v="18,27"/>
    <s v="7489"/>
    <m/>
    <s v="04:56"/>
    <s v="19,96"/>
    <s v="6312"/>
    <s v="FTQ GA"/>
    <s v="05:33"/>
    <m/>
    <m/>
    <m/>
    <m/>
    <m/>
    <m/>
    <m/>
    <m/>
    <m/>
    <m/>
    <m/>
    <m/>
    <m/>
    <m/>
    <m/>
    <m/>
    <m/>
    <m/>
    <m/>
    <m/>
    <m/>
    <n v="19.04"/>
    <n v="13801"/>
    <s v="NA"/>
    <x v="1"/>
    <s v="NA"/>
    <s v="NA"/>
    <n v="0"/>
    <e v="#VALUE!"/>
    <n v="0"/>
    <x v="25"/>
    <s v="PABLO JOSE VALDES SALINAS - AMAPOLA"/>
    <x v="4"/>
    <s v="06:41:54"/>
  </r>
  <r>
    <x v="1"/>
    <x v="0"/>
    <x v="0"/>
    <n v="122"/>
    <s v="YR"/>
    <s v="13"/>
    <x v="1"/>
    <s v=""/>
    <s v=""/>
    <s v="10181513"/>
    <s v="WILLIAM"/>
    <s v="GREASLEY MAKAI"/>
    <s v="106GH55"/>
    <x v="52"/>
    <m/>
    <s v=""/>
    <m/>
    <s v=""/>
    <s v="CAN"/>
    <s v=""/>
    <s v="18,56"/>
    <s v="7371"/>
    <m/>
    <s v="04:13"/>
    <s v="18,9"/>
    <s v="6668"/>
    <s v="FTQ GA"/>
    <s v="04:17"/>
    <m/>
    <m/>
    <m/>
    <m/>
    <m/>
    <m/>
    <m/>
    <m/>
    <m/>
    <m/>
    <m/>
    <m/>
    <m/>
    <m/>
    <m/>
    <m/>
    <m/>
    <m/>
    <m/>
    <m/>
    <m/>
    <n v="18.72"/>
    <n v="14039"/>
    <s v="NA"/>
    <x v="1"/>
    <s v="NA"/>
    <s v="NA"/>
    <n v="0"/>
    <e v="#VALUE!"/>
    <n v="0"/>
    <x v="52"/>
    <s v="WILLIAM GREASLEY MAKAI - MC BELLACO"/>
    <x v="4"/>
    <s v="06:41:54"/>
  </r>
  <r>
    <x v="1"/>
    <x v="0"/>
    <x v="0"/>
    <n v="122"/>
    <s v="YR"/>
    <s v="14"/>
    <x v="1"/>
    <s v=""/>
    <s v=""/>
    <s v="10187939"/>
    <s v="EMILIA"/>
    <s v="PATTERSON"/>
    <s v="105ZX57"/>
    <x v="10"/>
    <m/>
    <s v=""/>
    <m/>
    <s v=""/>
    <s v="CHL"/>
    <s v=""/>
    <s v="17,3"/>
    <s v="7907"/>
    <m/>
    <s v="01:14"/>
    <s v="17,96"/>
    <s v="7015"/>
    <s v="FTQ ME"/>
    <s v="07:55"/>
    <m/>
    <m/>
    <m/>
    <m/>
    <m/>
    <m/>
    <m/>
    <m/>
    <m/>
    <m/>
    <m/>
    <m/>
    <m/>
    <m/>
    <m/>
    <m/>
    <m/>
    <m/>
    <m/>
    <m/>
    <m/>
    <n v="17.61"/>
    <n v="14922"/>
    <s v="NA"/>
    <x v="1"/>
    <s v="NA"/>
    <s v="NA"/>
    <n v="0"/>
    <e v="#VALUE!"/>
    <n v="0"/>
    <x v="55"/>
    <s v="EMILIA PATTERSON - TAABORA"/>
    <x v="3"/>
    <s v="06:41:54"/>
  </r>
  <r>
    <x v="1"/>
    <x v="0"/>
    <x v="0"/>
    <n v="122"/>
    <s v="YR"/>
    <s v="15"/>
    <x v="1"/>
    <s v=""/>
    <s v=""/>
    <s v="10160530"/>
    <s v="VICENTE "/>
    <s v="LARRAIN ARJONA"/>
    <s v="105IK40"/>
    <x v="150"/>
    <m/>
    <s v=""/>
    <m/>
    <s v=""/>
    <s v="CHL"/>
    <s v=""/>
    <s v="17,9"/>
    <s v="7641"/>
    <m/>
    <s v="07:50"/>
    <s v="17,11"/>
    <s v="7362"/>
    <s v="FTQ ME"/>
    <s v="20:07"/>
    <m/>
    <m/>
    <m/>
    <m/>
    <m/>
    <m/>
    <m/>
    <m/>
    <m/>
    <m/>
    <m/>
    <m/>
    <m/>
    <m/>
    <m/>
    <m/>
    <m/>
    <m/>
    <m/>
    <m/>
    <m/>
    <n v="17.52"/>
    <n v="15003"/>
    <s v="NA"/>
    <x v="1"/>
    <s v="NA"/>
    <s v="NA"/>
    <n v="0"/>
    <e v="#VALUE!"/>
    <n v="0"/>
    <x v="20"/>
    <s v="VICENTE  LARRAIN ARJONA - SOLOPETE"/>
    <x v="1"/>
    <s v="06:41:54"/>
  </r>
  <r>
    <x v="1"/>
    <x v="0"/>
    <x v="0"/>
    <n v="122"/>
    <s v="YR"/>
    <s v="16"/>
    <x v="1"/>
    <s v=""/>
    <s v=""/>
    <s v="10086065"/>
    <s v="PAULA"/>
    <s v="LLORENS CLARK"/>
    <s v="104YP08"/>
    <x v="151"/>
    <m/>
    <s v=""/>
    <m/>
    <s v=""/>
    <s v="CHL"/>
    <s v=""/>
    <s v="19,03"/>
    <s v="7188"/>
    <s v="FTQ GA"/>
    <s v="01:37"/>
    <m/>
    <m/>
    <m/>
    <m/>
    <m/>
    <m/>
    <m/>
    <m/>
    <m/>
    <m/>
    <m/>
    <m/>
    <m/>
    <m/>
    <m/>
    <m/>
    <m/>
    <m/>
    <m/>
    <m/>
    <m/>
    <m/>
    <m/>
    <m/>
    <m/>
    <n v="19.03"/>
    <n v="7188"/>
    <s v="NA"/>
    <x v="1"/>
    <s v="NA"/>
    <s v="NA"/>
    <n v="0"/>
    <e v="#VALUE!"/>
    <n v="0"/>
    <x v="13"/>
    <s v="PAULA LLORENS CLARK - PERSEVERANCIA PAN DE AZUCAR"/>
    <x v="6"/>
    <s v="06:41:54"/>
  </r>
  <r>
    <x v="1"/>
    <x v="0"/>
    <x v="0"/>
    <n v="122"/>
    <s v="YR"/>
    <s v="17"/>
    <x v="1"/>
    <s v=""/>
    <s v=""/>
    <s v="10115927"/>
    <s v="PAULINA"/>
    <s v="BERRIEL"/>
    <s v="105EI53"/>
    <x v="51"/>
    <m/>
    <s v=""/>
    <m/>
    <s v=""/>
    <s v="URU"/>
    <s v=""/>
    <s v="18,98"/>
    <s v="7207"/>
    <s v="FTQ GA"/>
    <s v="01:27"/>
    <m/>
    <m/>
    <m/>
    <m/>
    <m/>
    <m/>
    <m/>
    <m/>
    <m/>
    <m/>
    <m/>
    <m/>
    <m/>
    <m/>
    <m/>
    <m/>
    <m/>
    <m/>
    <m/>
    <m/>
    <m/>
    <m/>
    <m/>
    <m/>
    <m/>
    <n v="18.98"/>
    <n v="7207"/>
    <s v="NA"/>
    <x v="1"/>
    <s v="NA"/>
    <s v="NA"/>
    <n v="0"/>
    <e v="#VALUE!"/>
    <n v="0"/>
    <x v="138"/>
    <s v="PAULINA BERRIEL - MARENGO ITATA"/>
    <x v="4"/>
    <s v="06:41:54"/>
  </r>
  <r>
    <x v="1"/>
    <x v="0"/>
    <x v="0"/>
    <n v="122"/>
    <s v="YR"/>
    <s v="18"/>
    <x v="1"/>
    <s v=""/>
    <s v=""/>
    <s v="10116626"/>
    <s v="PAULINO"/>
    <s v="RIOS MORAGA"/>
    <s v="106BG27"/>
    <x v="152"/>
    <m/>
    <s v=""/>
    <m/>
    <s v=""/>
    <s v="CHL"/>
    <s v=""/>
    <s v="17,99"/>
    <s v="7605"/>
    <s v="FTQ GA"/>
    <s v="07:18"/>
    <m/>
    <m/>
    <m/>
    <m/>
    <m/>
    <m/>
    <m/>
    <m/>
    <m/>
    <m/>
    <m/>
    <m/>
    <m/>
    <m/>
    <m/>
    <m/>
    <m/>
    <m/>
    <m/>
    <m/>
    <m/>
    <m/>
    <m/>
    <m/>
    <m/>
    <n v="17.989999999999998"/>
    <n v="7605"/>
    <s v="NA"/>
    <x v="1"/>
    <s v="NA"/>
    <s v="NA"/>
    <n v="0"/>
    <e v="#VALUE!"/>
    <n v="0"/>
    <x v="139"/>
    <s v="PAULINO RIOS MORAGA - ZORRITO"/>
    <x v="4"/>
    <s v="06:41:54"/>
  </r>
  <r>
    <x v="1"/>
    <x v="0"/>
    <x v="0"/>
    <n v="122"/>
    <s v="YR"/>
    <s v="19"/>
    <x v="1"/>
    <s v=""/>
    <s v=""/>
    <s v="10192484"/>
    <s v="FLORENCIA CATALINA"/>
    <s v="CERPA VERA"/>
    <s v="105UH26"/>
    <x v="153"/>
    <m/>
    <s v=""/>
    <m/>
    <s v=""/>
    <s v="CHL"/>
    <s v=""/>
    <s v="16,61"/>
    <s v="8237"/>
    <s v="FTQ GA"/>
    <s v="18:44"/>
    <m/>
    <m/>
    <m/>
    <m/>
    <m/>
    <m/>
    <m/>
    <m/>
    <m/>
    <m/>
    <m/>
    <m/>
    <m/>
    <m/>
    <m/>
    <m/>
    <m/>
    <m/>
    <m/>
    <m/>
    <m/>
    <m/>
    <m/>
    <m/>
    <m/>
    <n v="16.61"/>
    <n v="8237"/>
    <s v="NA"/>
    <x v="1"/>
    <s v="NA"/>
    <s v="NA"/>
    <n v="0"/>
    <e v="#VALUE!"/>
    <n v="0"/>
    <x v="53"/>
    <s v="FLORENCIA CATALINA CERPA VERA - HLS FLOR DE CACHA"/>
    <x v="4"/>
    <s v="06:41:54"/>
  </r>
  <r>
    <x v="1"/>
    <x v="0"/>
    <x v="0"/>
    <n v="122"/>
    <s v="YR"/>
    <s v="20"/>
    <x v="1"/>
    <s v=""/>
    <s v=""/>
    <s v="10172599"/>
    <s v="PIA"/>
    <s v="CERPA SABATER"/>
    <s v="104NR24"/>
    <x v="53"/>
    <m/>
    <s v=""/>
    <m/>
    <s v=""/>
    <s v="CHL"/>
    <s v=""/>
    <s v="16,79"/>
    <s v="8149"/>
    <s v="FTQ GA"/>
    <s v=""/>
    <m/>
    <m/>
    <m/>
    <m/>
    <m/>
    <m/>
    <m/>
    <m/>
    <m/>
    <m/>
    <m/>
    <m/>
    <m/>
    <m/>
    <m/>
    <m/>
    <m/>
    <m/>
    <m/>
    <m/>
    <m/>
    <m/>
    <m/>
    <m/>
    <m/>
    <n v="16.79"/>
    <n v="8149"/>
    <s v="NA"/>
    <x v="1"/>
    <s v="NA"/>
    <s v="NA"/>
    <n v="0"/>
    <e v="#VALUE!"/>
    <n v="0"/>
    <x v="19"/>
    <s v="PIA CERPA SABATER - ALCAZAR CANELO"/>
    <x v="4"/>
    <s v="06:41:54"/>
  </r>
  <r>
    <x v="1"/>
    <x v="0"/>
    <x v="0"/>
    <n v="122"/>
    <s v="YR"/>
    <s v="21"/>
    <x v="1"/>
    <s v=""/>
    <s v=""/>
    <s v="10094691"/>
    <s v="MICAELA"/>
    <s v="TORRES HORTA"/>
    <s v="105EL04"/>
    <x v="154"/>
    <m/>
    <s v=""/>
    <m/>
    <s v=""/>
    <s v="CHL"/>
    <s v=""/>
    <s v=""/>
    <s v=""/>
    <s v="FTQ GA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1"/>
    <s v="NA"/>
    <s v="NA"/>
    <n v="0"/>
    <e v="#VALUE!"/>
    <n v="0"/>
    <x v="51"/>
    <s v="MICAELA TORRES HORTA - DOMINGA"/>
    <x v="4"/>
    <s v="06:41:54"/>
  </r>
  <r>
    <x v="1"/>
    <x v="0"/>
    <x v="0"/>
    <n v="122"/>
    <s v="YR"/>
    <s v="22"/>
    <x v="1"/>
    <s v=""/>
    <s v=""/>
    <s v="10083644"/>
    <s v="JOSEFINA"/>
    <s v="ROLT"/>
    <s v="106FS02"/>
    <x v="39"/>
    <m/>
    <s v=""/>
    <m/>
    <s v=""/>
    <s v="ARG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1"/>
    <s v="NA"/>
    <s v="NA"/>
    <n v="0"/>
    <e v="#VALUE!"/>
    <n v="0"/>
    <x v="140"/>
    <s v="JOSEFINA ROLT - CL LLANCA"/>
    <x v="4"/>
    <s v="06:41:54"/>
  </r>
  <r>
    <x v="1"/>
    <x v="0"/>
    <x v="1"/>
    <n v="84"/>
    <s v="AD"/>
    <s v="1"/>
    <x v="0"/>
    <s v=""/>
    <s v=""/>
    <s v="10118325"/>
    <s v="MATIAS"/>
    <s v="ALAMOS"/>
    <s v="106FJ84"/>
    <x v="155"/>
    <m/>
    <s v=""/>
    <m/>
    <s v=""/>
    <s v="CHL"/>
    <s v=""/>
    <s v="18,41"/>
    <s v="6843"/>
    <m/>
    <s v="03:31"/>
    <s v="16,54"/>
    <s v="6095"/>
    <m/>
    <s v="09:48"/>
    <s v="19,89"/>
    <s v="3801"/>
    <m/>
    <s v="09:40"/>
    <m/>
    <m/>
    <m/>
    <m/>
    <m/>
    <m/>
    <m/>
    <m/>
    <m/>
    <m/>
    <m/>
    <m/>
    <m/>
    <m/>
    <m/>
    <m/>
    <m/>
    <n v="18.07"/>
    <n v="16738"/>
    <n v="16738"/>
    <x v="2"/>
    <n v="3"/>
    <s v="04:38:58"/>
    <n v="190"/>
    <n v="-24.05"/>
    <n v="249.95"/>
    <x v="27"/>
    <s v="MATIAS ALAMOS - AO PATRIARCA"/>
    <x v="0"/>
    <s v="04:14:55"/>
  </r>
  <r>
    <x v="1"/>
    <x v="0"/>
    <x v="1"/>
    <n v="84"/>
    <s v="AD"/>
    <s v="2"/>
    <x v="0"/>
    <s v=""/>
    <s v=""/>
    <s v="10078206"/>
    <s v="CARLA"/>
    <s v="O´NELL"/>
    <s v="105OM22"/>
    <x v="156"/>
    <m/>
    <s v=""/>
    <m/>
    <s v=""/>
    <s v="CHL"/>
    <s v=""/>
    <s v="18,64"/>
    <s v="6759"/>
    <m/>
    <s v="02:01"/>
    <s v="17,34"/>
    <s v="5813"/>
    <m/>
    <s v="03:24"/>
    <s v="18,13"/>
    <s v="4169"/>
    <m/>
    <s v="16:20"/>
    <m/>
    <m/>
    <m/>
    <m/>
    <m/>
    <m/>
    <m/>
    <m/>
    <m/>
    <m/>
    <m/>
    <m/>
    <m/>
    <m/>
    <m/>
    <m/>
    <m/>
    <n v="18.059999999999999"/>
    <n v="16741"/>
    <n v="16741"/>
    <x v="2"/>
    <n v="4"/>
    <s v="04:39:01"/>
    <n v="185"/>
    <n v="-24.1"/>
    <n v="244.9"/>
    <x v="106"/>
    <s v="CARLA O´NELL - SOFANOR"/>
    <x v="3"/>
    <s v="04:14:55"/>
  </r>
  <r>
    <x v="1"/>
    <x v="0"/>
    <x v="1"/>
    <n v="84"/>
    <s v="AD"/>
    <s v="3"/>
    <x v="0"/>
    <s v=""/>
    <s v=""/>
    <s v="10046993"/>
    <s v="SEBASTIAN"/>
    <s v="SALINAS"/>
    <s v="106LU89"/>
    <x v="94"/>
    <m/>
    <s v=""/>
    <m/>
    <s v=""/>
    <s v="CHL"/>
    <s v=""/>
    <s v="17,24"/>
    <s v="7307"/>
    <m/>
    <s v="06:01"/>
    <s v="15,59"/>
    <s v="6467"/>
    <m/>
    <s v="10:46"/>
    <s v="17,7"/>
    <s v="4271"/>
    <m/>
    <s v="11:01"/>
    <m/>
    <m/>
    <m/>
    <m/>
    <m/>
    <m/>
    <m/>
    <m/>
    <m/>
    <m/>
    <m/>
    <m/>
    <m/>
    <m/>
    <m/>
    <m/>
    <m/>
    <n v="16.760000000000002"/>
    <n v="18045"/>
    <n v="18045"/>
    <x v="2"/>
    <n v="8"/>
    <s v="05:00:45"/>
    <n v="165"/>
    <n v="-45.833333333333336"/>
    <n v="203.16666666666666"/>
    <x v="94"/>
    <s v="SEBASTIAN SALINAS - HF BATAL"/>
    <x v="4"/>
    <s v="04:14:55"/>
  </r>
  <r>
    <x v="1"/>
    <x v="0"/>
    <x v="1"/>
    <n v="84"/>
    <s v="AD"/>
    <s v="4"/>
    <x v="0"/>
    <s v=""/>
    <s v=""/>
    <s v="10131587"/>
    <s v="CAROLINE"/>
    <s v="MACKENZIE"/>
    <s v="106LX01"/>
    <x v="157"/>
    <m/>
    <s v=""/>
    <m/>
    <s v=""/>
    <s v="CHL"/>
    <s v=""/>
    <s v="15,2"/>
    <s v="8290"/>
    <m/>
    <s v="07:39"/>
    <s v="14,12"/>
    <s v="7140"/>
    <m/>
    <s v="07:14"/>
    <s v="15,55"/>
    <s v="4860"/>
    <m/>
    <s v="07:12"/>
    <m/>
    <m/>
    <m/>
    <m/>
    <m/>
    <m/>
    <m/>
    <m/>
    <m/>
    <m/>
    <m/>
    <m/>
    <m/>
    <m/>
    <m/>
    <m/>
    <m/>
    <n v="14.9"/>
    <n v="20290"/>
    <n v="20290"/>
    <x v="2"/>
    <n v="16"/>
    <s v="05:38:10"/>
    <n v="125"/>
    <n v="-83.25"/>
    <n v="125.75"/>
    <x v="6"/>
    <s v="CAROLINE MACKENZIE - ABUSIMBEL"/>
    <x v="5"/>
    <s v="04:14:55"/>
  </r>
  <r>
    <x v="1"/>
    <x v="0"/>
    <x v="1"/>
    <n v="84"/>
    <s v="AD"/>
    <s v="5"/>
    <x v="1"/>
    <s v=""/>
    <s v=""/>
    <s v="10040004"/>
    <s v="PABLO"/>
    <s v="FIGUEROA SILVA"/>
    <s v="106KP68"/>
    <x v="158"/>
    <m/>
    <s v=""/>
    <m/>
    <s v=""/>
    <s v="CHL"/>
    <s v=""/>
    <s v="17,77"/>
    <s v="7091"/>
    <m/>
    <s v="08:20"/>
    <s v="16,19"/>
    <s v="6225"/>
    <m/>
    <s v="14:38"/>
    <s v="13,92"/>
    <s v="5431"/>
    <s v="FTQ ME TR"/>
    <s v="27:08"/>
    <m/>
    <m/>
    <m/>
    <m/>
    <m/>
    <m/>
    <m/>
    <m/>
    <m/>
    <m/>
    <m/>
    <m/>
    <m/>
    <m/>
    <m/>
    <m/>
    <m/>
    <n v="16.13"/>
    <n v="18748"/>
    <s v="NA"/>
    <x v="2"/>
    <s v="NA"/>
    <s v="NA"/>
    <n v="0"/>
    <e v="#VALUE!"/>
    <n v="0"/>
    <x v="141"/>
    <s v="PABLO FIGUEROA SILVA - TOBA SATANAS"/>
    <x v="2"/>
    <s v="04:14:55"/>
  </r>
  <r>
    <x v="1"/>
    <x v="0"/>
    <x v="1"/>
    <n v="84"/>
    <s v="AD"/>
    <s v="6"/>
    <x v="1"/>
    <s v=""/>
    <s v=""/>
    <s v="10179621"/>
    <s v="AARON "/>
    <s v="AMESTICA OLEA"/>
    <s v="106EP97"/>
    <x v="159"/>
    <m/>
    <s v=""/>
    <m/>
    <s v=""/>
    <s v="CHL"/>
    <s v=""/>
    <s v="18"/>
    <s v="7000"/>
    <m/>
    <s v="04:24"/>
    <s v="17,54"/>
    <s v="5746"/>
    <s v="FTQ GA"/>
    <s v="06:05"/>
    <m/>
    <m/>
    <m/>
    <m/>
    <m/>
    <m/>
    <m/>
    <m/>
    <m/>
    <m/>
    <m/>
    <m/>
    <m/>
    <m/>
    <m/>
    <m/>
    <m/>
    <m/>
    <m/>
    <m/>
    <m/>
    <n v="17.79"/>
    <n v="12746"/>
    <s v="NA"/>
    <x v="2"/>
    <s v="NA"/>
    <s v="NA"/>
    <n v="0"/>
    <e v="#VALUE!"/>
    <n v="0"/>
    <x v="142"/>
    <s v="AARON  AMESTICA OLEA - ALCAZAR ATOMO"/>
    <x v="4"/>
    <s v="04:14:55"/>
  </r>
  <r>
    <x v="1"/>
    <x v="0"/>
    <x v="1"/>
    <n v="84"/>
    <s v="AD"/>
    <s v="7"/>
    <x v="1"/>
    <s v=""/>
    <s v=""/>
    <s v="10062874"/>
    <s v="EDERSON"/>
    <s v="FERNANDES DA COSTA"/>
    <s v="106LO99"/>
    <x v="160"/>
    <m/>
    <s v=""/>
    <m/>
    <s v=""/>
    <s v="BRA"/>
    <s v=""/>
    <s v="15,28"/>
    <s v="8245"/>
    <m/>
    <s v="02:32"/>
    <s v="14,57"/>
    <s v="6920"/>
    <s v="FTQ GA"/>
    <s v="03:01"/>
    <m/>
    <m/>
    <m/>
    <m/>
    <m/>
    <m/>
    <m/>
    <m/>
    <m/>
    <m/>
    <m/>
    <m/>
    <m/>
    <m/>
    <m/>
    <m/>
    <m/>
    <m/>
    <m/>
    <m/>
    <m/>
    <n v="14.96"/>
    <n v="15165"/>
    <s v="NA"/>
    <x v="2"/>
    <s v="NA"/>
    <s v="NA"/>
    <n v="0"/>
    <e v="#VALUE!"/>
    <n v="0"/>
    <x v="143"/>
    <s v="EDERSON FERNANDES DA COSTA - AS EMBRUJO"/>
    <x v="4"/>
    <s v="04:14:55"/>
  </r>
  <r>
    <x v="1"/>
    <x v="0"/>
    <x v="1"/>
    <n v="84"/>
    <s v="AD"/>
    <s v="8"/>
    <x v="1"/>
    <s v=""/>
    <s v=""/>
    <s v="10097521"/>
    <s v="LAURA"/>
    <s v="MORAS"/>
    <s v="106KU22"/>
    <x v="161"/>
    <m/>
    <s v=""/>
    <m/>
    <s v=""/>
    <s v="URU"/>
    <s v=""/>
    <s v="15,14"/>
    <s v="8321"/>
    <s v="FTQ GA"/>
    <s v="08:16"/>
    <m/>
    <m/>
    <m/>
    <m/>
    <m/>
    <m/>
    <m/>
    <m/>
    <m/>
    <m/>
    <m/>
    <m/>
    <m/>
    <m/>
    <m/>
    <m/>
    <m/>
    <m/>
    <m/>
    <m/>
    <m/>
    <m/>
    <m/>
    <m/>
    <m/>
    <n v="15.14"/>
    <n v="8321"/>
    <s v="NA"/>
    <x v="2"/>
    <s v="NA"/>
    <s v="NA"/>
    <n v="0"/>
    <e v="#VALUE!"/>
    <n v="0"/>
    <x v="144"/>
    <s v="LAURA MORAS - JINSHA"/>
    <x v="4"/>
    <s v="04:14:55"/>
  </r>
  <r>
    <x v="1"/>
    <x v="0"/>
    <x v="1"/>
    <n v="84"/>
    <s v="YR"/>
    <s v="1"/>
    <x v="0"/>
    <s v=""/>
    <s v=""/>
    <s v="10194676"/>
    <s v="COLOMBA"/>
    <s v="MATTE TYRER"/>
    <s v="106LU87"/>
    <x v="65"/>
    <m/>
    <s v=""/>
    <m/>
    <s v=""/>
    <s v="CHL"/>
    <s v=""/>
    <s v="18,32"/>
    <s v="6877"/>
    <m/>
    <s v="02:45"/>
    <s v="17,15"/>
    <s v="5879"/>
    <m/>
    <s v="06:51"/>
    <s v="16,75"/>
    <s v="4513"/>
    <m/>
    <s v="11:38"/>
    <m/>
    <m/>
    <m/>
    <m/>
    <m/>
    <m/>
    <m/>
    <m/>
    <m/>
    <m/>
    <m/>
    <m/>
    <m/>
    <m/>
    <m/>
    <m/>
    <m/>
    <n v="17.510000000000002"/>
    <n v="17268"/>
    <n v="17268"/>
    <x v="3"/>
    <n v="5"/>
    <s v="04:47:48"/>
    <n v="180"/>
    <n v="-32.883333333333333"/>
    <n v="231.11666666666667"/>
    <x v="81"/>
    <s v="COLOMBA MATTE TYRER - MISIL"/>
    <x v="8"/>
    <s v="04:14:55"/>
  </r>
  <r>
    <x v="1"/>
    <x v="0"/>
    <x v="1"/>
    <n v="84"/>
    <s v="YR"/>
    <s v="2"/>
    <x v="0"/>
    <s v=""/>
    <s v=""/>
    <s v="10147207"/>
    <s v="EMA"/>
    <s v="SANCHEZ"/>
    <s v="106KP70"/>
    <x v="49"/>
    <m/>
    <s v=""/>
    <m/>
    <s v=""/>
    <s v="URU"/>
    <s v=""/>
    <s v="17,04"/>
    <s v="7394"/>
    <m/>
    <s v="02:10"/>
    <s v="16,43"/>
    <s v="6134"/>
    <m/>
    <s v="02:00"/>
    <s v="18,04"/>
    <s v="4190"/>
    <m/>
    <s v="04:49"/>
    <m/>
    <m/>
    <m/>
    <m/>
    <m/>
    <m/>
    <m/>
    <m/>
    <m/>
    <m/>
    <m/>
    <m/>
    <m/>
    <m/>
    <m/>
    <m/>
    <m/>
    <n v="17.07"/>
    <n v="17718"/>
    <n v="17718"/>
    <x v="3"/>
    <n v="6"/>
    <s v="04:55:18"/>
    <n v="175"/>
    <n v="-40.383333333333333"/>
    <n v="218.61666666666667"/>
    <x v="145"/>
    <s v="EMA SANCHEZ - TOBA GRINGA"/>
    <x v="4"/>
    <s v="04:14:55"/>
  </r>
  <r>
    <x v="1"/>
    <x v="0"/>
    <x v="1"/>
    <n v="84"/>
    <s v="YR"/>
    <s v="3"/>
    <x v="0"/>
    <s v=""/>
    <s v=""/>
    <s v="10105419"/>
    <s v="TRINIDAD"/>
    <s v="MENDEZ"/>
    <s v="106BD63"/>
    <x v="162"/>
    <m/>
    <s v=""/>
    <m/>
    <s v=""/>
    <s v="ARG"/>
    <s v=""/>
    <s v="17,07"/>
    <s v="7380"/>
    <m/>
    <s v="01:58"/>
    <s v="16,02"/>
    <s v="6293"/>
    <m/>
    <s v="04:28"/>
    <s v="18,68"/>
    <s v="4048"/>
    <m/>
    <s v="04:56"/>
    <m/>
    <m/>
    <m/>
    <m/>
    <m/>
    <m/>
    <m/>
    <m/>
    <m/>
    <m/>
    <m/>
    <m/>
    <m/>
    <m/>
    <m/>
    <m/>
    <m/>
    <n v="17.059999999999999"/>
    <n v="17721"/>
    <n v="17721"/>
    <x v="3"/>
    <n v="7"/>
    <s v="04:55:21"/>
    <n v="170"/>
    <n v="-40.43333333333333"/>
    <n v="213.56666666666666"/>
    <x v="146"/>
    <s v="TRINIDAD MENDEZ - ALCAZAR DILAILA"/>
    <x v="4"/>
    <s v="04:14:55"/>
  </r>
  <r>
    <x v="1"/>
    <x v="0"/>
    <x v="1"/>
    <n v="84"/>
    <s v="YR"/>
    <s v="4"/>
    <x v="1"/>
    <s v=""/>
    <s v=""/>
    <s v="10168197"/>
    <s v="JOSEFINA"/>
    <s v="CAPUTO"/>
    <s v="106GG91"/>
    <x v="26"/>
    <m/>
    <s v=""/>
    <m/>
    <s v=""/>
    <s v="ARG"/>
    <s v=""/>
    <s v="16,65"/>
    <s v="7568"/>
    <m/>
    <s v="12:46"/>
    <s v="14,41"/>
    <s v="6994"/>
    <s v="FTQ GA"/>
    <s v="08:29"/>
    <m/>
    <m/>
    <m/>
    <m/>
    <m/>
    <m/>
    <m/>
    <m/>
    <m/>
    <m/>
    <m/>
    <m/>
    <m/>
    <m/>
    <m/>
    <m/>
    <m/>
    <m/>
    <m/>
    <m/>
    <m/>
    <n v="15.57"/>
    <n v="14562"/>
    <s v="NA"/>
    <x v="3"/>
    <s v="NA"/>
    <s v="NA"/>
    <n v="0"/>
    <e v="#VALUE!"/>
    <n v="0"/>
    <x v="147"/>
    <s v="JOSEFINA CAPUTO - FADAR HADIN"/>
    <x v="4"/>
    <s v="04:14:55"/>
  </r>
  <r>
    <x v="1"/>
    <x v="0"/>
    <x v="1"/>
    <n v="84"/>
    <s v="YR"/>
    <s v="5"/>
    <x v="1"/>
    <s v=""/>
    <s v=""/>
    <s v="10182689"/>
    <s v="JOSEFINA"/>
    <s v="BACHELET COTO"/>
    <s v="106LT37"/>
    <x v="163"/>
    <m/>
    <s v=""/>
    <m/>
    <s v=""/>
    <s v="CHL"/>
    <s v=""/>
    <s v="17,68"/>
    <s v="7125"/>
    <s v="FTQ GA"/>
    <s v="06:50"/>
    <m/>
    <m/>
    <m/>
    <m/>
    <m/>
    <m/>
    <m/>
    <m/>
    <m/>
    <m/>
    <m/>
    <m/>
    <m/>
    <m/>
    <m/>
    <m/>
    <m/>
    <m/>
    <m/>
    <m/>
    <m/>
    <m/>
    <m/>
    <m/>
    <m/>
    <n v="17.68"/>
    <n v="7125"/>
    <s v="NA"/>
    <x v="3"/>
    <s v="NA"/>
    <s v="NA"/>
    <n v="0"/>
    <e v="#VALUE!"/>
    <n v="0"/>
    <x v="148"/>
    <s v="JOSEFINA BACHELET COTO - CZ SARAI"/>
    <x v="4"/>
    <s v="04:14:55"/>
  </r>
  <r>
    <x v="1"/>
    <x v="1"/>
    <x v="1"/>
    <n v="84"/>
    <s v="AD"/>
    <s v="1"/>
    <x v="0"/>
    <s v=""/>
    <s v=""/>
    <m/>
    <s v="RICARDO"/>
    <s v="THOMSEN"/>
    <m/>
    <x v="61"/>
    <m/>
    <s v=""/>
    <m/>
    <s v=""/>
    <s v="CHL"/>
    <s v=""/>
    <s v="09:30:00"/>
    <s v="11:02:09"/>
    <s v="11:11:57"/>
    <s v="20,6"/>
    <s v="22,79"/>
    <s v="6118"/>
    <m/>
    <s v="11:51:57"/>
    <s v="13:05:24"/>
    <s v="13:15:41"/>
    <s v="20,07"/>
    <s v="22,88"/>
    <s v="5023"/>
    <m/>
    <s v="13:55:41"/>
    <s v="15:04:54"/>
    <s v="15:11:05"/>
    <s v="18,2"/>
    <s v="18,2"/>
    <s v="4154"/>
    <m/>
    <m/>
    <m/>
    <m/>
    <m/>
    <m/>
    <m/>
    <m/>
    <n v="19.77"/>
    <n v="19.77"/>
    <n v="15295"/>
    <n v="15295"/>
    <x v="2"/>
    <n v="1"/>
    <s v="04:14:55"/>
    <n v="200"/>
    <n v="0"/>
    <n v="284"/>
    <x v="63"/>
    <s v="RICARDO THOMSEN - ZAGAL"/>
    <x v="4"/>
    <s v="04:14:55"/>
  </r>
  <r>
    <x v="1"/>
    <x v="1"/>
    <x v="1"/>
    <n v="84"/>
    <s v="AD"/>
    <s v="2"/>
    <x v="0"/>
    <s v=""/>
    <s v=""/>
    <s v="10118391"/>
    <s v="CARLOS "/>
    <s v="SILVA ESCOBAR"/>
    <s v="104WZ17"/>
    <x v="164"/>
    <m/>
    <s v=""/>
    <m/>
    <s v=""/>
    <s v="CHL"/>
    <s v=""/>
    <s v="09:30:00"/>
    <s v="11:06:20"/>
    <s v="11:12:06"/>
    <s v="20,57"/>
    <s v="21,8"/>
    <s v="6126"/>
    <m/>
    <s v="11:52:06"/>
    <s v="13:11:52"/>
    <s v="13:25:53"/>
    <s v="17,91"/>
    <s v="21,06"/>
    <s v="5628"/>
    <m/>
    <s v="14:05:53"/>
    <s v="15:28:10"/>
    <s v="15:57:52"/>
    <s v="15,31"/>
    <s v="15,31"/>
    <s v="4936"/>
    <m/>
    <m/>
    <m/>
    <m/>
    <m/>
    <m/>
    <m/>
    <m/>
    <n v="18.12"/>
    <n v="18.12"/>
    <n v="16690"/>
    <n v="16690"/>
    <x v="2"/>
    <n v="2"/>
    <s v="04:38:10"/>
    <n v="195"/>
    <n v="-23.25"/>
    <n v="255.75"/>
    <x v="149"/>
    <s v="CARLOS  SILVA ESCOBAR - HADY"/>
    <x v="4"/>
    <s v="04:14:55"/>
  </r>
  <r>
    <x v="1"/>
    <x v="1"/>
    <x v="1"/>
    <n v="84"/>
    <s v="AD"/>
    <s v="3"/>
    <x v="0"/>
    <s v=""/>
    <s v=""/>
    <m/>
    <s v="FRANCISCO"/>
    <s v="VERGARA"/>
    <m/>
    <x v="165"/>
    <m/>
    <s v=""/>
    <m/>
    <s v=""/>
    <s v="CHL"/>
    <s v=""/>
    <s v="09:30:00"/>
    <s v="11:22:01"/>
    <s v="11:26:43"/>
    <s v="17,99"/>
    <s v="18,74"/>
    <s v="7004"/>
    <m/>
    <s v="12:06:43"/>
    <s v="13:39:41"/>
    <s v="13:58:31"/>
    <s v="15,03"/>
    <s v="18,07"/>
    <s v="6708"/>
    <m/>
    <s v="14:38:31"/>
    <s v="15:52:52"/>
    <s v="16:15:12"/>
    <s v="16,94"/>
    <s v="16,94"/>
    <s v="4461"/>
    <m/>
    <m/>
    <m/>
    <m/>
    <m/>
    <m/>
    <m/>
    <m/>
    <n v="16.64"/>
    <n v="16.64"/>
    <n v="18173"/>
    <n v="18173"/>
    <x v="2"/>
    <n v="9"/>
    <s v="05:02:53"/>
    <n v="160"/>
    <n v="-47.966666666666669"/>
    <n v="196.03333333333333"/>
    <x v="150"/>
    <s v="FRANCISCO VERGARA - VIUDA NEGRA"/>
    <x v="4"/>
    <s v="04:14:55"/>
  </r>
  <r>
    <x v="1"/>
    <x v="1"/>
    <x v="1"/>
    <n v="84"/>
    <s v="AD"/>
    <s v="4"/>
    <x v="0"/>
    <s v=""/>
    <s v=""/>
    <s v="10192285"/>
    <s v="CRISTOBAL"/>
    <s v="BELTRAMIN"/>
    <m/>
    <x v="99"/>
    <m/>
    <s v=""/>
    <m/>
    <s v=""/>
    <s v="CHL"/>
    <s v=""/>
    <s v="09:30:00"/>
    <s v="11:41:27"/>
    <s v="11:44:17"/>
    <s v="15,64"/>
    <s v="15,98"/>
    <s v="8058"/>
    <m/>
    <s v="12:24:17"/>
    <s v="14:11:22"/>
    <s v="14:14:31"/>
    <s v="15,24"/>
    <s v="15,69"/>
    <s v="6613"/>
    <m/>
    <s v="14:54:31"/>
    <s v="16:11:50"/>
    <s v="16:16:37"/>
    <s v="16,3"/>
    <s v="16,3"/>
    <s v="4639"/>
    <m/>
    <m/>
    <m/>
    <m/>
    <m/>
    <m/>
    <m/>
    <m/>
    <n v="15.66"/>
    <n v="15.66"/>
    <n v="19310"/>
    <n v="19310"/>
    <x v="2"/>
    <n v="10"/>
    <s v="05:21:50"/>
    <n v="155"/>
    <n v="-66.916666666666671"/>
    <n v="172.08333333333331"/>
    <x v="34"/>
    <s v="CRISTOBAL BELTRAMIN - TAQUILLERA"/>
    <x v="4"/>
    <s v="04:14:55"/>
  </r>
  <r>
    <x v="1"/>
    <x v="1"/>
    <x v="1"/>
    <n v="84"/>
    <s v="AD"/>
    <s v="5"/>
    <x v="0"/>
    <s v=""/>
    <s v=""/>
    <m/>
    <s v="RODRIGO"/>
    <s v="MOREIRA"/>
    <m/>
    <x v="166"/>
    <m/>
    <s v=""/>
    <m/>
    <s v=""/>
    <s v="CHL"/>
    <s v=""/>
    <s v="09:30:00"/>
    <s v="11:44:45"/>
    <s v="11:46:57"/>
    <s v="15,33"/>
    <s v="15,58"/>
    <s v="8218"/>
    <m/>
    <s v="12:26:57"/>
    <s v="14:19:18"/>
    <s v="14:24:25"/>
    <s v="14,3"/>
    <s v="14,96"/>
    <s v="7047"/>
    <m/>
    <s v="15:04:25"/>
    <s v="16:19:11"/>
    <s v="16:27:13"/>
    <s v="16,85"/>
    <s v="16,85"/>
    <s v="4487"/>
    <m/>
    <m/>
    <m/>
    <m/>
    <m/>
    <m/>
    <m/>
    <m/>
    <n v="15.31"/>
    <n v="15.31"/>
    <n v="19752"/>
    <n v="19752"/>
    <x v="2"/>
    <n v="11"/>
    <s v="05:29:12"/>
    <n v="150"/>
    <n v="-74.283333333333331"/>
    <n v="159.71666666666667"/>
    <x v="151"/>
    <s v="RODRIGO MOREIRA - RAISA"/>
    <x v="4"/>
    <s v="04:14:55"/>
  </r>
  <r>
    <x v="1"/>
    <x v="1"/>
    <x v="1"/>
    <n v="84"/>
    <s v="AD"/>
    <s v="6"/>
    <x v="0"/>
    <s v=""/>
    <s v=""/>
    <m/>
    <s v="JOSE CAIO"/>
    <s v="FRISONI VAS GUIMARAES"/>
    <m/>
    <x v="167"/>
    <m/>
    <s v=""/>
    <m/>
    <s v=""/>
    <s v="BRA"/>
    <s v=""/>
    <s v="09:30:00"/>
    <s v="11:44:41"/>
    <s v="11:47:05"/>
    <s v="15,32"/>
    <s v="15,59"/>
    <s v="8225"/>
    <m/>
    <s v="12:27:05"/>
    <s v="14:19:46"/>
    <s v="14:22:37"/>
    <s v="14,54"/>
    <s v="14,91"/>
    <s v="6933"/>
    <m/>
    <s v="15:02:37"/>
    <s v="16:19:15"/>
    <s v="16:25:42"/>
    <s v="16,44"/>
    <s v="16,44"/>
    <s v="4598"/>
    <m/>
    <m/>
    <m/>
    <m/>
    <m/>
    <m/>
    <m/>
    <m/>
    <n v="15.31"/>
    <n v="15.31"/>
    <n v="19756"/>
    <n v="19756"/>
    <x v="2"/>
    <n v="12"/>
    <s v="05:29:16"/>
    <n v="145"/>
    <n v="-74.349999999999994"/>
    <n v="154.65"/>
    <x v="152"/>
    <s v="JOSE CAIO FRISONI VAS GUIMARAES - BELLA"/>
    <x v="4"/>
    <s v="04:14:55"/>
  </r>
  <r>
    <x v="1"/>
    <x v="1"/>
    <x v="1"/>
    <n v="84"/>
    <s v="AD"/>
    <s v="7"/>
    <x v="0"/>
    <s v=""/>
    <s v=""/>
    <m/>
    <s v="LEON"/>
    <s v="LARRAIN"/>
    <m/>
    <x v="70"/>
    <m/>
    <s v=""/>
    <m/>
    <s v=""/>
    <s v="CHL"/>
    <s v=""/>
    <s v="09:30:00"/>
    <s v="11:42:42"/>
    <s v="11:45:09"/>
    <s v="15,54"/>
    <s v="15,82"/>
    <s v="8110"/>
    <m/>
    <s v="12:25:09"/>
    <s v="14:12:24"/>
    <s v="14:16:59"/>
    <s v="15,02"/>
    <s v="15,66"/>
    <s v="6710"/>
    <m/>
    <s v="14:56:59"/>
    <s v="16:19:29"/>
    <s v="16:25:27"/>
    <s v="15,27"/>
    <s v="15,27"/>
    <s v="4951"/>
    <m/>
    <m/>
    <m/>
    <m/>
    <m/>
    <m/>
    <m/>
    <m/>
    <n v="15.3"/>
    <n v="15.3"/>
    <n v="19770"/>
    <n v="19770"/>
    <x v="2"/>
    <n v="13"/>
    <s v="05:29:30"/>
    <n v="140"/>
    <n v="-74.583333333333329"/>
    <n v="149.41666666666669"/>
    <x v="70"/>
    <s v="LEON LARRAIN - LB ZARPAZO"/>
    <x v="4"/>
    <s v="04:14:55"/>
  </r>
  <r>
    <x v="1"/>
    <x v="1"/>
    <x v="1"/>
    <n v="84"/>
    <s v="AD"/>
    <s v="8"/>
    <x v="0"/>
    <s v=""/>
    <s v=""/>
    <s v="10067186"/>
    <s v="AYLIN"/>
    <s v="GOMEZ"/>
    <m/>
    <x v="168"/>
    <m/>
    <s v=""/>
    <m/>
    <s v=""/>
    <s v="CHL"/>
    <s v=""/>
    <s v="09:30:00"/>
    <s v="11:44:48"/>
    <s v="11:47:16"/>
    <s v="15,3"/>
    <s v="15,58"/>
    <s v="8236"/>
    <m/>
    <s v="12:27:16"/>
    <s v="14:18:20"/>
    <s v="14:20:17"/>
    <s v="14,86"/>
    <s v="15,12"/>
    <s v="6782"/>
    <m/>
    <s v="15:00:17"/>
    <s v="16:19:33"/>
    <s v="16:40:28"/>
    <s v="15,9"/>
    <s v="15,9"/>
    <s v="4756"/>
    <m/>
    <m/>
    <m/>
    <m/>
    <m/>
    <m/>
    <m/>
    <m/>
    <n v="15.29"/>
    <n v="15.29"/>
    <n v="19774"/>
    <n v="19774"/>
    <x v="2"/>
    <n v="14"/>
    <s v="05:29:34"/>
    <n v="135"/>
    <n v="-74.650000000000006"/>
    <n v="144.35"/>
    <x v="153"/>
    <s v="AYLIN GOMEZ - DOMINIQUE"/>
    <x v="4"/>
    <s v="04:14:55"/>
  </r>
  <r>
    <x v="1"/>
    <x v="1"/>
    <x v="1"/>
    <n v="84"/>
    <s v="AD"/>
    <s v="9"/>
    <x v="0"/>
    <s v=""/>
    <s v=""/>
    <s v="10040068"/>
    <s v="CLAUDIO"/>
    <s v="CORNEJO CABEZAS"/>
    <m/>
    <x v="169"/>
    <m/>
    <s v=""/>
    <m/>
    <s v=""/>
    <s v="CHL"/>
    <s v=""/>
    <s v="09:30:00"/>
    <s v="11:49:52"/>
    <s v="11:53:25"/>
    <s v="14,64"/>
    <s v="15,01"/>
    <s v="8605"/>
    <m/>
    <s v="12:33:25"/>
    <s v="14:19:09"/>
    <s v="14:22:59"/>
    <s v="15,33"/>
    <s v="15,89"/>
    <s v="6575"/>
    <m/>
    <s v="15:02:59"/>
    <s v="16:21:59"/>
    <s v="16:35:40"/>
    <s v="15,95"/>
    <s v="15,95"/>
    <s v="4740"/>
    <m/>
    <m/>
    <m/>
    <m/>
    <m/>
    <m/>
    <m/>
    <m/>
    <n v="15.18"/>
    <n v="15.18"/>
    <n v="19919"/>
    <n v="19919"/>
    <x v="2"/>
    <n v="15"/>
    <s v="05:31:59"/>
    <n v="130"/>
    <n v="-77.066666666666663"/>
    <n v="136.93333333333334"/>
    <x v="10"/>
    <s v="CLAUDIO CORNEJO CABEZAS - SERCKIS"/>
    <x v="3"/>
    <s v="04:14:55"/>
  </r>
  <r>
    <x v="1"/>
    <x v="1"/>
    <x v="1"/>
    <n v="84"/>
    <s v="AD"/>
    <s v="10"/>
    <x v="0"/>
    <s v=""/>
    <s v=""/>
    <m/>
    <s v="OSCAR"/>
    <s v="TAHAN"/>
    <m/>
    <x v="170"/>
    <m/>
    <s v=""/>
    <m/>
    <s v=""/>
    <s v="CHL"/>
    <s v=""/>
    <s v="09:30:00"/>
    <s v="11:45:05"/>
    <s v="11:47:55"/>
    <s v="15,23"/>
    <s v="15,55"/>
    <s v="8276"/>
    <m/>
    <s v="12:27:55"/>
    <s v="14:19:20"/>
    <s v="14:26:56"/>
    <s v="14,11"/>
    <s v="15,08"/>
    <s v="7141"/>
    <m/>
    <s v="15:06:56"/>
    <s v="16:29:17"/>
    <s v="16:35:00"/>
    <s v="15,3"/>
    <s v="15,3"/>
    <s v="4940"/>
    <m/>
    <m/>
    <m/>
    <m/>
    <m/>
    <m/>
    <m/>
    <m/>
    <n v="14.85"/>
    <n v="14.85"/>
    <n v="20357"/>
    <n v="20357"/>
    <x v="2"/>
    <n v="17"/>
    <s v="05:39:17"/>
    <n v="120"/>
    <n v="-84.366666666666674"/>
    <n v="119.63333333333333"/>
    <x v="62"/>
    <s v="OSCAR TAHAN - UMARA"/>
    <x v="4"/>
    <s v="04:14:55"/>
  </r>
  <r>
    <x v="1"/>
    <x v="1"/>
    <x v="1"/>
    <n v="84"/>
    <s v="AD"/>
    <s v="11"/>
    <x v="0"/>
    <s v=""/>
    <s v=""/>
    <m/>
    <s v="SOFIA"/>
    <s v="GARCIA BONGOLL"/>
    <m/>
    <x v="171"/>
    <m/>
    <s v=""/>
    <m/>
    <s v=""/>
    <s v="CHL"/>
    <s v=""/>
    <s v="09:30:00"/>
    <s v="11:40:31"/>
    <s v="11:46:52"/>
    <s v="15,34"/>
    <s v="16,09"/>
    <s v="8213"/>
    <m/>
    <s v="12:26:52"/>
    <s v="14:19:49"/>
    <s v="14:26:34"/>
    <s v="14,04"/>
    <s v="14,88"/>
    <s v="7182"/>
    <m/>
    <s v="15:06:34"/>
    <s v="16:29:20"/>
    <s v="16:35:35"/>
    <s v="15,23"/>
    <s v="15,23"/>
    <s v="4965"/>
    <m/>
    <m/>
    <m/>
    <m/>
    <m/>
    <m/>
    <m/>
    <m/>
    <n v="14.85"/>
    <n v="14.85"/>
    <n v="20360"/>
    <n v="20360"/>
    <x v="2"/>
    <n v="18"/>
    <s v="05:39:20"/>
    <n v="115"/>
    <n v="-84.416666666666671"/>
    <n v="114.58333333333333"/>
    <x v="154"/>
    <s v="SOFIA GARCIA BONGOLL - MANSUR"/>
    <x v="4"/>
    <s v="04:14:55"/>
  </r>
  <r>
    <x v="1"/>
    <x v="1"/>
    <x v="1"/>
    <n v="84"/>
    <s v="AD"/>
    <s v="12"/>
    <x v="0"/>
    <s v=""/>
    <s v=""/>
    <s v="10116530"/>
    <s v="BRYAN"/>
    <s v="VALDEBENITO"/>
    <m/>
    <x v="172"/>
    <m/>
    <s v=""/>
    <m/>
    <s v=""/>
    <s v="CHL"/>
    <s v=""/>
    <s v="09:30:00"/>
    <s v="11:44:58"/>
    <s v="11:48:49"/>
    <s v="15,13"/>
    <s v="15,56"/>
    <s v="8330"/>
    <m/>
    <s v="12:28:49"/>
    <s v="14:28:01"/>
    <s v="14:34:58"/>
    <s v="13,32"/>
    <s v="14,1"/>
    <s v="7568"/>
    <m/>
    <s v="15:14:58"/>
    <s v="17:00:02"/>
    <s v="17:04:48"/>
    <s v="11,99"/>
    <s v="11,99"/>
    <s v="6304"/>
    <m/>
    <m/>
    <m/>
    <m/>
    <m/>
    <m/>
    <m/>
    <m/>
    <n v="13.62"/>
    <n v="13.62"/>
    <n v="22203"/>
    <n v="22203"/>
    <x v="2"/>
    <n v="21"/>
    <s v="06:10:03"/>
    <n v="100"/>
    <n v="-115.13333333333333"/>
    <n v="83.999999880000004"/>
    <x v="100"/>
    <s v="BRYAN VALDEBENITO - ATENEA"/>
    <x v="4"/>
    <s v="04:14:55"/>
  </r>
  <r>
    <x v="1"/>
    <x v="1"/>
    <x v="1"/>
    <n v="84"/>
    <s v="AD"/>
    <s v="13"/>
    <x v="0"/>
    <s v=""/>
    <s v=""/>
    <m/>
    <s v="BARBARA"/>
    <s v="DOMONT"/>
    <s v=""/>
    <x v="173"/>
    <m/>
    <s v=""/>
    <m/>
    <s v=""/>
    <s v="CHL"/>
    <s v=""/>
    <s v="09:30:00"/>
    <s v="11:45:01"/>
    <s v="11:49:58"/>
    <s v="15"/>
    <s v="15,55"/>
    <s v="8398"/>
    <m/>
    <s v="12:29:58"/>
    <s v="14:28:04"/>
    <s v="14:34:52"/>
    <s v="13,45"/>
    <s v="14,23"/>
    <s v="7494"/>
    <m/>
    <s v="15:14:52"/>
    <s v="17:00:07"/>
    <s v="17:04:44"/>
    <s v="11,97"/>
    <s v="11,97"/>
    <s v="6316"/>
    <m/>
    <m/>
    <m/>
    <m/>
    <m/>
    <m/>
    <m/>
    <m/>
    <n v="13.62"/>
    <n v="13.62"/>
    <n v="22208"/>
    <n v="22208"/>
    <x v="2"/>
    <n v="22"/>
    <s v="06:10:08"/>
    <n v="95"/>
    <n v="-115.21666666666667"/>
    <n v="83.999999869999996"/>
    <x v="155"/>
    <s v="BARBARA DOMONT - SIROCCO "/>
    <x v="4"/>
    <s v="04:14:55"/>
  </r>
  <r>
    <x v="1"/>
    <x v="1"/>
    <x v="1"/>
    <n v="84"/>
    <s v="AD"/>
    <s v="14"/>
    <x v="1"/>
    <s v=""/>
    <s v=""/>
    <s v="10172798"/>
    <s v="ESTEBAN"/>
    <s v="OLIVARES OSORIO"/>
    <s v="106BH20"/>
    <x v="85"/>
    <m/>
    <s v=""/>
    <m/>
    <s v=""/>
    <s v="CHL"/>
    <s v=""/>
    <s v="09:30:00"/>
    <s v="11:20:22"/>
    <s v="11:27:59"/>
    <s v="17,8"/>
    <s v="19,03"/>
    <s v="7080"/>
    <m/>
    <s v="12:07:59"/>
    <s v="13:38:18"/>
    <s v="13:55:42"/>
    <s v="15,6"/>
    <s v="18,6"/>
    <s v="6463"/>
    <m/>
    <s v="14:35:42"/>
    <s v="15:48:37"/>
    <s v="16:00:01"/>
    <s v="17,28"/>
    <s v="17,28"/>
    <s v="4375"/>
    <s v="FTQ GA"/>
    <m/>
    <m/>
    <m/>
    <m/>
    <m/>
    <m/>
    <m/>
    <n v="16.88"/>
    <n v="16.88"/>
    <n v="17918"/>
    <s v="NA"/>
    <x v="2"/>
    <s v="NA"/>
    <s v="NA"/>
    <n v="0"/>
    <e v="#VALUE!"/>
    <n v="0"/>
    <x v="85"/>
    <s v="ESTEBAN OLIVARES OSORIO - KALUKA"/>
    <x v="4"/>
    <s v="04:14:55"/>
  </r>
  <r>
    <x v="1"/>
    <x v="1"/>
    <x v="1"/>
    <n v="84"/>
    <s v="AD"/>
    <s v="15"/>
    <x v="1"/>
    <s v=""/>
    <s v=""/>
    <m/>
    <s v="PABLO "/>
    <s v="LLOMPART GARCIA HUIDOBRO"/>
    <m/>
    <x v="174"/>
    <m/>
    <s v=""/>
    <m/>
    <s v=""/>
    <s v="CHL"/>
    <s v=""/>
    <s v="09:30:00"/>
    <s v="11:44:57"/>
    <s v="11:51:33"/>
    <s v="14,83"/>
    <s v="15,56"/>
    <s v="8494"/>
    <m/>
    <s v="12:31:33"/>
    <s v="14:19:24"/>
    <s v="14:29:08"/>
    <s v="14,29"/>
    <s v="15,58"/>
    <s v="7054"/>
    <m/>
    <s v="15:09:08"/>
    <s v="16:33:57"/>
    <s v="16:42:15"/>
    <s v="14,86"/>
    <s v="14,86"/>
    <s v="5089"/>
    <s v="FTQ GA"/>
    <m/>
    <m/>
    <m/>
    <m/>
    <m/>
    <m/>
    <m/>
    <n v="14.65"/>
    <n v="14.65"/>
    <n v="20637"/>
    <s v="NA"/>
    <x v="2"/>
    <s v="NA"/>
    <s v="NA"/>
    <n v="0"/>
    <e v="#VALUE!"/>
    <n v="0"/>
    <x v="156"/>
    <s v="PABLO  LLOMPART GARCIA HUIDOBRO - ANCAR FARUK"/>
    <x v="4"/>
    <s v="04:14:55"/>
  </r>
  <r>
    <x v="1"/>
    <x v="1"/>
    <x v="1"/>
    <n v="84"/>
    <s v="AD"/>
    <s v="16"/>
    <x v="1"/>
    <s v=""/>
    <s v=""/>
    <m/>
    <s v="SERGIO"/>
    <s v="ULLOA C"/>
    <m/>
    <x v="67"/>
    <m/>
    <s v=""/>
    <m/>
    <s v=""/>
    <s v="CHL"/>
    <s v=""/>
    <s v="09:30:00"/>
    <s v="11:21:59"/>
    <s v="11:30:20"/>
    <s v="17,45"/>
    <s v="18,75"/>
    <s v="7221"/>
    <m/>
    <s v="12:10:20"/>
    <s v="13:48:58"/>
    <s v="14:08:00"/>
    <s v="14,28"/>
    <s v="17,04"/>
    <s v="7059"/>
    <m/>
    <s v="14:48:00"/>
    <s v=""/>
    <s v=""/>
    <s v=""/>
    <s v=""/>
    <s v=""/>
    <s v="RET"/>
    <m/>
    <m/>
    <m/>
    <m/>
    <m/>
    <m/>
    <m/>
    <n v="15.88"/>
    <n v="15.88"/>
    <n v="14280"/>
    <s v="NA"/>
    <x v="2"/>
    <s v="NA"/>
    <s v="NA"/>
    <n v="0"/>
    <e v="#VALUE!"/>
    <n v="0"/>
    <x v="67"/>
    <s v="SERGIO ULLOA C - HF BARII"/>
    <x v="4"/>
    <s v="04:14:55"/>
  </r>
  <r>
    <x v="1"/>
    <x v="1"/>
    <x v="1"/>
    <n v="84"/>
    <s v="AD"/>
    <s v="17"/>
    <x v="1"/>
    <s v=""/>
    <s v=""/>
    <m/>
    <s v="MAXIMILIANO "/>
    <s v="CORREA ARIZTIA"/>
    <m/>
    <x v="175"/>
    <m/>
    <s v=""/>
    <m/>
    <s v=""/>
    <s v="CHL"/>
    <s v=""/>
    <s v="09:30:00"/>
    <s v="11:05:30"/>
    <s v="11:11:51"/>
    <s v="20,62"/>
    <s v="21,99"/>
    <s v="6112"/>
    <m/>
    <s v="11:51:51"/>
    <s v="13:05:34"/>
    <s v="13:25:26"/>
    <s v="17,95"/>
    <s v="22,79"/>
    <s v="5615"/>
    <s v="FTQ ME"/>
    <m/>
    <m/>
    <m/>
    <m/>
    <m/>
    <m/>
    <m/>
    <m/>
    <m/>
    <m/>
    <m/>
    <m/>
    <m/>
    <m/>
    <n v="19.34"/>
    <n v="19.34"/>
    <n v="11726"/>
    <s v="NA"/>
    <x v="2"/>
    <s v="NA"/>
    <s v="NA"/>
    <n v="0"/>
    <e v="#VALUE!"/>
    <n v="0"/>
    <x v="157"/>
    <s v="MAXIMILIANO  CORREA ARIZTIA - TATON"/>
    <x v="4"/>
    <s v="04:14:55"/>
  </r>
  <r>
    <x v="1"/>
    <x v="1"/>
    <x v="1"/>
    <n v="84"/>
    <s v="AD"/>
    <s v="18"/>
    <x v="1"/>
    <s v=""/>
    <s v=""/>
    <s v="10066737"/>
    <s v="FRANCISCO"/>
    <s v="BOETSCH VICUÑA"/>
    <m/>
    <x v="176"/>
    <m/>
    <s v=""/>
    <m/>
    <s v=""/>
    <s v="CHL"/>
    <s v=""/>
    <s v="09:30:00"/>
    <s v="11:06:24"/>
    <s v="11:15:57"/>
    <s v="19,82"/>
    <s v="21,78"/>
    <s v="6357"/>
    <m/>
    <s v="11:55:57"/>
    <s v="13:37:26"/>
    <s v="13:52:05"/>
    <s v="14,46"/>
    <s v="16,55"/>
    <s v="6969"/>
    <s v="FTQ ME"/>
    <m/>
    <m/>
    <m/>
    <m/>
    <m/>
    <m/>
    <m/>
    <m/>
    <m/>
    <m/>
    <m/>
    <m/>
    <m/>
    <m/>
    <n v="17.02"/>
    <n v="17.02"/>
    <n v="13326"/>
    <s v="NA"/>
    <x v="2"/>
    <s v="NA"/>
    <s v="NA"/>
    <n v="0"/>
    <e v="#VALUE!"/>
    <n v="0"/>
    <x v="158"/>
    <s v="FRANCISCO BOETSCH VICUÑA - BELLE"/>
    <x v="4"/>
    <s v="04:14:55"/>
  </r>
  <r>
    <x v="1"/>
    <x v="1"/>
    <x v="1"/>
    <n v="84"/>
    <s v="AD"/>
    <s v="19"/>
    <x v="1"/>
    <s v=""/>
    <s v=""/>
    <m/>
    <s v="FRANCISCA "/>
    <s v="SANTA CRUZ MANRIQUEZ"/>
    <m/>
    <x v="177"/>
    <m/>
    <s v=""/>
    <m/>
    <s v=""/>
    <s v="CHL"/>
    <s v=""/>
    <s v="09:30:00"/>
    <s v="11:05:32"/>
    <s v="11:25:27"/>
    <s v="18,19"/>
    <s v="21,98"/>
    <s v="6927"/>
    <m/>
    <s v="12:05:27"/>
    <s v="13:36:58"/>
    <s v="13:53:59"/>
    <s v="15,48"/>
    <s v="18,35"/>
    <s v="6512"/>
    <s v="FTQ ME"/>
    <m/>
    <m/>
    <m/>
    <m/>
    <m/>
    <m/>
    <m/>
    <m/>
    <m/>
    <m/>
    <m/>
    <m/>
    <m/>
    <m/>
    <n v="16.88"/>
    <n v="16.88"/>
    <n v="13439"/>
    <s v="NA"/>
    <x v="2"/>
    <s v="NA"/>
    <s v="NA"/>
    <n v="0"/>
    <e v="#VALUE!"/>
    <n v="0"/>
    <x v="159"/>
    <s v="FRANCISCA  SANTA CRUZ MANRIQUEZ - JEKE"/>
    <x v="6"/>
    <s v="04:14:55"/>
  </r>
  <r>
    <x v="1"/>
    <x v="1"/>
    <x v="1"/>
    <n v="84"/>
    <s v="AD"/>
    <s v="20"/>
    <x v="1"/>
    <s v=""/>
    <s v=""/>
    <s v="_x0009_10100231"/>
    <s v="JAVIERA"/>
    <s v="GAJARDO ARAOS"/>
    <s v="104BR77"/>
    <x v="178"/>
    <m/>
    <s v=""/>
    <m/>
    <s v=""/>
    <s v="CHL"/>
    <s v=""/>
    <s v="09:30:00"/>
    <s v="11:21:56"/>
    <s v="11:26:34"/>
    <s v="18,01"/>
    <s v="18,76"/>
    <s v="6995"/>
    <m/>
    <s v="12:06:34"/>
    <s v="14:03:58"/>
    <s v="14:12:48"/>
    <s v="13,31"/>
    <s v="14,31"/>
    <s v="7574"/>
    <s v="RET"/>
    <m/>
    <m/>
    <m/>
    <m/>
    <m/>
    <m/>
    <m/>
    <m/>
    <m/>
    <m/>
    <m/>
    <m/>
    <m/>
    <m/>
    <n v="15.57"/>
    <n v="15.57"/>
    <n v="14569"/>
    <s v="NA"/>
    <x v="2"/>
    <s v="NA"/>
    <s v="NA"/>
    <n v="0"/>
    <e v="#VALUE!"/>
    <n v="0"/>
    <x v="35"/>
    <s v="JAVIERA GAJARDO ARAOS - TAN TAN "/>
    <x v="4"/>
    <s v="04:14:55"/>
  </r>
  <r>
    <x v="1"/>
    <x v="1"/>
    <x v="1"/>
    <n v="84"/>
    <s v="AD"/>
    <s v="21"/>
    <x v="1"/>
    <s v=""/>
    <s v=""/>
    <m/>
    <s v="MARIA"/>
    <s v="LUTZ CHAS"/>
    <m/>
    <x v="179"/>
    <m/>
    <s v=""/>
    <m/>
    <s v=""/>
    <s v="CHL"/>
    <s v=""/>
    <s v="09:30:00"/>
    <s v="12:15:21"/>
    <s v="12:22:43"/>
    <s v="12,16"/>
    <s v="12,7"/>
    <s v="10363"/>
    <m/>
    <s v="13:02:43"/>
    <s v="15:28:12"/>
    <s v="15:37:00"/>
    <s v="10,89"/>
    <s v="11,55"/>
    <s v="9257"/>
    <s v="FTQ GA"/>
    <m/>
    <m/>
    <m/>
    <m/>
    <m/>
    <m/>
    <m/>
    <m/>
    <m/>
    <m/>
    <m/>
    <m/>
    <m/>
    <m/>
    <n v="11.56"/>
    <n v="11.56"/>
    <n v="19620"/>
    <s v="NA"/>
    <x v="2"/>
    <s v="NA"/>
    <s v="NA"/>
    <n v="0"/>
    <e v="#VALUE!"/>
    <n v="0"/>
    <x v="160"/>
    <s v="MARIA LUTZ CHAS - CHELLA "/>
    <x v="4"/>
    <s v="04:14:55"/>
  </r>
  <r>
    <x v="1"/>
    <x v="1"/>
    <x v="1"/>
    <n v="84"/>
    <s v="AD"/>
    <s v="22"/>
    <x v="1"/>
    <s v=""/>
    <s v=""/>
    <m/>
    <s v="MAUD"/>
    <s v="BREYNE"/>
    <m/>
    <x v="180"/>
    <m/>
    <s v=""/>
    <m/>
    <s v=""/>
    <s v="CHL"/>
    <s v=""/>
    <s v="09:30:00"/>
    <s v="12:15:24"/>
    <s v="12:21:15"/>
    <s v="12,26"/>
    <s v="12,7"/>
    <s v="10276"/>
    <m/>
    <s v="13:01:15"/>
    <s v="14:46:05"/>
    <s v=""/>
    <s v=""/>
    <s v="16,03"/>
    <s v=""/>
    <s v="FTQ ME"/>
    <m/>
    <m/>
    <m/>
    <m/>
    <m/>
    <m/>
    <m/>
    <m/>
    <m/>
    <m/>
    <m/>
    <m/>
    <m/>
    <m/>
    <n v="12.26"/>
    <m/>
    <n v="10276"/>
    <s v="NA"/>
    <x v="2"/>
    <s v="NA"/>
    <s v="NA"/>
    <n v="0"/>
    <e v="#VALUE!"/>
    <n v="0"/>
    <x v="161"/>
    <s v="MAUD BREYNE - KHOLLY"/>
    <x v="4"/>
    <s v="04:14:55"/>
  </r>
  <r>
    <x v="1"/>
    <x v="1"/>
    <x v="1"/>
    <n v="84"/>
    <s v="AD"/>
    <s v="23"/>
    <x v="1"/>
    <s v=""/>
    <s v=""/>
    <m/>
    <s v="RICARDO"/>
    <s v="BACHELET"/>
    <m/>
    <x v="181"/>
    <m/>
    <s v=""/>
    <m/>
    <s v=""/>
    <s v="CHL"/>
    <s v=""/>
    <s v="09:30:00"/>
    <s v="11:05:40"/>
    <s v="11:25:50"/>
    <s v="18,13"/>
    <s v="21,95"/>
    <s v="6950"/>
    <s v="DSQ ME"/>
    <m/>
    <m/>
    <m/>
    <m/>
    <m/>
    <m/>
    <m/>
    <m/>
    <m/>
    <m/>
    <m/>
    <m/>
    <m/>
    <m/>
    <m/>
    <m/>
    <m/>
    <m/>
    <m/>
    <m/>
    <m/>
    <n v="18.13"/>
    <n v="18.13"/>
    <n v="6950"/>
    <s v="NA"/>
    <x v="2"/>
    <s v="NA"/>
    <s v="NA"/>
    <n v="0"/>
    <e v="#VALUE!"/>
    <n v="0"/>
    <x v="162"/>
    <s v="RICARDO BACHELET - AM FANRUSH"/>
    <x v="4"/>
    <s v="04:14:55"/>
  </r>
  <r>
    <x v="1"/>
    <x v="1"/>
    <x v="1"/>
    <n v="84"/>
    <s v="AD"/>
    <s v="24"/>
    <x v="1"/>
    <s v=""/>
    <s v=""/>
    <s v="10018244"/>
    <s v="GONZALO"/>
    <s v="BULNES LLOMPAR"/>
    <m/>
    <x v="182"/>
    <m/>
    <s v=""/>
    <m/>
    <s v=""/>
    <s v="CHL"/>
    <s v=""/>
    <s v="09:30:00"/>
    <s v="11:44:54"/>
    <s v="11:48:46"/>
    <s v="15,13"/>
    <s v="15,57"/>
    <s v="8326"/>
    <s v="FTQ GA"/>
    <m/>
    <m/>
    <m/>
    <m/>
    <m/>
    <m/>
    <m/>
    <m/>
    <m/>
    <m/>
    <m/>
    <m/>
    <m/>
    <m/>
    <m/>
    <m/>
    <m/>
    <m/>
    <m/>
    <m/>
    <m/>
    <n v="15.13"/>
    <n v="15.13"/>
    <n v="8326"/>
    <s v="NA"/>
    <x v="2"/>
    <s v="NA"/>
    <s v="NA"/>
    <n v="0"/>
    <e v="#VALUE!"/>
    <n v="0"/>
    <x v="163"/>
    <s v="GONZALO BULNES LLOMPAR - HP RAFIQ"/>
    <x v="4"/>
    <s v="04:14:55"/>
  </r>
  <r>
    <x v="1"/>
    <x v="1"/>
    <x v="1"/>
    <n v="84"/>
    <s v="AD"/>
    <s v="25"/>
    <x v="1"/>
    <s v=""/>
    <s v=""/>
    <m/>
    <s v="LUIS"/>
    <s v="SANTOS "/>
    <m/>
    <x v="69"/>
    <m/>
    <s v=""/>
    <m/>
    <s v=""/>
    <s v="CHL"/>
    <s v=""/>
    <s v="09:30:00"/>
    <s v="11:59:52"/>
    <s v="12:06:55"/>
    <s v="13,38"/>
    <s v="14,01"/>
    <s v="9415"/>
    <s v="FTQ GA"/>
    <m/>
    <m/>
    <m/>
    <m/>
    <m/>
    <m/>
    <m/>
    <m/>
    <m/>
    <m/>
    <m/>
    <m/>
    <m/>
    <m/>
    <m/>
    <m/>
    <m/>
    <m/>
    <m/>
    <m/>
    <m/>
    <n v="13.38"/>
    <n v="13.38"/>
    <n v="9415"/>
    <s v="NA"/>
    <x v="2"/>
    <s v="NA"/>
    <s v="NA"/>
    <n v="0"/>
    <e v="#VALUE!"/>
    <n v="0"/>
    <x v="71"/>
    <s v="LUIS SANTOS  - SIMBA"/>
    <x v="4"/>
    <s v="04:14:55"/>
  </r>
  <r>
    <x v="1"/>
    <x v="1"/>
    <x v="1"/>
    <n v="84"/>
    <s v="YR"/>
    <s v="1"/>
    <x v="0"/>
    <s v=""/>
    <s v=""/>
    <m/>
    <s v="HELENA"/>
    <s v="CERPA PINOCHET"/>
    <s v=""/>
    <x v="183"/>
    <m/>
    <s v=""/>
    <m/>
    <s v=""/>
    <s v="CHL"/>
    <s v=""/>
    <s v="09:45:00"/>
    <s v="11:35:08"/>
    <s v="11:44:24"/>
    <s v="17,59"/>
    <s v="19,07"/>
    <s v="7164"/>
    <m/>
    <s v="12:24:24"/>
    <s v="14:12:33"/>
    <s v="14:23:12"/>
    <s v="14,14"/>
    <s v="15,53"/>
    <s v="7128"/>
    <m/>
    <s v="15:03:12"/>
    <s v="16:47:29"/>
    <s v="16:56:27"/>
    <s v="12,08"/>
    <s v="12,08"/>
    <s v="6257"/>
    <m/>
    <m/>
    <m/>
    <m/>
    <m/>
    <m/>
    <m/>
    <m/>
    <n v="14.72"/>
    <n v="14.72"/>
    <n v="20550"/>
    <n v="20550"/>
    <x v="3"/>
    <n v="19"/>
    <s v="05:42:30"/>
    <n v="110"/>
    <n v="-87.583333333333329"/>
    <n v="106.41666666666667"/>
    <x v="84"/>
    <s v="HELENA CERPA PINOCHET - HDM LA FAVORITA"/>
    <x v="4"/>
    <s v="04:14:55"/>
  </r>
  <r>
    <x v="1"/>
    <x v="1"/>
    <x v="1"/>
    <n v="84"/>
    <s v="YR"/>
    <s v="2"/>
    <x v="0"/>
    <s v=""/>
    <s v=""/>
    <m/>
    <s v="DIEGO"/>
    <s v="OYANEDEL"/>
    <m/>
    <x v="75"/>
    <m/>
    <s v=""/>
    <m/>
    <s v=""/>
    <s v="CHL"/>
    <s v=""/>
    <s v="09:45:00"/>
    <s v="12:02:44"/>
    <s v="12:12:45"/>
    <s v="14,21"/>
    <s v="15,25"/>
    <s v="8865"/>
    <m/>
    <s v="12:52:45"/>
    <s v="14:49:11"/>
    <s v="14:54:51"/>
    <s v="13,76"/>
    <s v="14,43"/>
    <s v="7326"/>
    <m/>
    <s v="15:34:51"/>
    <s v="17:05:47"/>
    <s v="17:17:23"/>
    <s v="13,85"/>
    <s v="13,85"/>
    <s v="5457"/>
    <m/>
    <m/>
    <m/>
    <m/>
    <m/>
    <m/>
    <m/>
    <m/>
    <n v="13.97"/>
    <n v="13.97"/>
    <n v="21648"/>
    <n v="21648"/>
    <x v="3"/>
    <n v="20"/>
    <s v="06:00:48"/>
    <n v="105"/>
    <n v="-105.88333333333333"/>
    <n v="83.999999979999998"/>
    <x v="75"/>
    <s v="DIEGO OYANEDEL - INDIO"/>
    <x v="5"/>
    <s v="04:14:55"/>
  </r>
  <r>
    <x v="1"/>
    <x v="1"/>
    <x v="1"/>
    <n v="84"/>
    <s v="YR"/>
    <s v="3"/>
    <x v="1"/>
    <s v=""/>
    <s v=""/>
    <s v="10172596"/>
    <s v="BORJA"/>
    <s v="MAYOL"/>
    <m/>
    <x v="184"/>
    <m/>
    <s v=""/>
    <m/>
    <s v=""/>
    <s v="CHL"/>
    <s v=""/>
    <s v="09:45:00"/>
    <s v="11:46:05"/>
    <s v="11:51:25"/>
    <s v="16,61"/>
    <s v="17,34"/>
    <s v="7586"/>
    <m/>
    <s v="12:31:25"/>
    <s v="14:26:05"/>
    <s v="14:32:30"/>
    <s v="13,87"/>
    <s v="14,65"/>
    <s v="7265"/>
    <s v="FTQ GA"/>
    <m/>
    <m/>
    <m/>
    <m/>
    <m/>
    <m/>
    <m/>
    <m/>
    <m/>
    <m/>
    <m/>
    <m/>
    <m/>
    <m/>
    <n v="15.27"/>
    <n v="15.27"/>
    <n v="14851"/>
    <s v="NA"/>
    <x v="3"/>
    <s v="NA"/>
    <s v="NA"/>
    <n v="0"/>
    <e v="#VALUE!"/>
    <n v="0"/>
    <x v="15"/>
    <s v="BORJA MAYOL - TARTARA"/>
    <x v="4"/>
    <s v="04:14:55"/>
  </r>
  <r>
    <x v="1"/>
    <x v="1"/>
    <x v="1"/>
    <n v="84"/>
    <s v="YR"/>
    <s v="4"/>
    <x v="1"/>
    <s v=""/>
    <s v=""/>
    <m/>
    <s v="AMELIA "/>
    <s v="LARRAIN"/>
    <s v="105OM12"/>
    <x v="185"/>
    <m/>
    <s v=""/>
    <m/>
    <s v=""/>
    <s v="CHL"/>
    <s v=""/>
    <s v="09:45:00"/>
    <s v="11:37:00"/>
    <s v="11:45:31"/>
    <s v="17,42"/>
    <s v="18,75"/>
    <s v="7232"/>
    <s v="FTQ ME"/>
    <m/>
    <m/>
    <m/>
    <m/>
    <m/>
    <m/>
    <m/>
    <m/>
    <m/>
    <m/>
    <m/>
    <m/>
    <m/>
    <m/>
    <m/>
    <m/>
    <m/>
    <m/>
    <m/>
    <m/>
    <m/>
    <n v="17.420000000000002"/>
    <n v="17.420000000000002"/>
    <n v="7232"/>
    <s v="NA"/>
    <x v="3"/>
    <s v="NA"/>
    <s v="NA"/>
    <n v="0"/>
    <e v="#VALUE!"/>
    <n v="0"/>
    <x v="83"/>
    <s v="AMELIA  LARRAIN - PRINCIPE"/>
    <x v="1"/>
    <s v="04:14:55"/>
  </r>
  <r>
    <x v="1"/>
    <x v="1"/>
    <x v="1"/>
    <n v="84"/>
    <s v="YR"/>
    <s v="5"/>
    <x v="1"/>
    <s v=""/>
    <s v=""/>
    <m/>
    <s v="MAX"/>
    <s v="BULNES LABRA"/>
    <m/>
    <x v="186"/>
    <m/>
    <s v=""/>
    <m/>
    <s v=""/>
    <s v="CHL"/>
    <s v=""/>
    <s v="09:45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3"/>
    <s v="NA"/>
    <s v="NA"/>
    <n v="0"/>
    <e v="#VALUE!"/>
    <n v="0"/>
    <x v="164"/>
    <s v="MAX BULNES LABRA - FLOKI"/>
    <x v="4"/>
    <s v="04:14:55"/>
  </r>
  <r>
    <x v="1"/>
    <x v="1"/>
    <x v="2"/>
    <n v="63"/>
    <s v="AD"/>
    <s v="1"/>
    <x v="0"/>
    <s v=""/>
    <s v=""/>
    <m/>
    <s v="ANDRES"/>
    <s v="GATICA JOLFRE"/>
    <m/>
    <x v="187"/>
    <m/>
    <s v=""/>
    <m/>
    <s v=""/>
    <s v="CHL"/>
    <s v=""/>
    <s v="11:00:00"/>
    <s v="13:10:11"/>
    <s v="13:15:52"/>
    <s v="15,46"/>
    <s v="16,13"/>
    <s v="8152"/>
    <m/>
    <s v="13:55:52"/>
    <s v="15:38:21"/>
    <s v="15:44:26"/>
    <s v="15,47"/>
    <s v="16,39"/>
    <s v="6514"/>
    <m/>
    <m/>
    <m/>
    <m/>
    <m/>
    <m/>
    <m/>
    <m/>
    <m/>
    <m/>
    <m/>
    <m/>
    <m/>
    <m/>
    <m/>
    <n v="15.46"/>
    <n v="15.46"/>
    <n v="14666"/>
    <n v="14666"/>
    <x v="4"/>
    <n v="1"/>
    <s v="04:04:26"/>
    <n v="200"/>
    <n v="0"/>
    <n v="263"/>
    <x v="165"/>
    <s v="ANDRES GATICA JOLFRE - CL MERLIN"/>
    <x v="7"/>
    <s v="04:04:26"/>
  </r>
  <r>
    <x v="1"/>
    <x v="1"/>
    <x v="2"/>
    <n v="63"/>
    <s v="AD"/>
    <s v="2"/>
    <x v="0"/>
    <s v=""/>
    <s v=""/>
    <s v="10102392"/>
    <s v="MACARENA"/>
    <s v="SUAZO CEPEDA"/>
    <s v="106DX26"/>
    <x v="188"/>
    <m/>
    <s v=""/>
    <m/>
    <s v=""/>
    <s v="CHL"/>
    <s v=""/>
    <s v="11:00:00"/>
    <s v="13:11:09"/>
    <s v="13:14:43"/>
    <s v="15,59"/>
    <s v="16,01"/>
    <s v="8084"/>
    <m/>
    <s v="13:54:43"/>
    <s v="15:44:01"/>
    <s v="15:48:36"/>
    <s v="14,75"/>
    <s v="15,37"/>
    <s v="6832"/>
    <m/>
    <m/>
    <m/>
    <m/>
    <m/>
    <m/>
    <m/>
    <m/>
    <m/>
    <m/>
    <m/>
    <m/>
    <m/>
    <m/>
    <m/>
    <n v="15.21"/>
    <n v="15.21"/>
    <n v="14916"/>
    <n v="14916"/>
    <x v="4"/>
    <n v="2"/>
    <s v="04:08:36"/>
    <n v="195"/>
    <n v="-4.166666666666667"/>
    <n v="253.83333333333334"/>
    <x v="44"/>
    <s v="MACARENA SUAZO CEPEDA - SI PADME"/>
    <x v="1"/>
    <s v="04:04:26"/>
  </r>
  <r>
    <x v="1"/>
    <x v="1"/>
    <x v="2"/>
    <n v="63"/>
    <s v="AD"/>
    <s v="3"/>
    <x v="0"/>
    <s v=""/>
    <s v=""/>
    <m/>
    <s v="FERNANDO"/>
    <s v="DE PEÑA"/>
    <m/>
    <x v="87"/>
    <m/>
    <s v=""/>
    <m/>
    <s v=""/>
    <s v="CHL"/>
    <s v=""/>
    <s v="11:00:00"/>
    <s v="13:12:09"/>
    <s v="13:17:45"/>
    <s v="15,24"/>
    <s v="15,89"/>
    <s v="8266"/>
    <m/>
    <s v="13:57:45"/>
    <s v="15:44:14"/>
    <s v="15:52:08"/>
    <s v="14,69"/>
    <s v="15,78"/>
    <s v="6863"/>
    <m/>
    <m/>
    <m/>
    <m/>
    <m/>
    <m/>
    <m/>
    <m/>
    <m/>
    <m/>
    <m/>
    <m/>
    <m/>
    <m/>
    <m/>
    <n v="14.99"/>
    <n v="14.99"/>
    <n v="15129"/>
    <n v="15129"/>
    <x v="4"/>
    <n v="3"/>
    <s v="04:12:09"/>
    <n v="190"/>
    <n v="-7.7166666666666668"/>
    <n v="245.28333333333333"/>
    <x v="87"/>
    <s v="FERNANDO DE PEÑA - ANCAR SHAZAM"/>
    <x v="4"/>
    <s v="04:04:26"/>
  </r>
  <r>
    <x v="1"/>
    <x v="1"/>
    <x v="2"/>
    <n v="63"/>
    <s v="AD"/>
    <s v="4"/>
    <x v="0"/>
    <s v=""/>
    <s v=""/>
    <m/>
    <s v="JOSE  ELIAS "/>
    <s v="RISHMAWI"/>
    <m/>
    <x v="114"/>
    <m/>
    <s v=""/>
    <m/>
    <s v=""/>
    <s v="CHL"/>
    <s v=""/>
    <s v="11:00:00"/>
    <s v="13:11:07"/>
    <s v="13:23:52"/>
    <s v="14,6"/>
    <s v="16,02"/>
    <s v="8633"/>
    <m/>
    <s v="14:03:52"/>
    <s v="16:01:55"/>
    <s v="16:19:01"/>
    <s v="12,43"/>
    <s v="14,23"/>
    <s v="8109"/>
    <m/>
    <m/>
    <m/>
    <m/>
    <m/>
    <m/>
    <m/>
    <m/>
    <m/>
    <m/>
    <m/>
    <m/>
    <m/>
    <m/>
    <m/>
    <n v="13.55"/>
    <n v="13.55"/>
    <n v="16741"/>
    <n v="16741"/>
    <x v="4"/>
    <n v="4"/>
    <s v="04:39:01"/>
    <n v="185"/>
    <n v="-34.583333333333336"/>
    <n v="213.41666666666666"/>
    <x v="115"/>
    <s v="JOSE  ELIAS  RISHMAWI - MAÑIO"/>
    <x v="1"/>
    <s v="04:04:26"/>
  </r>
  <r>
    <x v="1"/>
    <x v="1"/>
    <x v="3"/>
    <n v="49"/>
    <s v="AD"/>
    <s v="1"/>
    <x v="0"/>
    <s v=""/>
    <s v=""/>
    <s v="10150368"/>
    <s v="MARIA IGNACIA"/>
    <s v="SAT YABER"/>
    <s v="103hq92"/>
    <x v="89"/>
    <m/>
    <s v=""/>
    <m/>
    <s v=""/>
    <s v="CHL"/>
    <s v=""/>
    <s v="12:30:00"/>
    <s v="13:49:08"/>
    <s v="13:53:15"/>
    <s v="20,18"/>
    <s v="21,23"/>
    <s v="4995"/>
    <m/>
    <s v="14:23:15"/>
    <s v="15:29:04"/>
    <s v="15:36:30"/>
    <s v="17,2"/>
    <s v="19,14"/>
    <s v="4395"/>
    <m/>
    <m/>
    <m/>
    <m/>
    <m/>
    <m/>
    <m/>
    <m/>
    <m/>
    <m/>
    <m/>
    <m/>
    <m/>
    <m/>
    <m/>
    <n v="18.78"/>
    <n v="18.78"/>
    <n v="9391"/>
    <n v="9391"/>
    <x v="5"/>
    <n v="1"/>
    <s v="02:36:31"/>
    <n v="200"/>
    <n v="0"/>
    <n v="249"/>
    <x v="89"/>
    <s v="MARIA IGNACIA SAT YABER - COPIHUE"/>
    <x v="10"/>
    <s v="02:36:31"/>
  </r>
  <r>
    <x v="1"/>
    <x v="1"/>
    <x v="3"/>
    <n v="49"/>
    <s v="AD"/>
    <s v="2"/>
    <x v="0"/>
    <s v=""/>
    <s v=""/>
    <s v="10067052"/>
    <s v="JOSE ANTONIO "/>
    <s v="VICENTE OLIVARI"/>
    <m/>
    <x v="189"/>
    <m/>
    <s v=""/>
    <m/>
    <s v=""/>
    <s v="CHL"/>
    <s v=""/>
    <s v="12:30:00"/>
    <s v="13:50:17"/>
    <s v="14:00:14"/>
    <s v="18,62"/>
    <s v="20,93"/>
    <s v="5415"/>
    <m/>
    <s v="14:30:14"/>
    <s v="15:30:15"/>
    <s v="15:39:26"/>
    <s v="18,21"/>
    <s v="21"/>
    <s v="4151"/>
    <m/>
    <m/>
    <m/>
    <m/>
    <m/>
    <m/>
    <m/>
    <m/>
    <m/>
    <m/>
    <m/>
    <m/>
    <m/>
    <m/>
    <m/>
    <n v="18.440000000000001"/>
    <n v="18.440000000000001"/>
    <n v="9566"/>
    <n v="9566"/>
    <x v="5"/>
    <n v="2"/>
    <s v="02:39:26"/>
    <n v="195"/>
    <n v="-2.9166666666666665"/>
    <n v="241.08333333333334"/>
    <x v="102"/>
    <s v="JOSE ANTONIO  VICENTE OLIVARI - BUEN AMIGO"/>
    <x v="4"/>
    <s v="02:36:31"/>
  </r>
  <r>
    <x v="1"/>
    <x v="1"/>
    <x v="3"/>
    <n v="49"/>
    <s v="AD"/>
    <s v="3"/>
    <x v="0"/>
    <s v=""/>
    <s v=""/>
    <m/>
    <s v="CLAUDIO"/>
    <s v="SEPULVEDA EGAÑA"/>
    <m/>
    <x v="98"/>
    <m/>
    <s v=""/>
    <m/>
    <s v=""/>
    <s v="CHL"/>
    <s v=""/>
    <s v="12:30:00"/>
    <s v="13:49:18"/>
    <s v="14:01:25"/>
    <s v="18,38"/>
    <s v="21,18"/>
    <s v="5486"/>
    <m/>
    <s v="14:31:25"/>
    <s v="15:31:27"/>
    <s v="15:46:03"/>
    <s v="16,88"/>
    <s v="20,99"/>
    <s v="4478"/>
    <m/>
    <m/>
    <m/>
    <m/>
    <m/>
    <m/>
    <m/>
    <m/>
    <m/>
    <m/>
    <m/>
    <m/>
    <m/>
    <m/>
    <m/>
    <n v="17.71"/>
    <n v="17.71"/>
    <n v="9963"/>
    <n v="9963"/>
    <x v="5"/>
    <n v="3"/>
    <s v="02:46:03"/>
    <n v="190"/>
    <n v="-9.5333333333333332"/>
    <n v="229.46666666666667"/>
    <x v="98"/>
    <s v="CLAUDIO SEPULVEDA EGAÑA - PANTANAL"/>
    <x v="4"/>
    <s v="02:36:31"/>
  </r>
  <r>
    <x v="1"/>
    <x v="1"/>
    <x v="3"/>
    <n v="49"/>
    <s v="AD"/>
    <s v="4"/>
    <x v="0"/>
    <s v=""/>
    <s v=""/>
    <m/>
    <s v="GUILLERMO "/>
    <s v="TORO TASSARA"/>
    <m/>
    <x v="88"/>
    <m/>
    <s v=""/>
    <m/>
    <s v=""/>
    <s v="CHL"/>
    <s v=""/>
    <s v="12:30:00"/>
    <s v="13:47:44"/>
    <s v="14:07:07"/>
    <s v="17,3"/>
    <s v="21,61"/>
    <s v="5827"/>
    <m/>
    <s v="14:37:07"/>
    <s v="15:30:57"/>
    <s v="15:46:11"/>
    <s v="18,24"/>
    <s v="23,41"/>
    <s v="4145"/>
    <m/>
    <m/>
    <m/>
    <m/>
    <m/>
    <m/>
    <m/>
    <m/>
    <m/>
    <m/>
    <m/>
    <m/>
    <m/>
    <m/>
    <m/>
    <n v="17.690000000000001"/>
    <n v="17.690000000000001"/>
    <n v="9972"/>
    <n v="9972"/>
    <x v="5"/>
    <n v="4"/>
    <s v="02:46:12"/>
    <n v="185"/>
    <n v="-9.6833333333333336"/>
    <n v="224.31666666666666"/>
    <x v="88"/>
    <s v="GUILLERMO  TORO TASSARA - ROBLE"/>
    <x v="4"/>
    <s v="02:36:31"/>
  </r>
  <r>
    <x v="1"/>
    <x v="1"/>
    <x v="3"/>
    <n v="49"/>
    <s v="AD"/>
    <s v="5"/>
    <x v="0"/>
    <s v=""/>
    <s v=""/>
    <s v="10138024"/>
    <s v="MARIA CECILIA"/>
    <s v="GODOY"/>
    <m/>
    <x v="190"/>
    <m/>
    <s v=""/>
    <m/>
    <s v=""/>
    <s v="CHL"/>
    <s v=""/>
    <s v="12:30:00"/>
    <s v="14:11:33"/>
    <s v="14:15:42"/>
    <s v="15,89"/>
    <s v="16,54"/>
    <s v="6342"/>
    <m/>
    <s v="14:45:42"/>
    <s v="16:01:12"/>
    <s v="16:13:53"/>
    <s v="14,29"/>
    <s v="16,69"/>
    <s v="5291"/>
    <m/>
    <m/>
    <m/>
    <m/>
    <m/>
    <m/>
    <m/>
    <m/>
    <m/>
    <m/>
    <m/>
    <m/>
    <m/>
    <m/>
    <m/>
    <n v="15.16"/>
    <n v="15.16"/>
    <n v="11633"/>
    <n v="11633"/>
    <x v="5"/>
    <n v="5"/>
    <s v="03:13:53"/>
    <n v="180"/>
    <n v="-37.366666666666667"/>
    <n v="191.63333333333333"/>
    <x v="93"/>
    <s v="MARIA CECILIA GODOY - GITAN"/>
    <x v="9"/>
    <s v="02:36:31"/>
  </r>
  <r>
    <x v="1"/>
    <x v="1"/>
    <x v="3"/>
    <n v="49"/>
    <s v="AD"/>
    <s v="6"/>
    <x v="0"/>
    <s v=""/>
    <s v=""/>
    <s v="10020972"/>
    <s v="BENJAMIN"/>
    <s v="SCHMIDT GONZALEZ"/>
    <m/>
    <x v="191"/>
    <m/>
    <s v=""/>
    <m/>
    <s v=""/>
    <s v="CHL"/>
    <s v=""/>
    <s v="12:30:00"/>
    <s v="14:19:03"/>
    <s v="14:24:05"/>
    <s v="14,72"/>
    <s v="15,41"/>
    <s v="6846"/>
    <m/>
    <s v="14:54:05"/>
    <s v="16:13:08"/>
    <s v="16:20:17"/>
    <s v="14,62"/>
    <s v="15,94"/>
    <s v="5172"/>
    <m/>
    <m/>
    <m/>
    <m/>
    <m/>
    <m/>
    <m/>
    <m/>
    <m/>
    <m/>
    <m/>
    <m/>
    <m/>
    <m/>
    <m/>
    <n v="14.68"/>
    <n v="14.68"/>
    <n v="12017"/>
    <n v="12017"/>
    <x v="5"/>
    <n v="6"/>
    <s v="03:20:17"/>
    <n v="175"/>
    <n v="-43.766666666666666"/>
    <n v="180.23333333333335"/>
    <x v="166"/>
    <s v="BENJAMIN SCHMIDT GONZALEZ - CAL MAR ROLON"/>
    <x v="2"/>
    <s v="02:36:31"/>
  </r>
  <r>
    <x v="1"/>
    <x v="1"/>
    <x v="3"/>
    <n v="49"/>
    <s v="AD"/>
    <s v="7"/>
    <x v="0"/>
    <s v=""/>
    <s v=""/>
    <m/>
    <s v="RAFAEL "/>
    <s v="CARRERE"/>
    <m/>
    <x v="107"/>
    <m/>
    <s v=""/>
    <m/>
    <s v=""/>
    <s v="CHL"/>
    <s v=""/>
    <s v="12:30:00"/>
    <s v="14:17:54"/>
    <s v="14:21:53"/>
    <s v="15,02"/>
    <s v="15,57"/>
    <s v="6713"/>
    <m/>
    <s v="14:51:53"/>
    <s v="16:20:44"/>
    <s v="16:24:10"/>
    <s v="13,65"/>
    <s v="14,18"/>
    <s v="5538"/>
    <m/>
    <m/>
    <m/>
    <m/>
    <m/>
    <m/>
    <m/>
    <m/>
    <m/>
    <m/>
    <m/>
    <m/>
    <m/>
    <m/>
    <m/>
    <n v="14.4"/>
    <n v="14.4"/>
    <n v="12251"/>
    <n v="12251"/>
    <x v="5"/>
    <n v="7"/>
    <s v="03:24:11"/>
    <n v="170"/>
    <n v="-47.666666666666664"/>
    <n v="171.33333333333334"/>
    <x v="107"/>
    <s v="RAFAEL  CARRERE - ZINGARA"/>
    <x v="10"/>
    <s v="02:36:31"/>
  </r>
  <r>
    <x v="1"/>
    <x v="1"/>
    <x v="3"/>
    <n v="49"/>
    <s v="AD"/>
    <s v="8"/>
    <x v="0"/>
    <s v=""/>
    <s v=""/>
    <s v="10032360"/>
    <s v="ALFREDO"/>
    <s v="SAT YABER"/>
    <m/>
    <x v="103"/>
    <m/>
    <s v=""/>
    <m/>
    <s v=""/>
    <s v="CHL"/>
    <s v=""/>
    <s v="12:30:00"/>
    <s v="14:17:46"/>
    <s v="14:25:40"/>
    <s v="14,52"/>
    <s v="15,59"/>
    <s v="6940"/>
    <m/>
    <s v="14:55:40"/>
    <s v="16:20:47"/>
    <s v="16:27:19"/>
    <s v="13,75"/>
    <s v="14,8"/>
    <s v="5499"/>
    <m/>
    <m/>
    <m/>
    <m/>
    <m/>
    <m/>
    <m/>
    <m/>
    <m/>
    <m/>
    <m/>
    <m/>
    <m/>
    <m/>
    <m/>
    <n v="14.18"/>
    <n v="14.18"/>
    <n v="12440"/>
    <n v="12440"/>
    <x v="5"/>
    <n v="8"/>
    <s v="03:27:20"/>
    <n v="165"/>
    <n v="-50.81666666666667"/>
    <n v="163.18333333333334"/>
    <x v="31"/>
    <s v="ALFREDO SAT YABER - HURACAN"/>
    <x v="3"/>
    <s v="02:36:31"/>
  </r>
  <r>
    <x v="1"/>
    <x v="1"/>
    <x v="3"/>
    <n v="49"/>
    <s v="AD"/>
    <s v="9"/>
    <x v="0"/>
    <s v=""/>
    <s v=""/>
    <s v="10036576"/>
    <s v="RENI "/>
    <s v="MULLER"/>
    <m/>
    <x v="192"/>
    <m/>
    <s v=""/>
    <m/>
    <s v=""/>
    <s v="CHL"/>
    <s v=""/>
    <s v="12:30:00"/>
    <s v="14:27:21"/>
    <s v="14:34:48"/>
    <s v="13,46"/>
    <s v="14,32"/>
    <s v="7488"/>
    <m/>
    <s v="15:04:48"/>
    <s v="16:23:10"/>
    <s v="16:29:59"/>
    <s v="14,79"/>
    <s v="16,08"/>
    <s v="5111"/>
    <m/>
    <m/>
    <m/>
    <m/>
    <m/>
    <m/>
    <m/>
    <m/>
    <m/>
    <m/>
    <m/>
    <m/>
    <m/>
    <m/>
    <m/>
    <n v="14"/>
    <n v="14"/>
    <n v="12600"/>
    <n v="12600"/>
    <x v="5"/>
    <n v="9"/>
    <s v="03:30:00"/>
    <n v="160"/>
    <n v="-53.483333333333334"/>
    <n v="155.51666666666665"/>
    <x v="92"/>
    <s v="RENI  MULLER - KUFRA EL PANGUE"/>
    <x v="8"/>
    <s v="02:36:31"/>
  </r>
  <r>
    <x v="1"/>
    <x v="1"/>
    <x v="3"/>
    <n v="49"/>
    <s v="AD"/>
    <s v="10"/>
    <x v="0"/>
    <s v=""/>
    <s v=""/>
    <m/>
    <s v="MATIAS"/>
    <s v="LILLO"/>
    <m/>
    <x v="193"/>
    <m/>
    <s v=""/>
    <m/>
    <s v=""/>
    <s v="CHL"/>
    <s v=""/>
    <s v="12:30:00"/>
    <s v="14:28:07"/>
    <s v="14:33:37"/>
    <s v="13,59"/>
    <s v="14,22"/>
    <s v="7417"/>
    <m/>
    <s v="15:03:37"/>
    <s v="16:24:27"/>
    <s v="16:30:18"/>
    <s v="14,53"/>
    <s v="15,59"/>
    <s v="5201"/>
    <m/>
    <m/>
    <m/>
    <m/>
    <m/>
    <m/>
    <m/>
    <m/>
    <m/>
    <m/>
    <m/>
    <m/>
    <m/>
    <m/>
    <m/>
    <n v="13.98"/>
    <n v="13.98"/>
    <n v="12618"/>
    <n v="12618"/>
    <x v="5"/>
    <n v="10"/>
    <s v="03:30:18"/>
    <n v="155"/>
    <n v="-53.783333333333331"/>
    <n v="150.21666666666667"/>
    <x v="167"/>
    <s v="MATIAS LILLO - AL AMAN"/>
    <x v="8"/>
    <s v="02:36:31"/>
  </r>
  <r>
    <x v="1"/>
    <x v="1"/>
    <x v="3"/>
    <n v="49"/>
    <s v="AD"/>
    <s v="11"/>
    <x v="0"/>
    <s v=""/>
    <s v=""/>
    <m/>
    <s v="CONSTANZA"/>
    <s v="REPOSI"/>
    <m/>
    <x v="194"/>
    <m/>
    <s v=""/>
    <m/>
    <s v=""/>
    <s v="CHL"/>
    <s v=""/>
    <s v="12:30:00"/>
    <s v="14:27:32"/>
    <s v="14:34:01"/>
    <s v="13,55"/>
    <s v="14,29"/>
    <s v="7441"/>
    <m/>
    <s v="15:04:01"/>
    <s v="16:24:25"/>
    <s v="16:32:02"/>
    <s v="14,32"/>
    <s v="15,67"/>
    <s v="5281"/>
    <m/>
    <m/>
    <m/>
    <m/>
    <m/>
    <m/>
    <m/>
    <m/>
    <m/>
    <m/>
    <m/>
    <m/>
    <m/>
    <m/>
    <m/>
    <n v="13.87"/>
    <n v="13.87"/>
    <n v="12722"/>
    <n v="12722"/>
    <x v="5"/>
    <n v="11"/>
    <s v="03:32:02"/>
    <n v="150"/>
    <n v="-55.516666666666666"/>
    <n v="143.48333333333335"/>
    <x v="168"/>
    <s v="CONSTANZA REPOSI - MARENGO FABULOSA"/>
    <x v="4"/>
    <s v="02:36:31"/>
  </r>
  <r>
    <x v="1"/>
    <x v="1"/>
    <x v="3"/>
    <n v="49"/>
    <s v="AD"/>
    <s v="12"/>
    <x v="0"/>
    <s v=""/>
    <s v=""/>
    <s v="10067266"/>
    <s v="FELIPE"/>
    <s v="SAT YABER"/>
    <m/>
    <x v="195"/>
    <m/>
    <s v=""/>
    <m/>
    <s v=""/>
    <s v="CHL"/>
    <s v=""/>
    <s v="12:30:00"/>
    <s v="14:18:59"/>
    <s v="14:31:45"/>
    <s v="13,8"/>
    <s v="15,41"/>
    <s v="7306"/>
    <m/>
    <s v="15:01:45"/>
    <s v="16:29:39"/>
    <s v="16:37:45"/>
    <s v="13,13"/>
    <s v="14,34"/>
    <s v="5760"/>
    <m/>
    <m/>
    <m/>
    <m/>
    <m/>
    <m/>
    <m/>
    <m/>
    <m/>
    <m/>
    <m/>
    <m/>
    <m/>
    <m/>
    <m/>
    <n v="13.5"/>
    <n v="13.5"/>
    <n v="13066"/>
    <n v="13066"/>
    <x v="5"/>
    <n v="13"/>
    <s v="03:37:46"/>
    <n v="140"/>
    <n v="-61.25"/>
    <n v="127.75"/>
    <x v="3"/>
    <s v="FELIPE SAT YABER - PROFETA"/>
    <x v="3"/>
    <s v="02:36:31"/>
  </r>
  <r>
    <x v="1"/>
    <x v="1"/>
    <x v="3"/>
    <n v="49"/>
    <s v="AD"/>
    <s v="13"/>
    <x v="1"/>
    <s v=""/>
    <s v=""/>
    <m/>
    <s v="JORGE"/>
    <s v="RUIZ-TAGLE"/>
    <m/>
    <x v="196"/>
    <m/>
    <s v=""/>
    <m/>
    <s v=""/>
    <s v="CHL"/>
    <s v=""/>
    <s v="12:30:00"/>
    <s v="14:19:05"/>
    <s v="14:37:25"/>
    <s v="13,18"/>
    <s v="15,4"/>
    <s v="7645"/>
    <m/>
    <s v="15:07:25"/>
    <s v="16:49:33"/>
    <s v="16:58:36"/>
    <s v="11,33"/>
    <s v="12,34"/>
    <s v="6671"/>
    <s v="FTQ GA"/>
    <m/>
    <m/>
    <m/>
    <m/>
    <m/>
    <m/>
    <m/>
    <m/>
    <m/>
    <m/>
    <m/>
    <m/>
    <m/>
    <m/>
    <n v="12.32"/>
    <n v="12.32"/>
    <n v="14316"/>
    <s v="NA"/>
    <x v="5"/>
    <s v="NA"/>
    <s v="NA"/>
    <n v="0"/>
    <e v="#VALUE!"/>
    <n v="0"/>
    <x v="97"/>
    <s v="JORGE RUIZ-TAGLE - ANCAR SHELBY"/>
    <x v="4"/>
    <s v="02:36:31"/>
  </r>
  <r>
    <x v="1"/>
    <x v="1"/>
    <x v="3"/>
    <n v="49"/>
    <s v="AD"/>
    <s v="14"/>
    <x v="1"/>
    <s v=""/>
    <s v=""/>
    <m/>
    <s v="JAIME"/>
    <s v="BARRIENTOS RAMIREZ"/>
    <m/>
    <x v="197"/>
    <m/>
    <s v=""/>
    <m/>
    <s v=""/>
    <s v="CHL"/>
    <s v=""/>
    <s v="12:30:00"/>
    <s v="14:35:02"/>
    <s v="14:49:35"/>
    <s v="12,04"/>
    <s v="13,44"/>
    <s v="8375"/>
    <m/>
    <s v="15:19:35"/>
    <s v=""/>
    <s v=""/>
    <s v=""/>
    <s v=""/>
    <s v=""/>
    <s v="RET"/>
    <m/>
    <m/>
    <m/>
    <m/>
    <m/>
    <m/>
    <m/>
    <m/>
    <m/>
    <m/>
    <m/>
    <m/>
    <m/>
    <m/>
    <n v="12.04"/>
    <n v="12.04"/>
    <n v="8375"/>
    <s v="NA"/>
    <x v="5"/>
    <s v="NA"/>
    <s v="NA"/>
    <n v="0"/>
    <e v="#VALUE!"/>
    <n v="0"/>
    <x v="110"/>
    <s v="JAIME BARRIENTOS RAMIREZ - COSACO"/>
    <x v="4"/>
    <s v="02:36:31"/>
  </r>
  <r>
    <x v="1"/>
    <x v="1"/>
    <x v="3"/>
    <n v="49"/>
    <s v="YR"/>
    <s v="1"/>
    <x v="0"/>
    <s v=""/>
    <s v=""/>
    <m/>
    <s v="JOSEFA"/>
    <s v="AGUILERA"/>
    <m/>
    <x v="112"/>
    <m/>
    <s v=""/>
    <m/>
    <s v=""/>
    <s v="CHL"/>
    <s v=""/>
    <s v="12:45:00"/>
    <s v="14:41:20"/>
    <s v="14:46:33"/>
    <s v="13,82"/>
    <s v="14,44"/>
    <s v="7294"/>
    <m/>
    <s v="15:16:33"/>
    <s v="16:38:40"/>
    <s v="16:47:22"/>
    <s v="13,88"/>
    <s v="15,34"/>
    <s v="5449"/>
    <m/>
    <m/>
    <m/>
    <m/>
    <m/>
    <m/>
    <m/>
    <m/>
    <m/>
    <m/>
    <m/>
    <m/>
    <m/>
    <m/>
    <m/>
    <n v="13.84"/>
    <n v="13.84"/>
    <n v="12742"/>
    <n v="12742"/>
    <x v="6"/>
    <n v="12"/>
    <s v="03:32:22"/>
    <n v="145"/>
    <n v="-55.85"/>
    <n v="138.15"/>
    <x v="112"/>
    <s v="JOSEFA AGUILERA - SULTAN AUGUSTO"/>
    <x v="10"/>
    <s v="02:36:31"/>
  </r>
  <r>
    <x v="1"/>
    <x v="1"/>
    <x v="3"/>
    <n v="49"/>
    <s v="YR"/>
    <s v="2"/>
    <x v="0"/>
    <s v=""/>
    <s v=""/>
    <m/>
    <s v="MARTINA"/>
    <s v="RODRIGUEZ"/>
    <m/>
    <x v="198"/>
    <m/>
    <s v=""/>
    <m/>
    <s v=""/>
    <s v="CHL"/>
    <s v=""/>
    <s v="12:45:00"/>
    <s v="14:46:42"/>
    <s v="14:55:49"/>
    <s v="12,84"/>
    <s v="13,8"/>
    <s v="7850"/>
    <m/>
    <s v="15:25:49"/>
    <s v="17:01:45"/>
    <s v="17:09:08"/>
    <s v="12,2"/>
    <s v="13,14"/>
    <s v="6199"/>
    <m/>
    <m/>
    <m/>
    <m/>
    <m/>
    <m/>
    <m/>
    <m/>
    <m/>
    <m/>
    <m/>
    <m/>
    <m/>
    <m/>
    <m/>
    <n v="12.56"/>
    <n v="12.56"/>
    <n v="14049"/>
    <n v="14049"/>
    <x v="6"/>
    <n v="14"/>
    <s v="03:54:09"/>
    <n v="135"/>
    <n v="-77.633333333333326"/>
    <n v="106.36666666666667"/>
    <x v="169"/>
    <s v="MARTINA RODRIGUEZ - COLIPI"/>
    <x v="4"/>
    <s v="02:36:31"/>
  </r>
  <r>
    <x v="1"/>
    <x v="1"/>
    <x v="3"/>
    <n v="49"/>
    <s v="YR"/>
    <s v="3"/>
    <x v="0"/>
    <s v=""/>
    <s v=""/>
    <m/>
    <s v="BETZABETH"/>
    <s v="GOMEZ PEREZ"/>
    <m/>
    <x v="199"/>
    <m/>
    <s v=""/>
    <m/>
    <s v=""/>
    <s v="CHL"/>
    <s v=""/>
    <s v="12:45:00"/>
    <s v="14:48:14"/>
    <s v="15:01:12"/>
    <s v="12,33"/>
    <s v="13,63"/>
    <s v="8172"/>
    <m/>
    <s v="15:31:12"/>
    <s v="17:05:45"/>
    <s v="17:21:56"/>
    <s v="11,38"/>
    <s v="13,33"/>
    <s v="6645"/>
    <m/>
    <m/>
    <m/>
    <m/>
    <m/>
    <m/>
    <m/>
    <m/>
    <m/>
    <m/>
    <m/>
    <m/>
    <m/>
    <m/>
    <m/>
    <n v="11.91"/>
    <n v="11.91"/>
    <n v="14817"/>
    <n v="14817"/>
    <x v="6"/>
    <n v="15"/>
    <s v="04:06:57"/>
    <n v="130"/>
    <n v="-90.433333333333337"/>
    <n v="88.566666666666663"/>
    <x v="170"/>
    <s v="BETZABETH GOMEZ PEREZ - BUCEFALO"/>
    <x v="4"/>
    <s v="02:36:31"/>
  </r>
  <r>
    <x v="1"/>
    <x v="1"/>
    <x v="4"/>
    <n v="21"/>
    <s v="PR"/>
    <s v="1"/>
    <x v="0"/>
    <s v=""/>
    <s v=""/>
    <m/>
    <s v="MARIA"/>
    <s v="RISHMAWI"/>
    <m/>
    <x v="115"/>
    <m/>
    <s v=""/>
    <m/>
    <s v=""/>
    <s v="CHL"/>
    <s v=""/>
    <s v="13:30:00"/>
    <s v="14:59:05"/>
    <s v="15:03:23"/>
    <s v="13,49"/>
    <s v="14,14"/>
    <s v="5603"/>
    <m/>
    <m/>
    <m/>
    <m/>
    <m/>
    <m/>
    <m/>
    <m/>
    <m/>
    <m/>
    <m/>
    <m/>
    <m/>
    <m/>
    <m/>
    <m/>
    <m/>
    <m/>
    <m/>
    <m/>
    <m/>
    <m/>
    <n v="13.49"/>
    <n v="13.49"/>
    <n v="5603"/>
    <n v="5603"/>
    <x v="7"/>
    <n v="1"/>
    <s v="01:33:23"/>
    <n v="200"/>
    <n v="0"/>
    <n v="221"/>
    <x v="114"/>
    <s v="MARIA RISHMAWI - ANCAR BAKUR"/>
    <x v="4"/>
    <s v="01:33:23"/>
  </r>
  <r>
    <x v="1"/>
    <x v="1"/>
    <x v="4"/>
    <n v="21"/>
    <s v="PR"/>
    <s v="2"/>
    <x v="0"/>
    <s v=""/>
    <s v=""/>
    <m/>
    <s v="DONALD"/>
    <s v="HARRIS"/>
    <m/>
    <x v="200"/>
    <m/>
    <s v=""/>
    <m/>
    <s v=""/>
    <s v="CHL"/>
    <s v=""/>
    <s v="13:30:00"/>
    <s v="14:59:07"/>
    <s v="15:09:09"/>
    <s v="12,71"/>
    <s v="14,14"/>
    <s v="5949"/>
    <m/>
    <m/>
    <m/>
    <m/>
    <m/>
    <m/>
    <m/>
    <m/>
    <m/>
    <m/>
    <m/>
    <m/>
    <m/>
    <m/>
    <m/>
    <m/>
    <m/>
    <m/>
    <m/>
    <m/>
    <m/>
    <m/>
    <n v="12.71"/>
    <n v="12.71"/>
    <n v="5949"/>
    <n v="5949"/>
    <x v="7"/>
    <n v="2"/>
    <s v="01:39:09"/>
    <n v="195"/>
    <n v="-5.7666666666666666"/>
    <n v="210.23333333333332"/>
    <x v="171"/>
    <s v="DONALD HARRIS - HALUX"/>
    <x v="4"/>
    <s v="01:33:23"/>
  </r>
  <r>
    <x v="1"/>
    <x v="1"/>
    <x v="4"/>
    <n v="21"/>
    <s v="PR"/>
    <s v="3"/>
    <x v="1"/>
    <s v=""/>
    <s v=""/>
    <m/>
    <s v="PILAR"/>
    <s v="TORREALBA"/>
    <m/>
    <x v="201"/>
    <m/>
    <s v=""/>
    <m/>
    <s v=""/>
    <s v="CHL"/>
    <s v=""/>
    <s v="13:30:00"/>
    <s v=""/>
    <s v=""/>
    <s v=""/>
    <s v=""/>
    <s v=""/>
    <s v="FTQ GA"/>
    <m/>
    <m/>
    <m/>
    <m/>
    <m/>
    <m/>
    <m/>
    <m/>
    <m/>
    <m/>
    <m/>
    <m/>
    <m/>
    <m/>
    <m/>
    <m/>
    <m/>
    <m/>
    <m/>
    <m/>
    <m/>
    <m/>
    <m/>
    <m/>
    <s v="NA"/>
    <x v="7"/>
    <s v="NA"/>
    <s v="NA"/>
    <n v="0"/>
    <e v="#VALUE!"/>
    <n v="0"/>
    <x v="76"/>
    <s v="PILAR TORREALBA - KIMAL"/>
    <x v="9"/>
    <s v="01:33:23"/>
  </r>
  <r>
    <x v="2"/>
    <x v="0"/>
    <x v="0"/>
    <n v="125"/>
    <s v="AD"/>
    <s v="1"/>
    <x v="0"/>
    <s v=""/>
    <s v=""/>
    <s v="10092659"/>
    <s v="JOSEFINA"/>
    <s v="MATURANA FELL"/>
    <s v="105KJ14"/>
    <x v="202"/>
    <m/>
    <s v=""/>
    <m/>
    <s v=""/>
    <s v="CHL"/>
    <s v=""/>
    <s v="18,64"/>
    <s v="6761"/>
    <m/>
    <s v="01:33"/>
    <s v="18,01"/>
    <s v="5597"/>
    <m/>
    <s v="01:54"/>
    <s v="17,92"/>
    <s v="4218"/>
    <m/>
    <s v="02:20"/>
    <s v="18,38"/>
    <s v="3917"/>
    <m/>
    <s v="03:59"/>
    <s v="23,11"/>
    <s v="3271"/>
    <m/>
    <s v="08:47"/>
    <m/>
    <m/>
    <m/>
    <m/>
    <m/>
    <m/>
    <m/>
    <m/>
    <n v="18.940000000000001"/>
    <n v="18.940000000000001"/>
    <n v="23764"/>
    <n v="23764"/>
    <x v="0"/>
    <n v="1"/>
    <s v="06:36:04"/>
    <n v="200"/>
    <n v="0"/>
    <n v="325"/>
    <x v="172"/>
    <s v="JOSEFINA MATURANA FELL - SUFFA"/>
    <x v="2"/>
    <s v="06:36:04"/>
  </r>
  <r>
    <x v="2"/>
    <x v="0"/>
    <x v="0"/>
    <n v="125"/>
    <s v="AD"/>
    <s v="2"/>
    <x v="0"/>
    <s v=""/>
    <s v=""/>
    <s v="10040015"/>
    <s v="MANUELA"/>
    <s v="VALENZUELA VARGAS"/>
    <s v="105ON88"/>
    <x v="203"/>
    <m/>
    <s v=""/>
    <m/>
    <s v=""/>
    <s v="CHL"/>
    <s v=""/>
    <s v="18,22"/>
    <s v="6916"/>
    <m/>
    <s v="01:42"/>
    <s v="18,5"/>
    <s v="5448"/>
    <m/>
    <s v="01:30"/>
    <s v="17,78"/>
    <s v="4251"/>
    <m/>
    <s v="03:03"/>
    <s v="18,79"/>
    <s v="3832"/>
    <m/>
    <s v="03:00"/>
    <s v="22,78"/>
    <s v="3319"/>
    <m/>
    <s v="09:15"/>
    <m/>
    <m/>
    <m/>
    <m/>
    <m/>
    <m/>
    <m/>
    <m/>
    <n v="18.93"/>
    <n v="18.93"/>
    <n v="23767"/>
    <n v="23767"/>
    <x v="0"/>
    <n v="2"/>
    <s v="06:36:07"/>
    <n v="195"/>
    <n v="-0.05"/>
    <n v="319.95"/>
    <x v="37"/>
    <s v="MANUELA VALENZUELA VARGAS - OMAN"/>
    <x v="4"/>
    <s v="06:36:04"/>
  </r>
  <r>
    <x v="2"/>
    <x v="0"/>
    <x v="0"/>
    <n v="125"/>
    <s v="AD"/>
    <s v="3"/>
    <x v="0"/>
    <s v=""/>
    <s v=""/>
    <s v="10067266"/>
    <s v="FELIPE"/>
    <s v="SAT YABER"/>
    <s v="106GG85"/>
    <x v="3"/>
    <m/>
    <s v=""/>
    <m/>
    <s v=""/>
    <s v="CHL"/>
    <s v=""/>
    <s v="18,22"/>
    <s v="6914"/>
    <m/>
    <s v="01:46"/>
    <s v="18,3"/>
    <s v="5509"/>
    <m/>
    <s v="02:35"/>
    <s v="18,06"/>
    <s v="4186"/>
    <m/>
    <s v="02:49"/>
    <s v="18,77"/>
    <s v="3835"/>
    <m/>
    <s v="03:04"/>
    <s v="22,73"/>
    <s v="3326"/>
    <m/>
    <s v="11:25"/>
    <m/>
    <m/>
    <m/>
    <m/>
    <m/>
    <m/>
    <m/>
    <m/>
    <n v="18.93"/>
    <n v="18.93"/>
    <n v="23770"/>
    <n v="23770"/>
    <x v="0"/>
    <n v="3"/>
    <s v="06:36:10"/>
    <n v="190"/>
    <n v="-0.1"/>
    <n v="314.89999999999998"/>
    <x v="3"/>
    <s v="FELIPE SAT YABER - ATILANA"/>
    <x v="3"/>
    <s v="06:36:04"/>
  </r>
  <r>
    <x v="2"/>
    <x v="0"/>
    <x v="0"/>
    <n v="125"/>
    <s v="AD"/>
    <s v="4"/>
    <x v="0"/>
    <s v=""/>
    <s v=""/>
    <s v="10018246"/>
    <s v="JUAN FRANCISCO"/>
    <s v="DEL CANTO"/>
    <s v="105PO26"/>
    <x v="204"/>
    <m/>
    <s v=""/>
    <m/>
    <s v=""/>
    <s v="CHL"/>
    <s v=""/>
    <s v="18,25"/>
    <s v="6906"/>
    <m/>
    <s v="01:28"/>
    <s v="18,39"/>
    <s v="5480"/>
    <m/>
    <s v="01:48"/>
    <s v="18,3"/>
    <s v="4130"/>
    <m/>
    <s v="01:43"/>
    <s v="19,53"/>
    <s v="3686"/>
    <m/>
    <s v="02:53"/>
    <s v="16,27"/>
    <s v="4646"/>
    <m/>
    <s v="02:54"/>
    <m/>
    <m/>
    <m/>
    <m/>
    <m/>
    <m/>
    <m/>
    <m/>
    <n v="18.11"/>
    <n v="18.11"/>
    <n v="24848"/>
    <n v="24848"/>
    <x v="0"/>
    <n v="4"/>
    <s v="06:54:08"/>
    <n v="185"/>
    <n v="-18.066666666666666"/>
    <n v="291.93333333333334"/>
    <x v="96"/>
    <s v="JUAN FRANCISCO DEL CANTO - NOBU"/>
    <x v="4"/>
    <s v="06:36:04"/>
  </r>
  <r>
    <x v="2"/>
    <x v="0"/>
    <x v="0"/>
    <n v="125"/>
    <s v="AD"/>
    <s v="5"/>
    <x v="0"/>
    <s v=""/>
    <s v=""/>
    <s v="10080578"/>
    <s v="FELIPE"/>
    <s v="PERO DOMEYKO"/>
    <s v="106GG87"/>
    <x v="140"/>
    <m/>
    <s v=""/>
    <m/>
    <s v=""/>
    <s v="CHL"/>
    <s v=""/>
    <s v="17,14"/>
    <s v="7351"/>
    <m/>
    <s v="01:30"/>
    <s v="17,58"/>
    <s v="5732"/>
    <m/>
    <s v="02:03"/>
    <s v="19,27"/>
    <s v="3922"/>
    <m/>
    <s v="01:48"/>
    <s v="14,91"/>
    <s v="4828"/>
    <m/>
    <s v="02:55"/>
    <s v="18,06"/>
    <s v="4187"/>
    <m/>
    <s v="06:17"/>
    <m/>
    <m/>
    <m/>
    <m/>
    <m/>
    <m/>
    <m/>
    <m/>
    <n v="17.29"/>
    <n v="17.29"/>
    <n v="26020"/>
    <n v="26020"/>
    <x v="0"/>
    <n v="6"/>
    <s v="07:13:40"/>
    <n v="175"/>
    <n v="-37.6"/>
    <n v="262.39999999999998"/>
    <x v="30"/>
    <s v="FELIPE PERO DOMEYKO - ALIA"/>
    <x v="8"/>
    <s v="06:36:04"/>
  </r>
  <r>
    <x v="2"/>
    <x v="0"/>
    <x v="0"/>
    <n v="125"/>
    <s v="AD"/>
    <s v="6"/>
    <x v="0"/>
    <s v=""/>
    <s v=""/>
    <s v="10072686"/>
    <s v="PABLO"/>
    <s v="LLOMPART"/>
    <s v="105LI28"/>
    <x v="1"/>
    <m/>
    <s v=""/>
    <m/>
    <s v=""/>
    <s v="CHL"/>
    <s v=""/>
    <s v="17,81"/>
    <s v="7074"/>
    <m/>
    <s v="03:48"/>
    <s v="16,59"/>
    <s v="6076"/>
    <m/>
    <s v="02:44"/>
    <s v="18,21"/>
    <s v="4151"/>
    <m/>
    <s v="04:31"/>
    <s v="15,04"/>
    <s v="4788"/>
    <m/>
    <s v="06:10"/>
    <s v="18,96"/>
    <s v="3986"/>
    <m/>
    <s v="14:34"/>
    <m/>
    <m/>
    <m/>
    <m/>
    <m/>
    <m/>
    <m/>
    <m/>
    <n v="17.260000000000002"/>
    <n v="17.260000000000002"/>
    <n v="26075"/>
    <n v="26075"/>
    <x v="0"/>
    <n v="7"/>
    <s v="07:14:35"/>
    <n v="170"/>
    <n v="-38.516666666666666"/>
    <n v="256.48333333333335"/>
    <x v="1"/>
    <s v="PABLO LLOMPART - ANCAR DASAM"/>
    <x v="1"/>
    <s v="06:36:04"/>
  </r>
  <r>
    <x v="2"/>
    <x v="0"/>
    <x v="0"/>
    <n v="125"/>
    <s v="AD"/>
    <s v="7"/>
    <x v="0"/>
    <s v=""/>
    <s v=""/>
    <s v="10067047"/>
    <s v="MARCELA "/>
    <s v="COTO NIELSEN"/>
    <s v="104ZC34"/>
    <x v="205"/>
    <m/>
    <s v=""/>
    <m/>
    <s v=""/>
    <s v="CHL"/>
    <s v=""/>
    <s v="16,86"/>
    <s v="7473"/>
    <m/>
    <s v="04:06"/>
    <s v="17,72"/>
    <s v="5688"/>
    <m/>
    <s v="03:52"/>
    <s v="18,48"/>
    <s v="4092"/>
    <m/>
    <s v="05:43"/>
    <s v="12,45"/>
    <s v="5782"/>
    <m/>
    <s v="03:14"/>
    <s v="15,24"/>
    <s v="4960"/>
    <m/>
    <s v="06:23"/>
    <m/>
    <m/>
    <m/>
    <m/>
    <m/>
    <m/>
    <m/>
    <m/>
    <n v="16.07"/>
    <n v="16.07"/>
    <n v="27994"/>
    <n v="27994"/>
    <x v="0"/>
    <n v="10"/>
    <s v="07:46:34"/>
    <n v="155"/>
    <n v="-70.5"/>
    <n v="209.5"/>
    <x v="120"/>
    <s v="MARCELA  COTO NIELSEN - FUEGO DREAM"/>
    <x v="4"/>
    <s v="06:36:04"/>
  </r>
  <r>
    <x v="2"/>
    <x v="0"/>
    <x v="0"/>
    <n v="125"/>
    <s v="AD"/>
    <s v="8"/>
    <x v="0"/>
    <s v=""/>
    <s v=""/>
    <s v="10116699"/>
    <s v="JUAN GUILLERMO"/>
    <s v="JIMENEZ ROJAS"/>
    <s v="106LU87"/>
    <x v="65"/>
    <m/>
    <s v=""/>
    <m/>
    <s v=""/>
    <s v="CHL"/>
    <s v=""/>
    <s v="14,6"/>
    <s v="8629"/>
    <m/>
    <s v="01:27"/>
    <s v="14,54"/>
    <s v="6931"/>
    <m/>
    <s v="02:06"/>
    <s v="15,07"/>
    <s v="5016"/>
    <m/>
    <s v="04:12"/>
    <s v="14,22"/>
    <s v="5064"/>
    <m/>
    <s v="04:11"/>
    <s v="16,67"/>
    <s v="4536"/>
    <m/>
    <s v="07:20"/>
    <m/>
    <m/>
    <m/>
    <m/>
    <m/>
    <m/>
    <m/>
    <m/>
    <n v="14.91"/>
    <n v="14.91"/>
    <n v="30177"/>
    <n v="30177"/>
    <x v="0"/>
    <n v="13"/>
    <s v="08:22:57"/>
    <n v="140"/>
    <n v="-106.88333333333333"/>
    <n v="158.11666666666667"/>
    <x v="173"/>
    <s v="JUAN GUILLERMO JIMENEZ ROJAS - MISIL"/>
    <x v="4"/>
    <s v="06:36:04"/>
  </r>
  <r>
    <x v="2"/>
    <x v="0"/>
    <x v="0"/>
    <n v="125"/>
    <s v="AD"/>
    <s v="9"/>
    <x v="0"/>
    <s v=""/>
    <s v=""/>
    <s v="10181514"/>
    <s v="TARA ANNE"/>
    <s v="GREASLEY"/>
    <s v="106FQ91"/>
    <x v="4"/>
    <m/>
    <s v=""/>
    <m/>
    <s v=""/>
    <s v="CHL"/>
    <s v=""/>
    <s v="15,7"/>
    <s v="8028"/>
    <m/>
    <s v="02:05"/>
    <s v="14,02"/>
    <s v="7189"/>
    <m/>
    <s v="02:34"/>
    <s v="14,61"/>
    <s v="5174"/>
    <m/>
    <s v="02:36"/>
    <s v="11,02"/>
    <s v="6534"/>
    <m/>
    <s v="03:22"/>
    <s v="15,32"/>
    <s v="4934"/>
    <m/>
    <s v="06:45"/>
    <m/>
    <m/>
    <m/>
    <m/>
    <m/>
    <m/>
    <m/>
    <m/>
    <n v="14.12"/>
    <n v="14.12"/>
    <n v="31859"/>
    <n v="31859"/>
    <x v="0"/>
    <n v="14"/>
    <s v="08:50:59"/>
    <n v="135"/>
    <n v="-134.91666666666666"/>
    <n v="125.08333333333334"/>
    <x v="4"/>
    <s v="TARA ANNE GREASLEY - AYHUN"/>
    <x v="4"/>
    <s v="06:36:04"/>
  </r>
  <r>
    <x v="2"/>
    <x v="0"/>
    <x v="0"/>
    <n v="125"/>
    <s v="AD"/>
    <s v="10"/>
    <x v="1"/>
    <s v=""/>
    <s v=""/>
    <s v="10149434"/>
    <s v="DAVID"/>
    <s v="CASTAÑEDA LEMUS"/>
    <s v="106CY75"/>
    <x v="145"/>
    <m/>
    <s v=""/>
    <m/>
    <s v=""/>
    <s v="GTM"/>
    <s v=""/>
    <s v="15,73"/>
    <s v="8011"/>
    <m/>
    <s v="01:45"/>
    <s v="14,09"/>
    <s v="7157"/>
    <m/>
    <s v="01:47"/>
    <s v="14,98"/>
    <s v="5045"/>
    <s v="FTQ GA"/>
    <s v="03:21"/>
    <m/>
    <m/>
    <m/>
    <m/>
    <m/>
    <m/>
    <m/>
    <m/>
    <m/>
    <m/>
    <m/>
    <m/>
    <m/>
    <m/>
    <m/>
    <m/>
    <n v="14.96"/>
    <n v="14.96"/>
    <n v="20213"/>
    <s v="NA"/>
    <x v="0"/>
    <s v="NA"/>
    <s v="NA"/>
    <n v="0"/>
    <e v="#VALUE!"/>
    <n v="0"/>
    <x v="174"/>
    <s v="DAVID CASTAÑEDA LEMUS - ALCAZAR LICENCIADA"/>
    <x v="4"/>
    <s v="06:36:04"/>
  </r>
  <r>
    <x v="2"/>
    <x v="0"/>
    <x v="0"/>
    <n v="125"/>
    <s v="AD"/>
    <s v="11"/>
    <x v="1"/>
    <s v=""/>
    <s v=""/>
    <s v="10072682"/>
    <s v="MARTIN"/>
    <s v="GARCIA LAZO"/>
    <s v="106FS83"/>
    <x v="0"/>
    <m/>
    <s v=""/>
    <m/>
    <s v=""/>
    <s v="CHL"/>
    <s v=""/>
    <s v="17,12"/>
    <s v="7360"/>
    <m/>
    <s v="01:35"/>
    <s v="17,65"/>
    <s v="5711"/>
    <s v="FTQ GA"/>
    <s v="01:48"/>
    <m/>
    <m/>
    <m/>
    <m/>
    <m/>
    <m/>
    <m/>
    <m/>
    <m/>
    <m/>
    <m/>
    <m/>
    <m/>
    <m/>
    <m/>
    <m/>
    <m/>
    <m/>
    <m/>
    <m/>
    <n v="17.350000000000001"/>
    <n v="17.350000000000001"/>
    <n v="13071"/>
    <s v="NA"/>
    <x v="0"/>
    <s v="NA"/>
    <s v="NA"/>
    <n v="0"/>
    <e v="#VALUE!"/>
    <n v="0"/>
    <x v="0"/>
    <s v="MARTIN GARCIA LAZO - SI QUILILCHE"/>
    <x v="0"/>
    <s v="06:36:04"/>
  </r>
  <r>
    <x v="2"/>
    <x v="0"/>
    <x v="0"/>
    <n v="125"/>
    <s v="YR"/>
    <s v="1"/>
    <x v="0"/>
    <s v=""/>
    <s v=""/>
    <s v="10094691"/>
    <s v="MICAELA"/>
    <s v="TORRES HORTA"/>
    <s v="105EL04"/>
    <x v="154"/>
    <m/>
    <s v=""/>
    <m/>
    <s v=""/>
    <s v="CHL"/>
    <s v=""/>
    <s v="16,39"/>
    <s v="7687"/>
    <m/>
    <s v="00:57"/>
    <s v="18,09"/>
    <s v="5573"/>
    <m/>
    <s v="01:10"/>
    <s v="18,73"/>
    <s v="4035"/>
    <m/>
    <s v="01:35"/>
    <s v="16,43"/>
    <s v="4383"/>
    <m/>
    <s v="01:28"/>
    <s v="20,88"/>
    <s v="3620"/>
    <m/>
    <s v="06:09"/>
    <m/>
    <m/>
    <m/>
    <m/>
    <m/>
    <m/>
    <m/>
    <m/>
    <n v="17.79"/>
    <n v="17.79"/>
    <n v="25299"/>
    <n v="25299"/>
    <x v="1"/>
    <n v="5"/>
    <s v="07:01:39"/>
    <n v="180"/>
    <n v="-25.583333333333332"/>
    <n v="279.41666666666669"/>
    <x v="51"/>
    <s v="MICAELA TORRES HORTA - DOMINGA"/>
    <x v="4"/>
    <s v="06:36:04"/>
  </r>
  <r>
    <x v="2"/>
    <x v="0"/>
    <x v="0"/>
    <n v="125"/>
    <s v="YR"/>
    <s v="2"/>
    <x v="0"/>
    <s v=""/>
    <s v=""/>
    <s v="10176170"/>
    <s v="JOSE"/>
    <s v="SPOERER VERGARA"/>
    <s v="105TS62"/>
    <x v="23"/>
    <m/>
    <s v=""/>
    <m/>
    <s v=""/>
    <s v="CHL"/>
    <s v=""/>
    <s v="15,95"/>
    <s v="7900"/>
    <m/>
    <s v="01:25"/>
    <s v="16,26"/>
    <s v="6199"/>
    <m/>
    <s v="01:33"/>
    <s v="17,92"/>
    <s v="4219"/>
    <m/>
    <s v="01:44"/>
    <s v="15,01"/>
    <s v="4797"/>
    <m/>
    <s v="02:41"/>
    <s v="21,66"/>
    <s v="3490"/>
    <m/>
    <s v="12:28"/>
    <m/>
    <m/>
    <m/>
    <m/>
    <m/>
    <m/>
    <m/>
    <m/>
    <n v="16.91"/>
    <n v="16.91"/>
    <n v="26605"/>
    <n v="26605"/>
    <x v="1"/>
    <n v="8"/>
    <s v="07:23:25"/>
    <n v="165"/>
    <n v="-47.35"/>
    <n v="242.65"/>
    <x v="23"/>
    <s v="JOSE SPOERER VERGARA - PUKAWEL AVENTURERO"/>
    <x v="5"/>
    <s v="06:36:04"/>
  </r>
  <r>
    <x v="2"/>
    <x v="0"/>
    <x v="0"/>
    <n v="125"/>
    <s v="YR"/>
    <s v="3"/>
    <x v="0"/>
    <s v=""/>
    <s v=""/>
    <s v="10172600"/>
    <s v="JESUS Maximiliano"/>
    <s v="CERPA VERA"/>
    <s v="105SM79"/>
    <x v="19"/>
    <m/>
    <s v=""/>
    <m/>
    <s v=""/>
    <s v="CHL"/>
    <s v=""/>
    <s v="15,79"/>
    <s v="7982"/>
    <m/>
    <s v="02:53"/>
    <s v="17,27"/>
    <s v="5835"/>
    <m/>
    <s v="02:40"/>
    <s v="17,92"/>
    <s v="4219"/>
    <m/>
    <s v="02:01"/>
    <s v="15,2"/>
    <s v="4735"/>
    <m/>
    <s v="02:23"/>
    <s v="19,7"/>
    <s v="3837"/>
    <m/>
    <s v="16:34"/>
    <m/>
    <m/>
    <m/>
    <m/>
    <m/>
    <m/>
    <m/>
    <m/>
    <n v="16.91"/>
    <n v="16.91"/>
    <n v="26609"/>
    <n v="26609"/>
    <x v="1"/>
    <n v="9"/>
    <s v="07:23:29"/>
    <n v="160"/>
    <n v="-47.416666666666664"/>
    <n v="237.58333333333334"/>
    <x v="17"/>
    <s v="JESUS MAXIMILIANO CERPA VERA - HLS CHOCOLATE AMARGO"/>
    <x v="4"/>
    <s v="06:36:04"/>
  </r>
  <r>
    <x v="2"/>
    <x v="0"/>
    <x v="0"/>
    <n v="125"/>
    <s v="YR"/>
    <s v="4"/>
    <x v="0"/>
    <s v=""/>
    <s v=""/>
    <s v="10105805"/>
    <s v="FRANCISCO "/>
    <s v="EGUIGUREN VALDÉS"/>
    <s v="106ER59"/>
    <x v="206"/>
    <m/>
    <s v=""/>
    <m/>
    <s v=""/>
    <s v="CHL"/>
    <s v=""/>
    <s v="15,5"/>
    <s v="8131"/>
    <m/>
    <s v="01:57"/>
    <s v="15,7"/>
    <s v="6422"/>
    <m/>
    <s v="03:38"/>
    <s v="16,52"/>
    <s v="4575"/>
    <m/>
    <s v="03:02"/>
    <s v="13,95"/>
    <s v="5160"/>
    <m/>
    <s v="03:37"/>
    <s v="15,82"/>
    <s v="4779"/>
    <m/>
    <s v="06:41"/>
    <m/>
    <m/>
    <m/>
    <m/>
    <m/>
    <m/>
    <m/>
    <m/>
    <n v="15.48"/>
    <n v="15.48"/>
    <n v="29066"/>
    <n v="29066"/>
    <x v="1"/>
    <n v="11"/>
    <s v="08:04:26"/>
    <n v="150"/>
    <n v="-88.366666666666674"/>
    <n v="186.63333333333333"/>
    <x v="14"/>
    <s v="FRANCISCO  EGUIGUREN VALDÉS - BANITA"/>
    <x v="1"/>
    <s v="06:36:04"/>
  </r>
  <r>
    <x v="2"/>
    <x v="0"/>
    <x v="0"/>
    <n v="125"/>
    <s v="YR"/>
    <s v="5"/>
    <x v="0"/>
    <s v=""/>
    <s v=""/>
    <s v="10141895"/>
    <s v="CRISTOBAL"/>
    <s v="LARRAIN ARJONA"/>
    <s v="106DX26"/>
    <x v="188"/>
    <m/>
    <s v=""/>
    <m/>
    <s v=""/>
    <s v="CHL"/>
    <s v=""/>
    <s v="15,51"/>
    <s v="8122"/>
    <m/>
    <s v="01:44"/>
    <s v="15,9"/>
    <s v="6340"/>
    <m/>
    <s v="02:05"/>
    <s v="16,27"/>
    <s v="4647"/>
    <m/>
    <s v="02:41"/>
    <s v="14,16"/>
    <s v="5084"/>
    <m/>
    <s v="01:59"/>
    <s v="15,5"/>
    <s v="4877"/>
    <m/>
    <s v="03:45"/>
    <m/>
    <m/>
    <m/>
    <m/>
    <m/>
    <m/>
    <m/>
    <m/>
    <n v="15.48"/>
    <n v="15.48"/>
    <n v="29069"/>
    <n v="29069"/>
    <x v="1"/>
    <n v="12"/>
    <s v="08:04:29"/>
    <n v="145"/>
    <n v="-88.416666666666671"/>
    <n v="181.58333333333331"/>
    <x v="21"/>
    <s v="CRISTOBAL LARRAIN ARJONA - SI PADME"/>
    <x v="1"/>
    <s v="06:36:04"/>
  </r>
  <r>
    <x v="2"/>
    <x v="0"/>
    <x v="0"/>
    <n v="125"/>
    <s v="YR"/>
    <s v="6"/>
    <x v="1"/>
    <s v=""/>
    <s v=""/>
    <s v="10160530"/>
    <s v="VICENTE "/>
    <s v="LARRAIN ARJONA"/>
    <s v="105IK40"/>
    <x v="150"/>
    <m/>
    <s v=""/>
    <m/>
    <s v=""/>
    <s v="CHL"/>
    <s v=""/>
    <s v="15,91"/>
    <s v="7919"/>
    <m/>
    <s v="04:30"/>
    <s v="17,17"/>
    <s v="5869"/>
    <m/>
    <s v="05:02"/>
    <s v="17,48"/>
    <s v="4325"/>
    <m/>
    <s v="05:30"/>
    <s v="14,7"/>
    <s v="4898"/>
    <s v="FTQ ME"/>
    <s v="06:21"/>
    <m/>
    <m/>
    <m/>
    <m/>
    <m/>
    <m/>
    <m/>
    <m/>
    <m/>
    <m/>
    <m/>
    <m/>
    <n v="16.27"/>
    <n v="16.27"/>
    <n v="23011"/>
    <s v="NA"/>
    <x v="1"/>
    <s v="NA"/>
    <s v="NA"/>
    <n v="0"/>
    <e v="#VALUE!"/>
    <n v="0"/>
    <x v="20"/>
    <s v="VICENTE  LARRAIN ARJONA - SOLOPETE"/>
    <x v="1"/>
    <s v="06:36:04"/>
  </r>
  <r>
    <x v="2"/>
    <x v="0"/>
    <x v="0"/>
    <n v="125"/>
    <s v="YR"/>
    <s v="7"/>
    <x v="1"/>
    <s v=""/>
    <s v=""/>
    <s v="10172596"/>
    <s v="BORJA"/>
    <s v="MAYOL"/>
    <s v="105GW80"/>
    <x v="207"/>
    <m/>
    <s v=""/>
    <m/>
    <s v=""/>
    <s v="CHL"/>
    <s v=""/>
    <s v="16,13"/>
    <s v="7812"/>
    <m/>
    <s v="02:46"/>
    <s v="17,41"/>
    <s v="5789"/>
    <m/>
    <s v="02:06"/>
    <s v="17,57"/>
    <s v="4303"/>
    <m/>
    <s v="02:13"/>
    <s v="14,05"/>
    <s v="5125"/>
    <s v="FTQ GA"/>
    <s v="03:08"/>
    <m/>
    <m/>
    <m/>
    <m/>
    <m/>
    <m/>
    <m/>
    <m/>
    <m/>
    <m/>
    <m/>
    <m/>
    <n v="16.260000000000002"/>
    <n v="16.260000000000002"/>
    <n v="23029"/>
    <s v="NA"/>
    <x v="1"/>
    <s v="NA"/>
    <s v="NA"/>
    <n v="0"/>
    <e v="#VALUE!"/>
    <n v="0"/>
    <x v="15"/>
    <s v="BORJA MAYOL - PETRA"/>
    <x v="4"/>
    <s v="06:36:04"/>
  </r>
  <r>
    <x v="2"/>
    <x v="0"/>
    <x v="0"/>
    <n v="125"/>
    <s v="YR"/>
    <s v="8"/>
    <x v="1"/>
    <s v=""/>
    <s v=""/>
    <s v="10108052"/>
    <s v="VICENTE"/>
    <s v="MAYOL Larrain"/>
    <s v="104RX98"/>
    <x v="208"/>
    <m/>
    <s v=""/>
    <m/>
    <s v=""/>
    <s v="CHL"/>
    <s v=""/>
    <s v="15,71"/>
    <s v="8020"/>
    <m/>
    <s v="06:28"/>
    <s v="16,17"/>
    <s v="6234"/>
    <m/>
    <s v="04:11"/>
    <s v="18,06"/>
    <s v="4186"/>
    <s v="FTQ GA"/>
    <s v="03:48"/>
    <m/>
    <m/>
    <m/>
    <m/>
    <m/>
    <m/>
    <m/>
    <m/>
    <m/>
    <m/>
    <m/>
    <m/>
    <m/>
    <m/>
    <m/>
    <m/>
    <n v="16.399999999999999"/>
    <n v="16.399999999999999"/>
    <n v="18440"/>
    <s v="NA"/>
    <x v="1"/>
    <s v="NA"/>
    <s v="NA"/>
    <n v="0"/>
    <e v="#VALUE!"/>
    <n v="0"/>
    <x v="22"/>
    <s v="VICENTE MAYOL LARRAIN - PESVERANCIA VUELTO"/>
    <x v="4"/>
    <s v="06:36:04"/>
  </r>
  <r>
    <x v="2"/>
    <x v="0"/>
    <x v="0"/>
    <n v="125"/>
    <s v="YR"/>
    <s v="9"/>
    <x v="1"/>
    <s v=""/>
    <s v=""/>
    <s v="10192484"/>
    <s v="FLORENCIA CATALINA"/>
    <s v="CERPA VERA"/>
    <s v="106BG27"/>
    <x v="152"/>
    <m/>
    <s v=""/>
    <m/>
    <s v=""/>
    <s v="CHL"/>
    <s v=""/>
    <s v="15,54"/>
    <s v="8107"/>
    <m/>
    <s v="04:54"/>
    <s v="16,16"/>
    <s v="6239"/>
    <m/>
    <s v="06:06"/>
    <s v="14,89"/>
    <s v="5077"/>
    <s v="FTQ ME"/>
    <s v="05:23"/>
    <m/>
    <m/>
    <m/>
    <m/>
    <m/>
    <m/>
    <m/>
    <m/>
    <m/>
    <m/>
    <m/>
    <m/>
    <m/>
    <m/>
    <m/>
    <m/>
    <n v="15.57"/>
    <n v="15.57"/>
    <n v="19424"/>
    <s v="NA"/>
    <x v="1"/>
    <s v="NA"/>
    <s v="NA"/>
    <n v="0"/>
    <e v="#VALUE!"/>
    <n v="0"/>
    <x v="53"/>
    <s v="FLORENCIA CATALINA CERPA VERA - ZORRITO"/>
    <x v="4"/>
    <s v="06:36:04"/>
  </r>
  <r>
    <x v="2"/>
    <x v="0"/>
    <x v="0"/>
    <n v="125"/>
    <s v="YR"/>
    <s v="10"/>
    <x v="1"/>
    <s v=""/>
    <s v=""/>
    <s v="10116626"/>
    <s v="PAULINO"/>
    <s v="RIOS MORAGA"/>
    <s v="106CY76"/>
    <x v="141"/>
    <m/>
    <s v=""/>
    <m/>
    <s v=""/>
    <s v="CHL"/>
    <s v=""/>
    <s v="15,32"/>
    <s v="8226"/>
    <s v="FTQ GA"/>
    <s v="07:59"/>
    <m/>
    <m/>
    <m/>
    <m/>
    <m/>
    <m/>
    <m/>
    <m/>
    <m/>
    <m/>
    <m/>
    <m/>
    <m/>
    <m/>
    <m/>
    <m/>
    <m/>
    <m/>
    <m/>
    <m/>
    <m/>
    <m/>
    <m/>
    <m/>
    <n v="15.32"/>
    <n v="15.32"/>
    <n v="8226"/>
    <s v="NA"/>
    <x v="1"/>
    <s v="NA"/>
    <s v="NA"/>
    <n v="0"/>
    <e v="#VALUE!"/>
    <n v="0"/>
    <x v="139"/>
    <s v="PAULINO RIOS MORAGA - PENELOPE"/>
    <x v="4"/>
    <s v="06:36:04"/>
  </r>
  <r>
    <x v="2"/>
    <x v="0"/>
    <x v="0"/>
    <n v="125"/>
    <s v="YR"/>
    <s v="11"/>
    <x v="1"/>
    <s v=""/>
    <s v=""/>
    <s v="10172476"/>
    <s v="FLORENCIA"/>
    <s v="CARDONE ALMARZA"/>
    <s v="104TU02"/>
    <x v="165"/>
    <m/>
    <s v=""/>
    <m/>
    <s v=""/>
    <s v="CHL"/>
    <s v=""/>
    <s v="14,48"/>
    <s v="8702"/>
    <s v="FTQ GA+ME"/>
    <s v="17:40"/>
    <m/>
    <m/>
    <m/>
    <m/>
    <m/>
    <m/>
    <m/>
    <m/>
    <m/>
    <m/>
    <m/>
    <m/>
    <m/>
    <m/>
    <m/>
    <m/>
    <m/>
    <m/>
    <m/>
    <m/>
    <m/>
    <m/>
    <m/>
    <m/>
    <n v="14.48"/>
    <n v="14.48"/>
    <n v="8702"/>
    <s v="NA"/>
    <x v="1"/>
    <s v="NA"/>
    <s v="NA"/>
    <n v="0"/>
    <e v="#VALUE!"/>
    <n v="0"/>
    <x v="54"/>
    <s v="FLORENCIA CARDONE ALMARZA - VIUDA NEGRA"/>
    <x v="4"/>
    <s v="06:36:04"/>
  </r>
  <r>
    <x v="2"/>
    <x v="0"/>
    <x v="1"/>
    <n v="84"/>
    <s v="AD"/>
    <s v="1"/>
    <x v="0"/>
    <s v=""/>
    <s v=""/>
    <n v="10118325"/>
    <s v="MATIAS"/>
    <s v="ALAMOS"/>
    <s v="105UU64"/>
    <x v="209"/>
    <m/>
    <s v=""/>
    <m/>
    <s v=""/>
    <s v="CHL"/>
    <s v=""/>
    <s v="19,92"/>
    <s v="6324"/>
    <m/>
    <s v="02:19"/>
    <s v="19,9"/>
    <s v="5065"/>
    <m/>
    <s v="02:58"/>
    <s v="20,38"/>
    <s v="3709"/>
    <m/>
    <s v="05:51"/>
    <m/>
    <m/>
    <m/>
    <m/>
    <m/>
    <m/>
    <m/>
    <m/>
    <m/>
    <m/>
    <m/>
    <m/>
    <m/>
    <m/>
    <m/>
    <m/>
    <n v="20.03"/>
    <n v="20.03"/>
    <n v="15098"/>
    <n v="15098"/>
    <x v="2"/>
    <n v="2"/>
    <s v="04:11:38"/>
    <n v="195"/>
    <n v="-0.98333333333333328"/>
    <n v="278.01666666666665"/>
    <x v="27"/>
    <s v="MATIAS ALAMOS - CL KATANA"/>
    <x v="0"/>
    <s v="04:10:39"/>
  </r>
  <r>
    <x v="2"/>
    <x v="0"/>
    <x v="1"/>
    <n v="84"/>
    <s v="AD"/>
    <s v="2"/>
    <x v="0"/>
    <s v=""/>
    <s v=""/>
    <s v="10131587"/>
    <s v="CAROLINE"/>
    <s v="MACKENZIE"/>
    <s v="106LX01"/>
    <x v="157"/>
    <m/>
    <s v=""/>
    <m/>
    <s v=""/>
    <s v="CHL"/>
    <s v=""/>
    <s v="19,67"/>
    <s v="6405"/>
    <m/>
    <s v="04:28"/>
    <s v="19,76"/>
    <s v="5102"/>
    <m/>
    <s v="05:42"/>
    <s v="19,37"/>
    <s v="3902"/>
    <m/>
    <s v="08:29"/>
    <m/>
    <m/>
    <m/>
    <m/>
    <m/>
    <m/>
    <m/>
    <m/>
    <m/>
    <m/>
    <m/>
    <m/>
    <m/>
    <m/>
    <m/>
    <m/>
    <n v="19.62"/>
    <n v="19.62"/>
    <n v="15410"/>
    <n v="15410"/>
    <x v="2"/>
    <n v="3"/>
    <s v="04:16:50"/>
    <n v="190"/>
    <n v="-6.1833333333333336"/>
    <n v="267.81666666666666"/>
    <x v="6"/>
    <s v="CAROLINE MACKENZIE - ABUSIMBEL"/>
    <x v="5"/>
    <s v="04:10:39"/>
  </r>
  <r>
    <x v="2"/>
    <x v="0"/>
    <x v="1"/>
    <n v="84"/>
    <s v="AD"/>
    <s v="3"/>
    <x v="0"/>
    <s v=""/>
    <s v=""/>
    <s v="10172358"/>
    <s v="FELIPE"/>
    <s v="YCHPAS ESPINOZA"/>
    <s v="106CE20"/>
    <x v="210"/>
    <m/>
    <s v=""/>
    <m/>
    <s v=""/>
    <s v="PER"/>
    <s v=""/>
    <s v="19,11"/>
    <s v="6593"/>
    <m/>
    <s v="04:14"/>
    <s v="17,97"/>
    <s v="5610"/>
    <m/>
    <s v="12:42"/>
    <s v="22,87"/>
    <s v="3306"/>
    <m/>
    <s v="08:54"/>
    <m/>
    <m/>
    <m/>
    <m/>
    <m/>
    <m/>
    <m/>
    <m/>
    <m/>
    <m/>
    <m/>
    <m/>
    <m/>
    <m/>
    <m/>
    <m/>
    <n v="19.5"/>
    <n v="19.5"/>
    <n v="15510"/>
    <n v="15510"/>
    <x v="2"/>
    <n v="4"/>
    <s v="04:18:30"/>
    <n v="185"/>
    <n v="-7.85"/>
    <n v="261.14999999999998"/>
    <x v="79"/>
    <s v="FELIPE YCHPAS ESPINOZA - AL RAMAL"/>
    <x v="4"/>
    <s v="04:10:39"/>
  </r>
  <r>
    <x v="2"/>
    <x v="0"/>
    <x v="1"/>
    <n v="84"/>
    <s v="AD"/>
    <s v="4"/>
    <x v="0"/>
    <s v=""/>
    <s v=""/>
    <s v="10036496"/>
    <s v="SANTIAGO"/>
    <s v="UGARTE"/>
    <s v="106EM09"/>
    <x v="66"/>
    <m/>
    <s v=""/>
    <m/>
    <s v=""/>
    <s v="CHL"/>
    <s v=""/>
    <s v="19,57"/>
    <s v="6439"/>
    <m/>
    <s v="01:39"/>
    <s v="18,92"/>
    <s v="5328"/>
    <m/>
    <s v="05:27"/>
    <s v="20,02"/>
    <s v="3776"/>
    <m/>
    <s v="11:16"/>
    <m/>
    <m/>
    <m/>
    <m/>
    <m/>
    <m/>
    <m/>
    <m/>
    <m/>
    <m/>
    <m/>
    <m/>
    <m/>
    <m/>
    <m/>
    <m/>
    <n v="19.46"/>
    <n v="19.46"/>
    <n v="15543"/>
    <n v="15543"/>
    <x v="2"/>
    <n v="5"/>
    <s v="04:19:03"/>
    <n v="180"/>
    <n v="-8.4"/>
    <n v="255.6"/>
    <x v="66"/>
    <s v="SANTIAGO UGARTE - MUSTAFA"/>
    <x v="4"/>
    <s v="04:10:39"/>
  </r>
  <r>
    <x v="2"/>
    <x v="0"/>
    <x v="1"/>
    <n v="84"/>
    <s v="AD"/>
    <s v="5"/>
    <x v="0"/>
    <s v=""/>
    <s v=""/>
    <s v="10196480"/>
    <s v="HERNANDO"/>
    <s v="ARENAS"/>
    <s v="106MX63"/>
    <x v="73"/>
    <m/>
    <s v=""/>
    <m/>
    <s v=""/>
    <s v="CHL"/>
    <s v=""/>
    <s v="18,83"/>
    <s v="6693"/>
    <m/>
    <s v="02:42"/>
    <s v="18,06"/>
    <s v="5580"/>
    <m/>
    <s v="02:25"/>
    <s v="18,47"/>
    <s v="4094"/>
    <m/>
    <s v="03:52"/>
    <m/>
    <m/>
    <m/>
    <m/>
    <m/>
    <m/>
    <m/>
    <m/>
    <m/>
    <m/>
    <m/>
    <m/>
    <m/>
    <m/>
    <m/>
    <m/>
    <n v="18.48"/>
    <n v="18.48"/>
    <n v="16367"/>
    <n v="16367"/>
    <x v="2"/>
    <n v="7"/>
    <s v="04:32:47"/>
    <n v="170"/>
    <n v="-22.133333333333333"/>
    <n v="231.86666666666667"/>
    <x v="73"/>
    <s v="HERNANDO ARENAS - LOMA VERDE BALA"/>
    <x v="4"/>
    <s v="04:10:39"/>
  </r>
  <r>
    <x v="2"/>
    <x v="0"/>
    <x v="1"/>
    <n v="84"/>
    <s v="AD"/>
    <s v="6"/>
    <x v="0"/>
    <s v=""/>
    <s v=""/>
    <s v="10106225"/>
    <s v="SERGIO "/>
    <s v="HURTADO "/>
    <s v="105DD53"/>
    <x v="40"/>
    <m/>
    <s v=""/>
    <m/>
    <s v=""/>
    <s v="CHL"/>
    <s v=""/>
    <s v="19,81"/>
    <s v="6361"/>
    <m/>
    <s v="05:31"/>
    <s v="16,72"/>
    <s v="6028"/>
    <m/>
    <s v="19:36"/>
    <s v="11,73"/>
    <s v="6448"/>
    <m/>
    <s v="09:06"/>
    <m/>
    <m/>
    <m/>
    <m/>
    <m/>
    <m/>
    <m/>
    <m/>
    <m/>
    <m/>
    <m/>
    <m/>
    <m/>
    <m/>
    <m/>
    <m/>
    <n v="16.05"/>
    <n v="16.05"/>
    <n v="18837"/>
    <n v="18837"/>
    <x v="2"/>
    <n v="13"/>
    <s v="05:13:57"/>
    <n v="140"/>
    <n v="-63.3"/>
    <n v="160.69999999999999"/>
    <x v="40"/>
    <s v="SERGIO  HURTADO  - DAFIR"/>
    <x v="4"/>
    <s v="04:10:39"/>
  </r>
  <r>
    <x v="2"/>
    <x v="0"/>
    <x v="1"/>
    <n v="84"/>
    <s v="AD"/>
    <s v="7"/>
    <x v="0"/>
    <s v=""/>
    <s v=""/>
    <s v="10166002"/>
    <s v="ANTONIA"/>
    <s v="KIMBER VERGARA"/>
    <s v="106IQ87"/>
    <x v="211"/>
    <m/>
    <s v=""/>
    <m/>
    <s v=""/>
    <s v="CHL"/>
    <s v=""/>
    <s v="14,9"/>
    <s v="8454"/>
    <m/>
    <s v="04:20"/>
    <s v="14,28"/>
    <s v="7057"/>
    <m/>
    <s v="03:38"/>
    <s v="16,88"/>
    <s v="4478"/>
    <m/>
    <s v="05:36"/>
    <m/>
    <m/>
    <m/>
    <m/>
    <m/>
    <m/>
    <m/>
    <m/>
    <m/>
    <m/>
    <m/>
    <m/>
    <m/>
    <m/>
    <m/>
    <m/>
    <n v="15.13"/>
    <n v="15.13"/>
    <n v="19988"/>
    <n v="19988"/>
    <x v="2"/>
    <n v="19"/>
    <s v="05:33:08"/>
    <n v="110"/>
    <n v="-82.483333333333334"/>
    <n v="111.51666666666667"/>
    <x v="103"/>
    <s v="ANTONIA KIMBER VERGARA - AMEERA"/>
    <x v="4"/>
    <s v="04:10:39"/>
  </r>
  <r>
    <x v="2"/>
    <x v="0"/>
    <x v="1"/>
    <n v="84"/>
    <s v="AD"/>
    <s v="8"/>
    <x v="0"/>
    <s v=""/>
    <s v=""/>
    <s v="10182932"/>
    <s v="DIEGO"/>
    <s v="FUENTES URRUTIA"/>
    <s v="106KU10"/>
    <x v="47"/>
    <m/>
    <s v=""/>
    <m/>
    <s v=""/>
    <s v="CHL"/>
    <s v=""/>
    <s v="15,57"/>
    <s v="8090"/>
    <m/>
    <s v="03:14"/>
    <s v="14,82"/>
    <s v="6803"/>
    <m/>
    <s v="15:28"/>
    <s v="12,98"/>
    <s v="5823"/>
    <m/>
    <s v="29:41"/>
    <m/>
    <m/>
    <m/>
    <m/>
    <m/>
    <m/>
    <m/>
    <m/>
    <m/>
    <m/>
    <m/>
    <m/>
    <m/>
    <m/>
    <m/>
    <m/>
    <n v="14.6"/>
    <n v="14.6"/>
    <n v="20716"/>
    <n v="20716"/>
    <x v="2"/>
    <n v="22"/>
    <s v="05:45:16"/>
    <n v="95"/>
    <n v="-94.616666666666674"/>
    <n v="84.383333333333326"/>
    <x v="47"/>
    <s v="DIEGO FUENTES URRUTIA - DESPERADO"/>
    <x v="4"/>
    <s v="04:10:39"/>
  </r>
  <r>
    <x v="2"/>
    <x v="0"/>
    <x v="1"/>
    <n v="84"/>
    <s v="AD"/>
    <s v="9"/>
    <x v="0"/>
    <s v=""/>
    <s v=""/>
    <s v="10045218"/>
    <s v="ALVARO"/>
    <s v="LLOMPART GRIMM"/>
    <s v="106MX56"/>
    <x v="212"/>
    <m/>
    <s v=""/>
    <m/>
    <s v=""/>
    <s v="CHL"/>
    <s v=""/>
    <s v="13"/>
    <s v="9691"/>
    <m/>
    <s v="02:55"/>
    <s v="14,68"/>
    <s v="6868"/>
    <m/>
    <s v="05:28"/>
    <s v="16,28"/>
    <s v="4643"/>
    <m/>
    <s v="05:48"/>
    <m/>
    <m/>
    <m/>
    <m/>
    <m/>
    <m/>
    <m/>
    <m/>
    <m/>
    <m/>
    <m/>
    <m/>
    <m/>
    <m/>
    <m/>
    <m/>
    <n v="14.26"/>
    <n v="14.26"/>
    <n v="21203"/>
    <n v="21203"/>
    <x v="2"/>
    <n v="23"/>
    <s v="05:53:23"/>
    <n v="90"/>
    <n v="-102.73333333333333"/>
    <n v="83.99999991"/>
    <x v="175"/>
    <s v="ALVARO LLOMPART GRIMM - HLS APOLO"/>
    <x v="4"/>
    <s v="04:10:39"/>
  </r>
  <r>
    <x v="2"/>
    <x v="0"/>
    <x v="1"/>
    <n v="84"/>
    <s v="AD"/>
    <s v="10"/>
    <x v="1"/>
    <s v=""/>
    <s v=""/>
    <s v="10138166"/>
    <s v="FRANCISCO"/>
    <s v="TORO ESCOBAR"/>
    <s v="106MW85"/>
    <x v="80"/>
    <m/>
    <s v=""/>
    <m/>
    <s v=""/>
    <s v="CHL"/>
    <s v=""/>
    <s v="19,77"/>
    <s v="6372"/>
    <m/>
    <s v="08:03"/>
    <s v="14,29"/>
    <s v="7055"/>
    <m/>
    <s v="06:29"/>
    <s v="7,62"/>
    <s v="9922"/>
    <s v="DSQ"/>
    <s v="07:06"/>
    <m/>
    <m/>
    <m/>
    <m/>
    <m/>
    <m/>
    <m/>
    <m/>
    <m/>
    <m/>
    <m/>
    <m/>
    <m/>
    <m/>
    <m/>
    <m/>
    <n v="12.95"/>
    <n v="12.95"/>
    <n v="23349"/>
    <s v="NA"/>
    <x v="2"/>
    <s v="NA"/>
    <s v="NA"/>
    <n v="0"/>
    <e v="#VALUE!"/>
    <n v="0"/>
    <x v="80"/>
    <s v="FRANCISCO TORO ESCOBAR - HP NASIK"/>
    <x v="4"/>
    <s v="04:10:39"/>
  </r>
  <r>
    <x v="2"/>
    <x v="0"/>
    <x v="1"/>
    <n v="84"/>
    <s v="AD"/>
    <s v="11"/>
    <x v="1"/>
    <s v=""/>
    <s v=""/>
    <s v="10063169"/>
    <s v="RAIMUNDO"/>
    <s v="UNDURRAGA MUJICA"/>
    <s v="106MX53"/>
    <x v="213"/>
    <m/>
    <s v=""/>
    <m/>
    <s v=""/>
    <s v="CHL"/>
    <s v=""/>
    <s v="19,41"/>
    <s v="6490"/>
    <m/>
    <s v="02:45"/>
    <s v="19,77"/>
    <s v="5099"/>
    <s v="FTQ GA"/>
    <s v="02:33"/>
    <m/>
    <m/>
    <m/>
    <m/>
    <m/>
    <m/>
    <m/>
    <m/>
    <m/>
    <m/>
    <m/>
    <m/>
    <m/>
    <m/>
    <m/>
    <m/>
    <m/>
    <m/>
    <m/>
    <m/>
    <n v="19.57"/>
    <n v="19.57"/>
    <n v="11589"/>
    <s v="NA"/>
    <x v="2"/>
    <s v="NA"/>
    <s v="NA"/>
    <n v="0"/>
    <e v="#VALUE!"/>
    <n v="0"/>
    <x v="176"/>
    <s v="RAIMUNDO UNDURRAGA MUJICA - EL PANGUE LIBIYA"/>
    <x v="4"/>
    <s v="04:10:39"/>
  </r>
  <r>
    <x v="2"/>
    <x v="0"/>
    <x v="1"/>
    <n v="84"/>
    <s v="AD"/>
    <s v="12"/>
    <x v="1"/>
    <s v=""/>
    <s v=""/>
    <s v="10192285"/>
    <s v="CRISTOBAL"/>
    <s v="BELTRAMIN"/>
    <s v="106MR33"/>
    <x v="214"/>
    <m/>
    <s v=""/>
    <m/>
    <s v=""/>
    <s v="CHL"/>
    <s v=""/>
    <s v="18,54"/>
    <s v="6797"/>
    <s v="FTQ GA"/>
    <s v="04:14"/>
    <m/>
    <m/>
    <m/>
    <m/>
    <m/>
    <m/>
    <m/>
    <m/>
    <m/>
    <m/>
    <m/>
    <m/>
    <m/>
    <m/>
    <m/>
    <m/>
    <m/>
    <m/>
    <m/>
    <m/>
    <m/>
    <m/>
    <m/>
    <m/>
    <n v="18.54"/>
    <n v="18.54"/>
    <n v="6797"/>
    <s v="NA"/>
    <x v="2"/>
    <s v="NA"/>
    <s v="NA"/>
    <n v="0"/>
    <e v="#VALUE!"/>
    <n v="0"/>
    <x v="34"/>
    <s v="CRISTOBAL BELTRAMIN - FM JUBBAN"/>
    <x v="4"/>
    <s v="04:10:39"/>
  </r>
  <r>
    <x v="2"/>
    <x v="0"/>
    <x v="1"/>
    <n v="84"/>
    <s v="AD"/>
    <s v="13"/>
    <x v="1"/>
    <s v=""/>
    <s v=""/>
    <s v="10113980"/>
    <s v="PEDRO"/>
    <s v="DEL CAMPO SALINAS"/>
    <s v="105DD52"/>
    <x v="79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36"/>
    <s v="PEDRO DEL CAMPO SALINAS - DIABLO"/>
    <x v="4"/>
    <s v="04:10:39"/>
  </r>
  <r>
    <x v="2"/>
    <x v="0"/>
    <x v="1"/>
    <n v="84"/>
    <s v="YR"/>
    <s v="1"/>
    <x v="0"/>
    <s v=""/>
    <s v=""/>
    <s v="10181513"/>
    <s v="WILLIAM"/>
    <s v="GREASLEY MAKAI"/>
    <s v="1004SE31"/>
    <x v="50"/>
    <m/>
    <s v=""/>
    <m/>
    <s v=""/>
    <s v="CAN"/>
    <s v=""/>
    <s v="20,39"/>
    <s v="6181"/>
    <m/>
    <s v="02:21"/>
    <s v="19,4"/>
    <s v="5197"/>
    <m/>
    <s v="02:13"/>
    <s v="20,65"/>
    <s v="3662"/>
    <m/>
    <s v="03:32"/>
    <m/>
    <m/>
    <m/>
    <m/>
    <m/>
    <m/>
    <m/>
    <m/>
    <m/>
    <m/>
    <m/>
    <m/>
    <m/>
    <m/>
    <m/>
    <m/>
    <n v="20.11"/>
    <n v="20.11"/>
    <n v="15039"/>
    <n v="15039"/>
    <x v="3"/>
    <n v="1"/>
    <s v="04:10:39"/>
    <n v="200"/>
    <n v="0"/>
    <n v="284"/>
    <x v="52"/>
    <s v="WILLIAM GREASLEY MAKAI - ZEUS"/>
    <x v="4"/>
    <s v="04:10:39"/>
  </r>
  <r>
    <x v="2"/>
    <x v="0"/>
    <x v="1"/>
    <n v="84"/>
    <s v="YR"/>
    <s v="2"/>
    <x v="0"/>
    <s v=""/>
    <s v=""/>
    <s v="10196522"/>
    <s v="JOSE IGNACIO"/>
    <s v="CORREA SERRA"/>
    <s v="106MX54"/>
    <x v="113"/>
    <m/>
    <s v=""/>
    <m/>
    <s v=""/>
    <s v="CHL"/>
    <s v=""/>
    <s v="20,1"/>
    <s v="6269"/>
    <m/>
    <s v="03:46"/>
    <s v="18,79"/>
    <s v="5366"/>
    <m/>
    <s v="06:33"/>
    <s v="18"/>
    <s v="4200"/>
    <m/>
    <s v="08:16"/>
    <m/>
    <m/>
    <m/>
    <m/>
    <m/>
    <m/>
    <m/>
    <m/>
    <m/>
    <m/>
    <m/>
    <m/>
    <m/>
    <m/>
    <m/>
    <m/>
    <n v="19.100000000000001"/>
    <n v="19.100000000000001"/>
    <n v="15835"/>
    <n v="15835"/>
    <x v="3"/>
    <n v="6"/>
    <s v="04:23:55"/>
    <n v="175"/>
    <n v="-13.266666666666667"/>
    <n v="245.73333333333332"/>
    <x v="113"/>
    <s v="JOSE IGNACIO CORREA SERRA - DANZARINA"/>
    <x v="4"/>
    <s v="04:10:39"/>
  </r>
  <r>
    <x v="2"/>
    <x v="0"/>
    <x v="1"/>
    <n v="84"/>
    <s v="YR"/>
    <s v="3"/>
    <x v="0"/>
    <s v=""/>
    <s v=""/>
    <s v="10107869"/>
    <s v="PEDRO Tomas"/>
    <s v="VARELA CERDA"/>
    <s v="106GG06"/>
    <x v="215"/>
    <m/>
    <s v=""/>
    <m/>
    <s v=""/>
    <s v="CHL"/>
    <s v=""/>
    <s v="17,27"/>
    <s v="7298"/>
    <m/>
    <s v="03:13"/>
    <s v="16,54"/>
    <s v="6094"/>
    <m/>
    <s v="06:11"/>
    <s v="19"/>
    <s v="3979"/>
    <m/>
    <s v="06:00"/>
    <m/>
    <m/>
    <m/>
    <m/>
    <m/>
    <m/>
    <m/>
    <m/>
    <m/>
    <m/>
    <m/>
    <m/>
    <m/>
    <m/>
    <m/>
    <m/>
    <n v="17.41"/>
    <n v="17.41"/>
    <n v="17370"/>
    <n v="17370"/>
    <x v="3"/>
    <n v="9"/>
    <s v="04:49:30"/>
    <n v="160"/>
    <n v="-38.85"/>
    <n v="205.15"/>
    <x v="26"/>
    <s v="PEDRO TOMAS VARELA CERDA - SI QUILANTO"/>
    <x v="7"/>
    <s v="04:10:39"/>
  </r>
  <r>
    <x v="2"/>
    <x v="0"/>
    <x v="1"/>
    <n v="84"/>
    <s v="YR"/>
    <s v="4"/>
    <x v="1"/>
    <s v=""/>
    <s v=""/>
    <s v="10176286"/>
    <s v="VICTOR"/>
    <s v="RIOS GARCIA HUIDOBRO"/>
    <s v="106DA44"/>
    <x v="59"/>
    <m/>
    <s v=""/>
    <m/>
    <s v=""/>
    <s v="CHL"/>
    <s v=""/>
    <s v="17,52"/>
    <s v="7191"/>
    <m/>
    <s v="01:56"/>
    <s v="16,93"/>
    <s v="5952"/>
    <s v="FTQ GA"/>
    <s v="02:26"/>
    <m/>
    <m/>
    <m/>
    <m/>
    <m/>
    <m/>
    <m/>
    <m/>
    <m/>
    <m/>
    <m/>
    <m/>
    <m/>
    <m/>
    <m/>
    <m/>
    <m/>
    <m/>
    <m/>
    <m/>
    <n v="17.260000000000002"/>
    <n v="17.260000000000002"/>
    <n v="13143"/>
    <s v="NA"/>
    <x v="3"/>
    <s v="NA"/>
    <s v="NA"/>
    <n v="0"/>
    <e v="#VALUE!"/>
    <n v="0"/>
    <x v="59"/>
    <s v="VICTOR RIOS GARCIA HUIDOBRO - JG GRINGA"/>
    <x v="4"/>
    <s v="04:10:39"/>
  </r>
  <r>
    <x v="2"/>
    <x v="0"/>
    <x v="1"/>
    <n v="84"/>
    <s v="YR"/>
    <s v="5"/>
    <x v="1"/>
    <s v=""/>
    <s v=""/>
    <s v="10155174"/>
    <s v="CONSUELO"/>
    <s v="MARCHANT CARDENAS"/>
    <s v="106MW69"/>
    <x v="216"/>
    <m/>
    <s v=""/>
    <m/>
    <s v=""/>
    <s v="CHL"/>
    <s v=""/>
    <s v="18,13"/>
    <s v="6952"/>
    <s v="FTQ GA"/>
    <s v="05:52"/>
    <m/>
    <m/>
    <m/>
    <m/>
    <m/>
    <m/>
    <m/>
    <m/>
    <m/>
    <m/>
    <m/>
    <m/>
    <m/>
    <m/>
    <m/>
    <m/>
    <m/>
    <m/>
    <m/>
    <m/>
    <m/>
    <m/>
    <m/>
    <m/>
    <n v="18.13"/>
    <n v="18.13"/>
    <n v="6952"/>
    <s v="NA"/>
    <x v="3"/>
    <s v="NA"/>
    <s v="NA"/>
    <n v="0"/>
    <e v="#VALUE!"/>
    <n v="0"/>
    <x v="56"/>
    <s v="CONSUELO MARCHANT CARDENAS - VENIA BENDITA"/>
    <x v="4"/>
    <s v="04:10:39"/>
  </r>
  <r>
    <x v="2"/>
    <x v="1"/>
    <x v="1"/>
    <n v="84"/>
    <s v="AD"/>
    <s v="1"/>
    <x v="0"/>
    <s v=""/>
    <s v=""/>
    <m/>
    <s v="OSCAR"/>
    <s v="TAHAN"/>
    <m/>
    <x v="62"/>
    <m/>
    <s v=""/>
    <m/>
    <s v=""/>
    <s v="CHL"/>
    <s v=""/>
    <s v="09:02:00"/>
    <s v="10:46:41"/>
    <s v="10:49:11"/>
    <s v="19,59"/>
    <s v="20,06"/>
    <s v="6431"/>
    <m/>
    <s v="11:29:11"/>
    <s v="12:58:38"/>
    <s v="13:01:02"/>
    <s v="18,29"/>
    <s v="18,78"/>
    <s v="5511"/>
    <m/>
    <s v="13:41:02"/>
    <s v="14:59:50"/>
    <s v="15:05:34"/>
    <s v="15,99"/>
    <s v="15,99"/>
    <s v="4729"/>
    <m/>
    <m/>
    <m/>
    <m/>
    <m/>
    <m/>
    <m/>
    <n v="18.14"/>
    <n v="18.14"/>
    <n v="18.14"/>
    <n v="16671"/>
    <n v="16671"/>
    <x v="2"/>
    <n v="8"/>
    <s v="04:37:51"/>
    <n v="165"/>
    <n v="-27.2"/>
    <n v="221.8"/>
    <x v="62"/>
    <s v="OSCAR TAHAN - GALA"/>
    <x v="4"/>
    <s v="04:10:39"/>
  </r>
  <r>
    <x v="2"/>
    <x v="1"/>
    <x v="1"/>
    <n v="84"/>
    <s v="AD"/>
    <s v="2"/>
    <x v="0"/>
    <s v=""/>
    <s v=""/>
    <s v="10067052"/>
    <s v="JOSE ANTONIO "/>
    <s v="VICENTE OLIVARI"/>
    <m/>
    <x v="189"/>
    <m/>
    <s v=""/>
    <m/>
    <s v=""/>
    <s v="CHL"/>
    <s v=""/>
    <s v="09:02:00"/>
    <s v="11:00:56"/>
    <s v="11:03:30"/>
    <s v="17,28"/>
    <s v="17,65"/>
    <s v="7290"/>
    <m/>
    <s v="11:43:30"/>
    <s v="13:27:05"/>
    <s v="13:35:12"/>
    <s v="15,04"/>
    <s v="16,22"/>
    <s v="6702"/>
    <m/>
    <s v="14:15:12"/>
    <s v="15:35:10"/>
    <s v="15:37:47"/>
    <s v="15,76"/>
    <s v="15,76"/>
    <s v="4798"/>
    <m/>
    <m/>
    <m/>
    <m/>
    <m/>
    <m/>
    <m/>
    <n v="16.09"/>
    <n v="16.09"/>
    <n v="16.09"/>
    <n v="18791"/>
    <n v="18791"/>
    <x v="2"/>
    <n v="10"/>
    <s v="05:13:11"/>
    <n v="155"/>
    <n v="-62.533333333333331"/>
    <n v="176.46666666666667"/>
    <x v="102"/>
    <s v="JOSE ANTONIO  VICENTE OLIVARI - BUEN AMIGO"/>
    <x v="4"/>
    <s v="04:10:39"/>
  </r>
  <r>
    <x v="2"/>
    <x v="1"/>
    <x v="1"/>
    <n v="84"/>
    <s v="AD"/>
    <s v="3"/>
    <x v="0"/>
    <s v=""/>
    <s v=""/>
    <m/>
    <s v="RENZO "/>
    <s v="ALVARADO BAHAMONDES"/>
    <m/>
    <x v="217"/>
    <m/>
    <s v=""/>
    <m/>
    <s v=""/>
    <s v="CHL"/>
    <s v=""/>
    <s v="09:02:00"/>
    <s v="11:05:10"/>
    <s v="11:08:31"/>
    <s v="16,6"/>
    <s v="17,05"/>
    <s v="7591"/>
    <m/>
    <s v="11:48:31"/>
    <s v="13:29:23"/>
    <s v="13:35:56"/>
    <s v="15,64"/>
    <s v="16,66"/>
    <s v="6445"/>
    <m/>
    <s v="14:15:56"/>
    <s v="15:35:12"/>
    <s v="15:57:58"/>
    <s v="15,89"/>
    <s v="15,89"/>
    <s v="4757"/>
    <m/>
    <m/>
    <m/>
    <m/>
    <m/>
    <m/>
    <m/>
    <n v="16.09"/>
    <n v="16.09"/>
    <n v="16.09"/>
    <n v="18793"/>
    <n v="18793"/>
    <x v="2"/>
    <n v="11"/>
    <s v="05:13:13"/>
    <n v="150"/>
    <n v="-62.566666666666663"/>
    <n v="171.43333333333334"/>
    <x v="177"/>
    <s v="RENZO  ALVARADO BAHAMONDES - TOBA ANTARES"/>
    <x v="2"/>
    <s v="04:10:39"/>
  </r>
  <r>
    <x v="2"/>
    <x v="1"/>
    <x v="1"/>
    <n v="84"/>
    <s v="AD"/>
    <s v="4"/>
    <x v="0"/>
    <s v=""/>
    <s v=""/>
    <s v="10139724"/>
    <s v="ORLANDO"/>
    <s v="VILLALOBOS"/>
    <m/>
    <x v="72"/>
    <m/>
    <s v=""/>
    <m/>
    <s v=""/>
    <s v="CHL"/>
    <s v=""/>
    <s v="09:02:00"/>
    <s v="11:12:05"/>
    <s v="11:14:37"/>
    <s v="15,83"/>
    <s v="16,14"/>
    <s v="7958"/>
    <m/>
    <s v="11:54:37"/>
    <s v="13:40:57"/>
    <s v="13:43:19"/>
    <s v="15,46"/>
    <s v="15,8"/>
    <s v="6522"/>
    <m/>
    <s v="14:23:19"/>
    <s v="15:42:07"/>
    <s v="15:45:30"/>
    <s v="15,99"/>
    <s v="15,99"/>
    <s v="4728"/>
    <m/>
    <m/>
    <m/>
    <m/>
    <m/>
    <m/>
    <m/>
    <n v="15.74"/>
    <n v="15.74"/>
    <n v="15.74"/>
    <n v="19208"/>
    <n v="19208"/>
    <x v="2"/>
    <n v="14"/>
    <s v="05:20:08"/>
    <n v="135"/>
    <n v="-69.483333333333334"/>
    <n v="149.51666666666665"/>
    <x v="33"/>
    <s v="ORLANDO VILLALOBOS - SALAM"/>
    <x v="4"/>
    <s v="04:10:39"/>
  </r>
  <r>
    <x v="2"/>
    <x v="1"/>
    <x v="1"/>
    <n v="84"/>
    <s v="AD"/>
    <s v="5"/>
    <x v="0"/>
    <s v=""/>
    <s v=""/>
    <m/>
    <s v="ALEXIS "/>
    <s v="HENRIQUEZ RAMIREZ"/>
    <m/>
    <x v="86"/>
    <m/>
    <s v=""/>
    <m/>
    <s v=""/>
    <s v="CHL"/>
    <s v=""/>
    <s v="09:02:00"/>
    <s v="11:12:02"/>
    <s v="11:16:32"/>
    <s v="15,61"/>
    <s v="16,15"/>
    <s v="8072"/>
    <m/>
    <s v="11:56:32"/>
    <s v="13:41:01"/>
    <s v="13:42:50"/>
    <s v="15,8"/>
    <s v="16,08"/>
    <s v="6378"/>
    <m/>
    <s v="14:22:50"/>
    <s v="15:47:36"/>
    <s v="15:55:03"/>
    <s v="14,86"/>
    <s v="14,86"/>
    <s v="5086"/>
    <m/>
    <m/>
    <m/>
    <m/>
    <m/>
    <m/>
    <m/>
    <n v="15.48"/>
    <n v="15.48"/>
    <n v="15.48"/>
    <n v="19537"/>
    <n v="19537"/>
    <x v="2"/>
    <n v="15"/>
    <s v="05:25:37"/>
    <n v="130"/>
    <n v="-74.966666666666669"/>
    <n v="139.03333333333333"/>
    <x v="86"/>
    <s v="ALEXIS  HENRIQUEZ RAMIREZ - ODALISCA"/>
    <x v="4"/>
    <s v="04:10:39"/>
  </r>
  <r>
    <x v="2"/>
    <x v="1"/>
    <x v="1"/>
    <n v="84"/>
    <s v="AD"/>
    <s v="6"/>
    <x v="0"/>
    <s v=""/>
    <s v=""/>
    <s v="_x0009_10116624"/>
    <s v="RENATO "/>
    <s v="CERDA BARROS"/>
    <m/>
    <x v="100"/>
    <m/>
    <s v=""/>
    <m/>
    <s v=""/>
    <s v="CHL"/>
    <s v=""/>
    <s v="09:02:00"/>
    <s v="11:04:38"/>
    <s v="11:09:49"/>
    <s v="16,43"/>
    <s v="17,12"/>
    <s v="7669"/>
    <m/>
    <s v="11:49:49"/>
    <s v="13:34:47"/>
    <s v="13:40:07"/>
    <s v="15,23"/>
    <s v="16"/>
    <s v="6618"/>
    <m/>
    <s v="14:20:07"/>
    <s v="15:53:34"/>
    <s v="15:57:40"/>
    <s v="13,48"/>
    <s v="13,48"/>
    <s v="5607"/>
    <m/>
    <m/>
    <m/>
    <m/>
    <m/>
    <m/>
    <m/>
    <n v="15.2"/>
    <n v="15.2"/>
    <n v="15.2"/>
    <n v="19894"/>
    <n v="19894"/>
    <x v="2"/>
    <n v="18"/>
    <s v="05:31:34"/>
    <n v="115"/>
    <n v="-80.916666666666671"/>
    <n v="118.08333333333333"/>
    <x v="46"/>
    <s v="RENATO  CERDA BARROS - AYHINCO"/>
    <x v="4"/>
    <s v="04:10:39"/>
  </r>
  <r>
    <x v="2"/>
    <x v="1"/>
    <x v="1"/>
    <n v="84"/>
    <s v="AD"/>
    <s v="7"/>
    <x v="0"/>
    <s v=""/>
    <s v=""/>
    <s v="10138423"/>
    <s v="JOSE PEDRO"/>
    <s v="VARELA ALFONSO"/>
    <m/>
    <x v="218"/>
    <m/>
    <s v=""/>
    <m/>
    <s v=""/>
    <s v="CHL"/>
    <s v=""/>
    <s v="09:02:00"/>
    <s v="11:19:08"/>
    <s v="11:22:05"/>
    <s v="14,99"/>
    <s v="15,31"/>
    <s v="8406"/>
    <m/>
    <s v="12:02:05"/>
    <s v="13:55:27"/>
    <s v="13:57:56"/>
    <s v="14,5"/>
    <s v="14,82"/>
    <s v="6951"/>
    <m/>
    <s v="14:37:56"/>
    <s v="15:57:36"/>
    <s v="16:02:53"/>
    <s v="15,82"/>
    <s v="15,82"/>
    <s v="4780"/>
    <m/>
    <m/>
    <m/>
    <m/>
    <m/>
    <m/>
    <m/>
    <n v="15.02"/>
    <n v="15.02"/>
    <n v="15.02"/>
    <n v="20137"/>
    <n v="20137"/>
    <x v="2"/>
    <n v="20"/>
    <s v="05:35:37"/>
    <n v="105"/>
    <n v="-84.966666666666669"/>
    <n v="104.03333333333333"/>
    <x v="178"/>
    <s v="JOSE PEDRO VARELA ALFONSO - SI QU"/>
    <x v="7"/>
    <s v="04:10:39"/>
  </r>
  <r>
    <x v="2"/>
    <x v="1"/>
    <x v="1"/>
    <n v="84"/>
    <s v="AD"/>
    <s v="8"/>
    <x v="0"/>
    <s v=""/>
    <s v=""/>
    <m/>
    <s v="SEBASTIAN"/>
    <s v="IRRIBARRA CONA"/>
    <m/>
    <x v="77"/>
    <m/>
    <s v=""/>
    <m/>
    <s v=""/>
    <s v="CHL"/>
    <s v=""/>
    <s v="09:02:00"/>
    <s v="11:11:15"/>
    <s v="11:14:30"/>
    <s v="15,85"/>
    <s v="16,25"/>
    <s v="7951"/>
    <m/>
    <s v="11:54:30"/>
    <s v="13:40:41"/>
    <s v="13:43:39"/>
    <s v="15,39"/>
    <s v="15,82"/>
    <s v="6549"/>
    <m/>
    <s v="14:23:39"/>
    <s v="16:00:06"/>
    <s v="16:03:22"/>
    <s v="13,06"/>
    <s v="13,06"/>
    <s v="5787"/>
    <m/>
    <m/>
    <m/>
    <m/>
    <m/>
    <m/>
    <m/>
    <n v="14.91"/>
    <n v="14.91"/>
    <n v="14.91"/>
    <n v="20287"/>
    <n v="20287"/>
    <x v="2"/>
    <n v="21"/>
    <s v="05:38:07"/>
    <n v="100"/>
    <n v="-87.466666666666669"/>
    <n v="96.533333333333331"/>
    <x v="77"/>
    <s v="SEBASTIAN IRRIBARRA CONA - RB URRACA"/>
    <x v="4"/>
    <s v="04:10:39"/>
  </r>
  <r>
    <x v="2"/>
    <x v="1"/>
    <x v="1"/>
    <n v="84"/>
    <s v="AD"/>
    <s v="9"/>
    <x v="1"/>
    <s v=""/>
    <s v=""/>
    <s v="10078544"/>
    <s v="MAURICIO"/>
    <s v="GONZALEZ"/>
    <m/>
    <x v="219"/>
    <m/>
    <s v=""/>
    <m/>
    <s v=""/>
    <s v="CHL"/>
    <s v=""/>
    <s v="09:02:00"/>
    <s v="11:18:35"/>
    <s v="11:21:00"/>
    <s v="15,11"/>
    <s v="15,37"/>
    <s v="8340"/>
    <m/>
    <s v="12:01:00"/>
    <s v="13:56:58"/>
    <s v="13:58:58"/>
    <s v="14,24"/>
    <s v="14,49"/>
    <s v="7078"/>
    <m/>
    <s v="14:38:58"/>
    <s v="15:55:05"/>
    <s v="16:00:03"/>
    <s v="16,55"/>
    <s v="16,55"/>
    <s v="4568"/>
    <s v="FTQ GA"/>
    <m/>
    <m/>
    <m/>
    <m/>
    <m/>
    <m/>
    <n v="15.13"/>
    <n v="15.13"/>
    <n v="15.13"/>
    <n v="19986"/>
    <s v="NA"/>
    <x v="2"/>
    <s v="NA"/>
    <s v="NA"/>
    <n v="0"/>
    <e v="#VALUE!"/>
    <n v="0"/>
    <x v="179"/>
    <s v="MAURICIO GONZALEZ - POZO BRUJO RANCO"/>
    <x v="4"/>
    <s v="04:10:39"/>
  </r>
  <r>
    <x v="2"/>
    <x v="1"/>
    <x v="1"/>
    <n v="84"/>
    <s v="AD"/>
    <s v="10"/>
    <x v="1"/>
    <s v=""/>
    <s v=""/>
    <m/>
    <s v="BETZABETH"/>
    <s v="GOMEZ PEREZ"/>
    <m/>
    <x v="199"/>
    <m/>
    <s v=""/>
    <m/>
    <s v=""/>
    <s v="CHL"/>
    <s v=""/>
    <s v="09:02:00"/>
    <s v="11:42:50"/>
    <s v="11:46:42"/>
    <s v="12,75"/>
    <s v="13,06"/>
    <s v="9883"/>
    <m/>
    <s v="12:26:42"/>
    <s v="14:28:54"/>
    <s v="14:34:29"/>
    <s v="13,15"/>
    <s v="13,75"/>
    <s v="7667"/>
    <s v="FTQ GA"/>
    <m/>
    <m/>
    <m/>
    <m/>
    <m/>
    <m/>
    <m/>
    <m/>
    <m/>
    <m/>
    <m/>
    <m/>
    <m/>
    <n v="12.92"/>
    <n v="12.92"/>
    <n v="12.92"/>
    <n v="17550"/>
    <s v="NA"/>
    <x v="2"/>
    <s v="NA"/>
    <s v="NA"/>
    <n v="0"/>
    <e v="#VALUE!"/>
    <n v="0"/>
    <x v="170"/>
    <s v="BETZABETH GOMEZ PEREZ - BUCEFALO"/>
    <x v="4"/>
    <s v="04:10:39"/>
  </r>
  <r>
    <x v="2"/>
    <x v="1"/>
    <x v="1"/>
    <n v="84"/>
    <s v="AD"/>
    <s v="11"/>
    <x v="1"/>
    <s v=""/>
    <s v=""/>
    <m/>
    <s v="RICARDO"/>
    <s v="THOMSEN"/>
    <m/>
    <x v="61"/>
    <m/>
    <s v=""/>
    <m/>
    <s v=""/>
    <s v="CHL"/>
    <s v=""/>
    <s v="09:02:00"/>
    <s v="10:43:36"/>
    <s v="10:48:42"/>
    <s v="19,68"/>
    <s v="20,67"/>
    <s v="6402"/>
    <s v="FTQ GA"/>
    <m/>
    <m/>
    <m/>
    <m/>
    <m/>
    <m/>
    <m/>
    <m/>
    <m/>
    <m/>
    <m/>
    <m/>
    <m/>
    <m/>
    <m/>
    <m/>
    <m/>
    <m/>
    <m/>
    <m/>
    <n v="19.68"/>
    <n v="19.68"/>
    <n v="19.68"/>
    <n v="6402"/>
    <s v="NA"/>
    <x v="2"/>
    <s v="NA"/>
    <s v="NA"/>
    <n v="0"/>
    <e v="#VALUE!"/>
    <n v="0"/>
    <x v="63"/>
    <s v="RICARDO THOMSEN - ZAGAL"/>
    <x v="4"/>
    <s v="04:10:39"/>
  </r>
  <r>
    <x v="2"/>
    <x v="1"/>
    <x v="1"/>
    <n v="84"/>
    <s v="AD"/>
    <s v="12"/>
    <x v="1"/>
    <s v=""/>
    <s v=""/>
    <s v="10040068"/>
    <s v="CLAUDIO"/>
    <s v="CORNEJO CABEZAS"/>
    <m/>
    <x v="220"/>
    <m/>
    <s v=""/>
    <m/>
    <s v=""/>
    <s v="CHL"/>
    <s v=""/>
    <s v="09:02:00"/>
    <s v="11:00:54"/>
    <s v="11:04:26"/>
    <s v="17,15"/>
    <s v="17,66"/>
    <s v="7346"/>
    <s v="FTQ GA"/>
    <m/>
    <m/>
    <m/>
    <m/>
    <m/>
    <m/>
    <m/>
    <m/>
    <m/>
    <m/>
    <m/>
    <m/>
    <m/>
    <m/>
    <m/>
    <m/>
    <m/>
    <m/>
    <m/>
    <m/>
    <n v="17.149999999999999"/>
    <n v="17.149999999999999"/>
    <n v="17.149999999999999"/>
    <n v="7346"/>
    <s v="NA"/>
    <x v="2"/>
    <s v="NA"/>
    <s v="NA"/>
    <n v="0"/>
    <e v="#VALUE!"/>
    <n v="0"/>
    <x v="10"/>
    <s v="CLAUDIO CORNEJO CABEZAS - SIMSEK"/>
    <x v="3"/>
    <s v="04:10:39"/>
  </r>
  <r>
    <x v="2"/>
    <x v="1"/>
    <x v="1"/>
    <n v="84"/>
    <s v="YR"/>
    <s v="1"/>
    <x v="0"/>
    <s v=""/>
    <s v=""/>
    <m/>
    <s v="HELENA"/>
    <s v="CERPA PINOCHET"/>
    <s v=""/>
    <x v="84"/>
    <m/>
    <s v=""/>
    <m/>
    <s v=""/>
    <s v="CHL"/>
    <s v=""/>
    <s v="09:16:00"/>
    <s v="11:26:30"/>
    <s v="11:31:41"/>
    <s v="15,48"/>
    <s v="16,09"/>
    <s v="8141"/>
    <m/>
    <s v="12:11:41"/>
    <s v="13:56:39"/>
    <s v="14:00:20"/>
    <s v="15,46"/>
    <s v="16"/>
    <s v="6520"/>
    <m/>
    <s v="14:40:20"/>
    <s v="15:49:52"/>
    <s v="16:01:23"/>
    <s v="18,12"/>
    <s v="18,12"/>
    <s v="4172"/>
    <m/>
    <m/>
    <m/>
    <m/>
    <m/>
    <m/>
    <m/>
    <n v="16.059999999999999"/>
    <n v="16.059999999999999"/>
    <n v="16.059999999999999"/>
    <n v="18833"/>
    <n v="18833"/>
    <x v="3"/>
    <n v="12"/>
    <s v="05:13:53"/>
    <n v="145"/>
    <n v="-63.233333333333334"/>
    <n v="165.76666666666665"/>
    <x v="84"/>
    <s v="HELENA CERPA PINOCHET - HDM MAGNOLIA"/>
    <x v="4"/>
    <s v="04:10:39"/>
  </r>
  <r>
    <x v="2"/>
    <x v="1"/>
    <x v="1"/>
    <n v="84"/>
    <s v="YR"/>
    <s v="2"/>
    <x v="0"/>
    <s v=""/>
    <s v=""/>
    <m/>
    <s v="DIEGO"/>
    <s v="OYANEDEL"/>
    <m/>
    <x v="171"/>
    <m/>
    <s v=""/>
    <m/>
    <s v=""/>
    <s v="CHL"/>
    <s v=""/>
    <s v="09:16:00"/>
    <s v="11:35:00"/>
    <s v="11:36:55"/>
    <s v="14,9"/>
    <s v="15,11"/>
    <s v="8455"/>
    <m/>
    <s v="12:16:55"/>
    <s v="14:10:57"/>
    <s v="14:14:28"/>
    <s v="14,29"/>
    <s v="14,73"/>
    <s v="7053"/>
    <m/>
    <s v="14:54:28"/>
    <s v="16:06:29"/>
    <s v="16:11:52"/>
    <s v="17,5"/>
    <s v="17,5"/>
    <s v="4321"/>
    <m/>
    <m/>
    <m/>
    <m/>
    <m/>
    <m/>
    <m/>
    <n v="15.25"/>
    <n v="15.25"/>
    <n v="15.25"/>
    <n v="19829"/>
    <n v="19829"/>
    <x v="3"/>
    <n v="16"/>
    <s v="05:30:29"/>
    <n v="125"/>
    <n v="-79.833333333333329"/>
    <n v="129.16666666666669"/>
    <x v="75"/>
    <s v="DIEGO OYANEDEL - MANSUR"/>
    <x v="5"/>
    <s v="04:10:39"/>
  </r>
  <r>
    <x v="2"/>
    <x v="1"/>
    <x v="1"/>
    <n v="84"/>
    <s v="YR"/>
    <s v="3"/>
    <x v="0"/>
    <s v=""/>
    <s v=""/>
    <m/>
    <s v="MAX"/>
    <s v="BULNES LABRA"/>
    <m/>
    <x v="186"/>
    <m/>
    <s v=""/>
    <m/>
    <s v=""/>
    <s v="CHL"/>
    <s v=""/>
    <s v="09:16:00"/>
    <s v="11:42:41"/>
    <s v="11:46:20"/>
    <s v="13,97"/>
    <s v="14,32"/>
    <s v="9020"/>
    <m/>
    <s v="12:26:20"/>
    <s v="14:27:23"/>
    <s v="14:29:57"/>
    <s v="13,59"/>
    <s v="13,88"/>
    <s v="7417"/>
    <m/>
    <s v="15:09:57"/>
    <s v="16:07:18"/>
    <s v="16:15:00"/>
    <s v="21,97"/>
    <s v="21,97"/>
    <s v="3441"/>
    <m/>
    <m/>
    <m/>
    <m/>
    <m/>
    <m/>
    <m/>
    <n v="15.21"/>
    <n v="15.21"/>
    <n v="15.21"/>
    <n v="19878"/>
    <n v="19878"/>
    <x v="3"/>
    <n v="17"/>
    <s v="05:31:18"/>
    <n v="120"/>
    <n v="-80.650000000000006"/>
    <n v="123.35"/>
    <x v="164"/>
    <s v="MAX BULNES LABRA - FLOKI"/>
    <x v="4"/>
    <s v="04:10:39"/>
  </r>
  <r>
    <x v="2"/>
    <x v="1"/>
    <x v="1"/>
    <n v="84"/>
    <s v="YR"/>
    <s v="4"/>
    <x v="1"/>
    <s v=""/>
    <s v=""/>
    <m/>
    <s v="MAUD"/>
    <s v="BREYNE"/>
    <m/>
    <x v="180"/>
    <m/>
    <s v=""/>
    <m/>
    <s v=""/>
    <s v="CHL"/>
    <s v=""/>
    <s v="09:16:00"/>
    <s v="11:26:32"/>
    <s v="11:28:21"/>
    <s v="15,87"/>
    <s v="16,09"/>
    <s v="7941"/>
    <m/>
    <s v="12:08:21"/>
    <s v="13:56:42"/>
    <s v="14:00:03"/>
    <s v="15,04"/>
    <s v="15,5"/>
    <s v="6703"/>
    <s v="FTQ GA"/>
    <m/>
    <m/>
    <m/>
    <m/>
    <m/>
    <m/>
    <m/>
    <m/>
    <m/>
    <m/>
    <m/>
    <m/>
    <m/>
    <n v="15.49"/>
    <n v="15.49"/>
    <n v="15.49"/>
    <n v="14644"/>
    <s v="NA"/>
    <x v="3"/>
    <s v="NA"/>
    <s v="NA"/>
    <n v="0"/>
    <e v="#VALUE!"/>
    <n v="0"/>
    <x v="161"/>
    <s v="MAUD BREYNE - KHOLLY"/>
    <x v="4"/>
    <s v="04:10:39"/>
  </r>
  <r>
    <x v="2"/>
    <x v="1"/>
    <x v="2"/>
    <n v="63"/>
    <s v="AD"/>
    <s v="1"/>
    <x v="0"/>
    <s v=""/>
    <s v=""/>
    <m/>
    <s v="ANDRES"/>
    <s v="GATICA JOLFRE"/>
    <m/>
    <x v="221"/>
    <m/>
    <s v=""/>
    <m/>
    <s v=""/>
    <s v="CHL"/>
    <s v=""/>
    <s v="11:00:00"/>
    <s v="13:00:21"/>
    <s v="13:10:55"/>
    <s v="16,04"/>
    <s v="17,45"/>
    <s v="7856"/>
    <m/>
    <s v="13:50:55"/>
    <s v="15:40:42"/>
    <s v="15:44:38"/>
    <s v="14,77"/>
    <s v="15,3"/>
    <s v="6823"/>
    <m/>
    <m/>
    <m/>
    <m/>
    <m/>
    <m/>
    <m/>
    <m/>
    <m/>
    <m/>
    <m/>
    <m/>
    <m/>
    <m/>
    <n v="15.45"/>
    <n v="15.45"/>
    <n v="15.45"/>
    <n v="14679"/>
    <n v="14679"/>
    <x v="4"/>
    <n v="1"/>
    <s v="04:04:39"/>
    <n v="200"/>
    <n v="0"/>
    <n v="263"/>
    <x v="165"/>
    <s v="ANDRES GATICA JOLFRE - CL CHIPANA"/>
    <x v="7"/>
    <s v="04:04:39"/>
  </r>
  <r>
    <x v="2"/>
    <x v="1"/>
    <x v="2"/>
    <n v="63"/>
    <s v="AD"/>
    <s v="2"/>
    <x v="0"/>
    <s v=""/>
    <s v=""/>
    <m/>
    <s v="JOSE  ELIAS "/>
    <s v="RISHMAWI"/>
    <m/>
    <x v="115"/>
    <m/>
    <s v=""/>
    <m/>
    <s v=""/>
    <s v="CHL"/>
    <s v=""/>
    <s v="11:00:00"/>
    <s v="13:04:56"/>
    <s v="13:11:16"/>
    <s v="16"/>
    <s v="16,81"/>
    <s v="7876"/>
    <m/>
    <s v="13:51:16"/>
    <s v="15:40:40"/>
    <s v="15:45:17"/>
    <s v="14,73"/>
    <s v="15,35"/>
    <s v="6841"/>
    <m/>
    <m/>
    <m/>
    <m/>
    <m/>
    <m/>
    <m/>
    <m/>
    <m/>
    <m/>
    <m/>
    <m/>
    <m/>
    <m/>
    <n v="15.41"/>
    <n v="15.41"/>
    <n v="15.41"/>
    <n v="14717"/>
    <n v="14717"/>
    <x v="4"/>
    <n v="2"/>
    <s v="04:05:17"/>
    <n v="195"/>
    <n v="-0.6333333333333333"/>
    <n v="257.36666666666667"/>
    <x v="115"/>
    <s v="JOSE  ELIAS  RISHMAWI - ANCAR BAKUR"/>
    <x v="1"/>
    <s v="04:04:39"/>
  </r>
  <r>
    <x v="2"/>
    <x v="1"/>
    <x v="2"/>
    <n v="63"/>
    <s v="AD"/>
    <s v="3"/>
    <x v="1"/>
    <s v=""/>
    <s v=""/>
    <m/>
    <s v="RAFAEL "/>
    <s v="CARRERE"/>
    <m/>
    <x v="107"/>
    <m/>
    <s v=""/>
    <m/>
    <s v=""/>
    <s v="CHL"/>
    <s v=""/>
    <s v="11:00:00"/>
    <s v="13:12:08"/>
    <s v="13:17:18"/>
    <s v="15,29"/>
    <s v="15,89"/>
    <s v="8238"/>
    <m/>
    <s v="13:57:18"/>
    <s v="15:15:21"/>
    <s v="15:18:38"/>
    <s v="20,65"/>
    <s v="21,52"/>
    <s v="4880"/>
    <s v="FTQ GA"/>
    <m/>
    <m/>
    <m/>
    <m/>
    <m/>
    <m/>
    <m/>
    <m/>
    <m/>
    <m/>
    <m/>
    <m/>
    <m/>
    <n v="17.29"/>
    <n v="17.29"/>
    <n v="17.29"/>
    <n v="13119"/>
    <s v="NA"/>
    <x v="4"/>
    <s v="NA"/>
    <s v="NA"/>
    <n v="0"/>
    <e v="#VALUE!"/>
    <n v="0"/>
    <x v="107"/>
    <s v="RAFAEL  CARRERE - ZINGARA"/>
    <x v="10"/>
    <s v="04:04:39"/>
  </r>
  <r>
    <x v="2"/>
    <x v="1"/>
    <x v="2"/>
    <n v="63"/>
    <s v="YR"/>
    <s v="1"/>
    <x v="0"/>
    <s v=""/>
    <s v=""/>
    <s v="10187939"/>
    <s v="EMILIA"/>
    <s v="PATTERSON"/>
    <m/>
    <x v="222"/>
    <m/>
    <s v=""/>
    <m/>
    <s v=""/>
    <s v="CHL"/>
    <s v=""/>
    <s v="11:00:00"/>
    <s v="13:12:26"/>
    <s v="13:15:36"/>
    <s v="15,49"/>
    <s v="15,86"/>
    <s v="8137"/>
    <m/>
    <s v="13:55:36"/>
    <s v="15:44:14"/>
    <s v="15:50:33"/>
    <s v="14,61"/>
    <s v="15,47"/>
    <s v="6897"/>
    <m/>
    <m/>
    <m/>
    <m/>
    <m/>
    <m/>
    <m/>
    <m/>
    <m/>
    <m/>
    <m/>
    <m/>
    <m/>
    <m/>
    <n v="15.09"/>
    <n v="15.09"/>
    <n v="15.09"/>
    <n v="15034"/>
    <n v="15034"/>
    <x v="8"/>
    <n v="3"/>
    <s v="04:10:34"/>
    <n v="190"/>
    <n v="-5.916666666666667"/>
    <n v="247.08333333333334"/>
    <x v="55"/>
    <s v="EMILIA PATTERSON - CHAMPULLI ALI"/>
    <x v="3"/>
    <s v="04:04:39"/>
  </r>
  <r>
    <x v="2"/>
    <x v="1"/>
    <x v="2"/>
    <n v="63"/>
    <s v="YR"/>
    <s v="2"/>
    <x v="0"/>
    <s v=""/>
    <s v=""/>
    <m/>
    <s v="CRISTOBAL"/>
    <s v="ROJAS"/>
    <m/>
    <x v="223"/>
    <m/>
    <s v=""/>
    <m/>
    <s v=""/>
    <s v="CHL"/>
    <s v=""/>
    <s v="11:00:00"/>
    <s v="13:12:18"/>
    <s v="13:14:53"/>
    <s v="15,57"/>
    <s v="15,87"/>
    <s v="8093"/>
    <m/>
    <s v="13:54:53"/>
    <s v="15:44:12"/>
    <s v="15:51:16"/>
    <s v="14,43"/>
    <s v="15,37"/>
    <s v="6984"/>
    <m/>
    <m/>
    <m/>
    <m/>
    <m/>
    <m/>
    <m/>
    <m/>
    <m/>
    <m/>
    <m/>
    <m/>
    <m/>
    <m/>
    <n v="15.04"/>
    <n v="15.04"/>
    <n v="15.04"/>
    <n v="15077"/>
    <n v="15077"/>
    <x v="8"/>
    <n v="4"/>
    <s v="04:11:17"/>
    <n v="185"/>
    <n v="-6.6333333333333329"/>
    <n v="241.36666666666667"/>
    <x v="180"/>
    <s v="CRISTOBAL ROJAS - RANQUILCO FARUK"/>
    <x v="4"/>
    <s v="04:04:39"/>
  </r>
  <r>
    <x v="2"/>
    <x v="1"/>
    <x v="2"/>
    <n v="63"/>
    <s v="YR"/>
    <s v="3"/>
    <x v="1"/>
    <s v=""/>
    <s v=""/>
    <m/>
    <s v="JOSEFA"/>
    <s v="AGUILERA"/>
    <m/>
    <x v="112"/>
    <m/>
    <s v=""/>
    <m/>
    <s v=""/>
    <s v="CHL"/>
    <s v=""/>
    <s v="11:00:00"/>
    <s v="13:12:03"/>
    <s v="13:17:36"/>
    <s v="15,26"/>
    <s v="15,9"/>
    <s v="8257"/>
    <m/>
    <s v="13:57:36"/>
    <s v="15:44:06"/>
    <s v="15:57:50"/>
    <s v="13,97"/>
    <s v="15,78"/>
    <s v="7214"/>
    <s v="FTQ GA"/>
    <m/>
    <m/>
    <m/>
    <m/>
    <m/>
    <m/>
    <m/>
    <m/>
    <m/>
    <m/>
    <m/>
    <m/>
    <m/>
    <n v="14.66"/>
    <n v="14.66"/>
    <n v="14.66"/>
    <n v="15471"/>
    <s v="NA"/>
    <x v="8"/>
    <s v="NA"/>
    <s v="NA"/>
    <n v="0"/>
    <e v="#VALUE!"/>
    <n v="0"/>
    <x v="112"/>
    <s v="JOSEFA AGUILERA - SULTAN AUGUSTO"/>
    <x v="10"/>
    <s v="04:04:39"/>
  </r>
  <r>
    <x v="2"/>
    <x v="1"/>
    <x v="3"/>
    <n v="41"/>
    <s v="AD"/>
    <s v="1"/>
    <x v="0"/>
    <s v=""/>
    <s v=""/>
    <s v="10150368"/>
    <s v="MARIA IGNACIA"/>
    <s v="SAT YABER"/>
    <s v="103hq92"/>
    <x v="89"/>
    <m/>
    <s v=""/>
    <m/>
    <s v=""/>
    <s v="CHL"/>
    <s v=""/>
    <s v="12:30:00"/>
    <s v="13:27:12"/>
    <s v="13:32:37"/>
    <s v="20,12"/>
    <s v="22,02"/>
    <s v="3757"/>
    <m/>
    <s v="14:02:37"/>
    <s v="15:02:11"/>
    <s v="15:06:43"/>
    <s v="18,72"/>
    <s v="20,14"/>
    <s v="3846"/>
    <m/>
    <m/>
    <m/>
    <m/>
    <m/>
    <m/>
    <m/>
    <m/>
    <m/>
    <m/>
    <m/>
    <m/>
    <m/>
    <m/>
    <n v="19.41"/>
    <n v="19.41"/>
    <n v="19.41"/>
    <n v="7603"/>
    <n v="7603"/>
    <x v="5"/>
    <n v="1"/>
    <s v="02:06:43"/>
    <n v="200"/>
    <n v="0"/>
    <n v="241"/>
    <x v="89"/>
    <s v="MARIA IGNACIA SAT YABER - COPIHUE"/>
    <x v="10"/>
    <s v="02:06:43"/>
  </r>
  <r>
    <x v="2"/>
    <x v="1"/>
    <x v="3"/>
    <n v="41"/>
    <s v="AD"/>
    <s v="2"/>
    <x v="0"/>
    <s v=""/>
    <s v=""/>
    <m/>
    <s v="JORGE"/>
    <s v="GELDRES"/>
    <m/>
    <x v="224"/>
    <m/>
    <s v=""/>
    <m/>
    <s v=""/>
    <s v="CHL"/>
    <s v=""/>
    <s v="12:30:00"/>
    <s v="13:33:02"/>
    <s v="13:39:36"/>
    <s v="18,1"/>
    <s v="19,98"/>
    <s v="4176"/>
    <m/>
    <s v="14:09:36"/>
    <s v="15:09:17"/>
    <s v="15:18:04"/>
    <s v="17,53"/>
    <s v="20,1"/>
    <s v="4108"/>
    <m/>
    <m/>
    <m/>
    <m/>
    <m/>
    <m/>
    <m/>
    <m/>
    <m/>
    <m/>
    <m/>
    <m/>
    <m/>
    <m/>
    <n v="17.82"/>
    <n v="17.82"/>
    <n v="17.82"/>
    <n v="8284"/>
    <n v="8284"/>
    <x v="5"/>
    <n v="2"/>
    <s v="02:18:04"/>
    <n v="195"/>
    <n v="-11.35"/>
    <n v="224.65"/>
    <x v="181"/>
    <s v="JORGE GELDRES - GLORIA"/>
    <x v="4"/>
    <s v="02:06:43"/>
  </r>
  <r>
    <x v="2"/>
    <x v="1"/>
    <x v="3"/>
    <n v="41"/>
    <s v="AD"/>
    <s v="3"/>
    <x v="0"/>
    <s v=""/>
    <s v=""/>
    <m/>
    <s v="JORGE "/>
    <s v="BERCKEMEYER GOSCH"/>
    <m/>
    <x v="225"/>
    <m/>
    <s v=""/>
    <m/>
    <s v=""/>
    <s v="CHL"/>
    <s v=""/>
    <s v="12:30:00"/>
    <s v="13:27:22"/>
    <s v="13:36:36"/>
    <s v="18,92"/>
    <s v="21,96"/>
    <s v="3996"/>
    <m/>
    <s v="14:06:36"/>
    <s v="15:13:55"/>
    <s v="15:19:06"/>
    <s v="16,55"/>
    <s v="17,83"/>
    <s v="4350"/>
    <m/>
    <m/>
    <m/>
    <m/>
    <m/>
    <m/>
    <m/>
    <m/>
    <m/>
    <m/>
    <m/>
    <m/>
    <m/>
    <m/>
    <n v="17.68"/>
    <n v="17.68"/>
    <n v="17.68"/>
    <n v="8346"/>
    <n v="8346"/>
    <x v="5"/>
    <n v="3"/>
    <s v="02:19:06"/>
    <n v="190"/>
    <n v="-12.383333333333333"/>
    <n v="218.61666666666667"/>
    <x v="182"/>
    <s v="JORGE  BERCKEMEYER GOSCH - SHAWAN"/>
    <x v="4"/>
    <s v="02:06:43"/>
  </r>
  <r>
    <x v="2"/>
    <x v="1"/>
    <x v="3"/>
    <n v="41"/>
    <s v="AD"/>
    <s v="4"/>
    <x v="0"/>
    <s v=""/>
    <s v=""/>
    <m/>
    <s v="CARLOS"/>
    <s v="SABBAGH PISANO"/>
    <m/>
    <x v="226"/>
    <m/>
    <s v=""/>
    <m/>
    <s v=""/>
    <s v="CHL"/>
    <s v=""/>
    <s v="12:30:00"/>
    <s v="13:36:31"/>
    <s v="13:44:57"/>
    <s v="16,81"/>
    <s v="18,94"/>
    <s v="4497"/>
    <m/>
    <s v="14:14:57"/>
    <s v="15:30:45"/>
    <s v="15:38:59"/>
    <s v="14,28"/>
    <s v="15,83"/>
    <s v="5042"/>
    <m/>
    <m/>
    <m/>
    <m/>
    <m/>
    <m/>
    <m/>
    <m/>
    <m/>
    <m/>
    <m/>
    <m/>
    <m/>
    <m/>
    <n v="15.47"/>
    <n v="15.47"/>
    <n v="15.47"/>
    <n v="9539"/>
    <n v="9539"/>
    <x v="5"/>
    <n v="4"/>
    <s v="02:38:59"/>
    <n v="185"/>
    <n v="-32.266666666666666"/>
    <n v="193.73333333333335"/>
    <x v="183"/>
    <s v="CARLOS SABBAGH PISANO - SHAH"/>
    <x v="4"/>
    <s v="02:06:43"/>
  </r>
  <r>
    <x v="2"/>
    <x v="1"/>
    <x v="3"/>
    <n v="41"/>
    <s v="AD"/>
    <s v="5"/>
    <x v="0"/>
    <s v=""/>
    <s v=""/>
    <m/>
    <s v="MATIAS"/>
    <s v="LILLO"/>
    <m/>
    <x v="227"/>
    <m/>
    <s v=""/>
    <m/>
    <s v=""/>
    <s v="CHL"/>
    <s v=""/>
    <s v="12:30:00"/>
    <s v="13:43:31"/>
    <s v="13:51:23"/>
    <s v="15,48"/>
    <s v="17,14"/>
    <s v="4884"/>
    <m/>
    <s v="14:21:23"/>
    <s v="15:29:35"/>
    <s v="15:39:03"/>
    <s v="15,45"/>
    <s v="17,6"/>
    <s v="4660"/>
    <m/>
    <m/>
    <m/>
    <m/>
    <m/>
    <m/>
    <m/>
    <m/>
    <m/>
    <m/>
    <m/>
    <m/>
    <m/>
    <m/>
    <n v="15.47"/>
    <n v="15.47"/>
    <n v="15.47"/>
    <n v="9544"/>
    <n v="9544"/>
    <x v="5"/>
    <n v="5"/>
    <s v="02:39:04"/>
    <n v="180"/>
    <n v="-32.35"/>
    <n v="188.65"/>
    <x v="167"/>
    <s v="MATIAS LILLO - ALI BABA"/>
    <x v="8"/>
    <s v="02:06:43"/>
  </r>
  <r>
    <x v="2"/>
    <x v="1"/>
    <x v="3"/>
    <n v="41"/>
    <s v="AD"/>
    <s v="6"/>
    <x v="0"/>
    <s v=""/>
    <s v=""/>
    <s v="10039977"/>
    <s v="JUAN EDUARDO"/>
    <s v="COX VIAL"/>
    <m/>
    <x v="228"/>
    <m/>
    <s v=""/>
    <m/>
    <s v=""/>
    <s v="CHL"/>
    <s v=""/>
    <s v="12:30:00"/>
    <s v="13:58:37"/>
    <s v="14:06:10"/>
    <s v="13,1"/>
    <s v="14,22"/>
    <s v="5770"/>
    <m/>
    <s v="14:36:10"/>
    <s v="15:27:38"/>
    <s v="15:40:10"/>
    <s v="18,75"/>
    <s v="23,31"/>
    <s v="3841"/>
    <m/>
    <m/>
    <m/>
    <m/>
    <m/>
    <m/>
    <m/>
    <m/>
    <m/>
    <m/>
    <m/>
    <m/>
    <m/>
    <m/>
    <n v="15.36"/>
    <n v="15.36"/>
    <n v="15.36"/>
    <n v="9611"/>
    <n v="9611"/>
    <x v="5"/>
    <n v="6"/>
    <s v="02:40:11"/>
    <n v="175"/>
    <n v="-33.466666666666669"/>
    <n v="182.53333333333333"/>
    <x v="184"/>
    <s v="JUAN EDUARDO COX VIAL - HELENA"/>
    <x v="4"/>
    <s v="02:06:43"/>
  </r>
  <r>
    <x v="2"/>
    <x v="1"/>
    <x v="3"/>
    <n v="41"/>
    <s v="AD"/>
    <s v="7"/>
    <x v="0"/>
    <s v=""/>
    <s v=""/>
    <s v="10138024"/>
    <s v="MARIA CECILIA"/>
    <s v="GODOY"/>
    <m/>
    <x v="93"/>
    <m/>
    <s v=""/>
    <m/>
    <s v=""/>
    <s v="CHL"/>
    <s v=""/>
    <s v="12:30:00"/>
    <s v="13:51:23"/>
    <s v="13:54:25"/>
    <s v="14,92"/>
    <s v="15,48"/>
    <s v="5066"/>
    <m/>
    <s v="14:24:25"/>
    <s v="15:42:10"/>
    <s v="15:47:42"/>
    <s v="14,41"/>
    <s v="15,44"/>
    <s v="4997"/>
    <m/>
    <m/>
    <m/>
    <m/>
    <m/>
    <m/>
    <m/>
    <m/>
    <m/>
    <m/>
    <m/>
    <m/>
    <m/>
    <m/>
    <n v="14.67"/>
    <n v="14.67"/>
    <n v="14.67"/>
    <n v="10063"/>
    <n v="10063"/>
    <x v="5"/>
    <n v="7"/>
    <s v="02:47:43"/>
    <n v="170"/>
    <n v="-41"/>
    <n v="170"/>
    <x v="93"/>
    <s v="MARIA CECILIA GODOY - PS SIROCO"/>
    <x v="9"/>
    <s v="02:06:43"/>
  </r>
  <r>
    <x v="2"/>
    <x v="1"/>
    <x v="3"/>
    <n v="41"/>
    <s v="AD"/>
    <s v="8"/>
    <x v="0"/>
    <s v=""/>
    <s v=""/>
    <s v="10068034"/>
    <s v="CAMILA "/>
    <s v="HERRERA"/>
    <m/>
    <x v="229"/>
    <m/>
    <s v=""/>
    <m/>
    <s v=""/>
    <s v="CHL"/>
    <s v=""/>
    <s v="12:30:00"/>
    <s v="13:57:24"/>
    <s v="14:00:44"/>
    <s v="13,89"/>
    <s v="14,42"/>
    <s v="5444"/>
    <m/>
    <s v="14:30:44"/>
    <s v="15:59:30"/>
    <s v="16:03:25"/>
    <s v="12,95"/>
    <s v="13,52"/>
    <s v="5561"/>
    <m/>
    <m/>
    <m/>
    <m/>
    <m/>
    <m/>
    <m/>
    <m/>
    <m/>
    <m/>
    <m/>
    <m/>
    <m/>
    <m/>
    <n v="13.41"/>
    <n v="13.41"/>
    <n v="13.41"/>
    <n v="11005"/>
    <n v="11005"/>
    <x v="5"/>
    <n v="9"/>
    <s v="03:03:25"/>
    <n v="160"/>
    <n v="-56.7"/>
    <n v="144.30000000000001"/>
    <x v="185"/>
    <s v="CAMILA  HERRERA - PINTA"/>
    <x v="4"/>
    <s v="02:06:43"/>
  </r>
  <r>
    <x v="2"/>
    <x v="1"/>
    <x v="3"/>
    <n v="41"/>
    <s v="AD"/>
    <s v="9"/>
    <x v="0"/>
    <s v=""/>
    <s v=""/>
    <s v="10032360"/>
    <s v="ALFREDO"/>
    <s v="SAT YABER"/>
    <m/>
    <x v="195"/>
    <m/>
    <s v=""/>
    <m/>
    <s v=""/>
    <s v="CHL"/>
    <s v=""/>
    <s v="12:30:00"/>
    <s v="13:57:13"/>
    <s v="14:00:51"/>
    <s v="13,87"/>
    <s v="14,45"/>
    <s v="5452"/>
    <m/>
    <s v="14:30:51"/>
    <s v="15:59:40"/>
    <s v="16:05:24"/>
    <s v="12,69"/>
    <s v="13,51"/>
    <s v="5673"/>
    <m/>
    <m/>
    <m/>
    <m/>
    <m/>
    <m/>
    <m/>
    <m/>
    <m/>
    <m/>
    <m/>
    <m/>
    <m/>
    <m/>
    <n v="13.27"/>
    <n v="13.27"/>
    <n v="13.27"/>
    <n v="11124"/>
    <n v="11124"/>
    <x v="5"/>
    <n v="10"/>
    <s v="03:05:24"/>
    <n v="155"/>
    <n v="-58.68333333333333"/>
    <n v="137.31666666666666"/>
    <x v="31"/>
    <s v="ALFREDO SAT YABER - PROFETA"/>
    <x v="3"/>
    <s v="02:06:43"/>
  </r>
  <r>
    <x v="2"/>
    <x v="1"/>
    <x v="3"/>
    <n v="41"/>
    <s v="AD"/>
    <s v="10"/>
    <x v="0"/>
    <s v=""/>
    <s v=""/>
    <s v="10078206"/>
    <s v="CARLA"/>
    <s v="O´NELL"/>
    <m/>
    <x v="106"/>
    <m/>
    <s v=""/>
    <m/>
    <s v=""/>
    <s v="CHL"/>
    <s v=""/>
    <s v="12:30:00"/>
    <s v="13:57:15"/>
    <s v="14:02:17"/>
    <s v="13,65"/>
    <s v="14,44"/>
    <s v="5537"/>
    <m/>
    <s v="14:32:17"/>
    <s v="15:59:45"/>
    <s v="16:06:32"/>
    <s v="12,73"/>
    <s v="13,72"/>
    <s v="5656"/>
    <m/>
    <m/>
    <m/>
    <m/>
    <m/>
    <m/>
    <m/>
    <m/>
    <m/>
    <m/>
    <m/>
    <m/>
    <m/>
    <m/>
    <n v="13.19"/>
    <n v="13.19"/>
    <n v="13.19"/>
    <n v="11193"/>
    <n v="11193"/>
    <x v="5"/>
    <n v="11"/>
    <s v="03:06:33"/>
    <n v="150"/>
    <n v="-59.833333333333336"/>
    <n v="131.16666666666666"/>
    <x v="106"/>
    <s v="CARLA O´NELL - HADI"/>
    <x v="3"/>
    <s v="02:06:43"/>
  </r>
  <r>
    <x v="2"/>
    <x v="1"/>
    <x v="3"/>
    <n v="41"/>
    <s v="AD"/>
    <s v="11"/>
    <x v="0"/>
    <s v=""/>
    <s v=""/>
    <m/>
    <s v="FRANCISCO"/>
    <s v="VERGARA"/>
    <m/>
    <x v="230"/>
    <m/>
    <s v=""/>
    <m/>
    <s v=""/>
    <s v="CHL"/>
    <s v=""/>
    <s v="12:30:00"/>
    <s v="13:57:26"/>
    <s v="14:06:16"/>
    <s v="13,09"/>
    <s v="14,41"/>
    <s v="5776"/>
    <m/>
    <s v="14:36:16"/>
    <s v="16:05:13"/>
    <s v="16:13:42"/>
    <s v="12,32"/>
    <s v="13,49"/>
    <s v="5846"/>
    <m/>
    <m/>
    <m/>
    <m/>
    <m/>
    <m/>
    <m/>
    <m/>
    <m/>
    <m/>
    <m/>
    <m/>
    <m/>
    <m/>
    <n v="12.7"/>
    <n v="12.7"/>
    <n v="12.7"/>
    <n v="11622"/>
    <n v="11622"/>
    <x v="5"/>
    <n v="12"/>
    <s v="03:13:42"/>
    <n v="145"/>
    <n v="-66.983333333333334"/>
    <n v="119.01666666666667"/>
    <x v="150"/>
    <s v="FRANCISCO VERGARA - HP ORASHAN"/>
    <x v="4"/>
    <s v="02:06:43"/>
  </r>
  <r>
    <x v="2"/>
    <x v="1"/>
    <x v="3"/>
    <n v="41"/>
    <s v="AD"/>
    <s v="12"/>
    <x v="0"/>
    <s v=""/>
    <s v=""/>
    <s v="10102392"/>
    <s v="MACARENA"/>
    <s v="SUAZO CEPEDA"/>
    <m/>
    <x v="231"/>
    <m/>
    <s v=""/>
    <m/>
    <s v=""/>
    <s v="CHL"/>
    <s v=""/>
    <s v="12:30:00"/>
    <s v="14:20:45"/>
    <s v="14:23:41"/>
    <s v="11,08"/>
    <s v="11,38"/>
    <s v="6822"/>
    <m/>
    <s v="14:53:41"/>
    <s v="16:23:10"/>
    <s v="16:28:31"/>
    <s v="12,65"/>
    <s v="13,41"/>
    <s v="5690"/>
    <m/>
    <m/>
    <m/>
    <m/>
    <m/>
    <m/>
    <m/>
    <m/>
    <m/>
    <m/>
    <m/>
    <m/>
    <m/>
    <m/>
    <n v="11.8"/>
    <n v="11.8"/>
    <n v="11.8"/>
    <n v="12511"/>
    <n v="12511"/>
    <x v="5"/>
    <n v="15"/>
    <s v="03:28:31"/>
    <n v="130"/>
    <n v="-81.8"/>
    <n v="89.2"/>
    <x v="44"/>
    <s v="MACARENA SUAZO CEPEDA - HC TIA HAYDE"/>
    <x v="1"/>
    <s v="02:06:43"/>
  </r>
  <r>
    <x v="2"/>
    <x v="1"/>
    <x v="3"/>
    <n v="41"/>
    <s v="AD"/>
    <s v="13"/>
    <x v="1"/>
    <s v=""/>
    <s v=""/>
    <m/>
    <s v="GUILLERMO "/>
    <s v="TORO TASSARA"/>
    <m/>
    <x v="88"/>
    <m/>
    <s v=""/>
    <m/>
    <s v=""/>
    <s v="CHL"/>
    <s v=""/>
    <s v="12:30:00"/>
    <s v="13:26:40"/>
    <s v="13:33:08"/>
    <s v="19,95"/>
    <s v="22,23"/>
    <s v="3789"/>
    <m/>
    <s v="14:03:08"/>
    <s v="15:02:05"/>
    <s v="15:08:54"/>
    <s v="18,25"/>
    <s v="20,36"/>
    <s v="3945"/>
    <s v="FTQ GA"/>
    <m/>
    <m/>
    <m/>
    <m/>
    <m/>
    <m/>
    <m/>
    <m/>
    <m/>
    <m/>
    <m/>
    <m/>
    <m/>
    <n v="19.079999999999998"/>
    <n v="19.079999999999998"/>
    <n v="19.079999999999998"/>
    <n v="7734"/>
    <s v="NA"/>
    <x v="5"/>
    <s v="NA"/>
    <s v="NA"/>
    <n v="0"/>
    <e v="#VALUE!"/>
    <n v="0"/>
    <x v="88"/>
    <s v="GUILLERMO  TORO TASSARA - ROBLE"/>
    <x v="4"/>
    <s v="02:06:43"/>
  </r>
  <r>
    <x v="2"/>
    <x v="1"/>
    <x v="3"/>
    <n v="41"/>
    <s v="AD"/>
    <s v="14"/>
    <x v="1"/>
    <s v=""/>
    <s v=""/>
    <m/>
    <s v="JUAN ALVARO"/>
    <s v="GONZALEZ ASBUN"/>
    <s v="105ZX18"/>
    <x v="20"/>
    <m/>
    <s v=""/>
    <m/>
    <s v=""/>
    <s v="CHL"/>
    <s v=""/>
    <s v="12:30:00"/>
    <s v="13:51:27"/>
    <s v="13:59:43"/>
    <s v="14,04"/>
    <s v="15,47"/>
    <s v="5383"/>
    <m/>
    <s v="14:29:43"/>
    <s v="15:45:11"/>
    <s v="15:53:51"/>
    <s v="14,26"/>
    <s v="15,9"/>
    <s v="5048"/>
    <s v="FTQ GA"/>
    <m/>
    <m/>
    <m/>
    <m/>
    <m/>
    <m/>
    <m/>
    <m/>
    <m/>
    <m/>
    <m/>
    <m/>
    <m/>
    <n v="14.15"/>
    <n v="14.15"/>
    <n v="14.15"/>
    <n v="10431"/>
    <s v="NA"/>
    <x v="5"/>
    <s v="NA"/>
    <s v="NA"/>
    <n v="0"/>
    <e v="#VALUE!"/>
    <n v="0"/>
    <x v="95"/>
    <s v="JUAN ALVARO GONZALEZ ASBUN - PERSEO"/>
    <x v="9"/>
    <s v="02:06:43"/>
  </r>
  <r>
    <x v="2"/>
    <x v="1"/>
    <x v="3"/>
    <n v="41"/>
    <s v="AD"/>
    <s v="15"/>
    <x v="1"/>
    <s v=""/>
    <s v=""/>
    <m/>
    <s v="JOSEFINA"/>
    <s v="SANCHEZ LABBE"/>
    <m/>
    <x v="232"/>
    <m/>
    <s v=""/>
    <m/>
    <s v=""/>
    <s v="CHL"/>
    <s v=""/>
    <s v="12:30:00"/>
    <s v="13:57:31"/>
    <s v="14:02:26"/>
    <s v="13,63"/>
    <s v="14,4"/>
    <s v="5547"/>
    <m/>
    <s v="14:32:26"/>
    <s v="15:59:51"/>
    <s v="16:06:53"/>
    <s v="12,71"/>
    <s v="13,73"/>
    <s v="5667"/>
    <s v="FTQ GA"/>
    <m/>
    <m/>
    <m/>
    <m/>
    <m/>
    <m/>
    <m/>
    <m/>
    <m/>
    <m/>
    <m/>
    <m/>
    <m/>
    <n v="13.16"/>
    <n v="13.16"/>
    <n v="13.16"/>
    <n v="11213"/>
    <s v="NA"/>
    <x v="5"/>
    <s v="NA"/>
    <s v="NA"/>
    <n v="0"/>
    <e v="#VALUE!"/>
    <n v="0"/>
    <x v="186"/>
    <s v="JOSEFINA SANCHEZ LABBE - LOMA VERDE BALFA"/>
    <x v="4"/>
    <s v="02:06:43"/>
  </r>
  <r>
    <x v="2"/>
    <x v="1"/>
    <x v="3"/>
    <n v="41"/>
    <s v="AD"/>
    <s v="16"/>
    <x v="1"/>
    <s v=""/>
    <s v=""/>
    <m/>
    <s v="ESTEBAN "/>
    <s v="GALDAMES CASORZO"/>
    <m/>
    <x v="201"/>
    <m/>
    <s v=""/>
    <m/>
    <s v=""/>
    <s v="CHL"/>
    <s v=""/>
    <s v="12:30:00"/>
    <s v="13:32:44"/>
    <s v="13:34:46"/>
    <s v="19,45"/>
    <s v="20,08"/>
    <s v="3886"/>
    <s v="FTQ GA"/>
    <m/>
    <m/>
    <m/>
    <m/>
    <m/>
    <m/>
    <m/>
    <m/>
    <m/>
    <m/>
    <m/>
    <m/>
    <m/>
    <m/>
    <m/>
    <m/>
    <m/>
    <m/>
    <m/>
    <m/>
    <n v="19.45"/>
    <n v="19.45"/>
    <n v="19.45"/>
    <n v="3886"/>
    <s v="NA"/>
    <x v="5"/>
    <s v="NA"/>
    <s v="NA"/>
    <n v="0"/>
    <e v="#VALUE!"/>
    <n v="0"/>
    <x v="187"/>
    <s v="ESTEBAN  GALDAMES CASORZO - KIMAL"/>
    <x v="4"/>
    <s v="02:06:43"/>
  </r>
  <r>
    <x v="2"/>
    <x v="1"/>
    <x v="3"/>
    <n v="41"/>
    <s v="AD"/>
    <s v="17"/>
    <x v="1"/>
    <s v=""/>
    <s v=""/>
    <s v="10109604"/>
    <s v="MARTIN"/>
    <s v="BULNES Labra"/>
    <m/>
    <x v="233"/>
    <m/>
    <s v=""/>
    <m/>
    <s v=""/>
    <s v="CHL"/>
    <s v=""/>
    <s v="12:30:00"/>
    <s v="13:41:07"/>
    <s v="13:45:33"/>
    <s v="16,67"/>
    <s v="17,71"/>
    <s v="4534"/>
    <s v="FTQ GA"/>
    <m/>
    <m/>
    <m/>
    <m/>
    <m/>
    <m/>
    <m/>
    <m/>
    <m/>
    <m/>
    <m/>
    <m/>
    <m/>
    <m/>
    <m/>
    <m/>
    <m/>
    <m/>
    <m/>
    <m/>
    <n v="16.670000000000002"/>
    <n v="16.670000000000002"/>
    <n v="16.670000000000002"/>
    <n v="4534"/>
    <s v="NA"/>
    <x v="5"/>
    <s v="NA"/>
    <s v="NA"/>
    <n v="0"/>
    <e v="#VALUE!"/>
    <n v="0"/>
    <x v="188"/>
    <s v="MARTIN BULNES LABRA - JOHANA"/>
    <x v="4"/>
    <s v="02:06:43"/>
  </r>
  <r>
    <x v="2"/>
    <x v="1"/>
    <x v="3"/>
    <n v="41"/>
    <s v="AD"/>
    <s v="18"/>
    <x v="1"/>
    <s v=""/>
    <s v=""/>
    <s v="10151823"/>
    <s v="JAIME"/>
    <s v="GUZMAN SILVA"/>
    <m/>
    <x v="234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x v="189"/>
    <s v="JAIME GUZMAN SILVA - CL ANATOLIA"/>
    <x v="4"/>
    <s v="02:06:43"/>
  </r>
  <r>
    <x v="2"/>
    <x v="1"/>
    <x v="3"/>
    <n v="41"/>
    <s v="AD"/>
    <s v="19"/>
    <x v="1"/>
    <s v=""/>
    <s v=""/>
    <s v="10018453"/>
    <s v="RENI "/>
    <s v="MULLER"/>
    <m/>
    <x v="192"/>
    <m/>
    <s v=""/>
    <m/>
    <s v=""/>
    <s v="CHL"/>
    <s v=""/>
    <s v="12:30:00"/>
    <s v=""/>
    <s v=""/>
    <s v=""/>
    <s v=""/>
    <s v=""/>
    <s v="FTQ GA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x v="92"/>
    <s v="RENI  MULLER - KUFRA EL PANGUE"/>
    <x v="8"/>
    <s v="02:06:43"/>
  </r>
  <r>
    <x v="2"/>
    <x v="1"/>
    <x v="3"/>
    <n v="41"/>
    <s v="YR"/>
    <s v="1"/>
    <x v="0"/>
    <s v=""/>
    <s v=""/>
    <m/>
    <s v="NICOLAS"/>
    <s v="JIMENEZ"/>
    <m/>
    <x v="235"/>
    <m/>
    <s v=""/>
    <m/>
    <s v=""/>
    <s v="CHL"/>
    <s v=""/>
    <s v="12:45:00"/>
    <s v="14:04:40"/>
    <s v="14:16:13"/>
    <s v="13,81"/>
    <s v="15,81"/>
    <s v="5473"/>
    <m/>
    <s v="14:46:13"/>
    <s v="16:02:03"/>
    <s v="16:13:18"/>
    <s v="13,78"/>
    <s v="15,82"/>
    <s v="5225"/>
    <m/>
    <m/>
    <m/>
    <m/>
    <m/>
    <m/>
    <m/>
    <m/>
    <m/>
    <m/>
    <m/>
    <m/>
    <m/>
    <m/>
    <n v="13.8"/>
    <n v="13.8"/>
    <n v="13.8"/>
    <n v="10698"/>
    <n v="10698"/>
    <x v="6"/>
    <n v="8"/>
    <s v="02:58:18"/>
    <n v="165"/>
    <n v="-51.583333333333336"/>
    <n v="154.41666666666666"/>
    <x v="190"/>
    <s v="NICOLAS JIMENEZ - FALAX"/>
    <x v="4"/>
    <s v="02:06:43"/>
  </r>
  <r>
    <x v="2"/>
    <x v="1"/>
    <x v="3"/>
    <n v="41"/>
    <s v="YR"/>
    <s v="2"/>
    <x v="0"/>
    <s v=""/>
    <s v=""/>
    <m/>
    <s v="AMELIA "/>
    <s v="LARRAIN"/>
    <m/>
    <x v="236"/>
    <m/>
    <s v=""/>
    <m/>
    <s v=""/>
    <s v="CHL"/>
    <s v=""/>
    <s v="12:45:00"/>
    <s v="14:20:41"/>
    <s v="14:23:57"/>
    <s v="12,73"/>
    <s v="13,17"/>
    <s v="5937"/>
    <m/>
    <s v="14:53:57"/>
    <s v="16:23:01"/>
    <s v="16:29:13"/>
    <s v="12,6"/>
    <s v="13,47"/>
    <s v="5716"/>
    <m/>
    <m/>
    <m/>
    <m/>
    <m/>
    <m/>
    <m/>
    <m/>
    <m/>
    <m/>
    <m/>
    <m/>
    <m/>
    <m/>
    <n v="12.67"/>
    <n v="12.67"/>
    <n v="12.67"/>
    <n v="11653"/>
    <n v="11653"/>
    <x v="6"/>
    <n v="13"/>
    <s v="03:14:13"/>
    <n v="140"/>
    <n v="-67.5"/>
    <n v="113.5"/>
    <x v="83"/>
    <s v="AMELIA  LARRAIN - PUNTA DEL VIENTO MUSHALI"/>
    <x v="1"/>
    <s v="02:06:43"/>
  </r>
  <r>
    <x v="2"/>
    <x v="1"/>
    <x v="3"/>
    <n v="41"/>
    <s v="YR"/>
    <s v="3"/>
    <x v="0"/>
    <s v=""/>
    <s v=""/>
    <m/>
    <s v="ISIDORA"/>
    <s v="CAÑAS"/>
    <m/>
    <x v="174"/>
    <m/>
    <s v=""/>
    <m/>
    <s v=""/>
    <s v="CHL"/>
    <s v=""/>
    <s v="12:45:00"/>
    <s v="14:20:48"/>
    <s v="14:24:42"/>
    <s v="12,64"/>
    <s v="13,15"/>
    <s v="5982"/>
    <m/>
    <s v="14:54:42"/>
    <s v="16:23:05"/>
    <s v="16:31:25"/>
    <s v="12,41"/>
    <s v="13,58"/>
    <s v="5803"/>
    <m/>
    <m/>
    <m/>
    <m/>
    <m/>
    <m/>
    <m/>
    <m/>
    <m/>
    <m/>
    <m/>
    <m/>
    <m/>
    <m/>
    <n v="12.52"/>
    <n v="12.52"/>
    <n v="12.52"/>
    <n v="11786"/>
    <n v="11786"/>
    <x v="6"/>
    <n v="14"/>
    <s v="03:16:26"/>
    <n v="135"/>
    <n v="-69.716666666666669"/>
    <n v="106.28333333333333"/>
    <x v="191"/>
    <s v="ISIDORA CAÑAS - ANCAR FARUK"/>
    <x v="4"/>
    <s v="02:06:43"/>
  </r>
  <r>
    <x v="2"/>
    <x v="1"/>
    <x v="3"/>
    <n v="41"/>
    <s v="YR"/>
    <s v="4"/>
    <x v="1"/>
    <s v=""/>
    <s v=""/>
    <s v="10169490"/>
    <s v="GABRIEL AGUSTIN"/>
    <s v="ALMARA"/>
    <m/>
    <x v="237"/>
    <m/>
    <s v=""/>
    <m/>
    <s v=""/>
    <s v="CHL"/>
    <s v=""/>
    <s v="12:45:00"/>
    <s v="14:04:44"/>
    <s v="14:12:59"/>
    <s v="14,32"/>
    <s v="15,8"/>
    <s v="5280"/>
    <m/>
    <s v="14:42:59"/>
    <s v="16:02:05"/>
    <s v="16:13:15"/>
    <s v="13,29"/>
    <s v="15,17"/>
    <s v="5416"/>
    <s v="FTQ GA"/>
    <m/>
    <m/>
    <m/>
    <m/>
    <m/>
    <m/>
    <m/>
    <m/>
    <m/>
    <m/>
    <m/>
    <m/>
    <m/>
    <n v="13.8"/>
    <n v="13.8"/>
    <n v="13.8"/>
    <n v="10696"/>
    <s v="NA"/>
    <x v="6"/>
    <s v="NA"/>
    <s v="NA"/>
    <n v="0"/>
    <e v="#VALUE!"/>
    <n v="0"/>
    <x v="58"/>
    <s v="GABRIEL AGUSTIN ALMARA - QUIN"/>
    <x v="4"/>
    <s v="02:06:43"/>
  </r>
  <r>
    <x v="2"/>
    <x v="1"/>
    <x v="4"/>
    <n v="20"/>
    <s v="PR"/>
    <s v="1"/>
    <x v="0"/>
    <s v=""/>
    <s v=""/>
    <m/>
    <s v="EMILIA "/>
    <s v="IZCUE MINGO"/>
    <m/>
    <x v="238"/>
    <m/>
    <s v=""/>
    <m/>
    <s v=""/>
    <s v="CHL"/>
    <s v=""/>
    <s v="13:30:00"/>
    <s v="14:29:04"/>
    <s v="14:35:14"/>
    <s v="18,39"/>
    <s v="20,32"/>
    <s v="3914"/>
    <m/>
    <m/>
    <m/>
    <m/>
    <m/>
    <m/>
    <m/>
    <m/>
    <m/>
    <m/>
    <m/>
    <m/>
    <m/>
    <m/>
    <m/>
    <m/>
    <m/>
    <m/>
    <m/>
    <m/>
    <m/>
    <n v="18.39"/>
    <n v="18.39"/>
    <n v="18.39"/>
    <n v="3914"/>
    <n v="3914"/>
    <x v="7"/>
    <n v="1"/>
    <s v="01:05:14"/>
    <n v="200"/>
    <n v="0"/>
    <n v="220"/>
    <x v="192"/>
    <s v="EMILIA  IZCUE MINGO - MOLINA"/>
    <x v="4"/>
    <s v="01:05:14"/>
  </r>
  <r>
    <x v="2"/>
    <x v="1"/>
    <x v="4"/>
    <n v="20"/>
    <s v="PR"/>
    <s v="2"/>
    <x v="0"/>
    <s v=""/>
    <s v=""/>
    <m/>
    <s v="MARIA"/>
    <s v="RISHMAWI"/>
    <m/>
    <x v="114"/>
    <m/>
    <s v=""/>
    <m/>
    <s v=""/>
    <s v="CHL"/>
    <s v=""/>
    <s v="13:30:00"/>
    <s v="14:29:01"/>
    <s v="14:38:13"/>
    <s v="17,59"/>
    <s v="20,33"/>
    <s v="4094"/>
    <m/>
    <m/>
    <m/>
    <m/>
    <m/>
    <m/>
    <m/>
    <m/>
    <m/>
    <m/>
    <m/>
    <m/>
    <m/>
    <m/>
    <m/>
    <m/>
    <m/>
    <m/>
    <m/>
    <m/>
    <m/>
    <n v="17.59"/>
    <n v="17.59"/>
    <n v="17.59"/>
    <n v="4094"/>
    <n v="4094"/>
    <x v="7"/>
    <n v="2"/>
    <s v="01:08:14"/>
    <n v="195"/>
    <n v="-3"/>
    <n v="212"/>
    <x v="114"/>
    <s v="MARIA RISHMAWI - MAÑIO"/>
    <x v="4"/>
    <s v="01:05:14"/>
  </r>
  <r>
    <x v="2"/>
    <x v="1"/>
    <x v="4"/>
    <n v="20"/>
    <s v="PR"/>
    <s v="3"/>
    <x v="0"/>
    <s v=""/>
    <s v=""/>
    <m/>
    <s v="ROSARIO "/>
    <s v="SALINAS BARROS"/>
    <m/>
    <x v="239"/>
    <m/>
    <s v=""/>
    <m/>
    <s v=""/>
    <s v="CHL"/>
    <s v=""/>
    <s v="13:30:00"/>
    <s v="14:29:06"/>
    <s v="14:41:34"/>
    <s v="16,76"/>
    <s v="20,3"/>
    <s v="4295"/>
    <m/>
    <m/>
    <m/>
    <m/>
    <m/>
    <m/>
    <m/>
    <m/>
    <m/>
    <m/>
    <m/>
    <m/>
    <m/>
    <m/>
    <m/>
    <m/>
    <m/>
    <m/>
    <m/>
    <m/>
    <m/>
    <n v="16.760000000000002"/>
    <n v="16.760000000000002"/>
    <n v="16.760000000000002"/>
    <n v="4295"/>
    <n v="4295"/>
    <x v="7"/>
    <n v="3"/>
    <s v="01:11:35"/>
    <n v="190"/>
    <n v="-6.35"/>
    <n v="203.65"/>
    <x v="193"/>
    <s v="ROSARIO  SALINAS BARROS - PINTO"/>
    <x v="4"/>
    <s v="01:05:14"/>
  </r>
  <r>
    <x v="2"/>
    <x v="1"/>
    <x v="4"/>
    <n v="20"/>
    <s v="PR"/>
    <s v="4"/>
    <x v="1"/>
    <s v=""/>
    <s v=""/>
    <m/>
    <s v="JOSE"/>
    <s v="FARRACH"/>
    <m/>
    <x v="240"/>
    <m/>
    <s v=""/>
    <m/>
    <s v=""/>
    <s v="CHL"/>
    <s v=""/>
    <s v="13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7"/>
    <s v="NA"/>
    <s v="NA"/>
    <n v="0"/>
    <e v="#VALUE!"/>
    <n v="0"/>
    <x v="194"/>
    <s v="JOSE FARRACH - JOSHUA"/>
    <x v="0"/>
    <s v="01:05:14"/>
  </r>
  <r>
    <x v="3"/>
    <x v="0"/>
    <x v="0"/>
    <n v="123.4"/>
    <s v="AD"/>
    <s v="1"/>
    <x v="0"/>
    <s v=""/>
    <s v=""/>
    <s v="10032360"/>
    <s v="ALFREDO"/>
    <s v="SAT YABER"/>
    <s v="106KS88"/>
    <x v="31"/>
    <m/>
    <s v=""/>
    <m/>
    <s v=""/>
    <s v="CHL"/>
    <s v=""/>
    <s v="16,72"/>
    <s v="6568"/>
    <m/>
    <s v="01:44"/>
    <s v="20,41"/>
    <s v="3669"/>
    <m/>
    <s v="01:37"/>
    <s v="19,32"/>
    <s v="5684"/>
    <m/>
    <s v="02:09"/>
    <s v="19,83"/>
    <s v="3777"/>
    <m/>
    <s v="05:25"/>
    <s v="26,62"/>
    <s v="2813"/>
    <m/>
    <s v="16:44"/>
    <m/>
    <m/>
    <m/>
    <m/>
    <m/>
    <m/>
    <m/>
    <m/>
    <m/>
    <n v="19.73"/>
    <n v="22512"/>
    <n v="22512"/>
    <x v="0"/>
    <n v="2"/>
    <s v="06:15:12"/>
    <n v="195"/>
    <n v="-3.5666666666666664"/>
    <n v="314.83333333333331"/>
    <x v="31"/>
    <s v="ALFREDO SAT YABER - CHAMPULLI ZAHIR"/>
    <x v="3"/>
    <s v="06:11:38"/>
  </r>
  <r>
    <x v="3"/>
    <x v="0"/>
    <x v="0"/>
    <n v="123.4"/>
    <s v="AD"/>
    <s v="2"/>
    <x v="0"/>
    <s v=""/>
    <s v=""/>
    <s v="10063169"/>
    <s v="RAIMUNDO"/>
    <s v="UNDURRAGA MUJICA"/>
    <s v="105PS84"/>
    <x v="136"/>
    <m/>
    <s v=""/>
    <m/>
    <s v=""/>
    <s v="CHL"/>
    <s v=""/>
    <s v="16,82"/>
    <s v="6526"/>
    <m/>
    <s v="01:36"/>
    <s v="20,73"/>
    <s v="3611"/>
    <m/>
    <s v="01:18"/>
    <s v="18,34"/>
    <s v="5986"/>
    <m/>
    <s v="05:28"/>
    <s v="20,49"/>
    <s v="3655"/>
    <m/>
    <s v="02:57"/>
    <s v="27,26"/>
    <s v="2747"/>
    <m/>
    <s v="07:26"/>
    <m/>
    <m/>
    <m/>
    <m/>
    <m/>
    <m/>
    <m/>
    <m/>
    <m/>
    <n v="19.72"/>
    <n v="22526"/>
    <n v="22526"/>
    <x v="0"/>
    <n v="3"/>
    <s v="06:15:26"/>
    <n v="190"/>
    <n v="-3.8"/>
    <n v="309.59999999999997"/>
    <x v="176"/>
    <s v="RAIMUNDO UNDURRAGA MUJICA - PUNTA DEL VIENTO AMALIK"/>
    <x v="4"/>
    <s v="06:11:38"/>
  </r>
  <r>
    <x v="3"/>
    <x v="0"/>
    <x v="0"/>
    <n v="123.4"/>
    <s v="AD"/>
    <s v="3"/>
    <x v="0"/>
    <s v=""/>
    <s v=""/>
    <s v="10048648"/>
    <s v="VICTOR"/>
    <s v="RIOS SALAS"/>
    <s v="105QS15"/>
    <x v="241"/>
    <m/>
    <s v=""/>
    <m/>
    <s v=""/>
    <s v="CHL"/>
    <s v=""/>
    <s v="16,71"/>
    <s v="6571"/>
    <m/>
    <s v="03:16"/>
    <s v="20,11"/>
    <s v="3724"/>
    <m/>
    <s v="02:12"/>
    <s v="19,83"/>
    <s v="5538"/>
    <m/>
    <s v="01:52"/>
    <s v="20,32"/>
    <s v="3686"/>
    <m/>
    <s v="04:03"/>
    <s v="24,8"/>
    <s v="3020"/>
    <m/>
    <s v="17:40"/>
    <m/>
    <m/>
    <m/>
    <m/>
    <m/>
    <m/>
    <m/>
    <m/>
    <m/>
    <n v="19.71"/>
    <n v="22538"/>
    <n v="22538"/>
    <x v="0"/>
    <n v="4"/>
    <s v="06:15:38"/>
    <n v="185"/>
    <n v="-4"/>
    <n v="304.39999999999998"/>
    <x v="195"/>
    <s v="VICTOR RIOS SALAS - CHISPEZA"/>
    <x v="4"/>
    <s v="06:11:38"/>
  </r>
  <r>
    <x v="3"/>
    <x v="0"/>
    <x v="0"/>
    <n v="123.4"/>
    <s v="AD"/>
    <s v="4"/>
    <x v="0"/>
    <s v=""/>
    <s v=""/>
    <s v="10072514"/>
    <s v="MAXI"/>
    <s v="WIMMER"/>
    <s v="104WW60"/>
    <x v="242"/>
    <m/>
    <s v=""/>
    <m/>
    <s v=""/>
    <s v="CHL"/>
    <s v=""/>
    <s v="16,17"/>
    <s v="6789"/>
    <m/>
    <s v="01:53"/>
    <s v="20,52"/>
    <s v="3649"/>
    <m/>
    <s v="01:58"/>
    <s v="19,07"/>
    <s v="5757"/>
    <m/>
    <s v="01:36"/>
    <s v="21,06"/>
    <s v="3556"/>
    <m/>
    <s v="02:32"/>
    <s v="24,96"/>
    <s v="2999"/>
    <m/>
    <s v="09:03"/>
    <m/>
    <m/>
    <m/>
    <m/>
    <m/>
    <m/>
    <m/>
    <m/>
    <m/>
    <n v="19.53"/>
    <n v="22750"/>
    <n v="22750"/>
    <x v="0"/>
    <n v="7"/>
    <s v="06:19:10"/>
    <n v="170"/>
    <n v="-7.5333333333333332"/>
    <n v="285.86666666666662"/>
    <x v="5"/>
    <s v="MAXI WIMMER - EO SALMA"/>
    <x v="0"/>
    <s v="06:11:38"/>
  </r>
  <r>
    <x v="3"/>
    <x v="0"/>
    <x v="0"/>
    <n v="123.4"/>
    <s v="AD"/>
    <s v="5"/>
    <x v="0"/>
    <s v=""/>
    <s v=""/>
    <s v="10118325"/>
    <s v="MATIAS"/>
    <s v="ALAMOS"/>
    <s v="106CV86"/>
    <x v="27"/>
    <m/>
    <s v=""/>
    <m/>
    <s v=""/>
    <s v="CHL"/>
    <s v=""/>
    <s v="16,04"/>
    <s v="6844"/>
    <m/>
    <s v="01:48"/>
    <s v="19,94"/>
    <s v="3755"/>
    <m/>
    <s v="02:29"/>
    <s v="17,14"/>
    <s v="6408"/>
    <m/>
    <s v="04:50"/>
    <s v="17,97"/>
    <s v="4166"/>
    <m/>
    <s v="03:20"/>
    <s v="19,54"/>
    <s v="3832"/>
    <m/>
    <s v="09:03"/>
    <m/>
    <m/>
    <m/>
    <m/>
    <m/>
    <m/>
    <m/>
    <m/>
    <m/>
    <n v="17.77"/>
    <n v="25005"/>
    <n v="25005"/>
    <x v="0"/>
    <n v="8"/>
    <s v="06:56:45"/>
    <n v="165"/>
    <n v="-45.116666666666667"/>
    <n v="243.2833333333333"/>
    <x v="27"/>
    <s v="MATIAS ALAMOS - AO TORUK"/>
    <x v="0"/>
    <s v="06:11:38"/>
  </r>
  <r>
    <x v="3"/>
    <x v="0"/>
    <x v="0"/>
    <n v="123.4"/>
    <s v="AD"/>
    <s v="6"/>
    <x v="0"/>
    <s v=""/>
    <s v=""/>
    <s v="10067047"/>
    <s v="MARCELA "/>
    <s v="COTO NIELSEN"/>
    <s v="106DC50"/>
    <x v="121"/>
    <m/>
    <s v=""/>
    <m/>
    <s v=""/>
    <s v="CHL"/>
    <s v=""/>
    <s v="15,48"/>
    <s v="7091"/>
    <m/>
    <s v="06:38"/>
    <s v="21,88"/>
    <s v="3422"/>
    <m/>
    <s v="04:25"/>
    <s v="17,75"/>
    <s v="6185"/>
    <m/>
    <s v="05:07"/>
    <s v="19,4"/>
    <s v="3859"/>
    <m/>
    <s v="09:18"/>
    <s v="16,72"/>
    <s v="4479"/>
    <m/>
    <s v="10:40"/>
    <m/>
    <m/>
    <m/>
    <m/>
    <m/>
    <m/>
    <m/>
    <m/>
    <m/>
    <n v="17.739999999999998"/>
    <n v="25036"/>
    <n v="25036"/>
    <x v="0"/>
    <n v="9"/>
    <s v="06:57:16"/>
    <n v="160"/>
    <n v="-45.633333333333333"/>
    <n v="237.76666666666665"/>
    <x v="120"/>
    <s v="MARCELA  COTO NIELSEN - CZ MAREK"/>
    <x v="4"/>
    <s v="06:11:38"/>
  </r>
  <r>
    <x v="3"/>
    <x v="0"/>
    <x v="0"/>
    <n v="123.4"/>
    <s v="AD"/>
    <s v="7"/>
    <x v="0"/>
    <s v=""/>
    <s v=""/>
    <s v="10067266"/>
    <s v="FELIPE"/>
    <s v="SAT YABER"/>
    <s v="105OS49"/>
    <x v="116"/>
    <m/>
    <s v=""/>
    <m/>
    <s v=""/>
    <s v="CHL"/>
    <s v=""/>
    <s v="15,76"/>
    <s v="6967"/>
    <m/>
    <s v="07:14"/>
    <s v="19,09"/>
    <s v="3922"/>
    <m/>
    <s v="07:52"/>
    <s v="18,56"/>
    <s v="5915"/>
    <m/>
    <s v="11:18"/>
    <s v="17,56"/>
    <s v="4264"/>
    <m/>
    <s v="17:57"/>
    <s v="16,3"/>
    <s v="4593"/>
    <m/>
    <s v="28:34"/>
    <m/>
    <m/>
    <m/>
    <m/>
    <m/>
    <m/>
    <m/>
    <m/>
    <m/>
    <n v="17.309999999999999"/>
    <n v="25661"/>
    <n v="25661"/>
    <x v="0"/>
    <n v="10"/>
    <s v="07:07:41"/>
    <n v="155"/>
    <n v="-56.05"/>
    <n v="222.34999999999997"/>
    <x v="3"/>
    <s v="FELIPE SAT YABER - NOMADE"/>
    <x v="3"/>
    <s v="06:11:38"/>
  </r>
  <r>
    <x v="3"/>
    <x v="0"/>
    <x v="0"/>
    <n v="123.4"/>
    <s v="AD"/>
    <s v="8"/>
    <x v="0"/>
    <s v=""/>
    <s v=""/>
    <s v="10030149"/>
    <s v="PEDRO PABLO "/>
    <s v="GÓMEZ MARTÍNEZ"/>
    <s v="106ER57"/>
    <x v="130"/>
    <m/>
    <s v=""/>
    <m/>
    <s v=""/>
    <s v="CHL"/>
    <s v=""/>
    <s v="14,36"/>
    <s v="7646"/>
    <m/>
    <s v="02:30"/>
    <s v="20,63"/>
    <s v="3630"/>
    <m/>
    <s v="01:55"/>
    <s v="17,01"/>
    <s v="6455"/>
    <m/>
    <s v="02:47"/>
    <s v="17,35"/>
    <s v="4316"/>
    <m/>
    <s v="06:19"/>
    <s v="18,75"/>
    <s v="3994"/>
    <m/>
    <s v="04:57"/>
    <m/>
    <m/>
    <m/>
    <m/>
    <m/>
    <m/>
    <m/>
    <m/>
    <m/>
    <n v="17.059999999999999"/>
    <n v="26040"/>
    <n v="26040"/>
    <x v="0"/>
    <n v="11"/>
    <s v="07:14:00"/>
    <n v="150"/>
    <n v="-62.366666666666667"/>
    <n v="211.0333333333333"/>
    <x v="196"/>
    <s v="PEDRO PABLO  GÓMEZ MARTÍNEZ - FUERZA BRUTA LB"/>
    <x v="4"/>
    <s v="06:11:38"/>
  </r>
  <r>
    <x v="3"/>
    <x v="0"/>
    <x v="0"/>
    <n v="123.4"/>
    <s v="AD"/>
    <s v="9"/>
    <x v="0"/>
    <s v=""/>
    <s v=""/>
    <m/>
    <s v="CAROLYN"/>
    <s v="CHASE-DUNN"/>
    <s v="105ON80"/>
    <x v="243"/>
    <m/>
    <s v=""/>
    <m/>
    <s v=""/>
    <s v="CHL"/>
    <s v=""/>
    <s v="15,52"/>
    <s v="7073"/>
    <m/>
    <s v="01:43"/>
    <s v="18,65"/>
    <s v="4015"/>
    <m/>
    <s v="02:30"/>
    <s v="15,71"/>
    <s v="6991"/>
    <m/>
    <s v="02:48"/>
    <s v="16,94"/>
    <s v="4420"/>
    <m/>
    <s v="03:18"/>
    <s v="18,49"/>
    <s v="4049"/>
    <m/>
    <s v="08:29"/>
    <m/>
    <m/>
    <m/>
    <m/>
    <m/>
    <m/>
    <m/>
    <m/>
    <m/>
    <n v="16.73"/>
    <n v="26547"/>
    <n v="26547"/>
    <x v="0"/>
    <n v="12"/>
    <s v="07:22:27"/>
    <n v="145"/>
    <n v="-70.816666666666663"/>
    <n v="197.58333333333331"/>
    <x v="197"/>
    <s v="CAROLYN CHASE-DUNN - NIRE"/>
    <x v="4"/>
    <s v="06:11:38"/>
  </r>
  <r>
    <x v="3"/>
    <x v="0"/>
    <x v="0"/>
    <n v="123.4"/>
    <s v="AD"/>
    <s v="10"/>
    <x v="0"/>
    <s v=""/>
    <s v=""/>
    <s v="10040015"/>
    <s v="MANUELA"/>
    <s v="VALENZUELA VARGAS"/>
    <s v="104LA18"/>
    <x v="37"/>
    <m/>
    <s v=""/>
    <m/>
    <s v=""/>
    <s v="CHL"/>
    <s v=""/>
    <s v="15,49"/>
    <s v="7088"/>
    <m/>
    <s v="01:56"/>
    <s v="18,77"/>
    <s v="3989"/>
    <m/>
    <s v="02:17"/>
    <s v="15,78"/>
    <s v="6958"/>
    <m/>
    <s v="02:00"/>
    <s v="16,76"/>
    <s v="4467"/>
    <m/>
    <s v="03:18"/>
    <s v="18,49"/>
    <s v="4049"/>
    <m/>
    <s v="05:02"/>
    <m/>
    <m/>
    <m/>
    <m/>
    <m/>
    <m/>
    <m/>
    <m/>
    <m/>
    <n v="16.73"/>
    <n v="26552"/>
    <n v="26552"/>
    <x v="0"/>
    <n v="13"/>
    <s v="07:22:32"/>
    <n v="140"/>
    <n v="-70.900000000000006"/>
    <n v="192.49999999999997"/>
    <x v="37"/>
    <s v="MANUELA VALENZUELA VARGAS - RABIOSA"/>
    <x v="4"/>
    <s v="06:11:38"/>
  </r>
  <r>
    <x v="3"/>
    <x v="0"/>
    <x v="0"/>
    <n v="123.4"/>
    <s v="AD"/>
    <s v="11"/>
    <x v="0"/>
    <s v=""/>
    <s v=""/>
    <s v="10166002"/>
    <s v="ANTONIA"/>
    <s v="KIMBER VERGARA"/>
    <m/>
    <x v="244"/>
    <m/>
    <s v=""/>
    <m/>
    <s v=""/>
    <s v="CHL"/>
    <s v=""/>
    <s v="14,93"/>
    <s v="7354"/>
    <m/>
    <s v="01:29"/>
    <s v="20,26"/>
    <s v="3696"/>
    <m/>
    <s v="02:13"/>
    <s v="14,94"/>
    <s v="7348"/>
    <m/>
    <s v="07:46"/>
    <s v="14,84"/>
    <s v="5045"/>
    <m/>
    <s v="07:21"/>
    <s v="16,41"/>
    <s v="4562"/>
    <m/>
    <s v="06:00"/>
    <m/>
    <m/>
    <m/>
    <m/>
    <m/>
    <m/>
    <m/>
    <m/>
    <m/>
    <n v="15.86"/>
    <n v="28005"/>
    <n v="28005"/>
    <x v="0"/>
    <n v="15"/>
    <s v="07:46:45"/>
    <n v="130"/>
    <n v="-95.116666666666674"/>
    <n v="158.28333333333333"/>
    <x v="103"/>
    <s v="ANTONIA KIMBER VERGARA - PATAGONIA AMEERA"/>
    <x v="4"/>
    <s v="06:11:38"/>
  </r>
  <r>
    <x v="3"/>
    <x v="0"/>
    <x v="0"/>
    <n v="123.4"/>
    <s v="AD"/>
    <s v="12"/>
    <x v="0"/>
    <s v=""/>
    <s v=""/>
    <s v="10131587"/>
    <s v="CAROLINE"/>
    <s v="MACKENZIE"/>
    <s v="104JS61"/>
    <x v="6"/>
    <m/>
    <s v=""/>
    <m/>
    <s v=""/>
    <s v="CHL"/>
    <s v=""/>
    <s v="14,58"/>
    <s v="7532"/>
    <m/>
    <s v="04:33"/>
    <s v="19,1"/>
    <s v="3920"/>
    <m/>
    <s v="04:55"/>
    <s v="14,59"/>
    <s v="7524"/>
    <m/>
    <s v="06:21"/>
    <s v="16,02"/>
    <s v="4675"/>
    <m/>
    <s v="05:46"/>
    <s v="15,82"/>
    <s v="4734"/>
    <m/>
    <s v="07:40"/>
    <m/>
    <m/>
    <m/>
    <m/>
    <m/>
    <m/>
    <m/>
    <m/>
    <m/>
    <n v="15.65"/>
    <n v="28385"/>
    <n v="28385"/>
    <x v="0"/>
    <n v="16"/>
    <s v="07:53:05"/>
    <n v="125"/>
    <n v="-101.45"/>
    <n v="146.94999999999999"/>
    <x v="6"/>
    <s v="CAROLINE MACKENZIE - F.U. CORSO"/>
    <x v="5"/>
    <s v="06:11:38"/>
  </r>
  <r>
    <x v="3"/>
    <x v="0"/>
    <x v="0"/>
    <n v="123.4"/>
    <s v="AD"/>
    <s v="13"/>
    <x v="0"/>
    <s v=""/>
    <s v=""/>
    <s v="10045218"/>
    <s v="ALVARO"/>
    <s v="LLOMPART GRIMM"/>
    <s v="106MX56"/>
    <x v="212"/>
    <m/>
    <s v=""/>
    <m/>
    <s v=""/>
    <s v="CHL"/>
    <s v=""/>
    <s v="14,52"/>
    <s v="7561"/>
    <m/>
    <s v="04:40"/>
    <s v="18,81"/>
    <s v="3982"/>
    <m/>
    <s v="05:59"/>
    <s v="14,27"/>
    <s v="7693"/>
    <m/>
    <s v="08:53"/>
    <s v="14,69"/>
    <s v="5098"/>
    <m/>
    <s v="12:37"/>
    <s v="18,46"/>
    <s v="4057"/>
    <m/>
    <s v="12:42"/>
    <m/>
    <m/>
    <m/>
    <m/>
    <m/>
    <m/>
    <m/>
    <m/>
    <m/>
    <n v="15.65"/>
    <n v="28390"/>
    <n v="28390"/>
    <x v="0"/>
    <n v="17"/>
    <s v="07:53:10"/>
    <n v="120"/>
    <n v="-101.53333333333333"/>
    <n v="141.86666666666667"/>
    <x v="175"/>
    <s v="ALVARO LLOMPART GRIMM - HLS APOLO"/>
    <x v="4"/>
    <s v="06:11:38"/>
  </r>
  <r>
    <x v="3"/>
    <x v="0"/>
    <x v="0"/>
    <n v="123.4"/>
    <s v="AD"/>
    <s v="14"/>
    <x v="0"/>
    <s v=""/>
    <s v=""/>
    <s v="10181514"/>
    <s v="TARA ANNE"/>
    <s v="GREASLEY"/>
    <s v="106KN67"/>
    <x v="32"/>
    <m/>
    <s v=""/>
    <m/>
    <s v=""/>
    <s v="CHL"/>
    <s v=""/>
    <s v="12,54"/>
    <s v="8755"/>
    <m/>
    <s v="02:44"/>
    <s v="14,76"/>
    <s v="5072"/>
    <m/>
    <s v="03:07"/>
    <s v="14,54"/>
    <s v="7551"/>
    <m/>
    <s v="02:03"/>
    <s v="17,31"/>
    <s v="4327"/>
    <m/>
    <s v="02:40"/>
    <s v="17,48"/>
    <s v="4284"/>
    <m/>
    <s v="04:18"/>
    <m/>
    <m/>
    <m/>
    <m/>
    <m/>
    <m/>
    <m/>
    <m/>
    <m/>
    <n v="14.81"/>
    <n v="29989"/>
    <n v="29989"/>
    <x v="0"/>
    <n v="18"/>
    <s v="08:19:49"/>
    <n v="115"/>
    <n v="-128.18333333333334"/>
    <n v="123.39999986000001"/>
    <x v="4"/>
    <s v="TARA ANNE GREASLEY - MC TANGO"/>
    <x v="4"/>
    <s v="06:11:38"/>
  </r>
  <r>
    <x v="3"/>
    <x v="0"/>
    <x v="0"/>
    <n v="123.4"/>
    <s v="AD"/>
    <s v="15"/>
    <x v="1"/>
    <s v=""/>
    <s v=""/>
    <s v="10085864"/>
    <s v="HECTOR"/>
    <s v="ALMEIDA AYALA"/>
    <s v="105KB52"/>
    <x v="127"/>
    <m/>
    <s v=""/>
    <m/>
    <s v=""/>
    <s v="ECU"/>
    <s v=""/>
    <s v="16,15"/>
    <s v="6799"/>
    <m/>
    <s v="02:52"/>
    <s v="14,31"/>
    <s v="5232"/>
    <m/>
    <s v="03:12"/>
    <s v="15,38"/>
    <s v="7137"/>
    <m/>
    <s v="02:42"/>
    <s v="16,32"/>
    <s v="4589"/>
    <m/>
    <s v="02:20"/>
    <s v="16,4"/>
    <s v="4565"/>
    <s v="FTQ GA"/>
    <s v="05:21"/>
    <m/>
    <m/>
    <m/>
    <m/>
    <m/>
    <m/>
    <m/>
    <m/>
    <m/>
    <n v="15.69"/>
    <n v="28321"/>
    <s v="NA"/>
    <x v="0"/>
    <s v="NA"/>
    <s v="NA"/>
    <n v="0"/>
    <e v="#VALUE!"/>
    <n v="0"/>
    <x v="125"/>
    <s v="HECTOR ALMEIDA AYALA - CL JACARTA"/>
    <x v="4"/>
    <s v="06:11:38"/>
  </r>
  <r>
    <x v="3"/>
    <x v="0"/>
    <x v="0"/>
    <n v="123.4"/>
    <s v="AD"/>
    <s v="16"/>
    <x v="1"/>
    <s v=""/>
    <s v=""/>
    <s v="10072682"/>
    <s v="MARTIN"/>
    <s v="GARCIA LAZO"/>
    <s v="104VY59"/>
    <x v="245"/>
    <m/>
    <s v=""/>
    <m/>
    <s v=""/>
    <s v="CHL"/>
    <s v=""/>
    <s v="16,3"/>
    <s v="6736"/>
    <m/>
    <s v="01:20"/>
    <s v="20,48"/>
    <s v="3656"/>
    <m/>
    <s v="01:16"/>
    <s v="18,97"/>
    <s v="5790"/>
    <m/>
    <s v="01:26"/>
    <s v="21,26"/>
    <s v="3522"/>
    <s v="FTQ GA"/>
    <s v="01:47"/>
    <m/>
    <m/>
    <m/>
    <m/>
    <m/>
    <m/>
    <m/>
    <m/>
    <m/>
    <m/>
    <m/>
    <m/>
    <m/>
    <n v="18.75"/>
    <n v="19703"/>
    <s v="NA"/>
    <x v="0"/>
    <s v="NA"/>
    <s v="NA"/>
    <n v="0"/>
    <e v="#VALUE!"/>
    <n v="0"/>
    <x v="0"/>
    <s v="MARTIN GARCIA LAZO - CAL FLAMING DRAHK"/>
    <x v="0"/>
    <s v="06:11:38"/>
  </r>
  <r>
    <x v="3"/>
    <x v="0"/>
    <x v="0"/>
    <n v="123.4"/>
    <s v="AD"/>
    <s v="17"/>
    <x v="1"/>
    <s v=""/>
    <s v=""/>
    <s v="10036495"/>
    <s v="ANDRE"/>
    <s v="ALVAREZ"/>
    <s v="105WL48"/>
    <x v="246"/>
    <m/>
    <s v=""/>
    <m/>
    <s v=""/>
    <s v="CHL"/>
    <s v=""/>
    <s v="14,79"/>
    <s v="7424"/>
    <m/>
    <s v="02:41"/>
    <s v="20,78"/>
    <s v="3603"/>
    <m/>
    <s v="02:00"/>
    <s v="17,68"/>
    <s v="6209"/>
    <m/>
    <s v="04:28"/>
    <s v="19,06"/>
    <s v="3929"/>
    <s v="FTQ GA"/>
    <s v="03:14"/>
    <m/>
    <m/>
    <m/>
    <m/>
    <m/>
    <m/>
    <m/>
    <m/>
    <m/>
    <m/>
    <m/>
    <m/>
    <m/>
    <n v="17.45"/>
    <n v="21165"/>
    <s v="NA"/>
    <x v="0"/>
    <s v="NA"/>
    <s v="NA"/>
    <n v="0"/>
    <e v="#VALUE!"/>
    <n v="0"/>
    <x v="9"/>
    <s v="ANDRE ALVAREZ - HLS PAMPA 69"/>
    <x v="4"/>
    <s v="06:11:38"/>
  </r>
  <r>
    <x v="3"/>
    <x v="0"/>
    <x v="0"/>
    <n v="123.4"/>
    <s v="AD"/>
    <s v="18"/>
    <x v="1"/>
    <s v=""/>
    <s v=""/>
    <s v="10192285"/>
    <s v="CRISTOBAL"/>
    <s v="BELTRAMIN"/>
    <s v="105LA85"/>
    <x v="120"/>
    <m/>
    <s v=""/>
    <m/>
    <s v=""/>
    <s v="CHL"/>
    <s v=""/>
    <s v="16,56"/>
    <s v="6629"/>
    <m/>
    <s v="04:12"/>
    <s v="18,67"/>
    <s v="4011"/>
    <m/>
    <s v="05:13"/>
    <s v="16,33"/>
    <s v="6724"/>
    <m/>
    <s v="06:18"/>
    <s v="15,81"/>
    <s v="4736"/>
    <s v="FTQ GA"/>
    <s v="06:55"/>
    <m/>
    <m/>
    <m/>
    <m/>
    <m/>
    <m/>
    <m/>
    <m/>
    <m/>
    <m/>
    <m/>
    <m/>
    <m/>
    <n v="16.71"/>
    <n v="22100"/>
    <s v="NA"/>
    <x v="0"/>
    <s v="NA"/>
    <s v="NA"/>
    <n v="0"/>
    <e v="#VALUE!"/>
    <n v="0"/>
    <x v="34"/>
    <s v="CRISTOBAL BELTRAMIN - CANTINERO"/>
    <x v="4"/>
    <s v="06:11:38"/>
  </r>
  <r>
    <x v="3"/>
    <x v="0"/>
    <x v="0"/>
    <n v="123.4"/>
    <s v="AD"/>
    <s v="19"/>
    <x v="1"/>
    <s v=""/>
    <s v=""/>
    <s v="10046993"/>
    <s v="SEBASTIAN"/>
    <s v="SALINAS"/>
    <s v="106LU89"/>
    <x v="94"/>
    <m/>
    <s v=""/>
    <m/>
    <s v=""/>
    <s v="CHL"/>
    <s v=""/>
    <s v="15,04"/>
    <s v="7302"/>
    <m/>
    <s v="02:03"/>
    <s v="19,46"/>
    <s v="3849"/>
    <m/>
    <s v="03:43"/>
    <s v="16,67"/>
    <s v="6587"/>
    <m/>
    <s v="06:28"/>
    <s v="16,74"/>
    <s v="4473"/>
    <s v="FTQ GA"/>
    <s v="05:21"/>
    <m/>
    <m/>
    <m/>
    <m/>
    <m/>
    <m/>
    <m/>
    <m/>
    <m/>
    <m/>
    <m/>
    <m/>
    <m/>
    <n v="16.63"/>
    <n v="22211"/>
    <s v="NA"/>
    <x v="0"/>
    <s v="NA"/>
    <s v="NA"/>
    <n v="0"/>
    <e v="#VALUE!"/>
    <n v="0"/>
    <x v="94"/>
    <s v="SEBASTIAN SALINAS - HF BATAL"/>
    <x v="4"/>
    <s v="06:11:38"/>
  </r>
  <r>
    <x v="3"/>
    <x v="0"/>
    <x v="0"/>
    <n v="123.4"/>
    <s v="AD"/>
    <s v="20"/>
    <x v="1"/>
    <s v=""/>
    <s v=""/>
    <s v="10070382"/>
    <s v="CATALINA"/>
    <s v="LLORENS CLARK"/>
    <m/>
    <x v="247"/>
    <m/>
    <s v=""/>
    <m/>
    <s v=""/>
    <s v="CHL"/>
    <s v=""/>
    <s v="16,21"/>
    <s v="6775"/>
    <m/>
    <s v="01:45"/>
    <s v="19,55"/>
    <s v="3830"/>
    <s v="RET"/>
    <s v="04:43"/>
    <m/>
    <m/>
    <m/>
    <m/>
    <m/>
    <m/>
    <m/>
    <m/>
    <m/>
    <m/>
    <m/>
    <m/>
    <m/>
    <m/>
    <m/>
    <m/>
    <m/>
    <m/>
    <m/>
    <m/>
    <m/>
    <n v="17.41"/>
    <n v="10606"/>
    <s v="NA"/>
    <x v="0"/>
    <s v="NA"/>
    <s v="NA"/>
    <n v="0"/>
    <e v="#VALUE!"/>
    <n v="0"/>
    <x v="198"/>
    <s v="CATALINA LLORENS CLARK - LUNA 1"/>
    <x v="6"/>
    <s v="06:11:38"/>
  </r>
  <r>
    <x v="3"/>
    <x v="0"/>
    <x v="0"/>
    <n v="123.4"/>
    <s v="YR"/>
    <s v="1"/>
    <x v="0"/>
    <s v=""/>
    <s v=""/>
    <s v="10094691"/>
    <s v="MICAELA"/>
    <s v="TORRES HORTA"/>
    <s v="105EI53"/>
    <x v="51"/>
    <m/>
    <s v=""/>
    <m/>
    <s v=""/>
    <s v="CHL"/>
    <s v=""/>
    <s v="17,09"/>
    <s v="6424"/>
    <m/>
    <s v="01:17"/>
    <s v="20,81"/>
    <s v="3597"/>
    <m/>
    <s v="01:11"/>
    <s v="18,81"/>
    <s v="5839"/>
    <m/>
    <s v="02:16"/>
    <s v="19,69"/>
    <s v="3804"/>
    <m/>
    <s v="01:56"/>
    <s v="28,43"/>
    <s v="2634"/>
    <m/>
    <s v="25:35"/>
    <m/>
    <m/>
    <m/>
    <m/>
    <m/>
    <m/>
    <m/>
    <m/>
    <m/>
    <n v="19.920000000000002"/>
    <n v="22298"/>
    <n v="22298"/>
    <x v="1"/>
    <n v="1"/>
    <s v="06:11:38"/>
    <n v="200"/>
    <n v="0"/>
    <n v="323.39999999999998"/>
    <x v="51"/>
    <s v="MICAELA TORRES HORTA - MARENGO ITATA"/>
    <x v="4"/>
    <s v="06:11:38"/>
  </r>
  <r>
    <x v="3"/>
    <x v="0"/>
    <x v="0"/>
    <n v="123.4"/>
    <s v="YR"/>
    <s v="2"/>
    <x v="0"/>
    <s v=""/>
    <s v=""/>
    <s v="10141895"/>
    <s v="CRISTOBAL"/>
    <s v="LARRAIN ARJONA"/>
    <s v="106DX26"/>
    <x v="188"/>
    <m/>
    <s v=""/>
    <m/>
    <s v=""/>
    <s v="CHL"/>
    <s v=""/>
    <s v="17,02"/>
    <s v="6451"/>
    <m/>
    <s v="01:19"/>
    <s v="20,88"/>
    <s v="3586"/>
    <m/>
    <s v="01:13"/>
    <s v="18,79"/>
    <s v="5845"/>
    <m/>
    <s v="02:34"/>
    <s v="18,85"/>
    <s v="3972"/>
    <m/>
    <s v="04:58"/>
    <s v="27,27"/>
    <s v="2746"/>
    <m/>
    <s v="08:31"/>
    <m/>
    <m/>
    <m/>
    <m/>
    <m/>
    <m/>
    <m/>
    <m/>
    <m/>
    <n v="19.66"/>
    <n v="22599"/>
    <n v="22599"/>
    <x v="1"/>
    <n v="5"/>
    <s v="06:16:39"/>
    <n v="180"/>
    <n v="-5.0166666666666666"/>
    <n v="298.38333333333333"/>
    <x v="21"/>
    <s v="CRISTOBAL LARRAIN ARJONA - SI PADME"/>
    <x v="1"/>
    <s v="06:11:38"/>
  </r>
  <r>
    <x v="3"/>
    <x v="0"/>
    <x v="0"/>
    <n v="123.4"/>
    <s v="YR"/>
    <s v="3"/>
    <x v="0"/>
    <s v=""/>
    <s v=""/>
    <s v="10107869"/>
    <s v="PEDRO Tomas"/>
    <s v="VARELA CERDA"/>
    <s v="105KL97"/>
    <x v="248"/>
    <m/>
    <s v=""/>
    <m/>
    <s v=""/>
    <s v="CHL"/>
    <s v=""/>
    <s v="17,11"/>
    <s v="6419"/>
    <m/>
    <s v="01:08"/>
    <s v="20,61"/>
    <s v="3633"/>
    <m/>
    <s v="01:26"/>
    <s v="18,94"/>
    <s v="5798"/>
    <m/>
    <s v="02:11"/>
    <s v="18,69"/>
    <s v="4006"/>
    <m/>
    <s v="05:04"/>
    <s v="27,11"/>
    <s v="2763"/>
    <m/>
    <s v="17:07"/>
    <m/>
    <m/>
    <m/>
    <m/>
    <m/>
    <m/>
    <m/>
    <m/>
    <m/>
    <n v="19.64"/>
    <n v="22618"/>
    <n v="22618"/>
    <x v="1"/>
    <n v="6"/>
    <s v="06:16:58"/>
    <n v="175"/>
    <n v="-5.333333333333333"/>
    <n v="293.06666666666666"/>
    <x v="26"/>
    <s v="PEDRO TOMAS VARELA CERDA - BACO"/>
    <x v="7"/>
    <s v="06:11:38"/>
  </r>
  <r>
    <x v="3"/>
    <x v="0"/>
    <x v="0"/>
    <n v="123.4"/>
    <s v="YR"/>
    <s v="4"/>
    <x v="0"/>
    <s v=""/>
    <s v=""/>
    <s v="10187939"/>
    <s v="EMILIA"/>
    <s v="PATTERSON"/>
    <s v="106KS93"/>
    <x v="55"/>
    <m/>
    <s v=""/>
    <m/>
    <s v=""/>
    <s v="CHL"/>
    <s v=""/>
    <s v="15,3"/>
    <s v="7175"/>
    <m/>
    <s v="02:22"/>
    <s v="18,79"/>
    <s v="3984"/>
    <m/>
    <s v="02:10"/>
    <s v="16,76"/>
    <s v="6552"/>
    <m/>
    <s v="05:05"/>
    <s v="16,37"/>
    <s v="4574"/>
    <m/>
    <s v="03:03"/>
    <s v="15,23"/>
    <s v="4916"/>
    <m/>
    <s v="02:03"/>
    <m/>
    <m/>
    <m/>
    <m/>
    <m/>
    <m/>
    <m/>
    <m/>
    <m/>
    <n v="16.329999999999998"/>
    <n v="27201"/>
    <n v="27201"/>
    <x v="1"/>
    <n v="14"/>
    <s v="07:33:21"/>
    <n v="135"/>
    <n v="-81.716666666666669"/>
    <n v="176.68333333333331"/>
    <x v="55"/>
    <s v="EMILIA PATTERSON - SEMBLANZA"/>
    <x v="3"/>
    <s v="06:11:38"/>
  </r>
  <r>
    <x v="3"/>
    <x v="0"/>
    <x v="0"/>
    <n v="123.4"/>
    <s v="YR"/>
    <s v="5"/>
    <x v="0"/>
    <s v=""/>
    <s v=""/>
    <s v="10181513"/>
    <s v="WILLIAM"/>
    <s v="GREASLEY MAKAI"/>
    <s v="106GH55"/>
    <x v="52"/>
    <m/>
    <s v=""/>
    <m/>
    <s v=""/>
    <s v="CAN"/>
    <s v=""/>
    <s v="14,52"/>
    <s v="7562"/>
    <m/>
    <s v="01:50"/>
    <s v="14,4"/>
    <s v="5198"/>
    <m/>
    <s v="03:56"/>
    <s v="14,36"/>
    <s v="7647"/>
    <m/>
    <s v="05:44"/>
    <s v="14,87"/>
    <s v="5036"/>
    <m/>
    <s v="04:52"/>
    <s v="16,27"/>
    <s v="4603"/>
    <m/>
    <s v="08:05"/>
    <m/>
    <m/>
    <m/>
    <m/>
    <m/>
    <m/>
    <m/>
    <m/>
    <m/>
    <n v="14.79"/>
    <n v="30046"/>
    <n v="30046"/>
    <x v="1"/>
    <n v="19"/>
    <s v="08:20:46"/>
    <n v="110"/>
    <n v="-129.13333333333333"/>
    <n v="123.39999995000001"/>
    <x v="52"/>
    <s v="WILLIAM GREASLEY MAKAI - MC BELLACO"/>
    <x v="4"/>
    <s v="06:11:38"/>
  </r>
  <r>
    <x v="3"/>
    <x v="0"/>
    <x v="0"/>
    <n v="123.4"/>
    <s v="YR"/>
    <s v="6"/>
    <x v="1"/>
    <s v=""/>
    <s v=""/>
    <s v="10172596"/>
    <s v="BORJA"/>
    <s v="MAYOL"/>
    <s v="104JN25"/>
    <x v="249"/>
    <m/>
    <s v=""/>
    <m/>
    <s v=""/>
    <s v="CHL"/>
    <s v=""/>
    <s v="17,08"/>
    <s v="6430"/>
    <m/>
    <s v="01:42"/>
    <s v="20,61"/>
    <s v="3633"/>
    <m/>
    <s v="01:49"/>
    <s v="18,85"/>
    <s v="5825"/>
    <m/>
    <s v="03:06"/>
    <s v="19,06"/>
    <s v="3929"/>
    <m/>
    <s v="04:18"/>
    <s v="26,96"/>
    <s v="2778"/>
    <s v="FTQ GA"/>
    <s v="24:49"/>
    <m/>
    <m/>
    <m/>
    <m/>
    <m/>
    <m/>
    <m/>
    <m/>
    <m/>
    <n v="19.66"/>
    <n v="22594"/>
    <s v="NA"/>
    <x v="1"/>
    <s v="NA"/>
    <s v="NA"/>
    <n v="0"/>
    <e v="#VALUE!"/>
    <n v="0"/>
    <x v="15"/>
    <s v="BORJA MAYOL - ALTAMIRA VENTARRON"/>
    <x v="4"/>
    <s v="06:11:38"/>
  </r>
  <r>
    <x v="3"/>
    <x v="0"/>
    <x v="0"/>
    <n v="123.4"/>
    <s v="YR"/>
    <s v="7"/>
    <x v="1"/>
    <s v=""/>
    <s v=""/>
    <s v="10108052"/>
    <s v="VICENTE"/>
    <s v="MAYOL Larrain"/>
    <m/>
    <x v="250"/>
    <m/>
    <s v=""/>
    <m/>
    <s v=""/>
    <s v="CHL"/>
    <s v=""/>
    <s v="15,58"/>
    <s v="7049"/>
    <m/>
    <s v="02:09"/>
    <s v="17,86"/>
    <s v="4192"/>
    <m/>
    <s v="02:01"/>
    <s v="14,58"/>
    <s v="7528"/>
    <m/>
    <s v="04:04"/>
    <s v="14,4"/>
    <s v="5201"/>
    <s v="FTQ GA"/>
    <s v="07:09"/>
    <m/>
    <m/>
    <m/>
    <m/>
    <m/>
    <m/>
    <m/>
    <m/>
    <m/>
    <m/>
    <m/>
    <m/>
    <m/>
    <n v="15.41"/>
    <n v="23971"/>
    <s v="NA"/>
    <x v="1"/>
    <s v="NA"/>
    <s v="NA"/>
    <n v="0"/>
    <e v="#VALUE!"/>
    <n v="0"/>
    <x v="22"/>
    <s v="VICENTE MAYOL LARRAIN - ASWAD"/>
    <x v="4"/>
    <s v="06:11:38"/>
  </r>
  <r>
    <x v="3"/>
    <x v="0"/>
    <x v="0"/>
    <n v="123.4"/>
    <s v="YR"/>
    <s v="8"/>
    <x v="1"/>
    <s v=""/>
    <s v=""/>
    <s v="10172476"/>
    <s v="FLORENCIA"/>
    <s v="CARDONE ALMARZA"/>
    <m/>
    <x v="251"/>
    <m/>
    <s v=""/>
    <m/>
    <s v=""/>
    <s v="CHL"/>
    <s v=""/>
    <s v="15,07"/>
    <s v="7286"/>
    <m/>
    <s v="06:04"/>
    <s v="17,75"/>
    <s v="4219"/>
    <m/>
    <s v="06:20"/>
    <s v="12,85"/>
    <s v="8544"/>
    <s v="DSQ ME"/>
    <s v="24:31"/>
    <m/>
    <m/>
    <m/>
    <m/>
    <m/>
    <m/>
    <m/>
    <m/>
    <m/>
    <m/>
    <m/>
    <m/>
    <m/>
    <m/>
    <m/>
    <m/>
    <m/>
    <n v="14.69"/>
    <n v="20049"/>
    <s v="NA"/>
    <x v="1"/>
    <s v="NA"/>
    <s v="NA"/>
    <n v="0"/>
    <e v="#VALUE!"/>
    <n v="0"/>
    <x v="54"/>
    <s v="FLORENCIA CARDONE ALMARZA - CONDESA"/>
    <x v="4"/>
    <s v="06:11:38"/>
  </r>
  <r>
    <x v="3"/>
    <x v="0"/>
    <x v="0"/>
    <n v="123.4"/>
    <s v="YR"/>
    <s v="9"/>
    <x v="1"/>
    <s v=""/>
    <s v=""/>
    <s v="10194676"/>
    <s v="COLOMBA"/>
    <s v="MATTE TYRER"/>
    <s v="106LU87"/>
    <x v="65"/>
    <m/>
    <s v=""/>
    <m/>
    <s v=""/>
    <s v="CHL"/>
    <s v=""/>
    <s v="17,06"/>
    <s v="6434"/>
    <m/>
    <s v="01:35"/>
    <s v="20,82"/>
    <s v="3596"/>
    <s v="FTQ GA"/>
    <s v="01:27"/>
    <m/>
    <m/>
    <m/>
    <m/>
    <m/>
    <m/>
    <m/>
    <m/>
    <m/>
    <m/>
    <m/>
    <m/>
    <m/>
    <m/>
    <m/>
    <m/>
    <m/>
    <m/>
    <m/>
    <m/>
    <m/>
    <n v="18.41"/>
    <n v="10031"/>
    <s v="NA"/>
    <x v="1"/>
    <s v="NA"/>
    <s v="NA"/>
    <n v="0"/>
    <e v="#VALUE!"/>
    <n v="0"/>
    <x v="81"/>
    <s v="COLOMBA MATTE TYRER - MISIL"/>
    <x v="8"/>
    <s v="06:11:38"/>
  </r>
  <r>
    <x v="3"/>
    <x v="0"/>
    <x v="0"/>
    <n v="123.4"/>
    <s v="YR"/>
    <s v="10"/>
    <x v="1"/>
    <s v=""/>
    <s v=""/>
    <s v="10172600"/>
    <s v="JESUS Maximiliano"/>
    <s v="CERPA VERA"/>
    <s v="106CY77"/>
    <x v="17"/>
    <m/>
    <s v=""/>
    <m/>
    <s v=""/>
    <s v="CHL"/>
    <s v=""/>
    <s v="16,28"/>
    <s v="6743"/>
    <m/>
    <s v="06:40"/>
    <s v="17,61"/>
    <s v="4253"/>
    <s v="FTQ GA"/>
    <s v="05:44"/>
    <m/>
    <m/>
    <m/>
    <m/>
    <m/>
    <m/>
    <m/>
    <m/>
    <m/>
    <m/>
    <m/>
    <m/>
    <m/>
    <m/>
    <m/>
    <m/>
    <m/>
    <m/>
    <m/>
    <m/>
    <m/>
    <n v="16.8"/>
    <n v="10996"/>
    <s v="NA"/>
    <x v="1"/>
    <s v="NA"/>
    <s v="NA"/>
    <n v="0"/>
    <e v="#VALUE!"/>
    <n v="0"/>
    <x v="17"/>
    <s v="JESUS MAXIMILIANO CERPA VERA - URKO"/>
    <x v="4"/>
    <s v="06:11:38"/>
  </r>
  <r>
    <x v="3"/>
    <x v="0"/>
    <x v="0"/>
    <n v="123.4"/>
    <s v="YR"/>
    <s v="11"/>
    <x v="1"/>
    <s v=""/>
    <s v=""/>
    <s v="10105805"/>
    <s v="FRANCISCO "/>
    <s v="EGUIGUREN VALDÉS"/>
    <s v="105QS17"/>
    <x v="14"/>
    <m/>
    <s v=""/>
    <m/>
    <s v=""/>
    <s v="CHL"/>
    <s v=""/>
    <s v="16,91"/>
    <s v="6492"/>
    <s v="RET"/>
    <s v="02:04"/>
    <m/>
    <m/>
    <m/>
    <m/>
    <m/>
    <m/>
    <m/>
    <m/>
    <m/>
    <m/>
    <m/>
    <m/>
    <m/>
    <m/>
    <m/>
    <m/>
    <m/>
    <m/>
    <m/>
    <m/>
    <m/>
    <m/>
    <m/>
    <m/>
    <m/>
    <n v="16.91"/>
    <n v="6492"/>
    <s v="NA"/>
    <x v="1"/>
    <s v="NA"/>
    <s v="NA"/>
    <n v="0"/>
    <e v="#VALUE!"/>
    <n v="0"/>
    <x v="14"/>
    <s v="FRANCISCO  EGUIGUREN VALDÉS - OBI WAN"/>
    <x v="1"/>
    <s v="06:11:38"/>
  </r>
  <r>
    <x v="3"/>
    <x v="0"/>
    <x v="1"/>
    <n v="81.8"/>
    <s v="AD"/>
    <s v="1"/>
    <x v="0"/>
    <s v=""/>
    <s v=""/>
    <m/>
    <s v="EDUARDO"/>
    <s v="BAEZA"/>
    <s v="106LO99"/>
    <x v="160"/>
    <m/>
    <s v=""/>
    <m/>
    <s v=""/>
    <s v="CHL"/>
    <s v=""/>
    <s v="20,79"/>
    <s v="5281"/>
    <m/>
    <s v="03:29"/>
    <s v="22,02"/>
    <s v="4986"/>
    <m/>
    <s v="04:10"/>
    <s v="23,28"/>
    <s v="3216"/>
    <m/>
    <s v="06:39"/>
    <m/>
    <m/>
    <m/>
    <m/>
    <m/>
    <m/>
    <m/>
    <m/>
    <m/>
    <m/>
    <m/>
    <m/>
    <m/>
    <m/>
    <m/>
    <m/>
    <m/>
    <n v="21.84"/>
    <n v="13484"/>
    <n v="13484"/>
    <x v="2"/>
    <n v="1"/>
    <s v="03:44:44"/>
    <n v="200"/>
    <n v="0"/>
    <n v="281.8"/>
    <x v="199"/>
    <s v="EDUARDO BAEZA - AS EMBRUJO"/>
    <x v="4"/>
    <s v="03:44:44"/>
  </r>
  <r>
    <x v="3"/>
    <x v="0"/>
    <x v="1"/>
    <n v="81.8"/>
    <s v="AD"/>
    <s v="2"/>
    <x v="0"/>
    <s v=""/>
    <s v=""/>
    <s v="10131133"/>
    <s v="ERNESTO"/>
    <s v="DE LA FUENTE FUENZALIDA"/>
    <s v="10149062"/>
    <x v="28"/>
    <m/>
    <s v=""/>
    <m/>
    <s v=""/>
    <s v="CHL"/>
    <s v=""/>
    <s v="21,19"/>
    <s v="5181"/>
    <m/>
    <s v="02:55"/>
    <s v="20,64"/>
    <s v="5319"/>
    <m/>
    <s v="08:11"/>
    <s v="22,85"/>
    <s v="3277"/>
    <m/>
    <s v="11:52"/>
    <m/>
    <m/>
    <m/>
    <m/>
    <m/>
    <m/>
    <m/>
    <m/>
    <m/>
    <m/>
    <m/>
    <m/>
    <m/>
    <m/>
    <m/>
    <m/>
    <m/>
    <n v="21.37"/>
    <n v="13778"/>
    <n v="13778"/>
    <x v="2"/>
    <n v="2"/>
    <s v="03:49:38"/>
    <n v="195"/>
    <n v="-4.9000000000000004"/>
    <n v="271.90000000000003"/>
    <x v="28"/>
    <s v="ERNESTO DE LA FUENTE FUENZALIDA - AL AZAN"/>
    <x v="6"/>
    <s v="03:44:44"/>
  </r>
  <r>
    <x v="3"/>
    <x v="0"/>
    <x v="1"/>
    <n v="81.8"/>
    <s v="AD"/>
    <s v="3"/>
    <x v="0"/>
    <s v=""/>
    <s v=""/>
    <s v="10048681"/>
    <s v="DAVID"/>
    <s v="RAMIREZ AGUILERA"/>
    <m/>
    <x v="252"/>
    <m/>
    <s v=""/>
    <m/>
    <s v=""/>
    <s v="CHL"/>
    <s v=""/>
    <s v="20,43"/>
    <s v="5375"/>
    <m/>
    <s v="03:46"/>
    <s v="20,86"/>
    <s v="5264"/>
    <m/>
    <s v="10:06"/>
    <s v="21,15"/>
    <s v="3541"/>
    <m/>
    <s v="27:55"/>
    <m/>
    <m/>
    <m/>
    <m/>
    <m/>
    <m/>
    <m/>
    <m/>
    <m/>
    <m/>
    <m/>
    <m/>
    <m/>
    <m/>
    <m/>
    <m/>
    <m/>
    <n v="20.77"/>
    <n v="14180"/>
    <n v="14180"/>
    <x v="2"/>
    <n v="3"/>
    <s v="03:56:20"/>
    <n v="190"/>
    <n v="-11.6"/>
    <n v="260.2"/>
    <x v="7"/>
    <s v="DAVID RAMIREZ AGUILERA - DIANKA"/>
    <x v="4"/>
    <s v="03:44:44"/>
  </r>
  <r>
    <x v="3"/>
    <x v="0"/>
    <x v="1"/>
    <n v="81.8"/>
    <s v="AD"/>
    <s v="4"/>
    <x v="0"/>
    <s v=""/>
    <s v=""/>
    <s v="10066794"/>
    <s v="HARKEN"/>
    <s v="JENSEN"/>
    <m/>
    <x v="253"/>
    <m/>
    <s v=""/>
    <m/>
    <s v=""/>
    <s v="CHL"/>
    <s v=""/>
    <s v="19,09"/>
    <s v="5752"/>
    <m/>
    <s v="05:46"/>
    <s v="17,96"/>
    <s v="6114"/>
    <m/>
    <s v="09:30"/>
    <s v="18,06"/>
    <s v="4146"/>
    <m/>
    <s v="05:13"/>
    <m/>
    <m/>
    <m/>
    <m/>
    <m/>
    <m/>
    <m/>
    <m/>
    <m/>
    <m/>
    <m/>
    <m/>
    <m/>
    <m/>
    <m/>
    <m/>
    <m/>
    <n v="18.39"/>
    <n v="16013"/>
    <n v="16013"/>
    <x v="2"/>
    <n v="5"/>
    <s v="04:26:53"/>
    <n v="180"/>
    <n v="-42.15"/>
    <n v="219.65"/>
    <x v="41"/>
    <s v="HARKEN JENSEN - ALLHAMI"/>
    <x v="8"/>
    <s v="03:44:44"/>
  </r>
  <r>
    <x v="3"/>
    <x v="0"/>
    <x v="1"/>
    <n v="81.8"/>
    <s v="AD"/>
    <s v="5"/>
    <x v="0"/>
    <s v=""/>
    <s v=""/>
    <s v="10183163"/>
    <s v="INGRID "/>
    <s v="FONCK"/>
    <s v="106GH97"/>
    <x v="38"/>
    <m/>
    <s v=""/>
    <m/>
    <s v=""/>
    <s v="CHL"/>
    <s v=""/>
    <s v="17,11"/>
    <s v="6418"/>
    <m/>
    <s v="06:03"/>
    <s v="17,1"/>
    <s v="6421"/>
    <m/>
    <s v="05:32"/>
    <s v="22,12"/>
    <s v="3386"/>
    <m/>
    <s v="08:38"/>
    <m/>
    <m/>
    <m/>
    <m/>
    <m/>
    <m/>
    <m/>
    <m/>
    <m/>
    <m/>
    <m/>
    <m/>
    <m/>
    <m/>
    <m/>
    <m/>
    <m/>
    <n v="18.149999999999999"/>
    <n v="16224"/>
    <n v="16224"/>
    <x v="2"/>
    <n v="6"/>
    <s v="04:30:24"/>
    <n v="175"/>
    <n v="-45.666666666666664"/>
    <n v="211.13333333333335"/>
    <x v="38"/>
    <s v="INGRID  FONCK - CL MISTERIOSA"/>
    <x v="0"/>
    <s v="03:44:44"/>
  </r>
  <r>
    <x v="3"/>
    <x v="0"/>
    <x v="1"/>
    <n v="81.8"/>
    <s v="AD"/>
    <s v="6"/>
    <x v="0"/>
    <s v=""/>
    <s v=""/>
    <s v="10118853"/>
    <s v="JUAN PABLO"/>
    <s v="PERO DOMEYKO"/>
    <m/>
    <x v="254"/>
    <m/>
    <s v=""/>
    <m/>
    <s v=""/>
    <s v="CHL"/>
    <s v=""/>
    <s v="18,29"/>
    <s v="6002"/>
    <m/>
    <s v="02:06"/>
    <s v="17,28"/>
    <s v="6354"/>
    <m/>
    <s v="10:38"/>
    <s v="18,42"/>
    <s v="4065"/>
    <m/>
    <s v="12:42"/>
    <m/>
    <m/>
    <m/>
    <m/>
    <m/>
    <m/>
    <m/>
    <m/>
    <m/>
    <m/>
    <m/>
    <m/>
    <m/>
    <m/>
    <m/>
    <m/>
    <m/>
    <n v="17.93"/>
    <n v="16421"/>
    <n v="16421"/>
    <x v="2"/>
    <n v="7"/>
    <s v="04:33:41"/>
    <n v="170"/>
    <n v="-48.95"/>
    <n v="202.85000000000002"/>
    <x v="200"/>
    <s v="JUAN PABLO PERO DOMEYKO - PERSEVERANCIA GARUA"/>
    <x v="4"/>
    <s v="03:44:44"/>
  </r>
  <r>
    <x v="3"/>
    <x v="0"/>
    <x v="1"/>
    <n v="81.8"/>
    <s v="AD"/>
    <s v="7"/>
    <x v="0"/>
    <s v=""/>
    <s v=""/>
    <s v="10154327"/>
    <s v="ANDRES"/>
    <s v="VELASQUEZ"/>
    <m/>
    <x v="81"/>
    <m/>
    <s v=""/>
    <m/>
    <s v=""/>
    <s v="CHL"/>
    <s v=""/>
    <s v="15,53"/>
    <s v="7070"/>
    <m/>
    <s v="02:09"/>
    <s v="14,7"/>
    <s v="7472"/>
    <m/>
    <s v="05:55"/>
    <s v="18,52"/>
    <s v="4043"/>
    <m/>
    <s v="10:02"/>
    <m/>
    <m/>
    <m/>
    <m/>
    <m/>
    <m/>
    <m/>
    <m/>
    <m/>
    <m/>
    <m/>
    <m/>
    <m/>
    <m/>
    <m/>
    <m/>
    <m/>
    <n v="15.85"/>
    <n v="18585"/>
    <n v="18585"/>
    <x v="2"/>
    <n v="8"/>
    <s v="05:09:45"/>
    <n v="165"/>
    <n v="-85.016666666666666"/>
    <n v="161.78333333333336"/>
    <x v="201"/>
    <s v="ANDRES VELASQUEZ - ESCONDIDA"/>
    <x v="4"/>
    <s v="03:44:44"/>
  </r>
  <r>
    <x v="3"/>
    <x v="0"/>
    <x v="1"/>
    <n v="81.8"/>
    <s v="AD"/>
    <s v="8"/>
    <x v="1"/>
    <s v=""/>
    <s v=""/>
    <s v="10039977"/>
    <s v="JUAN EDUARDO"/>
    <s v="COX VIAL"/>
    <s v="105PS88"/>
    <x v="255"/>
    <m/>
    <s v=""/>
    <m/>
    <s v=""/>
    <s v="CHL"/>
    <s v=""/>
    <s v="18,99"/>
    <s v="5781"/>
    <m/>
    <s v="01:58"/>
    <s v="16,71"/>
    <s v="6572"/>
    <m/>
    <s v="05:10"/>
    <s v="39,09"/>
    <s v="1916"/>
    <s v="RET"/>
    <s v="08:01"/>
    <m/>
    <m/>
    <m/>
    <m/>
    <m/>
    <m/>
    <m/>
    <m/>
    <m/>
    <m/>
    <m/>
    <m/>
    <m/>
    <m/>
    <m/>
    <m/>
    <m/>
    <n v="20.64"/>
    <n v="14269"/>
    <s v="NA"/>
    <x v="2"/>
    <s v="NA"/>
    <s v="NA"/>
    <n v="0"/>
    <e v="#VALUE!"/>
    <n v="0"/>
    <x v="184"/>
    <s v="JUAN EDUARDO COX VIAL - MP LUNA"/>
    <x v="4"/>
    <s v="03:44:44"/>
  </r>
  <r>
    <x v="3"/>
    <x v="0"/>
    <x v="1"/>
    <n v="81.8"/>
    <s v="AD"/>
    <s v="9"/>
    <x v="1"/>
    <s v=""/>
    <s v=""/>
    <s v="10125754"/>
    <s v="RODOLFO"/>
    <s v="FUENZALIDA SANHUEZA"/>
    <s v="106DC62"/>
    <x v="43"/>
    <m/>
    <s v=""/>
    <m/>
    <s v=""/>
    <s v="CHL"/>
    <s v=""/>
    <s v="20,94"/>
    <s v="5244"/>
    <m/>
    <s v="03:54"/>
    <s v="19,67"/>
    <s v="5581"/>
    <s v="FTQ GA"/>
    <s v="08:19"/>
    <m/>
    <m/>
    <m/>
    <m/>
    <m/>
    <m/>
    <m/>
    <m/>
    <m/>
    <m/>
    <m/>
    <m/>
    <m/>
    <m/>
    <m/>
    <m/>
    <m/>
    <m/>
    <m/>
    <m/>
    <m/>
    <n v="20.29"/>
    <n v="10825"/>
    <s v="NA"/>
    <x v="2"/>
    <s v="NA"/>
    <s v="NA"/>
    <n v="0"/>
    <e v="#VALUE!"/>
    <n v="0"/>
    <x v="43"/>
    <s v="RODOLFO FUENZALIDA SANHUEZA - RAYO"/>
    <x v="6"/>
    <s v="03:44:44"/>
  </r>
  <r>
    <x v="3"/>
    <x v="0"/>
    <x v="1"/>
    <n v="81.8"/>
    <s v="AD"/>
    <s v="10"/>
    <x v="1"/>
    <s v=""/>
    <s v=""/>
    <s v="10167970"/>
    <s v="ORNELLA"/>
    <s v="BALDUCCI MOULINIE"/>
    <s v="106MX54"/>
    <x v="113"/>
    <m/>
    <s v=""/>
    <m/>
    <s v=""/>
    <s v="CHL"/>
    <s v=""/>
    <s v="20,46"/>
    <s v="5367"/>
    <m/>
    <s v="05:59"/>
    <s v="19,99"/>
    <s v="5494"/>
    <s v="FTQ GA"/>
    <s v="13:46"/>
    <m/>
    <m/>
    <m/>
    <m/>
    <m/>
    <m/>
    <m/>
    <m/>
    <m/>
    <m/>
    <m/>
    <m/>
    <m/>
    <m/>
    <m/>
    <m/>
    <m/>
    <m/>
    <m/>
    <m/>
    <m/>
    <n v="20.22"/>
    <n v="10861"/>
    <s v="NA"/>
    <x v="2"/>
    <s v="NA"/>
    <s v="NA"/>
    <n v="0"/>
    <e v="#VALUE!"/>
    <n v="0"/>
    <x v="202"/>
    <s v="ORNELLA BALDUCCI MOULINIE - DANZARINA"/>
    <x v="4"/>
    <s v="03:44:44"/>
  </r>
  <r>
    <x v="3"/>
    <x v="0"/>
    <x v="1"/>
    <n v="81.8"/>
    <s v="AD"/>
    <s v="11"/>
    <x v="1"/>
    <s v=""/>
    <s v=""/>
    <s v="10080578"/>
    <s v="FELIPE"/>
    <s v="PERO DOMEYKO"/>
    <s v="106MX53"/>
    <x v="213"/>
    <m/>
    <s v=""/>
    <m/>
    <s v=""/>
    <s v="CHL"/>
    <s v=""/>
    <s v="19,91"/>
    <s v="5515"/>
    <m/>
    <s v="01:40"/>
    <s v="20,45"/>
    <s v="5368"/>
    <s v="FTQ GA"/>
    <s v="02:39"/>
    <m/>
    <m/>
    <m/>
    <m/>
    <m/>
    <m/>
    <m/>
    <m/>
    <m/>
    <m/>
    <m/>
    <m/>
    <m/>
    <m/>
    <m/>
    <m/>
    <m/>
    <m/>
    <m/>
    <m/>
    <m/>
    <n v="20.18"/>
    <n v="10883"/>
    <s v="NA"/>
    <x v="2"/>
    <s v="NA"/>
    <s v="NA"/>
    <n v="0"/>
    <e v="#VALUE!"/>
    <n v="0"/>
    <x v="30"/>
    <s v="FELIPE PERO DOMEYKO - EL PANGUE LIBIYA"/>
    <x v="8"/>
    <s v="03:44:44"/>
  </r>
  <r>
    <x v="3"/>
    <x v="0"/>
    <x v="1"/>
    <n v="81.8"/>
    <s v="AD"/>
    <s v="12"/>
    <x v="1"/>
    <s v=""/>
    <s v=""/>
    <s v="10182932"/>
    <s v="DIEGO"/>
    <s v="FUENTES URRUTIA"/>
    <s v="106KU10"/>
    <x v="47"/>
    <m/>
    <s v=""/>
    <m/>
    <s v=""/>
    <s v="CHL"/>
    <s v=""/>
    <s v="21,18"/>
    <s v="5185"/>
    <m/>
    <s v="02:19"/>
    <s v="18,54"/>
    <s v="5923"/>
    <s v="FTQ ME"/>
    <s v="18:16"/>
    <m/>
    <m/>
    <m/>
    <m/>
    <m/>
    <m/>
    <m/>
    <m/>
    <m/>
    <m/>
    <m/>
    <m/>
    <m/>
    <m/>
    <m/>
    <m/>
    <m/>
    <m/>
    <m/>
    <m/>
    <m/>
    <n v="19.77"/>
    <n v="11108"/>
    <s v="NA"/>
    <x v="2"/>
    <s v="NA"/>
    <s v="NA"/>
    <n v="0"/>
    <e v="#VALUE!"/>
    <n v="0"/>
    <x v="47"/>
    <s v="DIEGO FUENTES URRUTIA - DESPERADO"/>
    <x v="4"/>
    <s v="03:44:44"/>
  </r>
  <r>
    <x v="3"/>
    <x v="0"/>
    <x v="1"/>
    <n v="81.8"/>
    <s v="AD"/>
    <s v="13"/>
    <x v="1"/>
    <s v=""/>
    <s v=""/>
    <s v="10139724"/>
    <s v="ORLANDO"/>
    <s v="VILLALOBOS"/>
    <s v="105AE68"/>
    <x v="33"/>
    <m/>
    <s v=""/>
    <m/>
    <s v=""/>
    <s v="CHL"/>
    <s v=""/>
    <s v="19,9"/>
    <s v="5519"/>
    <s v="RET"/>
    <s v="04:15"/>
    <m/>
    <m/>
    <m/>
    <m/>
    <m/>
    <m/>
    <m/>
    <m/>
    <m/>
    <m/>
    <m/>
    <m/>
    <m/>
    <m/>
    <m/>
    <m/>
    <m/>
    <m/>
    <m/>
    <m/>
    <m/>
    <m/>
    <m/>
    <m/>
    <m/>
    <n v="19.899999999999999"/>
    <n v="5519"/>
    <s v="NA"/>
    <x v="2"/>
    <s v="NA"/>
    <s v="NA"/>
    <n v="0"/>
    <e v="#VALUE!"/>
    <n v="0"/>
    <x v="33"/>
    <s v="ORLANDO VILLALOBOS - LA PERFECTA"/>
    <x v="4"/>
    <s v="03:44:44"/>
  </r>
  <r>
    <x v="3"/>
    <x v="0"/>
    <x v="1"/>
    <n v="81.8"/>
    <s v="AD"/>
    <s v="14"/>
    <x v="1"/>
    <s v=""/>
    <s v=""/>
    <s v="10176275"/>
    <s v="OSVALDO"/>
    <s v="ARAYA URZUA"/>
    <s v="106KU13"/>
    <x v="29"/>
    <m/>
    <s v=""/>
    <m/>
    <s v=""/>
    <s v="CHL"/>
    <s v=""/>
    <s v="19,49"/>
    <s v="5634"/>
    <s v="FTQ GA"/>
    <s v="06:11"/>
    <m/>
    <m/>
    <m/>
    <m/>
    <m/>
    <m/>
    <m/>
    <m/>
    <m/>
    <m/>
    <m/>
    <m/>
    <m/>
    <m/>
    <m/>
    <m/>
    <m/>
    <m/>
    <m/>
    <m/>
    <m/>
    <m/>
    <m/>
    <m/>
    <m/>
    <n v="19.489999999999998"/>
    <n v="5634"/>
    <s v="NA"/>
    <x v="2"/>
    <s v="NA"/>
    <s v="NA"/>
    <n v="0"/>
    <e v="#VALUE!"/>
    <n v="0"/>
    <x v="203"/>
    <s v="OSVALDO ARAYA URZUA - SHAZAM"/>
    <x v="4"/>
    <s v="03:44:44"/>
  </r>
  <r>
    <x v="3"/>
    <x v="0"/>
    <x v="1"/>
    <n v="81.8"/>
    <s v="YR"/>
    <s v="1"/>
    <x v="0"/>
    <s v=""/>
    <s v=""/>
    <s v="10178025"/>
    <s v="TRINIDAD"/>
    <s v="MARINKOVIC CORTESE"/>
    <m/>
    <x v="106"/>
    <m/>
    <s v=""/>
    <m/>
    <s v=""/>
    <s v="CHL"/>
    <s v=""/>
    <s v="14,32"/>
    <s v="7668"/>
    <m/>
    <s v="02:00"/>
    <s v="14,78"/>
    <s v="7429"/>
    <m/>
    <s v="02:34"/>
    <s v="19,68"/>
    <s v="3806"/>
    <m/>
    <s v="08:31"/>
    <m/>
    <m/>
    <m/>
    <m/>
    <m/>
    <m/>
    <m/>
    <m/>
    <m/>
    <m/>
    <m/>
    <m/>
    <m/>
    <m/>
    <m/>
    <m/>
    <m/>
    <n v="15.58"/>
    <n v="18903"/>
    <n v="18903"/>
    <x v="3"/>
    <n v="9"/>
    <s v="05:15:03"/>
    <n v="160"/>
    <n v="-90.316666666666663"/>
    <n v="151.48333333333335"/>
    <x v="57"/>
    <s v="TRINIDAD MARINKOVIC CORTESE - HADI"/>
    <x v="4"/>
    <s v="03:44:44"/>
  </r>
  <r>
    <x v="3"/>
    <x v="0"/>
    <x v="1"/>
    <n v="81.8"/>
    <s v="YR"/>
    <s v="2"/>
    <x v="0"/>
    <s v=""/>
    <s v=""/>
    <s v="10155174"/>
    <s v="CONSUELO"/>
    <s v="MARCHANT CARDENAS"/>
    <m/>
    <x v="235"/>
    <m/>
    <s v=""/>
    <m/>
    <s v=""/>
    <s v="CHL"/>
    <s v=""/>
    <s v="14,21"/>
    <s v="7730"/>
    <m/>
    <s v="03:05"/>
    <s v="14,92"/>
    <s v="7359"/>
    <m/>
    <s v="02:31"/>
    <s v="19,62"/>
    <s v="3816"/>
    <m/>
    <s v="10:09"/>
    <m/>
    <m/>
    <m/>
    <m/>
    <m/>
    <m/>
    <m/>
    <m/>
    <m/>
    <m/>
    <m/>
    <m/>
    <m/>
    <m/>
    <m/>
    <m/>
    <m/>
    <n v="15.58"/>
    <n v="18905"/>
    <n v="18905"/>
    <x v="3"/>
    <n v="10"/>
    <s v="05:15:05"/>
    <n v="155"/>
    <n v="-90.35"/>
    <n v="146.45000000000002"/>
    <x v="56"/>
    <s v="CONSUELO MARCHANT CARDENAS - FALAX"/>
    <x v="4"/>
    <s v="03:44:44"/>
  </r>
  <r>
    <x v="3"/>
    <x v="0"/>
    <x v="1"/>
    <n v="81.8"/>
    <s v="YR"/>
    <s v="3"/>
    <x v="0"/>
    <s v=""/>
    <s v=""/>
    <s v="10116626"/>
    <s v="PAULINO"/>
    <s v="RIOS MORAGA"/>
    <m/>
    <x v="256"/>
    <m/>
    <s v=""/>
    <m/>
    <s v=""/>
    <s v="CHL"/>
    <s v=""/>
    <s v="12,21"/>
    <s v="8991"/>
    <m/>
    <s v="05:59"/>
    <s v="15,45"/>
    <s v="7108"/>
    <m/>
    <s v="09:23"/>
    <s v="18,22"/>
    <s v="4110"/>
    <m/>
    <s v="16:22"/>
    <m/>
    <m/>
    <m/>
    <m/>
    <m/>
    <m/>
    <m/>
    <m/>
    <m/>
    <m/>
    <m/>
    <m/>
    <m/>
    <m/>
    <m/>
    <m/>
    <m/>
    <n v="14.57"/>
    <n v="20209"/>
    <n v="20209"/>
    <x v="3"/>
    <n v="17"/>
    <s v="05:36:49"/>
    <n v="120"/>
    <n v="-112.08333333333334"/>
    <n v="89.716666666666669"/>
    <x v="139"/>
    <s v="PAULINO RIOS MORAGA - KHADAR"/>
    <x v="4"/>
    <s v="03:44:44"/>
  </r>
  <r>
    <x v="3"/>
    <x v="0"/>
    <x v="1"/>
    <n v="81.8"/>
    <s v="YR"/>
    <s v="4"/>
    <x v="0"/>
    <s v=""/>
    <s v=""/>
    <s v="10176170"/>
    <s v="JOSE"/>
    <s v="SPOERER VERGARA"/>
    <m/>
    <x v="171"/>
    <m/>
    <s v=""/>
    <m/>
    <s v=""/>
    <s v="CHL"/>
    <s v=""/>
    <s v="12,57"/>
    <s v="8735"/>
    <m/>
    <s v="01:34"/>
    <s v="14,05"/>
    <s v="7818"/>
    <m/>
    <s v="02:15"/>
    <s v="15,63"/>
    <s v="4791"/>
    <m/>
    <s v="02:47"/>
    <m/>
    <m/>
    <m/>
    <m/>
    <m/>
    <m/>
    <m/>
    <m/>
    <m/>
    <m/>
    <m/>
    <m/>
    <m/>
    <m/>
    <m/>
    <m/>
    <m/>
    <n v="13.8"/>
    <n v="21343"/>
    <n v="21343"/>
    <x v="3"/>
    <n v="18"/>
    <s v="05:55:43"/>
    <n v="115"/>
    <n v="-130.98333333333332"/>
    <n v="81.799999959999994"/>
    <x v="23"/>
    <s v="JOSE SPOERER VERGARA - MANSUR"/>
    <x v="5"/>
    <s v="03:44:44"/>
  </r>
  <r>
    <x v="3"/>
    <x v="1"/>
    <x v="1"/>
    <n v="81.8"/>
    <s v="AD"/>
    <s v="1"/>
    <x v="0"/>
    <s v=""/>
    <s v=""/>
    <s v="10100389"/>
    <s v="NICOLE"/>
    <s v="HAMMERSLEY FONK"/>
    <s v="104MS92"/>
    <x v="139"/>
    <m/>
    <s v=""/>
    <m/>
    <s v=""/>
    <s v="CHL"/>
    <s v=""/>
    <s v="09:00:00"/>
    <s v="10:41:01"/>
    <s v="10:45:33"/>
    <s v="17,34"/>
    <s v="18,11"/>
    <s v="6333"/>
    <m/>
    <s v="11:25:33"/>
    <s v="12:50:37"/>
    <s v="12:55:07"/>
    <s v="20,43"/>
    <s v="21,51"/>
    <s v="5374"/>
    <m/>
    <s v="13:35:07"/>
    <s v="14:19:00"/>
    <s v="14:27:59"/>
    <s v="28,44"/>
    <s v="28,44"/>
    <s v="2633"/>
    <m/>
    <m/>
    <m/>
    <m/>
    <m/>
    <m/>
    <m/>
    <m/>
    <m/>
    <n v="20.54"/>
    <n v="14340"/>
    <n v="14340"/>
    <x v="2"/>
    <n v="4"/>
    <s v="03:59:00"/>
    <n v="185"/>
    <n v="-14.266666666666667"/>
    <n v="252.53333333333333"/>
    <x v="8"/>
    <s v="NICOLE HAMMERSLEY FONK - GRAN MARQUEZ"/>
    <x v="0"/>
    <s v="03:44:44"/>
  </r>
  <r>
    <x v="3"/>
    <x v="1"/>
    <x v="1"/>
    <n v="81.8"/>
    <s v="AD"/>
    <s v="2"/>
    <x v="0"/>
    <s v=""/>
    <s v=""/>
    <s v="10014233"/>
    <s v="MARIA PAZ"/>
    <s v="VARGAS"/>
    <m/>
    <x v="198"/>
    <m/>
    <s v=""/>
    <m/>
    <s v=""/>
    <s v="CHL"/>
    <s v=""/>
    <s v="09:00:00"/>
    <s v="10:56:05"/>
    <s v="10:59:00"/>
    <s v="15,38"/>
    <s v="15,76"/>
    <s v="7140"/>
    <m/>
    <s v="11:39:00"/>
    <s v="13:43:24"/>
    <s v="13:45:59"/>
    <s v="14,41"/>
    <s v="14,71"/>
    <s v="7619"/>
    <m/>
    <s v="14:25:59"/>
    <s v="15:46:08"/>
    <s v="15:51:26"/>
    <s v="15,57"/>
    <s v="15,57"/>
    <s v="4808"/>
    <m/>
    <m/>
    <m/>
    <m/>
    <m/>
    <m/>
    <m/>
    <m/>
    <m/>
    <n v="15.05"/>
    <n v="19568"/>
    <n v="19568"/>
    <x v="2"/>
    <n v="12"/>
    <s v="05:26:08"/>
    <n v="145"/>
    <n v="-101.4"/>
    <n v="125.4"/>
    <x v="42"/>
    <s v="MARIA PAZ VARGAS - COLIPI"/>
    <x v="4"/>
    <s v="03:44:44"/>
  </r>
  <r>
    <x v="3"/>
    <x v="1"/>
    <x v="1"/>
    <n v="81.8"/>
    <s v="AD"/>
    <s v="3"/>
    <x v="0"/>
    <s v=""/>
    <s v=""/>
    <m/>
    <s v="RENZO "/>
    <s v="ALVARADO BAHAMONDES"/>
    <m/>
    <x v="257"/>
    <m/>
    <s v=""/>
    <m/>
    <s v=""/>
    <s v="CHL"/>
    <s v=""/>
    <s v="09:00:00"/>
    <s v="10:56:07"/>
    <s v="11:01:49"/>
    <s v="15,02"/>
    <s v="15,76"/>
    <s v="7309"/>
    <m/>
    <s v="11:41:49"/>
    <s v="13:43:33"/>
    <s v="13:48:42"/>
    <s v="14,42"/>
    <s v="15,03"/>
    <s v="7613"/>
    <m/>
    <s v="14:28:42"/>
    <s v="15:46:10"/>
    <s v="15:52:39"/>
    <s v="16,11"/>
    <s v="16,11"/>
    <s v="4648"/>
    <m/>
    <m/>
    <m/>
    <m/>
    <m/>
    <m/>
    <m/>
    <m/>
    <m/>
    <n v="15.05"/>
    <n v="19571"/>
    <n v="19571"/>
    <x v="2"/>
    <n v="13"/>
    <s v="05:26:11"/>
    <n v="140"/>
    <n v="-101.45"/>
    <n v="120.35000000000001"/>
    <x v="177"/>
    <s v="RENZO  ALVARADO BAHAMONDES - TOBA TAURO"/>
    <x v="2"/>
    <s v="03:44:44"/>
  </r>
  <r>
    <x v="3"/>
    <x v="1"/>
    <x v="1"/>
    <n v="81.8"/>
    <s v="AD"/>
    <s v="4"/>
    <x v="1"/>
    <s v=""/>
    <s v=""/>
    <m/>
    <s v="RICARDO"/>
    <s v="THOMSEN"/>
    <m/>
    <x v="224"/>
    <m/>
    <s v=""/>
    <m/>
    <s v=""/>
    <s v="CHL"/>
    <s v=""/>
    <s v="09:00:00"/>
    <s v="10:23:09"/>
    <s v="10:29:38"/>
    <s v="20,41"/>
    <s v="22,01"/>
    <s v="5379"/>
    <m/>
    <s v="11:09:38"/>
    <s v="12:27:09"/>
    <s v="12:37:26"/>
    <s v="20,84"/>
    <s v="23,61"/>
    <s v="5268"/>
    <s v="FTQ GA"/>
    <m/>
    <m/>
    <m/>
    <m/>
    <m/>
    <m/>
    <m/>
    <m/>
    <m/>
    <m/>
    <m/>
    <m/>
    <m/>
    <m/>
    <m/>
    <n v="20.63"/>
    <n v="10647"/>
    <s v="NA"/>
    <x v="2"/>
    <s v="NA"/>
    <s v="NA"/>
    <n v="0"/>
    <e v="#VALUE!"/>
    <n v="0"/>
    <x v="63"/>
    <s v="RICARDO THOMSEN - GLORIA"/>
    <x v="4"/>
    <s v="03:44:44"/>
  </r>
  <r>
    <x v="3"/>
    <x v="1"/>
    <x v="1"/>
    <n v="81.8"/>
    <s v="AD"/>
    <s v="5"/>
    <x v="1"/>
    <s v=""/>
    <s v=""/>
    <m/>
    <s v="MATIAS"/>
    <s v="ALONSO ASCUY"/>
    <m/>
    <x v="64"/>
    <m/>
    <s v=""/>
    <m/>
    <s v=""/>
    <s v="CHL"/>
    <s v=""/>
    <s v="09:00:00"/>
    <s v="10:22:24"/>
    <s v="10:36:30"/>
    <s v="18,96"/>
    <s v="22,21"/>
    <s v="5790"/>
    <m/>
    <s v="11:16:30"/>
    <s v="12:48:18"/>
    <s v="12:59:14"/>
    <s v="17,81"/>
    <s v="19,94"/>
    <s v="6164"/>
    <s v="FTQ GA"/>
    <m/>
    <m/>
    <m/>
    <m/>
    <m/>
    <m/>
    <m/>
    <m/>
    <m/>
    <m/>
    <m/>
    <m/>
    <m/>
    <m/>
    <m/>
    <n v="18.37"/>
    <n v="11955"/>
    <s v="NA"/>
    <x v="2"/>
    <s v="NA"/>
    <s v="NA"/>
    <n v="0"/>
    <e v="#VALUE!"/>
    <n v="0"/>
    <x v="64"/>
    <s v="MATIAS ALONSO ASCUY - ARAMIS"/>
    <x v="6"/>
    <s v="03:44:44"/>
  </r>
  <r>
    <x v="3"/>
    <x v="1"/>
    <x v="1"/>
    <n v="81.8"/>
    <s v="AD"/>
    <s v="6"/>
    <x v="1"/>
    <s v=""/>
    <s v=""/>
    <m/>
    <s v="PABLO "/>
    <s v="LLOMPART GARCIA HUIDOBRO"/>
    <s v="105ZX50"/>
    <x v="148"/>
    <m/>
    <s v=""/>
    <m/>
    <s v=""/>
    <s v="CHL"/>
    <s v=""/>
    <s v="09:00:00"/>
    <s v="11:34:51"/>
    <s v="11:37:05"/>
    <s v="11,65"/>
    <s v="11,82"/>
    <s v="9426"/>
    <s v="FTQ GA"/>
    <m/>
    <m/>
    <m/>
    <m/>
    <m/>
    <m/>
    <m/>
    <m/>
    <m/>
    <m/>
    <m/>
    <m/>
    <m/>
    <m/>
    <m/>
    <m/>
    <m/>
    <m/>
    <m/>
    <m/>
    <m/>
    <m/>
    <n v="11.65"/>
    <n v="9426"/>
    <s v="NA"/>
    <x v="2"/>
    <s v="NA"/>
    <s v="NA"/>
    <n v="0"/>
    <e v="#VALUE!"/>
    <n v="0"/>
    <x v="156"/>
    <s v="PABLO  LLOMPART GARCIA HUIDOBRO - ANCAR FLOKI"/>
    <x v="4"/>
    <s v="03:44:44"/>
  </r>
  <r>
    <x v="3"/>
    <x v="1"/>
    <x v="1"/>
    <n v="81.8"/>
    <s v="YR"/>
    <s v="1"/>
    <x v="0"/>
    <s v=""/>
    <s v=""/>
    <m/>
    <s v="MAX"/>
    <s v="BULNES LABRA"/>
    <m/>
    <x v="258"/>
    <m/>
    <s v=""/>
    <m/>
    <s v=""/>
    <s v="CHL"/>
    <s v=""/>
    <s v="09:15:00"/>
    <s v="11:28:18"/>
    <s v="11:30:52"/>
    <s v="13,47"/>
    <s v="13,73"/>
    <s v="8153"/>
    <m/>
    <s v="12:10:52"/>
    <s v="14:03:45"/>
    <s v="14:10:02"/>
    <s v="15,36"/>
    <s v="16,21"/>
    <s v="7150"/>
    <m/>
    <s v="14:50:02"/>
    <s v="15:56:56"/>
    <s v="16:08:37"/>
    <s v="18,65"/>
    <s v="18,65"/>
    <s v="4014"/>
    <m/>
    <m/>
    <m/>
    <m/>
    <m/>
    <m/>
    <m/>
    <m/>
    <m/>
    <n v="15.24"/>
    <n v="19317"/>
    <n v="19317"/>
    <x v="3"/>
    <n v="11"/>
    <s v="05:21:57"/>
    <n v="150"/>
    <n v="-97.216666666666669"/>
    <n v="134.58333333333334"/>
    <x v="164"/>
    <s v="MAX BULNES LABRA - MANOLO"/>
    <x v="4"/>
    <s v="03:44:44"/>
  </r>
  <r>
    <x v="3"/>
    <x v="1"/>
    <x v="1"/>
    <n v="81.8"/>
    <s v="YR"/>
    <s v="2"/>
    <x v="0"/>
    <s v=""/>
    <s v=""/>
    <s v=""/>
    <s v="AMELIA "/>
    <s v="LARRAIN"/>
    <m/>
    <x v="236"/>
    <m/>
    <s v=""/>
    <m/>
    <s v=""/>
    <s v="CHL"/>
    <s v=""/>
    <s v="09:15:00"/>
    <s v="11:34:53"/>
    <s v="11:37:19"/>
    <s v="12,86"/>
    <s v="13,08"/>
    <s v="8539"/>
    <m/>
    <s v="12:17:19"/>
    <s v="14:30:57"/>
    <s v="14:33:24"/>
    <s v="13,45"/>
    <s v="13,69"/>
    <s v="8165"/>
    <m/>
    <s v="15:13:24"/>
    <s v="16:07:24"/>
    <s v="16:13:20"/>
    <s v="23,11"/>
    <s v="23,11"/>
    <s v="3240"/>
    <m/>
    <m/>
    <m/>
    <m/>
    <m/>
    <m/>
    <m/>
    <m/>
    <m/>
    <n v="14.76"/>
    <n v="19945"/>
    <n v="19945"/>
    <x v="3"/>
    <n v="14"/>
    <s v="05:32:25"/>
    <n v="135"/>
    <n v="-107.68333333333334"/>
    <n v="109.11666666666667"/>
    <x v="83"/>
    <s v="AMELIA  LARRAIN - PUNTA DEL VIENTO MUSHALI"/>
    <x v="1"/>
    <s v="03:44:44"/>
  </r>
  <r>
    <x v="3"/>
    <x v="1"/>
    <x v="1"/>
    <n v="81.8"/>
    <s v="YR"/>
    <s v="3"/>
    <x v="0"/>
    <s v=""/>
    <s v=""/>
    <s v="10160530"/>
    <s v="VICENTE "/>
    <s v="LARRAIN ARJONA"/>
    <m/>
    <x v="259"/>
    <m/>
    <s v=""/>
    <m/>
    <s v=""/>
    <s v="CHL"/>
    <s v=""/>
    <s v="09:15:00"/>
    <s v="11:34:57"/>
    <s v="11:37:15"/>
    <s v="12,86"/>
    <s v="13,07"/>
    <s v="8535"/>
    <m/>
    <s v="12:17:15"/>
    <s v="14:30:55"/>
    <s v="14:33:21"/>
    <s v="13,45"/>
    <s v="13,69"/>
    <s v="8166"/>
    <m/>
    <s v="15:13:21"/>
    <s v="16:07:26"/>
    <s v="16:24:48"/>
    <s v="23,08"/>
    <s v="23,08"/>
    <s v="3245"/>
    <m/>
    <m/>
    <m/>
    <m/>
    <m/>
    <m/>
    <m/>
    <m/>
    <m/>
    <n v="14.76"/>
    <n v="19947"/>
    <n v="19947"/>
    <x v="3"/>
    <n v="15"/>
    <s v="05:32:27"/>
    <n v="130"/>
    <n v="-107.71666666666667"/>
    <n v="104.08333333333334"/>
    <x v="20"/>
    <s v="VICENTE  LARRAIN ARJONA - HF EVA"/>
    <x v="1"/>
    <s v="03:44:44"/>
  </r>
  <r>
    <x v="3"/>
    <x v="1"/>
    <x v="1"/>
    <n v="81.8"/>
    <s v="YR"/>
    <s v="4"/>
    <x v="0"/>
    <s v=""/>
    <s v=""/>
    <m/>
    <s v="HELENA"/>
    <s v="CERPA PINOCHET"/>
    <s v="106GH99"/>
    <x v="260"/>
    <m/>
    <s v=""/>
    <m/>
    <s v=""/>
    <s v="CHL"/>
    <s v=""/>
    <s v="09:15:00"/>
    <s v="11:28:20"/>
    <s v="11:31:48"/>
    <s v="13,38"/>
    <s v="13,72"/>
    <s v="8208"/>
    <m/>
    <s v="12:11:48"/>
    <s v="14:14:00"/>
    <s v="14:24:35"/>
    <s v="13,78"/>
    <s v="14,97"/>
    <s v="7967"/>
    <m/>
    <s v="15:04:35"/>
    <s v="16:10:16"/>
    <s v="16:39:35"/>
    <s v="19"/>
    <s v="19"/>
    <s v="3941"/>
    <m/>
    <m/>
    <m/>
    <m/>
    <m/>
    <m/>
    <m/>
    <m/>
    <m/>
    <n v="14.64"/>
    <n v="20117"/>
    <n v="20117"/>
    <x v="3"/>
    <n v="16"/>
    <s v="05:35:17"/>
    <n v="125"/>
    <n v="-110.55"/>
    <n v="96.250000000000014"/>
    <x v="84"/>
    <s v="HELENA CERPA PINOCHET - VALENTINO"/>
    <x v="4"/>
    <s v="03:44:44"/>
  </r>
  <r>
    <x v="3"/>
    <x v="1"/>
    <x v="1"/>
    <n v="81.8"/>
    <s v="YR"/>
    <s v="5"/>
    <x v="1"/>
    <s v=""/>
    <s v=""/>
    <m/>
    <s v="ISIDORA"/>
    <s v="CAÑAS"/>
    <m/>
    <x v="174"/>
    <m/>
    <s v=""/>
    <m/>
    <s v=""/>
    <s v="CHL"/>
    <s v=""/>
    <s v="09:15:00"/>
    <s v="11:34:43"/>
    <s v="11:38:03"/>
    <s v="12,79"/>
    <s v="13,1"/>
    <s v="8583"/>
    <m/>
    <s v="12:18:03"/>
    <s v="14:30:52"/>
    <s v="14:35:14"/>
    <s v="13,34"/>
    <s v="13,78"/>
    <s v="8231"/>
    <s v="FTQ GA"/>
    <m/>
    <m/>
    <m/>
    <m/>
    <m/>
    <m/>
    <m/>
    <m/>
    <m/>
    <m/>
    <m/>
    <m/>
    <m/>
    <m/>
    <m/>
    <n v="13.06"/>
    <n v="16814"/>
    <s v="NA"/>
    <x v="3"/>
    <s v="NA"/>
    <s v="NA"/>
    <n v="0"/>
    <e v="#VALUE!"/>
    <n v="0"/>
    <x v="191"/>
    <s v="ISIDORA CAÑAS - ANCAR FARUK"/>
    <x v="4"/>
    <s v="03:44:44"/>
  </r>
  <r>
    <x v="3"/>
    <x v="1"/>
    <x v="2"/>
    <n v="61"/>
    <s v="YR"/>
    <s v="1"/>
    <x v="0"/>
    <s v=""/>
    <s v=""/>
    <m/>
    <s v="FERNANDA"/>
    <s v="TORRES HORTA"/>
    <s v="104MJ47"/>
    <x v="261"/>
    <m/>
    <s v=""/>
    <m/>
    <s v=""/>
    <s v="CHL"/>
    <s v=""/>
    <s v="11:00:00"/>
    <s v="12:37:38"/>
    <s v="12:42:40"/>
    <s v="17,82"/>
    <s v="18,74"/>
    <s v="6160"/>
    <m/>
    <s v="13:22:40"/>
    <s v="15:18:16"/>
    <s v="15:23:26"/>
    <s v="15,15"/>
    <s v="15,83"/>
    <s v="7246"/>
    <m/>
    <m/>
    <m/>
    <m/>
    <m/>
    <m/>
    <m/>
    <m/>
    <m/>
    <m/>
    <m/>
    <m/>
    <m/>
    <m/>
    <m/>
    <m/>
    <n v="16.38"/>
    <n v="13407"/>
    <n v="13407"/>
    <x v="8"/>
    <n v="1"/>
    <s v="03:43:27"/>
    <n v="200"/>
    <n v="0"/>
    <n v="261"/>
    <x v="204"/>
    <s v="FERNANDA TORRES HORTA - HALILA"/>
    <x v="4"/>
    <s v="03:43:27"/>
  </r>
  <r>
    <x v="3"/>
    <x v="1"/>
    <x v="2"/>
    <n v="61"/>
    <s v="AD"/>
    <s v="2"/>
    <x v="0"/>
    <s v=""/>
    <s v=""/>
    <m/>
    <s v="ANDRES"/>
    <s v="GATICA JOLFRE"/>
    <m/>
    <x v="187"/>
    <m/>
    <s v=""/>
    <m/>
    <s v=""/>
    <s v="CHL"/>
    <s v=""/>
    <s v="11:00:00"/>
    <s v="12:37:40"/>
    <s v="12:41:37"/>
    <s v="18,01"/>
    <s v="18,73"/>
    <s v="6098"/>
    <m/>
    <s v="13:21:37"/>
    <s v="15:18:26"/>
    <s v="15:23:35"/>
    <s v="15"/>
    <s v="15,67"/>
    <s v="7318"/>
    <m/>
    <m/>
    <m/>
    <m/>
    <m/>
    <m/>
    <m/>
    <m/>
    <m/>
    <m/>
    <m/>
    <m/>
    <m/>
    <m/>
    <m/>
    <m/>
    <n v="16.37"/>
    <n v="13415"/>
    <n v="13415"/>
    <x v="4"/>
    <n v="2"/>
    <s v="03:43:35"/>
    <n v="195"/>
    <n v="-0.13333333333333333"/>
    <n v="255.86666666666667"/>
    <x v="165"/>
    <s v="ANDRES GATICA JOLFRE - CL MERLIN"/>
    <x v="7"/>
    <s v="03:43:27"/>
  </r>
  <r>
    <x v="3"/>
    <x v="1"/>
    <x v="2"/>
    <n v="61"/>
    <s v="AD"/>
    <s v="3"/>
    <x v="0"/>
    <s v=""/>
    <s v=""/>
    <m/>
    <s v="MATIAS"/>
    <s v="LILLO"/>
    <m/>
    <x v="227"/>
    <m/>
    <s v=""/>
    <m/>
    <s v=""/>
    <s v="CHL"/>
    <s v=""/>
    <s v="11:00:00"/>
    <s v="12:27:02"/>
    <s v="12:39:22"/>
    <s v="18,41"/>
    <s v="21,03"/>
    <s v="5963"/>
    <m/>
    <s v="13:19:22"/>
    <s v="15:16:00"/>
    <s v="15:26:46"/>
    <s v="14,36"/>
    <s v="15,69"/>
    <s v="7644"/>
    <m/>
    <m/>
    <m/>
    <m/>
    <m/>
    <m/>
    <m/>
    <m/>
    <m/>
    <m/>
    <m/>
    <m/>
    <m/>
    <m/>
    <m/>
    <m/>
    <n v="16.14"/>
    <n v="13607"/>
    <n v="13607"/>
    <x v="4"/>
    <n v="3"/>
    <s v="03:46:47"/>
    <n v="190"/>
    <n v="-3.3333333333333335"/>
    <n v="247.66666666666666"/>
    <x v="167"/>
    <s v="MATIAS LILLO - ALI BABA"/>
    <x v="8"/>
    <s v="03:43:27"/>
  </r>
  <r>
    <x v="3"/>
    <x v="1"/>
    <x v="2"/>
    <n v="61"/>
    <s v="AD"/>
    <s v="4"/>
    <x v="0"/>
    <s v=""/>
    <s v=""/>
    <m/>
    <s v="FERNANDO"/>
    <s v="DE PEÑA"/>
    <m/>
    <x v="87"/>
    <m/>
    <s v=""/>
    <m/>
    <s v=""/>
    <s v="CHL"/>
    <s v=""/>
    <s v="11:00:00"/>
    <s v="12:34:46"/>
    <s v="12:39:26"/>
    <s v="18,4"/>
    <s v="19,31"/>
    <s v="5967"/>
    <m/>
    <s v="13:19:26"/>
    <s v="15:20:10"/>
    <s v="15:26:56"/>
    <s v="14,35"/>
    <s v="15,16"/>
    <s v="7649"/>
    <m/>
    <m/>
    <m/>
    <m/>
    <m/>
    <m/>
    <m/>
    <m/>
    <m/>
    <m/>
    <m/>
    <m/>
    <m/>
    <m/>
    <m/>
    <m/>
    <n v="16.13"/>
    <n v="13616"/>
    <n v="13616"/>
    <x v="4"/>
    <n v="4"/>
    <s v="03:46:56"/>
    <n v="185"/>
    <n v="-3.4833333333333334"/>
    <n v="242.51666666666668"/>
    <x v="87"/>
    <s v="FERNANDO DE PEÑA - ANCAR SHAZAM"/>
    <x v="4"/>
    <s v="03:43:27"/>
  </r>
  <r>
    <x v="3"/>
    <x v="1"/>
    <x v="2"/>
    <n v="61"/>
    <s v="AD"/>
    <s v="5"/>
    <x v="1"/>
    <s v=""/>
    <s v=""/>
    <s v="10066737"/>
    <s v="FRANCISCO"/>
    <s v="BOETSCH VICUÑA"/>
    <m/>
    <x v="176"/>
    <m/>
    <s v=""/>
    <m/>
    <s v=""/>
    <s v="CHL"/>
    <s v=""/>
    <s v="11:00:00"/>
    <s v="12:33:07"/>
    <s v="12:51:31"/>
    <s v="16,41"/>
    <s v="19,65"/>
    <s v="6691"/>
    <s v="FTQ ME"/>
    <m/>
    <m/>
    <m/>
    <m/>
    <m/>
    <m/>
    <m/>
    <m/>
    <m/>
    <m/>
    <m/>
    <m/>
    <m/>
    <m/>
    <m/>
    <m/>
    <m/>
    <m/>
    <m/>
    <m/>
    <m/>
    <m/>
    <n v="16.41"/>
    <n v="6691"/>
    <s v="NA"/>
    <x v="4"/>
    <s v="NA"/>
    <s v="NA"/>
    <n v="0"/>
    <e v="#VALUE!"/>
    <n v="0"/>
    <x v="158"/>
    <s v="FRANCISCO BOETSCH VICUÑA - BELLE"/>
    <x v="4"/>
    <s v="03:43:27"/>
  </r>
  <r>
    <x v="3"/>
    <x v="1"/>
    <x v="2"/>
    <n v="61"/>
    <s v="AD"/>
    <s v="6"/>
    <x v="1"/>
    <s v=""/>
    <s v=""/>
    <m/>
    <s v="JOSE  ELIAS "/>
    <s v="RISHMAWI"/>
    <m/>
    <x v="115"/>
    <m/>
    <s v=""/>
    <m/>
    <s v=""/>
    <s v="CHL"/>
    <s v=""/>
    <s v="11:00:00"/>
    <s v="12:27:03"/>
    <s v="12:56:14"/>
    <s v="15,74"/>
    <s v="21,02"/>
    <s v="6975"/>
    <s v="DSQ ME"/>
    <m/>
    <m/>
    <m/>
    <m/>
    <m/>
    <m/>
    <m/>
    <m/>
    <m/>
    <m/>
    <m/>
    <m/>
    <m/>
    <m/>
    <m/>
    <m/>
    <m/>
    <m/>
    <m/>
    <m/>
    <m/>
    <m/>
    <n v="15.74"/>
    <n v="6975"/>
    <s v="NA"/>
    <x v="4"/>
    <s v="NA"/>
    <s v="NA"/>
    <n v="0"/>
    <e v="#VALUE!"/>
    <n v="0"/>
    <x v="115"/>
    <s v="JOSE  ELIAS  RISHMAWI - ANCAR BAKUR"/>
    <x v="1"/>
    <s v="03:43:27"/>
  </r>
  <r>
    <x v="3"/>
    <x v="1"/>
    <x v="3"/>
    <n v="41"/>
    <s v="AD"/>
    <s v="1"/>
    <x v="0"/>
    <s v=""/>
    <s v=""/>
    <m/>
    <s v="JORGE"/>
    <s v="GELDRES"/>
    <m/>
    <x v="63"/>
    <m/>
    <s v=""/>
    <m/>
    <s v=""/>
    <s v="CHL"/>
    <s v=""/>
    <s v="12:30:00"/>
    <s v="13:20:06"/>
    <s v="13:26:52"/>
    <s v="21,63"/>
    <s v="24,54"/>
    <s v="3412"/>
    <m/>
    <s v="13:56:52"/>
    <s v="14:49:58"/>
    <s v="14:58:28"/>
    <s v="19,97"/>
    <s v="23,16"/>
    <s v="3696"/>
    <m/>
    <m/>
    <m/>
    <m/>
    <m/>
    <m/>
    <m/>
    <m/>
    <m/>
    <m/>
    <m/>
    <m/>
    <m/>
    <m/>
    <m/>
    <m/>
    <n v="20.76"/>
    <n v="7109"/>
    <n v="7109"/>
    <x v="5"/>
    <n v="1"/>
    <s v="01:58:29"/>
    <n v="200"/>
    <n v="0"/>
    <n v="241"/>
    <x v="181"/>
    <s v="JORGE GELDRES - CORAJE"/>
    <x v="4"/>
    <s v="01:58:29"/>
  </r>
  <r>
    <x v="3"/>
    <x v="1"/>
    <x v="3"/>
    <n v="41"/>
    <s v="AD"/>
    <s v="2"/>
    <x v="0"/>
    <s v=""/>
    <s v=""/>
    <s v="10068034"/>
    <s v="CAMILA "/>
    <s v="HERRERA"/>
    <m/>
    <x v="262"/>
    <m/>
    <s v=""/>
    <m/>
    <s v=""/>
    <s v="CHL"/>
    <s v=""/>
    <s v="12:30:00"/>
    <s v="13:27:14"/>
    <s v="13:29:14"/>
    <s v="20,76"/>
    <s v="21,49"/>
    <s v="3554"/>
    <m/>
    <s v="13:59:14"/>
    <s v="14:55:15"/>
    <s v="14:58:49"/>
    <s v="20,64"/>
    <s v="21,95"/>
    <s v="3576"/>
    <m/>
    <m/>
    <m/>
    <m/>
    <m/>
    <m/>
    <m/>
    <m/>
    <m/>
    <m/>
    <m/>
    <m/>
    <m/>
    <m/>
    <m/>
    <m/>
    <n v="20.7"/>
    <n v="7130"/>
    <n v="7130"/>
    <x v="5"/>
    <n v="2"/>
    <s v="01:58:50"/>
    <n v="195"/>
    <n v="-0.35"/>
    <n v="235.65"/>
    <x v="185"/>
    <s v="CAMILA  HERRERA - PDV SAKIRA"/>
    <x v="4"/>
    <s v="01:58:29"/>
  </r>
  <r>
    <x v="3"/>
    <x v="1"/>
    <x v="3"/>
    <n v="41"/>
    <s v="AD"/>
    <s v="3"/>
    <x v="0"/>
    <s v=""/>
    <s v=""/>
    <m/>
    <s v="SEBASTIAN"/>
    <s v="IRRIBARRA CONA"/>
    <m/>
    <x v="77"/>
    <m/>
    <s v=""/>
    <m/>
    <s v=""/>
    <s v="CHL"/>
    <s v=""/>
    <s v="12:30:00"/>
    <s v="13:28:08"/>
    <s v="13:32:37"/>
    <s v="19,64"/>
    <s v="21,16"/>
    <s v="3758"/>
    <m/>
    <s v="14:02:37"/>
    <s v="14:55:09"/>
    <s v="15:03:20"/>
    <s v="20,26"/>
    <s v="23,42"/>
    <s v="3643"/>
    <m/>
    <m/>
    <m/>
    <m/>
    <m/>
    <m/>
    <m/>
    <m/>
    <m/>
    <m/>
    <m/>
    <m/>
    <m/>
    <m/>
    <m/>
    <m/>
    <n v="19.940000000000001"/>
    <n v="7401"/>
    <n v="7401"/>
    <x v="5"/>
    <n v="3"/>
    <s v="02:03:21"/>
    <n v="190"/>
    <n v="-4.8666666666666671"/>
    <n v="226.13333333333333"/>
    <x v="77"/>
    <s v="SEBASTIAN IRRIBARRA CONA - RB URRACA"/>
    <x v="4"/>
    <s v="01:58:29"/>
  </r>
  <r>
    <x v="3"/>
    <x v="1"/>
    <x v="3"/>
    <n v="41"/>
    <s v="AD"/>
    <s v="4"/>
    <x v="0"/>
    <s v=""/>
    <s v=""/>
    <s v="10036587"/>
    <s v="NICOLAS"/>
    <s v="SCHMIDT GONZALEZ"/>
    <s v="105EI51"/>
    <x v="2"/>
    <m/>
    <s v=""/>
    <m/>
    <s v=""/>
    <s v="CHL"/>
    <s v=""/>
    <s v="12:30:00"/>
    <s v="13:19:41"/>
    <s v="13:29:38"/>
    <s v="20,62"/>
    <s v="24,75"/>
    <s v="3578"/>
    <m/>
    <s v="13:59:38"/>
    <s v="14:55:27"/>
    <s v="15:03:23"/>
    <s v="19,29"/>
    <s v="22,03"/>
    <s v="3825"/>
    <m/>
    <m/>
    <m/>
    <m/>
    <m/>
    <m/>
    <m/>
    <m/>
    <m/>
    <m/>
    <m/>
    <m/>
    <m/>
    <m/>
    <m/>
    <m/>
    <n v="19.940000000000001"/>
    <n v="7403"/>
    <n v="7403"/>
    <x v="5"/>
    <n v="4"/>
    <s v="02:03:23"/>
    <n v="185"/>
    <n v="-4.9000000000000004"/>
    <n v="221.1"/>
    <x v="2"/>
    <s v="NICOLAS SCHMIDT GONZALEZ - MALBORO"/>
    <x v="2"/>
    <s v="01:58:29"/>
  </r>
  <r>
    <x v="3"/>
    <x v="1"/>
    <x v="3"/>
    <n v="41"/>
    <s v="AD"/>
    <s v="5"/>
    <x v="0"/>
    <s v=""/>
    <s v=""/>
    <m/>
    <s v="JAVIERA "/>
    <s v="REINOSO RUDZAJS"/>
    <s v="104XO27"/>
    <x v="263"/>
    <m/>
    <s v=""/>
    <m/>
    <s v=""/>
    <s v="CHL"/>
    <s v=""/>
    <s v="12:30:00"/>
    <s v="13:25:32"/>
    <s v="13:34:06"/>
    <s v="19,19"/>
    <s v="22,15"/>
    <s v="3846"/>
    <m/>
    <s v="14:04:06"/>
    <s v="14:55:01"/>
    <s v="15:05:56"/>
    <s v="19,89"/>
    <s v="24,15"/>
    <s v="3711"/>
    <m/>
    <m/>
    <m/>
    <m/>
    <m/>
    <m/>
    <m/>
    <m/>
    <m/>
    <m/>
    <m/>
    <m/>
    <m/>
    <m/>
    <m/>
    <m/>
    <n v="19.53"/>
    <n v="7557"/>
    <n v="7557"/>
    <x v="5"/>
    <n v="5"/>
    <s v="02:05:57"/>
    <n v="180"/>
    <n v="-7.4666666666666668"/>
    <n v="213.53333333333333"/>
    <x v="205"/>
    <s v="JAVIERA  REINOSO RUDZAJS - PUELO"/>
    <x v="4"/>
    <s v="01:58:29"/>
  </r>
  <r>
    <x v="3"/>
    <x v="1"/>
    <x v="3"/>
    <n v="41"/>
    <s v="AD"/>
    <s v="6"/>
    <x v="0"/>
    <s v=""/>
    <s v=""/>
    <m/>
    <s v="CONSTANZA"/>
    <s v="BERCKEMEYER"/>
    <m/>
    <x v="264"/>
    <m/>
    <s v=""/>
    <m/>
    <s v=""/>
    <s v="CHL"/>
    <s v=""/>
    <s v="12:30:00"/>
    <s v="13:22:27"/>
    <s v="13:33:41"/>
    <s v="19,31"/>
    <s v="23,44"/>
    <s v="3821"/>
    <m/>
    <s v="14:03:41"/>
    <s v="14:58:29"/>
    <s v="15:06:41"/>
    <s v="19,52"/>
    <s v="22,44"/>
    <s v="3780"/>
    <m/>
    <m/>
    <m/>
    <m/>
    <m/>
    <m/>
    <m/>
    <m/>
    <m/>
    <m/>
    <m/>
    <m/>
    <m/>
    <m/>
    <m/>
    <m/>
    <n v="19.420000000000002"/>
    <n v="7601"/>
    <n v="7601"/>
    <x v="5"/>
    <n v="6"/>
    <s v="02:06:41"/>
    <n v="175"/>
    <n v="-8.1999999999999993"/>
    <n v="207.8"/>
    <x v="206"/>
    <s v="CONSTANZA BERCKEMEYER - AS LA OMA"/>
    <x v="4"/>
    <s v="01:58:29"/>
  </r>
  <r>
    <x v="3"/>
    <x v="1"/>
    <x v="3"/>
    <n v="41"/>
    <s v="AD"/>
    <s v="7"/>
    <x v="0"/>
    <s v=""/>
    <s v=""/>
    <m/>
    <s v="JORGE "/>
    <s v="BERCKEMEYER GOSCH"/>
    <m/>
    <x v="225"/>
    <m/>
    <s v=""/>
    <m/>
    <s v=""/>
    <s v="CHL"/>
    <s v=""/>
    <s v="12:30:00"/>
    <s v="13:22:29"/>
    <s v="13:33:06"/>
    <s v="19,49"/>
    <s v="23,43"/>
    <s v="3787"/>
    <m/>
    <s v="14:03:06"/>
    <s v="14:58:26"/>
    <s v="15:10:33"/>
    <s v="18,24"/>
    <s v="22,23"/>
    <s v="4046"/>
    <m/>
    <m/>
    <m/>
    <m/>
    <m/>
    <m/>
    <m/>
    <m/>
    <m/>
    <m/>
    <m/>
    <m/>
    <m/>
    <m/>
    <m/>
    <m/>
    <n v="18.84"/>
    <n v="7833"/>
    <n v="7833"/>
    <x v="5"/>
    <n v="7"/>
    <s v="02:10:33"/>
    <n v="170"/>
    <n v="-12.066666666666666"/>
    <n v="198.93333333333334"/>
    <x v="182"/>
    <s v="JORGE  BERCKEMEYER GOSCH - SHAWAN"/>
    <x v="4"/>
    <s v="01:58:29"/>
  </r>
  <r>
    <x v="3"/>
    <x v="1"/>
    <x v="3"/>
    <n v="41"/>
    <s v="AD"/>
    <s v="8"/>
    <x v="0"/>
    <s v=""/>
    <s v=""/>
    <m/>
    <s v="MARIA"/>
    <s v="RISHMAWI"/>
    <m/>
    <x v="265"/>
    <m/>
    <s v=""/>
    <m/>
    <s v=""/>
    <s v="CHL"/>
    <s v=""/>
    <s v="12:30:00"/>
    <s v="13:25:39"/>
    <s v="13:34:08"/>
    <s v="19,17"/>
    <s v="22,1"/>
    <s v="3849"/>
    <m/>
    <s v="14:04:08"/>
    <s v="14:54:54"/>
    <s v="15:10:49"/>
    <s v="18,45"/>
    <s v="24,23"/>
    <s v="4001"/>
    <m/>
    <m/>
    <m/>
    <m/>
    <m/>
    <m/>
    <m/>
    <m/>
    <m/>
    <m/>
    <m/>
    <m/>
    <m/>
    <m/>
    <m/>
    <m/>
    <n v="18.8"/>
    <n v="7849"/>
    <n v="7849"/>
    <x v="5"/>
    <n v="8"/>
    <s v="02:10:49"/>
    <n v="165"/>
    <n v="-12.333333333333334"/>
    <n v="193.66666666666666"/>
    <x v="114"/>
    <s v="MARIA RISHMAWI - LA CORREDORA WF MAFIQ"/>
    <x v="4"/>
    <s v="01:58:29"/>
  </r>
  <r>
    <x v="3"/>
    <x v="1"/>
    <x v="3"/>
    <n v="41"/>
    <s v="AD"/>
    <s v="9"/>
    <x v="0"/>
    <s v=""/>
    <s v=""/>
    <m/>
    <s v="DAMIEN "/>
    <s v="DE LA PANOUSE"/>
    <m/>
    <x v="266"/>
    <m/>
    <s v=""/>
    <m/>
    <s v=""/>
    <s v="CHL"/>
    <s v=""/>
    <s v="12:30:00"/>
    <s v="13:38:33"/>
    <s v="13:45:47"/>
    <s v="16,23"/>
    <s v="17,94"/>
    <s v="4548"/>
    <m/>
    <s v="14:15:47"/>
    <s v="15:14:32"/>
    <s v="15:21:30"/>
    <s v="18,72"/>
    <s v="20,93"/>
    <s v="3942"/>
    <m/>
    <m/>
    <m/>
    <m/>
    <m/>
    <m/>
    <m/>
    <m/>
    <m/>
    <m/>
    <m/>
    <m/>
    <m/>
    <m/>
    <m/>
    <m/>
    <n v="17.39"/>
    <n v="8490"/>
    <n v="8490"/>
    <x v="5"/>
    <n v="9"/>
    <s v="02:21:30"/>
    <n v="160"/>
    <n v="-23.016666666666666"/>
    <n v="177.98333333333335"/>
    <x v="207"/>
    <s v="DAMIEN  DE LA PANOUSE - GIRO"/>
    <x v="4"/>
    <s v="01:58:29"/>
  </r>
  <r>
    <x v="3"/>
    <x v="1"/>
    <x v="3"/>
    <n v="41"/>
    <s v="AD"/>
    <s v="10"/>
    <x v="0"/>
    <s v=""/>
    <s v=""/>
    <s v="10138024"/>
    <s v="MARIA CECILIA"/>
    <s v="GODOY"/>
    <m/>
    <x v="190"/>
    <m/>
    <s v=""/>
    <m/>
    <s v=""/>
    <s v="CHL"/>
    <s v=""/>
    <s v="12:30:00"/>
    <s v="13:35:40"/>
    <s v="13:40:36"/>
    <s v="17,42"/>
    <s v="18,73"/>
    <s v="4237"/>
    <m/>
    <s v="14:10:36"/>
    <s v="15:19:27"/>
    <s v="15:22:12"/>
    <s v="17,18"/>
    <s v="17,87"/>
    <s v="4296"/>
    <m/>
    <m/>
    <m/>
    <m/>
    <m/>
    <m/>
    <m/>
    <m/>
    <m/>
    <m/>
    <m/>
    <m/>
    <m/>
    <m/>
    <m/>
    <m/>
    <n v="17.3"/>
    <n v="8533"/>
    <n v="8533"/>
    <x v="5"/>
    <n v="10"/>
    <s v="02:22:13"/>
    <n v="155"/>
    <n v="-23.733333333333334"/>
    <n v="172.26666666666665"/>
    <x v="93"/>
    <s v="MARIA CECILIA GODOY - GITAN"/>
    <x v="9"/>
    <s v="01:58:29"/>
  </r>
  <r>
    <x v="3"/>
    <x v="1"/>
    <x v="3"/>
    <n v="41"/>
    <s v="AD"/>
    <s v="11"/>
    <x v="0"/>
    <s v=""/>
    <s v=""/>
    <m/>
    <s v="ESTEBAN"/>
    <s v="DE LA FUENTE ERNST"/>
    <m/>
    <x v="267"/>
    <m/>
    <s v=""/>
    <m/>
    <s v=""/>
    <s v="CHL"/>
    <s v=""/>
    <s v="12:30:00"/>
    <s v="13:28:10"/>
    <s v="13:40:40"/>
    <s v="17,4"/>
    <s v="21,14"/>
    <s v="4240"/>
    <m/>
    <s v="14:10:40"/>
    <s v="15:14:00"/>
    <s v="15:24:04"/>
    <s v="16,76"/>
    <s v="19,42"/>
    <s v="4404"/>
    <m/>
    <m/>
    <m/>
    <m/>
    <m/>
    <m/>
    <m/>
    <m/>
    <m/>
    <m/>
    <m/>
    <m/>
    <m/>
    <m/>
    <m/>
    <m/>
    <n v="17.07"/>
    <n v="8644"/>
    <n v="8644"/>
    <x v="5"/>
    <n v="11"/>
    <s v="02:24:04"/>
    <n v="150"/>
    <n v="-25.583333333333332"/>
    <n v="165.41666666666666"/>
    <x v="208"/>
    <s v="ESTEBAN DE LA FUENTE ERNST - AKIFA"/>
    <x v="4"/>
    <s v="01:58:29"/>
  </r>
  <r>
    <x v="3"/>
    <x v="1"/>
    <x v="3"/>
    <n v="41"/>
    <s v="AD"/>
    <s v="12"/>
    <x v="0"/>
    <s v=""/>
    <s v=""/>
    <m/>
    <s v="SERGIO IVAN "/>
    <s v="ULLOA"/>
    <m/>
    <x v="268"/>
    <m/>
    <s v=""/>
    <m/>
    <s v=""/>
    <s v="CHL"/>
    <s v=""/>
    <s v="12:30:00"/>
    <s v="13:31:57"/>
    <s v="13:43:13"/>
    <s v="16,8"/>
    <s v="19,85"/>
    <s v="4394"/>
    <m/>
    <s v="14:13:13"/>
    <s v="15:14:26"/>
    <s v="15:28:32"/>
    <s v="16,33"/>
    <s v="20,09"/>
    <s v="4519"/>
    <m/>
    <m/>
    <m/>
    <m/>
    <m/>
    <m/>
    <m/>
    <m/>
    <m/>
    <m/>
    <m/>
    <m/>
    <m/>
    <m/>
    <m/>
    <m/>
    <n v="16.559999999999999"/>
    <n v="8913"/>
    <n v="8913"/>
    <x v="5"/>
    <n v="12"/>
    <s v="02:28:33"/>
    <n v="145"/>
    <n v="-30.066666666666666"/>
    <n v="155.93333333333334"/>
    <x v="209"/>
    <s v="SERGIO IVAN  ULLOA - BRISCA"/>
    <x v="4"/>
    <s v="01:58:29"/>
  </r>
  <r>
    <x v="3"/>
    <x v="1"/>
    <x v="3"/>
    <n v="41"/>
    <s v="AD"/>
    <s v="13"/>
    <x v="0"/>
    <s v=""/>
    <s v=""/>
    <s v="10113898"/>
    <s v="JOSE ANDRES "/>
    <s v="POBLETE SALCEDO"/>
    <m/>
    <x v="101"/>
    <m/>
    <s v=""/>
    <m/>
    <s v=""/>
    <s v="CHL"/>
    <s v=""/>
    <s v="12:30:00"/>
    <s v="13:45:53"/>
    <s v="13:49:27"/>
    <s v="15,48"/>
    <s v="16,21"/>
    <s v="4767"/>
    <m/>
    <s v="14:19:27"/>
    <s v="15:29:27"/>
    <s v="15:33:24"/>
    <s v="16,63"/>
    <s v="17,57"/>
    <s v="4437"/>
    <m/>
    <m/>
    <m/>
    <m/>
    <m/>
    <m/>
    <m/>
    <m/>
    <m/>
    <m/>
    <m/>
    <m/>
    <m/>
    <m/>
    <m/>
    <m/>
    <n v="16.04"/>
    <n v="9205"/>
    <n v="9205"/>
    <x v="5"/>
    <n v="13"/>
    <s v="02:33:25"/>
    <n v="140"/>
    <n v="-34.93333333333333"/>
    <n v="146.06666666666666"/>
    <x v="101"/>
    <s v="JOSE ANDRES  POBLETE SALCEDO - HF BAUSAH"/>
    <x v="9"/>
    <s v="01:58:29"/>
  </r>
  <r>
    <x v="3"/>
    <x v="1"/>
    <x v="3"/>
    <n v="41"/>
    <s v="AD"/>
    <s v="14"/>
    <x v="0"/>
    <s v=""/>
    <s v=""/>
    <m/>
    <s v="ALEJANDRO"/>
    <s v="VALDES CRUZ"/>
    <m/>
    <x v="269"/>
    <m/>
    <s v=""/>
    <m/>
    <s v=""/>
    <s v="CHL"/>
    <s v=""/>
    <s v="12:30:00"/>
    <s v="13:43:59"/>
    <s v="13:49:02"/>
    <s v="15,56"/>
    <s v="16,62"/>
    <s v="4743"/>
    <m/>
    <s v="14:19:02"/>
    <s v="15:34:25"/>
    <s v="15:39:33"/>
    <s v="15,28"/>
    <s v="16,32"/>
    <s v="4831"/>
    <m/>
    <m/>
    <m/>
    <m/>
    <m/>
    <m/>
    <m/>
    <m/>
    <m/>
    <m/>
    <m/>
    <m/>
    <m/>
    <m/>
    <m/>
    <m/>
    <n v="15.42"/>
    <n v="9574"/>
    <n v="9574"/>
    <x v="5"/>
    <n v="14"/>
    <s v="02:39:34"/>
    <n v="135"/>
    <n v="-41.083333333333336"/>
    <n v="134.91666666666666"/>
    <x v="210"/>
    <s v="ALEJANDRO VALDES CRUZ - MYRA"/>
    <x v="4"/>
    <s v="01:58:29"/>
  </r>
  <r>
    <x v="3"/>
    <x v="1"/>
    <x v="3"/>
    <n v="41"/>
    <s v="AD"/>
    <s v="15"/>
    <x v="0"/>
    <s v=""/>
    <s v=""/>
    <s v="10067188"/>
    <s v="FERNANDA"/>
    <s v="HERRERA CRUZ"/>
    <m/>
    <x v="270"/>
    <m/>
    <s v=""/>
    <m/>
    <s v=""/>
    <s v="CHL"/>
    <s v=""/>
    <s v="12:30:00"/>
    <s v="13:41:46"/>
    <s v="13:48:40"/>
    <s v="15,63"/>
    <s v="17,14"/>
    <s v="4720"/>
    <m/>
    <s v="14:18:40"/>
    <s v="15:37:22"/>
    <s v="15:41:43"/>
    <s v="14,81"/>
    <s v="15,63"/>
    <s v="4983"/>
    <m/>
    <m/>
    <m/>
    <m/>
    <m/>
    <m/>
    <m/>
    <m/>
    <m/>
    <m/>
    <m/>
    <m/>
    <m/>
    <m/>
    <m/>
    <m/>
    <n v="15.21"/>
    <n v="9703"/>
    <n v="9703"/>
    <x v="5"/>
    <n v="15"/>
    <s v="02:41:43"/>
    <n v="130"/>
    <n v="-43.233333333333334"/>
    <n v="127.76666666666667"/>
    <x v="211"/>
    <s v="FERNANDA HERRERA CRUZ - IMAHUE"/>
    <x v="4"/>
    <s v="01:58:29"/>
  </r>
  <r>
    <x v="3"/>
    <x v="1"/>
    <x v="3"/>
    <n v="41"/>
    <s v="AD"/>
    <s v="16"/>
    <x v="0"/>
    <s v=""/>
    <s v=""/>
    <m/>
    <s v="JORGE"/>
    <s v="RUIZ-TAGLE"/>
    <m/>
    <x v="271"/>
    <m/>
    <s v=""/>
    <m/>
    <s v=""/>
    <s v="CHL"/>
    <s v=""/>
    <s v="12:30:00"/>
    <s v="13:53:08"/>
    <s v="13:58:06"/>
    <s v="13,96"/>
    <s v="14,79"/>
    <s v="5286"/>
    <m/>
    <s v="14:28:06"/>
    <s v="15:41:52"/>
    <s v="15:46:05"/>
    <s v="15,77"/>
    <s v="16,67"/>
    <s v="4679"/>
    <m/>
    <m/>
    <m/>
    <m/>
    <m/>
    <m/>
    <m/>
    <m/>
    <m/>
    <m/>
    <m/>
    <m/>
    <m/>
    <m/>
    <m/>
    <m/>
    <n v="14.81"/>
    <n v="9965"/>
    <n v="9965"/>
    <x v="5"/>
    <n v="16"/>
    <s v="02:46:05"/>
    <n v="125"/>
    <n v="-47.6"/>
    <n v="118.4"/>
    <x v="97"/>
    <s v="JORGE RUIZ-TAGLE - ANCAR SHARIM"/>
    <x v="4"/>
    <s v="01:58:29"/>
  </r>
  <r>
    <x v="3"/>
    <x v="1"/>
    <x v="3"/>
    <n v="41"/>
    <s v="AD"/>
    <s v="17"/>
    <x v="0"/>
    <s v=""/>
    <s v=""/>
    <m/>
    <s v="RICARDO"/>
    <s v="BACHELET"/>
    <m/>
    <x v="272"/>
    <m/>
    <s v=""/>
    <m/>
    <s v=""/>
    <s v="CHL"/>
    <s v=""/>
    <s v="12:30:00"/>
    <s v="13:47:24"/>
    <s v="13:53:29"/>
    <s v="14,73"/>
    <s v="15,89"/>
    <s v="5009"/>
    <m/>
    <s v="14:23:29"/>
    <s v="15:41:34"/>
    <s v="15:50:51"/>
    <s v="14,08"/>
    <s v="15,75"/>
    <s v="5242"/>
    <m/>
    <m/>
    <m/>
    <m/>
    <m/>
    <m/>
    <m/>
    <m/>
    <m/>
    <m/>
    <m/>
    <m/>
    <m/>
    <m/>
    <m/>
    <m/>
    <n v="14.4"/>
    <n v="10252"/>
    <n v="10252"/>
    <x v="5"/>
    <n v="18"/>
    <s v="02:50:52"/>
    <n v="115"/>
    <n v="-52.383333333333333"/>
    <n v="103.61666666666667"/>
    <x v="162"/>
    <s v="RICARDO BACHELET - LP AL MALIKI"/>
    <x v="4"/>
    <s v="01:58:29"/>
  </r>
  <r>
    <x v="3"/>
    <x v="1"/>
    <x v="3"/>
    <n v="41"/>
    <s v="AD"/>
    <s v="18"/>
    <x v="0"/>
    <s v=""/>
    <s v=""/>
    <m/>
    <s v="ALEXIS "/>
    <s v="HENRIQUEZ RAMIREZ"/>
    <m/>
    <x v="86"/>
    <m/>
    <s v=""/>
    <m/>
    <s v=""/>
    <s v="CHL"/>
    <s v=""/>
    <s v="12:30:00"/>
    <s v="13:51:47"/>
    <s v="13:54:13"/>
    <s v="14,6"/>
    <s v="15,04"/>
    <s v="5054"/>
    <m/>
    <s v="14:24:13"/>
    <s v="15:49:21"/>
    <s v="15:55:21"/>
    <s v="13,5"/>
    <s v="14,45"/>
    <s v="5468"/>
    <m/>
    <m/>
    <m/>
    <m/>
    <m/>
    <m/>
    <m/>
    <m/>
    <m/>
    <m/>
    <m/>
    <m/>
    <m/>
    <m/>
    <m/>
    <m/>
    <n v="14.03"/>
    <n v="10522"/>
    <n v="10522"/>
    <x v="5"/>
    <n v="19"/>
    <s v="02:55:22"/>
    <n v="110"/>
    <n v="-56.883333333333333"/>
    <n v="94.116666666666674"/>
    <x v="86"/>
    <s v="ALEXIS  HENRIQUEZ RAMIREZ - ODALISCA"/>
    <x v="4"/>
    <s v="01:58:29"/>
  </r>
  <r>
    <x v="3"/>
    <x v="1"/>
    <x v="3"/>
    <n v="41"/>
    <s v="AD"/>
    <s v="19"/>
    <x v="0"/>
    <s v=""/>
    <s v=""/>
    <m/>
    <s v="PABLO "/>
    <s v="VALDES RAMIREZ"/>
    <m/>
    <x v="232"/>
    <m/>
    <s v=""/>
    <m/>
    <s v=""/>
    <s v="CHL"/>
    <s v=""/>
    <s v="12:30:00"/>
    <s v="13:51:53"/>
    <s v="13:54:50"/>
    <s v="14,5"/>
    <s v="15,02"/>
    <s v="5090"/>
    <m/>
    <s v="14:24:50"/>
    <s v="15:49:26"/>
    <s v="15:56:11"/>
    <s v="13,46"/>
    <s v="14,54"/>
    <s v="5481"/>
    <m/>
    <m/>
    <m/>
    <m/>
    <m/>
    <m/>
    <m/>
    <m/>
    <m/>
    <m/>
    <m/>
    <m/>
    <m/>
    <m/>
    <m/>
    <m/>
    <n v="13.96"/>
    <n v="10571"/>
    <n v="10571"/>
    <x v="5"/>
    <n v="20"/>
    <s v="02:56:11"/>
    <n v="105"/>
    <n v="-57.7"/>
    <n v="88.3"/>
    <x v="212"/>
    <s v="PABLO  VALDES RAMIREZ - LOMA VERDE BALFA"/>
    <x v="4"/>
    <s v="01:58:29"/>
  </r>
  <r>
    <x v="3"/>
    <x v="1"/>
    <x v="3"/>
    <n v="41"/>
    <s v="AD"/>
    <s v="20"/>
    <x v="0"/>
    <s v=""/>
    <s v=""/>
    <m/>
    <s v="STEFANO"/>
    <s v="ROSSI"/>
    <m/>
    <x v="273"/>
    <m/>
    <s v=""/>
    <m/>
    <s v=""/>
    <s v="CHL"/>
    <s v=""/>
    <s v="12:30:00"/>
    <s v="13:41:48"/>
    <s v="13:56:36"/>
    <s v="14,2"/>
    <s v="17,13"/>
    <s v="5197"/>
    <m/>
    <s v="14:26:36"/>
    <s v="15:49:58"/>
    <s v="16:02:30"/>
    <s v="12,83"/>
    <s v="14,76"/>
    <s v="5754"/>
    <m/>
    <m/>
    <m/>
    <m/>
    <m/>
    <m/>
    <m/>
    <m/>
    <m/>
    <m/>
    <m/>
    <m/>
    <m/>
    <m/>
    <m/>
    <m/>
    <n v="13.48"/>
    <n v="10951"/>
    <n v="10951"/>
    <x v="5"/>
    <n v="21"/>
    <s v="03:02:31"/>
    <n v="100"/>
    <n v="-64.033333333333331"/>
    <n v="76.966666666666669"/>
    <x v="213"/>
    <s v="STEFANO ROSSI - TARIK"/>
    <x v="4"/>
    <s v="01:58:29"/>
  </r>
  <r>
    <x v="3"/>
    <x v="1"/>
    <x v="3"/>
    <n v="41"/>
    <s v="AD"/>
    <s v="21"/>
    <x v="0"/>
    <s v=""/>
    <s v=""/>
    <m/>
    <s v="CAROLINA"/>
    <s v="COX MUJICA "/>
    <m/>
    <x v="228"/>
    <m/>
    <s v=""/>
    <m/>
    <s v=""/>
    <s v="CHL"/>
    <s v=""/>
    <s v="12:30:00"/>
    <s v="13:54:57"/>
    <s v="13:58:18"/>
    <s v="13,93"/>
    <s v="14,48"/>
    <s v="5299"/>
    <m/>
    <s v="14:28:18"/>
    <s v="15:58:38"/>
    <s v="16:03:37"/>
    <s v="12,91"/>
    <s v="13,62"/>
    <s v="5719"/>
    <m/>
    <m/>
    <m/>
    <m/>
    <m/>
    <m/>
    <m/>
    <m/>
    <m/>
    <m/>
    <m/>
    <m/>
    <m/>
    <m/>
    <m/>
    <m/>
    <n v="13.4"/>
    <n v="11017"/>
    <n v="11017"/>
    <x v="5"/>
    <n v="23"/>
    <s v="03:03:37"/>
    <n v="90"/>
    <n v="-65.13333333333334"/>
    <n v="65.86666666666666"/>
    <x v="214"/>
    <s v="CAROLINA COX MUJICA  - HELENA"/>
    <x v="4"/>
    <s v="01:58:29"/>
  </r>
  <r>
    <x v="3"/>
    <x v="1"/>
    <x v="3"/>
    <n v="41"/>
    <s v="AD"/>
    <s v="22"/>
    <x v="0"/>
    <s v=""/>
    <s v=""/>
    <m/>
    <s v="CRISTIAN"/>
    <s v="SANCHEZ"/>
    <m/>
    <x v="274"/>
    <m/>
    <s v=""/>
    <m/>
    <s v=""/>
    <s v="CHL"/>
    <s v=""/>
    <s v="12:30:00"/>
    <s v="14:01:31"/>
    <s v="14:05:34"/>
    <s v="12,87"/>
    <s v="13,44"/>
    <s v="5735"/>
    <m/>
    <s v="14:35:34"/>
    <s v="16:04:37"/>
    <s v="16:07:45"/>
    <s v="13,34"/>
    <s v="13,81"/>
    <s v="5531"/>
    <m/>
    <m/>
    <m/>
    <m/>
    <m/>
    <m/>
    <m/>
    <m/>
    <m/>
    <m/>
    <m/>
    <m/>
    <m/>
    <m/>
    <m/>
    <m/>
    <n v="13.1"/>
    <n v="11265"/>
    <n v="11265"/>
    <x v="5"/>
    <n v="24"/>
    <s v="03:07:45"/>
    <n v="85"/>
    <n v="-69.266666666666666"/>
    <n v="56.733333333333334"/>
    <x v="108"/>
    <s v="CRISTIAN SANCHEZ - PUNTA DEL VIENTO AL AMAN"/>
    <x v="12"/>
    <s v="01:58:29"/>
  </r>
  <r>
    <x v="3"/>
    <x v="1"/>
    <x v="3"/>
    <n v="41"/>
    <s v="AD"/>
    <s v="23"/>
    <x v="0"/>
    <s v=""/>
    <s v=""/>
    <m/>
    <s v="JAIME"/>
    <s v="BARRIENTOS RAMIREZ"/>
    <m/>
    <x v="197"/>
    <m/>
    <s v=""/>
    <m/>
    <s v=""/>
    <s v="CHL"/>
    <s v=""/>
    <s v="12:30:00"/>
    <s v="13:55:29"/>
    <s v="14:02:31"/>
    <s v="13,29"/>
    <s v="14,39"/>
    <s v="5552"/>
    <m/>
    <s v="14:32:31"/>
    <s v="16:04:07"/>
    <s v="16:11:45"/>
    <s v="12,4"/>
    <s v="13,43"/>
    <s v="5954"/>
    <m/>
    <m/>
    <m/>
    <m/>
    <m/>
    <m/>
    <m/>
    <m/>
    <m/>
    <m/>
    <m/>
    <m/>
    <m/>
    <m/>
    <m/>
    <m/>
    <n v="12.83"/>
    <n v="11506"/>
    <n v="11506"/>
    <x v="5"/>
    <n v="25"/>
    <s v="03:11:46"/>
    <n v="80"/>
    <n v="-73.283333333333331"/>
    <n v="47.716666666666669"/>
    <x v="110"/>
    <s v="JAIME BARRIENTOS RAMIREZ - COSACO"/>
    <x v="4"/>
    <s v="01:58:29"/>
  </r>
  <r>
    <x v="3"/>
    <x v="1"/>
    <x v="3"/>
    <n v="41"/>
    <s v="AD"/>
    <s v="24"/>
    <x v="0"/>
    <s v=""/>
    <s v=""/>
    <m/>
    <s v="CLAUDIO"/>
    <s v="JORQUERA AHUMADA"/>
    <m/>
    <x v="275"/>
    <m/>
    <s v=""/>
    <m/>
    <s v=""/>
    <s v="CHL"/>
    <s v=""/>
    <s v="12:30:00"/>
    <s v="13:55:38"/>
    <s v="13:59:22"/>
    <s v="13,76"/>
    <s v="14,36"/>
    <s v="5362"/>
    <m/>
    <s v="14:29:22"/>
    <s v="16:03:55"/>
    <s v="16:13:06"/>
    <s v="11,86"/>
    <s v="13,01"/>
    <s v="6224"/>
    <m/>
    <m/>
    <m/>
    <m/>
    <m/>
    <m/>
    <m/>
    <m/>
    <m/>
    <m/>
    <m/>
    <m/>
    <m/>
    <m/>
    <m/>
    <m/>
    <n v="12.74"/>
    <n v="11586"/>
    <n v="11586"/>
    <x v="5"/>
    <n v="26"/>
    <s v="03:13:06"/>
    <n v="75"/>
    <n v="-74.616666666666674"/>
    <n v="41.383333333333326"/>
    <x v="215"/>
    <s v="CLAUDIO JORQUERA AHUMADA - FARAON"/>
    <x v="4"/>
    <s v="01:58:29"/>
  </r>
  <r>
    <x v="3"/>
    <x v="1"/>
    <x v="3"/>
    <n v="41"/>
    <s v="AD"/>
    <s v="25"/>
    <x v="0"/>
    <s v=""/>
    <s v=""/>
    <m/>
    <s v="GERARDO"/>
    <s v="ALAMOS "/>
    <m/>
    <x v="276"/>
    <m/>
    <s v=""/>
    <m/>
    <s v=""/>
    <s v="CHL"/>
    <s v=""/>
    <s v="12:30:00"/>
    <s v="13:38:28"/>
    <s v="13:56:48"/>
    <s v="14,17"/>
    <s v="17,96"/>
    <s v="5208"/>
    <m/>
    <s v="14:26:48"/>
    <s v="16:02:21"/>
    <s v="16:21:04"/>
    <s v="10,76"/>
    <s v="12,87"/>
    <s v="6856"/>
    <m/>
    <m/>
    <m/>
    <m/>
    <m/>
    <m/>
    <m/>
    <m/>
    <m/>
    <m/>
    <m/>
    <m/>
    <m/>
    <m/>
    <m/>
    <m/>
    <n v="12.23"/>
    <n v="12064"/>
    <n v="12064"/>
    <x v="5"/>
    <n v="27"/>
    <s v="03:21:04"/>
    <n v="70"/>
    <n v="-82.583333333333329"/>
    <n v="40.999999750000001"/>
    <x v="216"/>
    <s v="GERARDO ALAMOS  - TALENTO"/>
    <x v="4"/>
    <s v="01:58:29"/>
  </r>
  <r>
    <x v="3"/>
    <x v="1"/>
    <x v="3"/>
    <n v="41"/>
    <s v="AD"/>
    <s v="26"/>
    <x v="1"/>
    <s v=""/>
    <s v=""/>
    <m/>
    <s v="JOSE TOMAS"/>
    <s v="QUEZADA"/>
    <m/>
    <x v="277"/>
    <m/>
    <s v=""/>
    <m/>
    <s v=""/>
    <s v="CHL"/>
    <s v=""/>
    <s v="12:30:00"/>
    <s v="13:26:53"/>
    <s v="13:45:25"/>
    <s v="16,31"/>
    <s v="21,62"/>
    <s v="4525"/>
    <m/>
    <s v="14:15:25"/>
    <s v="15:16:06"/>
    <s v="15:44:28"/>
    <s v="13,81"/>
    <s v="20,27"/>
    <s v="5344"/>
    <s v="FTQ GA"/>
    <m/>
    <m/>
    <m/>
    <m/>
    <m/>
    <m/>
    <m/>
    <m/>
    <m/>
    <m/>
    <m/>
    <m/>
    <m/>
    <m/>
    <m/>
    <n v="14.96"/>
    <n v="9869"/>
    <s v="NA"/>
    <x v="5"/>
    <s v="NA"/>
    <s v="NA"/>
    <n v="0"/>
    <e v="#VALUE!"/>
    <n v="0"/>
    <x v="217"/>
    <s v="JOSE TOMAS QUEZADA - LOSTRI"/>
    <x v="4"/>
    <s v="01:58:29"/>
  </r>
  <r>
    <x v="3"/>
    <x v="1"/>
    <x v="3"/>
    <n v="41"/>
    <s v="AD"/>
    <s v="27"/>
    <x v="1"/>
    <s v=""/>
    <s v=""/>
    <m/>
    <s v="ESTEBAN "/>
    <s v="GALDAMES CASORZO"/>
    <m/>
    <x v="201"/>
    <m/>
    <s v=""/>
    <m/>
    <s v=""/>
    <s v="CHL"/>
    <s v=""/>
    <s v="12:30:00"/>
    <s v="13:35:42"/>
    <s v="13:42:59"/>
    <s v="16,85"/>
    <s v="18,72"/>
    <s v="4380"/>
    <m/>
    <s v="14:12:59"/>
    <s v=""/>
    <s v=""/>
    <s v=""/>
    <s v=""/>
    <s v=""/>
    <s v="FTQ ME"/>
    <m/>
    <m/>
    <m/>
    <m/>
    <m/>
    <m/>
    <m/>
    <m/>
    <m/>
    <m/>
    <m/>
    <m/>
    <m/>
    <m/>
    <m/>
    <n v="16.850000000000001"/>
    <n v="4380"/>
    <s v="NA"/>
    <x v="5"/>
    <s v="NA"/>
    <s v="NA"/>
    <n v="0"/>
    <e v="#VALUE!"/>
    <n v="0"/>
    <x v="187"/>
    <s v="ESTEBAN  GALDAMES CASORZO - KIMAL"/>
    <x v="4"/>
    <s v="01:58:29"/>
  </r>
  <r>
    <x v="3"/>
    <x v="1"/>
    <x v="3"/>
    <n v="41"/>
    <s v="AD"/>
    <s v="28"/>
    <x v="1"/>
    <s v=""/>
    <s v=""/>
    <s v="10018453"/>
    <s v="RENI "/>
    <s v="MULLER"/>
    <m/>
    <x v="192"/>
    <m/>
    <s v=""/>
    <m/>
    <s v=""/>
    <s v="CHL"/>
    <s v=""/>
    <s v="12:30:00"/>
    <s v="13:58:47"/>
    <s v="14:12:38"/>
    <s v="11,98"/>
    <s v="13,85"/>
    <s v="6159"/>
    <m/>
    <s v="14:42:38"/>
    <s v=""/>
    <s v=""/>
    <s v=""/>
    <s v=""/>
    <s v=""/>
    <s v="RET"/>
    <m/>
    <m/>
    <m/>
    <m/>
    <m/>
    <m/>
    <m/>
    <m/>
    <m/>
    <m/>
    <m/>
    <m/>
    <m/>
    <m/>
    <m/>
    <n v="11.98"/>
    <n v="6159"/>
    <s v="NA"/>
    <x v="5"/>
    <s v="NA"/>
    <s v="NA"/>
    <n v="0"/>
    <e v="#VALUE!"/>
    <n v="0"/>
    <x v="92"/>
    <s v="RENI  MULLER - KUFRA EL PANGUE"/>
    <x v="8"/>
    <s v="01:58:29"/>
  </r>
  <r>
    <x v="3"/>
    <x v="1"/>
    <x v="3"/>
    <n v="41"/>
    <s v="AD"/>
    <s v="29"/>
    <x v="1"/>
    <s v=""/>
    <s v=""/>
    <m/>
    <s v="GUILLERMO "/>
    <s v="TORO TASSARA"/>
    <m/>
    <x v="88"/>
    <m/>
    <s v=""/>
    <m/>
    <s v=""/>
    <s v="CHL"/>
    <s v=""/>
    <s v="12:30:00"/>
    <s v="13:19:48"/>
    <s v="13:36:42"/>
    <s v="18,44"/>
    <s v="24,69"/>
    <s v="4003"/>
    <m/>
    <s v="14:06:42"/>
    <s v=""/>
    <s v=""/>
    <s v=""/>
    <s v=""/>
    <s v=""/>
    <s v="FTQ ME"/>
    <m/>
    <m/>
    <m/>
    <m/>
    <m/>
    <m/>
    <m/>
    <m/>
    <m/>
    <m/>
    <m/>
    <m/>
    <m/>
    <m/>
    <m/>
    <n v="18.440000000000001"/>
    <n v="4003"/>
    <s v="NA"/>
    <x v="5"/>
    <s v="NA"/>
    <s v="NA"/>
    <n v="0"/>
    <e v="#VALUE!"/>
    <n v="0"/>
    <x v="88"/>
    <s v="GUILLERMO  TORO TASSARA - ROBLE"/>
    <x v="4"/>
    <s v="01:58:29"/>
  </r>
  <r>
    <x v="3"/>
    <x v="1"/>
    <x v="3"/>
    <n v="41"/>
    <s v="AD"/>
    <s v="30"/>
    <x v="1"/>
    <s v=""/>
    <s v=""/>
    <m/>
    <s v="JOSEFA"/>
    <s v="AGUILERA"/>
    <m/>
    <x v="278"/>
    <m/>
    <s v=""/>
    <m/>
    <s v=""/>
    <s v="CHL"/>
    <s v=""/>
    <s v="12:30:00"/>
    <s v="13:25:24"/>
    <s v="13:25:48"/>
    <s v="22,04"/>
    <s v="22,2"/>
    <s v="3349"/>
    <s v="FTQ ME"/>
    <m/>
    <m/>
    <m/>
    <m/>
    <m/>
    <m/>
    <m/>
    <m/>
    <m/>
    <m/>
    <m/>
    <m/>
    <m/>
    <m/>
    <m/>
    <m/>
    <m/>
    <m/>
    <m/>
    <m/>
    <m/>
    <m/>
    <n v="22.04"/>
    <n v="3349"/>
    <s v="NA"/>
    <x v="5"/>
    <s v="NA"/>
    <s v="NA"/>
    <n v="0"/>
    <e v="#VALUE!"/>
    <n v="0"/>
    <x v="112"/>
    <s v="JOSEFA AGUILERA - SEEHLAH AL JAMAAL"/>
    <x v="10"/>
    <s v="01:58:29"/>
  </r>
  <r>
    <x v="3"/>
    <x v="1"/>
    <x v="3"/>
    <n v="41"/>
    <s v="AD"/>
    <s v="31"/>
    <x v="1"/>
    <s v=""/>
    <s v=""/>
    <m/>
    <s v="DIEGO "/>
    <s v="QUEZADA BASCUÑAN"/>
    <m/>
    <x v="279"/>
    <m/>
    <s v=""/>
    <m/>
    <s v=""/>
    <s v="CHL"/>
    <s v=""/>
    <s v="12:30:00"/>
    <s v="13:27:09"/>
    <s v="13:46:24"/>
    <s v="16,1"/>
    <s v="21,52"/>
    <s v="4584"/>
    <s v="FTQ ME"/>
    <m/>
    <m/>
    <m/>
    <m/>
    <m/>
    <m/>
    <m/>
    <m/>
    <m/>
    <m/>
    <m/>
    <m/>
    <m/>
    <m/>
    <m/>
    <m/>
    <m/>
    <m/>
    <m/>
    <m/>
    <m/>
    <m/>
    <n v="16.100000000000001"/>
    <n v="4584"/>
    <s v="NA"/>
    <x v="5"/>
    <s v="NA"/>
    <s v="NA"/>
    <n v="0"/>
    <e v="#VALUE!"/>
    <n v="0"/>
    <x v="218"/>
    <s v="DIEGO  QUEZADA BASCUÑAN - SELKAN"/>
    <x v="4"/>
    <s v="01:58:29"/>
  </r>
  <r>
    <x v="3"/>
    <x v="1"/>
    <x v="3"/>
    <n v="41"/>
    <s v="AD"/>
    <s v="32"/>
    <x v="1"/>
    <s v=""/>
    <s v=""/>
    <s v="10097227"/>
    <s v="FRANCESCA"/>
    <s v="GIOIA MANSILLA"/>
    <m/>
    <x v="109"/>
    <m/>
    <s v=""/>
    <m/>
    <s v=""/>
    <s v="CHL"/>
    <s v=""/>
    <s v="12:30:00"/>
    <s v="13:55:27"/>
    <s v="14:00:02"/>
    <s v="13,66"/>
    <s v="14,39"/>
    <s v="5402"/>
    <s v="FTQ GA"/>
    <m/>
    <m/>
    <m/>
    <m/>
    <m/>
    <m/>
    <m/>
    <m/>
    <m/>
    <m/>
    <m/>
    <m/>
    <m/>
    <m/>
    <m/>
    <m/>
    <m/>
    <m/>
    <m/>
    <m/>
    <m/>
    <m/>
    <n v="13.66"/>
    <n v="5402"/>
    <s v="NA"/>
    <x v="5"/>
    <s v="NA"/>
    <s v="NA"/>
    <n v="0"/>
    <e v="#VALUE!"/>
    <n v="0"/>
    <x v="109"/>
    <s v="FRANCESCA GIOIA MANSILLA - SHARAV"/>
    <x v="3"/>
    <s v="01:58:29"/>
  </r>
  <r>
    <x v="3"/>
    <x v="1"/>
    <x v="3"/>
    <n v="41"/>
    <s v="AD"/>
    <s v="33"/>
    <x v="1"/>
    <s v=""/>
    <s v=""/>
    <m/>
    <s v="CLAUDIO"/>
    <s v="SEPULVEDA EGAÑA"/>
    <m/>
    <x v="98"/>
    <m/>
    <s v=""/>
    <m/>
    <s v=""/>
    <s v="CHL"/>
    <s v=""/>
    <s v="12:30:00"/>
    <s v="14:20:28"/>
    <s v="14:24:22"/>
    <s v="10,75"/>
    <s v="11,13"/>
    <s v="6863"/>
    <s v="RET"/>
    <m/>
    <m/>
    <m/>
    <m/>
    <m/>
    <m/>
    <m/>
    <m/>
    <m/>
    <m/>
    <m/>
    <m/>
    <m/>
    <m/>
    <m/>
    <m/>
    <m/>
    <m/>
    <m/>
    <m/>
    <m/>
    <m/>
    <n v="10.75"/>
    <n v="6863"/>
    <s v="NA"/>
    <x v="5"/>
    <s v="NA"/>
    <s v="NA"/>
    <n v="0"/>
    <e v="#VALUE!"/>
    <n v="0"/>
    <x v="98"/>
    <s v="CLAUDIO SEPULVEDA EGAÑA - PANTANAL"/>
    <x v="4"/>
    <s v="01:58:29"/>
  </r>
  <r>
    <x v="3"/>
    <x v="1"/>
    <x v="3"/>
    <n v="41"/>
    <s v="AD"/>
    <s v="34"/>
    <x v="1"/>
    <s v=""/>
    <s v=""/>
    <m/>
    <s v="TANJA"/>
    <s v="WEBER"/>
    <m/>
    <x v="280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x v="219"/>
    <s v="TANJA WEBER - ESPERANZA"/>
    <x v="4"/>
    <s v="01:58:29"/>
  </r>
  <r>
    <x v="3"/>
    <x v="1"/>
    <x v="3"/>
    <n v="41"/>
    <s v="AD"/>
    <s v="35"/>
    <x v="1"/>
    <s v=""/>
    <s v=""/>
    <m/>
    <s v="ADRIANA"/>
    <s v="PANTOJA CONTRERAA"/>
    <m/>
    <x v="90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x v="90"/>
    <s v="ADRIANA PANTOJA CONTRERAA - KALUHA"/>
    <x v="11"/>
    <s v="01:58:29"/>
  </r>
  <r>
    <x v="3"/>
    <x v="1"/>
    <x v="3"/>
    <n v="41"/>
    <s v="YR"/>
    <s v="1"/>
    <x v="0"/>
    <s v=""/>
    <s v=""/>
    <m/>
    <s v="FLORENCIA"/>
    <s v="HIRMAS VALDERRAMA"/>
    <m/>
    <x v="111"/>
    <m/>
    <s v=""/>
    <m/>
    <s v=""/>
    <s v="CHL"/>
    <s v=""/>
    <s v="12:35:00"/>
    <s v="13:55:08"/>
    <s v="13:57:35"/>
    <s v="14,89"/>
    <s v="15,35"/>
    <s v="4955"/>
    <m/>
    <s v="14:27:35"/>
    <s v="15:46:21"/>
    <s v="15:53:30"/>
    <s v="14,32"/>
    <s v="15,61"/>
    <s v="5155"/>
    <m/>
    <m/>
    <m/>
    <m/>
    <m/>
    <m/>
    <m/>
    <m/>
    <m/>
    <m/>
    <m/>
    <m/>
    <m/>
    <m/>
    <m/>
    <m/>
    <n v="14.6"/>
    <n v="10110"/>
    <n v="10110"/>
    <x v="6"/>
    <n v="17"/>
    <s v="02:48:30"/>
    <n v="120"/>
    <n v="-50.016666666666666"/>
    <n v="110.98333333333333"/>
    <x v="111"/>
    <s v="FLORENCIA HIRMAS VALDERRAMA - NAHLA"/>
    <x v="4"/>
    <s v="01:58:29"/>
  </r>
  <r>
    <x v="3"/>
    <x v="1"/>
    <x v="3"/>
    <n v="41"/>
    <s v="YR"/>
    <s v="2"/>
    <x v="0"/>
    <s v=""/>
    <s v=""/>
    <m/>
    <s v="ISIDORA"/>
    <s v="SANCHEZ LAMOLIATTE"/>
    <m/>
    <x v="108"/>
    <m/>
    <s v=""/>
    <m/>
    <s v=""/>
    <s v="CHL"/>
    <s v=""/>
    <s v="12:35:00"/>
    <s v="14:01:34"/>
    <s v="14:06:01"/>
    <s v="13,51"/>
    <s v="14,21"/>
    <s v="5462"/>
    <m/>
    <s v="14:36:01"/>
    <s v="16:04:33"/>
    <s v="16:08:10"/>
    <s v="13,35"/>
    <s v="13,89"/>
    <s v="5529"/>
    <m/>
    <m/>
    <m/>
    <m/>
    <m/>
    <m/>
    <m/>
    <m/>
    <m/>
    <m/>
    <m/>
    <m/>
    <m/>
    <m/>
    <m/>
    <m/>
    <n v="13.43"/>
    <n v="10991"/>
    <n v="10991"/>
    <x v="6"/>
    <n v="22"/>
    <s v="03:03:11"/>
    <n v="95"/>
    <n v="-64.7"/>
    <n v="71.3"/>
    <x v="220"/>
    <s v="ISIDORA SANCHEZ LAMOLIATTE - KALIMANTAN"/>
    <x v="4"/>
    <s v="01:58:29"/>
  </r>
  <r>
    <x v="3"/>
    <x v="1"/>
    <x v="4"/>
    <n v="20.5"/>
    <s v="PR"/>
    <s v="1"/>
    <x v="0"/>
    <s v=""/>
    <s v=""/>
    <m/>
    <s v="KARIM"/>
    <s v="VON MUHLENBROCK"/>
    <s v="104TD18"/>
    <x v="281"/>
    <m/>
    <s v=""/>
    <m/>
    <s v=""/>
    <s v="CHL"/>
    <s v=""/>
    <s v="13:30:00"/>
    <s v="14:35:52"/>
    <s v="14:44:06"/>
    <s v="16,6"/>
    <s v="18,67"/>
    <s v="4447"/>
    <m/>
    <m/>
    <m/>
    <m/>
    <m/>
    <m/>
    <m/>
    <m/>
    <m/>
    <m/>
    <m/>
    <m/>
    <m/>
    <m/>
    <m/>
    <m/>
    <m/>
    <m/>
    <m/>
    <m/>
    <m/>
    <m/>
    <m/>
    <n v="16.600000000000001"/>
    <n v="4447"/>
    <n v="4447"/>
    <x v="7"/>
    <n v="1"/>
    <s v="01:14:07"/>
    <n v="200"/>
    <n v="0"/>
    <n v="220.5"/>
    <x v="221"/>
    <s v="KARIM VON MUHLENBROCK - EMIR"/>
    <x v="4"/>
    <s v="01:14:07"/>
  </r>
  <r>
    <x v="3"/>
    <x v="1"/>
    <x v="4"/>
    <n v="20.5"/>
    <s v="PR"/>
    <s v="2"/>
    <x v="0"/>
    <s v=""/>
    <s v=""/>
    <m/>
    <s v="TIKI"/>
    <s v="LEA-PLAZA"/>
    <m/>
    <x v="282"/>
    <m/>
    <s v=""/>
    <m/>
    <s v=""/>
    <s v="CHL"/>
    <s v=""/>
    <s v="13:30:00"/>
    <s v="14:50:07"/>
    <s v="14:52:38"/>
    <s v="14,88"/>
    <s v="15,35"/>
    <s v="4958"/>
    <m/>
    <m/>
    <m/>
    <m/>
    <m/>
    <m/>
    <m/>
    <m/>
    <m/>
    <m/>
    <m/>
    <m/>
    <m/>
    <m/>
    <m/>
    <m/>
    <m/>
    <m/>
    <m/>
    <m/>
    <m/>
    <m/>
    <m/>
    <n v="14.88"/>
    <n v="4958"/>
    <n v="4958"/>
    <x v="7"/>
    <n v="2"/>
    <s v="01:22:38"/>
    <n v="195"/>
    <n v="-8.5166666666666675"/>
    <n v="206.98333333333332"/>
    <x v="222"/>
    <s v="TIKI LEA-PLAZA - AMIRA"/>
    <x v="4"/>
    <s v="01:14:07"/>
  </r>
  <r>
    <x v="3"/>
    <x v="1"/>
    <x v="4"/>
    <n v="20.5"/>
    <s v="PR"/>
    <s v="3"/>
    <x v="0"/>
    <s v=""/>
    <s v=""/>
    <m/>
    <s v="INA"/>
    <s v="LABBE"/>
    <m/>
    <x v="283"/>
    <m/>
    <s v=""/>
    <m/>
    <s v=""/>
    <s v="CHL"/>
    <s v=""/>
    <s v="13:30:00"/>
    <s v="14:50:11"/>
    <s v="14:59:59"/>
    <s v="13,67"/>
    <s v="15,34"/>
    <s v="5400"/>
    <m/>
    <m/>
    <m/>
    <m/>
    <m/>
    <m/>
    <m/>
    <m/>
    <m/>
    <m/>
    <m/>
    <m/>
    <m/>
    <m/>
    <m/>
    <m/>
    <m/>
    <m/>
    <m/>
    <m/>
    <m/>
    <m/>
    <m/>
    <n v="13.67"/>
    <n v="5400"/>
    <n v="5400"/>
    <x v="7"/>
    <n v="3"/>
    <s v="01:30:00"/>
    <n v="190"/>
    <n v="-15.883333333333333"/>
    <n v="194.61666666666667"/>
    <x v="223"/>
    <s v="INA LABBE - PALOMO"/>
    <x v="4"/>
    <s v="01:14:07"/>
  </r>
  <r>
    <x v="3"/>
    <x v="1"/>
    <x v="4"/>
    <n v="20.5"/>
    <s v="PR"/>
    <s v="4"/>
    <x v="1"/>
    <s v=""/>
    <s v=""/>
    <m/>
    <s v="ALEJANDRA "/>
    <s v="CALDERON"/>
    <m/>
    <x v="284"/>
    <m/>
    <s v=""/>
    <m/>
    <s v=""/>
    <s v="CHL"/>
    <s v=""/>
    <s v="13:30:00"/>
    <s v="14:40:15"/>
    <s v="14:44:41"/>
    <s v="16,47"/>
    <s v="17,51"/>
    <s v="4481"/>
    <s v="FTQ GA"/>
    <m/>
    <m/>
    <m/>
    <m/>
    <m/>
    <m/>
    <m/>
    <m/>
    <m/>
    <m/>
    <m/>
    <m/>
    <m/>
    <m/>
    <m/>
    <m/>
    <m/>
    <m/>
    <m/>
    <m/>
    <m/>
    <m/>
    <n v="16.47"/>
    <n v="4481"/>
    <s v="NA"/>
    <x v="7"/>
    <s v="NA"/>
    <s v="NA"/>
    <n v="0"/>
    <e v="#VALUE!"/>
    <n v="0"/>
    <x v="224"/>
    <s v="ALEJANDRA  CALDERON - SILVER"/>
    <x v="4"/>
    <s v="01:14:07"/>
  </r>
  <r>
    <x v="4"/>
    <x v="0"/>
    <x v="0"/>
    <n v="120"/>
    <s v="AD"/>
    <s v="1"/>
    <x v="0"/>
    <s v=""/>
    <s v=""/>
    <s v="10072682"/>
    <s v="MARTIN"/>
    <s v="GARCIA LAZO"/>
    <s v="104VY59"/>
    <x v="245"/>
    <m/>
    <s v=""/>
    <m/>
    <s v=""/>
    <s v="CHL"/>
    <s v=""/>
    <s v="19,09"/>
    <s v="7487"/>
    <m/>
    <s v="01:13"/>
    <s v="19,54"/>
    <s v="5563"/>
    <m/>
    <s v="01:10"/>
    <s v="19,86"/>
    <s v="5473"/>
    <m/>
    <s v="02:05"/>
    <s v="23,76"/>
    <s v="3015"/>
    <m/>
    <s v="08:50"/>
    <m/>
    <m/>
    <m/>
    <m/>
    <m/>
    <m/>
    <m/>
    <m/>
    <m/>
    <m/>
    <m/>
    <m/>
    <m/>
    <n v="20.059999999999999"/>
    <n v="21538"/>
    <n v="21538"/>
    <x v="0"/>
    <n v="2"/>
    <s v="05:58:58"/>
    <n v="195"/>
    <n v="-15.05"/>
    <n v="299.95"/>
    <x v="0"/>
    <s v="MARTIN GARCIA LAZO - CAL FLAMING DRAHK"/>
    <x v="0"/>
    <s v="05:43:55"/>
  </r>
  <r>
    <x v="4"/>
    <x v="0"/>
    <x v="0"/>
    <n v="120"/>
    <s v="AD"/>
    <s v="2"/>
    <x v="0"/>
    <s v=""/>
    <s v=""/>
    <s v="10067047"/>
    <s v="MARCELA "/>
    <s v="COTO NIELSEN"/>
    <s v="106FR87"/>
    <x v="123"/>
    <m/>
    <s v=""/>
    <m/>
    <s v=""/>
    <s v="CHL"/>
    <s v=""/>
    <s v="18,61"/>
    <s v="7679"/>
    <m/>
    <s v="04:15"/>
    <s v="19,38"/>
    <s v="5609"/>
    <m/>
    <s v="02:19"/>
    <s v="20,07"/>
    <s v="5417"/>
    <m/>
    <s v="05:18"/>
    <s v="20,88"/>
    <s v="3431"/>
    <m/>
    <s v="09:34"/>
    <m/>
    <m/>
    <m/>
    <m/>
    <m/>
    <m/>
    <m/>
    <m/>
    <m/>
    <m/>
    <m/>
    <m/>
    <m/>
    <n v="19.52"/>
    <n v="22136"/>
    <n v="22136"/>
    <x v="0"/>
    <n v="3"/>
    <s v="06:08:56"/>
    <n v="190"/>
    <n v="-25.016666666666666"/>
    <n v="284.98333333333335"/>
    <x v="120"/>
    <s v="MARCELA  COTO NIELSEN - PY SORPRESIVO"/>
    <x v="4"/>
    <s v="05:43:55"/>
  </r>
  <r>
    <x v="4"/>
    <x v="0"/>
    <x v="0"/>
    <n v="120"/>
    <s v="AD"/>
    <s v="3"/>
    <x v="0"/>
    <s v=""/>
    <s v=""/>
    <m/>
    <s v="EDUARDO"/>
    <s v="BAEZA"/>
    <s v="106CC47"/>
    <x v="285"/>
    <m/>
    <s v=""/>
    <m/>
    <s v=""/>
    <s v="CHL"/>
    <s v=""/>
    <s v="18,85"/>
    <s v="7580"/>
    <m/>
    <s v="02:43"/>
    <s v="20,12"/>
    <s v="5404"/>
    <m/>
    <s v="01:30"/>
    <s v="17,93"/>
    <s v="6064"/>
    <m/>
    <s v="13:37"/>
    <s v="22,5"/>
    <s v="3183"/>
    <m/>
    <s v="14:18"/>
    <m/>
    <m/>
    <m/>
    <m/>
    <m/>
    <m/>
    <m/>
    <m/>
    <m/>
    <m/>
    <m/>
    <m/>
    <m/>
    <n v="19.43"/>
    <n v="22232"/>
    <n v="22232"/>
    <x v="0"/>
    <n v="4"/>
    <s v="06:10:32"/>
    <n v="185"/>
    <n v="-26.616666666666667"/>
    <n v="278.38333333333333"/>
    <x v="199"/>
    <s v="EDUARDO BAEZA - SHORTNEY BUMER"/>
    <x v="4"/>
    <s v="05:43:55"/>
  </r>
  <r>
    <x v="4"/>
    <x v="0"/>
    <x v="0"/>
    <n v="120"/>
    <s v="AD"/>
    <s v="4"/>
    <x v="0"/>
    <s v=""/>
    <s v=""/>
    <s v="10072514"/>
    <s v="MAXI"/>
    <s v="WIMMER"/>
    <s v="104WW60"/>
    <x v="242"/>
    <m/>
    <s v=""/>
    <m/>
    <s v=""/>
    <s v="CHL"/>
    <s v=""/>
    <s v="19,03"/>
    <s v="7512"/>
    <m/>
    <s v="01:30"/>
    <s v="19,29"/>
    <s v="5636"/>
    <m/>
    <s v="01:25"/>
    <s v="18,35"/>
    <s v="5924"/>
    <m/>
    <s v="09:53"/>
    <s v="22,32"/>
    <s v="3209"/>
    <m/>
    <s v="15:08"/>
    <m/>
    <m/>
    <m/>
    <m/>
    <m/>
    <m/>
    <m/>
    <m/>
    <m/>
    <m/>
    <m/>
    <m/>
    <m/>
    <n v="19.39"/>
    <n v="22280"/>
    <n v="22280"/>
    <x v="0"/>
    <n v="5"/>
    <s v="06:11:20"/>
    <n v="180"/>
    <n v="-27.416666666666668"/>
    <n v="272.58333333333331"/>
    <x v="5"/>
    <s v="MAXI WIMMER - EO SALMA"/>
    <x v="0"/>
    <s v="05:43:55"/>
  </r>
  <r>
    <x v="4"/>
    <x v="0"/>
    <x v="0"/>
    <n v="120"/>
    <s v="AD"/>
    <s v="5"/>
    <x v="0"/>
    <s v=""/>
    <s v=""/>
    <s v="10080578"/>
    <s v="FELIPE"/>
    <s v="PERO DOMEYKO"/>
    <s v="106GG87"/>
    <x v="140"/>
    <m/>
    <s v=""/>
    <m/>
    <s v=""/>
    <s v="CHL"/>
    <s v=""/>
    <s v="18,83"/>
    <s v="7589"/>
    <m/>
    <s v="01:42"/>
    <s v="19,18"/>
    <s v="5667"/>
    <m/>
    <s v="01:04"/>
    <s v="18,75"/>
    <s v="5799"/>
    <m/>
    <s v="02:23"/>
    <s v="20,73"/>
    <s v="3455"/>
    <m/>
    <s v="06:48"/>
    <m/>
    <m/>
    <m/>
    <m/>
    <m/>
    <m/>
    <m/>
    <m/>
    <m/>
    <m/>
    <m/>
    <m/>
    <m/>
    <n v="19.190000000000001"/>
    <n v="22511"/>
    <n v="22511"/>
    <x v="0"/>
    <n v="6"/>
    <s v="06:15:11"/>
    <n v="175"/>
    <n v="-31.266666666666666"/>
    <n v="263.73333333333335"/>
    <x v="30"/>
    <s v="FELIPE PERO DOMEYKO - ALIA"/>
    <x v="8"/>
    <s v="05:43:55"/>
  </r>
  <r>
    <x v="4"/>
    <x v="0"/>
    <x v="0"/>
    <n v="120"/>
    <s v="AD"/>
    <s v="6"/>
    <x v="0"/>
    <s v=""/>
    <s v=""/>
    <s v="10192285"/>
    <s v="CRISTOBAL"/>
    <s v="BELTRAMIN"/>
    <s v="105TP69"/>
    <x v="117"/>
    <m/>
    <s v=""/>
    <m/>
    <s v=""/>
    <s v="CHL"/>
    <s v=""/>
    <s v="18,67"/>
    <s v="7655"/>
    <m/>
    <s v="02:53"/>
    <s v="19,55"/>
    <s v="5561"/>
    <m/>
    <s v="05:19"/>
    <s v="17,85"/>
    <s v="6090"/>
    <m/>
    <s v="06:28"/>
    <s v="16,66"/>
    <s v="4300"/>
    <m/>
    <s v="08:14"/>
    <m/>
    <m/>
    <m/>
    <m/>
    <m/>
    <m/>
    <m/>
    <m/>
    <m/>
    <m/>
    <m/>
    <m/>
    <m/>
    <n v="18.3"/>
    <n v="23605"/>
    <n v="23605"/>
    <x v="0"/>
    <n v="10"/>
    <s v="06:33:25"/>
    <n v="155"/>
    <n v="-49.5"/>
    <n v="225.5"/>
    <x v="34"/>
    <s v="CRISTOBAL BELTRAMIN - ATOMO"/>
    <x v="4"/>
    <s v="05:43:55"/>
  </r>
  <r>
    <x v="4"/>
    <x v="0"/>
    <x v="0"/>
    <n v="120"/>
    <s v="AD"/>
    <s v="7"/>
    <x v="0"/>
    <s v=""/>
    <s v=""/>
    <s v="10118325"/>
    <s v="MATIAS"/>
    <s v="ALAMOS"/>
    <s v="106FJ84"/>
    <x v="155"/>
    <m/>
    <s v=""/>
    <m/>
    <s v=""/>
    <s v="CHL"/>
    <s v=""/>
    <s v="18,6"/>
    <s v="7684"/>
    <m/>
    <s v="03:14"/>
    <s v="18,52"/>
    <s v="5871"/>
    <m/>
    <s v="05:58"/>
    <s v="15,71"/>
    <s v="6920"/>
    <m/>
    <s v="05:47"/>
    <s v="18,99"/>
    <s v="3772"/>
    <m/>
    <s v="06:17"/>
    <m/>
    <m/>
    <m/>
    <m/>
    <m/>
    <m/>
    <m/>
    <m/>
    <m/>
    <m/>
    <m/>
    <m/>
    <m/>
    <n v="17.82"/>
    <n v="24248"/>
    <n v="24248"/>
    <x v="0"/>
    <n v="13"/>
    <s v="06:44:08"/>
    <n v="140"/>
    <n v="-60.216666666666669"/>
    <n v="199.78333333333333"/>
    <x v="27"/>
    <s v="MATIAS ALAMOS - AO PATRIARCA"/>
    <x v="0"/>
    <s v="05:43:55"/>
  </r>
  <r>
    <x v="4"/>
    <x v="0"/>
    <x v="0"/>
    <n v="120"/>
    <s v="AD"/>
    <s v="8"/>
    <x v="0"/>
    <s v=""/>
    <s v=""/>
    <s v="10063169"/>
    <s v="RAIMUNDO"/>
    <s v="UNDURRAGA MUJICA"/>
    <s v="106KS97"/>
    <x v="30"/>
    <m/>
    <s v=""/>
    <m/>
    <s v=""/>
    <s v="CHL"/>
    <s v=""/>
    <s v="18,88"/>
    <s v="7571"/>
    <m/>
    <s v="01:17"/>
    <s v="18,86"/>
    <s v="5764"/>
    <m/>
    <s v="01:32"/>
    <s v="15,27"/>
    <s v="7122"/>
    <m/>
    <s v="01:37"/>
    <s v="18,88"/>
    <s v="3795"/>
    <m/>
    <s v="03:39"/>
    <m/>
    <m/>
    <m/>
    <m/>
    <m/>
    <m/>
    <m/>
    <m/>
    <m/>
    <m/>
    <m/>
    <m/>
    <m/>
    <n v="17.809999999999999"/>
    <n v="24251"/>
    <n v="24251"/>
    <x v="0"/>
    <n v="14"/>
    <s v="06:44:11"/>
    <n v="135"/>
    <n v="-60.266666666666666"/>
    <n v="194.73333333333335"/>
    <x v="176"/>
    <s v="RAIMUNDO UNDURRAGA MUJICA - ZLATAN"/>
    <x v="4"/>
    <s v="05:43:55"/>
  </r>
  <r>
    <x v="4"/>
    <x v="0"/>
    <x v="0"/>
    <n v="120"/>
    <s v="AD"/>
    <s v="9"/>
    <x v="0"/>
    <s v=""/>
    <s v=""/>
    <m/>
    <s v="OSCAR"/>
    <s v="TAHAN"/>
    <s v="105QW35"/>
    <x v="286"/>
    <m/>
    <s v=""/>
    <m/>
    <s v=""/>
    <s v="CHL"/>
    <s v=""/>
    <s v="18,9"/>
    <s v="7561"/>
    <m/>
    <s v="02:09"/>
    <s v="19,4"/>
    <s v="5604"/>
    <m/>
    <s v="04:01"/>
    <s v="16,49"/>
    <s v="6592"/>
    <m/>
    <s v="13:06"/>
    <s v="14,21"/>
    <s v="5041"/>
    <m/>
    <s v="11:48"/>
    <m/>
    <m/>
    <m/>
    <m/>
    <m/>
    <m/>
    <m/>
    <m/>
    <m/>
    <m/>
    <m/>
    <m/>
    <m/>
    <n v="17.420000000000002"/>
    <n v="24798"/>
    <n v="24798"/>
    <x v="0"/>
    <n v="15"/>
    <s v="06:53:18"/>
    <n v="130"/>
    <n v="-69.383333333333326"/>
    <n v="180.61666666666667"/>
    <x v="62"/>
    <s v="OSCAR TAHAN - MP NAHUEL"/>
    <x v="4"/>
    <s v="05:43:55"/>
  </r>
  <r>
    <x v="4"/>
    <x v="0"/>
    <x v="0"/>
    <n v="120"/>
    <s v="AD"/>
    <s v="10"/>
    <x v="0"/>
    <s v=""/>
    <s v=""/>
    <s v="10100389"/>
    <s v="NICOLE"/>
    <s v="HAMMERSLEY FONK"/>
    <s v="104MS92"/>
    <x v="139"/>
    <m/>
    <s v=""/>
    <m/>
    <s v=""/>
    <s v="CHL"/>
    <s v=""/>
    <s v="17,89"/>
    <s v="7991"/>
    <m/>
    <s v="01:32"/>
    <s v="15,97"/>
    <s v="6808"/>
    <m/>
    <s v="03:03"/>
    <s v="16,74"/>
    <s v="6494"/>
    <m/>
    <s v="09:36"/>
    <s v="17,6"/>
    <s v="4071"/>
    <m/>
    <s v="05:25"/>
    <m/>
    <m/>
    <m/>
    <m/>
    <m/>
    <m/>
    <m/>
    <m/>
    <m/>
    <m/>
    <m/>
    <m/>
    <m/>
    <n v="17.03"/>
    <n v="25364"/>
    <n v="25364"/>
    <x v="0"/>
    <n v="16"/>
    <s v="07:02:44"/>
    <n v="125"/>
    <n v="-78.816666666666663"/>
    <n v="166.18333333333334"/>
    <x v="8"/>
    <s v="NICOLE HAMMERSLEY FONK - GRAN MARQUEZ"/>
    <x v="0"/>
    <s v="05:43:55"/>
  </r>
  <r>
    <x v="4"/>
    <x v="0"/>
    <x v="0"/>
    <n v="120"/>
    <s v="AD"/>
    <s v="11"/>
    <x v="0"/>
    <s v=""/>
    <s v=""/>
    <s v="10108279"/>
    <s v="PABLO XAVIER"/>
    <s v="VINTIMILLA"/>
    <s v="106ER57"/>
    <x v="130"/>
    <m/>
    <s v=""/>
    <m/>
    <s v=""/>
    <s v="ECU"/>
    <s v=""/>
    <s v="17,84"/>
    <s v="8013"/>
    <m/>
    <s v="01:29"/>
    <s v="16,26"/>
    <s v="6684"/>
    <m/>
    <s v="01:18"/>
    <s v="16,24"/>
    <s v="6694"/>
    <m/>
    <s v="11:16"/>
    <s v="17,05"/>
    <s v="4202"/>
    <m/>
    <s v="04:14"/>
    <m/>
    <m/>
    <m/>
    <m/>
    <m/>
    <m/>
    <m/>
    <m/>
    <m/>
    <m/>
    <m/>
    <m/>
    <m/>
    <n v="16.88"/>
    <n v="25593"/>
    <n v="25593"/>
    <x v="0"/>
    <n v="17"/>
    <s v="07:06:33"/>
    <n v="120"/>
    <n v="-82.633333333333326"/>
    <n v="157.36666666666667"/>
    <x v="127"/>
    <s v="PABLO XAVIER VINTIMILLA - FUERZA BRUTA LB"/>
    <x v="4"/>
    <s v="05:43:55"/>
  </r>
  <r>
    <x v="4"/>
    <x v="0"/>
    <x v="0"/>
    <n v="120"/>
    <s v="AD"/>
    <s v="12"/>
    <x v="0"/>
    <s v=""/>
    <s v=""/>
    <s v="10166002"/>
    <s v="ANTONIA"/>
    <s v="KIMBER VERGARA"/>
    <s v="105XZ85"/>
    <x v="287"/>
    <m/>
    <s v=""/>
    <m/>
    <s v=""/>
    <s v="CHL"/>
    <s v=""/>
    <s v="16,6"/>
    <s v="8608"/>
    <m/>
    <s v="01:38"/>
    <s v="16,71"/>
    <s v="6507"/>
    <m/>
    <s v="03:26"/>
    <s v="16,49"/>
    <s v="6593"/>
    <m/>
    <s v="03:49"/>
    <s v="17,86"/>
    <s v="4012"/>
    <m/>
    <s v="07:24"/>
    <m/>
    <m/>
    <m/>
    <m/>
    <m/>
    <m/>
    <m/>
    <m/>
    <m/>
    <m/>
    <m/>
    <m/>
    <m/>
    <n v="16.8"/>
    <n v="25720"/>
    <n v="25720"/>
    <x v="0"/>
    <n v="18"/>
    <s v="07:08:40"/>
    <n v="115"/>
    <n v="-84.75"/>
    <n v="150.25"/>
    <x v="103"/>
    <s v="ANTONIA KIMBER VERGARA - TERRIBLE  CACHA"/>
    <x v="4"/>
    <s v="05:43:55"/>
  </r>
  <r>
    <x v="4"/>
    <x v="0"/>
    <x v="0"/>
    <n v="120"/>
    <s v="AD"/>
    <s v="13"/>
    <x v="0"/>
    <s v=""/>
    <s v=""/>
    <s v="10118853"/>
    <s v="JUAN PABLO"/>
    <s v="PERO DOMEYKO"/>
    <m/>
    <x v="254"/>
    <m/>
    <s v=""/>
    <m/>
    <s v=""/>
    <s v="CHL"/>
    <s v=""/>
    <s v="16,83"/>
    <s v="8491"/>
    <m/>
    <s v="06:51"/>
    <s v="16,72"/>
    <s v="6502"/>
    <m/>
    <s v="05:37"/>
    <s v="16,46"/>
    <s v="6603"/>
    <m/>
    <s v="04:47"/>
    <s v="17,32"/>
    <s v="4137"/>
    <m/>
    <s v="10:42"/>
    <m/>
    <m/>
    <m/>
    <m/>
    <m/>
    <m/>
    <m/>
    <m/>
    <m/>
    <m/>
    <m/>
    <m/>
    <m/>
    <n v="16.79"/>
    <n v="25733"/>
    <n v="25733"/>
    <x v="0"/>
    <n v="19"/>
    <s v="07:08:53"/>
    <n v="110"/>
    <n v="-84.966666666666669"/>
    <n v="145.03333333333333"/>
    <x v="200"/>
    <s v="JUAN PABLO PERO DOMEYKO - PERSEVERANCIA GARUA"/>
    <x v="4"/>
    <s v="05:43:55"/>
  </r>
  <r>
    <x v="4"/>
    <x v="0"/>
    <x v="0"/>
    <n v="120"/>
    <s v="AD"/>
    <s v="14"/>
    <x v="0"/>
    <s v=""/>
    <s v=""/>
    <s v="10036496"/>
    <s v="SANTIAGO"/>
    <s v="UGARTE"/>
    <s v="106EM09"/>
    <x v="66"/>
    <m/>
    <s v=""/>
    <m/>
    <s v=""/>
    <s v="CHL"/>
    <s v=""/>
    <s v="17,36"/>
    <s v="8234"/>
    <m/>
    <s v="02:30"/>
    <s v="16,38"/>
    <s v="6636"/>
    <m/>
    <s v="03:23"/>
    <s v="16,06"/>
    <s v="6771"/>
    <m/>
    <s v="05:36"/>
    <s v="16,1"/>
    <s v="4450"/>
    <m/>
    <s v="07:43"/>
    <m/>
    <m/>
    <m/>
    <m/>
    <m/>
    <m/>
    <m/>
    <m/>
    <m/>
    <m/>
    <m/>
    <m/>
    <m/>
    <n v="16.559999999999999"/>
    <n v="26091"/>
    <n v="26091"/>
    <x v="0"/>
    <n v="20"/>
    <s v="07:14:51"/>
    <n v="105"/>
    <n v="-90.933333333333337"/>
    <n v="134.06666666666666"/>
    <x v="66"/>
    <s v="SANTIAGO UGARTE - MUSTAFA"/>
    <x v="4"/>
    <s v="05:43:55"/>
  </r>
  <r>
    <x v="4"/>
    <x v="0"/>
    <x v="0"/>
    <n v="120"/>
    <s v="AD"/>
    <s v="15"/>
    <x v="0"/>
    <s v=""/>
    <s v=""/>
    <s v="10036495"/>
    <s v="ANDRE"/>
    <s v="ALVAREZ"/>
    <s v="106EP97"/>
    <x v="159"/>
    <m/>
    <s v=""/>
    <m/>
    <s v=""/>
    <s v="CHL"/>
    <s v=""/>
    <s v="18,75"/>
    <s v="7621"/>
    <m/>
    <s v="03:08"/>
    <s v="18,53"/>
    <s v="5866"/>
    <m/>
    <s v="04:03"/>
    <s v="14,89"/>
    <s v="7304"/>
    <m/>
    <s v="08:33"/>
    <s v="12,44"/>
    <s v="5761"/>
    <m/>
    <s v="18:52"/>
    <m/>
    <m/>
    <m/>
    <m/>
    <m/>
    <m/>
    <m/>
    <m/>
    <m/>
    <m/>
    <m/>
    <m/>
    <m/>
    <n v="16.27"/>
    <n v="26552"/>
    <n v="26552"/>
    <x v="0"/>
    <n v="21"/>
    <s v="07:22:32"/>
    <n v="100"/>
    <n v="-98.616666666666674"/>
    <n v="121.38333333333333"/>
    <x v="9"/>
    <s v="ANDRE ALVAREZ - ALCAZAR ATOMO"/>
    <x v="4"/>
    <s v="05:43:55"/>
  </r>
  <r>
    <x v="4"/>
    <x v="0"/>
    <x v="0"/>
    <n v="120"/>
    <s v="AD"/>
    <s v="16"/>
    <x v="0"/>
    <s v=""/>
    <s v=""/>
    <s v="10079378"/>
    <s v="CARLOS"/>
    <s v="HUMERES SIGALA"/>
    <s v="106FS86"/>
    <x v="138"/>
    <m/>
    <s v=""/>
    <m/>
    <s v=""/>
    <s v="CHL"/>
    <s v=""/>
    <s v="16,49"/>
    <s v="8665"/>
    <m/>
    <s v="02:38"/>
    <s v="17,36"/>
    <s v="6264"/>
    <m/>
    <s v="02:35"/>
    <s v="15,26"/>
    <s v="7122"/>
    <m/>
    <s v="04:42"/>
    <s v="14,62"/>
    <s v="4901"/>
    <m/>
    <s v="05:26"/>
    <m/>
    <m/>
    <m/>
    <m/>
    <m/>
    <m/>
    <m/>
    <m/>
    <m/>
    <m/>
    <m/>
    <m/>
    <m/>
    <n v="16.03"/>
    <n v="26952"/>
    <n v="26952"/>
    <x v="0"/>
    <n v="22"/>
    <s v="07:29:12"/>
    <n v="95"/>
    <n v="-105.28333333333333"/>
    <n v="119.99999984"/>
    <x v="133"/>
    <s v="CARLOS HUMERES SIGALA - GARROCHA"/>
    <x v="9"/>
    <s v="05:43:55"/>
  </r>
  <r>
    <x v="4"/>
    <x v="0"/>
    <x v="0"/>
    <n v="120"/>
    <s v="AD"/>
    <s v="17"/>
    <x v="1"/>
    <s v=""/>
    <s v=""/>
    <s v="10018246"/>
    <s v="JUAN FRANCISCO"/>
    <s v="DEL CANTO"/>
    <s v="105PO26"/>
    <x v="204"/>
    <m/>
    <s v=""/>
    <m/>
    <s v=""/>
    <s v="CHL"/>
    <s v=""/>
    <s v="19"/>
    <s v="7523"/>
    <m/>
    <s v="01:28"/>
    <s v="19,6"/>
    <s v="5546"/>
    <m/>
    <s v="01:24"/>
    <s v="19,76"/>
    <s v="5503"/>
    <s v="FTQ GA"/>
    <s v="02:38"/>
    <m/>
    <m/>
    <m/>
    <m/>
    <m/>
    <m/>
    <m/>
    <m/>
    <m/>
    <m/>
    <m/>
    <m/>
    <m/>
    <m/>
    <m/>
    <m/>
    <m/>
    <n v="19.399999999999999"/>
    <n v="18572"/>
    <s v="NA"/>
    <x v="0"/>
    <s v="NA"/>
    <s v="NA"/>
    <n v="0"/>
    <e v="#VALUE!"/>
    <n v="0"/>
    <x v="96"/>
    <s v="JUAN FRANCISCO DEL CANTO - NOBU"/>
    <x v="4"/>
    <s v="05:43:55"/>
  </r>
  <r>
    <x v="4"/>
    <x v="0"/>
    <x v="0"/>
    <n v="120"/>
    <s v="AD"/>
    <s v="18"/>
    <x v="1"/>
    <s v=""/>
    <s v=""/>
    <s v="10067266"/>
    <s v="FELIPE"/>
    <s v="SAT YABER"/>
    <s v="104SA64"/>
    <x v="288"/>
    <m/>
    <s v=""/>
    <m/>
    <s v=""/>
    <s v="CHL"/>
    <s v=""/>
    <s v="18,73"/>
    <s v="7629"/>
    <m/>
    <s v="03:29"/>
    <s v="19,88"/>
    <s v="5470"/>
    <m/>
    <s v="01:36"/>
    <s v="19,68"/>
    <s v="5524"/>
    <s v="FTQ GA"/>
    <s v="03:37"/>
    <m/>
    <m/>
    <m/>
    <m/>
    <m/>
    <m/>
    <m/>
    <m/>
    <m/>
    <m/>
    <m/>
    <m/>
    <m/>
    <m/>
    <m/>
    <m/>
    <m/>
    <n v="19.350000000000001"/>
    <n v="18623"/>
    <s v="NA"/>
    <x v="0"/>
    <s v="NA"/>
    <s v="NA"/>
    <n v="0"/>
    <e v="#VALUE!"/>
    <n v="0"/>
    <x v="3"/>
    <s v="FELIPE SAT YABER - AURA"/>
    <x v="3"/>
    <s v="05:43:55"/>
  </r>
  <r>
    <x v="4"/>
    <x v="0"/>
    <x v="0"/>
    <n v="120"/>
    <s v="AD"/>
    <s v="19"/>
    <x v="1"/>
    <s v=""/>
    <s v=""/>
    <s v="10181514"/>
    <s v="TARA ANNE"/>
    <s v="GREASLEY"/>
    <s v="106FQ91"/>
    <x v="4"/>
    <m/>
    <s v=""/>
    <m/>
    <s v=""/>
    <s v="CHL"/>
    <s v=""/>
    <s v="16,55"/>
    <s v="8635"/>
    <m/>
    <s v="02:33"/>
    <s v="16,98"/>
    <s v="6404"/>
    <m/>
    <s v="02:14"/>
    <s v="16,32"/>
    <s v="6661"/>
    <s v="FTQ GA"/>
    <s v="03:44"/>
    <m/>
    <m/>
    <m/>
    <m/>
    <m/>
    <m/>
    <m/>
    <m/>
    <m/>
    <m/>
    <m/>
    <m/>
    <m/>
    <m/>
    <m/>
    <m/>
    <m/>
    <n v="16.61"/>
    <n v="21700"/>
    <s v="NA"/>
    <x v="0"/>
    <s v="NA"/>
    <s v="NA"/>
    <n v="0"/>
    <e v="#VALUE!"/>
    <n v="0"/>
    <x v="4"/>
    <s v="TARA ANNE GREASLEY - AYHUN"/>
    <x v="4"/>
    <s v="05:43:55"/>
  </r>
  <r>
    <x v="4"/>
    <x v="0"/>
    <x v="0"/>
    <n v="120"/>
    <s v="AD"/>
    <s v="20"/>
    <x v="1"/>
    <s v=""/>
    <s v=""/>
    <s v="10182932"/>
    <s v="DIEGO"/>
    <s v="FUENTES URRUTIA"/>
    <s v="106BG27"/>
    <x v="152"/>
    <m/>
    <s v=""/>
    <m/>
    <s v=""/>
    <s v="CHL"/>
    <s v=""/>
    <s v="18,16"/>
    <s v="7870"/>
    <m/>
    <s v="01:36"/>
    <s v="18,18"/>
    <s v="5980"/>
    <m/>
    <s v="05:03"/>
    <s v="12,77"/>
    <s v="8511"/>
    <s v="FTQ ME"/>
    <s v="18:35"/>
    <m/>
    <m/>
    <m/>
    <m/>
    <m/>
    <m/>
    <m/>
    <m/>
    <m/>
    <m/>
    <m/>
    <m/>
    <m/>
    <m/>
    <m/>
    <m/>
    <m/>
    <n v="16.12"/>
    <n v="22362"/>
    <s v="NA"/>
    <x v="0"/>
    <s v="NA"/>
    <s v="NA"/>
    <n v="0"/>
    <e v="#VALUE!"/>
    <n v="0"/>
    <x v="47"/>
    <s v="DIEGO FUENTES URRUTIA - ZORRITO"/>
    <x v="4"/>
    <s v="05:43:55"/>
  </r>
  <r>
    <x v="4"/>
    <x v="0"/>
    <x v="0"/>
    <n v="120"/>
    <s v="AD"/>
    <s v="21"/>
    <x v="1"/>
    <s v=""/>
    <s v=""/>
    <s v="10174659"/>
    <s v="DIEGO"/>
    <s v="BULNES LABRA"/>
    <s v="106KU13"/>
    <x v="29"/>
    <m/>
    <s v=""/>
    <m/>
    <s v=""/>
    <s v="CHL"/>
    <s v=""/>
    <s v="18,3"/>
    <s v="7811"/>
    <s v="FTQ GA"/>
    <s v="06:39"/>
    <m/>
    <m/>
    <m/>
    <m/>
    <m/>
    <m/>
    <m/>
    <m/>
    <m/>
    <m/>
    <m/>
    <m/>
    <m/>
    <m/>
    <m/>
    <m/>
    <m/>
    <m/>
    <m/>
    <m/>
    <m/>
    <m/>
    <m/>
    <m/>
    <m/>
    <n v="18.3"/>
    <n v="7811"/>
    <s v="NA"/>
    <x v="0"/>
    <s v="NA"/>
    <s v="NA"/>
    <n v="0"/>
    <e v="#VALUE!"/>
    <n v="0"/>
    <x v="29"/>
    <s v="DIEGO BULNES LABRA - SHAZAM"/>
    <x v="4"/>
    <s v="05:43:55"/>
  </r>
  <r>
    <x v="4"/>
    <x v="0"/>
    <x v="0"/>
    <n v="120"/>
    <s v="AD"/>
    <s v="22"/>
    <x v="1"/>
    <s v=""/>
    <s v=""/>
    <s v="10072686"/>
    <s v="PABLO"/>
    <s v="LLOMPART"/>
    <s v="105LI28"/>
    <x v="289"/>
    <m/>
    <s v=""/>
    <m/>
    <s v=""/>
    <s v="CHL"/>
    <s v=""/>
    <s v="17,13"/>
    <s v="8342"/>
    <s v="RET"/>
    <s v="12:52"/>
    <m/>
    <m/>
    <m/>
    <m/>
    <m/>
    <m/>
    <m/>
    <m/>
    <m/>
    <m/>
    <m/>
    <m/>
    <m/>
    <m/>
    <m/>
    <m/>
    <m/>
    <m/>
    <m/>
    <m/>
    <m/>
    <m/>
    <m/>
    <m/>
    <m/>
    <n v="17.13"/>
    <n v="8342"/>
    <s v="NA"/>
    <x v="0"/>
    <s v="NA"/>
    <s v="NA"/>
    <n v="0"/>
    <e v="#VALUE!"/>
    <n v="0"/>
    <x v="1"/>
    <s v="PABLO LLOMPART - DASAM"/>
    <x v="1"/>
    <s v="05:43:55"/>
  </r>
  <r>
    <x v="4"/>
    <x v="0"/>
    <x v="0"/>
    <n v="120"/>
    <s v="YR"/>
    <s v="1"/>
    <x v="0"/>
    <s v=""/>
    <s v=""/>
    <s v="10094691"/>
    <s v="MICAELA"/>
    <s v="TORRES HORTA"/>
    <s v="104MJ47"/>
    <x v="261"/>
    <m/>
    <s v=""/>
    <m/>
    <s v=""/>
    <s v="CHL"/>
    <s v=""/>
    <s v="21,23"/>
    <s v="6733"/>
    <m/>
    <s v="01:16"/>
    <s v="20,42"/>
    <s v="5323"/>
    <m/>
    <s v="01:18"/>
    <s v="19,62"/>
    <s v="5541"/>
    <m/>
    <s v="04:30"/>
    <s v="23,58"/>
    <s v="3038"/>
    <m/>
    <s v="09:42"/>
    <m/>
    <m/>
    <m/>
    <m/>
    <m/>
    <m/>
    <m/>
    <m/>
    <m/>
    <m/>
    <m/>
    <m/>
    <m/>
    <n v="20.94"/>
    <n v="20635"/>
    <n v="20635"/>
    <x v="1"/>
    <n v="1"/>
    <s v="05:43:55"/>
    <n v="200"/>
    <n v="0"/>
    <n v="320"/>
    <x v="51"/>
    <s v="MICAELA TORRES HORTA - HALILA"/>
    <x v="4"/>
    <s v="05:43:55"/>
  </r>
  <r>
    <x v="4"/>
    <x v="0"/>
    <x v="0"/>
    <n v="120"/>
    <s v="YR"/>
    <s v="2"/>
    <x v="0"/>
    <s v=""/>
    <s v=""/>
    <s v="10114231"/>
    <s v="CAMILA"/>
    <s v="SANCHEZ"/>
    <s v="105VW74"/>
    <x v="146"/>
    <m/>
    <s v=""/>
    <m/>
    <s v=""/>
    <s v="ARG"/>
    <s v=""/>
    <s v="17,81"/>
    <s v="8023"/>
    <m/>
    <s v="01:28"/>
    <s v="18,77"/>
    <s v="5793"/>
    <m/>
    <s v="01:03"/>
    <s v="17,11"/>
    <s v="6354"/>
    <m/>
    <s v="01:26"/>
    <s v="25,99"/>
    <s v="2757"/>
    <m/>
    <s v="11:33"/>
    <m/>
    <m/>
    <m/>
    <m/>
    <m/>
    <m/>
    <m/>
    <m/>
    <m/>
    <m/>
    <m/>
    <m/>
    <m/>
    <n v="18.84"/>
    <n v="22926"/>
    <n v="22926"/>
    <x v="1"/>
    <n v="7"/>
    <s v="06:22:06"/>
    <n v="170"/>
    <n v="-38.18333333333333"/>
    <n v="251.81666666666666"/>
    <x v="16"/>
    <s v="CAMILA SANCHEZ - POZO BRUJO BASHIRA"/>
    <x v="4"/>
    <s v="05:43:55"/>
  </r>
  <r>
    <x v="4"/>
    <x v="0"/>
    <x v="0"/>
    <n v="120"/>
    <s v="YR"/>
    <s v="3"/>
    <x v="0"/>
    <s v=""/>
    <s v=""/>
    <s v="10141895"/>
    <s v="CRISTOBAL"/>
    <s v="LARRAIN ARJONA"/>
    <s v="105ZX50"/>
    <x v="148"/>
    <m/>
    <s v=""/>
    <m/>
    <s v=""/>
    <s v="CHL"/>
    <s v=""/>
    <s v="20,95"/>
    <s v="6823"/>
    <m/>
    <s v="02:29"/>
    <s v="18,84"/>
    <s v="5769"/>
    <m/>
    <s v="07:59"/>
    <s v="14,69"/>
    <s v="7402"/>
    <m/>
    <s v="08:47"/>
    <s v="24,42"/>
    <s v="2934"/>
    <m/>
    <s v="27:38"/>
    <m/>
    <m/>
    <m/>
    <m/>
    <m/>
    <m/>
    <m/>
    <m/>
    <m/>
    <m/>
    <m/>
    <m/>
    <m/>
    <n v="18.84"/>
    <n v="22928"/>
    <n v="22928"/>
    <x v="1"/>
    <n v="8"/>
    <s v="06:22:08"/>
    <n v="165"/>
    <n v="-38.216666666666669"/>
    <n v="246.78333333333333"/>
    <x v="21"/>
    <s v="CRISTOBAL LARRAIN ARJONA - ANCAR FLOKI"/>
    <x v="1"/>
    <s v="05:43:55"/>
  </r>
  <r>
    <x v="4"/>
    <x v="0"/>
    <x v="0"/>
    <n v="120"/>
    <s v="YR"/>
    <s v="4"/>
    <x v="0"/>
    <s v=""/>
    <s v=""/>
    <s v="106FT77"/>
    <s v="FELICITAS "/>
    <s v="FIGUERAS"/>
    <s v="106FT77"/>
    <x v="143"/>
    <m/>
    <s v=""/>
    <m/>
    <s v=""/>
    <s v="ARG"/>
    <s v=""/>
    <s v="17,85"/>
    <s v="8007"/>
    <m/>
    <s v="01:09"/>
    <s v="18,34"/>
    <s v="5928"/>
    <m/>
    <s v="02:50"/>
    <s v="17,04"/>
    <s v="6381"/>
    <m/>
    <s v="08:12"/>
    <s v="24,06"/>
    <s v="2978"/>
    <m/>
    <s v="16:08"/>
    <m/>
    <m/>
    <m/>
    <m/>
    <m/>
    <m/>
    <m/>
    <m/>
    <m/>
    <m/>
    <m/>
    <m/>
    <m/>
    <n v="18.55"/>
    <n v="23294"/>
    <n v="23294"/>
    <x v="1"/>
    <n v="9"/>
    <s v="06:28:14"/>
    <n v="160"/>
    <n v="-44.31666666666667"/>
    <n v="235.68333333333334"/>
    <x v="225"/>
    <s v="FELICITAS  FIGUERAS - ALCAZAR SHABUK"/>
    <x v="4"/>
    <s v="05:43:55"/>
  </r>
  <r>
    <x v="4"/>
    <x v="0"/>
    <x v="0"/>
    <n v="120"/>
    <s v="YR"/>
    <s v="5"/>
    <x v="0"/>
    <s v=""/>
    <s v=""/>
    <s v="10105805"/>
    <s v="FRANCISCO "/>
    <s v="EGUIGUREN VALDÉS"/>
    <s v="106ER59"/>
    <x v="206"/>
    <m/>
    <s v=""/>
    <m/>
    <s v=""/>
    <s v="CHL"/>
    <s v=""/>
    <s v="17,69"/>
    <s v="8077"/>
    <m/>
    <s v="01:58"/>
    <s v="18,39"/>
    <s v="5911"/>
    <m/>
    <s v="03:12"/>
    <s v="16,9"/>
    <s v="6435"/>
    <m/>
    <s v="09:53"/>
    <s v="21,21"/>
    <s v="3378"/>
    <m/>
    <s v="07:58"/>
    <m/>
    <m/>
    <m/>
    <m/>
    <m/>
    <m/>
    <m/>
    <m/>
    <m/>
    <m/>
    <m/>
    <m/>
    <m/>
    <n v="18.149999999999999"/>
    <n v="23801"/>
    <n v="23801"/>
    <x v="1"/>
    <n v="11"/>
    <s v="06:36:41"/>
    <n v="150"/>
    <n v="-52.766666666666666"/>
    <n v="217.23333333333335"/>
    <x v="14"/>
    <s v="FRANCISCO  EGUIGUREN VALDÉS - BANITA"/>
    <x v="1"/>
    <s v="05:43:55"/>
  </r>
  <r>
    <x v="4"/>
    <x v="0"/>
    <x v="0"/>
    <n v="120"/>
    <s v="YR"/>
    <s v="6"/>
    <x v="0"/>
    <s v=""/>
    <s v=""/>
    <s v="10105817"/>
    <s v="PABLO JOSE"/>
    <s v="VALDES SALINAS"/>
    <s v="106CE22"/>
    <x v="25"/>
    <m/>
    <s v=""/>
    <m/>
    <s v=""/>
    <s v="CHL"/>
    <s v=""/>
    <s v="17,65"/>
    <s v="8098"/>
    <m/>
    <s v="02:16"/>
    <s v="18,23"/>
    <s v="5963"/>
    <m/>
    <s v="04:32"/>
    <s v="17,14"/>
    <s v="6343"/>
    <m/>
    <s v="09:43"/>
    <s v="21,08"/>
    <s v="3399"/>
    <m/>
    <s v="09:41"/>
    <m/>
    <m/>
    <m/>
    <m/>
    <m/>
    <m/>
    <m/>
    <m/>
    <m/>
    <m/>
    <m/>
    <m/>
    <m/>
    <n v="18.149999999999999"/>
    <n v="23803"/>
    <n v="23803"/>
    <x v="1"/>
    <n v="12"/>
    <s v="06:36:43"/>
    <n v="145"/>
    <n v="-52.8"/>
    <n v="212.2"/>
    <x v="25"/>
    <s v="PABLO JOSE VALDES SALINAS - AMISTOSO"/>
    <x v="4"/>
    <s v="05:43:55"/>
  </r>
  <r>
    <x v="4"/>
    <x v="0"/>
    <x v="0"/>
    <n v="120"/>
    <s v="YR"/>
    <s v="7"/>
    <x v="0"/>
    <s v=""/>
    <s v=""/>
    <s v="10181513"/>
    <s v="WILLIAM"/>
    <s v="GREASLEY MAKAI"/>
    <s v="106GH55"/>
    <x v="52"/>
    <m/>
    <s v=""/>
    <m/>
    <s v=""/>
    <s v="CAN"/>
    <s v=""/>
    <s v="14,03"/>
    <s v="10185"/>
    <m/>
    <s v="03:11"/>
    <s v="14,15"/>
    <s v="7684"/>
    <m/>
    <s v="03:03"/>
    <s v="13,71"/>
    <s v="7930"/>
    <m/>
    <s v="02:23"/>
    <s v="17,98"/>
    <s v="3984"/>
    <m/>
    <s v="05:47"/>
    <m/>
    <m/>
    <m/>
    <m/>
    <m/>
    <m/>
    <m/>
    <m/>
    <m/>
    <m/>
    <m/>
    <m/>
    <m/>
    <n v="14.5"/>
    <n v="29783"/>
    <n v="29783"/>
    <x v="1"/>
    <n v="23"/>
    <s v="08:16:23"/>
    <n v="90"/>
    <n v="-152.46666666666667"/>
    <n v="119.99999993"/>
    <x v="52"/>
    <s v="WILLIAM GREASLEY MAKAI - MC BELLACO"/>
    <x v="4"/>
    <s v="05:43:55"/>
  </r>
  <r>
    <x v="4"/>
    <x v="0"/>
    <x v="0"/>
    <n v="120"/>
    <s v="YR"/>
    <s v="8"/>
    <x v="0"/>
    <s v=""/>
    <s v=""/>
    <s v="10116626"/>
    <s v="PAULINO"/>
    <s v="RIOS MORAGA"/>
    <s v="106GH99"/>
    <x v="260"/>
    <m/>
    <s v=""/>
    <m/>
    <s v=""/>
    <s v="CHL"/>
    <s v=""/>
    <s v="16,27"/>
    <s v="8784"/>
    <m/>
    <s v="03:48"/>
    <s v="14,53"/>
    <s v="7481"/>
    <m/>
    <s v="10:10"/>
    <s v="10,86"/>
    <s v="10011"/>
    <m/>
    <s v="08:35"/>
    <s v="17,12"/>
    <s v="4185"/>
    <m/>
    <s v="07:04"/>
    <m/>
    <m/>
    <m/>
    <m/>
    <m/>
    <m/>
    <m/>
    <m/>
    <m/>
    <m/>
    <m/>
    <m/>
    <m/>
    <n v="14.18"/>
    <n v="30462"/>
    <n v="30462"/>
    <x v="1"/>
    <n v="24"/>
    <s v="08:27:42"/>
    <n v="85"/>
    <n v="-163.78333333333333"/>
    <n v="119.99999991999999"/>
    <x v="139"/>
    <s v="PAULINO RIOS MORAGA - VALENTINO"/>
    <x v="4"/>
    <s v="05:43:55"/>
  </r>
  <r>
    <x v="4"/>
    <x v="0"/>
    <x v="0"/>
    <n v="120"/>
    <s v="YR"/>
    <s v="9"/>
    <x v="1"/>
    <s v=""/>
    <s v=""/>
    <s v="10178025"/>
    <s v="TRINIDAD"/>
    <s v="MARINKOVIC CORTESE"/>
    <s v="106CY75"/>
    <x v="145"/>
    <m/>
    <s v=""/>
    <m/>
    <s v=""/>
    <s v="CHL"/>
    <s v=""/>
    <s v="14,56"/>
    <s v="9814"/>
    <m/>
    <s v="02:02"/>
    <s v="12,14"/>
    <s v="8957"/>
    <m/>
    <s v="02:09"/>
    <s v=""/>
    <s v=""/>
    <s v="RET"/>
    <s v=""/>
    <m/>
    <m/>
    <m/>
    <m/>
    <m/>
    <m/>
    <m/>
    <m/>
    <m/>
    <m/>
    <m/>
    <m/>
    <m/>
    <m/>
    <m/>
    <m/>
    <m/>
    <n v="13.41"/>
    <n v="18770"/>
    <s v="NA"/>
    <x v="1"/>
    <s v="NA"/>
    <s v="NA"/>
    <n v="0"/>
    <e v="#VALUE!"/>
    <n v="0"/>
    <x v="57"/>
    <s v="TRINIDAD MARINKOVIC CORTESE - ALCAZAR LICENCIADA"/>
    <x v="4"/>
    <s v="05:43:55"/>
  </r>
  <r>
    <x v="4"/>
    <x v="0"/>
    <x v="0"/>
    <n v="120"/>
    <s v="YR"/>
    <s v="10"/>
    <x v="1"/>
    <s v=""/>
    <s v=""/>
    <s v="10172596"/>
    <s v="BORJA"/>
    <s v="MAYOL"/>
    <s v="104RX98"/>
    <x v="208"/>
    <m/>
    <s v=""/>
    <m/>
    <s v=""/>
    <s v="CHL"/>
    <s v=""/>
    <s v="20,94"/>
    <s v="6827"/>
    <s v="FTQ GA"/>
    <s v="02:47"/>
    <m/>
    <m/>
    <m/>
    <m/>
    <m/>
    <m/>
    <m/>
    <m/>
    <m/>
    <m/>
    <m/>
    <m/>
    <m/>
    <m/>
    <m/>
    <m/>
    <m/>
    <m/>
    <m/>
    <m/>
    <m/>
    <m/>
    <m/>
    <m/>
    <m/>
    <n v="20.94"/>
    <n v="6827"/>
    <s v="NA"/>
    <x v="1"/>
    <s v="NA"/>
    <s v="NA"/>
    <n v="0"/>
    <e v="#VALUE!"/>
    <n v="0"/>
    <x v="15"/>
    <s v="BORJA MAYOL - PESVERANCIA VUELTO"/>
    <x v="4"/>
    <s v="05:43:55"/>
  </r>
  <r>
    <x v="4"/>
    <x v="0"/>
    <x v="0"/>
    <n v="120"/>
    <s v="YR"/>
    <s v="11"/>
    <x v="1"/>
    <s v=""/>
    <s v=""/>
    <s v="10160530"/>
    <s v="VICENTE "/>
    <s v="LARRAIN ARJONA"/>
    <s v="105ZX18"/>
    <x v="20"/>
    <m/>
    <s v=""/>
    <m/>
    <s v=""/>
    <s v="CHL"/>
    <s v=""/>
    <s v="17,83"/>
    <s v="8018"/>
    <s v="RET"/>
    <s v="01:13"/>
    <m/>
    <m/>
    <m/>
    <m/>
    <m/>
    <m/>
    <m/>
    <m/>
    <m/>
    <m/>
    <m/>
    <m/>
    <m/>
    <m/>
    <m/>
    <m/>
    <m/>
    <m/>
    <m/>
    <m/>
    <m/>
    <m/>
    <m/>
    <m/>
    <m/>
    <n v="17.829999999999998"/>
    <n v="8018"/>
    <s v="NA"/>
    <x v="1"/>
    <s v="NA"/>
    <s v="NA"/>
    <n v="0"/>
    <e v="#VALUE!"/>
    <n v="0"/>
    <x v="20"/>
    <s v="VICENTE  LARRAIN ARJONA - PERSEO"/>
    <x v="1"/>
    <s v="05:43:55"/>
  </r>
  <r>
    <x v="4"/>
    <x v="0"/>
    <x v="0"/>
    <n v="120"/>
    <s v="YR"/>
    <s v="12"/>
    <x v="1"/>
    <s v=""/>
    <s v=""/>
    <s v="10108052"/>
    <s v="VICENTE"/>
    <s v="MAYOL Larrain"/>
    <s v="105FA97"/>
    <x v="147"/>
    <m/>
    <s v=""/>
    <m/>
    <s v=""/>
    <s v="CHL"/>
    <s v=""/>
    <s v="16,69"/>
    <s v="8564"/>
    <s v="FTQ ME"/>
    <s v="31:42"/>
    <m/>
    <m/>
    <m/>
    <m/>
    <m/>
    <m/>
    <m/>
    <m/>
    <m/>
    <m/>
    <m/>
    <m/>
    <m/>
    <m/>
    <m/>
    <m/>
    <m/>
    <m/>
    <m/>
    <m/>
    <m/>
    <m/>
    <m/>
    <m/>
    <m/>
    <n v="16.690000000000001"/>
    <n v="8564"/>
    <s v="NA"/>
    <x v="1"/>
    <s v="NA"/>
    <s v="NA"/>
    <n v="0"/>
    <e v="#VALUE!"/>
    <n v="0"/>
    <x v="22"/>
    <s v="VICENTE MAYOL LARRAIN - ALTAMIRA ABDULLAH"/>
    <x v="4"/>
    <s v="05:43:55"/>
  </r>
  <r>
    <x v="4"/>
    <x v="0"/>
    <x v="0"/>
    <n v="120"/>
    <s v="YR"/>
    <s v="13"/>
    <x v="1"/>
    <s v=""/>
    <s v=""/>
    <s v="10155174"/>
    <s v="CONSUELO"/>
    <s v="MARCHANT CARDENAS"/>
    <s v="104TU01"/>
    <x v="34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1"/>
    <s v="NA"/>
    <s v="NA"/>
    <n v="0"/>
    <e v="#VALUE!"/>
    <n v="0"/>
    <x v="56"/>
    <s v="CONSUELO MARCHANT CARDENAS - MARQUEZ DP"/>
    <x v="4"/>
    <s v="05:43:55"/>
  </r>
  <r>
    <x v="4"/>
    <x v="0"/>
    <x v="1"/>
    <n v="80.3"/>
    <s v="AD"/>
    <s v="1"/>
    <x v="0"/>
    <s v=""/>
    <s v=""/>
    <s v="10125754"/>
    <s v="RODOLFO"/>
    <s v="FUENZALIDA SANHUEZA"/>
    <s v="106FQ80"/>
    <x v="129"/>
    <m/>
    <s v=""/>
    <m/>
    <s v=""/>
    <s v="CHL"/>
    <s v=""/>
    <s v="20"/>
    <s v="5437"/>
    <m/>
    <s v="05:46"/>
    <s v="21,38"/>
    <s v="5085"/>
    <m/>
    <s v="05:20"/>
    <s v="24,35"/>
    <s v="2942"/>
    <m/>
    <s v="17:24"/>
    <m/>
    <m/>
    <m/>
    <m/>
    <m/>
    <m/>
    <m/>
    <m/>
    <m/>
    <m/>
    <m/>
    <m/>
    <m/>
    <m/>
    <m/>
    <m/>
    <m/>
    <n v="21.47"/>
    <n v="13465"/>
    <n v="13465"/>
    <x v="2"/>
    <n v="1"/>
    <s v="03:44:25"/>
    <n v="200"/>
    <n v="0"/>
    <n v="280.3"/>
    <x v="43"/>
    <s v="RODOLFO FUENZALIDA SANHUEZA - LEO"/>
    <x v="6"/>
    <s v="03:44:25"/>
  </r>
  <r>
    <x v="4"/>
    <x v="0"/>
    <x v="1"/>
    <n v="80.3"/>
    <s v="AD"/>
    <s v="2"/>
    <x v="0"/>
    <s v=""/>
    <s v=""/>
    <m/>
    <s v="ERNESTO"/>
    <s v="DE LA FUENTE FUENZALIDA"/>
    <s v="106GU68"/>
    <x v="132"/>
    <m/>
    <s v=""/>
    <m/>
    <s v=""/>
    <s v="CHL"/>
    <s v=""/>
    <s v="20,13"/>
    <s v="5401"/>
    <m/>
    <s v="05:08"/>
    <s v="21,44"/>
    <s v="5070"/>
    <m/>
    <s v="04:26"/>
    <s v="23,91"/>
    <s v="2996"/>
    <m/>
    <s v="16:59"/>
    <m/>
    <m/>
    <m/>
    <m/>
    <m/>
    <m/>
    <m/>
    <m/>
    <m/>
    <m/>
    <m/>
    <m/>
    <m/>
    <m/>
    <m/>
    <m/>
    <m/>
    <n v="21.47"/>
    <n v="13467"/>
    <n v="13467"/>
    <x v="2"/>
    <n v="2"/>
    <s v="03:44:27"/>
    <n v="195"/>
    <n v="-3.3333333333333333E-2"/>
    <n v="275.26666666666665"/>
    <x v="28"/>
    <s v="ERNESTO DE LA FUENTE FUENZALIDA - MAITE LUCY"/>
    <x v="6"/>
    <s v="03:44:25"/>
  </r>
  <r>
    <x v="4"/>
    <x v="0"/>
    <x v="1"/>
    <n v="80.3"/>
    <s v="AD"/>
    <s v="3"/>
    <x v="0"/>
    <s v=""/>
    <s v=""/>
    <s v="10172358"/>
    <s v="FELIPE"/>
    <s v="YCHPAS ESPINOZA"/>
    <s v="106BD45"/>
    <x v="290"/>
    <m/>
    <s v=""/>
    <m/>
    <s v=""/>
    <s v="PER"/>
    <s v=""/>
    <s v="20,18"/>
    <s v="5387"/>
    <m/>
    <s v="04:44"/>
    <s v="21,09"/>
    <s v="5155"/>
    <m/>
    <s v="05:29"/>
    <s v="22,89"/>
    <s v="3130"/>
    <m/>
    <s v="06:13"/>
    <m/>
    <m/>
    <m/>
    <m/>
    <m/>
    <m/>
    <m/>
    <m/>
    <m/>
    <m/>
    <m/>
    <m/>
    <m/>
    <m/>
    <m/>
    <m/>
    <m/>
    <n v="21.14"/>
    <n v="13672"/>
    <n v="13672"/>
    <x v="2"/>
    <n v="3"/>
    <s v="03:47:52"/>
    <n v="190"/>
    <n v="-3.45"/>
    <n v="266.85000000000002"/>
    <x v="79"/>
    <s v="FELIPE YCHPAS ESPINOZA - SAKIRA"/>
    <x v="4"/>
    <s v="03:44:25"/>
  </r>
  <r>
    <x v="4"/>
    <x v="0"/>
    <x v="1"/>
    <n v="80.3"/>
    <s v="AD"/>
    <s v="4"/>
    <x v="0"/>
    <s v=""/>
    <s v=""/>
    <s v="10039977"/>
    <s v="JUAN EDUARDO"/>
    <s v="COX VIAL"/>
    <s v="105PS88"/>
    <x v="255"/>
    <m/>
    <s v=""/>
    <m/>
    <s v=""/>
    <s v="CHL"/>
    <s v=""/>
    <s v="19,84"/>
    <s v="5479"/>
    <m/>
    <s v="02:00"/>
    <s v="19,04"/>
    <s v="5710"/>
    <m/>
    <s v="03:07"/>
    <s v="19,38"/>
    <s v="3697"/>
    <m/>
    <s v="09:42"/>
    <m/>
    <m/>
    <m/>
    <m/>
    <m/>
    <m/>
    <m/>
    <m/>
    <m/>
    <m/>
    <m/>
    <m/>
    <m/>
    <m/>
    <m/>
    <m/>
    <m/>
    <n v="19.420000000000002"/>
    <n v="14886"/>
    <n v="14886"/>
    <x v="2"/>
    <n v="6"/>
    <s v="04:08:06"/>
    <n v="175"/>
    <n v="-23.683333333333334"/>
    <n v="231.61666666666667"/>
    <x v="184"/>
    <s v="JUAN EDUARDO COX VIAL - MP LUNA"/>
    <x v="4"/>
    <s v="03:44:25"/>
  </r>
  <r>
    <x v="4"/>
    <x v="0"/>
    <x v="1"/>
    <n v="80.3"/>
    <s v="AD"/>
    <s v="5"/>
    <x v="0"/>
    <s v=""/>
    <s v=""/>
    <s v="10092659"/>
    <s v="JOSEFINA"/>
    <s v="MATURANA FELL"/>
    <s v="106KP68"/>
    <x v="158"/>
    <m/>
    <s v=""/>
    <m/>
    <s v=""/>
    <s v="CHL"/>
    <s v=""/>
    <s v="18,09"/>
    <s v="6010"/>
    <m/>
    <s v="01:24"/>
    <s v="16,41"/>
    <s v="6626"/>
    <m/>
    <s v="01:08"/>
    <s v="18,33"/>
    <s v="3909"/>
    <m/>
    <s v="02:41"/>
    <m/>
    <m/>
    <m/>
    <m/>
    <m/>
    <m/>
    <m/>
    <m/>
    <m/>
    <m/>
    <m/>
    <m/>
    <m/>
    <m/>
    <m/>
    <m/>
    <m/>
    <n v="17.47"/>
    <n v="16546"/>
    <n v="16546"/>
    <x v="2"/>
    <n v="14"/>
    <s v="04:35:46"/>
    <n v="135"/>
    <n v="-51.35"/>
    <n v="163.95000000000002"/>
    <x v="172"/>
    <s v="JOSEFINA MATURANA FELL - TOBA SATANAS"/>
    <x v="13"/>
    <s v="03:44:25"/>
  </r>
  <r>
    <x v="4"/>
    <x v="0"/>
    <x v="1"/>
    <n v="80.3"/>
    <s v="AD"/>
    <s v="6"/>
    <x v="0"/>
    <s v=""/>
    <s v=""/>
    <s v="10078206"/>
    <s v="CARLA"/>
    <s v="O'NELL"/>
    <s v="106BG29"/>
    <x v="291"/>
    <m/>
    <s v=""/>
    <m/>
    <s v=""/>
    <s v="CHL"/>
    <s v=""/>
    <s v="18,1"/>
    <s v="6006"/>
    <m/>
    <s v="01:42"/>
    <s v="16,36"/>
    <s v="6647"/>
    <m/>
    <s v="01:51"/>
    <s v="18,39"/>
    <s v="3896"/>
    <m/>
    <s v="05:24"/>
    <m/>
    <m/>
    <m/>
    <m/>
    <m/>
    <m/>
    <m/>
    <m/>
    <m/>
    <m/>
    <m/>
    <m/>
    <m/>
    <m/>
    <m/>
    <m/>
    <m/>
    <n v="17.47"/>
    <n v="16549"/>
    <n v="16549"/>
    <x v="2"/>
    <n v="15"/>
    <s v="04:35:49"/>
    <n v="130"/>
    <n v="-51.4"/>
    <n v="158.9"/>
    <x v="226"/>
    <s v="CARLA O'NELL - ALI"/>
    <x v="4"/>
    <s v="03:44:25"/>
  </r>
  <r>
    <x v="4"/>
    <x v="0"/>
    <x v="1"/>
    <n v="80.3"/>
    <s v="AD"/>
    <s v="7"/>
    <x v="0"/>
    <s v=""/>
    <s v=""/>
    <m/>
    <s v="CRISTIAN"/>
    <s v="CALONGE FREIRE"/>
    <m/>
    <x v="292"/>
    <m/>
    <s v=""/>
    <m/>
    <s v=""/>
    <s v="CHL"/>
    <s v=""/>
    <s v="16,05"/>
    <s v="6775"/>
    <m/>
    <s v="04:04"/>
    <s v="14,86"/>
    <s v="7318"/>
    <m/>
    <s v="05:37"/>
    <s v="10,51"/>
    <s v="6817"/>
    <m/>
    <s v="04:03"/>
    <m/>
    <m/>
    <m/>
    <m/>
    <m/>
    <m/>
    <m/>
    <m/>
    <m/>
    <m/>
    <m/>
    <m/>
    <m/>
    <m/>
    <m/>
    <m/>
    <m/>
    <n v="13.83"/>
    <n v="20909"/>
    <n v="20909"/>
    <x v="2"/>
    <n v="23"/>
    <s v="05:48:29"/>
    <n v="90"/>
    <n v="-124.06666666666666"/>
    <n v="80.299999929999998"/>
    <x v="227"/>
    <s v="CRISTIAN CALONGE FREIRE - FIESTA"/>
    <x v="4"/>
    <s v="03:44:25"/>
  </r>
  <r>
    <x v="4"/>
    <x v="0"/>
    <x v="1"/>
    <n v="80.3"/>
    <s v="AD"/>
    <s v="8"/>
    <x v="1"/>
    <s v=""/>
    <s v=""/>
    <s v="10116699"/>
    <s v="JUAN GUILLERMO"/>
    <s v="JIMENEZ ROJAS"/>
    <m/>
    <x v="293"/>
    <m/>
    <s v=""/>
    <m/>
    <s v=""/>
    <s v="CHL"/>
    <s v=""/>
    <s v="19,08"/>
    <s v="5698"/>
    <m/>
    <s v="01:47"/>
    <s v="20,18"/>
    <s v="5386"/>
    <m/>
    <s v="02:20"/>
    <s v="27,28"/>
    <s v="2626"/>
    <s v="FTQ GA"/>
    <s v="08:06"/>
    <m/>
    <m/>
    <m/>
    <m/>
    <m/>
    <m/>
    <m/>
    <m/>
    <m/>
    <m/>
    <m/>
    <m/>
    <m/>
    <m/>
    <m/>
    <m/>
    <m/>
    <n v="21.08"/>
    <n v="13710"/>
    <s v="NA"/>
    <x v="2"/>
    <s v="NA"/>
    <s v="NA"/>
    <n v="0"/>
    <e v="#VALUE!"/>
    <n v="0"/>
    <x v="173"/>
    <s v="JUAN GUILLERMO JIMENEZ ROJAS - OLAF"/>
    <x v="4"/>
    <s v="03:44:25"/>
  </r>
  <r>
    <x v="4"/>
    <x v="0"/>
    <x v="1"/>
    <n v="80.3"/>
    <s v="AD"/>
    <s v="9"/>
    <x v="1"/>
    <s v=""/>
    <s v=""/>
    <s v="10036587"/>
    <s v="NICOLAS"/>
    <s v="SCHMIDT GONZALEZ"/>
    <m/>
    <x v="106"/>
    <m/>
    <s v=""/>
    <m/>
    <s v=""/>
    <s v="CHL"/>
    <s v=""/>
    <s v="13,79"/>
    <s v="7884"/>
    <m/>
    <s v="02:38"/>
    <s v="17,75"/>
    <s v="6124"/>
    <m/>
    <s v="04:49"/>
    <s v="21,26"/>
    <s v="3370"/>
    <s v="FTQ GA"/>
    <s v="07:59"/>
    <m/>
    <m/>
    <m/>
    <m/>
    <m/>
    <m/>
    <m/>
    <m/>
    <m/>
    <m/>
    <m/>
    <m/>
    <m/>
    <m/>
    <m/>
    <m/>
    <m/>
    <n v="16.63"/>
    <n v="17378"/>
    <s v="NA"/>
    <x v="2"/>
    <s v="NA"/>
    <s v="NA"/>
    <n v="0"/>
    <e v="#VALUE!"/>
    <n v="0"/>
    <x v="2"/>
    <s v="NICOLAS SCHMIDT GONZALEZ - HADI"/>
    <x v="13"/>
    <s v="03:44:25"/>
  </r>
  <r>
    <x v="4"/>
    <x v="0"/>
    <x v="1"/>
    <n v="80.3"/>
    <s v="AD"/>
    <s v="10"/>
    <x v="1"/>
    <s v=""/>
    <s v=""/>
    <m/>
    <s v="LUIS"/>
    <s v="SANTOS "/>
    <m/>
    <x v="71"/>
    <m/>
    <s v=""/>
    <m/>
    <s v=""/>
    <s v="CHL"/>
    <s v=""/>
    <s v="18,82"/>
    <s v="5776"/>
    <m/>
    <s v="03:13"/>
    <s v="19,61"/>
    <s v="5544"/>
    <s v="FTQ GA"/>
    <s v="04:09"/>
    <m/>
    <m/>
    <m/>
    <m/>
    <m/>
    <m/>
    <m/>
    <m/>
    <m/>
    <m/>
    <m/>
    <m/>
    <m/>
    <m/>
    <m/>
    <m/>
    <m/>
    <m/>
    <m/>
    <m/>
    <m/>
    <n v="19.21"/>
    <n v="11320"/>
    <s v="NA"/>
    <x v="2"/>
    <s v="NA"/>
    <s v="NA"/>
    <n v="0"/>
    <e v="#VALUE!"/>
    <n v="0"/>
    <x v="71"/>
    <s v="LUIS SANTOS  - ALBORADA HURACAN"/>
    <x v="4"/>
    <s v="03:44:25"/>
  </r>
  <r>
    <x v="4"/>
    <x v="0"/>
    <x v="1"/>
    <n v="80.3"/>
    <s v="AD"/>
    <s v="11"/>
    <x v="1"/>
    <s v=""/>
    <s v=""/>
    <s v="10131587"/>
    <s v="CAROLINE"/>
    <s v="MACKENZIE"/>
    <m/>
    <x v="235"/>
    <m/>
    <s v=""/>
    <m/>
    <s v=""/>
    <s v="CHL"/>
    <s v=""/>
    <s v="13,7"/>
    <s v="7935"/>
    <s v="FTQ GA"/>
    <s v="02:33"/>
    <m/>
    <m/>
    <m/>
    <m/>
    <m/>
    <m/>
    <m/>
    <m/>
    <m/>
    <m/>
    <m/>
    <m/>
    <m/>
    <m/>
    <m/>
    <m/>
    <m/>
    <m/>
    <m/>
    <m/>
    <m/>
    <m/>
    <m/>
    <m/>
    <m/>
    <n v="13.7"/>
    <n v="7935"/>
    <s v="NA"/>
    <x v="2"/>
    <s v="NA"/>
    <s v="NA"/>
    <n v="0"/>
    <e v="#VALUE!"/>
    <n v="0"/>
    <x v="6"/>
    <s v="CAROLINE MACKENZIE - FALAX"/>
    <x v="5"/>
    <s v="03:44:25"/>
  </r>
  <r>
    <x v="4"/>
    <x v="0"/>
    <x v="1"/>
    <n v="80.3"/>
    <s v="AD"/>
    <s v="12"/>
    <x v="1"/>
    <s v=""/>
    <s v=""/>
    <m/>
    <s v="LEON"/>
    <s v="LARRAIN"/>
    <m/>
    <x v="70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70"/>
    <s v="LEON LARRAIN - LB ZARPAZO"/>
    <x v="4"/>
    <s v="03:44:25"/>
  </r>
  <r>
    <x v="4"/>
    <x v="0"/>
    <x v="1"/>
    <n v="80.3"/>
    <s v="YR"/>
    <s v="1"/>
    <x v="0"/>
    <s v=""/>
    <s v=""/>
    <s v="10181712"/>
    <s v="TRINIDAD"/>
    <s v="VALENZUELA FUENTES"/>
    <m/>
    <x v="294"/>
    <m/>
    <s v=""/>
    <m/>
    <s v=""/>
    <s v="CHL"/>
    <s v=""/>
    <s v="18,29"/>
    <s v="5944"/>
    <m/>
    <s v="01:06"/>
    <s v="18,73"/>
    <s v="5806"/>
    <m/>
    <s v="02:01"/>
    <s v="20,38"/>
    <s v="3515"/>
    <m/>
    <s v="10:49"/>
    <m/>
    <m/>
    <m/>
    <m/>
    <m/>
    <m/>
    <m/>
    <m/>
    <m/>
    <m/>
    <m/>
    <m/>
    <m/>
    <m/>
    <m/>
    <m/>
    <m/>
    <n v="18.940000000000001"/>
    <n v="15266"/>
    <n v="15266"/>
    <x v="3"/>
    <n v="7"/>
    <s v="04:14:26"/>
    <n v="170"/>
    <n v="-30.016666666666666"/>
    <n v="220.28333333333336"/>
    <x v="18"/>
    <s v="TRINIDAD VALENZUELA FUENTES - ALCAZAR KALA"/>
    <x v="4"/>
    <s v="03:44:25"/>
  </r>
  <r>
    <x v="4"/>
    <x v="0"/>
    <x v="1"/>
    <n v="80.3"/>
    <s v="YR"/>
    <s v="2"/>
    <x v="0"/>
    <s v=""/>
    <s v=""/>
    <s v="10176286"/>
    <s v="VICTOR"/>
    <s v="RIOS GARCIA HUIDOBRO"/>
    <s v="104VE08"/>
    <x v="118"/>
    <m/>
    <s v=""/>
    <m/>
    <s v=""/>
    <s v="CHL"/>
    <s v=""/>
    <s v="18,2"/>
    <s v="5975"/>
    <m/>
    <s v="01:40"/>
    <s v="18,57"/>
    <s v="5855"/>
    <m/>
    <s v="02:27"/>
    <s v="20,65"/>
    <s v="3470"/>
    <m/>
    <s v="16:22"/>
    <m/>
    <m/>
    <m/>
    <m/>
    <m/>
    <m/>
    <m/>
    <m/>
    <m/>
    <m/>
    <m/>
    <m/>
    <m/>
    <m/>
    <m/>
    <m/>
    <m/>
    <n v="18.89"/>
    <n v="15300"/>
    <n v="15300"/>
    <x v="3"/>
    <n v="8"/>
    <s v="04:15:00"/>
    <n v="165"/>
    <n v="-30.583333333333332"/>
    <n v="214.71666666666667"/>
    <x v="59"/>
    <s v="VICTOR RIOS GARCIA HUIDOBRO - ANCAR ANAKIN"/>
    <x v="4"/>
    <s v="03:44:25"/>
  </r>
  <r>
    <x v="4"/>
    <x v="0"/>
    <x v="1"/>
    <n v="80.3"/>
    <s v="YR"/>
    <s v="3"/>
    <x v="0"/>
    <s v=""/>
    <s v=""/>
    <s v="10107869"/>
    <s v="PEDRO Tomas"/>
    <s v="VARELA CERDA"/>
    <s v="105VW73"/>
    <x v="295"/>
    <m/>
    <s v=""/>
    <m/>
    <s v=""/>
    <s v="CHL"/>
    <s v=""/>
    <s v="18,06"/>
    <s v="6019"/>
    <m/>
    <s v="01:36"/>
    <s v="17,92"/>
    <s v="6066"/>
    <m/>
    <s v="02:18"/>
    <s v="21,91"/>
    <s v="3270"/>
    <m/>
    <s v="07:20"/>
    <m/>
    <m/>
    <m/>
    <m/>
    <m/>
    <m/>
    <m/>
    <m/>
    <m/>
    <m/>
    <m/>
    <m/>
    <m/>
    <m/>
    <m/>
    <m/>
    <m/>
    <n v="18.829999999999998"/>
    <n v="15354"/>
    <n v="15354"/>
    <x v="3"/>
    <n v="9"/>
    <s v="04:15:54"/>
    <n v="160"/>
    <n v="-31.483333333333334"/>
    <n v="208.81666666666666"/>
    <x v="26"/>
    <s v="PEDRO TOMAS VARELA CERDA - REPLICA"/>
    <x v="7"/>
    <s v="03:44:25"/>
  </r>
  <r>
    <x v="4"/>
    <x v="0"/>
    <x v="1"/>
    <n v="80.3"/>
    <s v="YR"/>
    <s v="4"/>
    <x v="0"/>
    <s v=""/>
    <s v=""/>
    <s v="10172600"/>
    <s v="JESUS Maximiliano"/>
    <s v="CERPA VERA"/>
    <s v="105KU57"/>
    <x v="128"/>
    <m/>
    <s v=""/>
    <m/>
    <s v=""/>
    <s v="CHL"/>
    <s v=""/>
    <s v="16,23"/>
    <s v="6699"/>
    <m/>
    <s v="00:49"/>
    <s v="16,55"/>
    <s v="6569"/>
    <m/>
    <s v="01:20"/>
    <s v="16,94"/>
    <s v="4230"/>
    <m/>
    <s v="01:55"/>
    <m/>
    <m/>
    <m/>
    <m/>
    <m/>
    <m/>
    <m/>
    <m/>
    <m/>
    <m/>
    <m/>
    <m/>
    <m/>
    <m/>
    <m/>
    <m/>
    <m/>
    <n v="16.52"/>
    <n v="17498"/>
    <n v="17498"/>
    <x v="3"/>
    <n v="16"/>
    <s v="04:51:38"/>
    <n v="125"/>
    <n v="-67.216666666666669"/>
    <n v="138.08333333333334"/>
    <x v="17"/>
    <s v="JESUS MAXIMILIANO CERPA VERA - Z T MAGLOV"/>
    <x v="4"/>
    <s v="03:44:25"/>
  </r>
  <r>
    <x v="4"/>
    <x v="0"/>
    <x v="1"/>
    <n v="80.3"/>
    <s v="YR"/>
    <s v="5"/>
    <x v="0"/>
    <s v=""/>
    <s v=""/>
    <s v="10176170"/>
    <s v="JOSE"/>
    <s v="SPOERER VERGARA"/>
    <m/>
    <x v="296"/>
    <m/>
    <s v=""/>
    <m/>
    <s v=""/>
    <s v="CHL"/>
    <s v=""/>
    <s v="15,16"/>
    <s v="7173"/>
    <m/>
    <s v="04:47"/>
    <s v="15,01"/>
    <s v="7241"/>
    <m/>
    <s v="03:52"/>
    <s v="15,84"/>
    <s v="4523"/>
    <m/>
    <s v="06:07"/>
    <m/>
    <m/>
    <m/>
    <m/>
    <m/>
    <m/>
    <m/>
    <m/>
    <m/>
    <m/>
    <m/>
    <m/>
    <m/>
    <m/>
    <m/>
    <m/>
    <m/>
    <n v="15.27"/>
    <n v="18937"/>
    <n v="18937"/>
    <x v="3"/>
    <n v="18"/>
    <s v="05:15:37"/>
    <n v="115"/>
    <n v="-91.2"/>
    <n v="104.10000000000001"/>
    <x v="23"/>
    <s v="JOSE SPOERER VERGARA - SAN FRANCISCO INDIO "/>
    <x v="5"/>
    <s v="03:44:25"/>
  </r>
  <r>
    <x v="4"/>
    <x v="0"/>
    <x v="1"/>
    <n v="80.3"/>
    <s v="YR"/>
    <s v="6"/>
    <x v="0"/>
    <s v=""/>
    <s v=""/>
    <m/>
    <s v="DIEGO"/>
    <s v="OYANEDEL"/>
    <m/>
    <x v="297"/>
    <m/>
    <s v=""/>
    <m/>
    <s v=""/>
    <s v="CHL"/>
    <s v=""/>
    <s v="15,01"/>
    <s v="7243"/>
    <m/>
    <s v="05:58"/>
    <s v="14,81"/>
    <s v="7343"/>
    <m/>
    <s v="06:41"/>
    <s v="16,45"/>
    <s v="4354"/>
    <m/>
    <s v="11:03"/>
    <m/>
    <m/>
    <m/>
    <m/>
    <m/>
    <m/>
    <m/>
    <m/>
    <m/>
    <m/>
    <m/>
    <m/>
    <m/>
    <m/>
    <m/>
    <m/>
    <m/>
    <n v="15.26"/>
    <n v="18940"/>
    <n v="18940"/>
    <x v="3"/>
    <n v="19"/>
    <s v="05:15:40"/>
    <n v="110"/>
    <n v="-91.25"/>
    <n v="99.050000000000011"/>
    <x v="75"/>
    <s v="DIEGO OYANEDEL - DUENDE"/>
    <x v="5"/>
    <s v="03:44:25"/>
  </r>
  <r>
    <x v="4"/>
    <x v="0"/>
    <x v="1"/>
    <n v="80.3"/>
    <s v="YR"/>
    <s v="7"/>
    <x v="1"/>
    <s v=""/>
    <s v=""/>
    <s v="10172476"/>
    <s v="FLORENCIA"/>
    <s v="CARDONE ALMARZA"/>
    <s v="104TU02"/>
    <x v="165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3"/>
    <s v="NA"/>
    <s v="NA"/>
    <n v="0"/>
    <e v="#VALUE!"/>
    <n v="0"/>
    <x v="54"/>
    <s v="FLORENCIA CARDONE ALMARZA - VIUDA NEGRA"/>
    <x v="4"/>
    <s v="03:44:25"/>
  </r>
  <r>
    <x v="4"/>
    <x v="1"/>
    <x v="1"/>
    <n v="80.3"/>
    <s v="AD"/>
    <s v="1"/>
    <x v="0"/>
    <s v=""/>
    <s v=""/>
    <s v="10139724"/>
    <s v="ORLANDO"/>
    <s v="VILLALOBOS"/>
    <m/>
    <x v="72"/>
    <m/>
    <s v=""/>
    <m/>
    <s v=""/>
    <s v="CHL"/>
    <s v=""/>
    <s v="08:30:00"/>
    <s v="09:55:13"/>
    <s v="09:59:40"/>
    <s v="20,21"/>
    <s v="21,26"/>
    <s v="5380"/>
    <m/>
    <s v="10:39:40"/>
    <s v="12:02:07"/>
    <s v="12:06:18"/>
    <s v="20,91"/>
    <s v="21,98"/>
    <s v="5198"/>
    <m/>
    <s v="12:46:18"/>
    <s v="13:37:37"/>
    <s v="13:46:05"/>
    <s v="19,97"/>
    <s v="23,27"/>
    <s v="3588"/>
    <m/>
    <m/>
    <m/>
    <m/>
    <m/>
    <m/>
    <m/>
    <m/>
    <m/>
    <n v="20.41"/>
    <n v="14166"/>
    <n v="14166"/>
    <x v="2"/>
    <n v="4"/>
    <s v="03:56:06"/>
    <n v="185"/>
    <n v="-11.683333333333334"/>
    <n v="253.61666666666667"/>
    <x v="33"/>
    <s v="ORLANDO VILLALOBOS - SALAM"/>
    <x v="4"/>
    <s v="03:44:25"/>
  </r>
  <r>
    <x v="4"/>
    <x v="1"/>
    <x v="1"/>
    <n v="80.3"/>
    <s v="AD"/>
    <s v="2"/>
    <x v="0"/>
    <s v=""/>
    <s v=""/>
    <m/>
    <s v="INGRID "/>
    <s v="FONCK"/>
    <s v="104RZ99"/>
    <x v="48"/>
    <m/>
    <s v=""/>
    <m/>
    <s v=""/>
    <s v="CHL"/>
    <s v=""/>
    <s v="08:30:00"/>
    <s v="09:55:20"/>
    <s v="10:00:34"/>
    <s v="20"/>
    <s v="21,23"/>
    <s v="5435"/>
    <m/>
    <s v="10:40:34"/>
    <s v="12:05:03"/>
    <s v="12:12:42"/>
    <s v="19,67"/>
    <s v="21,45"/>
    <s v="5527"/>
    <m/>
    <s v="12:52:42"/>
    <s v="13:44:38"/>
    <s v="13:54:58"/>
    <s v="19,17"/>
    <s v="22,99"/>
    <s v="3736"/>
    <m/>
    <m/>
    <m/>
    <m/>
    <m/>
    <m/>
    <m/>
    <m/>
    <m/>
    <n v="19.670000000000002"/>
    <n v="14699"/>
    <n v="14699"/>
    <x v="2"/>
    <n v="5"/>
    <s v="04:04:59"/>
    <n v="180"/>
    <n v="-20.566666666666666"/>
    <n v="239.73333333333335"/>
    <x v="38"/>
    <s v="INGRID  FONCK - FZ KARLA "/>
    <x v="0"/>
    <s v="03:44:25"/>
  </r>
  <r>
    <x v="4"/>
    <x v="1"/>
    <x v="1"/>
    <n v="80.3"/>
    <s v="AD"/>
    <s v="3"/>
    <x v="0"/>
    <s v=""/>
    <s v=""/>
    <m/>
    <s v="JORGE"/>
    <s v="GELDRES"/>
    <m/>
    <x v="224"/>
    <m/>
    <s v=""/>
    <m/>
    <s v=""/>
    <s v="CHL"/>
    <s v=""/>
    <s v="08:30:00"/>
    <s v="10:03:25"/>
    <s v="10:09:28"/>
    <s v="18,21"/>
    <s v="19,4"/>
    <s v="5969"/>
    <m/>
    <s v="10:49:28"/>
    <s v="12:13:38"/>
    <s v="12:20:00"/>
    <s v="20,02"/>
    <s v="21,53"/>
    <s v="5431"/>
    <m/>
    <s v="13:00:00"/>
    <s v="13:42:00"/>
    <s v="14:10:52"/>
    <s v="16,85"/>
    <s v="28,43"/>
    <s v="4253"/>
    <m/>
    <m/>
    <m/>
    <m/>
    <m/>
    <m/>
    <m/>
    <m/>
    <m/>
    <n v="18.47"/>
    <n v="15653"/>
    <n v="15653"/>
    <x v="2"/>
    <n v="10"/>
    <s v="04:20:53"/>
    <n v="155"/>
    <n v="-36.466666666666669"/>
    <n v="198.83333333333334"/>
    <x v="181"/>
    <s v="JORGE GELDRES - GLORIA"/>
    <x v="4"/>
    <s v="03:44:25"/>
  </r>
  <r>
    <x v="4"/>
    <x v="1"/>
    <x v="1"/>
    <n v="80.3"/>
    <s v="AD"/>
    <s v="4"/>
    <x v="0"/>
    <s v=""/>
    <s v=""/>
    <s v="10155220"/>
    <s v="NICOLAS"/>
    <s v="BULNES LABRA"/>
    <s v="105SM84"/>
    <x v="298"/>
    <m/>
    <s v=""/>
    <m/>
    <s v=""/>
    <s v="CHL"/>
    <s v=""/>
    <s v="08:30:00"/>
    <s v="10:06:41"/>
    <s v="10:09:04"/>
    <s v="18,29"/>
    <s v="18,74"/>
    <s v="5945"/>
    <m/>
    <s v="10:49:04"/>
    <s v="12:22:00"/>
    <s v="12:26:10"/>
    <s v="18,66"/>
    <s v="19,5"/>
    <s v="5826"/>
    <m/>
    <s v="13:06:10"/>
    <s v="14:05:11"/>
    <s v="14:18:14"/>
    <s v="16,57"/>
    <s v="20,24"/>
    <s v="4323"/>
    <m/>
    <m/>
    <m/>
    <m/>
    <m/>
    <m/>
    <m/>
    <m/>
    <m/>
    <n v="17.96"/>
    <n v="16094"/>
    <n v="16094"/>
    <x v="2"/>
    <n v="11"/>
    <s v="04:28:14"/>
    <n v="150"/>
    <n v="-43.81666666666667"/>
    <n v="186.48333333333335"/>
    <x v="228"/>
    <s v="NICOLAS BULNES LABRA - SHARON"/>
    <x v="4"/>
    <s v="03:44:25"/>
  </r>
  <r>
    <x v="4"/>
    <x v="1"/>
    <x v="1"/>
    <n v="80.3"/>
    <s v="AD"/>
    <s v="5"/>
    <x v="0"/>
    <s v=""/>
    <s v=""/>
    <m/>
    <s v="FELIPE"/>
    <s v="THOMSEN"/>
    <m/>
    <x v="61"/>
    <m/>
    <s v=""/>
    <m/>
    <s v=""/>
    <s v="CHL"/>
    <s v=""/>
    <s v="08:30:00"/>
    <s v="10:03:27"/>
    <s v="10:10:25"/>
    <s v="18,04"/>
    <s v="19,39"/>
    <s v="6026"/>
    <m/>
    <s v="10:50:25"/>
    <s v="12:13:35"/>
    <s v="12:23:52"/>
    <s v="19,39"/>
    <s v="21,79"/>
    <s v="5607"/>
    <m/>
    <s v="13:03:52"/>
    <s v="14:05:13"/>
    <s v="14:20:57"/>
    <s v="15,49"/>
    <s v="19,46"/>
    <s v="4626"/>
    <m/>
    <m/>
    <m/>
    <m/>
    <m/>
    <m/>
    <m/>
    <m/>
    <m/>
    <n v="17.78"/>
    <n v="16258"/>
    <n v="16258"/>
    <x v="2"/>
    <n v="12"/>
    <s v="04:30:58"/>
    <n v="145"/>
    <n v="-46.55"/>
    <n v="178.75"/>
    <x v="61"/>
    <s v="FELIPE THOMSEN - ZAGAL"/>
    <x v="4"/>
    <s v="03:44:25"/>
  </r>
  <r>
    <x v="4"/>
    <x v="1"/>
    <x v="1"/>
    <n v="80.3"/>
    <s v="AD"/>
    <s v="6"/>
    <x v="0"/>
    <s v=""/>
    <s v=""/>
    <s v="10154327"/>
    <s v="ANDRES"/>
    <s v="VELASQUEZ"/>
    <s v="106GG91"/>
    <x v="26"/>
    <m/>
    <s v=""/>
    <m/>
    <s v=""/>
    <s v="CHL"/>
    <s v=""/>
    <s v="08:30:00"/>
    <s v="10:08:14"/>
    <s v="10:14:51"/>
    <s v="17,28"/>
    <s v="18,44"/>
    <s v="6292"/>
    <m/>
    <s v="10:54:51"/>
    <s v="12:39:20"/>
    <s v="12:45:09"/>
    <s v="16,43"/>
    <s v="17,34"/>
    <s v="6618"/>
    <m/>
    <s v="13:25:09"/>
    <s v="15:05:49"/>
    <s v="15:15:07"/>
    <s v="10,86"/>
    <s v="11,86"/>
    <s v="6598"/>
    <m/>
    <m/>
    <m/>
    <m/>
    <m/>
    <m/>
    <m/>
    <m/>
    <m/>
    <n v="14.82"/>
    <n v="19508"/>
    <n v="19508"/>
    <x v="2"/>
    <n v="20"/>
    <s v="05:25:08"/>
    <n v="105"/>
    <n v="-100.71666666666667"/>
    <n v="84.583333333333343"/>
    <x v="201"/>
    <s v="ANDRES VELASQUEZ - FADAR HADIN"/>
    <x v="4"/>
    <s v="03:44:25"/>
  </r>
  <r>
    <x v="4"/>
    <x v="1"/>
    <x v="1"/>
    <n v="80.3"/>
    <s v="AD"/>
    <s v="7"/>
    <x v="0"/>
    <s v=""/>
    <s v=""/>
    <s v="10045218"/>
    <s v="ALVARO"/>
    <s v="LLOMPART GRIMM"/>
    <m/>
    <x v="299"/>
    <m/>
    <s v=""/>
    <m/>
    <s v=""/>
    <s v="CHL"/>
    <s v=""/>
    <s v="08:30:00"/>
    <s v="10:32:52"/>
    <s v="10:41:11"/>
    <s v="13,81"/>
    <s v="14,75"/>
    <s v="7872"/>
    <m/>
    <s v="11:21:11"/>
    <s v="13:05:21"/>
    <s v="13:16:10"/>
    <s v="15,76"/>
    <s v="17,4"/>
    <s v="6899"/>
    <m/>
    <s v="13:56:10"/>
    <s v="15:09:37"/>
    <s v="15:19:43"/>
    <s v="14,29"/>
    <s v="16,26"/>
    <s v="5013"/>
    <m/>
    <m/>
    <m/>
    <m/>
    <m/>
    <m/>
    <m/>
    <m/>
    <m/>
    <n v="14.61"/>
    <n v="19783"/>
    <n v="19783"/>
    <x v="2"/>
    <n v="21"/>
    <s v="05:29:43"/>
    <n v="100"/>
    <n v="-105.3"/>
    <n v="80.299999929999998"/>
    <x v="175"/>
    <s v="ALVARO LLOMPART GRIMM - BAYO"/>
    <x v="4"/>
    <s v="03:44:25"/>
  </r>
  <r>
    <x v="4"/>
    <x v="1"/>
    <x v="1"/>
    <n v="80.3"/>
    <s v="AD"/>
    <s v="8"/>
    <x v="0"/>
    <s v=""/>
    <s v=""/>
    <m/>
    <s v="FRANCISCO"/>
    <s v="VERGARA"/>
    <s v=""/>
    <x v="300"/>
    <m/>
    <s v=""/>
    <m/>
    <s v=""/>
    <s v="CHL"/>
    <s v=""/>
    <s v="08:30:00"/>
    <s v="10:23:31"/>
    <s v="10:29:32"/>
    <s v="15,16"/>
    <s v="15,96"/>
    <s v="7172"/>
    <m/>
    <s v="11:09:32"/>
    <s v="13:04:37"/>
    <s v="13:11:29"/>
    <s v="14,86"/>
    <s v="15,75"/>
    <s v="7317"/>
    <m/>
    <s v="13:51:29"/>
    <s v="15:10:56"/>
    <s v="15:19:46"/>
    <s v="13,52"/>
    <s v="15,03"/>
    <s v="5297"/>
    <m/>
    <m/>
    <m/>
    <m/>
    <m/>
    <m/>
    <m/>
    <m/>
    <m/>
    <n v="14.61"/>
    <n v="19786"/>
    <n v="19786"/>
    <x v="2"/>
    <n v="22"/>
    <s v="05:29:46"/>
    <n v="95"/>
    <n v="-105.35"/>
    <n v="80.299999919999991"/>
    <x v="150"/>
    <s v="FRANCISCO VERGARA - AP DAKAR MAGNUM"/>
    <x v="4"/>
    <s v="03:44:25"/>
  </r>
  <r>
    <x v="4"/>
    <x v="1"/>
    <x v="1"/>
    <n v="80.3"/>
    <s v="AD"/>
    <s v="9"/>
    <x v="1"/>
    <s v=""/>
    <s v=""/>
    <m/>
    <s v="JOSE MANUEL"/>
    <s v="OLIVO HERNANDEZ"/>
    <s v=""/>
    <x v="301"/>
    <m/>
    <s v=""/>
    <m/>
    <s v=""/>
    <s v="CHL"/>
    <s v=""/>
    <s v="08:30:00"/>
    <s v="09:54:58"/>
    <s v="10:06:03"/>
    <s v="18,86"/>
    <s v="21,32"/>
    <s v="5763"/>
    <m/>
    <s v="10:46:03"/>
    <s v="12:58:20"/>
    <s v="13:00:07"/>
    <s v="13,52"/>
    <s v="13,7"/>
    <s v="8044"/>
    <m/>
    <s v="13:40:07"/>
    <s v="15:00:33"/>
    <s v="15:04:18"/>
    <s v="14,18"/>
    <s v="14,84"/>
    <s v="5052"/>
    <s v="FTQ GA"/>
    <m/>
    <m/>
    <m/>
    <m/>
    <m/>
    <m/>
    <m/>
    <m/>
    <n v="15.33"/>
    <n v="18859"/>
    <s v="NA"/>
    <x v="2"/>
    <s v="NA"/>
    <s v="NA"/>
    <n v="0"/>
    <e v="#VALUE!"/>
    <n v="0"/>
    <x v="229"/>
    <s v="JOSE MANUEL OLIVO HERNANDEZ - ODIN"/>
    <x v="4"/>
    <s v="03:44:25"/>
  </r>
  <r>
    <x v="4"/>
    <x v="1"/>
    <x v="1"/>
    <n v="80.3"/>
    <s v="AD"/>
    <s v="10"/>
    <x v="1"/>
    <s v=""/>
    <s v=""/>
    <m/>
    <s v="RICARDO"/>
    <s v="THOMSEN"/>
    <m/>
    <x v="63"/>
    <m/>
    <s v=""/>
    <m/>
    <s v=""/>
    <s v="CHL"/>
    <s v=""/>
    <s v="08:30:00"/>
    <s v="10:03:20"/>
    <s v="10:09:37"/>
    <s v="18,19"/>
    <s v="19,41"/>
    <s v="5978"/>
    <s v="FTQ GA"/>
    <m/>
    <m/>
    <m/>
    <m/>
    <m/>
    <m/>
    <m/>
    <m/>
    <m/>
    <m/>
    <m/>
    <m/>
    <m/>
    <m/>
    <m/>
    <m/>
    <m/>
    <m/>
    <m/>
    <m/>
    <m/>
    <m/>
    <n v="18.190000000000001"/>
    <n v="5978"/>
    <s v="NA"/>
    <x v="2"/>
    <s v="NA"/>
    <s v="NA"/>
    <n v="0"/>
    <e v="#VALUE!"/>
    <n v="0"/>
    <x v="63"/>
    <s v="RICARDO THOMSEN - CORAJE"/>
    <x v="4"/>
    <s v="03:44:25"/>
  </r>
  <r>
    <x v="4"/>
    <x v="1"/>
    <x v="1"/>
    <n v="80.3"/>
    <s v="YR"/>
    <s v="1"/>
    <x v="0"/>
    <s v=""/>
    <s v=""/>
    <m/>
    <s v="NICOLAS"/>
    <s v="SILVA OVALLE"/>
    <s v="104WZ17"/>
    <x v="164"/>
    <m/>
    <s v=""/>
    <m/>
    <s v=""/>
    <s v="CHL"/>
    <s v=""/>
    <s v="08:45:00"/>
    <s v="10:38:48"/>
    <s v="10:40:36"/>
    <s v="15,67"/>
    <s v="15,92"/>
    <s v="6936"/>
    <m/>
    <s v="11:20:36"/>
    <s v="12:58:40"/>
    <s v="13:00:52"/>
    <s v="18,07"/>
    <s v="18,48"/>
    <s v="6016"/>
    <m/>
    <s v="13:40:52"/>
    <s v="14:29:49"/>
    <s v="14:36:37"/>
    <s v="21,41"/>
    <s v="24,39"/>
    <s v="3345"/>
    <m/>
    <m/>
    <m/>
    <m/>
    <m/>
    <m/>
    <m/>
    <m/>
    <m/>
    <n v="17.739999999999998"/>
    <n v="16298"/>
    <n v="16298"/>
    <x v="3"/>
    <n v="13"/>
    <s v="04:31:38"/>
    <n v="140"/>
    <n v="-47.216666666666669"/>
    <n v="173.08333333333334"/>
    <x v="230"/>
    <s v="NICOLAS SILVA OVALLE - HADY"/>
    <x v="4"/>
    <s v="03:44:25"/>
  </r>
  <r>
    <x v="4"/>
    <x v="1"/>
    <x v="1"/>
    <n v="80.3"/>
    <s v="YR"/>
    <s v="2"/>
    <x v="0"/>
    <s v=""/>
    <s v=""/>
    <m/>
    <s v="AMELIA "/>
    <s v="LARRAIN"/>
    <s v="105IK40"/>
    <x v="150"/>
    <m/>
    <s v=""/>
    <m/>
    <s v=""/>
    <s v="CHL"/>
    <s v=""/>
    <s v="08:45:00"/>
    <s v="10:24:02"/>
    <s v="10:27:39"/>
    <s v="17,65"/>
    <s v="18,29"/>
    <s v="6160"/>
    <m/>
    <s v="11:07:39"/>
    <s v="12:53:51"/>
    <s v="13:00:02"/>
    <s v="16,12"/>
    <s v="17,06"/>
    <s v="6743"/>
    <m/>
    <s v="13:40:02"/>
    <s v="14:48:00"/>
    <s v="14:56:40"/>
    <s v="15,58"/>
    <s v="17,57"/>
    <s v="4598"/>
    <m/>
    <m/>
    <m/>
    <m/>
    <m/>
    <m/>
    <m/>
    <m/>
    <m/>
    <n v="16.52"/>
    <n v="17500"/>
    <n v="17500"/>
    <x v="3"/>
    <n v="17"/>
    <s v="04:51:40"/>
    <n v="120"/>
    <n v="-67.25"/>
    <n v="133.05000000000001"/>
    <x v="83"/>
    <s v="AMELIA  LARRAIN - SOLOPETE"/>
    <x v="1"/>
    <s v="03:44:25"/>
  </r>
  <r>
    <x v="4"/>
    <x v="1"/>
    <x v="1"/>
    <n v="80.3"/>
    <s v="YR"/>
    <s v="3"/>
    <x v="1"/>
    <s v=""/>
    <s v=""/>
    <s v="10192484"/>
    <s v="FLORENCIA CATALINA"/>
    <s v="CERPA VERA"/>
    <s v=""/>
    <x v="84"/>
    <m/>
    <s v=""/>
    <m/>
    <s v=""/>
    <s v="CHL"/>
    <s v=""/>
    <s v="08:45:00"/>
    <s v="10:35:47"/>
    <s v="10:37:56"/>
    <s v="16,04"/>
    <s v="16,36"/>
    <s v="6777"/>
    <m/>
    <s v="11:17:56"/>
    <s v="13:25:28"/>
    <s v="13:36:12"/>
    <s v="13,1"/>
    <s v="14,21"/>
    <s v="8296"/>
    <s v="RET"/>
    <m/>
    <m/>
    <m/>
    <m/>
    <m/>
    <m/>
    <m/>
    <m/>
    <m/>
    <m/>
    <m/>
    <m/>
    <m/>
    <m/>
    <m/>
    <n v="14.43"/>
    <n v="15073"/>
    <s v="NA"/>
    <x v="3"/>
    <s v="NA"/>
    <s v="NA"/>
    <n v="0"/>
    <e v="#VALUE!"/>
    <n v="0"/>
    <x v="53"/>
    <s v="FLORENCIA CATALINA CERPA VERA - HDM MAGNOLIA"/>
    <x v="4"/>
    <s v="03:44:25"/>
  </r>
  <r>
    <x v="4"/>
    <x v="1"/>
    <x v="2"/>
    <n v="60.4"/>
    <s v="AD"/>
    <s v="1"/>
    <x v="0"/>
    <s v=""/>
    <s v=""/>
    <m/>
    <s v="ARMANDO JOSE"/>
    <s v="HARGOUS MIDDLETON"/>
    <m/>
    <x v="168"/>
    <m/>
    <s v=""/>
    <m/>
    <s v=""/>
    <s v="CHL"/>
    <s v=""/>
    <s v="11:00:00"/>
    <s v="12:34:35"/>
    <s v="12:38:02"/>
    <s v="18,48"/>
    <s v="19,16"/>
    <s v="5883"/>
    <m/>
    <s v="13:18:02"/>
    <s v="15:00:12"/>
    <s v="15:06:21"/>
    <s v="16,73"/>
    <s v="17,74"/>
    <s v="6499"/>
    <m/>
    <m/>
    <m/>
    <m/>
    <m/>
    <m/>
    <m/>
    <m/>
    <m/>
    <m/>
    <m/>
    <m/>
    <m/>
    <m/>
    <m/>
    <m/>
    <n v="17.559999999999999"/>
    <n v="12382"/>
    <n v="12382"/>
    <x v="4"/>
    <n v="1"/>
    <s v="03:26:22"/>
    <n v="200"/>
    <n v="0"/>
    <n v="260.39999999999998"/>
    <x v="231"/>
    <s v="ARMANDO JOSE HARGOUS MIDDLETON - DOMINIQUE"/>
    <x v="4"/>
    <s v="03:26:22"/>
  </r>
  <r>
    <x v="4"/>
    <x v="1"/>
    <x v="2"/>
    <n v="60.4"/>
    <s v="AD"/>
    <s v="2"/>
    <x v="1"/>
    <s v=""/>
    <s v=""/>
    <m/>
    <s v="ISABEL"/>
    <s v="BACHELET COTO"/>
    <s v="104ZC34"/>
    <x v="205"/>
    <m/>
    <s v=""/>
    <m/>
    <s v=""/>
    <s v="CHL"/>
    <s v=""/>
    <s v="11:00:00"/>
    <s v="12:28:59"/>
    <s v="12:33:09"/>
    <s v="19,45"/>
    <s v="20,36"/>
    <s v="5590"/>
    <m/>
    <s v="13:13:09"/>
    <s v="14:59:36"/>
    <s v="15:06:26"/>
    <s v="16"/>
    <s v="17,02"/>
    <s v="6797"/>
    <m/>
    <m/>
    <m/>
    <m/>
    <m/>
    <m/>
    <m/>
    <m/>
    <m/>
    <m/>
    <m/>
    <m/>
    <m/>
    <m/>
    <m/>
    <m/>
    <n v="17.55"/>
    <n v="12387"/>
    <s v="NA"/>
    <x v="4"/>
    <s v="NA"/>
    <s v="NA"/>
    <n v="0"/>
    <e v="#VALUE!"/>
    <n v="0"/>
    <x v="232"/>
    <s v="ISABEL BACHELET COTO - FUEGO DREAM"/>
    <x v="4"/>
    <s v="03:26:22"/>
  </r>
  <r>
    <x v="4"/>
    <x v="1"/>
    <x v="2"/>
    <n v="60.4"/>
    <s v="AD"/>
    <s v="3"/>
    <x v="0"/>
    <s v=""/>
    <s v=""/>
    <m/>
    <s v="FRANCISCA "/>
    <s v="SANTA CRUZ MANRIQUEZ"/>
    <m/>
    <x v="177"/>
    <m/>
    <s v=""/>
    <m/>
    <s v=""/>
    <s v="CHL"/>
    <s v=""/>
    <s v="11:00:00"/>
    <s v="12:41:49"/>
    <s v="12:44:35"/>
    <s v="17,32"/>
    <s v="17,79"/>
    <s v="6276"/>
    <m/>
    <s v="13:24:35"/>
    <s v="15:09:19"/>
    <s v="15:13:13"/>
    <s v="16,68"/>
    <s v="17,3"/>
    <s v="6518"/>
    <m/>
    <m/>
    <m/>
    <m/>
    <m/>
    <m/>
    <m/>
    <m/>
    <m/>
    <m/>
    <m/>
    <m/>
    <m/>
    <m/>
    <m/>
    <m/>
    <n v="17"/>
    <n v="12794"/>
    <n v="12794"/>
    <x v="4"/>
    <n v="2"/>
    <s v="03:33:14"/>
    <n v="195"/>
    <n v="-6.8666666666666671"/>
    <n v="248.53333333333333"/>
    <x v="159"/>
    <s v="FRANCISCA  SANTA CRUZ MANRIQUEZ - JEKE"/>
    <x v="6"/>
    <s v="03:26:22"/>
  </r>
  <r>
    <x v="4"/>
    <x v="1"/>
    <x v="2"/>
    <n v="60.4"/>
    <s v="AD"/>
    <s v="4"/>
    <x v="0"/>
    <s v=""/>
    <s v=""/>
    <s v="10067052"/>
    <s v="JOSE ANTONIO "/>
    <s v="VICENTE OLIVARI"/>
    <m/>
    <x v="102"/>
    <m/>
    <s v=""/>
    <m/>
    <s v=""/>
    <s v="CHL"/>
    <s v=""/>
    <s v="11:00:00"/>
    <s v="12:53:54"/>
    <s v="13:01:05"/>
    <s v="14,96"/>
    <s v="15,91"/>
    <s v="7265"/>
    <m/>
    <s v="13:41:05"/>
    <s v="15:39:00"/>
    <s v="15:45:09"/>
    <s v="14,61"/>
    <s v="15,37"/>
    <s v="7444"/>
    <m/>
    <m/>
    <m/>
    <m/>
    <m/>
    <m/>
    <m/>
    <m/>
    <m/>
    <m/>
    <m/>
    <m/>
    <m/>
    <m/>
    <m/>
    <m/>
    <n v="14.78"/>
    <n v="14709"/>
    <n v="14709"/>
    <x v="4"/>
    <n v="3"/>
    <s v="04:05:09"/>
    <n v="190"/>
    <n v="-38.783333333333331"/>
    <n v="211.61666666666667"/>
    <x v="102"/>
    <s v="JOSE ANTONIO  VICENTE OLIVARI - GARSIK"/>
    <x v="4"/>
    <s v="03:26:22"/>
  </r>
  <r>
    <x v="4"/>
    <x v="1"/>
    <x v="2"/>
    <n v="60.4"/>
    <s v="AD"/>
    <s v="5"/>
    <x v="0"/>
    <s v=""/>
    <s v=""/>
    <m/>
    <s v="RAFAEL "/>
    <s v="CARRERE"/>
    <m/>
    <x v="107"/>
    <m/>
    <s v=""/>
    <m/>
    <s v=""/>
    <s v="CHL"/>
    <s v=""/>
    <s v="11:00:00"/>
    <s v="12:58:08"/>
    <s v="13:04:07"/>
    <s v="14,6"/>
    <s v="15,34"/>
    <s v="7448"/>
    <m/>
    <s v="13:44:07"/>
    <s v="15:39:27"/>
    <s v="15:45:24"/>
    <s v="14,94"/>
    <s v="15,71"/>
    <s v="7277"/>
    <m/>
    <m/>
    <m/>
    <m/>
    <m/>
    <m/>
    <m/>
    <m/>
    <m/>
    <m/>
    <m/>
    <m/>
    <m/>
    <m/>
    <m/>
    <m/>
    <n v="14.77"/>
    <n v="14724"/>
    <n v="14724"/>
    <x v="4"/>
    <n v="4"/>
    <s v="04:05:24"/>
    <n v="185"/>
    <n v="-39.033333333333331"/>
    <n v="206.36666666666667"/>
    <x v="107"/>
    <s v="RAFAEL  CARRERE - ZINGARA"/>
    <x v="10"/>
    <s v="03:26:22"/>
  </r>
  <r>
    <x v="4"/>
    <x v="1"/>
    <x v="2"/>
    <n v="60.4"/>
    <s v="AD"/>
    <s v="6"/>
    <x v="1"/>
    <s v=""/>
    <s v=""/>
    <m/>
    <s v="ANDRES"/>
    <s v="GATICA JOLFRE"/>
    <m/>
    <x v="302"/>
    <m/>
    <s v=""/>
    <m/>
    <s v=""/>
    <s v="CHL"/>
    <s v=""/>
    <s v="11:00:00"/>
    <s v="12:36:37"/>
    <s v="12:39:41"/>
    <s v="18,18"/>
    <s v="18,75"/>
    <s v="5982"/>
    <s v="FTQ GA"/>
    <m/>
    <m/>
    <m/>
    <m/>
    <m/>
    <m/>
    <m/>
    <m/>
    <m/>
    <m/>
    <m/>
    <m/>
    <m/>
    <m/>
    <m/>
    <m/>
    <m/>
    <m/>
    <m/>
    <m/>
    <m/>
    <m/>
    <n v="18.18"/>
    <n v="5982"/>
    <s v="NA"/>
    <x v="4"/>
    <s v="NA"/>
    <s v="NA"/>
    <n v="0"/>
    <e v="#VALUE!"/>
    <n v="0"/>
    <x v="165"/>
    <s v="ANDRES GATICA JOLFRE - CENIX"/>
    <x v="7"/>
    <s v="03:26:22"/>
  </r>
  <r>
    <x v="4"/>
    <x v="1"/>
    <x v="2"/>
    <n v="60.4"/>
    <s v="AD"/>
    <s v="7"/>
    <x v="1"/>
    <s v=""/>
    <s v=""/>
    <m/>
    <s v="JOSÉ ELIAS"/>
    <s v="RISHMAWI"/>
    <m/>
    <x v="114"/>
    <m/>
    <s v=""/>
    <m/>
    <s v=""/>
    <s v="CHL"/>
    <s v=""/>
    <s v="11:00:00"/>
    <s v="12:34:31"/>
    <s v="12:41:01"/>
    <s v="17,94"/>
    <s v="19,17"/>
    <s v="6062"/>
    <s v="FTQ GA"/>
    <m/>
    <m/>
    <m/>
    <m/>
    <m/>
    <m/>
    <m/>
    <m/>
    <m/>
    <m/>
    <m/>
    <m/>
    <m/>
    <m/>
    <m/>
    <m/>
    <m/>
    <m/>
    <m/>
    <m/>
    <m/>
    <m/>
    <n v="17.940000000000001"/>
    <n v="6062"/>
    <s v="NA"/>
    <x v="4"/>
    <s v="NA"/>
    <s v="NA"/>
    <n v="0"/>
    <e v="#VALUE!"/>
    <n v="0"/>
    <x v="233"/>
    <s v="JOSÉ ELIAS RISHMAWI - MAÑIO"/>
    <x v="4"/>
    <s v="03:26:22"/>
  </r>
  <r>
    <x v="4"/>
    <x v="1"/>
    <x v="2"/>
    <n v="60.4"/>
    <s v="YR"/>
    <s v="1"/>
    <x v="0"/>
    <s v=""/>
    <s v=""/>
    <m/>
    <s v="JOSEFA"/>
    <s v="AGUILERA"/>
    <m/>
    <x v="112"/>
    <m/>
    <s v=""/>
    <m/>
    <s v=""/>
    <s v="CHL"/>
    <s v=""/>
    <s v="11:00:00"/>
    <s v="12:58:12"/>
    <s v="13:04:22"/>
    <s v="14,57"/>
    <s v="15,33"/>
    <s v="7463"/>
    <m/>
    <s v="13:44:22"/>
    <s v="15:39:54"/>
    <s v="15:46:31"/>
    <s v="14,84"/>
    <s v="15,68"/>
    <s v="7329"/>
    <m/>
    <m/>
    <m/>
    <m/>
    <m/>
    <m/>
    <m/>
    <m/>
    <m/>
    <m/>
    <m/>
    <m/>
    <m/>
    <m/>
    <m/>
    <m/>
    <n v="14.7"/>
    <n v="14791"/>
    <n v="14791"/>
    <x v="8"/>
    <n v="5"/>
    <s v="04:06:31"/>
    <n v="180"/>
    <n v="-40.15"/>
    <n v="200.25"/>
    <x v="112"/>
    <s v="JOSEFA AGUILERA - SULTAN AUGUSTO"/>
    <x v="10"/>
    <s v="03:26:22"/>
  </r>
  <r>
    <x v="4"/>
    <x v="1"/>
    <x v="2"/>
    <n v="60.4"/>
    <s v="YR"/>
    <s v="2"/>
    <x v="0"/>
    <s v=""/>
    <s v=""/>
    <s v="10187939"/>
    <s v="EMILIA"/>
    <s v="PATTERSON"/>
    <m/>
    <x v="195"/>
    <m/>
    <s v=""/>
    <m/>
    <s v=""/>
    <s v="CHL"/>
    <s v=""/>
    <s v="11:00:00"/>
    <s v="12:58:14"/>
    <s v="13:06:42"/>
    <s v="14,3"/>
    <s v="15,32"/>
    <s v="7603"/>
    <m/>
    <s v="13:46:42"/>
    <s v="15:39:59"/>
    <s v="16:09:10"/>
    <s v="12,72"/>
    <s v="16"/>
    <s v="8548"/>
    <m/>
    <m/>
    <m/>
    <m/>
    <m/>
    <m/>
    <m/>
    <m/>
    <m/>
    <m/>
    <m/>
    <m/>
    <m/>
    <m/>
    <m/>
    <m/>
    <n v="13.46"/>
    <n v="16150"/>
    <n v="16150"/>
    <x v="8"/>
    <n v="6"/>
    <s v="04:29:10"/>
    <n v="175"/>
    <n v="-62.8"/>
    <n v="172.60000000000002"/>
    <x v="55"/>
    <s v="EMILIA PATTERSON - PROFETA"/>
    <x v="3"/>
    <s v="03:26:22"/>
  </r>
  <r>
    <x v="4"/>
    <x v="1"/>
    <x v="2"/>
    <n v="60.4"/>
    <s v="YR"/>
    <s v="3"/>
    <x v="1"/>
    <s v=""/>
    <s v=""/>
    <m/>
    <s v="FLORENCIA"/>
    <s v="HIRMAS VALDERRAMA"/>
    <m/>
    <x v="111"/>
    <m/>
    <s v=""/>
    <m/>
    <s v=""/>
    <s v="CHL"/>
    <s v=""/>
    <s v="11:00:00"/>
    <s v="12:41:48"/>
    <s v="12:46:55"/>
    <s v="16,95"/>
    <s v="17,8"/>
    <s v="6415"/>
    <m/>
    <s v="13:26:55"/>
    <s v="15:09:42"/>
    <s v="15:18:12"/>
    <s v="16,28"/>
    <s v="17,63"/>
    <s v="6678"/>
    <s v="FTQ GA"/>
    <m/>
    <m/>
    <m/>
    <m/>
    <m/>
    <m/>
    <m/>
    <m/>
    <m/>
    <m/>
    <m/>
    <m/>
    <m/>
    <m/>
    <m/>
    <n v="16.61"/>
    <n v="13093"/>
    <s v="NA"/>
    <x v="8"/>
    <s v="NA"/>
    <s v="NA"/>
    <n v="0"/>
    <e v="#VALUE!"/>
    <n v="0"/>
    <x v="111"/>
    <s v="FLORENCIA HIRMAS VALDERRAMA - NAHLA"/>
    <x v="4"/>
    <s v="03:26:22"/>
  </r>
  <r>
    <x v="4"/>
    <x v="1"/>
    <x v="2"/>
    <n v="60.4"/>
    <s v="YR"/>
    <s v="4"/>
    <x v="1"/>
    <s v=""/>
    <s v=""/>
    <m/>
    <s v="CRISTOBAL"/>
    <s v="ROJAS"/>
    <m/>
    <x v="223"/>
    <m/>
    <s v=""/>
    <m/>
    <s v=""/>
    <s v="CHL"/>
    <s v=""/>
    <s v="11:00:00"/>
    <s v="12:58:19"/>
    <s v="13:03:16"/>
    <s v="14,7"/>
    <s v="15,31"/>
    <s v="7397"/>
    <m/>
    <s v="13:43:16"/>
    <s v="15:40:00"/>
    <s v="15:45:17"/>
    <s v="14,85"/>
    <s v="15,52"/>
    <s v="7321"/>
    <s v="FTQ ME"/>
    <m/>
    <m/>
    <m/>
    <m/>
    <m/>
    <m/>
    <m/>
    <m/>
    <m/>
    <m/>
    <m/>
    <m/>
    <m/>
    <m/>
    <m/>
    <n v="14.77"/>
    <n v="14718"/>
    <s v="NA"/>
    <x v="8"/>
    <s v="NA"/>
    <s v="NA"/>
    <n v="0"/>
    <e v="#VALUE!"/>
    <n v="0"/>
    <x v="180"/>
    <s v="CRISTOBAL ROJAS - RANQUILCO FARUK"/>
    <x v="4"/>
    <s v="03:26:22"/>
  </r>
  <r>
    <x v="4"/>
    <x v="1"/>
    <x v="3"/>
    <n v="39.700000000000003"/>
    <s v="AD"/>
    <s v="1"/>
    <x v="0"/>
    <s v=""/>
    <s v=""/>
    <s v="10018453"/>
    <s v="RENI "/>
    <s v="MULLER KNOOP"/>
    <s v=""/>
    <x v="303"/>
    <m/>
    <s v=""/>
    <m/>
    <s v=""/>
    <s v="CHL"/>
    <s v=""/>
    <s v="12:30:00"/>
    <s v="13:29:40"/>
    <s v="13:33:15"/>
    <s v="18,78"/>
    <s v="19,91"/>
    <s v="3795"/>
    <m/>
    <s v="14:13:15"/>
    <s v="15:10:02"/>
    <s v="15:13:57"/>
    <s v="19,67"/>
    <s v="21,02"/>
    <s v="3642"/>
    <m/>
    <m/>
    <m/>
    <m/>
    <m/>
    <m/>
    <m/>
    <m/>
    <m/>
    <m/>
    <m/>
    <m/>
    <m/>
    <m/>
    <m/>
    <m/>
    <n v="19.22"/>
    <n v="7437"/>
    <n v="7437"/>
    <x v="5"/>
    <n v="1"/>
    <s v="02:03:57"/>
    <n v="200"/>
    <n v="0"/>
    <n v="239.7"/>
    <x v="234"/>
    <s v="RENI  MULLER KNOOP - CIROMAGNUM"/>
    <x v="4"/>
    <s v="02:03:57"/>
  </r>
  <r>
    <x v="4"/>
    <x v="1"/>
    <x v="3"/>
    <n v="39.700000000000003"/>
    <s v="AD"/>
    <s v="2"/>
    <x v="0"/>
    <s v=""/>
    <s v=""/>
    <s v="10150368"/>
    <s v="MARIA IGNACIA"/>
    <s v="SAT YABER"/>
    <s v="103hq92"/>
    <x v="89"/>
    <m/>
    <s v=""/>
    <m/>
    <s v=""/>
    <s v="CHL"/>
    <s v=""/>
    <s v="12:30:00"/>
    <s v="13:29:37"/>
    <s v="13:31:51"/>
    <s v="19,2"/>
    <s v="19,92"/>
    <s v="3712"/>
    <m/>
    <s v="14:11:51"/>
    <s v="15:10:08"/>
    <s v="15:14:58"/>
    <s v="18,92"/>
    <s v="20,49"/>
    <s v="3787"/>
    <m/>
    <m/>
    <m/>
    <m/>
    <m/>
    <m/>
    <m/>
    <m/>
    <m/>
    <m/>
    <m/>
    <m/>
    <m/>
    <m/>
    <m/>
    <m/>
    <n v="19.059999999999999"/>
    <n v="7498"/>
    <n v="7498"/>
    <x v="5"/>
    <n v="2"/>
    <s v="02:04:58"/>
    <n v="195"/>
    <n v="-1.0166666666666666"/>
    <n v="233.68333333333331"/>
    <x v="89"/>
    <s v="MARIA IGNACIA SAT YABER - COPIHUE"/>
    <x v="10"/>
    <s v="02:03:57"/>
  </r>
  <r>
    <x v="4"/>
    <x v="1"/>
    <x v="3"/>
    <n v="39.700000000000003"/>
    <s v="AD"/>
    <s v="3"/>
    <x v="0"/>
    <s v=""/>
    <s v=""/>
    <m/>
    <s v="MATIAS"/>
    <s v="ALONSO ASCUY"/>
    <m/>
    <x v="304"/>
    <m/>
    <s v=""/>
    <m/>
    <s v=""/>
    <s v="CHL"/>
    <s v=""/>
    <s v="12:30:00"/>
    <s v="13:29:46"/>
    <s v="13:35:52"/>
    <s v="18,03"/>
    <s v="19,87"/>
    <s v="3953"/>
    <m/>
    <s v="14:15:52"/>
    <s v="15:10:10"/>
    <s v="15:19:03"/>
    <s v="18,9"/>
    <s v="21,99"/>
    <s v="3791"/>
    <m/>
    <m/>
    <m/>
    <m/>
    <m/>
    <m/>
    <m/>
    <m/>
    <m/>
    <m/>
    <m/>
    <m/>
    <m/>
    <m/>
    <m/>
    <m/>
    <n v="18.46"/>
    <n v="7744"/>
    <n v="7744"/>
    <x v="5"/>
    <n v="3"/>
    <s v="02:09:04"/>
    <n v="190"/>
    <n v="-5.1166666666666663"/>
    <n v="224.58333333333331"/>
    <x v="64"/>
    <s v="MATIAS ALONSO ASCUY - SI PILILO"/>
    <x v="6"/>
    <s v="02:03:57"/>
  </r>
  <r>
    <x v="4"/>
    <x v="1"/>
    <x v="3"/>
    <n v="39.700000000000003"/>
    <s v="AD"/>
    <s v="4"/>
    <x v="0"/>
    <s v=""/>
    <s v=""/>
    <m/>
    <s v="JUAN ALVARO"/>
    <s v="GONZALEZ ASBUN"/>
    <s v="104YO94"/>
    <x v="95"/>
    <m/>
    <s v=""/>
    <m/>
    <s v=""/>
    <s v="CHL"/>
    <s v=""/>
    <s v="12:30:00"/>
    <s v="13:29:42"/>
    <s v="13:40:03"/>
    <s v="16,96"/>
    <s v="19,9"/>
    <s v="4204"/>
    <m/>
    <s v="14:20:03"/>
    <s v="15:30:45"/>
    <s v="15:42:00"/>
    <s v="14,57"/>
    <s v="16,89"/>
    <s v="4917"/>
    <m/>
    <m/>
    <m/>
    <m/>
    <m/>
    <m/>
    <m/>
    <m/>
    <m/>
    <m/>
    <m/>
    <m/>
    <m/>
    <m/>
    <m/>
    <m/>
    <n v="15.67"/>
    <n v="9121"/>
    <n v="9121"/>
    <x v="5"/>
    <n v="4"/>
    <s v="02:32:01"/>
    <n v="185"/>
    <n v="-28.066666666666666"/>
    <n v="196.63333333333333"/>
    <x v="95"/>
    <s v="JUAN ALVARO GONZALEZ ASBUN - ANCAR PERSEO"/>
    <x v="9"/>
    <s v="02:03:57"/>
  </r>
  <r>
    <x v="4"/>
    <x v="1"/>
    <x v="3"/>
    <n v="39.700000000000003"/>
    <s v="AD"/>
    <s v="5"/>
    <x v="0"/>
    <s v=""/>
    <s v=""/>
    <m/>
    <s v="JAIME"/>
    <s v="BARRIENTOS RAMIREZ"/>
    <m/>
    <x v="197"/>
    <m/>
    <s v=""/>
    <m/>
    <s v=""/>
    <s v="CHL"/>
    <s v=""/>
    <s v="12:30:00"/>
    <s v="13:29:27"/>
    <s v="13:38:53"/>
    <s v="17,24"/>
    <s v="19,98"/>
    <s v="4134"/>
    <m/>
    <s v="14:18:53"/>
    <s v="15:39:24"/>
    <s v="15:46:13"/>
    <s v="13,67"/>
    <s v="14,83"/>
    <s v="5239"/>
    <m/>
    <m/>
    <m/>
    <m/>
    <m/>
    <m/>
    <m/>
    <m/>
    <m/>
    <m/>
    <m/>
    <m/>
    <m/>
    <m/>
    <m/>
    <m/>
    <n v="15.25"/>
    <n v="9373"/>
    <n v="9373"/>
    <x v="5"/>
    <n v="5"/>
    <s v="02:36:13"/>
    <n v="180"/>
    <n v="-32.266666666666666"/>
    <n v="187.43333333333334"/>
    <x v="110"/>
    <s v="JAIME BARRIENTOS RAMIREZ - COSACO"/>
    <x v="4"/>
    <s v="02:03:57"/>
  </r>
  <r>
    <x v="4"/>
    <x v="1"/>
    <x v="3"/>
    <n v="39.700000000000003"/>
    <s v="AD"/>
    <s v="6"/>
    <x v="0"/>
    <s v=""/>
    <s v=""/>
    <m/>
    <s v="CAROLINA"/>
    <s v="COX MUJICA "/>
    <m/>
    <x v="228"/>
    <m/>
    <s v=""/>
    <m/>
    <s v=""/>
    <s v="CHL"/>
    <s v=""/>
    <s v="12:30:00"/>
    <s v="13:46:27"/>
    <s v="13:53:15"/>
    <s v="14,27"/>
    <s v="15,54"/>
    <s v="4996"/>
    <m/>
    <s v="14:33:15"/>
    <s v="15:48:58"/>
    <s v="15:53:34"/>
    <s v="14,87"/>
    <s v="15,77"/>
    <s v="4818"/>
    <m/>
    <m/>
    <m/>
    <m/>
    <m/>
    <m/>
    <m/>
    <m/>
    <m/>
    <m/>
    <m/>
    <m/>
    <m/>
    <m/>
    <m/>
    <m/>
    <n v="14.56"/>
    <n v="9814"/>
    <n v="9814"/>
    <x v="5"/>
    <n v="6"/>
    <s v="02:43:34"/>
    <n v="175"/>
    <n v="-39.616666666666667"/>
    <n v="175.08333333333331"/>
    <x v="214"/>
    <s v="CAROLINA COX MUJICA  - HELENA"/>
    <x v="4"/>
    <s v="02:03:57"/>
  </r>
  <r>
    <x v="4"/>
    <x v="1"/>
    <x v="3"/>
    <n v="39.700000000000003"/>
    <s v="AD"/>
    <s v="7"/>
    <x v="0"/>
    <s v=""/>
    <s v=""/>
    <m/>
    <s v="ESTEBAN"/>
    <s v="DE LA FUENTE ERNST"/>
    <m/>
    <x v="267"/>
    <m/>
    <s v=""/>
    <m/>
    <s v=""/>
    <s v="CHL"/>
    <s v=""/>
    <s v="12:30:00"/>
    <s v="13:46:30"/>
    <s v="13:52:09"/>
    <s v="14,46"/>
    <s v="15,53"/>
    <s v="4930"/>
    <m/>
    <s v="14:32:09"/>
    <s v="15:48:55"/>
    <s v="15:55:45"/>
    <s v="14,28"/>
    <s v="15,55"/>
    <s v="5015"/>
    <m/>
    <m/>
    <m/>
    <m/>
    <m/>
    <m/>
    <m/>
    <m/>
    <m/>
    <m/>
    <m/>
    <m/>
    <m/>
    <m/>
    <m/>
    <m/>
    <n v="14.37"/>
    <n v="9945"/>
    <n v="9945"/>
    <x v="5"/>
    <n v="8"/>
    <s v="02:45:45"/>
    <n v="165"/>
    <n v="-41.8"/>
    <n v="162.89999999999998"/>
    <x v="208"/>
    <s v="ESTEBAN DE LA FUENTE ERNST - AKIFA"/>
    <x v="4"/>
    <s v="02:03:57"/>
  </r>
  <r>
    <x v="4"/>
    <x v="1"/>
    <x v="3"/>
    <n v="39.700000000000003"/>
    <s v="AD"/>
    <s v="8"/>
    <x v="0"/>
    <s v=""/>
    <s v=""/>
    <m/>
    <s v="RENZO "/>
    <s v="ALVARADO BAHAMONDES"/>
    <m/>
    <x v="305"/>
    <m/>
    <s v=""/>
    <m/>
    <s v=""/>
    <s v="CHL"/>
    <s v=""/>
    <s v="12:30:00"/>
    <s v="13:49:30"/>
    <s v="13:56:33"/>
    <s v="13,72"/>
    <s v="14,94"/>
    <s v="5194"/>
    <m/>
    <s v="14:36:33"/>
    <s v="15:48:52"/>
    <s v="15:56:05"/>
    <s v="15,01"/>
    <s v="16,51"/>
    <s v="4772"/>
    <m/>
    <m/>
    <m/>
    <m/>
    <m/>
    <m/>
    <m/>
    <m/>
    <m/>
    <m/>
    <m/>
    <m/>
    <m/>
    <m/>
    <m/>
    <m/>
    <n v="14.34"/>
    <n v="9965"/>
    <n v="9965"/>
    <x v="5"/>
    <n v="9"/>
    <s v="02:46:05"/>
    <n v="160"/>
    <n v="-42.133333333333333"/>
    <n v="157.56666666666666"/>
    <x v="177"/>
    <s v="RENZO  ALVARADO BAHAMONDES - TOBA BARTOLA"/>
    <x v="13"/>
    <s v="02:03:57"/>
  </r>
  <r>
    <x v="4"/>
    <x v="1"/>
    <x v="3"/>
    <n v="39.700000000000003"/>
    <s v="AD"/>
    <s v="9"/>
    <x v="0"/>
    <s v=""/>
    <s v=""/>
    <m/>
    <s v="RICARDO"/>
    <s v="BACHELET"/>
    <m/>
    <x v="272"/>
    <m/>
    <s v=""/>
    <m/>
    <s v=""/>
    <s v="CHL"/>
    <s v=""/>
    <s v="12:30:00"/>
    <s v="13:55:26"/>
    <s v="13:59:21"/>
    <s v="13,29"/>
    <s v="13,9"/>
    <s v="5362"/>
    <m/>
    <s v="14:39:21"/>
    <s v="15:48:45"/>
    <s v="16:01:35"/>
    <s v="14,52"/>
    <s v="17,21"/>
    <s v="4934"/>
    <m/>
    <m/>
    <m/>
    <m/>
    <m/>
    <m/>
    <m/>
    <m/>
    <m/>
    <m/>
    <m/>
    <m/>
    <m/>
    <m/>
    <m/>
    <m/>
    <n v="13.88"/>
    <n v="10295"/>
    <n v="10295"/>
    <x v="5"/>
    <n v="10"/>
    <s v="02:51:35"/>
    <n v="155"/>
    <n v="-47.633333333333333"/>
    <n v="147.06666666666666"/>
    <x v="162"/>
    <s v="RICARDO BACHELET - LP AL MALIKI"/>
    <x v="4"/>
    <s v="02:03:57"/>
  </r>
  <r>
    <x v="4"/>
    <x v="1"/>
    <x v="3"/>
    <n v="39.700000000000003"/>
    <s v="AD"/>
    <s v="10"/>
    <x v="0"/>
    <s v=""/>
    <s v=""/>
    <s v="10020972"/>
    <s v="BENJAMIN"/>
    <s v="SCHMIDT GONZALEZ"/>
    <m/>
    <x v="191"/>
    <m/>
    <s v=""/>
    <m/>
    <s v=""/>
    <s v="CHL"/>
    <s v=""/>
    <s v="12:30:00"/>
    <s v="13:49:26"/>
    <s v="13:57:24"/>
    <s v="13,59"/>
    <s v="14,95"/>
    <s v="5245"/>
    <m/>
    <s v="14:37:24"/>
    <s v="15:53:56"/>
    <s v="16:06:09"/>
    <s v="13,45"/>
    <s v="15,6"/>
    <s v="5325"/>
    <m/>
    <m/>
    <m/>
    <m/>
    <m/>
    <m/>
    <m/>
    <m/>
    <m/>
    <m/>
    <m/>
    <m/>
    <m/>
    <m/>
    <m/>
    <m/>
    <n v="13.52"/>
    <n v="10569"/>
    <n v="10569"/>
    <x v="5"/>
    <n v="11"/>
    <s v="02:56:09"/>
    <n v="150"/>
    <n v="-52.2"/>
    <n v="137.5"/>
    <x v="166"/>
    <s v="BENJAMIN SCHMIDT GONZALEZ - CAL MAR ROLON"/>
    <x v="13"/>
    <s v="02:03:57"/>
  </r>
  <r>
    <x v="4"/>
    <x v="1"/>
    <x v="3"/>
    <n v="39.700000000000003"/>
    <s v="AD"/>
    <s v="11"/>
    <x v="0"/>
    <s v=""/>
    <s v=""/>
    <s v="10102392"/>
    <s v="MACARENA"/>
    <s v="SUAZO CEPEDA"/>
    <m/>
    <x v="231"/>
    <m/>
    <s v=""/>
    <m/>
    <s v=""/>
    <s v="CHL"/>
    <s v=""/>
    <s v="12:30:00"/>
    <s v="13:56:10"/>
    <s v="14:08:40"/>
    <s v="12,04"/>
    <s v="13,79"/>
    <s v="5921"/>
    <m/>
    <s v="14:48:40"/>
    <s v="15:49:01"/>
    <s v="16:08:59"/>
    <s v="14,87"/>
    <s v="19,79"/>
    <s v="4819"/>
    <m/>
    <m/>
    <m/>
    <m/>
    <m/>
    <m/>
    <m/>
    <m/>
    <m/>
    <m/>
    <m/>
    <m/>
    <m/>
    <m/>
    <m/>
    <m/>
    <n v="13.31"/>
    <n v="10740"/>
    <n v="10740"/>
    <x v="5"/>
    <n v="12"/>
    <s v="02:59:00"/>
    <n v="145"/>
    <n v="-55.05"/>
    <n v="129.64999999999998"/>
    <x v="44"/>
    <s v="MACARENA SUAZO CEPEDA - HC TIA HAYDE"/>
    <x v="1"/>
    <s v="02:03:57"/>
  </r>
  <r>
    <x v="4"/>
    <x v="1"/>
    <x v="3"/>
    <n v="39.700000000000003"/>
    <s v="AD"/>
    <s v="12"/>
    <x v="0"/>
    <s v=""/>
    <s v=""/>
    <s v="10097227"/>
    <s v="FRANCESCA"/>
    <s v="GIOIA MANSILLA"/>
    <m/>
    <x v="306"/>
    <m/>
    <s v=""/>
    <m/>
    <s v=""/>
    <s v="CHL"/>
    <s v=""/>
    <s v="12:30:00"/>
    <s v="13:59:37"/>
    <s v="14:11:50"/>
    <s v="11,66"/>
    <s v="13,26"/>
    <s v="6111"/>
    <m/>
    <s v="14:51:50"/>
    <s v="16:06:11"/>
    <s v="16:10:25"/>
    <s v="15,2"/>
    <s v="16,06"/>
    <s v="4714"/>
    <m/>
    <m/>
    <m/>
    <m/>
    <m/>
    <m/>
    <m/>
    <m/>
    <m/>
    <m/>
    <m/>
    <m/>
    <m/>
    <m/>
    <m/>
    <m/>
    <n v="13.2"/>
    <n v="10825"/>
    <n v="10825"/>
    <x v="5"/>
    <n v="13"/>
    <s v="03:00:25"/>
    <n v="140"/>
    <n v="-56.466666666666669"/>
    <n v="123.23333333333332"/>
    <x v="109"/>
    <s v="FRANCESCA GIOIA MANSILLA - SHAICK AL JAAMAL"/>
    <x v="3"/>
    <s v="02:03:57"/>
  </r>
  <r>
    <x v="4"/>
    <x v="1"/>
    <x v="3"/>
    <n v="39.700000000000003"/>
    <s v="AD"/>
    <s v="13"/>
    <x v="0"/>
    <s v=""/>
    <s v=""/>
    <m/>
    <s v="ALFONSO"/>
    <s v="GARCIA-HUIDOBRO"/>
    <m/>
    <x v="196"/>
    <m/>
    <s v=""/>
    <m/>
    <s v=""/>
    <s v="CHL"/>
    <s v=""/>
    <s v="12:30:00"/>
    <s v="13:55:58"/>
    <s v="14:05:07"/>
    <s v="12,49"/>
    <s v="13,82"/>
    <s v="5707"/>
    <m/>
    <s v="14:45:07"/>
    <s v="15:59:06"/>
    <s v="16:10:59"/>
    <s v="13,9"/>
    <s v="16,14"/>
    <s v="5152"/>
    <m/>
    <m/>
    <m/>
    <m/>
    <m/>
    <m/>
    <m/>
    <m/>
    <m/>
    <m/>
    <m/>
    <m/>
    <m/>
    <m/>
    <m/>
    <m/>
    <n v="13.16"/>
    <n v="10859"/>
    <n v="10859"/>
    <x v="5"/>
    <n v="14"/>
    <s v="03:00:59"/>
    <n v="135"/>
    <n v="-57.033333333333331"/>
    <n v="117.66666666666666"/>
    <x v="235"/>
    <s v="ALFONSO GARCIA-HUIDOBRO - ANCAR SHELBY"/>
    <x v="4"/>
    <s v="02:03:57"/>
  </r>
  <r>
    <x v="4"/>
    <x v="1"/>
    <x v="3"/>
    <n v="39.700000000000003"/>
    <s v="AD"/>
    <s v="14"/>
    <x v="0"/>
    <s v=""/>
    <s v=""/>
    <m/>
    <s v="VALERIA"/>
    <s v="WINKELMANN"/>
    <m/>
    <x v="307"/>
    <m/>
    <s v=""/>
    <m/>
    <s v=""/>
    <s v="CHL"/>
    <s v=""/>
    <s v="12:30:00"/>
    <s v="13:59:39"/>
    <s v="14:07:24"/>
    <s v="12,2"/>
    <s v="13,25"/>
    <s v="5845"/>
    <m/>
    <s v="14:47:24"/>
    <s v="16:06:14"/>
    <s v="16:17:55"/>
    <s v="13,19"/>
    <s v="15,15"/>
    <s v="5431"/>
    <m/>
    <m/>
    <m/>
    <m/>
    <m/>
    <m/>
    <m/>
    <m/>
    <m/>
    <m/>
    <m/>
    <m/>
    <m/>
    <m/>
    <m/>
    <m/>
    <n v="12.68"/>
    <n v="11276"/>
    <n v="11276"/>
    <x v="5"/>
    <n v="15"/>
    <s v="03:07:56"/>
    <n v="130"/>
    <n v="-63.983333333333334"/>
    <n v="105.71666666666665"/>
    <x v="236"/>
    <s v="VALERIA WINKELMANN - SANTA SUSANA CERVECERO"/>
    <x v="4"/>
    <s v="02:03:57"/>
  </r>
  <r>
    <x v="4"/>
    <x v="1"/>
    <x v="3"/>
    <n v="39.700000000000003"/>
    <s v="AD"/>
    <s v="15"/>
    <x v="0"/>
    <s v=""/>
    <s v=""/>
    <s v="10040068"/>
    <s v="CLAUDIO"/>
    <s v="CORNEJO CABEZAS"/>
    <m/>
    <x v="308"/>
    <m/>
    <s v=""/>
    <m/>
    <s v=""/>
    <s v="CHL"/>
    <s v=""/>
    <s v="12:30:00"/>
    <s v="13:57:54"/>
    <s v="14:15:58"/>
    <s v="11,21"/>
    <s v="13,51"/>
    <s v="6358"/>
    <m/>
    <s v="14:55:58"/>
    <s v="16:21:39"/>
    <s v="16:33:33"/>
    <s v="12,23"/>
    <s v="13,93"/>
    <s v="5856"/>
    <m/>
    <m/>
    <m/>
    <m/>
    <m/>
    <m/>
    <m/>
    <m/>
    <m/>
    <m/>
    <m/>
    <m/>
    <m/>
    <m/>
    <m/>
    <m/>
    <n v="11.7"/>
    <n v="12214"/>
    <n v="12214"/>
    <x v="5"/>
    <n v="16"/>
    <s v="03:23:34"/>
    <n v="125"/>
    <n v="-79.616666666666674"/>
    <n v="85.083333333333314"/>
    <x v="10"/>
    <s v="CLAUDIO CORNEJO CABEZAS - JHONNY"/>
    <x v="3"/>
    <s v="02:03:57"/>
  </r>
  <r>
    <x v="4"/>
    <x v="1"/>
    <x v="3"/>
    <n v="39.700000000000003"/>
    <s v="AD"/>
    <s v="16"/>
    <x v="0"/>
    <s v=""/>
    <s v=""/>
    <s v="10179621"/>
    <s v="AARON "/>
    <s v="AMESTICA OLEA"/>
    <m/>
    <x v="309"/>
    <m/>
    <s v=""/>
    <m/>
    <s v=""/>
    <s v="CHL"/>
    <s v=""/>
    <s v="12:30:00"/>
    <s v="13:59:44"/>
    <s v="14:09:14"/>
    <s v="11,97"/>
    <s v="13,24"/>
    <s v="5955"/>
    <m/>
    <s v="14:49:14"/>
    <s v="16:21:48"/>
    <s v="16:39:50"/>
    <s v="10,8"/>
    <s v="12,9"/>
    <s v="6635"/>
    <m/>
    <m/>
    <m/>
    <m/>
    <m/>
    <m/>
    <m/>
    <m/>
    <m/>
    <m/>
    <m/>
    <m/>
    <m/>
    <m/>
    <m/>
    <m/>
    <n v="11.35"/>
    <n v="12590"/>
    <n v="12590"/>
    <x v="5"/>
    <n v="17"/>
    <s v="03:29:50"/>
    <n v="120"/>
    <n v="-85.883333333333326"/>
    <n v="73.816666666666663"/>
    <x v="142"/>
    <s v="AARON  AMESTICA OLEA - BURACK"/>
    <x v="4"/>
    <s v="02:03:57"/>
  </r>
  <r>
    <x v="4"/>
    <x v="1"/>
    <x v="3"/>
    <n v="39.700000000000003"/>
    <s v="AD"/>
    <s v="17"/>
    <x v="1"/>
    <s v=""/>
    <s v=""/>
    <m/>
    <s v="CARLOS "/>
    <s v="SABBAGH PISANO"/>
    <m/>
    <x v="226"/>
    <m/>
    <s v=""/>
    <m/>
    <s v=""/>
    <s v="CHL"/>
    <s v=""/>
    <s v="12:30:00"/>
    <s v="13:32:08"/>
    <s v="13:42:18"/>
    <s v="16,43"/>
    <s v="19,12"/>
    <s v="4339"/>
    <m/>
    <s v="14:22:18"/>
    <s v="15:18:10"/>
    <s v="15:23:48"/>
    <s v="19,42"/>
    <s v="21,38"/>
    <s v="3690"/>
    <s v="FTQ FTC"/>
    <m/>
    <m/>
    <m/>
    <m/>
    <m/>
    <m/>
    <m/>
    <m/>
    <m/>
    <m/>
    <m/>
    <m/>
    <m/>
    <m/>
    <m/>
    <n v="17.8"/>
    <n v="8029"/>
    <s v="NA"/>
    <x v="5"/>
    <s v="NA"/>
    <s v="NA"/>
    <n v="0"/>
    <e v="#VALUE!"/>
    <n v="0"/>
    <x v="237"/>
    <s v="CARLOS  SABBAGH PISANO - SHAH"/>
    <x v="4"/>
    <s v="02:03:57"/>
  </r>
  <r>
    <x v="4"/>
    <x v="1"/>
    <x v="3"/>
    <n v="39.700000000000003"/>
    <s v="AD"/>
    <s v="18"/>
    <x v="1"/>
    <s v=""/>
    <s v=""/>
    <s v="10138024"/>
    <s v="MARIA CECILIA"/>
    <s v="GODOY"/>
    <m/>
    <x v="93"/>
    <m/>
    <s v=""/>
    <m/>
    <s v=""/>
    <s v="CHL"/>
    <s v=""/>
    <s v="12:30:00"/>
    <s v="13:43:27"/>
    <s v="13:46:12"/>
    <s v="15,59"/>
    <s v="16,17"/>
    <s v="4573"/>
    <m/>
    <s v="14:26:12"/>
    <s v="15:36:28"/>
    <s v="15:41:55"/>
    <s v="15,77"/>
    <s v="16,99"/>
    <s v="4543"/>
    <s v="FTQ GA"/>
    <m/>
    <m/>
    <m/>
    <m/>
    <m/>
    <m/>
    <m/>
    <m/>
    <m/>
    <m/>
    <m/>
    <m/>
    <m/>
    <m/>
    <m/>
    <n v="15.68"/>
    <n v="9116"/>
    <s v="NA"/>
    <x v="5"/>
    <s v="NA"/>
    <s v="NA"/>
    <n v="0"/>
    <e v="#VALUE!"/>
    <n v="0"/>
    <x v="93"/>
    <s v="MARIA CECILIA GODOY - PS SIROCO"/>
    <x v="9"/>
    <s v="02:03:57"/>
  </r>
  <r>
    <x v="4"/>
    <x v="1"/>
    <x v="3"/>
    <n v="39.700000000000003"/>
    <s v="AD"/>
    <s v="19"/>
    <x v="1"/>
    <s v=""/>
    <s v=""/>
    <m/>
    <s v="ALEJANDRO"/>
    <s v="VALDES CRUZ"/>
    <m/>
    <x v="269"/>
    <m/>
    <s v=""/>
    <m/>
    <s v=""/>
    <s v="CHL"/>
    <s v=""/>
    <s v="12:30:00"/>
    <s v="13:33:04"/>
    <s v="13:34:05"/>
    <s v="18,54"/>
    <s v="18,84"/>
    <s v="3845"/>
    <s v="RET"/>
    <m/>
    <m/>
    <m/>
    <m/>
    <m/>
    <m/>
    <m/>
    <m/>
    <m/>
    <m/>
    <m/>
    <m/>
    <m/>
    <m/>
    <m/>
    <m/>
    <m/>
    <m/>
    <m/>
    <m/>
    <m/>
    <m/>
    <n v="18.54"/>
    <n v="3845"/>
    <s v="NA"/>
    <x v="5"/>
    <s v="NA"/>
    <s v="NA"/>
    <n v="0"/>
    <e v="#VALUE!"/>
    <n v="0"/>
    <x v="210"/>
    <s v="ALEJANDRO VALDES CRUZ - MYRA"/>
    <x v="4"/>
    <s v="02:03:57"/>
  </r>
  <r>
    <x v="4"/>
    <x v="1"/>
    <x v="3"/>
    <n v="39.700000000000003"/>
    <s v="AD"/>
    <s v="20"/>
    <x v="1"/>
    <s v=""/>
    <s v=""/>
    <m/>
    <s v="KARIM"/>
    <s v="VON MUHLENBROCK"/>
    <s v="104TD18"/>
    <x v="281"/>
    <m/>
    <s v=""/>
    <m/>
    <s v=""/>
    <s v="CHL"/>
    <s v=""/>
    <s v="12:30:00"/>
    <s v="13:29:44"/>
    <s v="13:39:14"/>
    <s v="17,16"/>
    <s v="19,88"/>
    <s v="4154"/>
    <s v="FTQ ME"/>
    <m/>
    <m/>
    <m/>
    <m/>
    <m/>
    <m/>
    <m/>
    <m/>
    <m/>
    <m/>
    <m/>
    <m/>
    <m/>
    <m/>
    <m/>
    <m/>
    <m/>
    <m/>
    <m/>
    <m/>
    <m/>
    <m/>
    <n v="17.16"/>
    <n v="4154"/>
    <s v="NA"/>
    <x v="5"/>
    <s v="NA"/>
    <s v="NA"/>
    <n v="0"/>
    <e v="#VALUE!"/>
    <n v="0"/>
    <x v="221"/>
    <s v="KARIM VON MUHLENBROCK - EMIR"/>
    <x v="4"/>
    <s v="02:03:57"/>
  </r>
  <r>
    <x v="4"/>
    <x v="1"/>
    <x v="3"/>
    <n v="39.700000000000003"/>
    <s v="AD"/>
    <s v="21"/>
    <x v="1"/>
    <s v=""/>
    <s v=""/>
    <m/>
    <s v="JOSEFINA"/>
    <s v="SANCHEZ LABBE"/>
    <m/>
    <x v="232"/>
    <m/>
    <s v=""/>
    <m/>
    <s v=""/>
    <s v="CHL"/>
    <s v=""/>
    <s v="12:30:00"/>
    <s v="13:29:30"/>
    <s v="13:39:41"/>
    <s v="17,05"/>
    <s v="19,96"/>
    <s v="4182"/>
    <s v="FTQ FTC"/>
    <m/>
    <m/>
    <m/>
    <m/>
    <m/>
    <m/>
    <m/>
    <m/>
    <m/>
    <m/>
    <m/>
    <m/>
    <m/>
    <m/>
    <m/>
    <m/>
    <m/>
    <m/>
    <m/>
    <m/>
    <m/>
    <m/>
    <n v="17.05"/>
    <n v="4182"/>
    <s v="NA"/>
    <x v="5"/>
    <s v="NA"/>
    <s v="NA"/>
    <n v="0"/>
    <e v="#VALUE!"/>
    <n v="0"/>
    <x v="186"/>
    <s v="JOSEFINA SANCHEZ LABBE - LOMA VERDE BALFA"/>
    <x v="4"/>
    <s v="02:03:57"/>
  </r>
  <r>
    <x v="4"/>
    <x v="1"/>
    <x v="3"/>
    <n v="39.700000000000003"/>
    <s v="AD"/>
    <s v="22"/>
    <x v="1"/>
    <s v=""/>
    <s v=""/>
    <m/>
    <s v="PILAR"/>
    <s v="TORREALBA"/>
    <m/>
    <x v="310"/>
    <m/>
    <s v=""/>
    <m/>
    <s v=""/>
    <s v="CHL"/>
    <s v=""/>
    <s v="12:30:00"/>
    <s v="14:03:37"/>
    <s v="14:10:37"/>
    <s v="11,81"/>
    <s v="12,69"/>
    <s v="6038"/>
    <s v="RET"/>
    <m/>
    <m/>
    <m/>
    <m/>
    <m/>
    <m/>
    <m/>
    <m/>
    <m/>
    <m/>
    <m/>
    <m/>
    <m/>
    <m/>
    <m/>
    <m/>
    <m/>
    <m/>
    <m/>
    <m/>
    <m/>
    <m/>
    <n v="11.81"/>
    <n v="6038"/>
    <s v="NA"/>
    <x v="5"/>
    <s v="NA"/>
    <s v="NA"/>
    <n v="0"/>
    <e v="#VALUE!"/>
    <n v="0"/>
    <x v="76"/>
    <s v="PILAR TORREALBA - EPICO"/>
    <x v="9"/>
    <s v="02:03:57"/>
  </r>
  <r>
    <x v="4"/>
    <x v="1"/>
    <x v="3"/>
    <n v="39.700000000000003"/>
    <s v="AD"/>
    <s v="23"/>
    <x v="1"/>
    <s v=""/>
    <s v=""/>
    <m/>
    <s v="CARLOS"/>
    <s v="ORTIZ"/>
    <m/>
    <x v="311"/>
    <m/>
    <s v=""/>
    <m/>
    <s v=""/>
    <s v="CHL"/>
    <s v=""/>
    <s v="12:30:00"/>
    <s v=""/>
    <s v=""/>
    <s v=""/>
    <s v=""/>
    <s v=""/>
    <s v="FTQ FTC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x v="238"/>
    <s v="CARLOS ORTIZ - TORNADO"/>
    <x v="4"/>
    <s v="02:03:57"/>
  </r>
  <r>
    <x v="4"/>
    <x v="1"/>
    <x v="3"/>
    <n v="39.700000000000003"/>
    <s v="YR"/>
    <s v="1"/>
    <x v="0"/>
    <s v=""/>
    <s v=""/>
    <m/>
    <s v="MAX"/>
    <s v="BULNES LABRA"/>
    <m/>
    <x v="233"/>
    <m/>
    <s v=""/>
    <m/>
    <s v=""/>
    <s v="CHL"/>
    <s v=""/>
    <s v="12:30:00"/>
    <s v="13:49:28"/>
    <s v="13:54:32"/>
    <s v="14,05"/>
    <s v="14,95"/>
    <s v="5072"/>
    <m/>
    <s v="14:34:32"/>
    <s v="15:48:38"/>
    <s v="15:55:02"/>
    <s v="14,83"/>
    <s v="16,11"/>
    <s v="4830"/>
    <m/>
    <m/>
    <m/>
    <m/>
    <m/>
    <m/>
    <m/>
    <m/>
    <m/>
    <m/>
    <m/>
    <m/>
    <m/>
    <m/>
    <m/>
    <m/>
    <n v="14.43"/>
    <n v="9902"/>
    <n v="9902"/>
    <x v="6"/>
    <n v="7"/>
    <s v="02:45:02"/>
    <n v="170"/>
    <n v="-41.083333333333336"/>
    <n v="168.61666666666665"/>
    <x v="164"/>
    <s v="MAX BULNES LABRA - JOHANA"/>
    <x v="4"/>
    <s v="02:03:57"/>
  </r>
  <r>
    <x v="4"/>
    <x v="1"/>
    <x v="4"/>
    <n v="20"/>
    <s v="PR"/>
    <s v="1"/>
    <x v="0"/>
    <s v=""/>
    <s v=""/>
    <m/>
    <s v="MARIA"/>
    <s v="RISHMAWI"/>
    <m/>
    <x v="115"/>
    <m/>
    <s v=""/>
    <m/>
    <s v=""/>
    <s v="CHL"/>
    <s v=""/>
    <s v="13:30:00"/>
    <s v="14:29:56"/>
    <s v="14:36:06"/>
    <s v="18,06"/>
    <s v="19,92"/>
    <s v="3967"/>
    <m/>
    <m/>
    <m/>
    <m/>
    <m/>
    <m/>
    <m/>
    <m/>
    <m/>
    <m/>
    <m/>
    <m/>
    <m/>
    <m/>
    <m/>
    <m/>
    <m/>
    <m/>
    <m/>
    <m/>
    <m/>
    <m/>
    <m/>
    <n v="18.059999999999999"/>
    <n v="3967"/>
    <n v="3967"/>
    <x v="7"/>
    <n v="1"/>
    <s v="01:06:07"/>
    <n v="200"/>
    <n v="0"/>
    <n v="220"/>
    <x v="114"/>
    <s v="MARIA RISHMAWI - ANCAR BAKUR"/>
    <x v="4"/>
    <s v="01:06:07"/>
  </r>
  <r>
    <x v="4"/>
    <x v="1"/>
    <x v="4"/>
    <n v="20"/>
    <s v="PR"/>
    <s v="2"/>
    <x v="0"/>
    <s v=""/>
    <s v=""/>
    <m/>
    <s v="MIGUEL"/>
    <s v="RUIZ-TAGLE"/>
    <m/>
    <x v="68"/>
    <m/>
    <s v=""/>
    <m/>
    <s v=""/>
    <s v="CHL"/>
    <s v=""/>
    <s v="13:30:00"/>
    <s v="14:34:39"/>
    <s v="14:50:28"/>
    <s v="14,84"/>
    <s v="18,47"/>
    <s v="4829"/>
    <m/>
    <m/>
    <m/>
    <m/>
    <m/>
    <m/>
    <m/>
    <m/>
    <m/>
    <m/>
    <m/>
    <m/>
    <m/>
    <m/>
    <m/>
    <m/>
    <m/>
    <m/>
    <m/>
    <m/>
    <m/>
    <m/>
    <m/>
    <n v="14.84"/>
    <n v="4829"/>
    <n v="4829"/>
    <x v="7"/>
    <n v="2"/>
    <s v="01:20:29"/>
    <n v="195"/>
    <n v="-14.366666666666667"/>
    <n v="200.63333333333333"/>
    <x v="239"/>
    <s v="MIGUEL RUIZ-TAGLE - MISTELA"/>
    <x v="4"/>
    <s v="01:06:07"/>
  </r>
  <r>
    <x v="5"/>
    <x v="0"/>
    <x v="0"/>
    <n v="124"/>
    <s v="AD"/>
    <s v="1"/>
    <x v="0"/>
    <s v=""/>
    <s v=""/>
    <s v="10063169"/>
    <s v="RAIMUNDO"/>
    <s v="UNDURRAGA MUJICA"/>
    <s v=""/>
    <x v="303"/>
    <m/>
    <s v=""/>
    <m/>
    <s v=""/>
    <s v="CHL"/>
    <s v=""/>
    <s v="18,06"/>
    <s v="7815"/>
    <m/>
    <s v="01:03"/>
    <s v="19,06"/>
    <s v="6781"/>
    <m/>
    <s v="01:02"/>
    <s v="19,56"/>
    <s v="5392"/>
    <m/>
    <s v="00:55"/>
    <s v="24,36"/>
    <s v="2912"/>
    <m/>
    <s v="06:33"/>
    <m/>
    <m/>
    <m/>
    <m/>
    <m/>
    <m/>
    <m/>
    <m/>
    <m/>
    <m/>
    <m/>
    <m/>
    <m/>
    <n v="19.510000000000002"/>
    <n v="22901"/>
    <n v="22901"/>
    <x v="0"/>
    <n v="1"/>
    <s v="06:21:41"/>
    <n v="200"/>
    <n v="0"/>
    <n v="324"/>
    <x v="176"/>
    <s v="RAIMUNDO UNDURRAGA MUJICA - CIROMAGNUM"/>
    <x v="4"/>
    <s v="06:21:41"/>
  </r>
  <r>
    <x v="5"/>
    <x v="0"/>
    <x v="0"/>
    <n v="124"/>
    <s v="AD"/>
    <s v="2"/>
    <x v="0"/>
    <s v=""/>
    <s v=""/>
    <s v="10072682"/>
    <s v="MARTIN"/>
    <s v="GARCIA LAZO"/>
    <m/>
    <x v="312"/>
    <m/>
    <s v=""/>
    <m/>
    <s v=""/>
    <s v="CHL"/>
    <s v=""/>
    <s v="17,8"/>
    <s v="7929"/>
    <m/>
    <s v="02:55"/>
    <s v="19,37"/>
    <s v="6673"/>
    <m/>
    <s v="01:04"/>
    <s v="19,16"/>
    <s v="5506"/>
    <m/>
    <s v="02:52"/>
    <s v="21,81"/>
    <s v="3252"/>
    <m/>
    <s v="06:42"/>
    <m/>
    <m/>
    <m/>
    <m/>
    <m/>
    <m/>
    <m/>
    <m/>
    <m/>
    <m/>
    <m/>
    <m/>
    <m/>
    <n v="19.12"/>
    <n v="23361"/>
    <n v="23361"/>
    <x v="0"/>
    <n v="2"/>
    <s v="06:29:21"/>
    <n v="195"/>
    <n v="-7.666666666666667"/>
    <n v="311.33333333333331"/>
    <x v="0"/>
    <s v="MARTIN GARCIA LAZO - SI CHAMBON"/>
    <x v="0"/>
    <s v="06:21:41"/>
  </r>
  <r>
    <x v="5"/>
    <x v="0"/>
    <x v="0"/>
    <n v="124"/>
    <s v="AD"/>
    <s v="3"/>
    <x v="0"/>
    <s v=""/>
    <s v=""/>
    <s v="10058525"/>
    <s v="MAURICO"/>
    <s v="ROGEL SILVA"/>
    <m/>
    <x v="244"/>
    <m/>
    <s v=""/>
    <m/>
    <s v=""/>
    <s v="CHL"/>
    <s v=""/>
    <s v="17,98"/>
    <s v="7851"/>
    <m/>
    <s v="01:15"/>
    <s v="18,76"/>
    <s v="6889"/>
    <m/>
    <s v="03:15"/>
    <s v="18,71"/>
    <s v="5638"/>
    <m/>
    <s v="07:12"/>
    <s v="20,82"/>
    <s v="3407"/>
    <m/>
    <s v="11:01"/>
    <m/>
    <m/>
    <m/>
    <m/>
    <m/>
    <m/>
    <m/>
    <m/>
    <m/>
    <m/>
    <m/>
    <m/>
    <m/>
    <n v="18.78"/>
    <n v="23785"/>
    <n v="23785"/>
    <x v="0"/>
    <n v="3"/>
    <s v="06:36:25"/>
    <n v="190"/>
    <n v="-14.733333333333333"/>
    <n v="299.26666666666665"/>
    <x v="240"/>
    <s v="MAURICO ROGEL SILVA - PATAGONIA AMEERA"/>
    <x v="4"/>
    <s v="06:21:41"/>
  </r>
  <r>
    <x v="5"/>
    <x v="0"/>
    <x v="0"/>
    <n v="124"/>
    <s v="AD"/>
    <s v="4"/>
    <x v="0"/>
    <s v=""/>
    <s v=""/>
    <s v="10018240"/>
    <s v="DAVID"/>
    <s v="RAMIREZ FUENTES"/>
    <s v="104ZN21"/>
    <x v="13"/>
    <m/>
    <s v=""/>
    <m/>
    <s v=""/>
    <s v="CHL"/>
    <s v=""/>
    <s v="17,44"/>
    <s v="8090"/>
    <m/>
    <s v="04:17"/>
    <s v="19,46"/>
    <s v="6641"/>
    <m/>
    <s v="03:23"/>
    <s v="15,23"/>
    <s v="6927"/>
    <m/>
    <s v="03:10"/>
    <s v="13,82"/>
    <s v="5133"/>
    <m/>
    <s v="06:58"/>
    <m/>
    <m/>
    <m/>
    <m/>
    <m/>
    <m/>
    <m/>
    <m/>
    <m/>
    <m/>
    <m/>
    <m/>
    <m/>
    <n v="16.68"/>
    <n v="26792"/>
    <n v="26792"/>
    <x v="0"/>
    <n v="5"/>
    <s v="07:26:32"/>
    <n v="180"/>
    <n v="-64.849999999999994"/>
    <n v="239.15"/>
    <x v="12"/>
    <s v="DAVID RAMIREZ FUENTES - S H CIRO"/>
    <x v="4"/>
    <s v="06:21:41"/>
  </r>
  <r>
    <x v="5"/>
    <x v="0"/>
    <x v="0"/>
    <n v="124"/>
    <s v="AD"/>
    <s v="5"/>
    <x v="1"/>
    <s v=""/>
    <s v=""/>
    <s v="10078206"/>
    <s v="CARLA"/>
    <s v="O'NELL"/>
    <s v="105OM22"/>
    <x v="156"/>
    <m/>
    <s v=""/>
    <m/>
    <s v=""/>
    <s v="CHL"/>
    <s v=""/>
    <s v="17,76"/>
    <s v="7947"/>
    <m/>
    <s v="03:18"/>
    <s v="18,83"/>
    <s v="6865"/>
    <m/>
    <s v="04:30"/>
    <s v="11,63"/>
    <s v="9072"/>
    <m/>
    <s v="09:19"/>
    <s v="10,62"/>
    <s v="6680"/>
    <s v="FTQ ME"/>
    <s v="03:24"/>
    <m/>
    <m/>
    <m/>
    <m/>
    <m/>
    <m/>
    <m/>
    <m/>
    <m/>
    <m/>
    <m/>
    <m/>
    <m/>
    <n v="14.62"/>
    <n v="30565"/>
    <s v="NA"/>
    <x v="0"/>
    <s v="NA"/>
    <s v="NA"/>
    <n v="0"/>
    <e v="#VALUE!"/>
    <n v="0"/>
    <x v="226"/>
    <s v="CARLA O'NELL - SOFANOR"/>
    <x v="4"/>
    <s v="06:21:41"/>
  </r>
  <r>
    <x v="5"/>
    <x v="0"/>
    <x v="0"/>
    <n v="124"/>
    <s v="AD"/>
    <s v="6"/>
    <x v="1"/>
    <s v=""/>
    <s v=""/>
    <s v="10080578"/>
    <s v="FELIPE"/>
    <s v="PERO DOMEYKO"/>
    <s v="105PS84"/>
    <x v="136"/>
    <m/>
    <s v=""/>
    <m/>
    <s v=""/>
    <s v="CHL"/>
    <s v=""/>
    <s v="17,97"/>
    <s v="7855"/>
    <m/>
    <s v="02:03"/>
    <s v="18,96"/>
    <s v="6816"/>
    <m/>
    <s v="02:14"/>
    <s v="19,43"/>
    <s v="5429"/>
    <s v="FTQ GA"/>
    <s v="02:48"/>
    <m/>
    <m/>
    <m/>
    <m/>
    <m/>
    <m/>
    <m/>
    <m/>
    <m/>
    <m/>
    <m/>
    <m/>
    <m/>
    <m/>
    <m/>
    <m/>
    <m/>
    <n v="18.7"/>
    <n v="20100"/>
    <s v="NA"/>
    <x v="0"/>
    <s v="NA"/>
    <s v="NA"/>
    <n v="0"/>
    <e v="#VALUE!"/>
    <n v="0"/>
    <x v="30"/>
    <s v="FELIPE PERO DOMEYKO - PUNTA DEL VIENTO AMALIK"/>
    <x v="8"/>
    <s v="06:21:41"/>
  </r>
  <r>
    <x v="5"/>
    <x v="0"/>
    <x v="0"/>
    <n v="124"/>
    <s v="AD"/>
    <s v="7"/>
    <x v="1"/>
    <s v=""/>
    <s v=""/>
    <s v="10046993"/>
    <s v="SEBASTIAN"/>
    <s v="SALINAS"/>
    <s v="106LU89"/>
    <x v="94"/>
    <m/>
    <s v=""/>
    <m/>
    <s v=""/>
    <s v="CHL"/>
    <s v=""/>
    <s v="17,07"/>
    <s v="8267"/>
    <m/>
    <s v="01:54"/>
    <s v="19,73"/>
    <s v="6551"/>
    <m/>
    <s v="04:53"/>
    <s v="18,67"/>
    <s v="5651"/>
    <s v="FTQ GA"/>
    <s v="06:40"/>
    <m/>
    <m/>
    <m/>
    <m/>
    <m/>
    <m/>
    <m/>
    <m/>
    <m/>
    <m/>
    <m/>
    <m/>
    <m/>
    <m/>
    <m/>
    <m/>
    <m/>
    <n v="18.36"/>
    <n v="20469"/>
    <s v="NA"/>
    <x v="0"/>
    <s v="NA"/>
    <s v="NA"/>
    <n v="0"/>
    <e v="#VALUE!"/>
    <n v="0"/>
    <x v="94"/>
    <s v="SEBASTIAN SALINAS - HF BATAL"/>
    <x v="4"/>
    <s v="06:21:41"/>
  </r>
  <r>
    <x v="5"/>
    <x v="0"/>
    <x v="0"/>
    <n v="124"/>
    <s v="AD"/>
    <s v="8"/>
    <x v="1"/>
    <s v=""/>
    <s v=""/>
    <s v="10067047"/>
    <s v="MARCELA "/>
    <s v="COTO NIELSEN"/>
    <s v="104ZC34"/>
    <x v="205"/>
    <m/>
    <s v=""/>
    <m/>
    <s v=""/>
    <s v="CHL"/>
    <s v=""/>
    <s v="18,99"/>
    <s v="7430"/>
    <m/>
    <s v="02:08"/>
    <s v="18,69"/>
    <s v="6915"/>
    <m/>
    <s v="02:56"/>
    <s v="17"/>
    <s v="6205"/>
    <s v="FTQ GA"/>
    <s v="10:12"/>
    <m/>
    <m/>
    <m/>
    <m/>
    <m/>
    <m/>
    <m/>
    <m/>
    <m/>
    <m/>
    <m/>
    <m/>
    <m/>
    <m/>
    <m/>
    <m/>
    <m/>
    <n v="18.29"/>
    <n v="20550"/>
    <s v="NA"/>
    <x v="0"/>
    <s v="NA"/>
    <s v="NA"/>
    <n v="0"/>
    <e v="#VALUE!"/>
    <n v="0"/>
    <x v="120"/>
    <s v="MARCELA  COTO NIELSEN - FUEGO DREAM"/>
    <x v="4"/>
    <s v="06:21:41"/>
  </r>
  <r>
    <x v="5"/>
    <x v="0"/>
    <x v="0"/>
    <n v="124"/>
    <s v="AD"/>
    <s v="9"/>
    <x v="1"/>
    <s v=""/>
    <s v=""/>
    <s v="10146487"/>
    <s v="MARIIA"/>
    <s v="SHABLOVSKA"/>
    <s v="105SL60"/>
    <x v="313"/>
    <m/>
    <s v=""/>
    <m/>
    <s v=""/>
    <s v="UKR"/>
    <s v=""/>
    <s v="17,68"/>
    <s v="7980"/>
    <m/>
    <s v="02:23"/>
    <s v="19,24"/>
    <s v="6716"/>
    <m/>
    <s v="02:46"/>
    <s v="14,91"/>
    <s v="7073"/>
    <s v="FTQ GA"/>
    <s v="04:58"/>
    <m/>
    <m/>
    <m/>
    <m/>
    <m/>
    <m/>
    <m/>
    <m/>
    <m/>
    <m/>
    <m/>
    <m/>
    <m/>
    <m/>
    <m/>
    <m/>
    <m/>
    <n v="17.260000000000002"/>
    <n v="21769"/>
    <s v="NA"/>
    <x v="0"/>
    <s v="NA"/>
    <s v="NA"/>
    <n v="0"/>
    <e v="#VALUE!"/>
    <n v="0"/>
    <x v="11"/>
    <s v="MARIIA SHABLOVSKA - CL CORSARIO"/>
    <x v="4"/>
    <s v="06:21:41"/>
  </r>
  <r>
    <x v="5"/>
    <x v="0"/>
    <x v="0"/>
    <n v="124"/>
    <s v="AD"/>
    <s v="10"/>
    <x v="1"/>
    <s v=""/>
    <s v=""/>
    <s v="10104191"/>
    <s v="MARIA JOSE"/>
    <s v="GAMEROS ALVAREZ TOSTADO"/>
    <s v="104AU49"/>
    <x v="45"/>
    <m/>
    <s v=""/>
    <m/>
    <s v=""/>
    <s v="CHL"/>
    <s v=""/>
    <s v="16,16"/>
    <s v="8733"/>
    <m/>
    <s v="09:31"/>
    <s v="16,07"/>
    <s v="8044"/>
    <m/>
    <s v="09:56"/>
    <s v="14,98"/>
    <s v="7042"/>
    <s v="FTQ ME"/>
    <s v="08:11"/>
    <m/>
    <m/>
    <m/>
    <m/>
    <m/>
    <m/>
    <m/>
    <m/>
    <m/>
    <m/>
    <m/>
    <m/>
    <m/>
    <m/>
    <m/>
    <m/>
    <m/>
    <n v="15.78"/>
    <n v="23818"/>
    <s v="NA"/>
    <x v="0"/>
    <s v="NA"/>
    <s v="NA"/>
    <n v="0"/>
    <e v="#VALUE!"/>
    <n v="0"/>
    <x v="121"/>
    <s v="MARIA JOSE GAMEROS ALVAREZ TOSTADO - TOBA ATACAMEÑO"/>
    <x v="4"/>
    <s v="06:21:41"/>
  </r>
  <r>
    <x v="5"/>
    <x v="0"/>
    <x v="0"/>
    <n v="124"/>
    <s v="AD"/>
    <s v="11"/>
    <x v="1"/>
    <s v=""/>
    <s v=""/>
    <s v="10118325"/>
    <s v="MATIAS"/>
    <s v="ALAMOS"/>
    <s v="105UU64"/>
    <x v="209"/>
    <m/>
    <s v=""/>
    <m/>
    <s v=""/>
    <s v="CHL"/>
    <s v=""/>
    <s v="17,62"/>
    <s v="8009"/>
    <s v="FTQ ME"/>
    <s v="04:25"/>
    <m/>
    <m/>
    <m/>
    <m/>
    <m/>
    <m/>
    <m/>
    <m/>
    <m/>
    <m/>
    <m/>
    <m/>
    <m/>
    <m/>
    <m/>
    <m/>
    <m/>
    <m/>
    <m/>
    <m/>
    <m/>
    <m/>
    <m/>
    <m/>
    <m/>
    <n v="17.62"/>
    <n v="8009"/>
    <s v="NA"/>
    <x v="0"/>
    <s v="NA"/>
    <s v="NA"/>
    <n v="0"/>
    <e v="#VALUE!"/>
    <n v="0"/>
    <x v="27"/>
    <s v="MATIAS ALAMOS - CL KATANA"/>
    <x v="0"/>
    <s v="06:21:41"/>
  </r>
  <r>
    <x v="5"/>
    <x v="0"/>
    <x v="0"/>
    <n v="124"/>
    <s v="AD"/>
    <s v="12"/>
    <x v="1"/>
    <s v=""/>
    <s v=""/>
    <s v="10045218"/>
    <s v="ALVARO"/>
    <s v="LLOMPART GRIMM"/>
    <s v="106MX56"/>
    <x v="212"/>
    <m/>
    <s v=""/>
    <m/>
    <s v=""/>
    <s v="CHL"/>
    <s v=""/>
    <s v="16,15"/>
    <s v="8736"/>
    <s v="FTQ GA"/>
    <s v="09:38"/>
    <m/>
    <m/>
    <m/>
    <m/>
    <m/>
    <m/>
    <m/>
    <m/>
    <m/>
    <m/>
    <m/>
    <m/>
    <m/>
    <m/>
    <m/>
    <m/>
    <m/>
    <m/>
    <m/>
    <m/>
    <m/>
    <m/>
    <m/>
    <m/>
    <m/>
    <n v="16.149999999999999"/>
    <n v="8736"/>
    <s v="NA"/>
    <x v="0"/>
    <s v="NA"/>
    <s v="NA"/>
    <n v="0"/>
    <e v="#VALUE!"/>
    <n v="0"/>
    <x v="175"/>
    <s v="ALVARO LLOMPART GRIMM - HLS APOLO"/>
    <x v="4"/>
    <s v="06:21:41"/>
  </r>
  <r>
    <x v="5"/>
    <x v="0"/>
    <x v="0"/>
    <n v="124"/>
    <s v="AD"/>
    <s v="13"/>
    <x v="1"/>
    <s v=""/>
    <s v=""/>
    <s v="10120402"/>
    <s v="CESAR"/>
    <s v="MORABOWEN"/>
    <m/>
    <x v="314"/>
    <m/>
    <s v=""/>
    <m/>
    <s v=""/>
    <s v="PER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s v="NA"/>
    <n v="0"/>
    <e v="#VALUE!"/>
    <n v="0"/>
    <x v="241"/>
    <s v="CESAR MORABOWEN - MANDY CMB"/>
    <x v="4"/>
    <s v="06:21:41"/>
  </r>
  <r>
    <x v="5"/>
    <x v="0"/>
    <x v="0"/>
    <n v="124"/>
    <s v="AD"/>
    <s v="14"/>
    <x v="1"/>
    <s v=""/>
    <s v=""/>
    <m/>
    <s v="LORETO"/>
    <s v="HENRIQUEZ PEREZ"/>
    <s v="106FR87"/>
    <x v="123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0"/>
    <s v="NA"/>
    <s v="NA"/>
    <n v="0"/>
    <e v="#VALUE!"/>
    <n v="0"/>
    <x v="242"/>
    <s v="LORETO HENRIQUEZ PEREZ - PY SORPRESIVO"/>
    <x v="4"/>
    <s v="06:21:41"/>
  </r>
  <r>
    <x v="5"/>
    <x v="0"/>
    <x v="0"/>
    <n v="124"/>
    <s v="YR"/>
    <s v="1"/>
    <x v="0"/>
    <s v=""/>
    <s v=""/>
    <s v="10105817"/>
    <s v="PABLO JOSE"/>
    <s v="VALDES SALINAS"/>
    <s v="104NL15"/>
    <x v="149"/>
    <m/>
    <s v=""/>
    <m/>
    <s v=""/>
    <s v="CHL"/>
    <s v=""/>
    <s v="17,39"/>
    <s v="8116"/>
    <m/>
    <s v="01:22"/>
    <s v="17,74"/>
    <s v="7285"/>
    <m/>
    <s v="02:48"/>
    <s v="16,86"/>
    <s v="6256"/>
    <m/>
    <s v="02:30"/>
    <s v="22,72"/>
    <s v="3121"/>
    <m/>
    <s v="03:02"/>
    <m/>
    <m/>
    <m/>
    <m/>
    <m/>
    <m/>
    <m/>
    <m/>
    <m/>
    <m/>
    <m/>
    <m/>
    <m/>
    <n v="18.03"/>
    <n v="24778"/>
    <n v="24778"/>
    <x v="1"/>
    <n v="4"/>
    <s v="06:52:58"/>
    <n v="185"/>
    <n v="-31.283333333333335"/>
    <n v="277.71666666666664"/>
    <x v="25"/>
    <s v="PABLO JOSE VALDES SALINAS - AMAPOLA"/>
    <x v="4"/>
    <s v="06:21:41"/>
  </r>
  <r>
    <x v="5"/>
    <x v="0"/>
    <x v="0"/>
    <n v="124"/>
    <s v="YR"/>
    <s v="2"/>
    <x v="0"/>
    <s v=""/>
    <s v=""/>
    <s v="10114231"/>
    <s v="CAMILA"/>
    <s v="SANCHEZ"/>
    <s v="104LA18"/>
    <x v="37"/>
    <m/>
    <s v=""/>
    <m/>
    <s v=""/>
    <s v="ARG"/>
    <s v=""/>
    <s v="16,12"/>
    <s v="8753"/>
    <m/>
    <s v="00:48"/>
    <s v="17,1"/>
    <s v="7559"/>
    <m/>
    <s v="00:57"/>
    <s v="16,32"/>
    <s v="6464"/>
    <m/>
    <s v="01:05"/>
    <s v="14,36"/>
    <s v="4938"/>
    <m/>
    <s v="03:37"/>
    <m/>
    <m/>
    <m/>
    <m/>
    <m/>
    <m/>
    <m/>
    <m/>
    <m/>
    <m/>
    <m/>
    <m/>
    <m/>
    <n v="16.12"/>
    <n v="27714"/>
    <n v="27714"/>
    <x v="1"/>
    <n v="6"/>
    <s v="07:41:54"/>
    <n v="175"/>
    <n v="-80.216666666666669"/>
    <n v="218.78333333333333"/>
    <x v="16"/>
    <s v="CAMILA SANCHEZ - RABIOSA"/>
    <x v="4"/>
    <s v="06:21:41"/>
  </r>
  <r>
    <x v="5"/>
    <x v="0"/>
    <x v="0"/>
    <n v="124"/>
    <s v="YR"/>
    <s v="3"/>
    <x v="0"/>
    <s v=""/>
    <s v=""/>
    <m/>
    <s v="MACKAI"/>
    <s v="GREASLEY"/>
    <s v="106KN67"/>
    <x v="32"/>
    <m/>
    <s v=""/>
    <m/>
    <s v=""/>
    <s v="CHL"/>
    <s v=""/>
    <s v="13,26"/>
    <s v="10644"/>
    <m/>
    <s v="02:09"/>
    <s v="15,9"/>
    <s v="8128"/>
    <m/>
    <s v="03:26"/>
    <s v="15,7"/>
    <s v="6719"/>
    <m/>
    <s v="02:49"/>
    <s v="15,71"/>
    <s v="4515"/>
    <m/>
    <s v="03:36"/>
    <m/>
    <m/>
    <m/>
    <m/>
    <m/>
    <m/>
    <m/>
    <m/>
    <m/>
    <m/>
    <m/>
    <m/>
    <m/>
    <n v="14.89"/>
    <n v="30006"/>
    <n v="30006"/>
    <x v="1"/>
    <n v="7"/>
    <s v="08:20:06"/>
    <n v="170"/>
    <n v="-118.41666666666666"/>
    <n v="175.58333333333334"/>
    <x v="243"/>
    <s v="MACKAI GREASLEY - MC TANGO"/>
    <x v="4"/>
    <s v="06:21:41"/>
  </r>
  <r>
    <x v="5"/>
    <x v="0"/>
    <x v="0"/>
    <n v="124"/>
    <s v="YR"/>
    <s v="4"/>
    <x v="1"/>
    <s v=""/>
    <s v=""/>
    <s v="10155174"/>
    <s v="CONSUELO"/>
    <s v="MARCHANT CARDENAS"/>
    <s v="106CY75"/>
    <x v="145"/>
    <m/>
    <s v=""/>
    <m/>
    <s v=""/>
    <s v="CHL"/>
    <s v=""/>
    <s v="17,32"/>
    <s v="8147"/>
    <m/>
    <s v="01:31"/>
    <s v="17,88"/>
    <s v="7228"/>
    <m/>
    <s v="02:19"/>
    <s v="16,31"/>
    <s v="6467"/>
    <m/>
    <s v="05:38"/>
    <s v="18,42"/>
    <s v="3849"/>
    <s v="FTQ GA"/>
    <s v="06:04"/>
    <m/>
    <m/>
    <m/>
    <m/>
    <m/>
    <m/>
    <m/>
    <m/>
    <m/>
    <m/>
    <m/>
    <m/>
    <m/>
    <n v="17.39"/>
    <n v="25691"/>
    <s v="NA"/>
    <x v="1"/>
    <s v="NA"/>
    <s v="NA"/>
    <n v="0"/>
    <e v="#VALUE!"/>
    <n v="0"/>
    <x v="56"/>
    <s v="CONSUELO MARCHANT CARDENAS - ALCAZAR LICENCIADA"/>
    <x v="4"/>
    <s v="06:21:41"/>
  </r>
  <r>
    <x v="5"/>
    <x v="0"/>
    <x v="0"/>
    <n v="124"/>
    <s v="YR"/>
    <s v="5"/>
    <x v="1"/>
    <s v=""/>
    <s v=""/>
    <s v="10172600"/>
    <s v="JESUS Maximiliano"/>
    <s v="CERPA VERA"/>
    <s v="106KU10"/>
    <x v="47"/>
    <m/>
    <s v=""/>
    <m/>
    <s v=""/>
    <s v="CHL"/>
    <s v=""/>
    <s v="15,89"/>
    <s v="8880"/>
    <m/>
    <s v="02:57"/>
    <s v="17,29"/>
    <s v="7474"/>
    <s v="FTQ GA"/>
    <s v="01:44"/>
    <m/>
    <m/>
    <m/>
    <m/>
    <m/>
    <m/>
    <m/>
    <m/>
    <m/>
    <m/>
    <m/>
    <m/>
    <m/>
    <m/>
    <m/>
    <m/>
    <m/>
    <m/>
    <m/>
    <m/>
    <m/>
    <n v="16.53"/>
    <n v="16355"/>
    <s v="NA"/>
    <x v="1"/>
    <s v="NA"/>
    <s v="NA"/>
    <n v="0"/>
    <e v="#VALUE!"/>
    <n v="0"/>
    <x v="17"/>
    <s v="JESUS MAXIMILIANO CERPA VERA - DESPERADO"/>
    <x v="4"/>
    <s v="06:21:41"/>
  </r>
  <r>
    <x v="5"/>
    <x v="0"/>
    <x v="0"/>
    <n v="124"/>
    <s v="YR"/>
    <s v="6"/>
    <x v="1"/>
    <s v=""/>
    <s v=""/>
    <s v="10135649"/>
    <s v="SELENE"/>
    <s v="SANCHEZ"/>
    <s v="106GR59"/>
    <x v="16"/>
    <m/>
    <s v=""/>
    <m/>
    <s v=""/>
    <s v="ARG"/>
    <s v=""/>
    <s v="17,26"/>
    <s v="8178"/>
    <s v="FTQ GA"/>
    <s v="02:08"/>
    <m/>
    <m/>
    <m/>
    <m/>
    <m/>
    <m/>
    <m/>
    <m/>
    <m/>
    <m/>
    <m/>
    <m/>
    <m/>
    <m/>
    <m/>
    <m/>
    <m/>
    <m/>
    <m/>
    <m/>
    <m/>
    <m/>
    <m/>
    <m/>
    <m/>
    <n v="17.260000000000002"/>
    <n v="8178"/>
    <s v="NA"/>
    <x v="1"/>
    <s v="NA"/>
    <s v="NA"/>
    <n v="0"/>
    <e v="#VALUE!"/>
    <n v="0"/>
    <x v="244"/>
    <s v="SELENE SANCHEZ - POZO BRUJO AMIR"/>
    <x v="4"/>
    <s v="06:21:41"/>
  </r>
  <r>
    <x v="5"/>
    <x v="0"/>
    <x v="1"/>
    <n v="84.9"/>
    <s v="AD"/>
    <s v="1"/>
    <x v="0"/>
    <s v=""/>
    <s v=""/>
    <s v="10131133"/>
    <s v="ERNESTO"/>
    <s v="DE LA FUENTE FUENZALIDA"/>
    <m/>
    <x v="315"/>
    <m/>
    <s v=""/>
    <m/>
    <s v=""/>
    <s v="CHL"/>
    <s v=""/>
    <s v="20,72"/>
    <s v="6239"/>
    <m/>
    <s v="04:02"/>
    <s v="19,91"/>
    <s v="5297"/>
    <m/>
    <s v="05:32"/>
    <s v="19,03"/>
    <s v="3726"/>
    <m/>
    <s v="07:31"/>
    <m/>
    <m/>
    <m/>
    <m/>
    <m/>
    <m/>
    <m/>
    <m/>
    <m/>
    <m/>
    <m/>
    <m/>
    <m/>
    <m/>
    <m/>
    <m/>
    <m/>
    <n v="20.03"/>
    <n v="15262"/>
    <n v="15262"/>
    <x v="2"/>
    <n v="1"/>
    <s v="04:14:22"/>
    <n v="200"/>
    <n v="0"/>
    <n v="284.89999999999998"/>
    <x v="28"/>
    <s v="ERNESTO DE LA FUENTE FUENZALIDA - ABDALLAH"/>
    <x v="6"/>
    <s v="04:14:22"/>
  </r>
  <r>
    <x v="5"/>
    <x v="0"/>
    <x v="1"/>
    <n v="84.9"/>
    <s v="AD"/>
    <s v="2"/>
    <x v="0"/>
    <s v=""/>
    <s v=""/>
    <s v="10067266"/>
    <s v="FELIPE"/>
    <s v="SAT YABER"/>
    <m/>
    <x v="220"/>
    <m/>
    <s v=""/>
    <m/>
    <s v=""/>
    <s v="CHL"/>
    <s v=""/>
    <s v="17,71"/>
    <s v="7298"/>
    <m/>
    <s v="02:23"/>
    <s v="17,71"/>
    <s v="5955"/>
    <m/>
    <s v="02:03"/>
    <s v="23,7"/>
    <s v="2993"/>
    <m/>
    <s v="16:50"/>
    <m/>
    <m/>
    <m/>
    <m/>
    <m/>
    <m/>
    <m/>
    <m/>
    <m/>
    <m/>
    <m/>
    <m/>
    <m/>
    <m/>
    <m/>
    <m/>
    <m/>
    <n v="18.809999999999999"/>
    <n v="16246"/>
    <n v="16246"/>
    <x v="2"/>
    <n v="2"/>
    <s v="04:30:46"/>
    <n v="195"/>
    <n v="-16.399999999999999"/>
    <n v="263.5"/>
    <x v="3"/>
    <s v="FELIPE SAT YABER - SIMSEK"/>
    <x v="3"/>
    <s v="04:14:22"/>
  </r>
  <r>
    <x v="5"/>
    <x v="0"/>
    <x v="1"/>
    <n v="84.9"/>
    <s v="AD"/>
    <s v="3"/>
    <x v="0"/>
    <s v=""/>
    <s v=""/>
    <s v="10116737"/>
    <s v="JAVIER"/>
    <s v="MENDEZ YAÑEZ"/>
    <s v="1004SE31"/>
    <x v="50"/>
    <m/>
    <s v=""/>
    <m/>
    <s v=""/>
    <s v="CHL"/>
    <s v=""/>
    <s v="19,25"/>
    <s v="6714"/>
    <m/>
    <s v="04:35"/>
    <s v="16,64"/>
    <s v="6338"/>
    <m/>
    <s v="04:35"/>
    <s v="22,19"/>
    <s v="3197"/>
    <m/>
    <s v="13:44"/>
    <m/>
    <m/>
    <m/>
    <m/>
    <m/>
    <m/>
    <m/>
    <m/>
    <m/>
    <m/>
    <m/>
    <m/>
    <m/>
    <m/>
    <m/>
    <m/>
    <m/>
    <n v="18.809999999999999"/>
    <n v="16248"/>
    <n v="16248"/>
    <x v="2"/>
    <n v="3"/>
    <s v="04:30:48"/>
    <n v="190"/>
    <n v="-16.433333333333334"/>
    <n v="258.46666666666664"/>
    <x v="50"/>
    <s v="JAVIER MENDEZ YAÑEZ - ZEUS"/>
    <x v="4"/>
    <s v="04:14:22"/>
  </r>
  <r>
    <x v="5"/>
    <x v="0"/>
    <x v="1"/>
    <n v="84.9"/>
    <s v="AD"/>
    <s v="4"/>
    <x v="0"/>
    <s v=""/>
    <s v=""/>
    <m/>
    <s v="REBECA"/>
    <s v="MEDINA MORE"/>
    <m/>
    <x v="316"/>
    <m/>
    <s v=""/>
    <m/>
    <s v=""/>
    <s v="CHL"/>
    <s v=""/>
    <s v="17,54"/>
    <s v="7367"/>
    <m/>
    <s v="04:40"/>
    <s v="17,63"/>
    <s v="5984"/>
    <m/>
    <s v="02:37"/>
    <s v="18,79"/>
    <s v="3774"/>
    <m/>
    <s v="03:29"/>
    <m/>
    <m/>
    <m/>
    <m/>
    <m/>
    <m/>
    <m/>
    <m/>
    <m/>
    <m/>
    <m/>
    <m/>
    <m/>
    <m/>
    <m/>
    <m/>
    <m/>
    <n v="17.850000000000001"/>
    <n v="17125"/>
    <n v="17125"/>
    <x v="2"/>
    <n v="4"/>
    <s v="04:45:25"/>
    <n v="185"/>
    <n v="-31.05"/>
    <n v="238.84999999999997"/>
    <x v="245"/>
    <s v="REBECA MEDINA MORE - AS VIOLA"/>
    <x v="4"/>
    <s v="04:14:22"/>
  </r>
  <r>
    <x v="5"/>
    <x v="0"/>
    <x v="1"/>
    <n v="84.9"/>
    <s v="AD"/>
    <s v="5"/>
    <x v="0"/>
    <s v=""/>
    <s v=""/>
    <s v="10153244"/>
    <s v="LUIS ANDRES"/>
    <s v="ARTIGAS ESPINOZA"/>
    <m/>
    <x v="317"/>
    <m/>
    <s v=""/>
    <m/>
    <s v=""/>
    <s v="CHL"/>
    <s v=""/>
    <s v="15,52"/>
    <s v="8326"/>
    <m/>
    <s v="02:06"/>
    <s v="17"/>
    <s v="6203"/>
    <m/>
    <s v="02:34"/>
    <s v="16,45"/>
    <s v="4310"/>
    <m/>
    <s v="04:51"/>
    <m/>
    <m/>
    <m/>
    <m/>
    <m/>
    <m/>
    <m/>
    <m/>
    <m/>
    <m/>
    <m/>
    <m/>
    <m/>
    <m/>
    <m/>
    <m/>
    <m/>
    <n v="16.22"/>
    <n v="18840"/>
    <n v="18840"/>
    <x v="2"/>
    <n v="10"/>
    <s v="05:14:00"/>
    <n v="155"/>
    <n v="-59.633333333333333"/>
    <n v="180.26666666666668"/>
    <x v="246"/>
    <s v="LUIS ANDRES ARTIGAS ESPINOZA - HLE KHEERAWAK"/>
    <x v="4"/>
    <s v="04:14:22"/>
  </r>
  <r>
    <x v="5"/>
    <x v="0"/>
    <x v="1"/>
    <n v="84.9"/>
    <s v="AD"/>
    <s v="6"/>
    <x v="0"/>
    <s v=""/>
    <s v=""/>
    <s v="10138423"/>
    <s v="JOSE PEDRO"/>
    <s v="VARELA ALFONSO"/>
    <m/>
    <x v="318"/>
    <m/>
    <s v=""/>
    <m/>
    <s v=""/>
    <s v="CHL"/>
    <s v=""/>
    <s v="17,2"/>
    <s v="7513"/>
    <m/>
    <s v="05:50"/>
    <s v="16,14"/>
    <s v="6536"/>
    <m/>
    <s v="03:05"/>
    <s v="13,46"/>
    <s v="5267"/>
    <m/>
    <s v="04:58"/>
    <m/>
    <m/>
    <m/>
    <m/>
    <m/>
    <m/>
    <m/>
    <m/>
    <m/>
    <m/>
    <m/>
    <m/>
    <m/>
    <m/>
    <m/>
    <m/>
    <m/>
    <n v="15.82"/>
    <n v="19316"/>
    <n v="19316"/>
    <x v="2"/>
    <n v="16"/>
    <s v="05:21:56"/>
    <n v="125"/>
    <n v="-67.566666666666663"/>
    <n v="142.33333333333334"/>
    <x v="178"/>
    <s v="JOSE PEDRO VARELA ALFONSO - SI QUILLEM"/>
    <x v="7"/>
    <s v="04:14:22"/>
  </r>
  <r>
    <x v="5"/>
    <x v="0"/>
    <x v="1"/>
    <n v="84.9"/>
    <s v="AD"/>
    <s v="7"/>
    <x v="1"/>
    <s v=""/>
    <s v=""/>
    <s v="10138166"/>
    <s v="FRANCISCO"/>
    <s v="TORO ESCOBAR"/>
    <s v="106MW85"/>
    <x v="80"/>
    <m/>
    <s v=""/>
    <m/>
    <s v=""/>
    <s v="CHL"/>
    <s v=""/>
    <s v="11,6"/>
    <s v="11138"/>
    <m/>
    <s v="09:44"/>
    <s v="13,35"/>
    <s v="7900"/>
    <m/>
    <s v="05:56"/>
    <s v="14,39"/>
    <s v="4929"/>
    <s v="FTQ GA"/>
    <s v="06:48"/>
    <m/>
    <m/>
    <m/>
    <m/>
    <m/>
    <m/>
    <m/>
    <m/>
    <m/>
    <m/>
    <m/>
    <m/>
    <m/>
    <m/>
    <m/>
    <m/>
    <m/>
    <n v="12.75"/>
    <n v="23967"/>
    <s v="NA"/>
    <x v="2"/>
    <s v="NA"/>
    <s v="NA"/>
    <n v="0"/>
    <e v="#VALUE!"/>
    <n v="0"/>
    <x v="80"/>
    <s v="FRANCISCO TORO ESCOBAR - HP NASIK"/>
    <x v="4"/>
    <s v="04:14:22"/>
  </r>
  <r>
    <x v="5"/>
    <x v="0"/>
    <x v="1"/>
    <n v="84.9"/>
    <s v="AD"/>
    <s v="8"/>
    <x v="1"/>
    <s v=""/>
    <s v=""/>
    <s v="10048681"/>
    <s v="DAVID"/>
    <s v="RAMIREZ AGUILERA"/>
    <s v="106JV75"/>
    <x v="319"/>
    <m/>
    <s v=""/>
    <m/>
    <s v=""/>
    <s v="CHL"/>
    <s v=""/>
    <s v="20,78"/>
    <s v="6218"/>
    <m/>
    <s v="03:45"/>
    <s v="19,82"/>
    <s v="5323"/>
    <s v="FTQ GA"/>
    <s v="05:39"/>
    <m/>
    <m/>
    <m/>
    <m/>
    <m/>
    <m/>
    <m/>
    <m/>
    <m/>
    <m/>
    <m/>
    <m/>
    <m/>
    <m/>
    <m/>
    <m/>
    <m/>
    <m/>
    <m/>
    <m/>
    <m/>
    <n v="20.34"/>
    <n v="11541"/>
    <s v="NA"/>
    <x v="2"/>
    <s v="NA"/>
    <s v="NA"/>
    <n v="0"/>
    <e v="#VALUE!"/>
    <n v="0"/>
    <x v="7"/>
    <s v="DAVID RAMIREZ AGUILERA - A. BABAH"/>
    <x v="4"/>
    <s v="04:14:22"/>
  </r>
  <r>
    <x v="5"/>
    <x v="0"/>
    <x v="1"/>
    <n v="84.9"/>
    <s v="AD"/>
    <s v="9"/>
    <x v="1"/>
    <s v=""/>
    <s v=""/>
    <s v="10154327"/>
    <s v="ANDRES"/>
    <s v="VELASQUEZ"/>
    <m/>
    <x v="224"/>
    <m/>
    <s v=""/>
    <m/>
    <s v=""/>
    <s v="CHL"/>
    <s v=""/>
    <s v="17,59"/>
    <s v="7348"/>
    <m/>
    <s v="03:20"/>
    <s v="16,52"/>
    <s v="6385"/>
    <s v="FTQ GA+ME"/>
    <s v="10:01"/>
    <m/>
    <m/>
    <m/>
    <m/>
    <m/>
    <m/>
    <m/>
    <m/>
    <m/>
    <m/>
    <m/>
    <m/>
    <m/>
    <m/>
    <m/>
    <m/>
    <m/>
    <m/>
    <m/>
    <m/>
    <m/>
    <n v="17.09"/>
    <n v="13734"/>
    <s v="NA"/>
    <x v="2"/>
    <s v="NA"/>
    <s v="NA"/>
    <n v="0"/>
    <e v="#VALUE!"/>
    <n v="0"/>
    <x v="201"/>
    <s v="ANDRES VELASQUEZ - GLORIA"/>
    <x v="4"/>
    <s v="04:14:22"/>
  </r>
  <r>
    <x v="5"/>
    <x v="0"/>
    <x v="1"/>
    <n v="84.9"/>
    <s v="AD"/>
    <s v="10"/>
    <x v="1"/>
    <s v=""/>
    <s v=""/>
    <m/>
    <s v="VICTOR"/>
    <s v="KEHR"/>
    <s v="106PU74"/>
    <x v="320"/>
    <m/>
    <s v=""/>
    <m/>
    <s v=""/>
    <s v="CHL"/>
    <s v=""/>
    <s v="15,45"/>
    <s v="8366"/>
    <m/>
    <s v="02:28"/>
    <s v="16,96"/>
    <s v="6221"/>
    <s v="FTQ GA"/>
    <s v="02:38"/>
    <m/>
    <m/>
    <m/>
    <m/>
    <m/>
    <m/>
    <m/>
    <m/>
    <m/>
    <m/>
    <m/>
    <m/>
    <m/>
    <m/>
    <m/>
    <m/>
    <m/>
    <m/>
    <m/>
    <m/>
    <m/>
    <n v="16.09"/>
    <n v="14587"/>
    <s v="NA"/>
    <x v="2"/>
    <s v="NA"/>
    <s v="NA"/>
    <n v="0"/>
    <e v="#VALUE!"/>
    <n v="0"/>
    <x v="247"/>
    <s v="VICTOR KEHR - SI QUEEN"/>
    <x v="7"/>
    <s v="04:14:22"/>
  </r>
  <r>
    <x v="5"/>
    <x v="0"/>
    <x v="1"/>
    <n v="84.9"/>
    <s v="AD"/>
    <s v="11"/>
    <x v="1"/>
    <s v=""/>
    <s v=""/>
    <s v="10172358"/>
    <s v="FELIPE"/>
    <s v="YCHPAS ESPINOZA"/>
    <s v="106CE20"/>
    <x v="210"/>
    <m/>
    <s v=""/>
    <m/>
    <s v=""/>
    <s v="PER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79"/>
    <s v="FELIPE YCHPAS ESPINOZA - AL RAMAL"/>
    <x v="4"/>
    <s v="04:14:22"/>
  </r>
  <r>
    <x v="5"/>
    <x v="0"/>
    <x v="1"/>
    <n v="84.9"/>
    <s v="AD"/>
    <s v="12"/>
    <x v="1"/>
    <s v=""/>
    <s v=""/>
    <s v="10039977"/>
    <s v="JUAN EDUARDO"/>
    <s v="COX VIAL"/>
    <s v="104RY39"/>
    <x v="321"/>
    <m/>
    <s v=""/>
    <m/>
    <s v=""/>
    <s v="CHL"/>
    <s v=""/>
    <s v=""/>
    <s v=""/>
    <s v="FTQ FTC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184"/>
    <s v="JUAN EDUARDO COX VIAL - PASCUAL"/>
    <x v="4"/>
    <s v="04:14:22"/>
  </r>
  <r>
    <x v="5"/>
    <x v="0"/>
    <x v="1"/>
    <n v="84.9"/>
    <s v="YR"/>
    <s v="1"/>
    <x v="0"/>
    <s v=""/>
    <s v=""/>
    <s v="10172700"/>
    <s v="ALVARO"/>
    <s v="COX MUJICA"/>
    <s v="106BG28"/>
    <x v="322"/>
    <m/>
    <s v=""/>
    <m/>
    <s v=""/>
    <s v="CHL"/>
    <s v=""/>
    <s v="16,41"/>
    <s v="7876"/>
    <m/>
    <s v="03:57"/>
    <s v="16,57"/>
    <s v="6365"/>
    <m/>
    <s v="04:45"/>
    <s v="17,56"/>
    <s v="4039"/>
    <m/>
    <s v="06:32"/>
    <m/>
    <m/>
    <m/>
    <m/>
    <m/>
    <m/>
    <m/>
    <m/>
    <m/>
    <m/>
    <m/>
    <m/>
    <m/>
    <m/>
    <m/>
    <m/>
    <m/>
    <n v="16.72"/>
    <n v="18280"/>
    <n v="18280"/>
    <x v="3"/>
    <n v="8"/>
    <s v="05:04:40"/>
    <n v="165"/>
    <n v="-50.3"/>
    <n v="199.60000000000002"/>
    <x v="248"/>
    <s v="ALVARO COX MUJICA - BANDOLERO AC "/>
    <x v="4"/>
    <s v="04:14:22"/>
  </r>
  <r>
    <x v="5"/>
    <x v="0"/>
    <x v="1"/>
    <n v="84.9"/>
    <s v="YR"/>
    <s v="2"/>
    <x v="0"/>
    <s v=""/>
    <s v=""/>
    <s v="10160530"/>
    <s v="VICENTE "/>
    <s v="LARRAIN ARJONA"/>
    <m/>
    <x v="259"/>
    <m/>
    <s v=""/>
    <m/>
    <s v=""/>
    <s v="CHL"/>
    <s v=""/>
    <s v="15,82"/>
    <s v="8170"/>
    <m/>
    <s v="02:37"/>
    <s v="15,63"/>
    <s v="6748"/>
    <m/>
    <s v="05:31"/>
    <s v="16,8"/>
    <s v="4222"/>
    <m/>
    <s v="04:25"/>
    <m/>
    <m/>
    <m/>
    <m/>
    <m/>
    <m/>
    <m/>
    <m/>
    <m/>
    <m/>
    <m/>
    <m/>
    <m/>
    <m/>
    <m/>
    <m/>
    <m/>
    <n v="15.97"/>
    <n v="19140"/>
    <n v="19140"/>
    <x v="3"/>
    <n v="12"/>
    <s v="05:19:00"/>
    <n v="145"/>
    <n v="-64.633333333333326"/>
    <n v="165.26666666666668"/>
    <x v="20"/>
    <s v="VICENTE  LARRAIN ARJONA - HF EVA"/>
    <x v="1"/>
    <s v="04:14:22"/>
  </r>
  <r>
    <x v="5"/>
    <x v="0"/>
    <x v="1"/>
    <n v="84.9"/>
    <s v="YR"/>
    <s v="3"/>
    <x v="1"/>
    <s v=""/>
    <s v=""/>
    <s v="10176170"/>
    <s v="JOSE"/>
    <s v="SPOERER VERGARA"/>
    <m/>
    <x v="297"/>
    <m/>
    <s v=""/>
    <m/>
    <s v=""/>
    <s v="CHL"/>
    <s v=""/>
    <s v="16,42"/>
    <s v="7871"/>
    <m/>
    <s v="03:59"/>
    <s v="16,45"/>
    <s v="6412"/>
    <s v="FTQ GA"/>
    <s v="05:08"/>
    <m/>
    <m/>
    <m/>
    <m/>
    <m/>
    <m/>
    <m/>
    <m/>
    <m/>
    <m/>
    <m/>
    <m/>
    <m/>
    <m/>
    <m/>
    <m/>
    <m/>
    <m/>
    <m/>
    <m/>
    <m/>
    <n v="16.43"/>
    <n v="14283"/>
    <s v="NA"/>
    <x v="3"/>
    <s v="NA"/>
    <s v="NA"/>
    <n v="0"/>
    <e v="#VALUE!"/>
    <n v="0"/>
    <x v="23"/>
    <s v="JOSE SPOERER VERGARA - DUENDE"/>
    <x v="5"/>
    <s v="04:14:22"/>
  </r>
  <r>
    <x v="5"/>
    <x v="0"/>
    <x v="1"/>
    <n v="84.9"/>
    <s v="YR"/>
    <s v="4"/>
    <x v="1"/>
    <s v=""/>
    <s v=""/>
    <s v="10141895"/>
    <s v="CRISTOBAL"/>
    <s v="LARRAIN ARJONA"/>
    <m/>
    <x v="236"/>
    <m/>
    <s v=""/>
    <m/>
    <s v=""/>
    <s v="CHL"/>
    <s v=""/>
    <s v="15,89"/>
    <s v="8133"/>
    <m/>
    <s v="01:53"/>
    <s v="15,97"/>
    <s v="6606"/>
    <s v="RET"/>
    <s v="02:47"/>
    <m/>
    <m/>
    <m/>
    <m/>
    <m/>
    <m/>
    <m/>
    <m/>
    <m/>
    <m/>
    <m/>
    <m/>
    <m/>
    <m/>
    <m/>
    <m/>
    <m/>
    <m/>
    <m/>
    <m/>
    <m/>
    <n v="15.93"/>
    <n v="14739"/>
    <s v="NA"/>
    <x v="3"/>
    <s v="NA"/>
    <s v="NA"/>
    <n v="0"/>
    <e v="#VALUE!"/>
    <n v="0"/>
    <x v="21"/>
    <s v="CRISTOBAL LARRAIN ARJONA - PUNTA DEL VIENTO MUSHALI"/>
    <x v="1"/>
    <s v="04:14:22"/>
  </r>
  <r>
    <x v="5"/>
    <x v="0"/>
    <x v="1"/>
    <n v="84.9"/>
    <s v="YR"/>
    <s v="5"/>
    <x v="1"/>
    <s v=""/>
    <s v=""/>
    <s v="10187939"/>
    <s v="EMILIA"/>
    <s v="PATTERSON"/>
    <m/>
    <x v="169"/>
    <m/>
    <s v=""/>
    <m/>
    <s v=""/>
    <s v="CHL"/>
    <s v=""/>
    <s v="16,02"/>
    <s v="8069"/>
    <s v="FTQ GA"/>
    <s v="01:36"/>
    <m/>
    <m/>
    <m/>
    <m/>
    <m/>
    <m/>
    <m/>
    <m/>
    <m/>
    <m/>
    <m/>
    <m/>
    <m/>
    <m/>
    <m/>
    <m/>
    <m/>
    <m/>
    <m/>
    <m/>
    <m/>
    <m/>
    <m/>
    <m/>
    <m/>
    <n v="16.02"/>
    <n v="8069"/>
    <s v="NA"/>
    <x v="3"/>
    <s v="NA"/>
    <s v="NA"/>
    <n v="0"/>
    <e v="#VALUE!"/>
    <n v="0"/>
    <x v="55"/>
    <s v="EMILIA PATTERSON - SERCKIS"/>
    <x v="3"/>
    <s v="04:14:22"/>
  </r>
  <r>
    <x v="5"/>
    <x v="0"/>
    <x v="1"/>
    <n v="84.9"/>
    <s v="YR"/>
    <s v="6"/>
    <x v="1"/>
    <s v=""/>
    <s v=""/>
    <s v="10172599"/>
    <s v="PIA"/>
    <s v="CERPA SABATER"/>
    <m/>
    <x v="323"/>
    <m/>
    <s v=""/>
    <m/>
    <s v=""/>
    <s v="CHL"/>
    <s v=""/>
    <s v="15,97"/>
    <s v="8091"/>
    <s v="FTQ GA"/>
    <s v="01:53"/>
    <m/>
    <m/>
    <m/>
    <m/>
    <m/>
    <m/>
    <m/>
    <m/>
    <m/>
    <m/>
    <m/>
    <m/>
    <m/>
    <m/>
    <m/>
    <m/>
    <m/>
    <m/>
    <m/>
    <m/>
    <m/>
    <m/>
    <m/>
    <m/>
    <m/>
    <n v="15.97"/>
    <n v="8091"/>
    <s v="NA"/>
    <x v="3"/>
    <s v="NA"/>
    <s v="NA"/>
    <n v="0"/>
    <e v="#VALUE!"/>
    <n v="0"/>
    <x v="19"/>
    <s v="PIA CERPA SABATER - ALMAS DE CAMPEÓN"/>
    <x v="4"/>
    <s v="04:14:22"/>
  </r>
  <r>
    <x v="5"/>
    <x v="0"/>
    <x v="1"/>
    <n v="84.9"/>
    <s v="YR"/>
    <s v="7"/>
    <x v="1"/>
    <s v=""/>
    <s v=""/>
    <s v="10086065"/>
    <s v="PAULA"/>
    <s v="LLORENS CLARK"/>
    <s v="105IM26"/>
    <x v="134"/>
    <m/>
    <s v=""/>
    <m/>
    <s v=""/>
    <s v="CHL"/>
    <s v=""/>
    <s v=""/>
    <s v=""/>
    <s v="WD"/>
    <s v=""/>
    <m/>
    <m/>
    <m/>
    <m/>
    <m/>
    <m/>
    <m/>
    <m/>
    <m/>
    <m/>
    <m/>
    <m/>
    <m/>
    <m/>
    <m/>
    <m/>
    <m/>
    <m/>
    <m/>
    <m/>
    <m/>
    <m/>
    <m/>
    <m/>
    <m/>
    <m/>
    <m/>
    <s v="NA"/>
    <x v="3"/>
    <s v="NA"/>
    <s v="NA"/>
    <n v="0"/>
    <e v="#VALUE!"/>
    <n v="0"/>
    <x v="13"/>
    <s v="PAULA LLORENS CLARK - FILIPA"/>
    <x v="6"/>
    <s v="04:14:22"/>
  </r>
  <r>
    <x v="5"/>
    <x v="1"/>
    <x v="1"/>
    <n v="84.9"/>
    <s v="AD"/>
    <s v="1"/>
    <x v="0"/>
    <s v=""/>
    <s v=""/>
    <s v="10015980"/>
    <s v="MONICA "/>
    <s v="PINTO LIMA GRAZIANO"/>
    <m/>
    <x v="166"/>
    <m/>
    <s v=""/>
    <m/>
    <s v=""/>
    <s v="BRA"/>
    <s v=""/>
    <s v="08:30:00"/>
    <s v="10:28:16"/>
    <s v="10:29:50"/>
    <s v="17,97"/>
    <s v="18,21"/>
    <s v="7191"/>
    <m/>
    <s v="11:09:50"/>
    <s v="12:49:51"/>
    <s v="12:52:16"/>
    <s v="17,16"/>
    <s v="17,58"/>
    <s v="6146"/>
    <m/>
    <s v="13:32:16"/>
    <s v="14:35:31"/>
    <s v="14:42:13"/>
    <s v="18,69"/>
    <s v="18,69"/>
    <s v="3794"/>
    <m/>
    <m/>
    <m/>
    <m/>
    <m/>
    <m/>
    <m/>
    <m/>
    <m/>
    <n v="17.84"/>
    <n v="17131"/>
    <n v="17131"/>
    <x v="2"/>
    <n v="5"/>
    <s v="04:45:31"/>
    <n v="180"/>
    <n v="-31.15"/>
    <n v="233.74999999999997"/>
    <x v="249"/>
    <s v="MONICA  PINTO LIMA GRAZIANO - RAISA"/>
    <x v="4"/>
    <s v="04:14:22"/>
  </r>
  <r>
    <x v="5"/>
    <x v="1"/>
    <x v="1"/>
    <n v="84.9"/>
    <s v="AD"/>
    <s v="2"/>
    <x v="0"/>
    <s v=""/>
    <s v=""/>
    <s v="10030149"/>
    <s v="PEDRO PABLO "/>
    <s v="GÓMEZ MARTÍNEZ"/>
    <m/>
    <x v="167"/>
    <m/>
    <s v=""/>
    <m/>
    <s v=""/>
    <s v="CHL"/>
    <s v=""/>
    <s v="08:30:00"/>
    <s v="10:28:04"/>
    <s v="10:30:09"/>
    <s v="17,93"/>
    <s v="18,24"/>
    <s v="7209"/>
    <m/>
    <s v="11:10:09"/>
    <s v="12:50:00"/>
    <s v="12:51:35"/>
    <s v="17,33"/>
    <s v="17,6"/>
    <s v="6086"/>
    <m/>
    <s v="13:31:35"/>
    <s v="14:35:34"/>
    <s v="14:42:17"/>
    <s v="18,47"/>
    <s v="18,47"/>
    <s v="3839"/>
    <m/>
    <m/>
    <m/>
    <m/>
    <m/>
    <m/>
    <m/>
    <m/>
    <m/>
    <n v="17.84"/>
    <n v="17134"/>
    <n v="17134"/>
    <x v="2"/>
    <n v="6"/>
    <s v="04:45:34"/>
    <n v="175"/>
    <n v="-31.2"/>
    <n v="228.7"/>
    <x v="196"/>
    <s v="PEDRO PABLO  GÓMEZ MARTÍNEZ - BELLA"/>
    <x v="4"/>
    <s v="04:14:22"/>
  </r>
  <r>
    <x v="5"/>
    <x v="1"/>
    <x v="1"/>
    <n v="84.9"/>
    <s v="AD"/>
    <s v="3"/>
    <x v="0"/>
    <s v=""/>
    <s v=""/>
    <m/>
    <s v="OSCAR"/>
    <s v="TAHAN"/>
    <m/>
    <x v="62"/>
    <m/>
    <s v=""/>
    <m/>
    <s v=""/>
    <s v="CHL"/>
    <s v=""/>
    <s v="08:30:00"/>
    <s v="10:16:25"/>
    <s v="10:19:50"/>
    <s v="19,61"/>
    <s v="20,24"/>
    <s v="6590"/>
    <m/>
    <s v="10:59:50"/>
    <s v="12:41:08"/>
    <s v="12:46:10"/>
    <s v="16,53"/>
    <s v="17,35"/>
    <s v="6380"/>
    <m/>
    <s v="13:26:10"/>
    <s v="14:39:48"/>
    <s v="14:56:09"/>
    <s v="16,05"/>
    <s v="16,05"/>
    <s v="4419"/>
    <m/>
    <m/>
    <m/>
    <m/>
    <m/>
    <m/>
    <m/>
    <m/>
    <m/>
    <n v="17.579999999999998"/>
    <n v="17389"/>
    <n v="17389"/>
    <x v="2"/>
    <n v="7"/>
    <s v="04:49:49"/>
    <n v="170"/>
    <n v="-35.450000000000003"/>
    <n v="219.45"/>
    <x v="62"/>
    <s v="OSCAR TAHAN - GALA"/>
    <x v="4"/>
    <s v="04:14:22"/>
  </r>
  <r>
    <x v="5"/>
    <x v="1"/>
    <x v="1"/>
    <n v="84.9"/>
    <s v="AD"/>
    <s v="4"/>
    <x v="0"/>
    <s v=""/>
    <s v=""/>
    <s v="10092659"/>
    <s v="JOSEFINA"/>
    <s v="MATURANA FELL"/>
    <m/>
    <x v="324"/>
    <m/>
    <s v=""/>
    <m/>
    <s v=""/>
    <s v="CHL"/>
    <s v=""/>
    <s v="08:30:00"/>
    <s v="10:56:29"/>
    <s v="10:58:52"/>
    <s v="14,47"/>
    <s v="14,7"/>
    <s v="8932"/>
    <m/>
    <s v="11:38:52"/>
    <s v="13:18:08"/>
    <s v="13:21:54"/>
    <s v="17,06"/>
    <s v="17,71"/>
    <s v="6182"/>
    <m/>
    <s v="14:01:54"/>
    <s v="15:11:27"/>
    <s v="15:15:43"/>
    <s v="16,99"/>
    <s v="16,99"/>
    <s v="4174"/>
    <m/>
    <m/>
    <m/>
    <m/>
    <m/>
    <m/>
    <m/>
    <m/>
    <m/>
    <n v="15.85"/>
    <n v="19288"/>
    <n v="19288"/>
    <x v="2"/>
    <n v="13"/>
    <s v="05:21:28"/>
    <n v="140"/>
    <n v="-67.099999999999994"/>
    <n v="157.80000000000001"/>
    <x v="172"/>
    <s v="JOSEFINA MATURANA FELL - TOBA ESPIRITU"/>
    <x v="13"/>
    <s v="04:14:22"/>
  </r>
  <r>
    <x v="5"/>
    <x v="1"/>
    <x v="1"/>
    <n v="84.9"/>
    <s v="AD"/>
    <s v="5"/>
    <x v="0"/>
    <s v=""/>
    <s v=""/>
    <s v="10139724"/>
    <s v="ORLANDO"/>
    <s v="VILLALOBOS"/>
    <m/>
    <x v="325"/>
    <m/>
    <s v=""/>
    <m/>
    <s v=""/>
    <s v="CHL"/>
    <s v=""/>
    <s v="08:30:00"/>
    <s v="10:31:20"/>
    <s v="10:35:36"/>
    <s v="17,15"/>
    <s v="17,75"/>
    <s v="7536"/>
    <m/>
    <s v="11:15:36"/>
    <s v="13:03:34"/>
    <s v="13:08:15"/>
    <s v="15,61"/>
    <s v="16,28"/>
    <s v="6759"/>
    <m/>
    <s v="13:48:15"/>
    <s v="15:11:45"/>
    <s v="15:18:43"/>
    <s v="14,15"/>
    <s v="14,15"/>
    <s v="5011"/>
    <m/>
    <m/>
    <m/>
    <m/>
    <m/>
    <m/>
    <m/>
    <m/>
    <m/>
    <n v="15.83"/>
    <n v="19306"/>
    <n v="19306"/>
    <x v="2"/>
    <n v="14"/>
    <s v="05:21:46"/>
    <n v="135"/>
    <n v="-67.400000000000006"/>
    <n v="152.5"/>
    <x v="33"/>
    <s v="ORLANDO VILLALOBOS - RB USHIA"/>
    <x v="4"/>
    <s v="04:14:22"/>
  </r>
  <r>
    <x v="5"/>
    <x v="1"/>
    <x v="1"/>
    <n v="84.9"/>
    <s v="AD"/>
    <s v="6"/>
    <x v="0"/>
    <s v=""/>
    <s v=""/>
    <m/>
    <s v="PABLO "/>
    <s v="LLOMPART GARCIA HUIDOBRO"/>
    <m/>
    <x v="174"/>
    <m/>
    <s v=""/>
    <m/>
    <s v=""/>
    <s v="CHL"/>
    <s v=""/>
    <s v="08:30:00"/>
    <s v="10:47:52"/>
    <s v="10:49:16"/>
    <s v="15,47"/>
    <s v="15,62"/>
    <s v="8356"/>
    <m/>
    <s v="11:29:16"/>
    <s v="13:13:18"/>
    <s v="13:16:05"/>
    <s v="16,46"/>
    <s v="16,9"/>
    <s v="6409"/>
    <m/>
    <s v="13:56:05"/>
    <s v="15:11:48"/>
    <s v="15:16:18"/>
    <s v="15,61"/>
    <s v="15,61"/>
    <s v="4543"/>
    <m/>
    <m/>
    <m/>
    <m/>
    <m/>
    <m/>
    <m/>
    <m/>
    <m/>
    <n v="15.83"/>
    <n v="19308"/>
    <n v="19308"/>
    <x v="2"/>
    <n v="15"/>
    <s v="05:21:48"/>
    <n v="130"/>
    <n v="-67.433333333333337"/>
    <n v="147.46666666666667"/>
    <x v="156"/>
    <s v="PABLO  LLOMPART GARCIA HUIDOBRO - ANCAR FARUK"/>
    <x v="4"/>
    <s v="04:14:22"/>
  </r>
  <r>
    <x v="5"/>
    <x v="1"/>
    <x v="1"/>
    <n v="84.9"/>
    <s v="AD"/>
    <s v="7"/>
    <x v="0"/>
    <s v=""/>
    <s v=""/>
    <m/>
    <s v="GONZALO "/>
    <s v="GAJARDO PONCE"/>
    <m/>
    <x v="326"/>
    <m/>
    <s v=""/>
    <m/>
    <s v=""/>
    <s v="CHL"/>
    <s v=""/>
    <s v="08:30:00"/>
    <s v="11:19:53"/>
    <s v="11:23:16"/>
    <s v="12,43"/>
    <s v="12,68"/>
    <s v="10397"/>
    <m/>
    <s v="12:03:16"/>
    <s v="13:58:49"/>
    <s v="14:01:22"/>
    <s v="14,89"/>
    <s v="15,22"/>
    <s v="7085"/>
    <m/>
    <s v="14:41:22"/>
    <s v="16:02:20"/>
    <s v="16:06:35"/>
    <s v="14,6"/>
    <s v="14,6"/>
    <s v="4858"/>
    <m/>
    <m/>
    <m/>
    <m/>
    <m/>
    <m/>
    <m/>
    <m/>
    <m/>
    <n v="13.68"/>
    <n v="22340"/>
    <n v="22340"/>
    <x v="2"/>
    <n v="18"/>
    <s v="06:12:20"/>
    <n v="115"/>
    <n v="-117.96666666666667"/>
    <n v="84.899999930000007"/>
    <x v="250"/>
    <s v="GONZALO  GAJARDO PONCE - SIHAM"/>
    <x v="4"/>
    <s v="04:14:22"/>
  </r>
  <r>
    <x v="5"/>
    <x v="1"/>
    <x v="1"/>
    <n v="84.9"/>
    <s v="AD"/>
    <s v="8"/>
    <x v="0"/>
    <s v=""/>
    <s v=""/>
    <s v="10018248"/>
    <s v="LUKAS"/>
    <s v="BUCKEL OCQUETEAU"/>
    <m/>
    <x v="327"/>
    <m/>
    <s v=""/>
    <m/>
    <s v=""/>
    <s v="CHL"/>
    <s v=""/>
    <s v="08:30:00"/>
    <s v="10:58:59"/>
    <s v="11:03:03"/>
    <s v="14,07"/>
    <s v="14,46"/>
    <s v="9184"/>
    <m/>
    <s v="11:43:03"/>
    <s v="13:52:33"/>
    <s v="13:56:06"/>
    <s v="13,21"/>
    <s v="13,58"/>
    <s v="7983"/>
    <m/>
    <s v="14:36:06"/>
    <s v="16:09:28"/>
    <s v="16:15:18"/>
    <s v="12,66"/>
    <s v="12,66"/>
    <s v="5602"/>
    <m/>
    <m/>
    <m/>
    <m/>
    <m/>
    <m/>
    <m/>
    <m/>
    <m/>
    <n v="13.42"/>
    <n v="22769"/>
    <n v="22769"/>
    <x v="2"/>
    <n v="19"/>
    <s v="06:19:29"/>
    <n v="110"/>
    <n v="-125.11666666666666"/>
    <n v="84.899999919999999"/>
    <x v="251"/>
    <s v="LUKAS BUCKEL OCQUETEAU - ANG CHELLA MHF"/>
    <x v="4"/>
    <s v="04:14:22"/>
  </r>
  <r>
    <x v="5"/>
    <x v="1"/>
    <x v="1"/>
    <n v="84.9"/>
    <s v="AD"/>
    <s v="9"/>
    <x v="0"/>
    <s v=""/>
    <s v=""/>
    <s v="10014233"/>
    <s v="MARIA PAZ"/>
    <s v="VARGAS"/>
    <m/>
    <x v="184"/>
    <m/>
    <s v=""/>
    <m/>
    <s v=""/>
    <s v="CHL"/>
    <s v=""/>
    <s v="08:30:00"/>
    <s v="10:59:01"/>
    <s v="11:02:50"/>
    <s v="14,09"/>
    <s v="14,45"/>
    <s v="9171"/>
    <m/>
    <s v="11:42:50"/>
    <s v="13:52:35"/>
    <s v="13:56:10"/>
    <s v="13,18"/>
    <s v="13,55"/>
    <s v="8000"/>
    <m/>
    <s v="14:36:10"/>
    <s v="16:09:30"/>
    <s v="16:15:14"/>
    <s v="12,66"/>
    <s v="12,66"/>
    <s v="5600"/>
    <m/>
    <m/>
    <m/>
    <m/>
    <m/>
    <m/>
    <m/>
    <m/>
    <m/>
    <n v="13.42"/>
    <n v="22771"/>
    <n v="22771"/>
    <x v="2"/>
    <n v="20"/>
    <s v="06:19:31"/>
    <n v="105"/>
    <n v="-125.15"/>
    <n v="84.899999910000005"/>
    <x v="42"/>
    <s v="MARIA PAZ VARGAS - TARTARA"/>
    <x v="4"/>
    <s v="04:14:22"/>
  </r>
  <r>
    <x v="5"/>
    <x v="1"/>
    <x v="1"/>
    <n v="84.9"/>
    <s v="AD"/>
    <s v="10"/>
    <x v="1"/>
    <s v=""/>
    <s v=""/>
    <s v="_x0009_10116624"/>
    <s v="RENATO "/>
    <s v="CERDA BARROS"/>
    <m/>
    <x v="100"/>
    <m/>
    <s v=""/>
    <m/>
    <s v=""/>
    <s v="CHL"/>
    <s v=""/>
    <s v="08:30:00"/>
    <s v="10:16:54"/>
    <s v="10:20:06"/>
    <s v="19,56"/>
    <s v="20,15"/>
    <s v="6606"/>
    <m/>
    <s v="11:00:06"/>
    <s v="12:42:42"/>
    <s v="12:46:34"/>
    <s v="16,51"/>
    <s v="17,13"/>
    <s v="6389"/>
    <s v="FTQ ME"/>
    <m/>
    <m/>
    <m/>
    <m/>
    <m/>
    <m/>
    <m/>
    <m/>
    <m/>
    <m/>
    <m/>
    <m/>
    <m/>
    <m/>
    <m/>
    <n v="18.059999999999999"/>
    <n v="12995"/>
    <s v="NA"/>
    <x v="2"/>
    <s v="NA"/>
    <s v="NA"/>
    <n v="0"/>
    <e v="#VALUE!"/>
    <n v="0"/>
    <x v="46"/>
    <s v="RENATO  CERDA BARROS - AYHINCO"/>
    <x v="4"/>
    <s v="04:14:22"/>
  </r>
  <r>
    <x v="5"/>
    <x v="1"/>
    <x v="1"/>
    <n v="84.9"/>
    <s v="AD"/>
    <s v="11"/>
    <x v="1"/>
    <s v=""/>
    <s v=""/>
    <m/>
    <s v="MEDARDO"/>
    <s v="RAGA"/>
    <m/>
    <x v="328"/>
    <m/>
    <s v=""/>
    <m/>
    <s v=""/>
    <s v="CHL"/>
    <s v=""/>
    <s v="08:30:00"/>
    <s v="10:19:28"/>
    <s v="10:24:10"/>
    <s v="18,86"/>
    <s v="19,68"/>
    <s v="6851"/>
    <s v="FTQ GA"/>
    <m/>
    <m/>
    <m/>
    <m/>
    <m/>
    <m/>
    <m/>
    <m/>
    <m/>
    <m/>
    <m/>
    <m/>
    <m/>
    <m/>
    <m/>
    <m/>
    <m/>
    <m/>
    <m/>
    <m/>
    <m/>
    <m/>
    <n v="18.86"/>
    <n v="6851"/>
    <s v="NA"/>
    <x v="2"/>
    <s v="NA"/>
    <s v="NA"/>
    <n v="0"/>
    <e v="#VALUE!"/>
    <n v="0"/>
    <x v="252"/>
    <s v="MEDARDO RAGA - KAMAL"/>
    <x v="4"/>
    <s v="04:14:22"/>
  </r>
  <r>
    <x v="5"/>
    <x v="1"/>
    <x v="1"/>
    <n v="84.9"/>
    <s v="AD"/>
    <s v="12"/>
    <x v="1"/>
    <s v=""/>
    <s v=""/>
    <m/>
    <s v="MATIAS"/>
    <s v="ALONSO ASCUY"/>
    <m/>
    <x v="64"/>
    <m/>
    <s v=""/>
    <m/>
    <s v=""/>
    <s v="CHL"/>
    <s v=""/>
    <s v="08:30:00"/>
    <s v="10:10:05"/>
    <s v="10:27:08"/>
    <s v="18,39"/>
    <s v="21,52"/>
    <s v="7029"/>
    <s v="FTQ GA"/>
    <m/>
    <m/>
    <m/>
    <m/>
    <m/>
    <m/>
    <m/>
    <m/>
    <m/>
    <m/>
    <m/>
    <m/>
    <m/>
    <m/>
    <m/>
    <m/>
    <m/>
    <m/>
    <m/>
    <m/>
    <m/>
    <m/>
    <n v="18.39"/>
    <n v="7029"/>
    <s v="NA"/>
    <x v="2"/>
    <s v="NA"/>
    <s v="NA"/>
    <n v="0"/>
    <e v="#VALUE!"/>
    <n v="0"/>
    <x v="64"/>
    <s v="MATIAS ALONSO ASCUY - ARAMIS"/>
    <x v="6"/>
    <s v="04:14:22"/>
  </r>
  <r>
    <x v="5"/>
    <x v="1"/>
    <x v="1"/>
    <n v="84.9"/>
    <s v="AD"/>
    <s v="13"/>
    <x v="1"/>
    <s v=""/>
    <s v=""/>
    <m/>
    <s v="JUAN"/>
    <s v="GOMEZ"/>
    <m/>
    <x v="91"/>
    <m/>
    <s v=""/>
    <m/>
    <s v=""/>
    <s v="CHL"/>
    <s v=""/>
    <s v="08:30:00"/>
    <s v="10:27:16"/>
    <s v="10:31:35"/>
    <s v="17,72"/>
    <s v="18,37"/>
    <s v="7295"/>
    <s v="FTQ GA"/>
    <m/>
    <m/>
    <m/>
    <m/>
    <m/>
    <m/>
    <m/>
    <m/>
    <m/>
    <m/>
    <m/>
    <m/>
    <m/>
    <m/>
    <m/>
    <m/>
    <m/>
    <m/>
    <m/>
    <m/>
    <m/>
    <m/>
    <n v="17.72"/>
    <n v="7295"/>
    <s v="NA"/>
    <x v="2"/>
    <s v="NA"/>
    <s v="NA"/>
    <n v="0"/>
    <e v="#VALUE!"/>
    <n v="0"/>
    <x v="91"/>
    <s v="JUAN GOMEZ - COCO"/>
    <x v="11"/>
    <s v="04:14:22"/>
  </r>
  <r>
    <x v="5"/>
    <x v="1"/>
    <x v="1"/>
    <n v="84.9"/>
    <s v="AD"/>
    <s v="14"/>
    <x v="1"/>
    <s v=""/>
    <s v=""/>
    <m/>
    <s v="SEBASTIAN"/>
    <s v="IRRIBARRA CONA"/>
    <m/>
    <x v="77"/>
    <m/>
    <s v=""/>
    <m/>
    <s v=""/>
    <s v="CHL"/>
    <s v=""/>
    <s v="08:30:00"/>
    <s v="10:31:19"/>
    <s v="10:35:38"/>
    <s v="17,14"/>
    <s v="17,76"/>
    <s v="7538"/>
    <s v="FTQ GA"/>
    <m/>
    <m/>
    <m/>
    <m/>
    <m/>
    <m/>
    <m/>
    <m/>
    <m/>
    <m/>
    <m/>
    <m/>
    <m/>
    <m/>
    <m/>
    <m/>
    <m/>
    <m/>
    <m/>
    <m/>
    <m/>
    <m/>
    <n v="17.14"/>
    <n v="7538"/>
    <s v="NA"/>
    <x v="2"/>
    <s v="NA"/>
    <s v="NA"/>
    <n v="0"/>
    <e v="#VALUE!"/>
    <n v="0"/>
    <x v="77"/>
    <s v="SEBASTIAN IRRIBARRA CONA - RB URRACA"/>
    <x v="4"/>
    <s v="04:14:22"/>
  </r>
  <r>
    <x v="5"/>
    <x v="1"/>
    <x v="1"/>
    <n v="84.9"/>
    <s v="AD"/>
    <s v="15"/>
    <x v="1"/>
    <s v=""/>
    <s v=""/>
    <m/>
    <s v="MARISOL"/>
    <s v="SUAREZ"/>
    <s v="105LA85"/>
    <x v="120"/>
    <m/>
    <s v=""/>
    <m/>
    <s v=""/>
    <s v="CHL"/>
    <s v=""/>
    <s v="08:30:00"/>
    <s v="11:19:56"/>
    <s v="11:23:08"/>
    <s v="12,44"/>
    <s v="12,67"/>
    <s v="10389"/>
    <s v="RET"/>
    <m/>
    <m/>
    <m/>
    <m/>
    <m/>
    <m/>
    <m/>
    <m/>
    <m/>
    <m/>
    <m/>
    <m/>
    <m/>
    <m/>
    <m/>
    <m/>
    <m/>
    <m/>
    <m/>
    <m/>
    <m/>
    <m/>
    <n v="12.44"/>
    <n v="10389"/>
    <s v="NA"/>
    <x v="2"/>
    <s v="NA"/>
    <s v="NA"/>
    <n v="0"/>
    <e v="#VALUE!"/>
    <n v="0"/>
    <x v="253"/>
    <s v="MARISOL SUAREZ - CANTINERO"/>
    <x v="4"/>
    <s v="04:14:22"/>
  </r>
  <r>
    <x v="5"/>
    <x v="1"/>
    <x v="1"/>
    <n v="84.9"/>
    <s v="AD"/>
    <s v="16"/>
    <x v="1"/>
    <s v=""/>
    <s v=""/>
    <s v="10067052"/>
    <s v="JOSE ANTONIO "/>
    <s v="VICENTE OLIVARI"/>
    <m/>
    <x v="102"/>
    <m/>
    <s v=""/>
    <m/>
    <s v=""/>
    <s v="CHL"/>
    <s v=""/>
    <s v="08:30:00"/>
    <s v=""/>
    <s v=""/>
    <s v=""/>
    <s v=""/>
    <s v=""/>
    <s v="RET"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102"/>
    <s v="JOSE ANTONIO  VICENTE OLIVARI - GARSIK"/>
    <x v="4"/>
    <s v="04:14:22"/>
  </r>
  <r>
    <x v="5"/>
    <x v="1"/>
    <x v="1"/>
    <n v="84.9"/>
    <s v="AD"/>
    <s v="17"/>
    <x v="1"/>
    <s v=""/>
    <s v=""/>
    <m/>
    <s v="MACARENA"/>
    <s v="ZERBI"/>
    <m/>
    <x v="104"/>
    <m/>
    <s v=""/>
    <m/>
    <s v=""/>
    <s v="CHL"/>
    <s v=""/>
    <s v="08:30:00"/>
    <s v=""/>
    <s v=""/>
    <s v=""/>
    <s v=""/>
    <s v=""/>
    <s v="FTQ FTC"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104"/>
    <s v="MACARENA ZERBI - ZALEM"/>
    <x v="4"/>
    <s v="04:14:22"/>
  </r>
  <r>
    <x v="5"/>
    <x v="1"/>
    <x v="1"/>
    <n v="84.9"/>
    <s v="AD"/>
    <s v="18"/>
    <x v="1"/>
    <s v=""/>
    <s v=""/>
    <s v="10109702"/>
    <s v="JUAN IGNACIO"/>
    <s v="CARDONE PALACIOS"/>
    <m/>
    <x v="329"/>
    <m/>
    <s v=""/>
    <m/>
    <s v=""/>
    <s v="CHL"/>
    <s v=""/>
    <s v="08:30:00"/>
    <s v=""/>
    <s v=""/>
    <s v=""/>
    <s v=""/>
    <s v=""/>
    <s v="FTQ FTC"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254"/>
    <s v="JUAN IGNACIO CARDONE PALACIOS - MUSKARI"/>
    <x v="4"/>
    <s v="04:14:22"/>
  </r>
  <r>
    <x v="5"/>
    <x v="1"/>
    <x v="1"/>
    <n v="84.9"/>
    <s v="YR"/>
    <s v="1"/>
    <x v="0"/>
    <s v=""/>
    <s v=""/>
    <m/>
    <s v="AMELIA "/>
    <s v="LARRAIN"/>
    <m/>
    <x v="83"/>
    <m/>
    <s v=""/>
    <m/>
    <s v=""/>
    <s v="CHL"/>
    <s v=""/>
    <s v="08:45:00"/>
    <s v="10:59:04"/>
    <s v="11:01:18"/>
    <s v="15,8"/>
    <s v="16,06"/>
    <s v="8179"/>
    <m/>
    <s v="11:41:18"/>
    <s v="13:28:02"/>
    <s v="13:31:17"/>
    <s v="15,99"/>
    <s v="16,47"/>
    <s v="6599"/>
    <m/>
    <s v="14:11:17"/>
    <s v="15:10:40"/>
    <s v="15:15:54"/>
    <s v="19,9"/>
    <s v="19,9"/>
    <s v="3564"/>
    <m/>
    <m/>
    <m/>
    <m/>
    <m/>
    <m/>
    <m/>
    <m/>
    <m/>
    <n v="16.66"/>
    <n v="18341"/>
    <n v="18341"/>
    <x v="3"/>
    <n v="9"/>
    <s v="05:05:41"/>
    <n v="160"/>
    <n v="-51.31666666666667"/>
    <n v="193.58333333333334"/>
    <x v="83"/>
    <s v="AMELIA  LARRAIN - HF WAFIQ"/>
    <x v="1"/>
    <s v="04:14:22"/>
  </r>
  <r>
    <x v="5"/>
    <x v="1"/>
    <x v="1"/>
    <n v="84.9"/>
    <s v="YR"/>
    <s v="2"/>
    <x v="0"/>
    <s v=""/>
    <s v=""/>
    <m/>
    <s v="CONSTANZA"/>
    <s v="DUHALDE PLAZA"/>
    <s v="104NU11"/>
    <x v="330"/>
    <m/>
    <s v=""/>
    <m/>
    <s v=""/>
    <s v="CHL"/>
    <s v=""/>
    <s v="08:45:00"/>
    <s v="10:58:30"/>
    <s v="11:01:49"/>
    <s v="15,74"/>
    <s v="16,13"/>
    <s v="8209"/>
    <m/>
    <s v="11:41:49"/>
    <s v="13:28:46"/>
    <s v="13:31:19"/>
    <s v="16,05"/>
    <s v="16,44"/>
    <s v="6570"/>
    <m/>
    <s v="14:11:19"/>
    <s v="15:23:16"/>
    <s v="15:27:31"/>
    <s v="16,43"/>
    <s v="16,43"/>
    <s v="4317"/>
    <m/>
    <m/>
    <m/>
    <m/>
    <m/>
    <m/>
    <m/>
    <m/>
    <m/>
    <n v="16.010000000000002"/>
    <n v="19096"/>
    <n v="19096"/>
    <x v="3"/>
    <n v="11"/>
    <s v="05:18:16"/>
    <n v="150"/>
    <n v="-63.9"/>
    <n v="171"/>
    <x v="255"/>
    <s v="CONSTANZA DUHALDE PLAZA - TERRUNO"/>
    <x v="4"/>
    <s v="04:14:22"/>
  </r>
  <r>
    <x v="5"/>
    <x v="1"/>
    <x v="1"/>
    <n v="84.9"/>
    <s v="YR"/>
    <s v="3"/>
    <x v="0"/>
    <s v=""/>
    <s v=""/>
    <s v="10172596"/>
    <s v="BORJA"/>
    <s v="MAYOL"/>
    <m/>
    <x v="331"/>
    <m/>
    <s v=""/>
    <m/>
    <s v=""/>
    <s v="CHL"/>
    <s v=""/>
    <s v="08:45:00"/>
    <s v="10:59:19"/>
    <s v="11:02:03"/>
    <s v="15,72"/>
    <s v="16,04"/>
    <s v="8223"/>
    <m/>
    <s v="11:42:03"/>
    <s v="13:32:08"/>
    <s v="13:33:55"/>
    <s v="15,71"/>
    <s v="15,97"/>
    <s v="6713"/>
    <m/>
    <s v="14:13:55"/>
    <s v="15:34:44"/>
    <s v="15:39:40"/>
    <s v="14,63"/>
    <s v="14,63"/>
    <s v="4849"/>
    <m/>
    <m/>
    <m/>
    <m/>
    <m/>
    <m/>
    <m/>
    <m/>
    <m/>
    <n v="15.45"/>
    <n v="19785"/>
    <n v="19785"/>
    <x v="3"/>
    <n v="17"/>
    <s v="05:29:45"/>
    <n v="120"/>
    <n v="-75.383333333333326"/>
    <n v="129.51666666666668"/>
    <x v="15"/>
    <s v="BORJA MAYOL - MALA CAÑA"/>
    <x v="4"/>
    <s v="04:14:22"/>
  </r>
  <r>
    <x v="5"/>
    <x v="1"/>
    <x v="1"/>
    <n v="84.9"/>
    <s v="YR"/>
    <s v="4"/>
    <x v="1"/>
    <s v=""/>
    <s v=""/>
    <s v="10172476"/>
    <s v="FLORENCIA"/>
    <s v="CARDONE ALMARZA"/>
    <m/>
    <x v="230"/>
    <m/>
    <s v=""/>
    <m/>
    <s v=""/>
    <s v="CHL"/>
    <s v=""/>
    <s v="08:45:00"/>
    <s v="10:59:08"/>
    <s v="11:02:56"/>
    <s v="15,62"/>
    <s v="16,06"/>
    <s v="8277"/>
    <s v="FTQ GA"/>
    <m/>
    <m/>
    <m/>
    <m/>
    <m/>
    <m/>
    <m/>
    <m/>
    <m/>
    <m/>
    <m/>
    <m/>
    <m/>
    <m/>
    <m/>
    <m/>
    <m/>
    <m/>
    <m/>
    <m/>
    <m/>
    <m/>
    <n v="15.62"/>
    <n v="8277"/>
    <s v="NA"/>
    <x v="3"/>
    <s v="NA"/>
    <s v="NA"/>
    <n v="0"/>
    <e v="#VALUE!"/>
    <n v="0"/>
    <x v="54"/>
    <s v="FLORENCIA CARDONE ALMARZA - HP ORASHAN"/>
    <x v="4"/>
    <s v="04:14:22"/>
  </r>
  <r>
    <x v="5"/>
    <x v="1"/>
    <x v="1"/>
    <n v="84.9"/>
    <s v="YR"/>
    <s v="5"/>
    <x v="1"/>
    <s v=""/>
    <s v=""/>
    <s v="10169490"/>
    <s v="GABRIEL AGUSTIN"/>
    <s v="ALMARA"/>
    <m/>
    <x v="332"/>
    <m/>
    <s v=""/>
    <m/>
    <s v=""/>
    <s v="CHL"/>
    <s v=""/>
    <s v="08:45:00"/>
    <s v=""/>
    <s v=""/>
    <s v=""/>
    <s v=""/>
    <s v=""/>
    <s v="RET"/>
    <m/>
    <m/>
    <m/>
    <m/>
    <m/>
    <m/>
    <m/>
    <m/>
    <m/>
    <m/>
    <m/>
    <m/>
    <m/>
    <m/>
    <m/>
    <m/>
    <m/>
    <m/>
    <m/>
    <m/>
    <m/>
    <m/>
    <m/>
    <m/>
    <s v="NA"/>
    <x v="3"/>
    <s v="NA"/>
    <s v="NA"/>
    <n v="0"/>
    <e v="#VALUE!"/>
    <n v="0"/>
    <x v="58"/>
    <s v="GABRIEL AGUSTIN ALMARA - ALCAZAR SARGENTO"/>
    <x v="4"/>
    <s v="04:14:22"/>
  </r>
  <r>
    <x v="5"/>
    <x v="1"/>
    <x v="2"/>
    <n v="65.2"/>
    <s v="YR"/>
    <s v="1"/>
    <x v="0"/>
    <s v=""/>
    <s v=""/>
    <m/>
    <s v="CRISTOBAL"/>
    <s v="ROJAS"/>
    <m/>
    <x v="223"/>
    <m/>
    <s v=""/>
    <m/>
    <s v=""/>
    <s v="CHL"/>
    <s v=""/>
    <s v="11:00:00"/>
    <s v="12:46:18"/>
    <s v="12:51:08"/>
    <s v="19,38"/>
    <s v="20,26"/>
    <s v="6668"/>
    <m/>
    <s v="13:31:08"/>
    <s v="15:09:59"/>
    <s v="15:16:04"/>
    <s v="16,75"/>
    <s v="17,78"/>
    <s v="6296"/>
    <m/>
    <m/>
    <m/>
    <m/>
    <m/>
    <m/>
    <m/>
    <m/>
    <m/>
    <m/>
    <m/>
    <m/>
    <m/>
    <m/>
    <m/>
    <m/>
    <n v="18.100000000000001"/>
    <n v="12965"/>
    <n v="12965"/>
    <x v="8"/>
    <n v="1"/>
    <s v="03:36:05"/>
    <n v="200"/>
    <n v="0"/>
    <n v="265.2"/>
    <x v="180"/>
    <s v="CRISTOBAL ROJAS - RANQUILCO FARUK"/>
    <x v="4"/>
    <s v="03:36:05"/>
  </r>
  <r>
    <x v="5"/>
    <x v="1"/>
    <x v="2"/>
    <n v="65.2"/>
    <s v="AD"/>
    <s v="2"/>
    <x v="0"/>
    <s v=""/>
    <s v=""/>
    <s v="10036496"/>
    <s v="SANTIAGO"/>
    <s v="UGARTE"/>
    <m/>
    <x v="333"/>
    <m/>
    <s v=""/>
    <m/>
    <s v=""/>
    <s v="CHL"/>
    <s v=""/>
    <s v="11:00:00"/>
    <s v="13:03:41"/>
    <s v="13:06:53"/>
    <s v="16,97"/>
    <s v="17,41"/>
    <s v="7614"/>
    <m/>
    <s v="13:46:53"/>
    <s v="15:50:18"/>
    <s v="15:53:29"/>
    <s v="13,89"/>
    <s v="14,24"/>
    <s v="7596"/>
    <m/>
    <m/>
    <m/>
    <m/>
    <m/>
    <m/>
    <m/>
    <m/>
    <m/>
    <m/>
    <m/>
    <m/>
    <m/>
    <m/>
    <m/>
    <m/>
    <n v="15.43"/>
    <n v="15210"/>
    <n v="15210"/>
    <x v="4"/>
    <n v="2"/>
    <s v="04:13:30"/>
    <n v="195"/>
    <n v="-37.416666666666664"/>
    <n v="222.78333333333333"/>
    <x v="66"/>
    <s v="SANTIAGO UGARTE - PDV AL AMAN"/>
    <x v="4"/>
    <s v="03:36:05"/>
  </r>
  <r>
    <x v="5"/>
    <x v="1"/>
    <x v="2"/>
    <n v="65.2"/>
    <s v="AD"/>
    <s v="3"/>
    <x v="0"/>
    <s v=""/>
    <s v=""/>
    <m/>
    <s v="RAMIRO"/>
    <s v="MANSILLA"/>
    <m/>
    <x v="196"/>
    <m/>
    <s v=""/>
    <m/>
    <s v=""/>
    <s v="CHL"/>
    <s v=""/>
    <s v="11:00:00"/>
    <s v="13:13:36"/>
    <s v="13:22:55"/>
    <s v="15,07"/>
    <s v="16,12"/>
    <s v="8576"/>
    <m/>
    <s v="14:02:55"/>
    <s v="16:39:09"/>
    <s v="16:47:00"/>
    <s v="10,71"/>
    <s v="11,25"/>
    <s v="9845"/>
    <m/>
    <m/>
    <m/>
    <m/>
    <m/>
    <m/>
    <m/>
    <m/>
    <m/>
    <m/>
    <m/>
    <m/>
    <m/>
    <m/>
    <m/>
    <m/>
    <n v="12.74"/>
    <n v="18421"/>
    <n v="18421"/>
    <x v="4"/>
    <n v="3"/>
    <s v="05:07:01"/>
    <n v="190"/>
    <n v="-90.933333333333337"/>
    <n v="164.26666666666665"/>
    <x v="256"/>
    <s v="RAMIRO MANSILLA - ANCAR SHELBY"/>
    <x v="4"/>
    <s v="03:36:05"/>
  </r>
  <r>
    <x v="5"/>
    <x v="1"/>
    <x v="2"/>
    <n v="65.2"/>
    <s v="AD"/>
    <s v="4"/>
    <x v="1"/>
    <s v=""/>
    <s v=""/>
    <m/>
    <s v="JOSE  ELIAS "/>
    <s v="RISHMAWI"/>
    <m/>
    <x v="115"/>
    <m/>
    <s v=""/>
    <m/>
    <s v=""/>
    <s v="CHL"/>
    <s v=""/>
    <s v="11:00:00"/>
    <s v="12:50:15"/>
    <s v="13:03:08"/>
    <s v="17,49"/>
    <s v="19,54"/>
    <s v="7388"/>
    <m/>
    <s v="13:43:08"/>
    <s v="15:30:42"/>
    <s v="15:53:27"/>
    <s v="13,49"/>
    <s v="16,34"/>
    <s v="7819"/>
    <s v="FTQ ME"/>
    <m/>
    <m/>
    <m/>
    <m/>
    <m/>
    <m/>
    <m/>
    <m/>
    <m/>
    <m/>
    <m/>
    <m/>
    <m/>
    <m/>
    <m/>
    <n v="15.43"/>
    <n v="15207"/>
    <s v="NA"/>
    <x v="4"/>
    <s v="NA"/>
    <s v="NA"/>
    <n v="0"/>
    <e v="#VALUE!"/>
    <n v="0"/>
    <x v="115"/>
    <s v="JOSE  ELIAS  RISHMAWI - ANCAR BAKUR"/>
    <x v="1"/>
    <s v="03:36:05"/>
  </r>
  <r>
    <x v="5"/>
    <x v="1"/>
    <x v="2"/>
    <n v="65.2"/>
    <s v="AD"/>
    <s v="5"/>
    <x v="1"/>
    <s v=""/>
    <s v=""/>
    <m/>
    <s v="ANDRES"/>
    <s v="GATICA JOLFRE"/>
    <m/>
    <x v="221"/>
    <m/>
    <s v=""/>
    <m/>
    <s v=""/>
    <s v="CHL"/>
    <s v=""/>
    <s v="11:00:00"/>
    <s v="12:39:32"/>
    <s v="12:47:20"/>
    <s v="20,07"/>
    <s v="21,64"/>
    <s v="6441"/>
    <s v="FTQ GA"/>
    <m/>
    <m/>
    <m/>
    <m/>
    <m/>
    <m/>
    <m/>
    <m/>
    <m/>
    <m/>
    <m/>
    <m/>
    <m/>
    <m/>
    <m/>
    <m/>
    <m/>
    <m/>
    <m/>
    <m/>
    <m/>
    <m/>
    <n v="20.07"/>
    <n v="6441"/>
    <s v="NA"/>
    <x v="4"/>
    <s v="NA"/>
    <s v="NA"/>
    <n v="0"/>
    <e v="#VALUE!"/>
    <n v="0"/>
    <x v="165"/>
    <s v="ANDRES GATICA JOLFRE - CL CHIPANA"/>
    <x v="7"/>
    <s v="03:36:05"/>
  </r>
  <r>
    <x v="5"/>
    <x v="1"/>
    <x v="2"/>
    <n v="65.2"/>
    <s v="AD"/>
    <s v="6"/>
    <x v="1"/>
    <s v=""/>
    <s v=""/>
    <m/>
    <s v="ARMANDO JOSE"/>
    <s v="HARGOUS MIDDLETON"/>
    <m/>
    <x v="168"/>
    <m/>
    <s v=""/>
    <m/>
    <s v=""/>
    <s v="CHL"/>
    <s v=""/>
    <s v="11:00:00"/>
    <s v="12:46:23"/>
    <s v="12:52:02"/>
    <s v="19,23"/>
    <s v="20,24"/>
    <s v="6722"/>
    <s v="FTQ GA"/>
    <m/>
    <m/>
    <m/>
    <m/>
    <m/>
    <m/>
    <m/>
    <m/>
    <m/>
    <m/>
    <m/>
    <m/>
    <m/>
    <m/>
    <m/>
    <m/>
    <m/>
    <m/>
    <m/>
    <m/>
    <m/>
    <m/>
    <n v="19.23"/>
    <n v="6722"/>
    <s v="NA"/>
    <x v="4"/>
    <s v="NA"/>
    <s v="NA"/>
    <n v="0"/>
    <e v="#VALUE!"/>
    <n v="0"/>
    <x v="231"/>
    <s v="ARMANDO JOSE HARGOUS MIDDLETON - DOMINIQUE"/>
    <x v="4"/>
    <s v="03:36:05"/>
  </r>
  <r>
    <x v="5"/>
    <x v="1"/>
    <x v="3"/>
    <n v="42"/>
    <s v="AD"/>
    <s v="1"/>
    <x v="0"/>
    <s v=""/>
    <s v=""/>
    <s v="10150368"/>
    <s v="MARIA IGNACIA"/>
    <s v="SAT YABER"/>
    <s v="103hq92"/>
    <x v="89"/>
    <m/>
    <s v=""/>
    <m/>
    <s v=""/>
    <s v="CHL"/>
    <s v=""/>
    <s v="12:30:00"/>
    <s v="13:46:45"/>
    <s v="13:49:46"/>
    <s v="16,77"/>
    <s v="17,43"/>
    <s v="4787"/>
    <m/>
    <s v="14:19:46"/>
    <s v="15:14:55"/>
    <s v="15:20:46"/>
    <s v="19,38"/>
    <s v="21,43"/>
    <s v="3660"/>
    <m/>
    <m/>
    <m/>
    <m/>
    <m/>
    <m/>
    <m/>
    <m/>
    <m/>
    <m/>
    <m/>
    <m/>
    <m/>
    <m/>
    <m/>
    <m/>
    <n v="17.899999999999999"/>
    <n v="8447"/>
    <n v="8447"/>
    <x v="5"/>
    <n v="1"/>
    <s v="02:20:47"/>
    <n v="200"/>
    <n v="0"/>
    <n v="242"/>
    <x v="89"/>
    <s v="MARIA IGNACIA SAT YABER - COPIHUE"/>
    <x v="10"/>
    <s v="02:20:47"/>
  </r>
  <r>
    <x v="5"/>
    <x v="1"/>
    <x v="3"/>
    <n v="42"/>
    <s v="AD"/>
    <s v="2"/>
    <x v="0"/>
    <s v=""/>
    <s v=""/>
    <s v="10113980"/>
    <s v="PEDRO"/>
    <s v="DEL CAMPO SALINAS"/>
    <s v="104PH40"/>
    <x v="36"/>
    <m/>
    <s v=""/>
    <m/>
    <s v=""/>
    <s v="CHL"/>
    <s v=""/>
    <s v="12:30:00"/>
    <s v="13:46:48"/>
    <s v="13:52:00"/>
    <s v="16,32"/>
    <s v="17,42"/>
    <s v="4921"/>
    <m/>
    <s v="14:22:00"/>
    <s v="15:14:31"/>
    <s v="15:24:25"/>
    <s v="18,94"/>
    <s v="22,51"/>
    <s v="3745"/>
    <m/>
    <m/>
    <m/>
    <m/>
    <m/>
    <m/>
    <m/>
    <m/>
    <m/>
    <m/>
    <m/>
    <m/>
    <m/>
    <m/>
    <m/>
    <m/>
    <n v="17.45"/>
    <n v="8665"/>
    <n v="8665"/>
    <x v="5"/>
    <n v="2"/>
    <s v="02:24:25"/>
    <n v="195"/>
    <n v="-3.6333333333333333"/>
    <n v="233.36666666666667"/>
    <x v="36"/>
    <s v="PEDRO DEL CAMPO SALINAS - SASHA"/>
    <x v="4"/>
    <s v="02:20:47"/>
  </r>
  <r>
    <x v="5"/>
    <x v="1"/>
    <x v="3"/>
    <n v="42"/>
    <s v="AD"/>
    <s v="3"/>
    <x v="0"/>
    <s v=""/>
    <s v=""/>
    <s v="10068034"/>
    <s v="CAMILA "/>
    <s v="HERRERA"/>
    <m/>
    <x v="334"/>
    <m/>
    <s v=""/>
    <m/>
    <s v=""/>
    <s v="CHL"/>
    <s v=""/>
    <s v="12:30:00"/>
    <s v="13:49:07"/>
    <s v="13:55:04"/>
    <s v="15,73"/>
    <s v="16,91"/>
    <s v="5105"/>
    <m/>
    <s v="14:25:04"/>
    <s v="15:22:03"/>
    <s v="15:30:01"/>
    <s v="18,2"/>
    <s v="20,74"/>
    <s v="3897"/>
    <m/>
    <m/>
    <m/>
    <m/>
    <m/>
    <m/>
    <m/>
    <m/>
    <m/>
    <m/>
    <m/>
    <m/>
    <m/>
    <m/>
    <m/>
    <m/>
    <n v="16.8"/>
    <n v="9001"/>
    <n v="9001"/>
    <x v="5"/>
    <n v="3"/>
    <s v="02:30:01"/>
    <n v="190"/>
    <n v="-9.2333333333333325"/>
    <n v="222.76666666666668"/>
    <x v="185"/>
    <s v="CAMILA  HERRERA - KIO"/>
    <x v="4"/>
    <s v="02:20:47"/>
  </r>
  <r>
    <x v="5"/>
    <x v="1"/>
    <x v="3"/>
    <n v="42"/>
    <s v="AD"/>
    <s v="4"/>
    <x v="0"/>
    <s v=""/>
    <s v=""/>
    <m/>
    <s v="SERGIO"/>
    <s v="ULLOA C"/>
    <m/>
    <x v="67"/>
    <m/>
    <s v=""/>
    <m/>
    <s v=""/>
    <s v="CHL"/>
    <s v=""/>
    <s v="12:30:00"/>
    <s v="13:46:50"/>
    <s v="13:52:50"/>
    <s v="16,15"/>
    <s v="17,41"/>
    <s v="4971"/>
    <m/>
    <s v="14:22:50"/>
    <s v="15:22:06"/>
    <s v="15:33:06"/>
    <s v="16,82"/>
    <s v="19,95"/>
    <s v="4216"/>
    <m/>
    <m/>
    <m/>
    <m/>
    <m/>
    <m/>
    <m/>
    <m/>
    <m/>
    <m/>
    <m/>
    <m/>
    <m/>
    <m/>
    <m/>
    <m/>
    <n v="16.46"/>
    <n v="9186"/>
    <n v="9186"/>
    <x v="5"/>
    <n v="4"/>
    <s v="02:33:06"/>
    <n v="185"/>
    <n v="-12.316666666666666"/>
    <n v="214.68333333333334"/>
    <x v="67"/>
    <s v="SERGIO ULLOA C - HF BARII"/>
    <x v="4"/>
    <s v="02:20:47"/>
  </r>
  <r>
    <x v="5"/>
    <x v="1"/>
    <x v="3"/>
    <n v="42"/>
    <s v="AD"/>
    <s v="5"/>
    <x v="0"/>
    <s v=""/>
    <s v=""/>
    <m/>
    <s v="RENZO "/>
    <s v="ALVARADO BAHAMONDES"/>
    <m/>
    <x v="335"/>
    <m/>
    <s v=""/>
    <m/>
    <s v=""/>
    <s v="CHL"/>
    <s v=""/>
    <s v="12:30:00"/>
    <s v="14:09:20"/>
    <s v="14:19:30"/>
    <s v="12,22"/>
    <s v="13,47"/>
    <s v="6571"/>
    <m/>
    <s v="14:49:30"/>
    <s v="15:59:04"/>
    <s v="16:07:24"/>
    <s v="15,17"/>
    <s v="16,99"/>
    <s v="4674"/>
    <m/>
    <m/>
    <m/>
    <m/>
    <m/>
    <m/>
    <m/>
    <m/>
    <m/>
    <m/>
    <m/>
    <m/>
    <m/>
    <m/>
    <m/>
    <m/>
    <n v="13.45"/>
    <n v="11245"/>
    <n v="11245"/>
    <x v="5"/>
    <n v="6"/>
    <s v="03:07:25"/>
    <n v="175"/>
    <n v="-46.633333333333333"/>
    <n v="170.36666666666667"/>
    <x v="177"/>
    <s v="RENZO  ALVARADO BAHAMONDES - TOBA BATALLA"/>
    <x v="13"/>
    <s v="02:20:47"/>
  </r>
  <r>
    <x v="5"/>
    <x v="1"/>
    <x v="3"/>
    <n v="42"/>
    <s v="AD"/>
    <s v="6"/>
    <x v="0"/>
    <s v=""/>
    <s v=""/>
    <m/>
    <s v="PEDRO"/>
    <s v="DIAZ DE VALDES"/>
    <m/>
    <x v="269"/>
    <m/>
    <s v=""/>
    <m/>
    <s v=""/>
    <s v="CHL"/>
    <s v=""/>
    <s v="12:30:00"/>
    <s v="14:09:23"/>
    <s v="14:13:36"/>
    <s v="12,91"/>
    <s v="13,46"/>
    <s v="6217"/>
    <m/>
    <s v="14:43:36"/>
    <s v="16:05:59"/>
    <s v="16:10:43"/>
    <s v="13,57"/>
    <s v="14,35"/>
    <s v="5227"/>
    <m/>
    <m/>
    <m/>
    <m/>
    <m/>
    <m/>
    <m/>
    <m/>
    <m/>
    <m/>
    <m/>
    <m/>
    <m/>
    <m/>
    <m/>
    <m/>
    <n v="13.21"/>
    <n v="11444"/>
    <n v="11444"/>
    <x v="5"/>
    <n v="7"/>
    <s v="03:10:44"/>
    <n v="170"/>
    <n v="-49.95"/>
    <n v="162.05000000000001"/>
    <x v="257"/>
    <s v="PEDRO DIAZ DE VALDES - MYRA"/>
    <x v="4"/>
    <s v="02:20:47"/>
  </r>
  <r>
    <x v="5"/>
    <x v="1"/>
    <x v="3"/>
    <n v="42"/>
    <s v="AD"/>
    <s v="7"/>
    <x v="0"/>
    <s v=""/>
    <s v=""/>
    <m/>
    <s v="ESTEBAN"/>
    <s v="DE LA FUENTE ERNST"/>
    <m/>
    <x v="267"/>
    <m/>
    <s v=""/>
    <m/>
    <s v=""/>
    <s v="CHL"/>
    <s v=""/>
    <s v="12:30:00"/>
    <s v="14:09:25"/>
    <s v="14:14:03"/>
    <s v="12,86"/>
    <s v="13,46"/>
    <s v="6244"/>
    <m/>
    <s v="14:44:03"/>
    <s v="16:05:22"/>
    <s v="16:11:07"/>
    <s v="13,58"/>
    <s v="14,54"/>
    <s v="5223"/>
    <m/>
    <m/>
    <m/>
    <m/>
    <m/>
    <m/>
    <m/>
    <m/>
    <m/>
    <m/>
    <m/>
    <m/>
    <m/>
    <m/>
    <m/>
    <m/>
    <n v="13.19"/>
    <n v="11467"/>
    <n v="11467"/>
    <x v="5"/>
    <n v="8"/>
    <s v="03:11:07"/>
    <n v="165"/>
    <n v="-50.333333333333336"/>
    <n v="156.66666666666666"/>
    <x v="208"/>
    <s v="ESTEBAN DE LA FUENTE ERNST - AKIFA"/>
    <x v="4"/>
    <s v="02:20:47"/>
  </r>
  <r>
    <x v="5"/>
    <x v="1"/>
    <x v="3"/>
    <n v="42"/>
    <s v="AD"/>
    <s v="8"/>
    <x v="0"/>
    <s v=""/>
    <s v=""/>
    <s v="10125754"/>
    <s v="RODOLFO"/>
    <s v="FUENZALIDA SANHUEZA"/>
    <s v=""/>
    <x v="336"/>
    <m/>
    <s v=""/>
    <m/>
    <s v=""/>
    <s v="CHL"/>
    <s v=""/>
    <s v="12:30:00"/>
    <s v="14:18:10"/>
    <s v="14:21:58"/>
    <s v="11,95"/>
    <s v="12,37"/>
    <s v="6718"/>
    <m/>
    <s v="14:51:58"/>
    <s v="16:08:18"/>
    <s v="16:11:17"/>
    <s v="14,9"/>
    <s v="15,49"/>
    <s v="4759"/>
    <m/>
    <m/>
    <m/>
    <m/>
    <m/>
    <m/>
    <m/>
    <m/>
    <m/>
    <m/>
    <m/>
    <m/>
    <m/>
    <m/>
    <m/>
    <m/>
    <n v="13.17"/>
    <n v="11478"/>
    <n v="11478"/>
    <x v="5"/>
    <n v="9"/>
    <s v="03:11:18"/>
    <n v="160"/>
    <n v="-50.516666666666666"/>
    <n v="151.48333333333335"/>
    <x v="43"/>
    <s v="RODOLFO FUENZALIDA SANHUEZA - KEVIR"/>
    <x v="6"/>
    <s v="02:20:47"/>
  </r>
  <r>
    <x v="5"/>
    <x v="1"/>
    <x v="3"/>
    <n v="42"/>
    <s v="AD"/>
    <s v="9"/>
    <x v="0"/>
    <s v=""/>
    <s v=""/>
    <m/>
    <s v="TRINIDAD"/>
    <s v="SANTA CRUZ MANRIQUEZ"/>
    <m/>
    <x v="337"/>
    <m/>
    <s v=""/>
    <m/>
    <s v=""/>
    <s v="CHL"/>
    <s v=""/>
    <s v="12:30:00"/>
    <s v="14:18:16"/>
    <s v="14:28:01"/>
    <s v="11,34"/>
    <s v="12,36"/>
    <s v="7081"/>
    <m/>
    <s v="14:58:01"/>
    <s v="16:08:20"/>
    <s v="16:17:22"/>
    <s v="14,9"/>
    <s v="16,81"/>
    <s v="4761"/>
    <m/>
    <m/>
    <m/>
    <m/>
    <m/>
    <m/>
    <m/>
    <m/>
    <m/>
    <m/>
    <m/>
    <m/>
    <m/>
    <m/>
    <m/>
    <m/>
    <n v="12.77"/>
    <n v="11842"/>
    <n v="11842"/>
    <x v="5"/>
    <n v="10"/>
    <s v="03:17:22"/>
    <n v="155"/>
    <n v="-56.583333333333336"/>
    <n v="140.41666666666666"/>
    <x v="258"/>
    <s v="TRINIDAD SANTA CRUZ MANRIQUEZ - KANO"/>
    <x v="4"/>
    <s v="02:20:47"/>
  </r>
  <r>
    <x v="5"/>
    <x v="1"/>
    <x v="3"/>
    <n v="42"/>
    <s v="AD"/>
    <s v="10"/>
    <x v="0"/>
    <s v=""/>
    <s v=""/>
    <m/>
    <s v="DIEGO"/>
    <s v="OYANEDEL"/>
    <m/>
    <x v="338"/>
    <m/>
    <s v=""/>
    <m/>
    <s v=""/>
    <s v="CHL"/>
    <s v=""/>
    <s v="12:30:00"/>
    <s v="14:17:25"/>
    <s v="14:20:52"/>
    <s v="12,07"/>
    <s v="12,46"/>
    <s v="6652"/>
    <m/>
    <s v="14:50:52"/>
    <s v="16:19:01"/>
    <s v="16:24:21"/>
    <s v="12,64"/>
    <s v="13,41"/>
    <s v="5609"/>
    <m/>
    <m/>
    <m/>
    <m/>
    <m/>
    <m/>
    <m/>
    <m/>
    <m/>
    <m/>
    <m/>
    <m/>
    <m/>
    <m/>
    <m/>
    <m/>
    <n v="12.33"/>
    <n v="12261"/>
    <n v="12261"/>
    <x v="5"/>
    <n v="11"/>
    <s v="03:24:21"/>
    <n v="150"/>
    <n v="-63.566666666666663"/>
    <n v="128.43333333333334"/>
    <x v="75"/>
    <s v="DIEGO OYANEDEL - KASSIL"/>
    <x v="5"/>
    <s v="02:20:47"/>
  </r>
  <r>
    <x v="5"/>
    <x v="1"/>
    <x v="3"/>
    <n v="42"/>
    <s v="AD"/>
    <s v="11"/>
    <x v="0"/>
    <s v=""/>
    <s v=""/>
    <s v="10131587"/>
    <s v="CAROLINE"/>
    <s v="MACKENZIE"/>
    <s v="104JS61"/>
    <x v="6"/>
    <m/>
    <s v=""/>
    <m/>
    <s v=""/>
    <s v="CHL"/>
    <s v=""/>
    <s v="12:30:00"/>
    <s v="14:17:36"/>
    <s v="14:25:50"/>
    <s v="11,55"/>
    <s v="12,43"/>
    <s v="6950"/>
    <m/>
    <s v="14:55:50"/>
    <s v="16:18:55"/>
    <s v="16:24:43"/>
    <s v="13,3"/>
    <s v="14,23"/>
    <s v="5333"/>
    <m/>
    <m/>
    <m/>
    <m/>
    <m/>
    <m/>
    <m/>
    <m/>
    <m/>
    <m/>
    <m/>
    <m/>
    <m/>
    <m/>
    <m/>
    <m/>
    <n v="12.31"/>
    <n v="12283"/>
    <n v="12283"/>
    <x v="5"/>
    <n v="12"/>
    <s v="03:24:43"/>
    <n v="145"/>
    <n v="-63.933333333333337"/>
    <n v="123.06666666666666"/>
    <x v="6"/>
    <s v="CAROLINE MACKENZIE - F.U. CORSO"/>
    <x v="5"/>
    <s v="02:20:47"/>
  </r>
  <r>
    <x v="5"/>
    <x v="1"/>
    <x v="3"/>
    <n v="42"/>
    <s v="AD"/>
    <s v="12"/>
    <x v="0"/>
    <s v=""/>
    <s v=""/>
    <s v="10099105"/>
    <s v="JUAN EDUARDO"/>
    <s v="SPOERER DE LA SOTTA"/>
    <m/>
    <x v="339"/>
    <m/>
    <s v=""/>
    <m/>
    <s v=""/>
    <s v="CHL"/>
    <s v=""/>
    <s v="12:30:00"/>
    <s v="14:17:23"/>
    <s v="14:24:57"/>
    <s v="11,64"/>
    <s v="12,46"/>
    <s v="6897"/>
    <m/>
    <s v="14:54:57"/>
    <s v="16:18:52"/>
    <s v="16:24:48"/>
    <s v="13,16"/>
    <s v="14,09"/>
    <s v="5391"/>
    <m/>
    <m/>
    <m/>
    <m/>
    <m/>
    <m/>
    <m/>
    <m/>
    <m/>
    <m/>
    <m/>
    <m/>
    <m/>
    <m/>
    <m/>
    <m/>
    <n v="12.3"/>
    <n v="12288"/>
    <n v="12288"/>
    <x v="5"/>
    <n v="13"/>
    <s v="03:24:48"/>
    <n v="140"/>
    <n v="-64.016666666666666"/>
    <n v="117.98333333333333"/>
    <x v="259"/>
    <s v="JUAN EDUARDO SPOERER DE LA SOTTA - SHEIKH"/>
    <x v="5"/>
    <s v="02:20:47"/>
  </r>
  <r>
    <x v="5"/>
    <x v="1"/>
    <x v="3"/>
    <n v="42"/>
    <s v="AD"/>
    <s v="13"/>
    <x v="0"/>
    <s v=""/>
    <s v=""/>
    <s v="10020972"/>
    <s v="BENJAMIN"/>
    <s v="SCHMIDT GONZALEZ"/>
    <m/>
    <x v="340"/>
    <m/>
    <s v=""/>
    <m/>
    <s v=""/>
    <s v="CHL"/>
    <s v=""/>
    <s v="12:30:00"/>
    <s v="14:25:35"/>
    <s v="14:29:11"/>
    <s v="11,23"/>
    <s v="11,57"/>
    <s v="7151"/>
    <m/>
    <s v="14:59:11"/>
    <s v="16:23:55"/>
    <s v="16:27:11"/>
    <s v="13,43"/>
    <s v="13,95"/>
    <s v="5280"/>
    <m/>
    <m/>
    <m/>
    <m/>
    <m/>
    <m/>
    <m/>
    <m/>
    <m/>
    <m/>
    <m/>
    <m/>
    <m/>
    <m/>
    <m/>
    <m/>
    <n v="12.16"/>
    <n v="12431"/>
    <n v="12431"/>
    <x v="5"/>
    <n v="14"/>
    <s v="03:27:11"/>
    <n v="135"/>
    <n v="-66.400000000000006"/>
    <n v="110.6"/>
    <x v="166"/>
    <s v="BENJAMIN SCHMIDT GONZALEZ - VEDRA"/>
    <x v="13"/>
    <s v="02:20:47"/>
  </r>
  <r>
    <x v="5"/>
    <x v="1"/>
    <x v="3"/>
    <n v="42"/>
    <s v="AD"/>
    <s v="14"/>
    <x v="0"/>
    <s v=""/>
    <s v=""/>
    <m/>
    <s v="ALEXIS "/>
    <s v="HENRIQUEZ RAMIREZ"/>
    <m/>
    <x v="86"/>
    <m/>
    <s v=""/>
    <m/>
    <s v=""/>
    <s v="CHL"/>
    <s v=""/>
    <s v="12:30:00"/>
    <s v="14:22:18"/>
    <s v="14:29:17"/>
    <s v="11,22"/>
    <s v="11,91"/>
    <s v="7157"/>
    <m/>
    <s v="14:59:17"/>
    <s v="16:21:43"/>
    <s v="16:27:21"/>
    <s v="13,42"/>
    <s v="14,34"/>
    <s v="5284"/>
    <m/>
    <m/>
    <m/>
    <m/>
    <m/>
    <m/>
    <m/>
    <m/>
    <m/>
    <m/>
    <m/>
    <m/>
    <m/>
    <m/>
    <m/>
    <m/>
    <n v="12.15"/>
    <n v="12441"/>
    <n v="12441"/>
    <x v="5"/>
    <n v="15"/>
    <s v="03:27:21"/>
    <n v="130"/>
    <n v="-66.566666666666663"/>
    <n v="105.43333333333334"/>
    <x v="86"/>
    <s v="ALEXIS  HENRIQUEZ RAMIREZ - ODALISCA"/>
    <x v="4"/>
    <s v="02:20:47"/>
  </r>
  <r>
    <x v="5"/>
    <x v="1"/>
    <x v="3"/>
    <n v="42"/>
    <s v="AD"/>
    <s v="15"/>
    <x v="0"/>
    <s v=""/>
    <s v=""/>
    <m/>
    <s v="PABLO"/>
    <s v="VALDES RAMIREZ"/>
    <m/>
    <x v="341"/>
    <m/>
    <s v=""/>
    <m/>
    <s v=""/>
    <s v="CHL"/>
    <s v=""/>
    <s v="12:30:00"/>
    <s v="14:25:33"/>
    <s v="14:33:23"/>
    <s v="10,84"/>
    <s v="11,58"/>
    <s v="7403"/>
    <m/>
    <s v="15:03:23"/>
    <s v="16:23:59"/>
    <s v="16:30:04"/>
    <s v="13,64"/>
    <s v="14,66"/>
    <s v="5201"/>
    <m/>
    <m/>
    <m/>
    <m/>
    <m/>
    <m/>
    <m/>
    <m/>
    <m/>
    <m/>
    <m/>
    <m/>
    <m/>
    <m/>
    <m/>
    <m/>
    <n v="12"/>
    <n v="12604"/>
    <n v="12604"/>
    <x v="5"/>
    <n v="16"/>
    <s v="03:30:04"/>
    <n v="125"/>
    <n v="-69.283333333333331"/>
    <n v="97.716666666666669"/>
    <x v="68"/>
    <s v="PABLO VALDES RAMIREZ - TOBA BERSIK"/>
    <x v="4"/>
    <s v="02:20:47"/>
  </r>
  <r>
    <x v="5"/>
    <x v="1"/>
    <x v="3"/>
    <n v="42"/>
    <s v="AD"/>
    <s v="16"/>
    <x v="1"/>
    <s v=""/>
    <s v=""/>
    <s v="10106225"/>
    <s v="SERGIO "/>
    <s v="HURTADO "/>
    <s v="105DD53"/>
    <x v="40"/>
    <m/>
    <s v=""/>
    <m/>
    <s v=""/>
    <s v="CHL"/>
    <s v=""/>
    <s v="12:30:00"/>
    <s v="13:49:48"/>
    <s v="13:56:38"/>
    <s v="15,44"/>
    <s v="16,76"/>
    <s v="5199"/>
    <m/>
    <s v="14:26:38"/>
    <s v="15:21:23"/>
    <s v="15:36:23"/>
    <s v="16,95"/>
    <s v="21,59"/>
    <s v="4185"/>
    <s v="FTQ ME"/>
    <m/>
    <m/>
    <m/>
    <m/>
    <m/>
    <m/>
    <m/>
    <m/>
    <m/>
    <m/>
    <m/>
    <m/>
    <m/>
    <m/>
    <m/>
    <n v="16.11"/>
    <n v="9383"/>
    <s v="NA"/>
    <x v="5"/>
    <s v="NA"/>
    <s v="NA"/>
    <n v="0"/>
    <e v="#VALUE!"/>
    <n v="0"/>
    <x v="40"/>
    <s v="SERGIO  HURTADO  - DAFIR"/>
    <x v="4"/>
    <s v="02:20:47"/>
  </r>
  <r>
    <x v="5"/>
    <x v="1"/>
    <x v="3"/>
    <n v="42"/>
    <s v="AD"/>
    <s v="17"/>
    <x v="1"/>
    <s v=""/>
    <s v=""/>
    <m/>
    <s v="CONSTANZA"/>
    <s v="REPOSI"/>
    <m/>
    <x v="194"/>
    <m/>
    <s v=""/>
    <m/>
    <s v=""/>
    <s v="CHL"/>
    <s v=""/>
    <s v="12:30:00"/>
    <s v="13:49:10"/>
    <s v="13:58:17"/>
    <s v="15,15"/>
    <s v="16,9"/>
    <s v="5298"/>
    <m/>
    <s v="14:28:17"/>
    <s v="15:33:45"/>
    <s v="15:49:21"/>
    <s v="14,58"/>
    <s v="18,06"/>
    <s v="4864"/>
    <s v="FTQ GA"/>
    <m/>
    <m/>
    <m/>
    <m/>
    <m/>
    <m/>
    <m/>
    <m/>
    <m/>
    <m/>
    <m/>
    <m/>
    <m/>
    <m/>
    <m/>
    <n v="14.88"/>
    <n v="10162"/>
    <s v="NA"/>
    <x v="5"/>
    <s v="NA"/>
    <s v="NA"/>
    <n v="0"/>
    <e v="#VALUE!"/>
    <n v="0"/>
    <x v="168"/>
    <s v="CONSTANZA REPOSI - MARENGO FABULOSA"/>
    <x v="4"/>
    <s v="02:20:47"/>
  </r>
  <r>
    <x v="5"/>
    <x v="1"/>
    <x v="3"/>
    <n v="42"/>
    <s v="AD"/>
    <s v="18"/>
    <x v="1"/>
    <s v=""/>
    <s v=""/>
    <s v="10067048"/>
    <s v="ISIDORA"/>
    <s v="HIRMAS VALDERRAMA"/>
    <m/>
    <x v="342"/>
    <m/>
    <s v=""/>
    <m/>
    <s v=""/>
    <s v="CHL"/>
    <s v=""/>
    <s v="12:30:00"/>
    <s v="14:18:13"/>
    <s v="14:29:29"/>
    <s v="11,2"/>
    <s v="12,36"/>
    <s v="7170"/>
    <m/>
    <s v="14:59:29"/>
    <s v="16:17:43"/>
    <s v="16:31:47"/>
    <s v="12,81"/>
    <s v="15,11"/>
    <s v="5538"/>
    <s v="FTQ GA"/>
    <m/>
    <m/>
    <m/>
    <m/>
    <m/>
    <m/>
    <m/>
    <m/>
    <m/>
    <m/>
    <m/>
    <m/>
    <m/>
    <m/>
    <m/>
    <n v="11.9"/>
    <n v="12708"/>
    <s v="NA"/>
    <x v="5"/>
    <s v="NA"/>
    <s v="NA"/>
    <n v="0"/>
    <e v="#VALUE!"/>
    <n v="0"/>
    <x v="260"/>
    <s v="ISIDORA HIRMAS VALDERRAMA - SM ZAFIR"/>
    <x v="4"/>
    <s v="02:20:47"/>
  </r>
  <r>
    <x v="5"/>
    <x v="1"/>
    <x v="3"/>
    <n v="42"/>
    <s v="AD"/>
    <s v="19"/>
    <x v="1"/>
    <s v=""/>
    <s v=""/>
    <s v="10036576"/>
    <s v="RENI "/>
    <s v="MULLER"/>
    <m/>
    <x v="192"/>
    <m/>
    <s v=""/>
    <m/>
    <s v=""/>
    <s v="CHL"/>
    <s v=""/>
    <s v="12:30:00"/>
    <s v="13:49:04"/>
    <s v="13:57:16"/>
    <s v="15,33"/>
    <s v="16,92"/>
    <s v="5236"/>
    <m/>
    <s v="14:27:16"/>
    <s v=""/>
    <s v="15:23:41"/>
    <s v="20,95"/>
    <s v=""/>
    <s v="3385"/>
    <s v="FTQ FTC"/>
    <m/>
    <m/>
    <m/>
    <m/>
    <m/>
    <m/>
    <m/>
    <m/>
    <m/>
    <m/>
    <m/>
    <m/>
    <m/>
    <m/>
    <m/>
    <n v="15.33"/>
    <n v="8621"/>
    <s v="NA"/>
    <x v="5"/>
    <s v="NA"/>
    <s v="NA"/>
    <n v="0"/>
    <e v="#VALUE!"/>
    <n v="0"/>
    <x v="92"/>
    <s v="RENI  MULLER - KUFRA EL PANGUE"/>
    <x v="8"/>
    <s v="02:20:47"/>
  </r>
  <r>
    <x v="5"/>
    <x v="1"/>
    <x v="3"/>
    <n v="42"/>
    <s v="AD"/>
    <s v="20"/>
    <x v="1"/>
    <s v=""/>
    <s v=""/>
    <m/>
    <s v="RICARDO"/>
    <s v="BACHELET"/>
    <m/>
    <x v="272"/>
    <m/>
    <s v=""/>
    <m/>
    <s v=""/>
    <s v="CHL"/>
    <s v=""/>
    <s v="12:30:00"/>
    <s v="13:40:47"/>
    <s v="13:42:30"/>
    <s v="18,45"/>
    <s v="18,9"/>
    <s v="4351"/>
    <s v="FTQ GA"/>
    <m/>
    <m/>
    <m/>
    <m/>
    <m/>
    <m/>
    <m/>
    <m/>
    <m/>
    <m/>
    <m/>
    <m/>
    <m/>
    <m/>
    <m/>
    <m/>
    <m/>
    <m/>
    <m/>
    <m/>
    <m/>
    <m/>
    <n v="18.45"/>
    <n v="4351"/>
    <s v="NA"/>
    <x v="5"/>
    <s v="NA"/>
    <s v="NA"/>
    <n v="0"/>
    <e v="#VALUE!"/>
    <n v="0"/>
    <x v="162"/>
    <s v="RICARDO BACHELET - LP AL MALIKI"/>
    <x v="4"/>
    <s v="02:20:47"/>
  </r>
  <r>
    <x v="5"/>
    <x v="1"/>
    <x v="3"/>
    <n v="42"/>
    <s v="AD"/>
    <s v="21"/>
    <x v="1"/>
    <s v=""/>
    <s v=""/>
    <m/>
    <s v="JORGE "/>
    <s v="BERCKEMEYER GOSCH"/>
    <m/>
    <x v="264"/>
    <m/>
    <s v=""/>
    <m/>
    <s v=""/>
    <s v="CHL"/>
    <s v=""/>
    <s v="12:30:00"/>
    <s v="13:50:07"/>
    <s v="13:58:28"/>
    <s v="15,12"/>
    <s v="16,7"/>
    <s v="5309"/>
    <s v="FTQ GA"/>
    <m/>
    <m/>
    <m/>
    <m/>
    <m/>
    <m/>
    <m/>
    <m/>
    <m/>
    <m/>
    <m/>
    <m/>
    <m/>
    <m/>
    <m/>
    <m/>
    <m/>
    <m/>
    <m/>
    <m/>
    <m/>
    <m/>
    <n v="15.12"/>
    <n v="5309"/>
    <s v="NA"/>
    <x v="5"/>
    <s v="NA"/>
    <s v="NA"/>
    <n v="0"/>
    <e v="#VALUE!"/>
    <n v="0"/>
    <x v="182"/>
    <s v="JORGE  BERCKEMEYER GOSCH - AS LA OMA"/>
    <x v="4"/>
    <s v="02:20:47"/>
  </r>
  <r>
    <x v="5"/>
    <x v="1"/>
    <x v="3"/>
    <n v="42"/>
    <s v="AD"/>
    <s v="22"/>
    <x v="1"/>
    <s v=""/>
    <s v=""/>
    <m/>
    <s v="JOAQUIN"/>
    <s v="LAGOS VELASCO"/>
    <m/>
    <x v="343"/>
    <m/>
    <s v=""/>
    <m/>
    <s v=""/>
    <s v="CHL"/>
    <s v=""/>
    <s v="12:30:00"/>
    <s v="13:54:50"/>
    <s v="14:03:21"/>
    <s v="14,33"/>
    <s v="15,77"/>
    <s v="5602"/>
    <s v="FTQ GA"/>
    <m/>
    <m/>
    <m/>
    <m/>
    <m/>
    <m/>
    <m/>
    <m/>
    <m/>
    <m/>
    <m/>
    <m/>
    <m/>
    <m/>
    <m/>
    <m/>
    <m/>
    <m/>
    <m/>
    <m/>
    <m/>
    <m/>
    <n v="14.33"/>
    <n v="5602"/>
    <s v="NA"/>
    <x v="5"/>
    <s v="NA"/>
    <s v="NA"/>
    <n v="0"/>
    <e v="#VALUE!"/>
    <n v="0"/>
    <x v="261"/>
    <s v="JOAQUIN LAGOS VELASCO - ITAITI"/>
    <x v="4"/>
    <s v="02:20:47"/>
  </r>
  <r>
    <x v="5"/>
    <x v="1"/>
    <x v="3"/>
    <n v="42"/>
    <s v="AD"/>
    <s v="23"/>
    <x v="1"/>
    <s v=""/>
    <s v=""/>
    <s v="10040068"/>
    <s v="CLAUDIO"/>
    <s v="CORNEJO CABEZAS"/>
    <m/>
    <x v="308"/>
    <m/>
    <s v=""/>
    <m/>
    <s v=""/>
    <s v="CHL"/>
    <s v=""/>
    <s v="12:30:00"/>
    <s v="13:58:41"/>
    <s v="14:11:07"/>
    <s v="13,23"/>
    <s v="15,09"/>
    <s v="6068"/>
    <s v="FTQ GA"/>
    <m/>
    <m/>
    <m/>
    <m/>
    <m/>
    <m/>
    <m/>
    <m/>
    <m/>
    <m/>
    <m/>
    <m/>
    <m/>
    <m/>
    <m/>
    <m/>
    <m/>
    <m/>
    <m/>
    <m/>
    <m/>
    <m/>
    <n v="13.23"/>
    <n v="6068"/>
    <s v="NA"/>
    <x v="5"/>
    <s v="NA"/>
    <s v="NA"/>
    <n v="0"/>
    <e v="#VALUE!"/>
    <n v="0"/>
    <x v="10"/>
    <s v="CLAUDIO CORNEJO CABEZAS - JHONNY"/>
    <x v="3"/>
    <s v="02:20:47"/>
  </r>
  <r>
    <x v="5"/>
    <x v="1"/>
    <x v="3"/>
    <n v="42"/>
    <s v="AD"/>
    <s v="24"/>
    <x v="1"/>
    <s v=""/>
    <s v=""/>
    <s v="10036587"/>
    <s v="NICOLAS"/>
    <s v="SCHMIDT GONZALEZ"/>
    <m/>
    <x v="344"/>
    <m/>
    <s v=""/>
    <m/>
    <s v=""/>
    <s v="CHL"/>
    <s v=""/>
    <s v="12:30:00"/>
    <s v="14:25:45"/>
    <s v="14:35:06"/>
    <s v="10,69"/>
    <s v="11,56"/>
    <s v="7507"/>
    <s v="FTQ GA"/>
    <m/>
    <m/>
    <m/>
    <m/>
    <m/>
    <m/>
    <m/>
    <m/>
    <m/>
    <m/>
    <m/>
    <m/>
    <m/>
    <m/>
    <m/>
    <m/>
    <m/>
    <m/>
    <m/>
    <m/>
    <m/>
    <m/>
    <n v="10.69"/>
    <n v="7507"/>
    <s v="NA"/>
    <x v="5"/>
    <s v="NA"/>
    <s v="NA"/>
    <n v="0"/>
    <e v="#VALUE!"/>
    <n v="0"/>
    <x v="2"/>
    <s v="NICOLAS SCHMIDT GONZALEZ - TOBA BRENO"/>
    <x v="13"/>
    <s v="02:20:47"/>
  </r>
  <r>
    <x v="5"/>
    <x v="1"/>
    <x v="3"/>
    <n v="42"/>
    <s v="AD"/>
    <s v="25"/>
    <x v="1"/>
    <s v=""/>
    <s v=""/>
    <m/>
    <s v="JUAN ALVARO"/>
    <s v="GONZALEZ ASBUN"/>
    <m/>
    <x v="190"/>
    <m/>
    <s v=""/>
    <m/>
    <s v=""/>
    <s v="CHL"/>
    <s v=""/>
    <s v="12:30:00"/>
    <s v="14:42:20"/>
    <s v="14:52:14"/>
    <s v="9,41"/>
    <s v="10,11"/>
    <s v="8534"/>
    <s v="RET"/>
    <m/>
    <m/>
    <m/>
    <m/>
    <m/>
    <m/>
    <m/>
    <m/>
    <m/>
    <m/>
    <m/>
    <m/>
    <m/>
    <m/>
    <m/>
    <m/>
    <m/>
    <m/>
    <m/>
    <m/>
    <m/>
    <m/>
    <n v="9.41"/>
    <n v="8534"/>
    <s v="NA"/>
    <x v="5"/>
    <s v="NA"/>
    <s v="NA"/>
    <n v="0"/>
    <e v="#VALUE!"/>
    <n v="0"/>
    <x v="95"/>
    <s v="JUAN ALVARO GONZALEZ ASBUN - GITAN"/>
    <x v="9"/>
    <s v="02:20:47"/>
  </r>
  <r>
    <x v="5"/>
    <x v="1"/>
    <x v="3"/>
    <n v="42"/>
    <s v="AD"/>
    <s v="26"/>
    <x v="1"/>
    <s v=""/>
    <s v=""/>
    <m/>
    <s v="ANDRES"/>
    <s v="MENDEZ"/>
    <m/>
    <x v="345"/>
    <m/>
    <s v=""/>
    <m/>
    <s v=""/>
    <s v="CHL"/>
    <s v=""/>
    <s v="12:30:00"/>
    <s v="14:06:40"/>
    <s v="14:57:17"/>
    <s v="9,08"/>
    <s v="13,84"/>
    <s v="8837"/>
    <s v="FTQ GA"/>
    <m/>
    <m/>
    <m/>
    <m/>
    <m/>
    <m/>
    <m/>
    <m/>
    <m/>
    <m/>
    <m/>
    <m/>
    <m/>
    <m/>
    <m/>
    <m/>
    <m/>
    <m/>
    <m/>
    <m/>
    <m/>
    <m/>
    <n v="9.08"/>
    <n v="8837"/>
    <s v="NA"/>
    <x v="5"/>
    <s v="NA"/>
    <s v="NA"/>
    <n v="0"/>
    <e v="#VALUE!"/>
    <n v="0"/>
    <x v="262"/>
    <s v="ANDRES MENDEZ - FACUNDO"/>
    <x v="4"/>
    <s v="02:20:47"/>
  </r>
  <r>
    <x v="5"/>
    <x v="1"/>
    <x v="3"/>
    <n v="42"/>
    <s v="AD"/>
    <s v="27"/>
    <x v="1"/>
    <s v=""/>
    <s v=""/>
    <s v="10138024"/>
    <s v="MARIA CECILIA"/>
    <s v="GODOY"/>
    <m/>
    <x v="176"/>
    <m/>
    <s v=""/>
    <m/>
    <s v=""/>
    <s v="CHL"/>
    <s v=""/>
    <s v="12:30:00"/>
    <s v=""/>
    <s v="14:52:10"/>
    <s v="9,41"/>
    <s v=""/>
    <s v="8531"/>
    <s v="RET"/>
    <m/>
    <m/>
    <m/>
    <m/>
    <m/>
    <m/>
    <m/>
    <m/>
    <m/>
    <m/>
    <m/>
    <m/>
    <m/>
    <m/>
    <m/>
    <m/>
    <m/>
    <m/>
    <m/>
    <m/>
    <m/>
    <m/>
    <m/>
    <n v="8531"/>
    <s v="NA"/>
    <x v="5"/>
    <s v="NA"/>
    <s v="NA"/>
    <n v="0"/>
    <e v="#VALUE!"/>
    <n v="0"/>
    <x v="93"/>
    <s v="MARIA CECILIA GODOY - BELLE"/>
    <x v="9"/>
    <s v="02:20:47"/>
  </r>
  <r>
    <x v="5"/>
    <x v="1"/>
    <x v="3"/>
    <n v="42"/>
    <s v="YR"/>
    <s v="1"/>
    <x v="0"/>
    <s v=""/>
    <s v=""/>
    <m/>
    <s v="JOSEFA"/>
    <s v="AGUILERA"/>
    <m/>
    <x v="112"/>
    <m/>
    <s v=""/>
    <m/>
    <s v=""/>
    <s v="CHL"/>
    <s v=""/>
    <s v="12:45:00"/>
    <s v="14:21:35"/>
    <s v="14:27:54"/>
    <s v="13"/>
    <s v="13,85"/>
    <s v="6175"/>
    <m/>
    <s v="14:57:54"/>
    <s v="16:13:18"/>
    <s v="16:20:09"/>
    <s v="14,37"/>
    <s v="15,68"/>
    <s v="4935"/>
    <m/>
    <m/>
    <m/>
    <m/>
    <m/>
    <m/>
    <m/>
    <m/>
    <m/>
    <m/>
    <m/>
    <m/>
    <m/>
    <m/>
    <m/>
    <m/>
    <n v="13.61"/>
    <n v="11109"/>
    <n v="11109"/>
    <x v="6"/>
    <n v="5"/>
    <s v="03:05:09"/>
    <n v="180"/>
    <n v="-44.366666666666667"/>
    <n v="177.63333333333333"/>
    <x v="112"/>
    <s v="JOSEFA AGUILERA - SULTAN AUGUSTO"/>
    <x v="10"/>
    <s v="02:20:47"/>
  </r>
  <r>
    <x v="5"/>
    <x v="1"/>
    <x v="4"/>
    <n v="19.7"/>
    <s v="PR"/>
    <s v="1"/>
    <x v="0"/>
    <s v=""/>
    <s v=""/>
    <s v="10105805"/>
    <s v="FRANCISCO "/>
    <s v="EGUIGUREN VALDÉS"/>
    <s v="105ZX50"/>
    <x v="148"/>
    <m/>
    <s v=""/>
    <m/>
    <s v=""/>
    <s v="CHL"/>
    <s v=""/>
    <s v="13:30:00"/>
    <s v="14:29:15"/>
    <s v="14:42:27"/>
    <s v="16,31"/>
    <s v="19,95"/>
    <s v="4347"/>
    <m/>
    <m/>
    <m/>
    <m/>
    <m/>
    <m/>
    <m/>
    <m/>
    <m/>
    <m/>
    <m/>
    <m/>
    <m/>
    <m/>
    <m/>
    <m/>
    <m/>
    <m/>
    <m/>
    <m/>
    <m/>
    <m/>
    <m/>
    <n v="16.309999999999999"/>
    <n v="4347"/>
    <n v="4347"/>
    <x v="7"/>
    <n v="1"/>
    <s v="01:12:27"/>
    <n v="200"/>
    <n v="0"/>
    <n v="219.7"/>
    <x v="14"/>
    <s v="FRANCISCO  EGUIGUREN VALDÉS - ANCAR FLOKI"/>
    <x v="1"/>
    <s v="01:12:27"/>
  </r>
  <r>
    <x v="5"/>
    <x v="1"/>
    <x v="4"/>
    <n v="19.7"/>
    <s v="PR"/>
    <s v="2"/>
    <x v="0"/>
    <s v=""/>
    <s v=""/>
    <m/>
    <s v="ALISON"/>
    <s v="CASTILLO"/>
    <s v="104SA64"/>
    <x v="288"/>
    <m/>
    <s v=""/>
    <m/>
    <s v=""/>
    <s v="CHL"/>
    <s v=""/>
    <s v="13:30:00"/>
    <s v="14:39:58"/>
    <s v="14:43:01"/>
    <s v="16,19"/>
    <s v="16,89"/>
    <s v="4382"/>
    <m/>
    <m/>
    <m/>
    <m/>
    <m/>
    <m/>
    <m/>
    <m/>
    <m/>
    <m/>
    <m/>
    <m/>
    <m/>
    <m/>
    <m/>
    <m/>
    <m/>
    <m/>
    <m/>
    <m/>
    <m/>
    <m/>
    <m/>
    <n v="16.190000000000001"/>
    <n v="4382"/>
    <n v="4382"/>
    <x v="7"/>
    <n v="2"/>
    <s v="01:13:02"/>
    <n v="195"/>
    <n v="-0.58333333333333337"/>
    <n v="214.11666666666665"/>
    <x v="263"/>
    <s v="ALISON CASTILLO - AURA"/>
    <x v="4"/>
    <s v="01:12:27"/>
  </r>
  <r>
    <x v="5"/>
    <x v="1"/>
    <x v="4"/>
    <n v="19.7"/>
    <s v="PR"/>
    <s v="3"/>
    <x v="0"/>
    <s v=""/>
    <s v=""/>
    <m/>
    <s v="RAFAELA"/>
    <s v="CORTES"/>
    <m/>
    <x v="107"/>
    <m/>
    <s v=""/>
    <m/>
    <s v=""/>
    <s v="CHL"/>
    <s v=""/>
    <s v="13:30:00"/>
    <s v="14:39:54"/>
    <s v="14:44:35"/>
    <s v="15,85"/>
    <s v="16,91"/>
    <s v="4475"/>
    <m/>
    <m/>
    <m/>
    <m/>
    <m/>
    <m/>
    <m/>
    <m/>
    <m/>
    <m/>
    <m/>
    <m/>
    <m/>
    <m/>
    <m/>
    <m/>
    <m/>
    <m/>
    <m/>
    <m/>
    <m/>
    <m/>
    <m/>
    <n v="15.85"/>
    <n v="4475"/>
    <n v="4475"/>
    <x v="7"/>
    <n v="3"/>
    <s v="01:14:35"/>
    <n v="190"/>
    <n v="-2.1333333333333333"/>
    <n v="207.56666666666666"/>
    <x v="264"/>
    <s v="RAFAELA CORTES - ZINGARA"/>
    <x v="4"/>
    <s v="01:12:27"/>
  </r>
  <r>
    <x v="5"/>
    <x v="1"/>
    <x v="4"/>
    <n v="19.7"/>
    <s v="PR"/>
    <s v="4"/>
    <x v="0"/>
    <s v=""/>
    <s v=""/>
    <m/>
    <s v="RENATA"/>
    <s v="REINOSO"/>
    <m/>
    <x v="346"/>
    <m/>
    <s v=""/>
    <m/>
    <s v=""/>
    <s v="CHL"/>
    <s v=""/>
    <s v="13:30:00"/>
    <s v="14:40:07"/>
    <s v="14:45:42"/>
    <s v="15,61"/>
    <s v="16,86"/>
    <s v="4542"/>
    <m/>
    <m/>
    <m/>
    <m/>
    <m/>
    <m/>
    <m/>
    <m/>
    <m/>
    <m/>
    <m/>
    <m/>
    <m/>
    <m/>
    <m/>
    <m/>
    <m/>
    <m/>
    <m/>
    <m/>
    <m/>
    <m/>
    <m/>
    <n v="15.61"/>
    <n v="4542"/>
    <n v="4542"/>
    <x v="7"/>
    <n v="4"/>
    <s v="01:15:42"/>
    <n v="185"/>
    <n v="-3.25"/>
    <n v="201.45"/>
    <x v="265"/>
    <s v="RENATA REINOSO - BEHSIR"/>
    <x v="4"/>
    <s v="01:12:27"/>
  </r>
  <r>
    <x v="5"/>
    <x v="1"/>
    <x v="4"/>
    <n v="19.7"/>
    <s v="PR"/>
    <s v="5"/>
    <x v="0"/>
    <s v=""/>
    <s v=""/>
    <m/>
    <s v="MARIA"/>
    <s v="RISHMAWI"/>
    <s v="105OM12"/>
    <x v="185"/>
    <m/>
    <s v=""/>
    <m/>
    <s v=""/>
    <s v="CHL"/>
    <s v=""/>
    <s v="13:30:00"/>
    <s v="14:29:35"/>
    <s v="14:46:16"/>
    <s v="15,5"/>
    <s v="19,83"/>
    <s v="4576"/>
    <m/>
    <m/>
    <m/>
    <m/>
    <m/>
    <m/>
    <m/>
    <m/>
    <m/>
    <m/>
    <m/>
    <m/>
    <m/>
    <m/>
    <m/>
    <m/>
    <m/>
    <m/>
    <m/>
    <m/>
    <m/>
    <m/>
    <m/>
    <n v="15.5"/>
    <n v="4576"/>
    <n v="4576"/>
    <x v="7"/>
    <n v="5"/>
    <s v="01:16:16"/>
    <n v="180"/>
    <n v="-3.8166666666666664"/>
    <n v="195.88333333333333"/>
    <x v="114"/>
    <s v="MARIA RISHMAWI - PRINCIPE"/>
    <x v="4"/>
    <s v="01:12:27"/>
  </r>
  <r>
    <x v="5"/>
    <x v="1"/>
    <x v="4"/>
    <n v="19.7"/>
    <s v="PR"/>
    <s v="6"/>
    <x v="0"/>
    <s v=""/>
    <s v=""/>
    <m/>
    <s v="SERGIO "/>
    <s v="MERINO"/>
    <m/>
    <x v="229"/>
    <m/>
    <s v=""/>
    <m/>
    <s v=""/>
    <s v="CHL"/>
    <s v=""/>
    <s v="13:30:00"/>
    <s v="14:43:42"/>
    <s v="14:48:42"/>
    <s v="15,02"/>
    <s v="16,04"/>
    <s v="4723"/>
    <m/>
    <m/>
    <m/>
    <m/>
    <m/>
    <m/>
    <m/>
    <m/>
    <m/>
    <m/>
    <m/>
    <m/>
    <m/>
    <m/>
    <m/>
    <m/>
    <m/>
    <m/>
    <m/>
    <m/>
    <m/>
    <m/>
    <m/>
    <n v="15.02"/>
    <n v="4723"/>
    <n v="4723"/>
    <x v="7"/>
    <n v="6"/>
    <s v="01:18:43"/>
    <n v="175"/>
    <n v="-6.2666666666666666"/>
    <n v="188.43333333333331"/>
    <x v="266"/>
    <s v="SERGIO  MERINO - PINTA"/>
    <x v="4"/>
    <s v="01:12:27"/>
  </r>
  <r>
    <x v="5"/>
    <x v="1"/>
    <x v="4"/>
    <n v="19.7"/>
    <s v="PR"/>
    <s v="7"/>
    <x v="0"/>
    <s v=""/>
    <s v=""/>
    <m/>
    <s v="INES "/>
    <s v="ALAMOS"/>
    <m/>
    <x v="347"/>
    <m/>
    <s v=""/>
    <m/>
    <s v=""/>
    <s v="CHL"/>
    <s v=""/>
    <s v="13:30:00"/>
    <s v="14:43:40"/>
    <s v="14:48:45"/>
    <s v="15,01"/>
    <s v="16,04"/>
    <s v="4725"/>
    <m/>
    <m/>
    <m/>
    <m/>
    <m/>
    <m/>
    <m/>
    <m/>
    <m/>
    <m/>
    <m/>
    <m/>
    <m/>
    <m/>
    <m/>
    <m/>
    <m/>
    <m/>
    <m/>
    <m/>
    <m/>
    <m/>
    <m/>
    <n v="15.01"/>
    <n v="4725"/>
    <n v="4725"/>
    <x v="7"/>
    <n v="7"/>
    <s v="01:18:45"/>
    <n v="170"/>
    <n v="-6.3"/>
    <n v="183.39999999999998"/>
    <x v="267"/>
    <s v="INES  ALAMOS - COCA"/>
    <x v="4"/>
    <s v="01:12:27"/>
  </r>
  <r>
    <x v="5"/>
    <x v="1"/>
    <x v="4"/>
    <n v="19.7"/>
    <s v="PR"/>
    <s v="8"/>
    <x v="0"/>
    <s v=""/>
    <s v=""/>
    <m/>
    <s v="JOSE"/>
    <s v="ROJAS"/>
    <m/>
    <x v="348"/>
    <m/>
    <s v=""/>
    <m/>
    <s v=""/>
    <s v="CHL"/>
    <s v=""/>
    <s v="13:30:00"/>
    <s v="14:40:14"/>
    <s v="14:50:44"/>
    <s v="14,64"/>
    <s v="16,83"/>
    <s v="4844"/>
    <m/>
    <m/>
    <m/>
    <m/>
    <m/>
    <m/>
    <m/>
    <m/>
    <m/>
    <m/>
    <m/>
    <m/>
    <m/>
    <m/>
    <m/>
    <m/>
    <m/>
    <m/>
    <m/>
    <m/>
    <m/>
    <m/>
    <m/>
    <n v="14.64"/>
    <n v="4844"/>
    <n v="4844"/>
    <x v="7"/>
    <n v="8"/>
    <s v="01:20:44"/>
    <n v="165"/>
    <n v="-8.2833333333333332"/>
    <n v="176.41666666666666"/>
    <x v="268"/>
    <s v="JOSE ROJAS - VISON"/>
    <x v="4"/>
    <s v="01:12:27"/>
  </r>
  <r>
    <x v="5"/>
    <x v="1"/>
    <x v="4"/>
    <n v="19.7"/>
    <s v="PR"/>
    <s v="9"/>
    <x v="0"/>
    <s v=""/>
    <s v=""/>
    <m/>
    <s v="PATRICIA"/>
    <s v="SANCHEZ"/>
    <s v="105OS49"/>
    <x v="116"/>
    <m/>
    <s v=""/>
    <m/>
    <s v=""/>
    <s v="CHL"/>
    <s v=""/>
    <s v="13:30:00"/>
    <s v=""/>
    <s v="14:51:02"/>
    <s v="14,58"/>
    <s v=""/>
    <s v="4863"/>
    <m/>
    <m/>
    <m/>
    <m/>
    <m/>
    <m/>
    <m/>
    <m/>
    <m/>
    <m/>
    <m/>
    <m/>
    <m/>
    <m/>
    <m/>
    <m/>
    <m/>
    <m/>
    <m/>
    <m/>
    <m/>
    <m/>
    <m/>
    <m/>
    <n v="4863"/>
    <n v="4863"/>
    <x v="7"/>
    <n v="9"/>
    <s v="01:21:03"/>
    <n v="160"/>
    <n v="-8.6"/>
    <n v="171.1"/>
    <x v="269"/>
    <s v="PATRICIA SANCHEZ - NOMADE"/>
    <x v="4"/>
    <s v="01:12:27"/>
  </r>
  <r>
    <x v="5"/>
    <x v="1"/>
    <x v="4"/>
    <n v="19.7"/>
    <s v="PR"/>
    <s v="10"/>
    <x v="0"/>
    <s v=""/>
    <s v=""/>
    <m/>
    <s v="AGUSTINA"/>
    <s v="GONZALEZ"/>
    <m/>
    <x v="349"/>
    <m/>
    <s v=""/>
    <m/>
    <s v=""/>
    <s v="CHL"/>
    <s v=""/>
    <s v="13:30:00"/>
    <s v="14:40:16"/>
    <s v="14:51:39"/>
    <s v="14,48"/>
    <s v="16,82"/>
    <s v="4899"/>
    <m/>
    <m/>
    <m/>
    <m/>
    <m/>
    <m/>
    <m/>
    <m/>
    <m/>
    <m/>
    <m/>
    <m/>
    <m/>
    <m/>
    <m/>
    <m/>
    <m/>
    <m/>
    <m/>
    <m/>
    <m/>
    <m/>
    <m/>
    <n v="14.48"/>
    <n v="4899"/>
    <n v="4899"/>
    <x v="7"/>
    <n v="10"/>
    <s v="01:21:39"/>
    <n v="155"/>
    <n v="-9.1999999999999993"/>
    <n v="165.5"/>
    <x v="270"/>
    <s v="AGUSTINA GONZALEZ - CANELO"/>
    <x v="4"/>
    <s v="01:12:27"/>
  </r>
  <r>
    <x v="5"/>
    <x v="1"/>
    <x v="4"/>
    <n v="19.7"/>
    <s v="PR"/>
    <s v="11"/>
    <x v="0"/>
    <s v=""/>
    <s v=""/>
    <m/>
    <s v="VALENTINA"/>
    <s v="LETELIER"/>
    <s v="105KB52"/>
    <x v="127"/>
    <m/>
    <s v=""/>
    <m/>
    <s v=""/>
    <s v="CHL"/>
    <s v=""/>
    <s v="13:30:00"/>
    <s v="15:06:57"/>
    <s v="15:11:47"/>
    <s v="11,61"/>
    <s v="12,19"/>
    <s v="6108"/>
    <m/>
    <m/>
    <m/>
    <m/>
    <m/>
    <m/>
    <m/>
    <m/>
    <m/>
    <m/>
    <m/>
    <m/>
    <m/>
    <m/>
    <m/>
    <m/>
    <m/>
    <m/>
    <m/>
    <m/>
    <m/>
    <m/>
    <m/>
    <n v="11.61"/>
    <n v="6108"/>
    <n v="6108"/>
    <x v="7"/>
    <n v="11"/>
    <s v="01:41:48"/>
    <n v="150"/>
    <n v="-29.35"/>
    <n v="140.35"/>
    <x v="271"/>
    <s v="VALENTINA LETELIER - CL JACARTA"/>
    <x v="4"/>
    <s v="01:12:27"/>
  </r>
  <r>
    <x v="5"/>
    <x v="1"/>
    <x v="4"/>
    <n v="19.7"/>
    <s v="PR"/>
    <s v="12"/>
    <x v="0"/>
    <s v=""/>
    <s v=""/>
    <m/>
    <s v="EMMA"/>
    <s v="LETELIER"/>
    <m/>
    <x v="350"/>
    <m/>
    <s v=""/>
    <m/>
    <s v=""/>
    <s v="CHL"/>
    <s v=""/>
    <s v="13:30:00"/>
    <s v="15:06:59"/>
    <s v="15:12:41"/>
    <s v="11,51"/>
    <s v="12,19"/>
    <s v="6162"/>
    <m/>
    <m/>
    <m/>
    <m/>
    <m/>
    <m/>
    <m/>
    <m/>
    <m/>
    <m/>
    <m/>
    <m/>
    <m/>
    <m/>
    <m/>
    <m/>
    <m/>
    <m/>
    <m/>
    <m/>
    <m/>
    <m/>
    <m/>
    <n v="11.51"/>
    <n v="6162"/>
    <n v="6162"/>
    <x v="7"/>
    <n v="12"/>
    <s v="01:42:42"/>
    <n v="145"/>
    <n v="-30.25"/>
    <n v="134.44999999999999"/>
    <x v="272"/>
    <s v="EMMA LETELIER - PERSEVERANCIA PETETE"/>
    <x v="4"/>
    <s v="01:12:27"/>
  </r>
  <r>
    <x v="6"/>
    <x v="0"/>
    <x v="0"/>
    <n v="120"/>
    <s v="AD"/>
    <s v="1"/>
    <x v="0"/>
    <s v=""/>
    <s v=""/>
    <s v="10067266"/>
    <s v="FELIPE"/>
    <s v="SAT YABER"/>
    <s v="106KS88"/>
    <x v="31"/>
    <m/>
    <s v=""/>
    <m/>
    <s v=""/>
    <s v="CHL"/>
    <s v=""/>
    <s v="18,31"/>
    <s v="7709"/>
    <m/>
    <s v="01:38"/>
    <s v="18,43"/>
    <s v="6426"/>
    <m/>
    <s v="02:07"/>
    <s v="19,44"/>
    <s v="5240"/>
    <m/>
    <s v="02:49"/>
    <s v="20,24"/>
    <s v="3505"/>
    <m/>
    <s v="08:27"/>
    <m/>
    <m/>
    <m/>
    <m/>
    <m/>
    <m/>
    <m/>
    <m/>
    <m/>
    <m/>
    <m/>
    <m/>
    <m/>
    <n v="18.899999999999999"/>
    <n v="22879"/>
    <n v="22879"/>
    <x v="0"/>
    <n v="1"/>
    <s v="06:21:19"/>
    <n v="200"/>
    <n v="0"/>
    <n v="320"/>
    <x v="3"/>
    <s v="FELIPE SAT YABER - CHAMPULLI ZAHIR"/>
    <x v="3"/>
    <s v="06:21:19"/>
  </r>
  <r>
    <x v="6"/>
    <x v="0"/>
    <x v="0"/>
    <n v="120"/>
    <s v="AD"/>
    <s v="2"/>
    <x v="0"/>
    <s v=""/>
    <s v=""/>
    <s v="10018240"/>
    <s v="DAVID"/>
    <s v="RAMIREZ FUENTES"/>
    <s v="104YP08"/>
    <x v="151"/>
    <m/>
    <s v=""/>
    <m/>
    <s v=""/>
    <s v="CHL"/>
    <s v=""/>
    <s v="19,33"/>
    <s v="7300"/>
    <m/>
    <s v="03:27"/>
    <s v="19,19"/>
    <s v="6172"/>
    <m/>
    <s v="03:23"/>
    <s v="17,51"/>
    <s v="5819"/>
    <m/>
    <s v="04:17"/>
    <s v="18,61"/>
    <s v="3812"/>
    <m/>
    <s v="21:06"/>
    <m/>
    <m/>
    <m/>
    <m/>
    <m/>
    <m/>
    <m/>
    <m/>
    <m/>
    <m/>
    <m/>
    <m/>
    <m/>
    <n v="18.71"/>
    <n v="23103"/>
    <n v="23103"/>
    <x v="0"/>
    <n v="2"/>
    <s v="06:25:03"/>
    <n v="195"/>
    <n v="-3.7333333333333334"/>
    <n v="311.26666666666665"/>
    <x v="12"/>
    <s v="DAVID RAMIREZ FUENTES - PERSEVERANCIA PAN DE AZUCAR"/>
    <x v="4"/>
    <s v="06:21:19"/>
  </r>
  <r>
    <x v="6"/>
    <x v="0"/>
    <x v="0"/>
    <n v="120"/>
    <s v="AD"/>
    <s v="3"/>
    <x v="0"/>
    <s v=""/>
    <s v=""/>
    <s v="10118325"/>
    <s v="MATIAS"/>
    <s v="ALAMOS"/>
    <s v="106CV86"/>
    <x v="27"/>
    <m/>
    <s v=""/>
    <m/>
    <s v=""/>
    <s v="CHL"/>
    <s v=""/>
    <s v="17,38"/>
    <s v="8120"/>
    <m/>
    <s v="03:02"/>
    <s v="18,74"/>
    <s v="6321"/>
    <m/>
    <s v="02:59"/>
    <s v="17,46"/>
    <s v="5834"/>
    <m/>
    <s v="04:01"/>
    <s v="18,51"/>
    <s v="3832"/>
    <m/>
    <s v="07:10"/>
    <m/>
    <m/>
    <m/>
    <m/>
    <m/>
    <m/>
    <m/>
    <m/>
    <m/>
    <m/>
    <m/>
    <m/>
    <m/>
    <n v="17.940000000000001"/>
    <n v="24107"/>
    <n v="24107"/>
    <x v="0"/>
    <n v="3"/>
    <s v="06:41:47"/>
    <n v="190"/>
    <n v="-20.466666666666665"/>
    <n v="289.53333333333336"/>
    <x v="27"/>
    <s v="MATIAS ALAMOS - AO TORUK"/>
    <x v="0"/>
    <s v="06:21:19"/>
  </r>
  <r>
    <x v="6"/>
    <x v="0"/>
    <x v="0"/>
    <n v="120"/>
    <s v="AD"/>
    <s v="4"/>
    <x v="0"/>
    <s v=""/>
    <s v=""/>
    <s v="10102392"/>
    <s v="MACARENA"/>
    <s v="SUAZO CEPEDA"/>
    <s v="105UU64"/>
    <x v="209"/>
    <m/>
    <s v=""/>
    <m/>
    <s v=""/>
    <s v="CHL"/>
    <s v=""/>
    <s v="17,35"/>
    <s v="8135"/>
    <m/>
    <s v="03:26"/>
    <s v="18,68"/>
    <s v="6339"/>
    <m/>
    <s v="03:33"/>
    <s v="17,7"/>
    <s v="5756"/>
    <m/>
    <s v="03:14"/>
    <s v="18,28"/>
    <s v="3880"/>
    <m/>
    <s v="04:21"/>
    <m/>
    <m/>
    <m/>
    <m/>
    <m/>
    <m/>
    <m/>
    <m/>
    <m/>
    <m/>
    <m/>
    <m/>
    <m/>
    <n v="17.93"/>
    <n v="24110"/>
    <n v="24110"/>
    <x v="0"/>
    <n v="4"/>
    <s v="06:41:50"/>
    <n v="185"/>
    <n v="-20.516666666666666"/>
    <n v="284.48333333333335"/>
    <x v="44"/>
    <s v="MACARENA SUAZO CEPEDA - CL KATANA"/>
    <x v="1"/>
    <s v="06:21:19"/>
  </r>
  <r>
    <x v="6"/>
    <x v="0"/>
    <x v="0"/>
    <n v="120"/>
    <s v="AD"/>
    <s v="5"/>
    <x v="1"/>
    <s v=""/>
    <s v=""/>
    <s v="10172358"/>
    <s v="FELIPE"/>
    <s v="YCHPAS ESPINOZA"/>
    <s v="106CE20"/>
    <x v="210"/>
    <m/>
    <s v=""/>
    <m/>
    <s v=""/>
    <s v="PER"/>
    <s v=""/>
    <s v="17,37"/>
    <s v="8123"/>
    <m/>
    <s v="03:25"/>
    <s v="18,49"/>
    <s v="6406"/>
    <s v="FTQ GA"/>
    <s v="04:30"/>
    <m/>
    <m/>
    <m/>
    <m/>
    <m/>
    <m/>
    <m/>
    <m/>
    <m/>
    <m/>
    <m/>
    <m/>
    <m/>
    <m/>
    <m/>
    <m/>
    <m/>
    <m/>
    <m/>
    <m/>
    <m/>
    <n v="17.86"/>
    <n v="14529"/>
    <s v="NA"/>
    <x v="0"/>
    <s v="NA"/>
    <s v="NA"/>
    <n v="0"/>
    <e v="#VALUE!"/>
    <n v="0"/>
    <x v="79"/>
    <s v="FELIPE YCHPAS ESPINOZA - AL RAMAL"/>
    <x v="4"/>
    <s v="06:21:19"/>
  </r>
  <r>
    <x v="6"/>
    <x v="0"/>
    <x v="0"/>
    <n v="120"/>
    <s v="AD"/>
    <s v="6"/>
    <x v="1"/>
    <s v=""/>
    <s v=""/>
    <s v="10048681"/>
    <s v="DAVID"/>
    <s v="RAMIREZ AGUILERA"/>
    <s v="105RA03"/>
    <x v="119"/>
    <m/>
    <s v=""/>
    <m/>
    <s v=""/>
    <s v="CHL"/>
    <s v=""/>
    <s v="16,49"/>
    <s v="8555"/>
    <m/>
    <s v="10:49"/>
    <s v="11,32"/>
    <s v="10459"/>
    <s v="RET"/>
    <s v="02:49"/>
    <m/>
    <m/>
    <m/>
    <m/>
    <m/>
    <m/>
    <m/>
    <m/>
    <m/>
    <m/>
    <m/>
    <m/>
    <m/>
    <m/>
    <m/>
    <m/>
    <m/>
    <m/>
    <m/>
    <m/>
    <m/>
    <n v="13.65"/>
    <n v="19015"/>
    <s v="NA"/>
    <x v="0"/>
    <s v="NA"/>
    <s v="NA"/>
    <n v="0"/>
    <e v="#VALUE!"/>
    <n v="0"/>
    <x v="7"/>
    <s v="DAVID RAMIREZ AGUILERA - PERSEVERANCIA PLATINO"/>
    <x v="4"/>
    <s v="06:21:19"/>
  </r>
  <r>
    <x v="6"/>
    <x v="0"/>
    <x v="0"/>
    <n v="120"/>
    <s v="YR"/>
    <s v="1"/>
    <x v="0"/>
    <s v=""/>
    <s v=""/>
    <s v="10172600"/>
    <s v="JESUS Maximiliano"/>
    <s v="CERPA VERA"/>
    <s v="106NV29"/>
    <x v="256"/>
    <m/>
    <s v=""/>
    <m/>
    <s v=""/>
    <s v="CHL"/>
    <s v=""/>
    <s v="16,58"/>
    <s v="8511"/>
    <m/>
    <s v="09:22"/>
    <s v="15,62"/>
    <s v="7583"/>
    <m/>
    <s v="04:47"/>
    <s v="14,53"/>
    <s v="7014"/>
    <m/>
    <s v="07:20"/>
    <s v="11,72"/>
    <s v="6052"/>
    <m/>
    <s v="11:36"/>
    <m/>
    <m/>
    <m/>
    <m/>
    <m/>
    <m/>
    <m/>
    <m/>
    <m/>
    <m/>
    <m/>
    <m/>
    <m/>
    <n v="14.83"/>
    <n v="29160"/>
    <n v="29160"/>
    <x v="1"/>
    <n v="5"/>
    <s v="08:06:00"/>
    <n v="180"/>
    <n v="-104.68333333333334"/>
    <n v="195.31666666666666"/>
    <x v="17"/>
    <s v="JESUS MAXIMILIANO CERPA VERA - KHADAR"/>
    <x v="4"/>
    <s v="06:21:19"/>
  </r>
  <r>
    <x v="6"/>
    <x v="0"/>
    <x v="1"/>
    <n v="80"/>
    <s v="AD"/>
    <s v="1"/>
    <x v="0"/>
    <s v=""/>
    <s v=""/>
    <s v="10058525"/>
    <s v="MAURICIO"/>
    <s v="ROGEL SILVA"/>
    <s v="105XZ85"/>
    <x v="351"/>
    <m/>
    <s v=""/>
    <m/>
    <s v=""/>
    <s v="CHL"/>
    <s v=""/>
    <s v="21,78"/>
    <s v="5439"/>
    <m/>
    <s v="02:23"/>
    <s v="20,76"/>
    <s v="4907"/>
    <m/>
    <s v="04:18"/>
    <s v="22,06"/>
    <s v="3214"/>
    <m/>
    <s v="16:33"/>
    <m/>
    <m/>
    <m/>
    <m/>
    <m/>
    <m/>
    <m/>
    <m/>
    <m/>
    <m/>
    <m/>
    <m/>
    <m/>
    <m/>
    <m/>
    <m/>
    <m/>
    <n v="21.48"/>
    <n v="13560"/>
    <n v="13560"/>
    <x v="2"/>
    <n v="1"/>
    <s v="03:46:00"/>
    <n v="200"/>
    <n v="0"/>
    <n v="280"/>
    <x v="273"/>
    <s v="MAURICIO ROGEL SILVA - TERRIBLE CACHA"/>
    <x v="4"/>
    <s v="03:46:00"/>
  </r>
  <r>
    <x v="6"/>
    <x v="0"/>
    <x v="1"/>
    <n v="80"/>
    <s v="AD"/>
    <s v="2"/>
    <x v="0"/>
    <s v=""/>
    <s v=""/>
    <s v="10196480"/>
    <s v="HERNANDO"/>
    <s v="ARENAS"/>
    <s v="106MX63"/>
    <x v="73"/>
    <m/>
    <s v=""/>
    <m/>
    <s v=""/>
    <s v="CHL"/>
    <s v=""/>
    <s v="21,84"/>
    <s v="5423"/>
    <m/>
    <s v="02:02"/>
    <s v="20,68"/>
    <s v="4927"/>
    <m/>
    <s v="02:26"/>
    <s v="21,17"/>
    <s v="3350"/>
    <m/>
    <s v="06:14"/>
    <m/>
    <m/>
    <m/>
    <m/>
    <m/>
    <m/>
    <m/>
    <m/>
    <m/>
    <m/>
    <m/>
    <m/>
    <m/>
    <m/>
    <m/>
    <m/>
    <m/>
    <n v="21.26"/>
    <n v="13700"/>
    <n v="13700"/>
    <x v="2"/>
    <n v="2"/>
    <s v="03:48:20"/>
    <n v="195"/>
    <n v="-2.3333333333333335"/>
    <n v="272.66666666666669"/>
    <x v="73"/>
    <s v="HERNANDO ARENAS - LOMA VERDE BALA"/>
    <x v="4"/>
    <s v="03:46:00"/>
  </r>
  <r>
    <x v="6"/>
    <x v="0"/>
    <x v="1"/>
    <n v="80"/>
    <s v="AD"/>
    <s v="3"/>
    <x v="0"/>
    <s v=""/>
    <s v=""/>
    <s v="10018246"/>
    <s v="JUAN FRANCISCO"/>
    <s v="DEL CANTO"/>
    <s v="105QW35"/>
    <x v="286"/>
    <m/>
    <s v=""/>
    <m/>
    <s v=""/>
    <s v="CHL"/>
    <s v=""/>
    <s v="19,33"/>
    <s v="6128"/>
    <m/>
    <s v="02:22"/>
    <s v="20,32"/>
    <s v="5013"/>
    <m/>
    <s v="02:27"/>
    <s v="23,73"/>
    <s v="2989"/>
    <m/>
    <s v="10:31"/>
    <m/>
    <m/>
    <m/>
    <m/>
    <m/>
    <m/>
    <m/>
    <m/>
    <m/>
    <m/>
    <m/>
    <m/>
    <m/>
    <m/>
    <m/>
    <m/>
    <m/>
    <n v="20.61"/>
    <n v="14130"/>
    <n v="14130"/>
    <x v="2"/>
    <n v="4"/>
    <s v="03:55:30"/>
    <n v="185"/>
    <n v="-9.5"/>
    <n v="255.5"/>
    <x v="96"/>
    <s v="JUAN FRANCISCO DEL CANTO - MP NAHUEL"/>
    <x v="4"/>
    <s v="03:46:00"/>
  </r>
  <r>
    <x v="6"/>
    <x v="0"/>
    <x v="1"/>
    <n v="80"/>
    <s v="AD"/>
    <s v="4"/>
    <x v="0"/>
    <s v=""/>
    <s v=""/>
    <s v="10036495"/>
    <s v="ANDRE"/>
    <s v="ALVAREZ"/>
    <s v="105UH26"/>
    <x v="153"/>
    <m/>
    <s v=""/>
    <m/>
    <s v=""/>
    <s v="CHL"/>
    <s v=""/>
    <s v="18,1"/>
    <s v="6543"/>
    <m/>
    <s v="09:15"/>
    <s v="19,61"/>
    <s v="5197"/>
    <m/>
    <s v="08:40"/>
    <s v="22,19"/>
    <s v="3196"/>
    <m/>
    <s v="11:43"/>
    <m/>
    <m/>
    <m/>
    <m/>
    <m/>
    <m/>
    <m/>
    <m/>
    <m/>
    <m/>
    <m/>
    <m/>
    <m/>
    <m/>
    <m/>
    <m/>
    <m/>
    <n v="19.5"/>
    <n v="14935"/>
    <n v="14935"/>
    <x v="2"/>
    <n v="5"/>
    <s v="04:08:55"/>
    <n v="180"/>
    <n v="-22.916666666666668"/>
    <n v="237.08333333333334"/>
    <x v="9"/>
    <s v="ANDRE ALVAREZ - HLS FLOR DE CACHA"/>
    <x v="4"/>
    <s v="03:46:00"/>
  </r>
  <r>
    <x v="6"/>
    <x v="0"/>
    <x v="1"/>
    <n v="80"/>
    <s v="AD"/>
    <s v="5"/>
    <x v="0"/>
    <s v=""/>
    <s v=""/>
    <s v="10067034"/>
    <s v="CAMILA "/>
    <s v="HERRERA"/>
    <s v="106QP26"/>
    <x v="334"/>
    <m/>
    <s v=""/>
    <m/>
    <s v=""/>
    <s v="CHL"/>
    <s v=""/>
    <s v="18,91"/>
    <s v="6265"/>
    <m/>
    <s v="04:30"/>
    <s v="17,82"/>
    <s v="5717"/>
    <m/>
    <s v="05:43"/>
    <s v="17,69"/>
    <s v="4008"/>
    <m/>
    <s v="06:35"/>
    <m/>
    <m/>
    <m/>
    <m/>
    <m/>
    <m/>
    <m/>
    <m/>
    <m/>
    <m/>
    <m/>
    <m/>
    <m/>
    <m/>
    <m/>
    <m/>
    <m/>
    <n v="18.21"/>
    <n v="15990"/>
    <n v="15990"/>
    <x v="2"/>
    <n v="6"/>
    <s v="04:26:30"/>
    <n v="175"/>
    <n v="-40.5"/>
    <n v="214.5"/>
    <x v="185"/>
    <s v="CAMILA  HERRERA - KIO"/>
    <x v="4"/>
    <s v="03:46:00"/>
  </r>
  <r>
    <x v="6"/>
    <x v="0"/>
    <x v="1"/>
    <n v="80"/>
    <s v="AD"/>
    <s v="6"/>
    <x v="0"/>
    <s v=""/>
    <s v=""/>
    <s v="10153244"/>
    <s v="LUIS ANDRES"/>
    <s v="ARTIGAS ESPINOZA"/>
    <s v="106PA25"/>
    <x v="293"/>
    <m/>
    <s v=""/>
    <m/>
    <s v=""/>
    <s v="CHL"/>
    <s v=""/>
    <s v="16,14"/>
    <s v="7337"/>
    <m/>
    <s v="02:06"/>
    <s v="16,98"/>
    <s v="6001"/>
    <m/>
    <s v="02:44"/>
    <s v="17,58"/>
    <s v="4035"/>
    <m/>
    <s v="07:10"/>
    <m/>
    <m/>
    <m/>
    <m/>
    <m/>
    <m/>
    <m/>
    <m/>
    <m/>
    <m/>
    <m/>
    <m/>
    <m/>
    <m/>
    <m/>
    <m/>
    <m/>
    <n v="16.760000000000002"/>
    <n v="17373"/>
    <n v="17373"/>
    <x v="2"/>
    <n v="9"/>
    <s v="04:49:33"/>
    <n v="160"/>
    <n v="-63.55"/>
    <n v="176.45"/>
    <x v="246"/>
    <s v="LUIS ANDRES ARTIGAS ESPINOZA - OLAF"/>
    <x v="4"/>
    <s v="03:46:00"/>
  </r>
  <r>
    <x v="6"/>
    <x v="0"/>
    <x v="1"/>
    <n v="80"/>
    <s v="AD"/>
    <s v="7"/>
    <x v="0"/>
    <s v=""/>
    <s v=""/>
    <s v="10161123"/>
    <s v="VICTOR"/>
    <s v="KEHR"/>
    <s v="106PU74"/>
    <x v="320"/>
    <m/>
    <s v=""/>
    <m/>
    <s v=""/>
    <s v="CHL"/>
    <s v=""/>
    <s v="16,23"/>
    <s v="7299"/>
    <m/>
    <s v="01:42"/>
    <s v="16,63"/>
    <s v="6126"/>
    <m/>
    <s v="04:07"/>
    <s v="16,87"/>
    <s v="4203"/>
    <m/>
    <s v="06:15"/>
    <m/>
    <m/>
    <m/>
    <m/>
    <m/>
    <m/>
    <m/>
    <m/>
    <m/>
    <m/>
    <m/>
    <m/>
    <m/>
    <m/>
    <m/>
    <m/>
    <m/>
    <n v="16.52"/>
    <n v="17629"/>
    <n v="17629"/>
    <x v="2"/>
    <n v="10"/>
    <s v="04:53:49"/>
    <n v="155"/>
    <n v="-67.816666666666663"/>
    <n v="167.18333333333334"/>
    <x v="247"/>
    <s v="VICTOR KEHR - SI QUEEN"/>
    <x v="7"/>
    <s v="03:46:00"/>
  </r>
  <r>
    <x v="6"/>
    <x v="0"/>
    <x v="1"/>
    <n v="80"/>
    <s v="AD"/>
    <s v="8"/>
    <x v="0"/>
    <s v=""/>
    <s v=""/>
    <s v="10039977"/>
    <s v="JUAN EDUARDO"/>
    <s v="COX VIAL"/>
    <s v="104RY39"/>
    <x v="321"/>
    <m/>
    <s v=""/>
    <m/>
    <s v=""/>
    <s v="CHL"/>
    <s v=""/>
    <s v="17,74"/>
    <s v="6675"/>
    <m/>
    <s v="08:21"/>
    <s v="16,65"/>
    <s v="6120"/>
    <m/>
    <s v="04:12"/>
    <s v="14,44"/>
    <s v="4912"/>
    <m/>
    <s v="06:54"/>
    <m/>
    <m/>
    <m/>
    <m/>
    <m/>
    <m/>
    <m/>
    <m/>
    <m/>
    <m/>
    <m/>
    <m/>
    <m/>
    <m/>
    <m/>
    <m/>
    <m/>
    <n v="16.45"/>
    <n v="17707"/>
    <n v="17707"/>
    <x v="2"/>
    <n v="11"/>
    <s v="04:55:07"/>
    <n v="150"/>
    <n v="-69.116666666666674"/>
    <n v="160.88333333333333"/>
    <x v="184"/>
    <s v="JUAN EDUARDO COX VIAL - PASCUAL"/>
    <x v="4"/>
    <s v="03:46:00"/>
  </r>
  <r>
    <x v="6"/>
    <x v="0"/>
    <x v="1"/>
    <n v="80"/>
    <s v="AD"/>
    <s v="9"/>
    <x v="1"/>
    <s v=""/>
    <s v=""/>
    <s v="10079376"/>
    <s v="JORGE"/>
    <s v="ARTURO ESPARZA"/>
    <s v="106QO62"/>
    <x v="78"/>
    <m/>
    <s v=""/>
    <m/>
    <s v=""/>
    <s v="CHL"/>
    <s v=""/>
    <s v="19,57"/>
    <s v="6052"/>
    <m/>
    <s v="01:43"/>
    <s v="19,82"/>
    <s v="5141"/>
    <m/>
    <s v="03:28"/>
    <s v="22,42"/>
    <s v="3163"/>
    <s v="FTQ GA"/>
    <s v="05:49"/>
    <m/>
    <m/>
    <m/>
    <m/>
    <m/>
    <m/>
    <m/>
    <m/>
    <m/>
    <m/>
    <m/>
    <m/>
    <m/>
    <m/>
    <m/>
    <m/>
    <m/>
    <n v="20.29"/>
    <n v="14355"/>
    <s v="NA"/>
    <x v="2"/>
    <s v="NA"/>
    <s v="NA"/>
    <n v="0"/>
    <e v="#VALUE!"/>
    <n v="0"/>
    <x v="78"/>
    <s v="JORGE ARTURO ESPARZA - HF CAIRO"/>
    <x v="4"/>
    <s v="03:46:00"/>
  </r>
  <r>
    <x v="6"/>
    <x v="0"/>
    <x v="1"/>
    <n v="80"/>
    <s v="AD"/>
    <s v="10"/>
    <x v="1"/>
    <s v=""/>
    <s v=""/>
    <s v="10131133"/>
    <s v="Ernesto "/>
    <s v="DE LA FUENTE FUENZALIDA"/>
    <s v="10149062"/>
    <x v="28"/>
    <m/>
    <s v=""/>
    <m/>
    <s v=""/>
    <s v="CHL"/>
    <s v=""/>
    <s v="21,49"/>
    <s v="5511"/>
    <m/>
    <s v="03:31"/>
    <s v="20,59"/>
    <s v="4949"/>
    <m/>
    <s v="04:24"/>
    <s v=""/>
    <s v=""/>
    <s v="RET"/>
    <s v=""/>
    <m/>
    <m/>
    <m/>
    <m/>
    <m/>
    <m/>
    <m/>
    <m/>
    <m/>
    <m/>
    <m/>
    <m/>
    <m/>
    <m/>
    <m/>
    <m/>
    <m/>
    <n v="21.06"/>
    <n v="10460"/>
    <s v="NA"/>
    <x v="2"/>
    <s v="NA"/>
    <s v="NA"/>
    <n v="0"/>
    <e v="#VALUE!"/>
    <n v="0"/>
    <x v="274"/>
    <s v="ERNESTO  DE LA FUENTE FUENZALIDA - AL AZAN"/>
    <x v="4"/>
    <s v="03:46:00"/>
  </r>
  <r>
    <x v="6"/>
    <x v="0"/>
    <x v="1"/>
    <n v="80"/>
    <s v="YR"/>
    <s v="1"/>
    <x v="0"/>
    <s v=""/>
    <s v=""/>
    <s v="10116626"/>
    <s v="PAULINO"/>
    <s v="RIOS MORAGA"/>
    <s v="106BG27"/>
    <x v="152"/>
    <m/>
    <s v=""/>
    <m/>
    <s v=""/>
    <s v="CHL"/>
    <s v=""/>
    <s v="15,32"/>
    <s v="7730"/>
    <m/>
    <s v="02:40"/>
    <s v="15,97"/>
    <s v="6380"/>
    <m/>
    <s v="04:39"/>
    <s v="17,74"/>
    <s v="3998"/>
    <m/>
    <s v="19:24"/>
    <m/>
    <m/>
    <m/>
    <m/>
    <m/>
    <m/>
    <m/>
    <m/>
    <m/>
    <m/>
    <m/>
    <m/>
    <m/>
    <m/>
    <m/>
    <m/>
    <m/>
    <n v="16.079999999999998"/>
    <n v="18109"/>
    <n v="18109"/>
    <x v="3"/>
    <n v="15"/>
    <s v="05:01:49"/>
    <n v="130"/>
    <n v="-75.816666666666663"/>
    <n v="134.18333333333334"/>
    <x v="139"/>
    <s v="PAULINO RIOS MORAGA - ZORRITO"/>
    <x v="4"/>
    <s v="03:46:00"/>
  </r>
  <r>
    <x v="6"/>
    <x v="0"/>
    <x v="1"/>
    <n v="80"/>
    <s v="YR"/>
    <s v="2"/>
    <x v="0"/>
    <s v=""/>
    <s v=""/>
    <s v="10192484"/>
    <s v="FLORENCIA CATALINA"/>
    <s v="CERPA VERA"/>
    <s v="104NR24"/>
    <x v="53"/>
    <m/>
    <s v=""/>
    <m/>
    <s v=""/>
    <s v="CHL"/>
    <s v=""/>
    <s v="15,19"/>
    <s v="7800"/>
    <m/>
    <s v="03:48"/>
    <s v="15,58"/>
    <s v="6541"/>
    <m/>
    <s v="08:33"/>
    <s v="18,8"/>
    <s v="3773"/>
    <m/>
    <s v="23:38"/>
    <m/>
    <m/>
    <m/>
    <m/>
    <m/>
    <m/>
    <m/>
    <m/>
    <m/>
    <m/>
    <m/>
    <m/>
    <m/>
    <m/>
    <m/>
    <m/>
    <m/>
    <n v="16.079999999999998"/>
    <n v="18114"/>
    <n v="18114"/>
    <x v="3"/>
    <n v="16"/>
    <s v="05:01:54"/>
    <n v="125"/>
    <n v="-75.900000000000006"/>
    <n v="129.1"/>
    <x v="53"/>
    <s v="FLORENCIA CATALINA CERPA VERA - ALCAZAR CANELO"/>
    <x v="4"/>
    <s v="03:46:00"/>
  </r>
  <r>
    <x v="6"/>
    <x v="0"/>
    <x v="1"/>
    <n v="80"/>
    <s v="YR"/>
    <s v="3"/>
    <x v="0"/>
    <s v=""/>
    <s v=""/>
    <s v="10203380"/>
    <s v="CRISTOBAL"/>
    <s v="ROJAS"/>
    <s v="104SA64"/>
    <x v="288"/>
    <m/>
    <s v=""/>
    <m/>
    <s v=""/>
    <s v="CHL"/>
    <s v=""/>
    <s v="14,98"/>
    <s v="7909"/>
    <m/>
    <s v="01:59"/>
    <s v="14,71"/>
    <s v="6927"/>
    <m/>
    <s v="02:09"/>
    <s v="15,98"/>
    <s v="4438"/>
    <m/>
    <s v="03:29"/>
    <m/>
    <m/>
    <m/>
    <m/>
    <m/>
    <m/>
    <m/>
    <m/>
    <m/>
    <m/>
    <m/>
    <m/>
    <m/>
    <m/>
    <m/>
    <m/>
    <m/>
    <n v="15.11"/>
    <n v="19274"/>
    <n v="19274"/>
    <x v="3"/>
    <n v="19"/>
    <s v="05:21:14"/>
    <n v="110"/>
    <n v="-95.233333333333334"/>
    <n v="94.766666666666666"/>
    <x v="180"/>
    <s v="CRISTOBAL ROJAS - AURA"/>
    <x v="4"/>
    <s v="03:46:00"/>
  </r>
  <r>
    <x v="6"/>
    <x v="0"/>
    <x v="1"/>
    <n v="80"/>
    <s v="YR"/>
    <s v="4"/>
    <x v="1"/>
    <s v=""/>
    <s v=""/>
    <s v="10200437"/>
    <s v="DIEGO "/>
    <s v="OYANEDEL"/>
    <s v="104SE52"/>
    <x v="297"/>
    <m/>
    <s v=""/>
    <m/>
    <s v=""/>
    <s v="CHL"/>
    <s v=""/>
    <s v="17,73"/>
    <s v="6680"/>
    <m/>
    <s v="09:55"/>
    <s v="13,66"/>
    <s v="7460"/>
    <m/>
    <s v="05:43"/>
    <s v="17,86"/>
    <s v="3972"/>
    <s v="FTQ OT+ME"/>
    <s v="30:11"/>
    <m/>
    <m/>
    <m/>
    <m/>
    <m/>
    <m/>
    <m/>
    <m/>
    <m/>
    <m/>
    <m/>
    <m/>
    <m/>
    <m/>
    <m/>
    <m/>
    <m/>
    <n v="16.079999999999998"/>
    <n v="18111"/>
    <s v="NA"/>
    <x v="3"/>
    <s v="NA"/>
    <s v="NA"/>
    <n v="0"/>
    <e v="#VALUE!"/>
    <n v="0"/>
    <x v="275"/>
    <s v="DIEGO  OYANEDEL - DUENDE"/>
    <x v="4"/>
    <s v="03:46:00"/>
  </r>
  <r>
    <x v="6"/>
    <x v="0"/>
    <x v="1"/>
    <n v="80"/>
    <s v="YR"/>
    <s v="5"/>
    <x v="1"/>
    <s v=""/>
    <s v=""/>
    <s v="10086065"/>
    <s v="PAULA"/>
    <s v="LLORENS CLARK"/>
    <s v="106QM54"/>
    <x v="352"/>
    <m/>
    <s v=""/>
    <m/>
    <s v=""/>
    <s v="CHL"/>
    <s v=""/>
    <s v="19,77"/>
    <s v="5990"/>
    <s v="FTQ GA"/>
    <s v="01:54"/>
    <m/>
    <m/>
    <m/>
    <m/>
    <m/>
    <m/>
    <m/>
    <m/>
    <m/>
    <m/>
    <m/>
    <m/>
    <m/>
    <m/>
    <m/>
    <m/>
    <m/>
    <m/>
    <m/>
    <m/>
    <m/>
    <m/>
    <m/>
    <m/>
    <m/>
    <n v="19.77"/>
    <n v="5990"/>
    <s v="NA"/>
    <x v="3"/>
    <s v="NA"/>
    <s v="NA"/>
    <n v="0"/>
    <e v="#VALUE!"/>
    <n v="0"/>
    <x v="13"/>
    <s v="PAULA LLORENS CLARK - ML SAMIRA"/>
    <x v="6"/>
    <s v="03:46:00"/>
  </r>
  <r>
    <x v="6"/>
    <x v="1"/>
    <x v="1"/>
    <n v="80"/>
    <s v="AD"/>
    <s v="1"/>
    <x v="0"/>
    <s v=""/>
    <s v=""/>
    <m/>
    <s v="OSCAR"/>
    <s v="TAHAN"/>
    <m/>
    <x v="62"/>
    <m/>
    <s v=""/>
    <m/>
    <s v=""/>
    <s v="CHL"/>
    <s v=""/>
    <s v="08:30:00"/>
    <s v="10:11:08"/>
    <s v="10:13:51"/>
    <s v="19,01"/>
    <s v="19,52"/>
    <s v="6231"/>
    <m/>
    <s v="10:53:51"/>
    <s v="12:24:01"/>
    <s v="12:27:25"/>
    <s v="18,14"/>
    <s v="18,83"/>
    <s v="5615"/>
    <m/>
    <s v="13:07:25"/>
    <s v="14:16:31"/>
    <s v="14:22:23"/>
    <s v="17,11"/>
    <s v="17,11"/>
    <s v="4145"/>
    <m/>
    <m/>
    <m/>
    <m/>
    <m/>
    <m/>
    <m/>
    <m/>
    <m/>
    <n v="18.21"/>
    <n v="15991"/>
    <n v="15991"/>
    <x v="2"/>
    <n v="7"/>
    <s v="04:26:31"/>
    <n v="170"/>
    <n v="-40.516666666666666"/>
    <n v="209.48333333333335"/>
    <x v="62"/>
    <s v="OSCAR TAHAN - GALA"/>
    <x v="4"/>
    <s v="03:46:00"/>
  </r>
  <r>
    <x v="6"/>
    <x v="1"/>
    <x v="1"/>
    <n v="80"/>
    <s v="AD"/>
    <s v="2"/>
    <x v="0"/>
    <s v=""/>
    <s v=""/>
    <s v="10181514"/>
    <s v="TARA ANNE"/>
    <s v="GREASLEY"/>
    <s v="106FQ91"/>
    <x v="4"/>
    <m/>
    <s v=""/>
    <m/>
    <s v=""/>
    <s v="CHL"/>
    <s v=""/>
    <s v="08:30:00"/>
    <s v="10:12:39"/>
    <s v="10:15:34"/>
    <s v="18,7"/>
    <s v="19,23"/>
    <s v="6334"/>
    <m/>
    <s v="10:55:34"/>
    <s v="12:38:59"/>
    <s v="12:41:39"/>
    <s v="16,01"/>
    <s v="16,42"/>
    <s v="6365"/>
    <m/>
    <s v="13:21:39"/>
    <s v="14:37:38"/>
    <s v="14:43:06"/>
    <s v="15,56"/>
    <s v="15,56"/>
    <s v="4559"/>
    <m/>
    <m/>
    <m/>
    <m/>
    <m/>
    <m/>
    <m/>
    <m/>
    <m/>
    <n v="16.87"/>
    <n v="17259"/>
    <n v="17259"/>
    <x v="2"/>
    <n v="8"/>
    <s v="04:47:39"/>
    <n v="165"/>
    <n v="-61.65"/>
    <n v="183.35"/>
    <x v="4"/>
    <s v="TARA ANNE GREASLEY - AYHUN"/>
    <x v="4"/>
    <s v="03:46:00"/>
  </r>
  <r>
    <x v="6"/>
    <x v="1"/>
    <x v="1"/>
    <n v="80"/>
    <s v="AD"/>
    <s v="3"/>
    <x v="0"/>
    <s v=""/>
    <s v=""/>
    <s v="10131587"/>
    <s v="CAROLINE"/>
    <s v="MACKENZIE"/>
    <s v="104JS61"/>
    <x v="6"/>
    <m/>
    <s v=""/>
    <m/>
    <s v=""/>
    <s v="CHL"/>
    <s v=""/>
    <s v="08:30:00"/>
    <s v="10:23:33"/>
    <s v="10:27:19"/>
    <s v="16,82"/>
    <s v="17,38"/>
    <s v="7040"/>
    <m/>
    <s v="11:07:19"/>
    <s v="12:51:26"/>
    <s v="12:54:16"/>
    <s v="15,88"/>
    <s v="16,31"/>
    <s v="6417"/>
    <m/>
    <s v="13:34:16"/>
    <s v="14:48:32"/>
    <s v="14:55:39"/>
    <s v="15,92"/>
    <s v="15,92"/>
    <s v="4456"/>
    <m/>
    <m/>
    <m/>
    <m/>
    <m/>
    <m/>
    <m/>
    <m/>
    <m/>
    <n v="16.260000000000002"/>
    <n v="17912"/>
    <n v="17912"/>
    <x v="2"/>
    <n v="12"/>
    <s v="04:58:32"/>
    <n v="145"/>
    <n v="-72.533333333333331"/>
    <n v="152.46666666666667"/>
    <x v="6"/>
    <s v="CAROLINE MACKENZIE - F.U. CORSO"/>
    <x v="5"/>
    <s v="03:46:00"/>
  </r>
  <r>
    <x v="6"/>
    <x v="1"/>
    <x v="1"/>
    <n v="80"/>
    <s v="AD"/>
    <s v="4"/>
    <x v="0"/>
    <s v=""/>
    <s v=""/>
    <s v="10099105"/>
    <s v="JUAN EDUARDO"/>
    <s v="SPOERER DE LA SOTTA"/>
    <m/>
    <x v="353"/>
    <m/>
    <s v=""/>
    <m/>
    <s v=""/>
    <s v="CHL"/>
    <s v=""/>
    <s v="08:30:00"/>
    <s v="10:23:16"/>
    <s v="10:25:48"/>
    <s v="17,05"/>
    <s v="17,43"/>
    <s v="6948"/>
    <m/>
    <s v="11:05:48"/>
    <s v="12:51:23"/>
    <s v="12:55:38"/>
    <s v="15,46"/>
    <s v="16,08"/>
    <s v="6591"/>
    <m/>
    <s v="13:35:38"/>
    <s v="14:48:57"/>
    <s v="14:56:44"/>
    <s v="16,12"/>
    <s v="16,12"/>
    <s v="4399"/>
    <m/>
    <m/>
    <m/>
    <m/>
    <m/>
    <m/>
    <m/>
    <m/>
    <m/>
    <n v="16.239999999999998"/>
    <n v="17938"/>
    <n v="17938"/>
    <x v="2"/>
    <n v="14"/>
    <s v="04:58:58"/>
    <n v="135"/>
    <n v="-72.966666666666669"/>
    <n v="142.03333333333333"/>
    <x v="259"/>
    <s v="JUAN EDUARDO SPOERER DE LA SOTTA - PANDORA"/>
    <x v="5"/>
    <s v="03:46:00"/>
  </r>
  <r>
    <x v="6"/>
    <x v="1"/>
    <x v="1"/>
    <n v="80"/>
    <s v="AD"/>
    <s v="5"/>
    <x v="0"/>
    <s v=""/>
    <s v=""/>
    <s v="10032360"/>
    <s v="ALFREDO"/>
    <s v="SAT YABER"/>
    <m/>
    <x v="195"/>
    <m/>
    <s v=""/>
    <m/>
    <s v=""/>
    <s v="CHL"/>
    <s v=""/>
    <s v="08:30:00"/>
    <s v="10:33:26"/>
    <s v="10:36:16"/>
    <s v="15,63"/>
    <s v="15,99"/>
    <s v="7577"/>
    <m/>
    <s v="11:16:16"/>
    <s v="12:56:24"/>
    <s v="13:00:58"/>
    <s v="16,22"/>
    <s v="16,96"/>
    <s v="6282"/>
    <m/>
    <s v="13:40:58"/>
    <s v="14:53:49"/>
    <s v="15:05:38"/>
    <s v="16,23"/>
    <s v="16,23"/>
    <s v="4371"/>
    <m/>
    <m/>
    <m/>
    <m/>
    <m/>
    <m/>
    <m/>
    <m/>
    <m/>
    <n v="15.98"/>
    <n v="18230"/>
    <n v="18230"/>
    <x v="2"/>
    <n v="17"/>
    <s v="05:03:50"/>
    <n v="120"/>
    <n v="-77.833333333333329"/>
    <n v="122.16666666666667"/>
    <x v="31"/>
    <s v="ALFREDO SAT YABER - PROFETA"/>
    <x v="3"/>
    <s v="03:46:00"/>
  </r>
  <r>
    <x v="6"/>
    <x v="1"/>
    <x v="1"/>
    <n v="80"/>
    <s v="AD"/>
    <s v="6"/>
    <x v="0"/>
    <s v=""/>
    <s v=""/>
    <m/>
    <s v="PABLO JOSE"/>
    <s v="VALDES SALINAS"/>
    <m/>
    <x v="191"/>
    <m/>
    <s v=""/>
    <m/>
    <s v=""/>
    <s v="CHL"/>
    <s v=""/>
    <s v="08:30:00"/>
    <s v="10:33:28"/>
    <s v="10:37:21"/>
    <s v="15,5"/>
    <s v="15,99"/>
    <s v="7642"/>
    <m/>
    <s v="11:17:21"/>
    <s v="13:00:21"/>
    <s v="13:05:32"/>
    <s v="15,69"/>
    <s v="16,49"/>
    <s v="6491"/>
    <m/>
    <s v="13:45:32"/>
    <s v="15:03:41"/>
    <s v="15:21:05"/>
    <s v="15,13"/>
    <s v="15,13"/>
    <s v="4688"/>
    <m/>
    <m/>
    <m/>
    <m/>
    <m/>
    <m/>
    <m/>
    <m/>
    <m/>
    <n v="15.47"/>
    <n v="18821"/>
    <n v="18821"/>
    <x v="2"/>
    <n v="18"/>
    <s v="05:13:41"/>
    <n v="115"/>
    <n v="-87.683333333333337"/>
    <n v="107.31666666666666"/>
    <x v="25"/>
    <s v="PABLO JOSE VALDES SALINAS - CAL MAR ROLON"/>
    <x v="4"/>
    <s v="03:46:00"/>
  </r>
  <r>
    <x v="6"/>
    <x v="1"/>
    <x v="1"/>
    <n v="80"/>
    <s v="AD"/>
    <s v="7"/>
    <x v="0"/>
    <s v=""/>
    <s v=""/>
    <s v="10072686"/>
    <s v="PABLO"/>
    <s v="LLOMPART"/>
    <m/>
    <x v="174"/>
    <m/>
    <s v=""/>
    <m/>
    <s v=""/>
    <s v="CHL"/>
    <s v=""/>
    <s v="08:30:00"/>
    <s v="10:34:06"/>
    <s v="10:35:42"/>
    <s v="15,7"/>
    <s v="15,91"/>
    <s v="7543"/>
    <m/>
    <s v="11:15:42"/>
    <s v="12:57:16"/>
    <s v="13:00:42"/>
    <s v="16,17"/>
    <s v="16,72"/>
    <s v="6299"/>
    <m/>
    <s v="13:40:42"/>
    <s v="15:12:47"/>
    <s v="15:18:08"/>
    <s v="12,83"/>
    <s v="12,83"/>
    <s v="5526"/>
    <m/>
    <m/>
    <m/>
    <m/>
    <m/>
    <m/>
    <m/>
    <m/>
    <m/>
    <n v="15.04"/>
    <n v="19368"/>
    <n v="19368"/>
    <x v="2"/>
    <n v="20"/>
    <s v="05:22:48"/>
    <n v="105"/>
    <n v="-96.8"/>
    <n v="88.2"/>
    <x v="1"/>
    <s v="PABLO LLOMPART - ANCAR FARUK"/>
    <x v="1"/>
    <s v="03:46:00"/>
  </r>
  <r>
    <x v="6"/>
    <x v="1"/>
    <x v="1"/>
    <n v="80"/>
    <s v="AD"/>
    <s v="8"/>
    <x v="0"/>
    <s v=""/>
    <s v=""/>
    <s v=""/>
    <s v="JUAN "/>
    <s v="RIOS "/>
    <m/>
    <x v="77"/>
    <m/>
    <s v=""/>
    <m/>
    <s v=""/>
    <s v="CHL"/>
    <s v=""/>
    <s v="08:30:00"/>
    <s v="10:52:47"/>
    <s v="10:56:07"/>
    <s v="13,51"/>
    <s v="13,82"/>
    <s v="8767"/>
    <m/>
    <s v="11:36:07"/>
    <s v="13:39:57"/>
    <s v="13:43:17"/>
    <s v="13,35"/>
    <s v="13,71"/>
    <s v="7630"/>
    <m/>
    <s v="14:23:17"/>
    <s v="15:52:52"/>
    <s v="15:59:30"/>
    <s v="13,19"/>
    <s v="13,19"/>
    <s v="5375"/>
    <m/>
    <m/>
    <m/>
    <m/>
    <m/>
    <m/>
    <m/>
    <m/>
    <m/>
    <n v="13.38"/>
    <n v="21772"/>
    <n v="21772"/>
    <x v="2"/>
    <n v="22"/>
    <s v="06:02:52"/>
    <n v="95"/>
    <n v="-136.86666666666667"/>
    <n v="79.999999919999993"/>
    <x v="276"/>
    <s v="JUAN  RIOS  - RB URRACA"/>
    <x v="4"/>
    <s v="03:46:00"/>
  </r>
  <r>
    <x v="6"/>
    <x v="1"/>
    <x v="1"/>
    <n v="80"/>
    <s v="AD"/>
    <s v="9"/>
    <x v="1"/>
    <s v=""/>
    <s v=""/>
    <m/>
    <s v="JAIME"/>
    <s v="BARRIENTOS RAMIREZ"/>
    <m/>
    <x v="197"/>
    <m/>
    <s v=""/>
    <m/>
    <s v=""/>
    <s v="CHL"/>
    <s v=""/>
    <s v="08:30:00"/>
    <s v="10:52:48"/>
    <s v="11:02:11"/>
    <s v="12,97"/>
    <s v="13,82"/>
    <s v="9132"/>
    <m/>
    <s v="11:42:11"/>
    <s v="13:47:16"/>
    <s v="13:56:17"/>
    <s v="12,66"/>
    <s v="13,58"/>
    <s v="8046"/>
    <m/>
    <s v="14:36:17"/>
    <s v="16:44:29"/>
    <s v="16:52:06"/>
    <s v="9,22"/>
    <s v="9,22"/>
    <s v="7691"/>
    <s v="FTQ GA"/>
    <m/>
    <m/>
    <m/>
    <m/>
    <m/>
    <m/>
    <m/>
    <m/>
    <n v="11.71"/>
    <n v="24869"/>
    <s v="NA"/>
    <x v="2"/>
    <s v="NA"/>
    <s v="NA"/>
    <n v="0"/>
    <e v="#VALUE!"/>
    <n v="0"/>
    <x v="110"/>
    <s v="JAIME BARRIENTOS RAMIREZ - COSACO"/>
    <x v="4"/>
    <s v="03:46:00"/>
  </r>
  <r>
    <x v="6"/>
    <x v="1"/>
    <x v="1"/>
    <n v="80"/>
    <s v="AD"/>
    <s v="10"/>
    <x v="1"/>
    <s v=""/>
    <s v=""/>
    <s v="10154327"/>
    <s v="ANDRES"/>
    <s v="VELASQUEZ"/>
    <s v="105ZW25"/>
    <x v="354"/>
    <m/>
    <s v=""/>
    <m/>
    <s v=""/>
    <s v="CHL"/>
    <s v=""/>
    <s v="08:30:00"/>
    <s v="10:32:19"/>
    <s v="10:34:07"/>
    <s v="15,9"/>
    <s v="16,14"/>
    <s v="7448"/>
    <m/>
    <s v="11:14:07"/>
    <s v="12:55:37"/>
    <s v="13:06:13"/>
    <s v="15,15"/>
    <s v="16,73"/>
    <s v="6726"/>
    <s v="FTQ ME"/>
    <m/>
    <m/>
    <m/>
    <m/>
    <m/>
    <m/>
    <m/>
    <m/>
    <m/>
    <m/>
    <m/>
    <m/>
    <m/>
    <m/>
    <m/>
    <n v="15.54"/>
    <n v="14174"/>
    <s v="NA"/>
    <x v="2"/>
    <s v="NA"/>
    <s v="NA"/>
    <n v="0"/>
    <e v="#VALUE!"/>
    <n v="0"/>
    <x v="201"/>
    <s v="ANDRES VELASQUEZ - JG RAYEN"/>
    <x v="4"/>
    <s v="03:46:00"/>
  </r>
  <r>
    <x v="6"/>
    <x v="1"/>
    <x v="1"/>
    <n v="80"/>
    <s v="AD"/>
    <s v="11"/>
    <x v="1"/>
    <s v=""/>
    <s v=""/>
    <s v="10080578"/>
    <s v="FELIPE"/>
    <s v="PERO DOMEYKO"/>
    <m/>
    <x v="355"/>
    <m/>
    <s v=""/>
    <m/>
    <s v=""/>
    <s v="CHL"/>
    <s v=""/>
    <s v="08:30:00"/>
    <s v="10:33:31"/>
    <s v="10:36:55"/>
    <s v="15,55"/>
    <s v="15,98"/>
    <s v="7615"/>
    <m/>
    <s v="11:16:55"/>
    <s v="12:45:51"/>
    <s v=""/>
    <s v=""/>
    <s v="19,09"/>
    <s v=""/>
    <s v="RET"/>
    <m/>
    <m/>
    <m/>
    <m/>
    <m/>
    <m/>
    <m/>
    <m/>
    <m/>
    <m/>
    <m/>
    <m/>
    <m/>
    <m/>
    <m/>
    <m/>
    <n v="7615"/>
    <s v="NA"/>
    <x v="2"/>
    <s v="NA"/>
    <s v="NA"/>
    <n v="0"/>
    <e v="#VALUE!"/>
    <n v="0"/>
    <x v="30"/>
    <s v="FELIPE PERO DOMEYKO - WAKA WAKA"/>
    <x v="8"/>
    <s v="03:46:00"/>
  </r>
  <r>
    <x v="6"/>
    <x v="1"/>
    <x v="1"/>
    <n v="80"/>
    <s v="AD"/>
    <s v="12"/>
    <x v="1"/>
    <s v=""/>
    <s v=""/>
    <s v="10085801"/>
    <s v="CATALINA"/>
    <s v="ORTUZAR ORPHANOPOULOS"/>
    <s v="106KN67"/>
    <x v="32"/>
    <m/>
    <s v=""/>
    <m/>
    <s v=""/>
    <s v="CHL"/>
    <s v=""/>
    <s v="08:30:00"/>
    <s v="10:04:43"/>
    <s v="10:07:03"/>
    <s v="20,34"/>
    <s v="20,84"/>
    <s v="5823"/>
    <s v="FTQ GA"/>
    <m/>
    <m/>
    <m/>
    <m/>
    <m/>
    <m/>
    <m/>
    <m/>
    <m/>
    <m/>
    <m/>
    <m/>
    <m/>
    <m/>
    <m/>
    <m/>
    <m/>
    <m/>
    <m/>
    <m/>
    <m/>
    <m/>
    <n v="20.34"/>
    <n v="5823"/>
    <s v="NA"/>
    <x v="2"/>
    <s v="NA"/>
    <s v="NA"/>
    <n v="0"/>
    <e v="#VALUE!"/>
    <n v="0"/>
    <x v="32"/>
    <s v="CATALINA ORTUZAR ORPHANOPOULOS - MC TANGO"/>
    <x v="4"/>
    <s v="03:46:00"/>
  </r>
  <r>
    <x v="6"/>
    <x v="1"/>
    <x v="1"/>
    <n v="80"/>
    <s v="AD"/>
    <s v="13"/>
    <x v="1"/>
    <s v=""/>
    <s v=""/>
    <m/>
    <s v="MATIAS"/>
    <s v="LILLO"/>
    <m/>
    <x v="227"/>
    <m/>
    <s v=""/>
    <m/>
    <s v=""/>
    <s v="CHL"/>
    <s v=""/>
    <s v="08:30:00"/>
    <s v="10:33:33"/>
    <s v="10:36:58"/>
    <s v="15,55"/>
    <s v="15,98"/>
    <s v="7619"/>
    <s v="FTQ FTC"/>
    <m/>
    <m/>
    <m/>
    <m/>
    <m/>
    <m/>
    <m/>
    <m/>
    <m/>
    <m/>
    <m/>
    <m/>
    <m/>
    <m/>
    <m/>
    <m/>
    <m/>
    <m/>
    <m/>
    <m/>
    <m/>
    <m/>
    <n v="15.55"/>
    <n v="7619"/>
    <s v="NA"/>
    <x v="2"/>
    <s v="NA"/>
    <s v="NA"/>
    <n v="0"/>
    <e v="#VALUE!"/>
    <n v="0"/>
    <x v="167"/>
    <s v="MATIAS LILLO - ALI BABA"/>
    <x v="8"/>
    <s v="03:46:00"/>
  </r>
  <r>
    <x v="6"/>
    <x v="1"/>
    <x v="1"/>
    <n v="80"/>
    <s v="AD"/>
    <s v="14"/>
    <x v="1"/>
    <s v=""/>
    <s v=""/>
    <m/>
    <s v="JUAN"/>
    <s v="GOMEZ"/>
    <m/>
    <x v="91"/>
    <m/>
    <s v=""/>
    <m/>
    <s v=""/>
    <s v="CHL"/>
    <s v=""/>
    <s v="08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91"/>
    <s v="JUAN GOMEZ - COCO"/>
    <x v="11"/>
    <s v="03:46:00"/>
  </r>
  <r>
    <x v="6"/>
    <x v="1"/>
    <x v="1"/>
    <n v="80"/>
    <s v="AD"/>
    <s v="15"/>
    <x v="1"/>
    <s v=""/>
    <s v=""/>
    <s v="10113898"/>
    <s v="JOSE ANDRES "/>
    <s v="POBLETE SALCEDO"/>
    <m/>
    <x v="101"/>
    <m/>
    <s v=""/>
    <m/>
    <s v=""/>
    <s v="CHL"/>
    <s v=""/>
    <s v="08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2"/>
    <s v="NA"/>
    <s v="NA"/>
    <n v="0"/>
    <e v="#VALUE!"/>
    <n v="0"/>
    <x v="101"/>
    <s v="JOSE ANDRES  POBLETE SALCEDO - HF BAUSAH"/>
    <x v="9"/>
    <s v="03:46:00"/>
  </r>
  <r>
    <x v="6"/>
    <x v="1"/>
    <x v="1"/>
    <n v="80"/>
    <s v="YR"/>
    <s v="1"/>
    <x v="0"/>
    <s v=""/>
    <s v=""/>
    <m/>
    <s v="NICOLAS"/>
    <s v="SILVA OVALLE"/>
    <s v="104WZ17"/>
    <x v="164"/>
    <m/>
    <s v=""/>
    <m/>
    <s v=""/>
    <s v="CHL"/>
    <s v=""/>
    <s v="08:45:00"/>
    <s v="10:26:08"/>
    <s v="10:30:12"/>
    <s v="18,76"/>
    <s v="19,52"/>
    <s v="6312"/>
    <m/>
    <s v="11:10:12"/>
    <s v="12:30:19"/>
    <s v="12:34:14"/>
    <s v="20,21"/>
    <s v="21,19"/>
    <s v="5042"/>
    <m/>
    <s v="13:14:14"/>
    <s v="13:57:38"/>
    <s v="14:07:43"/>
    <s v="27,23"/>
    <s v="27,23"/>
    <s v="2605"/>
    <m/>
    <m/>
    <m/>
    <m/>
    <m/>
    <m/>
    <m/>
    <m/>
    <m/>
    <n v="20.86"/>
    <n v="13959"/>
    <n v="13959"/>
    <x v="3"/>
    <n v="3"/>
    <s v="03:52:39"/>
    <n v="190"/>
    <n v="-6.65"/>
    <n v="263.35000000000002"/>
    <x v="230"/>
    <s v="NICOLAS SILVA OVALLE - HADY"/>
    <x v="4"/>
    <s v="03:46:00"/>
  </r>
  <r>
    <x v="6"/>
    <x v="1"/>
    <x v="1"/>
    <n v="80"/>
    <s v="YR"/>
    <s v="2"/>
    <x v="0"/>
    <s v=""/>
    <s v=""/>
    <s v="10181513"/>
    <s v="WILLIAM"/>
    <s v="GREASLEY MAKAI"/>
    <s v="106GH55"/>
    <x v="52"/>
    <m/>
    <s v=""/>
    <m/>
    <s v=""/>
    <s v="CAN"/>
    <s v=""/>
    <s v="08:45:00"/>
    <s v="10:42:39"/>
    <s v="10:46:11"/>
    <s v="16,29"/>
    <s v="16,78"/>
    <s v="7271"/>
    <m/>
    <s v="11:26:11"/>
    <s v="13:07:30"/>
    <s v="13:13:07"/>
    <s v="15,88"/>
    <s v="16,76"/>
    <s v="6416"/>
    <m/>
    <s v="13:53:07"/>
    <s v="15:03:38"/>
    <s v="15:10:39"/>
    <s v="16,76"/>
    <s v="16,76"/>
    <s v="4230"/>
    <m/>
    <m/>
    <m/>
    <m/>
    <m/>
    <m/>
    <m/>
    <m/>
    <m/>
    <n v="16.25"/>
    <n v="17918"/>
    <n v="17918"/>
    <x v="3"/>
    <n v="13"/>
    <s v="04:58:38"/>
    <n v="140"/>
    <n v="-72.633333333333326"/>
    <n v="147.36666666666667"/>
    <x v="52"/>
    <s v="WILLIAM GREASLEY MAKAI - MC BELLACO"/>
    <x v="4"/>
    <s v="03:46:00"/>
  </r>
  <r>
    <x v="6"/>
    <x v="1"/>
    <x v="1"/>
    <n v="80"/>
    <s v="YR"/>
    <s v="3"/>
    <x v="0"/>
    <s v=""/>
    <s v=""/>
    <s v="10149997"/>
    <s v="JUAN DE DIOS"/>
    <s v="LARRAIN CALVO"/>
    <m/>
    <x v="356"/>
    <m/>
    <s v=""/>
    <m/>
    <s v=""/>
    <s v="CHL"/>
    <s v=""/>
    <s v="08:45:00"/>
    <s v="10:54:47"/>
    <s v="10:57:32"/>
    <s v="14,89"/>
    <s v="15,21"/>
    <s v="7952"/>
    <m/>
    <s v="11:37:32"/>
    <s v="13:39:58"/>
    <s v="13:43:44"/>
    <s v="13,46"/>
    <s v="13,87"/>
    <s v="7572"/>
    <m/>
    <s v="14:23:44"/>
    <s v="15:54:33"/>
    <s v="16:00:30"/>
    <s v="13,01"/>
    <s v="13,01"/>
    <s v="5450"/>
    <m/>
    <m/>
    <m/>
    <m/>
    <m/>
    <m/>
    <m/>
    <m/>
    <m/>
    <n v="13.89"/>
    <n v="20974"/>
    <n v="20974"/>
    <x v="3"/>
    <n v="21"/>
    <s v="05:49:34"/>
    <n v="100"/>
    <n v="-123.56666666666666"/>
    <n v="79.999999970000005"/>
    <x v="82"/>
    <s v="JUAN DE DIOS LARRAIN CALVO - ESPERANZA MAILKA"/>
    <x v="4"/>
    <s v="03:46:00"/>
  </r>
  <r>
    <x v="6"/>
    <x v="1"/>
    <x v="1"/>
    <n v="80"/>
    <s v="YR"/>
    <s v="4"/>
    <x v="1"/>
    <s v=""/>
    <s v=""/>
    <m/>
    <s v="AMELIA "/>
    <s v="LARRAIN"/>
    <m/>
    <x v="83"/>
    <m/>
    <s v=""/>
    <m/>
    <s v=""/>
    <s v="CHL"/>
    <s v=""/>
    <s v="08:45:00"/>
    <s v="10:23:36"/>
    <s v="10:26:10"/>
    <s v="19,51"/>
    <s v="20,02"/>
    <s v="6070"/>
    <m/>
    <s v="11:06:10"/>
    <s v="12:30:50"/>
    <s v="12:33:36"/>
    <s v="19,42"/>
    <s v="20,05"/>
    <s v="5247"/>
    <m/>
    <s v="13:13:36"/>
    <s v="13:50:26"/>
    <s v="14:12:27"/>
    <s v="32,09"/>
    <s v="32,09"/>
    <s v="2210"/>
    <s v="FTQ GA"/>
    <m/>
    <m/>
    <m/>
    <m/>
    <m/>
    <m/>
    <m/>
    <m/>
    <n v="21.53"/>
    <n v="13527"/>
    <s v="NA"/>
    <x v="3"/>
    <s v="NA"/>
    <s v="NA"/>
    <n v="0"/>
    <e v="#VALUE!"/>
    <n v="0"/>
    <x v="83"/>
    <s v="AMELIA  LARRAIN - HF WAFIQ"/>
    <x v="1"/>
    <s v="03:46:00"/>
  </r>
  <r>
    <x v="6"/>
    <x v="1"/>
    <x v="1"/>
    <n v="80"/>
    <s v="YR"/>
    <s v="5"/>
    <x v="1"/>
    <s v=""/>
    <s v=""/>
    <s v="10172596"/>
    <s v="BORJA"/>
    <s v="MAYOL"/>
    <s v="104RX98"/>
    <x v="208"/>
    <m/>
    <s v=""/>
    <m/>
    <s v=""/>
    <s v="CHL"/>
    <s v=""/>
    <s v="08:45:00"/>
    <s v="10:26:11"/>
    <s v="10:30:05"/>
    <s v="18,79"/>
    <s v="19,51"/>
    <s v="6305"/>
    <m/>
    <s v="11:10:05"/>
    <s v="12:30:25"/>
    <s v="12:34:49"/>
    <s v="20,04"/>
    <s v="21,13"/>
    <s v="5085"/>
    <m/>
    <s v="13:14:49"/>
    <s v="13:58:58"/>
    <s v="14:08:50"/>
    <s v="26,78"/>
    <s v="26,78"/>
    <s v="2649"/>
    <s v="FTQ GA"/>
    <m/>
    <m/>
    <m/>
    <m/>
    <m/>
    <m/>
    <m/>
    <m/>
    <n v="20.75"/>
    <n v="14038"/>
    <s v="NA"/>
    <x v="3"/>
    <s v="NA"/>
    <s v="NA"/>
    <n v="0"/>
    <e v="#VALUE!"/>
    <n v="0"/>
    <x v="15"/>
    <s v="BORJA MAYOL - PESVERANCIA VUELTO"/>
    <x v="4"/>
    <s v="03:46:00"/>
  </r>
  <r>
    <x v="6"/>
    <x v="1"/>
    <x v="2"/>
    <n v="60"/>
    <s v="AD"/>
    <s v="1"/>
    <x v="0"/>
    <s v=""/>
    <s v=""/>
    <m/>
    <s v="ANDRES"/>
    <s v="GATICA JOLFRE"/>
    <m/>
    <x v="187"/>
    <m/>
    <s v=""/>
    <m/>
    <s v=""/>
    <s v="CHL"/>
    <s v=""/>
    <s v="11:00:00"/>
    <s v="12:42:45"/>
    <s v="12:47:03"/>
    <s v="18,44"/>
    <s v="19,21"/>
    <s v="6423"/>
    <m/>
    <s v="13:27:03"/>
    <s v="14:48:38"/>
    <s v="14:54:46"/>
    <s v="19,36"/>
    <s v="20,81"/>
    <s v="5263"/>
    <m/>
    <m/>
    <m/>
    <m/>
    <m/>
    <m/>
    <m/>
    <m/>
    <m/>
    <m/>
    <m/>
    <m/>
    <m/>
    <m/>
    <m/>
    <m/>
    <n v="18.850000000000001"/>
    <n v="11686"/>
    <n v="11686"/>
    <x v="4"/>
    <n v="1"/>
    <s v="03:14:46"/>
    <n v="200"/>
    <n v="0"/>
    <n v="260"/>
    <x v="165"/>
    <s v="ANDRES GATICA JOLFRE - CL MERLIN"/>
    <x v="7"/>
    <s v="03:14:46"/>
  </r>
  <r>
    <x v="6"/>
    <x v="1"/>
    <x v="2"/>
    <n v="60"/>
    <s v="AD"/>
    <s v="2"/>
    <x v="0"/>
    <s v=""/>
    <s v=""/>
    <m/>
    <s v="FRANCISCA "/>
    <s v="SANTA CRUZ MANRIQUEZ"/>
    <m/>
    <x v="177"/>
    <m/>
    <s v=""/>
    <m/>
    <s v=""/>
    <s v="CHL"/>
    <s v=""/>
    <s v="11:00:00"/>
    <s v="12:42:17"/>
    <s v="12:46:31"/>
    <s v="18,53"/>
    <s v="19,3"/>
    <s v="6392"/>
    <m/>
    <s v="13:26:31"/>
    <s v="14:49:20"/>
    <s v="14:54:56"/>
    <s v="19,2"/>
    <s v="20,51"/>
    <s v="5305"/>
    <m/>
    <m/>
    <m/>
    <m/>
    <m/>
    <m/>
    <m/>
    <m/>
    <m/>
    <m/>
    <m/>
    <m/>
    <m/>
    <m/>
    <m/>
    <m/>
    <n v="18.84"/>
    <n v="11697"/>
    <n v="11697"/>
    <x v="4"/>
    <n v="2"/>
    <s v="03:14:57"/>
    <n v="195"/>
    <n v="-0.18333333333333332"/>
    <n v="254.81666666666666"/>
    <x v="159"/>
    <s v="FRANCISCA  SANTA CRUZ MANRIQUEZ - JEKE"/>
    <x v="6"/>
    <s v="03:14:46"/>
  </r>
  <r>
    <x v="6"/>
    <x v="1"/>
    <x v="2"/>
    <n v="60"/>
    <s v="AD"/>
    <s v="3"/>
    <x v="0"/>
    <s v=""/>
    <s v=""/>
    <m/>
    <s v="JOSE  ELIAS "/>
    <s v="RISHMAWI"/>
    <m/>
    <x v="250"/>
    <m/>
    <s v=""/>
    <m/>
    <s v=""/>
    <s v="CHL"/>
    <s v=""/>
    <s v="11:00:00"/>
    <s v="12:38:09"/>
    <s v="12:44:02"/>
    <s v="18,97"/>
    <s v="20,11"/>
    <s v="6242"/>
    <m/>
    <s v="13:24:02"/>
    <s v="14:46:51"/>
    <s v="14:55:03"/>
    <s v="18,66"/>
    <s v="20,5"/>
    <s v="5461"/>
    <m/>
    <m/>
    <m/>
    <m/>
    <m/>
    <m/>
    <m/>
    <m/>
    <m/>
    <m/>
    <m/>
    <m/>
    <m/>
    <m/>
    <m/>
    <m/>
    <n v="18.829999999999998"/>
    <n v="11703"/>
    <n v="11703"/>
    <x v="4"/>
    <n v="3"/>
    <s v="03:15:03"/>
    <n v="190"/>
    <n v="-0.28333333333333333"/>
    <n v="249.71666666666667"/>
    <x v="115"/>
    <s v="JOSE  ELIAS  RISHMAWI - ASWAD"/>
    <x v="1"/>
    <s v="03:14:46"/>
  </r>
  <r>
    <x v="6"/>
    <x v="1"/>
    <x v="2"/>
    <n v="60"/>
    <s v="AD"/>
    <s v="4"/>
    <x v="0"/>
    <s v=""/>
    <s v=""/>
    <m/>
    <s v="MATIAS"/>
    <s v="ALONSO ASCUY"/>
    <m/>
    <x v="304"/>
    <m/>
    <s v=""/>
    <m/>
    <s v=""/>
    <s v="CHL"/>
    <s v=""/>
    <s v="11:00:00"/>
    <s v="12:38:16"/>
    <s v="12:43:00"/>
    <s v="19,16"/>
    <s v="20,09"/>
    <s v="6180"/>
    <m/>
    <s v="13:23:00"/>
    <s v="14:46:53"/>
    <s v="14:55:11"/>
    <s v="18,42"/>
    <s v="20,24"/>
    <s v="5531"/>
    <m/>
    <m/>
    <m/>
    <m/>
    <m/>
    <m/>
    <m/>
    <m/>
    <m/>
    <m/>
    <m/>
    <m/>
    <m/>
    <m/>
    <m/>
    <m/>
    <n v="18.809999999999999"/>
    <n v="11711"/>
    <n v="11711"/>
    <x v="4"/>
    <n v="4"/>
    <s v="03:15:11"/>
    <n v="185"/>
    <n v="-0.41666666666666669"/>
    <n v="244.58333333333334"/>
    <x v="64"/>
    <s v="MATIAS ALONSO ASCUY - SI PILILO"/>
    <x v="6"/>
    <s v="03:14:46"/>
  </r>
  <r>
    <x v="6"/>
    <x v="1"/>
    <x v="2"/>
    <n v="60"/>
    <s v="AD"/>
    <s v="5"/>
    <x v="0"/>
    <s v=""/>
    <s v=""/>
    <m/>
    <s v="ARMANDO JOSE"/>
    <s v="HARGOUS MIDDLETON"/>
    <m/>
    <x v="168"/>
    <m/>
    <s v=""/>
    <m/>
    <s v=""/>
    <s v="CHL"/>
    <s v=""/>
    <s v="11:00:00"/>
    <s v="12:38:39"/>
    <s v="12:45:02"/>
    <s v="18,79"/>
    <s v="20,01"/>
    <s v="6302"/>
    <m/>
    <s v="13:25:02"/>
    <s v="14:53:37"/>
    <s v="15:04:01"/>
    <s v="17,15"/>
    <s v="19,17"/>
    <s v="5939"/>
    <m/>
    <m/>
    <m/>
    <m/>
    <m/>
    <m/>
    <m/>
    <m/>
    <m/>
    <m/>
    <m/>
    <m/>
    <m/>
    <m/>
    <m/>
    <m/>
    <n v="18"/>
    <n v="12241"/>
    <n v="12241"/>
    <x v="4"/>
    <n v="5"/>
    <s v="03:24:01"/>
    <n v="180"/>
    <n v="-9.25"/>
    <n v="230.75"/>
    <x v="231"/>
    <s v="ARMANDO JOSE HARGOUS MIDDLETON - DOMINIQUE"/>
    <x v="4"/>
    <s v="03:14:46"/>
  </r>
  <r>
    <x v="6"/>
    <x v="1"/>
    <x v="2"/>
    <n v="60"/>
    <s v="AD"/>
    <s v="6"/>
    <x v="0"/>
    <s v=""/>
    <s v=""/>
    <s v="10097227"/>
    <s v="FRANCESCA"/>
    <s v="GIOIA MANSILLA"/>
    <m/>
    <x v="306"/>
    <m/>
    <s v=""/>
    <m/>
    <s v=""/>
    <s v="CHL"/>
    <s v=""/>
    <s v="11:00:00"/>
    <s v="12:52:59"/>
    <s v="13:00:45"/>
    <s v="16,35"/>
    <s v="17,47"/>
    <s v="7246"/>
    <m/>
    <s v="13:40:45"/>
    <s v="15:23:38"/>
    <s v="15:31:45"/>
    <s v="15,3"/>
    <s v="16,5"/>
    <s v="6660"/>
    <m/>
    <m/>
    <m/>
    <m/>
    <m/>
    <m/>
    <m/>
    <m/>
    <m/>
    <m/>
    <m/>
    <m/>
    <m/>
    <m/>
    <m/>
    <m/>
    <n v="15.84"/>
    <n v="13906"/>
    <n v="13906"/>
    <x v="4"/>
    <n v="6"/>
    <s v="03:51:46"/>
    <n v="175"/>
    <n v="-37"/>
    <n v="198"/>
    <x v="109"/>
    <s v="FRANCESCA GIOIA MANSILLA - SHAICK AL JAAMAL"/>
    <x v="3"/>
    <s v="03:14:46"/>
  </r>
  <r>
    <x v="6"/>
    <x v="1"/>
    <x v="2"/>
    <n v="60"/>
    <s v="AD"/>
    <s v="7"/>
    <x v="1"/>
    <s v=""/>
    <s v=""/>
    <m/>
    <s v="MAXIMILIANO "/>
    <s v="CORREA ARIZTIA"/>
    <m/>
    <x v="175"/>
    <m/>
    <s v=""/>
    <m/>
    <s v=""/>
    <s v="CHL"/>
    <s v=""/>
    <s v="11:00:00"/>
    <s v="12:38:14"/>
    <s v="12:49:54"/>
    <s v="17,96"/>
    <s v="20,09"/>
    <s v="6594"/>
    <m/>
    <s v="13:29:54"/>
    <s v="14:54:23"/>
    <s v="15:11:33"/>
    <s v="16,7"/>
    <s v="20,1"/>
    <s v="6099"/>
    <s v="FTQ ME"/>
    <m/>
    <m/>
    <m/>
    <m/>
    <m/>
    <m/>
    <m/>
    <m/>
    <m/>
    <m/>
    <m/>
    <m/>
    <m/>
    <m/>
    <m/>
    <n v="17.36"/>
    <n v="12694"/>
    <s v="NA"/>
    <x v="4"/>
    <s v="NA"/>
    <s v="NA"/>
    <n v="0"/>
    <e v="#VALUE!"/>
    <n v="0"/>
    <x v="157"/>
    <s v="MAXIMILIANO  CORREA ARIZTIA - TATON"/>
    <x v="4"/>
    <s v="03:14:46"/>
  </r>
  <r>
    <x v="6"/>
    <x v="1"/>
    <x v="2"/>
    <n v="60"/>
    <s v="AD"/>
    <s v="8"/>
    <x v="1"/>
    <s v=""/>
    <s v=""/>
    <m/>
    <s v="ENRIQUE"/>
    <s v="NEF VALDES"/>
    <m/>
    <x v="357"/>
    <m/>
    <s v=""/>
    <m/>
    <s v=""/>
    <s v="CHL"/>
    <s v=""/>
    <s v="11:00:00"/>
    <s v="12:38:25"/>
    <s v="12:53:28"/>
    <s v="17,39"/>
    <s v="20,06"/>
    <s v="6809"/>
    <s v="FTQ GA"/>
    <m/>
    <m/>
    <m/>
    <m/>
    <m/>
    <m/>
    <m/>
    <m/>
    <m/>
    <m/>
    <m/>
    <m/>
    <m/>
    <m/>
    <m/>
    <m/>
    <m/>
    <m/>
    <m/>
    <m/>
    <m/>
    <m/>
    <n v="17.39"/>
    <n v="6809"/>
    <s v="NA"/>
    <x v="4"/>
    <s v="NA"/>
    <s v="NA"/>
    <n v="0"/>
    <e v="#VALUE!"/>
    <n v="0"/>
    <x v="277"/>
    <s v="ENRIQUE NEF VALDES - LOMA VERDE AL'FIR"/>
    <x v="4"/>
    <s v="03:14:46"/>
  </r>
  <r>
    <x v="6"/>
    <x v="1"/>
    <x v="3"/>
    <n v="40"/>
    <s v="AD"/>
    <s v="1"/>
    <x v="0"/>
    <s v=""/>
    <s v=""/>
    <s v="10150368"/>
    <s v="MARIA IGNACIA"/>
    <s v="SAT YABER"/>
    <s v="103hq92"/>
    <x v="89"/>
    <m/>
    <s v=""/>
    <m/>
    <s v=""/>
    <s v="CHL"/>
    <s v=""/>
    <s v="12:30:00"/>
    <s v="13:23:57"/>
    <s v="13:30:06"/>
    <s v="19,67"/>
    <s v="21,91"/>
    <s v="3606"/>
    <m/>
    <s v="14:00:06"/>
    <s v="14:53:53"/>
    <s v="15:00:08"/>
    <s v="19,69"/>
    <s v="21,98"/>
    <s v="3602"/>
    <m/>
    <m/>
    <m/>
    <m/>
    <m/>
    <m/>
    <m/>
    <m/>
    <m/>
    <m/>
    <m/>
    <m/>
    <m/>
    <m/>
    <m/>
    <m/>
    <n v="19.68"/>
    <n v="7209"/>
    <n v="7209"/>
    <x v="5"/>
    <n v="1"/>
    <s v="02:00:09"/>
    <n v="200"/>
    <n v="0"/>
    <n v="240"/>
    <x v="89"/>
    <s v="MARIA IGNACIA SAT YABER - COPIHUE"/>
    <x v="10"/>
    <s v="02:00:09"/>
  </r>
  <r>
    <x v="6"/>
    <x v="1"/>
    <x v="3"/>
    <n v="40"/>
    <s v="AD"/>
    <s v="2"/>
    <x v="0"/>
    <s v=""/>
    <s v=""/>
    <s v="10125754"/>
    <s v="RODOLFO"/>
    <s v="FUENZALIDA SANHUEZA"/>
    <s v="106FQ80"/>
    <x v="129"/>
    <m/>
    <s v=""/>
    <m/>
    <s v=""/>
    <s v="CHL"/>
    <s v=""/>
    <s v="12:30:00"/>
    <s v="13:24:00"/>
    <s v="13:32:37"/>
    <s v="18,88"/>
    <s v="21,89"/>
    <s v="3757"/>
    <m/>
    <s v="14:02:37"/>
    <s v="14:50:53"/>
    <s v="15:02:05"/>
    <s v="19,87"/>
    <s v="24,48"/>
    <s v="3569"/>
    <m/>
    <m/>
    <m/>
    <m/>
    <m/>
    <m/>
    <m/>
    <m/>
    <m/>
    <m/>
    <m/>
    <m/>
    <m/>
    <m/>
    <m/>
    <m/>
    <n v="19.36"/>
    <n v="7326"/>
    <n v="7326"/>
    <x v="5"/>
    <n v="2"/>
    <s v="02:02:06"/>
    <n v="195"/>
    <n v="-1.95"/>
    <n v="233.05"/>
    <x v="43"/>
    <s v="RODOLFO FUENZALIDA SANHUEZA - LEO"/>
    <x v="6"/>
    <s v="02:00:09"/>
  </r>
  <r>
    <x v="6"/>
    <x v="1"/>
    <x v="3"/>
    <n v="40"/>
    <s v="AD"/>
    <s v="3"/>
    <x v="0"/>
    <s v=""/>
    <s v=""/>
    <s v="10139724"/>
    <s v="ORLANDO"/>
    <s v="VILLALOBOS"/>
    <m/>
    <x v="72"/>
    <m/>
    <s v=""/>
    <m/>
    <s v=""/>
    <s v="CHL"/>
    <s v=""/>
    <s v="12:30:00"/>
    <s v="13:24:06"/>
    <s v="13:34:04"/>
    <s v="18,45"/>
    <s v="21,85"/>
    <s v="3845"/>
    <m/>
    <s v="14:04:04"/>
    <s v="14:53:45"/>
    <s v="15:05:42"/>
    <s v="19,18"/>
    <s v="23,8"/>
    <s v="3697"/>
    <m/>
    <m/>
    <m/>
    <m/>
    <m/>
    <m/>
    <m/>
    <m/>
    <m/>
    <m/>
    <m/>
    <m/>
    <m/>
    <m/>
    <m/>
    <m/>
    <n v="18.809999999999999"/>
    <n v="7542"/>
    <n v="7542"/>
    <x v="5"/>
    <n v="3"/>
    <s v="02:05:42"/>
    <n v="190"/>
    <n v="-5.55"/>
    <n v="224.45"/>
    <x v="33"/>
    <s v="ORLANDO VILLALOBOS - SALAM"/>
    <x v="4"/>
    <s v="02:00:09"/>
  </r>
  <r>
    <x v="6"/>
    <x v="1"/>
    <x v="3"/>
    <n v="40"/>
    <s v="AD"/>
    <s v="4"/>
    <x v="0"/>
    <s v=""/>
    <s v=""/>
    <m/>
    <s v="JUAN PABLO "/>
    <s v="THOMSEN"/>
    <m/>
    <x v="63"/>
    <m/>
    <s v=""/>
    <m/>
    <s v=""/>
    <s v="CHL"/>
    <s v=""/>
    <s v="12:30:00"/>
    <s v="13:28:53"/>
    <s v="13:35:59"/>
    <s v="17,91"/>
    <s v="20,07"/>
    <s v="3960"/>
    <m/>
    <s v="14:05:59"/>
    <s v="15:06:23"/>
    <s v="15:13:42"/>
    <s v="17,45"/>
    <s v="19,57"/>
    <s v="4063"/>
    <m/>
    <m/>
    <m/>
    <m/>
    <m/>
    <m/>
    <m/>
    <m/>
    <m/>
    <m/>
    <m/>
    <m/>
    <m/>
    <m/>
    <m/>
    <m/>
    <n v="17.68"/>
    <n v="8023"/>
    <n v="8023"/>
    <x v="5"/>
    <n v="4"/>
    <s v="02:13:43"/>
    <n v="185"/>
    <n v="-13.566666666666666"/>
    <n v="211.43333333333334"/>
    <x v="278"/>
    <s v="JUAN PABLO  THOMSEN - CORAJE"/>
    <x v="4"/>
    <s v="02:00:09"/>
  </r>
  <r>
    <x v="6"/>
    <x v="1"/>
    <x v="3"/>
    <n v="40"/>
    <s v="AD"/>
    <s v="5"/>
    <x v="0"/>
    <s v=""/>
    <s v=""/>
    <m/>
    <s v="FELIPE"/>
    <s v="THOMSEN"/>
    <m/>
    <x v="61"/>
    <m/>
    <s v=""/>
    <m/>
    <s v=""/>
    <s v="CHL"/>
    <s v=""/>
    <s v="12:30:00"/>
    <s v="13:28:40"/>
    <s v="13:36:47"/>
    <s v="17,7"/>
    <s v="20,15"/>
    <s v="4008"/>
    <m/>
    <s v="14:06:47"/>
    <s v="15:04:36"/>
    <s v="15:15:54"/>
    <s v="17,1"/>
    <s v="20,45"/>
    <s v="4146"/>
    <m/>
    <m/>
    <m/>
    <m/>
    <m/>
    <m/>
    <m/>
    <m/>
    <m/>
    <m/>
    <m/>
    <m/>
    <m/>
    <m/>
    <m/>
    <m/>
    <n v="17.39"/>
    <n v="8154"/>
    <n v="8154"/>
    <x v="5"/>
    <n v="5"/>
    <s v="02:15:54"/>
    <n v="180"/>
    <n v="-15.75"/>
    <n v="204.25"/>
    <x v="61"/>
    <s v="FELIPE THOMSEN - ZAGAL"/>
    <x v="4"/>
    <s v="02:00:09"/>
  </r>
  <r>
    <x v="6"/>
    <x v="1"/>
    <x v="3"/>
    <n v="40"/>
    <s v="AD"/>
    <s v="6"/>
    <x v="0"/>
    <s v=""/>
    <s v=""/>
    <s v="10092659"/>
    <s v="JOSEFINA"/>
    <s v="MATURANA FELL"/>
    <s v="106KP68"/>
    <x v="158"/>
    <m/>
    <s v=""/>
    <m/>
    <s v=""/>
    <s v="CHL"/>
    <s v=""/>
    <s v="12:30:00"/>
    <s v="13:39:27"/>
    <s v="13:44:31"/>
    <s v="15,86"/>
    <s v="17,02"/>
    <s v="4471"/>
    <m/>
    <s v="14:14:31"/>
    <s v="15:15:33"/>
    <s v="15:20:54"/>
    <s v="17,81"/>
    <s v="19,36"/>
    <s v="3983"/>
    <m/>
    <m/>
    <m/>
    <m/>
    <m/>
    <m/>
    <m/>
    <m/>
    <m/>
    <m/>
    <m/>
    <m/>
    <m/>
    <m/>
    <m/>
    <m/>
    <n v="16.78"/>
    <n v="8454"/>
    <n v="8454"/>
    <x v="5"/>
    <n v="6"/>
    <s v="02:20:54"/>
    <n v="175"/>
    <n v="-20.75"/>
    <n v="194.25"/>
    <x v="172"/>
    <s v="JOSEFINA MATURANA FELL - TOBA SATANAS"/>
    <x v="13"/>
    <s v="02:00:09"/>
  </r>
  <r>
    <x v="6"/>
    <x v="1"/>
    <x v="3"/>
    <n v="40"/>
    <s v="AD"/>
    <s v="7"/>
    <x v="0"/>
    <s v=""/>
    <s v=""/>
    <s v="10183163"/>
    <s v="INGRID "/>
    <s v="FONCK"/>
    <s v="104MS92"/>
    <x v="139"/>
    <m/>
    <s v=""/>
    <m/>
    <s v=""/>
    <s v="CHL"/>
    <s v=""/>
    <s v="12:30:00"/>
    <s v="13:38:55"/>
    <s v="13:47:00"/>
    <s v="15,35"/>
    <s v="17,15"/>
    <s v="4620"/>
    <m/>
    <s v="14:17:00"/>
    <s v="15:16:29"/>
    <s v="15:25:04"/>
    <s v="17,36"/>
    <s v="19,87"/>
    <s v="4084"/>
    <m/>
    <m/>
    <m/>
    <m/>
    <m/>
    <m/>
    <m/>
    <m/>
    <m/>
    <m/>
    <m/>
    <m/>
    <m/>
    <m/>
    <m/>
    <m/>
    <n v="16.3"/>
    <n v="8704"/>
    <n v="8704"/>
    <x v="5"/>
    <n v="8"/>
    <s v="02:25:04"/>
    <n v="165"/>
    <n v="-24.916666666666668"/>
    <n v="180.08333333333334"/>
    <x v="38"/>
    <s v="INGRID  FONCK - GRAN MARQUEZ"/>
    <x v="0"/>
    <s v="02:00:09"/>
  </r>
  <r>
    <x v="6"/>
    <x v="1"/>
    <x v="3"/>
    <n v="40"/>
    <s v="AD"/>
    <s v="8"/>
    <x v="0"/>
    <s v=""/>
    <s v=""/>
    <m/>
    <s v="JOAQUIN"/>
    <s v="LAGOS VELASCO"/>
    <m/>
    <x v="358"/>
    <m/>
    <s v=""/>
    <m/>
    <s v=""/>
    <s v="CHL"/>
    <s v=""/>
    <s v="12:30:00"/>
    <s v="13:33:49"/>
    <s v="13:47:51"/>
    <s v="15,18"/>
    <s v="18,52"/>
    <s v="4671"/>
    <m/>
    <s v="14:17:51"/>
    <s v="15:15:47"/>
    <s v="15:27:09"/>
    <s v="17,05"/>
    <s v="20,4"/>
    <s v="4158"/>
    <m/>
    <m/>
    <m/>
    <m/>
    <m/>
    <m/>
    <m/>
    <m/>
    <m/>
    <m/>
    <m/>
    <m/>
    <m/>
    <m/>
    <m/>
    <m/>
    <n v="16.059999999999999"/>
    <n v="8829"/>
    <n v="8829"/>
    <x v="5"/>
    <n v="9"/>
    <s v="02:27:09"/>
    <n v="160"/>
    <n v="-27"/>
    <n v="173"/>
    <x v="261"/>
    <s v="JOAQUIN LAGOS VELASCO - CHAMPULLI AGUACERO"/>
    <x v="4"/>
    <s v="02:00:09"/>
  </r>
  <r>
    <x v="6"/>
    <x v="1"/>
    <x v="3"/>
    <n v="40"/>
    <s v="AD"/>
    <s v="9"/>
    <x v="0"/>
    <s v=""/>
    <s v=""/>
    <s v="10100389"/>
    <s v="NICOLE"/>
    <s v="HAMMERSLEY FONK"/>
    <s v="105GW80"/>
    <x v="207"/>
    <m/>
    <s v=""/>
    <m/>
    <s v=""/>
    <s v="CHL"/>
    <s v=""/>
    <s v="12:30:00"/>
    <s v="13:38:56"/>
    <s v="13:47:03"/>
    <s v="15,34"/>
    <s v="17,15"/>
    <s v="4623"/>
    <m/>
    <s v="14:17:03"/>
    <s v="15:16:31"/>
    <s v="15:27:59"/>
    <s v="16,66"/>
    <s v="19,87"/>
    <s v="4256"/>
    <m/>
    <m/>
    <m/>
    <m/>
    <m/>
    <m/>
    <m/>
    <m/>
    <m/>
    <m/>
    <m/>
    <m/>
    <m/>
    <m/>
    <m/>
    <m/>
    <n v="15.97"/>
    <n v="8879"/>
    <n v="8879"/>
    <x v="5"/>
    <n v="10"/>
    <s v="02:27:59"/>
    <n v="155"/>
    <n v="-27.833333333333332"/>
    <n v="167.16666666666666"/>
    <x v="8"/>
    <s v="NICOLE HAMMERSLEY FONK - PETRA"/>
    <x v="0"/>
    <s v="02:00:09"/>
  </r>
  <r>
    <x v="6"/>
    <x v="1"/>
    <x v="3"/>
    <n v="40"/>
    <s v="AD"/>
    <s v="10"/>
    <x v="0"/>
    <s v=""/>
    <s v=""/>
    <s v="10138024"/>
    <s v="MARIA CECILIA"/>
    <s v="GODOY"/>
    <m/>
    <x v="93"/>
    <m/>
    <s v=""/>
    <m/>
    <s v=""/>
    <s v="CHL"/>
    <s v=""/>
    <s v="12:30:00"/>
    <s v="13:45:40"/>
    <s v="13:49:42"/>
    <s v="14,83"/>
    <s v="15,62"/>
    <s v="4782"/>
    <m/>
    <s v="14:19:42"/>
    <s v="15:34:37"/>
    <s v="15:40:00"/>
    <s v="14,72"/>
    <s v="15,78"/>
    <s v="4818"/>
    <m/>
    <m/>
    <m/>
    <m/>
    <m/>
    <m/>
    <m/>
    <m/>
    <m/>
    <m/>
    <m/>
    <m/>
    <m/>
    <m/>
    <m/>
    <m/>
    <n v="14.78"/>
    <n v="9600"/>
    <n v="9600"/>
    <x v="5"/>
    <n v="13"/>
    <s v="02:40:00"/>
    <n v="140"/>
    <n v="-39.85"/>
    <n v="140.15"/>
    <x v="93"/>
    <s v="MARIA CECILIA GODOY - PS SIROCO"/>
    <x v="9"/>
    <s v="02:00:09"/>
  </r>
  <r>
    <x v="6"/>
    <x v="1"/>
    <x v="3"/>
    <n v="40"/>
    <s v="AD"/>
    <s v="11"/>
    <x v="0"/>
    <s v=""/>
    <s v=""/>
    <m/>
    <s v="JUAN ALVARO"/>
    <s v="GONZALEZ ASBUN"/>
    <s v="105ZX18"/>
    <x v="20"/>
    <m/>
    <s v=""/>
    <m/>
    <s v=""/>
    <s v="CHL"/>
    <s v=""/>
    <s v="12:30:00"/>
    <s v="13:38:57"/>
    <s v="13:48:37"/>
    <s v="15,03"/>
    <s v="17,14"/>
    <s v="4717"/>
    <m/>
    <s v="14:18:37"/>
    <s v="15:34:25"/>
    <s v="15:45:32"/>
    <s v="13,6"/>
    <s v="15,59"/>
    <s v="5215"/>
    <m/>
    <m/>
    <m/>
    <m/>
    <m/>
    <m/>
    <m/>
    <m/>
    <m/>
    <m/>
    <m/>
    <m/>
    <m/>
    <m/>
    <m/>
    <m/>
    <n v="14.28"/>
    <n v="9932"/>
    <n v="9932"/>
    <x v="5"/>
    <n v="14"/>
    <s v="02:45:32"/>
    <n v="135"/>
    <n v="-45.383333333333333"/>
    <n v="129.61666666666667"/>
    <x v="95"/>
    <s v="JUAN ALVARO GONZALEZ ASBUN - PERSEO"/>
    <x v="9"/>
    <s v="02:00:09"/>
  </r>
  <r>
    <x v="6"/>
    <x v="1"/>
    <x v="3"/>
    <n v="40"/>
    <s v="AD"/>
    <s v="12"/>
    <x v="0"/>
    <s v=""/>
    <s v=""/>
    <s v="10072514"/>
    <s v="MAXI"/>
    <s v="WIMMER"/>
    <s v=""/>
    <x v="359"/>
    <m/>
    <s v=""/>
    <m/>
    <s v=""/>
    <s v="CHL"/>
    <s v=""/>
    <s v="12:30:00"/>
    <s v="13:56:13"/>
    <s v="13:59:28"/>
    <s v="13,21"/>
    <s v="13,71"/>
    <s v="5368"/>
    <m/>
    <s v="14:29:28"/>
    <s v="15:41:29"/>
    <s v="15:46:41"/>
    <s v="15,31"/>
    <s v="16,41"/>
    <s v="4633"/>
    <m/>
    <m/>
    <m/>
    <m/>
    <m/>
    <m/>
    <m/>
    <m/>
    <m/>
    <m/>
    <m/>
    <m/>
    <m/>
    <m/>
    <m/>
    <m/>
    <n v="14.18"/>
    <n v="10002"/>
    <n v="10002"/>
    <x v="5"/>
    <n v="15"/>
    <s v="02:46:42"/>
    <n v="130"/>
    <n v="-46.55"/>
    <n v="123.45"/>
    <x v="5"/>
    <s v="MAXI WIMMER - MAGNOLIA"/>
    <x v="0"/>
    <s v="02:00:09"/>
  </r>
  <r>
    <x v="6"/>
    <x v="1"/>
    <x v="3"/>
    <n v="40"/>
    <s v="AD"/>
    <s v="13"/>
    <x v="0"/>
    <s v=""/>
    <s v=""/>
    <s v="10036576"/>
    <s v="RENI "/>
    <s v="MULLER"/>
    <m/>
    <x v="108"/>
    <m/>
    <s v=""/>
    <m/>
    <s v=""/>
    <s v="CHL"/>
    <s v=""/>
    <s v="12:30:00"/>
    <s v="13:53:24"/>
    <s v="14:06:13"/>
    <s v="12,28"/>
    <s v="14,17"/>
    <s v="5773"/>
    <m/>
    <s v="14:36:13"/>
    <s v="15:42:50"/>
    <s v="15:54:28"/>
    <s v="15,11"/>
    <s v="17,74"/>
    <s v="4695"/>
    <m/>
    <m/>
    <m/>
    <m/>
    <m/>
    <m/>
    <m/>
    <m/>
    <m/>
    <m/>
    <m/>
    <m/>
    <m/>
    <m/>
    <m/>
    <m/>
    <n v="13.55"/>
    <n v="10468"/>
    <n v="10468"/>
    <x v="5"/>
    <n v="17"/>
    <s v="02:54:28"/>
    <n v="120"/>
    <n v="-54.31666666666667"/>
    <n v="105.68333333333334"/>
    <x v="92"/>
    <s v="RENI  MULLER - KALIMANTAN"/>
    <x v="8"/>
    <s v="02:00:09"/>
  </r>
  <r>
    <x v="6"/>
    <x v="1"/>
    <x v="3"/>
    <n v="40"/>
    <s v="AD"/>
    <s v="14"/>
    <x v="0"/>
    <s v=""/>
    <s v=""/>
    <m/>
    <s v="RENZO "/>
    <s v="ALVARADO BAHAMONDES"/>
    <m/>
    <x v="360"/>
    <m/>
    <s v=""/>
    <m/>
    <s v=""/>
    <s v="CHL"/>
    <s v=""/>
    <s v="12:30:00"/>
    <s v="14:00:31"/>
    <s v="14:10:31"/>
    <s v="11,76"/>
    <s v="13,06"/>
    <s v="6032"/>
    <m/>
    <s v="14:40:31"/>
    <s v="15:55:36"/>
    <s v="16:08:39"/>
    <s v="13,41"/>
    <s v="15,74"/>
    <s v="5287"/>
    <m/>
    <m/>
    <m/>
    <m/>
    <m/>
    <m/>
    <m/>
    <m/>
    <m/>
    <m/>
    <m/>
    <m/>
    <m/>
    <m/>
    <m/>
    <m/>
    <n v="12.53"/>
    <n v="11319"/>
    <n v="11319"/>
    <x v="5"/>
    <n v="20"/>
    <s v="03:08:39"/>
    <n v="105"/>
    <n v="-68.5"/>
    <n v="76.5"/>
    <x v="177"/>
    <s v="RENZO  ALVARADO BAHAMONDES - TOBA BRONCO"/>
    <x v="13"/>
    <s v="02:00:09"/>
  </r>
  <r>
    <x v="6"/>
    <x v="1"/>
    <x v="3"/>
    <n v="40"/>
    <s v="AD"/>
    <s v="15"/>
    <x v="0"/>
    <s v=""/>
    <s v=""/>
    <s v="10146234"/>
    <s v="VICTOR"/>
    <s v="SZECOWKA LATRACH"/>
    <m/>
    <x v="361"/>
    <m/>
    <s v=""/>
    <m/>
    <s v=""/>
    <s v="CHL"/>
    <s v=""/>
    <s v="12:30:00"/>
    <s v="13:53:51"/>
    <s v="14:04:40"/>
    <s v="12,48"/>
    <s v="14,09"/>
    <s v="5681"/>
    <m/>
    <s v="14:34:40"/>
    <s v="16:04:38"/>
    <s v="16:12:06"/>
    <s v="12,13"/>
    <s v="13,14"/>
    <s v="5845"/>
    <m/>
    <m/>
    <m/>
    <m/>
    <m/>
    <m/>
    <m/>
    <m/>
    <m/>
    <m/>
    <m/>
    <m/>
    <m/>
    <m/>
    <m/>
    <m/>
    <n v="12.31"/>
    <n v="11526"/>
    <n v="11526"/>
    <x v="5"/>
    <n v="21"/>
    <s v="03:12:06"/>
    <n v="100"/>
    <n v="-71.95"/>
    <n v="68.05"/>
    <x v="279"/>
    <s v="VICTOR SZECOWKA LATRACH - VICTORIA"/>
    <x v="4"/>
    <s v="02:00:09"/>
  </r>
  <r>
    <x v="6"/>
    <x v="1"/>
    <x v="3"/>
    <n v="40"/>
    <s v="AD"/>
    <s v="16"/>
    <x v="0"/>
    <s v=""/>
    <s v=""/>
    <s v="10116699"/>
    <s v="JUAN GUILLERMO"/>
    <s v="JIMENEZ ROJAS"/>
    <m/>
    <x v="362"/>
    <m/>
    <s v=""/>
    <m/>
    <s v=""/>
    <s v="CHL"/>
    <s v=""/>
    <s v="12:30:00"/>
    <s v="14:00:41"/>
    <s v="14:09:35"/>
    <s v="11,87"/>
    <s v="13,03"/>
    <s v="5975"/>
    <m/>
    <s v="14:39:35"/>
    <s v="16:05:12"/>
    <s v="16:17:17"/>
    <s v="12,1"/>
    <s v="13,81"/>
    <s v="5862"/>
    <m/>
    <m/>
    <m/>
    <m/>
    <m/>
    <m/>
    <m/>
    <m/>
    <m/>
    <m/>
    <m/>
    <m/>
    <m/>
    <m/>
    <m/>
    <m/>
    <n v="11.98"/>
    <n v="11837"/>
    <n v="11837"/>
    <x v="5"/>
    <n v="23"/>
    <s v="03:17:17"/>
    <n v="90"/>
    <n v="-77.133333333333326"/>
    <n v="52.866666666666674"/>
    <x v="173"/>
    <s v="JUAN GUILLERMO JIMENEZ ROJAS - MY LORD"/>
    <x v="4"/>
    <s v="02:00:09"/>
  </r>
  <r>
    <x v="6"/>
    <x v="1"/>
    <x v="3"/>
    <n v="40"/>
    <s v="AD"/>
    <s v="17"/>
    <x v="0"/>
    <s v=""/>
    <s v=""/>
    <s v="10067188"/>
    <s v="FERNANDA"/>
    <s v="HERRERA CRUZ"/>
    <m/>
    <x v="363"/>
    <m/>
    <s v=""/>
    <m/>
    <s v=""/>
    <s v="CHL"/>
    <s v=""/>
    <s v="12:30:00"/>
    <s v="14:00:44"/>
    <s v="14:09:39"/>
    <s v="11,86"/>
    <s v="13,03"/>
    <s v="5980"/>
    <m/>
    <s v="14:39:39"/>
    <s v="16:05:14"/>
    <s v="16:17:22"/>
    <s v="12,1"/>
    <s v="13,81"/>
    <s v="5863"/>
    <m/>
    <m/>
    <m/>
    <m/>
    <m/>
    <m/>
    <m/>
    <m/>
    <m/>
    <m/>
    <m/>
    <m/>
    <m/>
    <m/>
    <m/>
    <m/>
    <n v="11.98"/>
    <n v="11842"/>
    <n v="11842"/>
    <x v="5"/>
    <n v="24"/>
    <s v="03:17:22"/>
    <n v="85"/>
    <n v="-77.216666666666669"/>
    <n v="47.783333333333331"/>
    <x v="211"/>
    <s v="FERNANDA HERRERA CRUZ - FOLCA"/>
    <x v="4"/>
    <s v="02:00:09"/>
  </r>
  <r>
    <x v="6"/>
    <x v="1"/>
    <x v="3"/>
    <n v="40"/>
    <s v="AD"/>
    <s v="18"/>
    <x v="0"/>
    <s v=""/>
    <s v=""/>
    <m/>
    <s v="BRUNO"/>
    <s v="CALTAGIRONE"/>
    <m/>
    <x v="364"/>
    <m/>
    <s v=""/>
    <m/>
    <s v=""/>
    <s v="CHL"/>
    <s v=""/>
    <s v="12:30:00"/>
    <s v="14:00:28"/>
    <s v="14:11:02"/>
    <s v="11,7"/>
    <s v="13,06"/>
    <s v="6063"/>
    <m/>
    <s v="14:41:02"/>
    <s v="15:55:32"/>
    <s v="16:20:35"/>
    <s v="11,87"/>
    <s v="15,87"/>
    <s v="5972"/>
    <m/>
    <m/>
    <m/>
    <m/>
    <m/>
    <m/>
    <m/>
    <m/>
    <m/>
    <m/>
    <m/>
    <m/>
    <m/>
    <m/>
    <m/>
    <m/>
    <n v="11.79"/>
    <n v="12035"/>
    <n v="12035"/>
    <x v="5"/>
    <n v="25"/>
    <s v="03:20:35"/>
    <n v="80"/>
    <n v="-80.433333333333337"/>
    <n v="39.999999819999999"/>
    <x v="280"/>
    <s v="BRUNO CALTAGIRONE - TOBA ABSENTA"/>
    <x v="4"/>
    <s v="02:00:09"/>
  </r>
  <r>
    <x v="6"/>
    <x v="1"/>
    <x v="3"/>
    <n v="40"/>
    <s v="AD"/>
    <s v="19"/>
    <x v="0"/>
    <s v=""/>
    <s v=""/>
    <s v="10062880"/>
    <s v="MARIA ROSA"/>
    <s v="BARAHONA VARGAS"/>
    <m/>
    <x v="365"/>
    <m/>
    <s v=""/>
    <m/>
    <s v=""/>
    <s v="CHL"/>
    <s v=""/>
    <s v="12:30:00"/>
    <s v="14:23:56"/>
    <s v="14:34:47"/>
    <s v="9,47"/>
    <s v="10,37"/>
    <s v="7487"/>
    <m/>
    <s v="15:04:47"/>
    <s v="16:22:38"/>
    <s v="16:33:30"/>
    <s v="13,32"/>
    <s v="15,18"/>
    <s v="5323"/>
    <m/>
    <m/>
    <m/>
    <m/>
    <m/>
    <m/>
    <m/>
    <m/>
    <m/>
    <m/>
    <m/>
    <m/>
    <m/>
    <m/>
    <m/>
    <m/>
    <n v="11.07"/>
    <n v="12810"/>
    <n v="12810"/>
    <x v="5"/>
    <n v="26"/>
    <s v="03:33:30"/>
    <n v="75"/>
    <n v="-93.35"/>
    <n v="39.999999809999998"/>
    <x v="45"/>
    <s v="MARIA ROSA BARAHONA VARGAS - TOBA AMAPOLA"/>
    <x v="13"/>
    <s v="02:00:09"/>
  </r>
  <r>
    <x v="6"/>
    <x v="1"/>
    <x v="3"/>
    <n v="40"/>
    <s v="AD"/>
    <s v="20"/>
    <x v="1"/>
    <s v=""/>
    <s v=""/>
    <s v="10067048"/>
    <s v="ISIDORA"/>
    <s v="HIRMAS VALDERRAMA"/>
    <s v="106DC62"/>
    <x v="43"/>
    <m/>
    <s v=""/>
    <m/>
    <s v=""/>
    <s v="CHL"/>
    <s v=""/>
    <s v="12:30:00"/>
    <s v="13:24:02"/>
    <s v="13:28:58"/>
    <s v="20,04"/>
    <s v="21,87"/>
    <s v="3538"/>
    <m/>
    <s v="13:58:58"/>
    <s v="14:50:57"/>
    <s v="14:57:19"/>
    <s v="20,25"/>
    <s v="22,74"/>
    <s v="3501"/>
    <s v="FTQ ME"/>
    <m/>
    <m/>
    <m/>
    <m/>
    <m/>
    <m/>
    <m/>
    <m/>
    <m/>
    <m/>
    <m/>
    <m/>
    <m/>
    <m/>
    <m/>
    <n v="20.149999999999999"/>
    <n v="7040"/>
    <s v="NA"/>
    <x v="5"/>
    <s v="NA"/>
    <s v="NA"/>
    <n v="0"/>
    <e v="#VALUE!"/>
    <n v="0"/>
    <x v="260"/>
    <s v="ISIDORA HIRMAS VALDERRAMA - RAYO"/>
    <x v="4"/>
    <s v="02:00:09"/>
  </r>
  <r>
    <x v="6"/>
    <x v="1"/>
    <x v="3"/>
    <n v="40"/>
    <s v="AD"/>
    <s v="21"/>
    <x v="1"/>
    <s v=""/>
    <s v=""/>
    <s v="10040068"/>
    <s v="CLAUDIO"/>
    <s v="CORNEJO CABEZAS"/>
    <m/>
    <x v="308"/>
    <m/>
    <s v=""/>
    <m/>
    <s v=""/>
    <s v="CHL"/>
    <s v=""/>
    <s v="12:30:00"/>
    <s v="13:43:58"/>
    <s v="14:12:05"/>
    <s v="11,58"/>
    <s v="15,98"/>
    <s v="6125"/>
    <s v="DSQ ME"/>
    <m/>
    <m/>
    <m/>
    <m/>
    <m/>
    <m/>
    <m/>
    <m/>
    <m/>
    <m/>
    <m/>
    <m/>
    <m/>
    <m/>
    <m/>
    <m/>
    <m/>
    <m/>
    <m/>
    <m/>
    <m/>
    <m/>
    <n v="11.58"/>
    <n v="6125"/>
    <s v="NA"/>
    <x v="5"/>
    <s v="NA"/>
    <s v="NA"/>
    <n v="0"/>
    <e v="#VALUE!"/>
    <n v="0"/>
    <x v="10"/>
    <s v="CLAUDIO CORNEJO CABEZAS - JHONNY"/>
    <x v="3"/>
    <s v="02:00:09"/>
  </r>
  <r>
    <x v="6"/>
    <x v="1"/>
    <x v="3"/>
    <n v="40"/>
    <s v="AD"/>
    <s v="22"/>
    <x v="1"/>
    <s v=""/>
    <s v=""/>
    <m/>
    <s v="EMMA"/>
    <s v="LETELIER"/>
    <m/>
    <x v="350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x v="272"/>
    <s v="EMMA LETELIER - PERSEVERANCIA PETETE"/>
    <x v="4"/>
    <s v="02:00:09"/>
  </r>
  <r>
    <x v="6"/>
    <x v="1"/>
    <x v="3"/>
    <n v="40"/>
    <s v="AD"/>
    <s v="23"/>
    <x v="1"/>
    <s v=""/>
    <s v=""/>
    <s v="10106225"/>
    <s v="SERGIO "/>
    <s v="HURTADO "/>
    <s v="105DD52"/>
    <x v="79"/>
    <m/>
    <s v=""/>
    <m/>
    <s v=""/>
    <s v="CHL"/>
    <s v=""/>
    <s v="12:30:00"/>
    <s v=""/>
    <s v=""/>
    <s v=""/>
    <s v=""/>
    <s v=""/>
    <s v="WD"/>
    <m/>
    <m/>
    <m/>
    <m/>
    <m/>
    <m/>
    <m/>
    <m/>
    <m/>
    <m/>
    <m/>
    <m/>
    <m/>
    <m/>
    <m/>
    <m/>
    <m/>
    <m/>
    <m/>
    <m/>
    <m/>
    <m/>
    <m/>
    <m/>
    <s v="NA"/>
    <x v="5"/>
    <s v="NA"/>
    <s v="NA"/>
    <n v="0"/>
    <e v="#VALUE!"/>
    <n v="0"/>
    <x v="40"/>
    <s v="SERGIO  HURTADO  - DIABLO"/>
    <x v="4"/>
    <s v="02:00:09"/>
  </r>
  <r>
    <x v="6"/>
    <x v="1"/>
    <x v="3"/>
    <n v="40"/>
    <s v="YR"/>
    <s v="1"/>
    <x v="0"/>
    <s v=""/>
    <s v=""/>
    <m/>
    <s v="JUAN PABLO"/>
    <s v="CRISTI"/>
    <m/>
    <x v="366"/>
    <m/>
    <s v=""/>
    <m/>
    <s v=""/>
    <s v="CHL"/>
    <s v=""/>
    <s v="12:45:00"/>
    <s v="13:57:51"/>
    <s v="14:02:10"/>
    <s v="15,32"/>
    <s v="16,22"/>
    <s v="4630"/>
    <m/>
    <s v="14:32:10"/>
    <s v="15:31:50"/>
    <s v="15:38:50"/>
    <s v="17,73"/>
    <s v="19,81"/>
    <s v="4000"/>
    <m/>
    <m/>
    <m/>
    <m/>
    <m/>
    <m/>
    <m/>
    <m/>
    <m/>
    <m/>
    <m/>
    <m/>
    <m/>
    <m/>
    <m/>
    <m/>
    <n v="16.440000000000001"/>
    <n v="8630"/>
    <n v="8630"/>
    <x v="6"/>
    <n v="7"/>
    <s v="02:23:50"/>
    <n v="170"/>
    <n v="-23.683333333333334"/>
    <n v="186.31666666666666"/>
    <x v="281"/>
    <s v="JUAN PABLO CRISTI - CASINO NIGHT"/>
    <x v="4"/>
    <s v="02:00:09"/>
  </r>
  <r>
    <x v="6"/>
    <x v="1"/>
    <x v="3"/>
    <n v="40"/>
    <s v="YR"/>
    <s v="2"/>
    <x v="0"/>
    <s v=""/>
    <s v=""/>
    <m/>
    <s v="INES "/>
    <s v="ALAMOS"/>
    <m/>
    <x v="347"/>
    <m/>
    <s v=""/>
    <m/>
    <s v=""/>
    <s v="CHL"/>
    <s v=""/>
    <s v="12:45:00"/>
    <s v="13:57:27"/>
    <s v="14:04:36"/>
    <s v="14,85"/>
    <s v="16,31"/>
    <s v="4777"/>
    <m/>
    <s v="14:34:36"/>
    <s v="15:36:34"/>
    <s v="15:43:03"/>
    <s v="17,27"/>
    <s v="19,08"/>
    <s v="4106"/>
    <m/>
    <m/>
    <m/>
    <m/>
    <m/>
    <m/>
    <m/>
    <m/>
    <m/>
    <m/>
    <m/>
    <m/>
    <m/>
    <m/>
    <m/>
    <m/>
    <n v="15.97"/>
    <n v="8883"/>
    <n v="8883"/>
    <x v="6"/>
    <n v="11"/>
    <s v="02:28:03"/>
    <n v="150"/>
    <n v="-27.9"/>
    <n v="162.1"/>
    <x v="267"/>
    <s v="INES  ALAMOS - COCA"/>
    <x v="4"/>
    <s v="02:00:09"/>
  </r>
  <r>
    <x v="6"/>
    <x v="1"/>
    <x v="3"/>
    <n v="40"/>
    <s v="YR"/>
    <s v="3"/>
    <x v="0"/>
    <s v=""/>
    <s v=""/>
    <s v="10187939"/>
    <s v="EMILIA"/>
    <s v="PATTERSON"/>
    <s v="105OS49"/>
    <x v="116"/>
    <m/>
    <s v=""/>
    <m/>
    <s v=""/>
    <s v="CHL"/>
    <s v=""/>
    <s v="12:45:00"/>
    <s v="13:57:54"/>
    <s v="14:04:46"/>
    <s v="14,82"/>
    <s v="16,21"/>
    <s v="4786"/>
    <m/>
    <s v="14:34:46"/>
    <s v="15:36:44"/>
    <s v="15:46:56"/>
    <s v="16,38"/>
    <s v="19,08"/>
    <s v="4330"/>
    <m/>
    <m/>
    <m/>
    <m/>
    <m/>
    <m/>
    <m/>
    <m/>
    <m/>
    <m/>
    <m/>
    <m/>
    <m/>
    <m/>
    <m/>
    <m/>
    <n v="15.56"/>
    <n v="9117"/>
    <n v="9117"/>
    <x v="6"/>
    <n v="12"/>
    <s v="02:31:57"/>
    <n v="145"/>
    <n v="-31.8"/>
    <n v="153.19999999999999"/>
    <x v="55"/>
    <s v="EMILIA PATTERSON - NOMADE"/>
    <x v="3"/>
    <s v="02:00:09"/>
  </r>
  <r>
    <x v="6"/>
    <x v="1"/>
    <x v="3"/>
    <n v="40"/>
    <s v="YR"/>
    <s v="4"/>
    <x v="0"/>
    <s v=""/>
    <s v=""/>
    <m/>
    <s v="JOSEFA"/>
    <s v="AGUILERA"/>
    <m/>
    <x v="307"/>
    <m/>
    <s v=""/>
    <m/>
    <s v=""/>
    <s v="CHL"/>
    <s v=""/>
    <s v="12:45:00"/>
    <s v="13:57:57"/>
    <s v="14:06:58"/>
    <s v="14,42"/>
    <s v="16,2"/>
    <s v="4918"/>
    <m/>
    <s v="14:36:58"/>
    <s v="15:50:26"/>
    <s v="16:06:24"/>
    <s v="13,22"/>
    <s v="16,09"/>
    <s v="5366"/>
    <m/>
    <m/>
    <m/>
    <m/>
    <m/>
    <m/>
    <m/>
    <m/>
    <m/>
    <m/>
    <m/>
    <m/>
    <m/>
    <m/>
    <m/>
    <m/>
    <n v="13.79"/>
    <n v="10284"/>
    <n v="10284"/>
    <x v="6"/>
    <n v="16"/>
    <s v="02:51:24"/>
    <n v="125"/>
    <n v="-51.25"/>
    <n v="113.75"/>
    <x v="112"/>
    <s v="JOSEFA AGUILERA - SANTA SUSANA CERVECERO"/>
    <x v="10"/>
    <s v="02:00:09"/>
  </r>
  <r>
    <x v="6"/>
    <x v="1"/>
    <x v="3"/>
    <n v="40"/>
    <s v="YR"/>
    <s v="5"/>
    <x v="0"/>
    <s v=""/>
    <s v=""/>
    <s v="10094691"/>
    <s v="MICAELA"/>
    <s v="TORRES HORTA"/>
    <m/>
    <x v="367"/>
    <m/>
    <s v=""/>
    <m/>
    <s v=""/>
    <s v="CHL"/>
    <s v=""/>
    <s v="12:45:00"/>
    <s v="14:17:20"/>
    <s v="14:24:47"/>
    <s v="11,85"/>
    <s v="12,8"/>
    <s v="5987"/>
    <m/>
    <s v="14:54:47"/>
    <s v="16:04:50"/>
    <s v="16:11:41"/>
    <s v="15,37"/>
    <s v="16,87"/>
    <s v="4614"/>
    <m/>
    <m/>
    <m/>
    <m/>
    <m/>
    <m/>
    <m/>
    <m/>
    <m/>
    <m/>
    <m/>
    <m/>
    <m/>
    <m/>
    <m/>
    <m/>
    <n v="13.38"/>
    <n v="10601"/>
    <n v="10601"/>
    <x v="6"/>
    <n v="18"/>
    <s v="02:56:41"/>
    <n v="115"/>
    <n v="-56.533333333333331"/>
    <n v="98.466666666666669"/>
    <x v="51"/>
    <s v="MICAELA TORRES HORTA - OLYMPUS"/>
    <x v="4"/>
    <s v="02:00:09"/>
  </r>
  <r>
    <x v="6"/>
    <x v="1"/>
    <x v="3"/>
    <n v="40"/>
    <s v="YR"/>
    <s v="6"/>
    <x v="0"/>
    <s v=""/>
    <s v=""/>
    <m/>
    <s v="FERNANDA"/>
    <s v="TORRES HORTA"/>
    <m/>
    <x v="368"/>
    <m/>
    <s v=""/>
    <m/>
    <s v=""/>
    <s v="CHL"/>
    <s v=""/>
    <s v="12:45:00"/>
    <s v="14:17:21"/>
    <s v="14:24:00"/>
    <s v="11,94"/>
    <s v="12,8"/>
    <s v="5940"/>
    <m/>
    <s v="14:54:00"/>
    <s v="16:04:51"/>
    <s v="16:14:26"/>
    <s v="14,69"/>
    <s v="16,68"/>
    <s v="4826"/>
    <m/>
    <m/>
    <m/>
    <m/>
    <m/>
    <m/>
    <m/>
    <m/>
    <m/>
    <m/>
    <m/>
    <m/>
    <m/>
    <m/>
    <m/>
    <m/>
    <n v="13.17"/>
    <n v="10766"/>
    <n v="10766"/>
    <x v="6"/>
    <n v="19"/>
    <s v="02:59:26"/>
    <n v="110"/>
    <n v="-59.283333333333331"/>
    <n v="90.716666666666669"/>
    <x v="204"/>
    <s v="FERNANDA TORRES HORTA - LO CAMPO LADY"/>
    <x v="4"/>
    <s v="02:00:09"/>
  </r>
  <r>
    <x v="6"/>
    <x v="1"/>
    <x v="3"/>
    <n v="40"/>
    <s v="YR"/>
    <s v="7"/>
    <x v="0"/>
    <s v=""/>
    <s v=""/>
    <s v="10105805"/>
    <s v="FRANCISCO "/>
    <s v="EGUIGUREN VALDÉS"/>
    <m/>
    <x v="369"/>
    <m/>
    <s v=""/>
    <m/>
    <s v=""/>
    <s v="CHL"/>
    <s v=""/>
    <s v="12:45:00"/>
    <s v="14:17:22"/>
    <s v="14:31:42"/>
    <s v="11,08"/>
    <s v="12,8"/>
    <s v="6402"/>
    <m/>
    <s v="15:01:42"/>
    <s v="16:20:10"/>
    <s v="16:30:08"/>
    <s v="13,37"/>
    <s v="15,06"/>
    <s v="5306"/>
    <m/>
    <m/>
    <m/>
    <m/>
    <m/>
    <m/>
    <m/>
    <m/>
    <m/>
    <m/>
    <m/>
    <m/>
    <m/>
    <m/>
    <m/>
    <m/>
    <n v="12.11"/>
    <n v="11708"/>
    <n v="11708"/>
    <x v="6"/>
    <n v="22"/>
    <s v="03:15:08"/>
    <n v="95"/>
    <n v="-74.983333333333334"/>
    <n v="60.016666666666666"/>
    <x v="14"/>
    <s v="FRANCISCO  EGUIGUREN VALDÉS - FLIKA"/>
    <x v="1"/>
    <s v="02:00:09"/>
  </r>
  <r>
    <x v="6"/>
    <x v="1"/>
    <x v="4"/>
    <n v="20"/>
    <s v="PR"/>
    <s v="1"/>
    <x v="0"/>
    <s v=""/>
    <s v=""/>
    <m/>
    <s v="ESTEBAN "/>
    <s v="GALDAMES CASORZO"/>
    <m/>
    <x v="201"/>
    <m/>
    <s v=""/>
    <m/>
    <s v=""/>
    <s v="CHL"/>
    <s v=""/>
    <s v="13:30:00"/>
    <s v="14:47:01"/>
    <s v="14:49:53"/>
    <s v="15,02"/>
    <s v="15,58"/>
    <s v="4793"/>
    <m/>
    <m/>
    <m/>
    <m/>
    <m/>
    <m/>
    <m/>
    <m/>
    <m/>
    <m/>
    <m/>
    <m/>
    <m/>
    <m/>
    <m/>
    <m/>
    <m/>
    <m/>
    <m/>
    <m/>
    <m/>
    <m/>
    <m/>
    <n v="15.02"/>
    <n v="4793"/>
    <n v="4793"/>
    <x v="7"/>
    <n v="1"/>
    <s v="01:19:53"/>
    <n v="200"/>
    <n v="0"/>
    <n v="220"/>
    <x v="187"/>
    <s v="ESTEBAN  GALDAMES CASORZO - KIMAL"/>
    <x v="4"/>
    <s v="01:19:53"/>
  </r>
  <r>
    <x v="6"/>
    <x v="1"/>
    <x v="4"/>
    <n v="20"/>
    <s v="PR"/>
    <s v="2"/>
    <x v="0"/>
    <s v=""/>
    <s v=""/>
    <m/>
    <s v="MARIA"/>
    <s v="RISHMAWI"/>
    <s v="105OM12"/>
    <x v="185"/>
    <m/>
    <s v=""/>
    <m/>
    <s v=""/>
    <s v="CHL"/>
    <s v=""/>
    <s v="13:30:00"/>
    <s v="14:47:00"/>
    <s v="14:51:36"/>
    <s v="14,71"/>
    <s v="15,58"/>
    <s v="4896"/>
    <m/>
    <m/>
    <m/>
    <m/>
    <m/>
    <m/>
    <m/>
    <m/>
    <m/>
    <m/>
    <m/>
    <m/>
    <m/>
    <m/>
    <m/>
    <m/>
    <m/>
    <m/>
    <m/>
    <m/>
    <m/>
    <m/>
    <m/>
    <n v="14.71"/>
    <n v="4896"/>
    <n v="4896"/>
    <x v="7"/>
    <n v="2"/>
    <s v="01:21:36"/>
    <n v="195"/>
    <n v="-1.7166666666666668"/>
    <n v="213.28333333333333"/>
    <x v="114"/>
    <s v="MARIA RISHMAWI - PRINCIPE"/>
    <x v="4"/>
    <s v="01:19:53"/>
  </r>
  <r>
    <x v="7"/>
    <x v="2"/>
    <x v="6"/>
    <m/>
    <m/>
    <m/>
    <x v="2"/>
    <m/>
    <m/>
    <m/>
    <m/>
    <m/>
    <m/>
    <x v="3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9"/>
    <m/>
    <m/>
    <m/>
    <m/>
    <m/>
    <x v="282"/>
    <m/>
    <x v="2"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497">
  <r>
    <x v="0"/>
    <x v="0"/>
    <s v="MARTIN GARCIA LAZO"/>
    <n v="284.48333333333335"/>
    <n v="1"/>
    <n v="1"/>
    <x v="0"/>
    <n v="284.48333333333335"/>
    <n v="0"/>
  </r>
  <r>
    <x v="0"/>
    <x v="0"/>
    <s v="MATIAS ALAMOS"/>
    <n v="280"/>
    <n v="2"/>
    <n v="1"/>
    <x v="0"/>
    <n v="280"/>
    <n v="0"/>
  </r>
  <r>
    <x v="0"/>
    <x v="0"/>
    <s v="MAXI WIMMER"/>
    <n v="202.06666666666666"/>
    <n v="3"/>
    <n v="1"/>
    <x v="0"/>
    <n v="202.06666666666666"/>
    <n v="0"/>
  </r>
  <r>
    <x v="0"/>
    <x v="0"/>
    <s v="INGRID  FONCK"/>
    <n v="120.81666666666666"/>
    <n v="4"/>
    <n v="1"/>
    <x v="0"/>
    <n v="120.81666666666666"/>
    <n v="0"/>
  </r>
  <r>
    <x v="0"/>
    <x v="0"/>
    <s v="NICOLE HAMMERSLEY FONK"/>
    <n v="0"/>
    <n v="5"/>
    <n v="0"/>
    <x v="1"/>
    <n v="0"/>
    <n v="0"/>
  </r>
  <r>
    <x v="0"/>
    <x v="0"/>
    <s v="CARLOS LETELIER SIVORI"/>
    <n v="0"/>
    <n v="6"/>
    <n v="0"/>
    <x v="1"/>
    <n v="0"/>
    <n v="0"/>
  </r>
  <r>
    <x v="0"/>
    <x v="1"/>
    <s v="PAULA LLORENS CLARK"/>
    <n v="320"/>
    <n v="1"/>
    <n v="1"/>
    <x v="0"/>
    <n v="320"/>
    <n v="0"/>
  </r>
  <r>
    <x v="0"/>
    <x v="1"/>
    <s v="ERNESTO DE LA FUENTE FUENZALIDA"/>
    <n v="273.88333333333333"/>
    <n v="2"/>
    <n v="1"/>
    <x v="0"/>
    <n v="273.88333333333333"/>
    <n v="0"/>
  </r>
  <r>
    <x v="0"/>
    <x v="1"/>
    <s v="MATIAS ALONSO ASCUY"/>
    <n v="217.05"/>
    <n v="3"/>
    <n v="1"/>
    <x v="0"/>
    <n v="217.05"/>
    <n v="0"/>
  </r>
  <r>
    <x v="0"/>
    <x v="1"/>
    <s v="RODOLFO FUENZALIDA SANHUEZA"/>
    <n v="0"/>
    <n v="4"/>
    <n v="1"/>
    <x v="0"/>
    <n v="0"/>
    <n v="0"/>
  </r>
  <r>
    <x v="0"/>
    <x v="2"/>
    <s v="FRANCISCO  EGUIGUREN VALDÉS"/>
    <n v="304.36666666666667"/>
    <n v="1"/>
    <n v="1"/>
    <x v="0"/>
    <n v="304.36666666666667"/>
    <n v="0"/>
  </r>
  <r>
    <x v="0"/>
    <x v="2"/>
    <s v="PABLO LLOMPART"/>
    <n v="279.43333333333334"/>
    <n v="2"/>
    <n v="1"/>
    <x v="0"/>
    <n v="279.43333333333334"/>
    <n v="0"/>
  </r>
  <r>
    <x v="0"/>
    <x v="2"/>
    <s v="JOSE  ELIAS  RISHMAWI"/>
    <n v="210.1"/>
    <n v="3"/>
    <n v="1"/>
    <x v="0"/>
    <n v="210.1"/>
    <n v="0"/>
  </r>
  <r>
    <x v="0"/>
    <x v="2"/>
    <s v="VICENTE  LARRAIN ARJONA"/>
    <n v="0"/>
    <n v="4"/>
    <n v="1"/>
    <x v="0"/>
    <n v="0"/>
    <n v="0"/>
  </r>
  <r>
    <x v="0"/>
    <x v="2"/>
    <s v="AMELIA  LARRAIN"/>
    <n v="0"/>
    <n v="5"/>
    <n v="0"/>
    <x v="1"/>
    <n v="0"/>
    <n v="0"/>
  </r>
  <r>
    <x v="0"/>
    <x v="2"/>
    <s v="CRISTOBAL LARRAIN ARJONA"/>
    <n v="0"/>
    <n v="6"/>
    <n v="0"/>
    <x v="1"/>
    <n v="0"/>
    <n v="0"/>
  </r>
  <r>
    <x v="0"/>
    <x v="2"/>
    <s v="MACARENA SUAZO CEPEDA"/>
    <n v="0"/>
    <n v="7"/>
    <n v="0"/>
    <x v="1"/>
    <n v="0"/>
    <n v="0"/>
  </r>
  <r>
    <x v="0"/>
    <x v="3"/>
    <s v="FELIPE SAT YABER"/>
    <n v="255"/>
    <n v="1"/>
    <n v="1"/>
    <x v="0"/>
    <n v="255"/>
    <n v="0"/>
  </r>
  <r>
    <x v="0"/>
    <x v="3"/>
    <s v="ALFREDO SAT YABER"/>
    <n v="203.16666666666666"/>
    <n v="2"/>
    <n v="1"/>
    <x v="0"/>
    <n v="203.16666666666666"/>
    <n v="0"/>
  </r>
  <r>
    <x v="0"/>
    <x v="3"/>
    <s v="EMILIA PATTERSON"/>
    <n v="104.38333333333333"/>
    <n v="3"/>
    <n v="1"/>
    <x v="0"/>
    <n v="104.38333333333333"/>
    <n v="0"/>
  </r>
  <r>
    <x v="0"/>
    <x v="3"/>
    <s v="CARLA O´NELL"/>
    <n v="75.966666666666669"/>
    <n v="4"/>
    <n v="1"/>
    <x v="0"/>
    <n v="75.966666666666669"/>
    <n v="0"/>
  </r>
  <r>
    <x v="0"/>
    <x v="3"/>
    <s v="CLAUDIO CORNEJO CABEZAS"/>
    <n v="0"/>
    <n v="5"/>
    <n v="0"/>
    <x v="1"/>
    <n v="0"/>
    <n v="0"/>
  </r>
  <r>
    <x v="0"/>
    <x v="3"/>
    <s v="FRANCESCA GIOIA MANSILLA"/>
    <n v="0"/>
    <n v="6"/>
    <n v="0"/>
    <x v="1"/>
    <n v="0"/>
    <n v="0"/>
  </r>
  <r>
    <x v="0"/>
    <x v="4"/>
    <s v="FELIPE PERO DOMEYKO"/>
    <n v="208.26666666666665"/>
    <n v="1"/>
    <n v="1"/>
    <x v="0"/>
    <n v="208.26666666666665"/>
    <n v="0"/>
  </r>
  <r>
    <x v="0"/>
    <x v="4"/>
    <s v="RENI  MULLER"/>
    <n v="183.66666666666666"/>
    <n v="2"/>
    <n v="1"/>
    <x v="0"/>
    <n v="183.66666666666666"/>
    <n v="0"/>
  </r>
  <r>
    <x v="0"/>
    <x v="4"/>
    <s v="COLOMBA MATTE TYRER"/>
    <n v="79.999999990000006"/>
    <n v="3"/>
    <n v="1"/>
    <x v="0"/>
    <n v="79.999999990000006"/>
    <n v="0"/>
  </r>
  <r>
    <x v="0"/>
    <x v="4"/>
    <s v="HARKEN JENSEN"/>
    <n v="79.999999849999995"/>
    <n v="4"/>
    <n v="1"/>
    <x v="0"/>
    <n v="79.999999849999995"/>
    <n v="0"/>
  </r>
  <r>
    <x v="0"/>
    <x v="4"/>
    <s v="ANTON LOPEZ "/>
    <n v="0"/>
    <n v="5"/>
    <n v="0"/>
    <x v="1"/>
    <n v="0"/>
    <n v="0"/>
  </r>
  <r>
    <x v="0"/>
    <x v="5"/>
    <s v="MARIA CECILIA GODOY"/>
    <n v="172.78333333333333"/>
    <n v="1"/>
    <n v="1"/>
    <x v="0"/>
    <n v="172.78333333333333"/>
    <n v="0"/>
  </r>
  <r>
    <x v="0"/>
    <x v="5"/>
    <s v="JUAN ALVARO GONZALEZ ASBUN"/>
    <n v="161.46666666666667"/>
    <n v="2"/>
    <n v="1"/>
    <x v="0"/>
    <n v="161.46666666666667"/>
    <n v="0"/>
  </r>
  <r>
    <x v="0"/>
    <x v="5"/>
    <s v="JOSE ANDRES  POBLETE SALCEDO"/>
    <n v="125.68333333333334"/>
    <n v="3"/>
    <n v="1"/>
    <x v="0"/>
    <n v="125.68333333333334"/>
    <n v="0"/>
  </r>
  <r>
    <x v="0"/>
    <x v="5"/>
    <s v="PILAR TORREALBA"/>
    <n v="0"/>
    <n v="4"/>
    <n v="1"/>
    <x v="0"/>
    <n v="0"/>
    <n v="0"/>
  </r>
  <r>
    <x v="0"/>
    <x v="6"/>
    <s v="ADRIANA PANTOJA CONTRERAA"/>
    <n v="223.3"/>
    <n v="1"/>
    <n v="1"/>
    <x v="0"/>
    <n v="223.3"/>
    <n v="0"/>
  </r>
  <r>
    <x v="0"/>
    <x v="6"/>
    <s v="JUAN GOMEZ"/>
    <n v="208.15"/>
    <n v="2"/>
    <n v="1"/>
    <x v="0"/>
    <n v="208.15"/>
    <n v="0"/>
  </r>
  <r>
    <x v="0"/>
    <x v="7"/>
    <s v="MARIA IGNACIA SAT YABER"/>
    <n v="228.5"/>
    <n v="1"/>
    <n v="1"/>
    <x v="0"/>
    <n v="228.5"/>
    <n v="0"/>
  </r>
  <r>
    <x v="0"/>
    <x v="7"/>
    <s v="JOSEFA AGUILERA"/>
    <n v="81.716666666666669"/>
    <n v="2"/>
    <n v="1"/>
    <x v="0"/>
    <n v="81.716666666666669"/>
    <n v="0"/>
  </r>
  <r>
    <x v="0"/>
    <x v="7"/>
    <s v="RAFAEL  CARRERE"/>
    <n v="70.833333333333329"/>
    <n v="3"/>
    <n v="1"/>
    <x v="0"/>
    <n v="70.833333333333329"/>
    <n v="0"/>
  </r>
  <r>
    <x v="0"/>
    <x v="8"/>
    <s v="NICOLAS SCHMIDT GONZALEZ"/>
    <n v="272.95"/>
    <n v="1"/>
    <n v="1"/>
    <x v="0"/>
    <n v="272.95"/>
    <n v="0"/>
  </r>
  <r>
    <x v="0"/>
    <x v="8"/>
    <s v="FEDERICO SCHMIDT GONZALEZ"/>
    <n v="0"/>
    <n v="2"/>
    <n v="1"/>
    <x v="0"/>
    <n v="0"/>
    <n v="0"/>
  </r>
  <r>
    <x v="0"/>
    <x v="8"/>
    <s v="MARIA ROSA BARAHONA VARGAS"/>
    <n v="0"/>
    <n v="3"/>
    <n v="1"/>
    <x v="0"/>
    <n v="0"/>
    <n v="0"/>
  </r>
  <r>
    <x v="0"/>
    <x v="9"/>
    <s v="CAROLINE MACKENZIE"/>
    <n v="119.99999993"/>
    <n v="1"/>
    <n v="1"/>
    <x v="0"/>
    <n v="119.99999993"/>
    <n v="0"/>
  </r>
  <r>
    <x v="0"/>
    <x v="9"/>
    <s v="DOMINGO SPOERER VERGARA"/>
    <n v="0"/>
    <n v="2"/>
    <n v="1"/>
    <x v="0"/>
    <n v="0"/>
    <n v="0"/>
  </r>
  <r>
    <x v="0"/>
    <x v="9"/>
    <s v="DIEGO OYANEDEL"/>
    <n v="0"/>
    <n v="3"/>
    <n v="1"/>
    <x v="0"/>
    <n v="0"/>
    <n v="0"/>
  </r>
  <r>
    <x v="0"/>
    <x v="9"/>
    <s v="JOSE SPOERER VERGARA"/>
    <n v="0"/>
    <n v="4"/>
    <n v="1"/>
    <x v="0"/>
    <n v="0"/>
    <n v="0"/>
  </r>
  <r>
    <x v="0"/>
    <x v="10"/>
    <s v="VICENTE IRARRAZABAL"/>
    <n v="115.75"/>
    <n v="1"/>
    <n v="1"/>
    <x v="0"/>
    <n v="115.75"/>
    <n v="0"/>
  </r>
  <r>
    <x v="0"/>
    <x v="10"/>
    <s v="PEDRO TOMAS VARELA CERDA"/>
    <n v="0"/>
    <n v="2"/>
    <n v="1"/>
    <x v="0"/>
    <n v="0"/>
    <n v="0"/>
  </r>
  <r>
    <x v="0"/>
    <x v="11"/>
    <s v="CRISTIAN SANCHEZ"/>
    <n v="62.8"/>
    <n v="1"/>
    <n v="1"/>
    <x v="0"/>
    <n v="62.8"/>
    <n v="0"/>
  </r>
  <r>
    <x v="1"/>
    <x v="3"/>
    <s v="CARLA O´NELL"/>
    <n v="244.9"/>
    <n v="1"/>
    <n v="1"/>
    <x v="0"/>
    <n v="244.9"/>
    <n v="0"/>
  </r>
  <r>
    <x v="1"/>
    <x v="3"/>
    <s v="ALFREDO SAT YABER"/>
    <n v="163.18333333333334"/>
    <n v="2"/>
    <n v="1"/>
    <x v="0"/>
    <n v="163.18333333333334"/>
    <n v="0"/>
  </r>
  <r>
    <x v="1"/>
    <x v="3"/>
    <s v="CLAUDIO CORNEJO CABEZAS"/>
    <n v="136.93333333333334"/>
    <n v="3"/>
    <n v="1"/>
    <x v="0"/>
    <n v="136.93333333333334"/>
    <n v="0"/>
  </r>
  <r>
    <x v="1"/>
    <x v="3"/>
    <s v="FELIPE SAT YABER"/>
    <n v="127.75"/>
    <n v="4"/>
    <n v="1"/>
    <x v="0"/>
    <n v="127.75"/>
    <n v="0"/>
  </r>
  <r>
    <x v="1"/>
    <x v="3"/>
    <s v="EMILIA PATTERSON"/>
    <n v="0"/>
    <n v="5"/>
    <n v="0"/>
    <x v="1"/>
    <n v="0"/>
    <n v="0"/>
  </r>
  <r>
    <x v="1"/>
    <x v="10"/>
    <s v="PEDRO TOMAS VARELA CERDA"/>
    <n v="322"/>
    <n v="1"/>
    <n v="1"/>
    <x v="0"/>
    <n v="322"/>
    <n v="0"/>
  </r>
  <r>
    <x v="1"/>
    <x v="10"/>
    <s v="ANDRES GATICA JOLFRE"/>
    <n v="263"/>
    <n v="2"/>
    <n v="1"/>
    <x v="0"/>
    <n v="263"/>
    <n v="0"/>
  </r>
  <r>
    <x v="1"/>
    <x v="7"/>
    <s v="MARIA IGNACIA SAT YABER"/>
    <n v="249"/>
    <n v="1"/>
    <n v="1"/>
    <x v="0"/>
    <n v="249"/>
    <n v="0"/>
  </r>
  <r>
    <x v="1"/>
    <x v="7"/>
    <s v="RAFAEL  CARRERE"/>
    <n v="171.33333333333334"/>
    <n v="2"/>
    <n v="1"/>
    <x v="0"/>
    <n v="171.33333333333334"/>
    <n v="0"/>
  </r>
  <r>
    <x v="1"/>
    <x v="7"/>
    <s v="JOSEFA AGUILERA"/>
    <n v="138.15"/>
    <n v="3"/>
    <n v="1"/>
    <x v="0"/>
    <n v="138.15"/>
    <n v="0"/>
  </r>
  <r>
    <x v="1"/>
    <x v="4"/>
    <s v="COLOMBA MATTE TYRER"/>
    <n v="231.11666666666667"/>
    <n v="1"/>
    <n v="1"/>
    <x v="0"/>
    <n v="231.11666666666667"/>
    <n v="0"/>
  </r>
  <r>
    <x v="1"/>
    <x v="4"/>
    <s v="RENI  MULLER"/>
    <n v="155.51666666666665"/>
    <n v="2"/>
    <n v="1"/>
    <x v="0"/>
    <n v="155.51666666666665"/>
    <n v="0"/>
  </r>
  <r>
    <x v="1"/>
    <x v="4"/>
    <s v="MATIAS LILLO"/>
    <n v="150.21666666666667"/>
    <n v="3"/>
    <n v="1"/>
    <x v="0"/>
    <n v="150.21666666666667"/>
    <n v="0"/>
  </r>
  <r>
    <x v="1"/>
    <x v="4"/>
    <s v="ANTON LOPEZ "/>
    <n v="0"/>
    <n v="4"/>
    <n v="1"/>
    <x v="0"/>
    <n v="0"/>
    <n v="0"/>
  </r>
  <r>
    <x v="1"/>
    <x v="2"/>
    <s v="MACARENA SUAZO CEPEDA"/>
    <n v="253.83333333333334"/>
    <n v="1"/>
    <n v="1"/>
    <x v="0"/>
    <n v="253.83333333333334"/>
    <n v="0"/>
  </r>
  <r>
    <x v="1"/>
    <x v="2"/>
    <s v="JOSE  ELIAS  RISHMAWI"/>
    <n v="213.41666666666666"/>
    <n v="2"/>
    <n v="1"/>
    <x v="0"/>
    <n v="213.41666666666666"/>
    <n v="0"/>
  </r>
  <r>
    <x v="1"/>
    <x v="2"/>
    <s v="AMELIA  LARRAIN"/>
    <n v="0"/>
    <n v="3"/>
    <n v="1"/>
    <x v="0"/>
    <n v="0"/>
    <n v="0"/>
  </r>
  <r>
    <x v="1"/>
    <x v="2"/>
    <s v="VICENTE  LARRAIN ARJONA"/>
    <n v="0"/>
    <n v="4"/>
    <n v="1"/>
    <x v="0"/>
    <n v="0"/>
    <n v="0"/>
  </r>
  <r>
    <x v="1"/>
    <x v="2"/>
    <s v="CRISTOBAL LARRAIN ARJONA"/>
    <n v="0"/>
    <n v="5"/>
    <n v="0"/>
    <x v="1"/>
    <n v="0"/>
    <n v="0"/>
  </r>
  <r>
    <x v="1"/>
    <x v="0"/>
    <s v="MATIAS ALAMOS"/>
    <n v="249.95"/>
    <n v="1"/>
    <n v="1"/>
    <x v="0"/>
    <n v="249.95"/>
    <n v="0"/>
  </r>
  <r>
    <x v="1"/>
    <x v="0"/>
    <s v="MARTIN GARCIA LAZO"/>
    <n v="0"/>
    <n v="2"/>
    <n v="1"/>
    <x v="0"/>
    <n v="0"/>
    <n v="0"/>
  </r>
  <r>
    <x v="1"/>
    <x v="0"/>
    <s v="NICOLE HAMMERSLEY FONK"/>
    <n v="0"/>
    <n v="3"/>
    <n v="1"/>
    <x v="0"/>
    <n v="0"/>
    <n v="0"/>
  </r>
  <r>
    <x v="1"/>
    <x v="0"/>
    <s v="MAXI WIMMER"/>
    <n v="0"/>
    <n v="4"/>
    <n v="1"/>
    <x v="0"/>
    <n v="0"/>
    <n v="0"/>
  </r>
  <r>
    <x v="1"/>
    <x v="9"/>
    <s v="CAROLINE MACKENZIE"/>
    <n v="125.75"/>
    <n v="1"/>
    <n v="1"/>
    <x v="0"/>
    <n v="125.75"/>
    <n v="0"/>
  </r>
  <r>
    <x v="1"/>
    <x v="9"/>
    <s v="DIEGO OYANEDEL"/>
    <n v="83.999999979999998"/>
    <n v="2"/>
    <n v="1"/>
    <x v="0"/>
    <n v="83.999999979999998"/>
    <n v="0"/>
  </r>
  <r>
    <x v="1"/>
    <x v="9"/>
    <s v="JOSE SPOERER VERGARA"/>
    <n v="0"/>
    <n v="3"/>
    <n v="1"/>
    <x v="0"/>
    <n v="0"/>
    <n v="0"/>
  </r>
  <r>
    <x v="1"/>
    <x v="5"/>
    <s v="MARIA CECILIA GODOY"/>
    <n v="191.63333333333333"/>
    <n v="1"/>
    <n v="1"/>
    <x v="0"/>
    <n v="191.63333333333333"/>
    <n v="0"/>
  </r>
  <r>
    <x v="1"/>
    <x v="5"/>
    <s v="PILAR TORREALBA"/>
    <n v="0"/>
    <n v="2"/>
    <n v="1"/>
    <x v="0"/>
    <n v="0"/>
    <n v="0"/>
  </r>
  <r>
    <x v="1"/>
    <x v="5"/>
    <s v="CARLOS HUMERES SIGALA"/>
    <n v="0"/>
    <n v="3"/>
    <n v="1"/>
    <x v="0"/>
    <n v="0"/>
    <n v="0"/>
  </r>
  <r>
    <x v="1"/>
    <x v="8"/>
    <s v="BENJAMIN SCHMIDT GONZALEZ"/>
    <n v="180.23333333333335"/>
    <n v="1"/>
    <n v="1"/>
    <x v="0"/>
    <n v="180.23333333333335"/>
    <n v="0"/>
  </r>
  <r>
    <x v="1"/>
    <x v="8"/>
    <s v="PABLO FIGUEROA SILVA"/>
    <n v="0"/>
    <n v="2"/>
    <n v="1"/>
    <x v="0"/>
    <n v="0"/>
    <n v="0"/>
  </r>
  <r>
    <x v="1"/>
    <x v="1"/>
    <s v="ERNESTO DE LA FUENTE FUENZALIDA"/>
    <n v="0"/>
    <n v="1"/>
    <n v="1"/>
    <x v="0"/>
    <n v="0"/>
    <n v="0"/>
  </r>
  <r>
    <x v="1"/>
    <x v="1"/>
    <s v="FRANCISCA  SANTA CRUZ MANRIQUEZ"/>
    <n v="0"/>
    <n v="2"/>
    <n v="1"/>
    <x v="0"/>
    <n v="0"/>
    <n v="0"/>
  </r>
  <r>
    <x v="1"/>
    <x v="1"/>
    <s v="RODOLFO FUENZALIDA SANHUEZA"/>
    <n v="0"/>
    <n v="3"/>
    <n v="1"/>
    <x v="0"/>
    <n v="0"/>
    <n v="0"/>
  </r>
  <r>
    <x v="1"/>
    <x v="1"/>
    <s v="PAULA LLORENS CLARK"/>
    <n v="0"/>
    <n v="4"/>
    <n v="1"/>
    <x v="0"/>
    <n v="0"/>
    <n v="0"/>
  </r>
  <r>
    <x v="2"/>
    <x v="2"/>
    <s v="JOSE  ELIAS  RISHMAWI"/>
    <n v="257.36666666666667"/>
    <n v="1"/>
    <n v="1"/>
    <x v="0"/>
    <n v="257.36666666666667"/>
    <n v="0"/>
  </r>
  <r>
    <x v="2"/>
    <x v="2"/>
    <s v="PABLO LLOMPART"/>
    <n v="256.48333333333335"/>
    <n v="2"/>
    <n v="1"/>
    <x v="0"/>
    <n v="256.48333333333335"/>
    <n v="0"/>
  </r>
  <r>
    <x v="2"/>
    <x v="2"/>
    <s v="FRANCISCO  EGUIGUREN VALDÉS"/>
    <n v="186.63333333333333"/>
    <n v="3"/>
    <n v="1"/>
    <x v="0"/>
    <n v="186.63333333333333"/>
    <n v="0"/>
  </r>
  <r>
    <x v="2"/>
    <x v="2"/>
    <s v="CRISTOBAL LARRAIN ARJONA"/>
    <n v="181.58333333333331"/>
    <n v="4"/>
    <n v="1"/>
    <x v="0"/>
    <n v="181.58333333333331"/>
    <n v="0"/>
  </r>
  <r>
    <x v="2"/>
    <x v="2"/>
    <s v="AMELIA  LARRAIN"/>
    <n v="113.5"/>
    <n v="5"/>
    <n v="0"/>
    <x v="1"/>
    <n v="0"/>
    <n v="113.5"/>
  </r>
  <r>
    <x v="2"/>
    <x v="2"/>
    <s v="MACARENA SUAZO CEPEDA"/>
    <n v="89.2"/>
    <n v="6"/>
    <n v="0"/>
    <x v="1"/>
    <n v="0"/>
    <n v="89.2"/>
  </r>
  <r>
    <x v="2"/>
    <x v="2"/>
    <s v="VICENTE  LARRAIN ARJONA"/>
    <n v="0"/>
    <n v="7"/>
    <n v="0"/>
    <x v="1"/>
    <n v="0"/>
    <n v="0"/>
  </r>
  <r>
    <x v="2"/>
    <x v="3"/>
    <s v="FELIPE SAT YABER"/>
    <n v="314.89999999999998"/>
    <n v="1"/>
    <n v="1"/>
    <x v="0"/>
    <n v="314.89999999999998"/>
    <n v="0"/>
  </r>
  <r>
    <x v="2"/>
    <x v="3"/>
    <s v="EMILIA PATTERSON"/>
    <n v="247.08333333333334"/>
    <n v="2"/>
    <n v="1"/>
    <x v="0"/>
    <n v="247.08333333333334"/>
    <n v="0"/>
  </r>
  <r>
    <x v="2"/>
    <x v="3"/>
    <s v="ALFREDO SAT YABER"/>
    <n v="137.31666666666666"/>
    <n v="3"/>
    <n v="1"/>
    <x v="0"/>
    <n v="137.31666666666666"/>
    <n v="0"/>
  </r>
  <r>
    <x v="2"/>
    <x v="3"/>
    <s v="CARLA O´NELL"/>
    <n v="131.16666666666666"/>
    <n v="4"/>
    <n v="1"/>
    <x v="0"/>
    <n v="131.16666666666666"/>
    <n v="0"/>
  </r>
  <r>
    <x v="2"/>
    <x v="3"/>
    <s v="CLAUDIO CORNEJO CABEZAS"/>
    <n v="0"/>
    <n v="5"/>
    <n v="0"/>
    <x v="1"/>
    <n v="0"/>
    <n v="0"/>
  </r>
  <r>
    <x v="2"/>
    <x v="9"/>
    <s v="CAROLINE MACKENZIE"/>
    <n v="267.81666666666666"/>
    <n v="1"/>
    <n v="1"/>
    <x v="0"/>
    <n v="267.81666666666666"/>
    <n v="0"/>
  </r>
  <r>
    <x v="2"/>
    <x v="9"/>
    <s v="JOSE SPOERER VERGARA"/>
    <n v="242.65"/>
    <n v="2"/>
    <n v="1"/>
    <x v="0"/>
    <n v="242.65"/>
    <n v="0"/>
  </r>
  <r>
    <x v="2"/>
    <x v="9"/>
    <s v="DIEGO OYANEDEL"/>
    <n v="129.16666666666669"/>
    <n v="3"/>
    <n v="1"/>
    <x v="0"/>
    <n v="129.16666666666669"/>
    <n v="0"/>
  </r>
  <r>
    <x v="2"/>
    <x v="10"/>
    <s v="ANDRES GATICA JOLFRE"/>
    <n v="263"/>
    <n v="1"/>
    <n v="1"/>
    <x v="0"/>
    <n v="263"/>
    <n v="0"/>
  </r>
  <r>
    <x v="2"/>
    <x v="10"/>
    <s v="PEDRO TOMAS VARELA CERDA"/>
    <n v="205.15"/>
    <n v="2"/>
    <n v="1"/>
    <x v="0"/>
    <n v="205.15"/>
    <n v="0"/>
  </r>
  <r>
    <x v="2"/>
    <x v="10"/>
    <s v="JOSE PEDRO VARELA ALFONSO"/>
    <n v="104.03333333333333"/>
    <n v="3"/>
    <n v="1"/>
    <x v="0"/>
    <n v="104.03333333333333"/>
    <n v="0"/>
  </r>
  <r>
    <x v="2"/>
    <x v="8"/>
    <s v="JOSEFINA MATURANA FELL"/>
    <n v="325"/>
    <n v="1"/>
    <n v="1"/>
    <x v="0"/>
    <n v="325"/>
    <n v="0"/>
  </r>
  <r>
    <x v="2"/>
    <x v="8"/>
    <s v="RENZO  ALVARADO BAHAMONDES"/>
    <n v="171.43333333333334"/>
    <n v="2"/>
    <n v="1"/>
    <x v="0"/>
    <n v="171.43333333333334"/>
    <n v="0"/>
  </r>
  <r>
    <x v="2"/>
    <x v="4"/>
    <s v="FELIPE PERO DOMEYKO"/>
    <n v="262.39999999999998"/>
    <n v="1"/>
    <n v="1"/>
    <x v="0"/>
    <n v="262.39999999999998"/>
    <n v="0"/>
  </r>
  <r>
    <x v="2"/>
    <x v="4"/>
    <s v="MATIAS LILLO"/>
    <n v="188.65"/>
    <n v="2"/>
    <n v="1"/>
    <x v="0"/>
    <n v="188.65"/>
    <n v="0"/>
  </r>
  <r>
    <x v="2"/>
    <x v="4"/>
    <s v="RENI  MULLER"/>
    <n v="0"/>
    <n v="3"/>
    <n v="1"/>
    <x v="0"/>
    <n v="0"/>
    <n v="0"/>
  </r>
  <r>
    <x v="2"/>
    <x v="0"/>
    <s v="MATIAS ALAMOS"/>
    <n v="278.01666666666665"/>
    <n v="1"/>
    <n v="1"/>
    <x v="0"/>
    <n v="278.01666666666665"/>
    <n v="0"/>
  </r>
  <r>
    <x v="2"/>
    <x v="0"/>
    <s v="JOSE FARRACH"/>
    <n v="0"/>
    <n v="2"/>
    <n v="1"/>
    <x v="0"/>
    <n v="0"/>
    <n v="0"/>
  </r>
  <r>
    <x v="2"/>
    <x v="0"/>
    <s v="MARTIN GARCIA LAZO"/>
    <n v="0"/>
    <n v="3"/>
    <n v="1"/>
    <x v="0"/>
    <n v="0"/>
    <n v="0"/>
  </r>
  <r>
    <x v="2"/>
    <x v="7"/>
    <s v="MARIA IGNACIA SAT YABER"/>
    <n v="241"/>
    <n v="1"/>
    <n v="1"/>
    <x v="0"/>
    <n v="241"/>
    <n v="0"/>
  </r>
  <r>
    <x v="2"/>
    <x v="7"/>
    <s v="JOSEFA AGUILERA"/>
    <n v="0"/>
    <n v="2"/>
    <n v="1"/>
    <x v="0"/>
    <n v="0"/>
    <n v="0"/>
  </r>
  <r>
    <x v="2"/>
    <x v="7"/>
    <s v="RAFAEL  CARRERE"/>
    <n v="0"/>
    <n v="3"/>
    <n v="1"/>
    <x v="0"/>
    <n v="0"/>
    <n v="0"/>
  </r>
  <r>
    <x v="2"/>
    <x v="5"/>
    <s v="MARIA CECILIA GODOY"/>
    <n v="170"/>
    <n v="1"/>
    <n v="1"/>
    <x v="0"/>
    <n v="170"/>
    <n v="0"/>
  </r>
  <r>
    <x v="2"/>
    <x v="5"/>
    <s v="JUAN ALVARO GONZALEZ ASBUN"/>
    <n v="0"/>
    <n v="2"/>
    <n v="1"/>
    <x v="0"/>
    <n v="0"/>
    <n v="0"/>
  </r>
  <r>
    <x v="3"/>
    <x v="0"/>
    <s v="MAXI WIMMER"/>
    <n v="285.86666666666662"/>
    <n v="1"/>
    <n v="1"/>
    <x v="0"/>
    <n v="285.86666666666662"/>
    <n v="0"/>
  </r>
  <r>
    <x v="3"/>
    <x v="0"/>
    <s v="NICOLE HAMMERSLEY FONK"/>
    <n v="252.53333333333333"/>
    <n v="2"/>
    <n v="1"/>
    <x v="0"/>
    <n v="252.53333333333333"/>
    <n v="0"/>
  </r>
  <r>
    <x v="3"/>
    <x v="0"/>
    <s v="MATIAS ALAMOS"/>
    <n v="243.2833333333333"/>
    <n v="3"/>
    <n v="1"/>
    <x v="0"/>
    <n v="243.2833333333333"/>
    <n v="0"/>
  </r>
  <r>
    <x v="3"/>
    <x v="0"/>
    <s v="INGRID  FONCK"/>
    <n v="211.13333333333335"/>
    <n v="4"/>
    <n v="1"/>
    <x v="0"/>
    <n v="211.13333333333335"/>
    <n v="0"/>
  </r>
  <r>
    <x v="3"/>
    <x v="0"/>
    <s v="MARTIN GARCIA LAZO"/>
    <n v="0"/>
    <n v="5"/>
    <n v="0"/>
    <x v="1"/>
    <n v="0"/>
    <n v="0"/>
  </r>
  <r>
    <x v="3"/>
    <x v="3"/>
    <s v="ALFREDO SAT YABER"/>
    <n v="314.83333333333331"/>
    <n v="1"/>
    <n v="1"/>
    <x v="0"/>
    <n v="314.83333333333331"/>
    <n v="0"/>
  </r>
  <r>
    <x v="3"/>
    <x v="3"/>
    <s v="FELIPE SAT YABER"/>
    <n v="222.34999999999997"/>
    <n v="2"/>
    <n v="1"/>
    <x v="0"/>
    <n v="222.34999999999997"/>
    <n v="0"/>
  </r>
  <r>
    <x v="3"/>
    <x v="3"/>
    <s v="EMILIA PATTERSON"/>
    <n v="176.68333333333331"/>
    <n v="3"/>
    <n v="1"/>
    <x v="0"/>
    <n v="176.68333333333331"/>
    <n v="0"/>
  </r>
  <r>
    <x v="3"/>
    <x v="3"/>
    <s v="FRANCESCA GIOIA MANSILLA"/>
    <n v="0"/>
    <n v="4"/>
    <n v="1"/>
    <x v="0"/>
    <n v="0"/>
    <n v="0"/>
  </r>
  <r>
    <x v="3"/>
    <x v="10"/>
    <s v="PEDRO TOMAS VARELA CERDA"/>
    <n v="293.06666666666666"/>
    <n v="1"/>
    <n v="1"/>
    <x v="0"/>
    <n v="293.06666666666666"/>
    <n v="0"/>
  </r>
  <r>
    <x v="3"/>
    <x v="10"/>
    <s v="ANDRES GATICA JOLFRE"/>
    <n v="255.86666666666667"/>
    <n v="2"/>
    <n v="1"/>
    <x v="0"/>
    <n v="255.86666666666667"/>
    <n v="0"/>
  </r>
  <r>
    <x v="3"/>
    <x v="2"/>
    <s v="CRISTOBAL LARRAIN ARJONA"/>
    <n v="298.38333333333333"/>
    <n v="1"/>
    <n v="1"/>
    <x v="0"/>
    <n v="298.38333333333333"/>
    <n v="0"/>
  </r>
  <r>
    <x v="3"/>
    <x v="2"/>
    <s v="AMELIA  LARRAIN"/>
    <n v="109.11666666666667"/>
    <n v="2"/>
    <n v="1"/>
    <x v="0"/>
    <n v="109.11666666666667"/>
    <n v="0"/>
  </r>
  <r>
    <x v="3"/>
    <x v="2"/>
    <s v="VICENTE  LARRAIN ARJONA"/>
    <n v="104.08333333333334"/>
    <n v="3"/>
    <n v="1"/>
    <x v="0"/>
    <n v="104.08333333333334"/>
    <n v="0"/>
  </r>
  <r>
    <x v="3"/>
    <x v="2"/>
    <s v="JOSE  ELIAS  RISHMAWI"/>
    <n v="0"/>
    <n v="4"/>
    <n v="1"/>
    <x v="0"/>
    <n v="0"/>
    <n v="0"/>
  </r>
  <r>
    <x v="3"/>
    <x v="2"/>
    <s v="FRANCISCO  EGUIGUREN VALDÉS"/>
    <n v="0"/>
    <n v="5"/>
    <n v="0"/>
    <x v="1"/>
    <n v="0"/>
    <n v="0"/>
  </r>
  <r>
    <x v="3"/>
    <x v="4"/>
    <s v="MATIAS LILLO"/>
    <n v="247.66666666666666"/>
    <n v="1"/>
    <n v="1"/>
    <x v="0"/>
    <n v="247.66666666666666"/>
    <n v="0"/>
  </r>
  <r>
    <x v="3"/>
    <x v="4"/>
    <s v="HARKEN JENSEN"/>
    <n v="219.65"/>
    <n v="2"/>
    <n v="1"/>
    <x v="0"/>
    <n v="219.65"/>
    <n v="0"/>
  </r>
  <r>
    <x v="3"/>
    <x v="4"/>
    <s v="FELIPE PERO DOMEYKO"/>
    <n v="0"/>
    <n v="3"/>
    <n v="1"/>
    <x v="0"/>
    <n v="0"/>
    <n v="0"/>
  </r>
  <r>
    <x v="3"/>
    <x v="4"/>
    <s v="COLOMBA MATTE TYRER"/>
    <n v="0"/>
    <n v="4"/>
    <n v="1"/>
    <x v="0"/>
    <n v="0"/>
    <n v="0"/>
  </r>
  <r>
    <x v="3"/>
    <x v="4"/>
    <s v="RENI  MULLER"/>
    <n v="0"/>
    <n v="5"/>
    <n v="0"/>
    <x v="1"/>
    <n v="0"/>
    <n v="0"/>
  </r>
  <r>
    <x v="3"/>
    <x v="8"/>
    <s v="NICOLAS SCHMIDT GONZALEZ"/>
    <n v="221.1"/>
    <n v="1"/>
    <n v="1"/>
    <x v="0"/>
    <n v="221.1"/>
    <n v="0"/>
  </r>
  <r>
    <x v="3"/>
    <x v="8"/>
    <s v="RENZO  ALVARADO BAHAMONDES"/>
    <n v="120.35000000000001"/>
    <n v="2"/>
    <n v="1"/>
    <x v="0"/>
    <n v="120.35000000000001"/>
    <n v="0"/>
  </r>
  <r>
    <x v="3"/>
    <x v="5"/>
    <s v="MARIA CECILIA GODOY"/>
    <n v="172.26666666666665"/>
    <n v="1"/>
    <n v="1"/>
    <x v="0"/>
    <n v="172.26666666666665"/>
    <n v="0"/>
  </r>
  <r>
    <x v="3"/>
    <x v="5"/>
    <s v="JOSE ANDRES  POBLETE SALCEDO"/>
    <n v="146.06666666666666"/>
    <n v="2"/>
    <n v="1"/>
    <x v="0"/>
    <n v="146.06666666666666"/>
    <n v="0"/>
  </r>
  <r>
    <x v="3"/>
    <x v="1"/>
    <s v="ERNESTO DE LA FUENTE FUENZALIDA"/>
    <n v="271.90000000000003"/>
    <n v="1"/>
    <n v="1"/>
    <x v="0"/>
    <n v="271.90000000000003"/>
    <n v="0"/>
  </r>
  <r>
    <x v="3"/>
    <x v="1"/>
    <s v="CATALINA LLORENS CLARK"/>
    <n v="0"/>
    <n v="2"/>
    <n v="1"/>
    <x v="0"/>
    <n v="0"/>
    <n v="0"/>
  </r>
  <r>
    <x v="3"/>
    <x v="1"/>
    <s v="RODOLFO FUENZALIDA SANHUEZA"/>
    <n v="0"/>
    <n v="3"/>
    <n v="1"/>
    <x v="0"/>
    <n v="0"/>
    <n v="0"/>
  </r>
  <r>
    <x v="3"/>
    <x v="1"/>
    <s v="MATIAS ALONSO ASCUY"/>
    <n v="0"/>
    <n v="4"/>
    <n v="1"/>
    <x v="0"/>
    <n v="0"/>
    <n v="0"/>
  </r>
  <r>
    <x v="3"/>
    <x v="9"/>
    <s v="CAROLINE MACKENZIE"/>
    <n v="146.94999999999999"/>
    <n v="1"/>
    <n v="1"/>
    <x v="0"/>
    <n v="146.94999999999999"/>
    <n v="0"/>
  </r>
  <r>
    <x v="3"/>
    <x v="9"/>
    <s v="JOSE SPOERER VERGARA"/>
    <n v="81.799999959999994"/>
    <n v="2"/>
    <n v="1"/>
    <x v="0"/>
    <n v="81.799999959999994"/>
    <n v="0"/>
  </r>
  <r>
    <x v="3"/>
    <x v="11"/>
    <s v="CRISTIAN SANCHEZ"/>
    <n v="56.733333333333334"/>
    <n v="1"/>
    <n v="1"/>
    <x v="0"/>
    <n v="56.733333333333334"/>
    <n v="0"/>
  </r>
  <r>
    <x v="3"/>
    <x v="7"/>
    <s v="JOSEFA AGUILERA"/>
    <n v="0"/>
    <n v="1"/>
    <n v="1"/>
    <x v="0"/>
    <n v="0"/>
    <n v="0"/>
  </r>
  <r>
    <x v="3"/>
    <x v="6"/>
    <s v="ADRIANA PANTOJA CONTRERAA"/>
    <n v="0"/>
    <n v="1"/>
    <n v="1"/>
    <x v="0"/>
    <n v="0"/>
    <n v="0"/>
  </r>
  <r>
    <x v="4"/>
    <x v="0"/>
    <s v="MARTIN GARCIA LAZO"/>
    <n v="299.95"/>
    <n v="1"/>
    <n v="1"/>
    <x v="0"/>
    <n v="299.95"/>
    <n v="0"/>
  </r>
  <r>
    <x v="4"/>
    <x v="0"/>
    <s v="MAXI WIMMER"/>
    <n v="272.58333333333331"/>
    <n v="2"/>
    <n v="1"/>
    <x v="0"/>
    <n v="272.58333333333331"/>
    <n v="0"/>
  </r>
  <r>
    <x v="4"/>
    <x v="0"/>
    <s v="INGRID  FONCK"/>
    <n v="239.73333333333335"/>
    <n v="3"/>
    <n v="1"/>
    <x v="0"/>
    <n v="239.73333333333335"/>
    <n v="0"/>
  </r>
  <r>
    <x v="4"/>
    <x v="0"/>
    <s v="MATIAS ALAMOS"/>
    <n v="199.78333333333333"/>
    <n v="4"/>
    <n v="1"/>
    <x v="0"/>
    <n v="199.78333333333333"/>
    <n v="0"/>
  </r>
  <r>
    <x v="4"/>
    <x v="0"/>
    <s v="NICOLE HAMMERSLEY FONK"/>
    <n v="166.18333333333334"/>
    <n v="5"/>
    <n v="0"/>
    <x v="1"/>
    <n v="0"/>
    <n v="166.18333333333334"/>
  </r>
  <r>
    <x v="4"/>
    <x v="1"/>
    <s v="RODOLFO FUENZALIDA SANHUEZA"/>
    <n v="280.3"/>
    <n v="1"/>
    <n v="1"/>
    <x v="0"/>
    <n v="280.3"/>
    <n v="0"/>
  </r>
  <r>
    <x v="4"/>
    <x v="1"/>
    <s v="ERNESTO DE LA FUENTE FUENZALIDA"/>
    <n v="275.26666666666665"/>
    <n v="2"/>
    <n v="1"/>
    <x v="0"/>
    <n v="275.26666666666665"/>
    <n v="0"/>
  </r>
  <r>
    <x v="4"/>
    <x v="1"/>
    <s v="FRANCISCA  SANTA CRUZ MANRIQUEZ"/>
    <n v="248.53333333333333"/>
    <n v="3"/>
    <n v="1"/>
    <x v="0"/>
    <n v="248.53333333333333"/>
    <n v="0"/>
  </r>
  <r>
    <x v="4"/>
    <x v="1"/>
    <s v="MATIAS ALONSO ASCUY"/>
    <n v="224.58333333333331"/>
    <n v="4"/>
    <n v="1"/>
    <x v="0"/>
    <n v="224.58333333333331"/>
    <n v="0"/>
  </r>
  <r>
    <x v="4"/>
    <x v="2"/>
    <s v="CRISTOBAL LARRAIN ARJONA"/>
    <n v="246.78333333333333"/>
    <n v="1"/>
    <n v="1"/>
    <x v="0"/>
    <n v="246.78333333333333"/>
    <n v="0"/>
  </r>
  <r>
    <x v="4"/>
    <x v="2"/>
    <s v="FRANCISCO  EGUIGUREN VALDÉS"/>
    <n v="217.23333333333335"/>
    <n v="2"/>
    <n v="1"/>
    <x v="0"/>
    <n v="217.23333333333335"/>
    <n v="0"/>
  </r>
  <r>
    <x v="4"/>
    <x v="2"/>
    <s v="AMELIA  LARRAIN"/>
    <n v="133.05000000000001"/>
    <n v="3"/>
    <n v="1"/>
    <x v="0"/>
    <n v="133.05000000000001"/>
    <n v="0"/>
  </r>
  <r>
    <x v="4"/>
    <x v="2"/>
    <s v="MACARENA SUAZO CEPEDA"/>
    <n v="129.64999999999998"/>
    <n v="4"/>
    <n v="1"/>
    <x v="0"/>
    <n v="129.64999999999998"/>
    <n v="0"/>
  </r>
  <r>
    <x v="4"/>
    <x v="2"/>
    <s v="VICENTE  LARRAIN ARJONA"/>
    <n v="0"/>
    <n v="5"/>
    <n v="0"/>
    <x v="1"/>
    <n v="0"/>
    <n v="0"/>
  </r>
  <r>
    <x v="4"/>
    <x v="2"/>
    <s v="PABLO LLOMPART"/>
    <n v="0"/>
    <n v="6"/>
    <n v="0"/>
    <x v="1"/>
    <n v="0"/>
    <n v="0"/>
  </r>
  <r>
    <x v="4"/>
    <x v="7"/>
    <s v="MARIA IGNACIA SAT YABER"/>
    <n v="233.68333333333331"/>
    <n v="1"/>
    <n v="1"/>
    <x v="0"/>
    <n v="233.68333333333331"/>
    <n v="0"/>
  </r>
  <r>
    <x v="4"/>
    <x v="7"/>
    <s v="RAFAEL  CARRERE"/>
    <n v="206.36666666666667"/>
    <n v="2"/>
    <n v="1"/>
    <x v="0"/>
    <n v="206.36666666666667"/>
    <n v="0"/>
  </r>
  <r>
    <x v="4"/>
    <x v="7"/>
    <s v="JOSEFA AGUILERA"/>
    <n v="200.25"/>
    <n v="3"/>
    <n v="1"/>
    <x v="0"/>
    <n v="200.25"/>
    <n v="0"/>
  </r>
  <r>
    <x v="4"/>
    <x v="12"/>
    <s v="JOSEFINA MATURANA FELL"/>
    <n v="163.95000000000002"/>
    <n v="1"/>
    <n v="1"/>
    <x v="0"/>
    <n v="163.95000000000002"/>
    <n v="0"/>
  </r>
  <r>
    <x v="4"/>
    <x v="12"/>
    <s v="RENZO  ALVARADO BAHAMONDES"/>
    <n v="157.56666666666666"/>
    <n v="2"/>
    <n v="1"/>
    <x v="0"/>
    <n v="157.56666666666666"/>
    <n v="0"/>
  </r>
  <r>
    <x v="4"/>
    <x v="12"/>
    <s v="BENJAMIN SCHMIDT GONZALEZ"/>
    <n v="137.5"/>
    <n v="3"/>
    <n v="1"/>
    <x v="0"/>
    <n v="137.5"/>
    <n v="0"/>
  </r>
  <r>
    <x v="4"/>
    <x v="12"/>
    <s v="NICOLAS SCHMIDT GONZALEZ"/>
    <n v="0"/>
    <n v="4"/>
    <n v="1"/>
    <x v="0"/>
    <n v="0"/>
    <n v="0"/>
  </r>
  <r>
    <x v="4"/>
    <x v="3"/>
    <s v="EMILIA PATTERSON"/>
    <n v="172.60000000000002"/>
    <n v="1"/>
    <n v="1"/>
    <x v="0"/>
    <n v="172.60000000000002"/>
    <n v="0"/>
  </r>
  <r>
    <x v="4"/>
    <x v="3"/>
    <s v="FRANCESCA GIOIA MANSILLA"/>
    <n v="123.23333333333332"/>
    <n v="2"/>
    <n v="1"/>
    <x v="0"/>
    <n v="123.23333333333332"/>
    <n v="0"/>
  </r>
  <r>
    <x v="4"/>
    <x v="3"/>
    <s v="CLAUDIO CORNEJO CABEZAS"/>
    <n v="85.083333333333314"/>
    <n v="3"/>
    <n v="1"/>
    <x v="0"/>
    <n v="85.083333333333314"/>
    <n v="0"/>
  </r>
  <r>
    <x v="4"/>
    <x v="3"/>
    <s v="FELIPE SAT YABER"/>
    <n v="0"/>
    <n v="4"/>
    <n v="1"/>
    <x v="0"/>
    <n v="0"/>
    <n v="0"/>
  </r>
  <r>
    <x v="4"/>
    <x v="5"/>
    <s v="JUAN ALVARO GONZALEZ ASBUN"/>
    <n v="196.63333333333333"/>
    <n v="1"/>
    <n v="1"/>
    <x v="0"/>
    <n v="196.63333333333333"/>
    <n v="0"/>
  </r>
  <r>
    <x v="4"/>
    <x v="5"/>
    <s v="CARLOS HUMERES SIGALA"/>
    <n v="119.99999984"/>
    <n v="2"/>
    <n v="1"/>
    <x v="0"/>
    <n v="119.99999984"/>
    <n v="0"/>
  </r>
  <r>
    <x v="4"/>
    <x v="5"/>
    <s v="PILAR TORREALBA"/>
    <n v="0"/>
    <n v="3"/>
    <n v="1"/>
    <x v="0"/>
    <n v="0"/>
    <n v="0"/>
  </r>
  <r>
    <x v="4"/>
    <x v="5"/>
    <s v="MARIA CECILIA GODOY"/>
    <n v="0"/>
    <n v="4"/>
    <n v="1"/>
    <x v="0"/>
    <n v="0"/>
    <n v="0"/>
  </r>
  <r>
    <x v="4"/>
    <x v="4"/>
    <s v="FELIPE PERO DOMEYKO"/>
    <n v="263.73333333333335"/>
    <n v="1"/>
    <n v="1"/>
    <x v="0"/>
    <n v="263.73333333333335"/>
    <n v="0"/>
  </r>
  <r>
    <x v="4"/>
    <x v="10"/>
    <s v="PEDRO TOMAS VARELA CERDA"/>
    <n v="208.81666666666666"/>
    <n v="1"/>
    <n v="1"/>
    <x v="0"/>
    <n v="208.81666666666666"/>
    <n v="0"/>
  </r>
  <r>
    <x v="4"/>
    <x v="10"/>
    <s v="ANDRES GATICA JOLFRE"/>
    <n v="0"/>
    <n v="2"/>
    <n v="1"/>
    <x v="0"/>
    <n v="0"/>
    <n v="0"/>
  </r>
  <r>
    <x v="4"/>
    <x v="9"/>
    <s v="JOSE SPOERER VERGARA"/>
    <n v="104.10000000000001"/>
    <n v="1"/>
    <n v="1"/>
    <x v="0"/>
    <n v="104.10000000000001"/>
    <n v="0"/>
  </r>
  <r>
    <x v="4"/>
    <x v="9"/>
    <s v="DIEGO OYANEDEL"/>
    <n v="99.050000000000011"/>
    <n v="2"/>
    <n v="1"/>
    <x v="0"/>
    <n v="99.050000000000011"/>
    <n v="0"/>
  </r>
  <r>
    <x v="4"/>
    <x v="9"/>
    <s v="CAROLINE MACKENZIE"/>
    <n v="0"/>
    <n v="3"/>
    <n v="1"/>
    <x v="0"/>
    <n v="0"/>
    <n v="0"/>
  </r>
  <r>
    <x v="5"/>
    <x v="2"/>
    <s v="FRANCISCO  EGUIGUREN VALDÉS"/>
    <n v="219.7"/>
    <n v="1"/>
    <n v="1"/>
    <x v="0"/>
    <n v="219.7"/>
    <n v="0"/>
  </r>
  <r>
    <x v="5"/>
    <x v="2"/>
    <s v="AMELIA  LARRAIN"/>
    <n v="193.58333333333334"/>
    <n v="2"/>
    <n v="1"/>
    <x v="0"/>
    <n v="193.58333333333334"/>
    <n v="0"/>
  </r>
  <r>
    <x v="5"/>
    <x v="2"/>
    <s v="VICENTE  LARRAIN ARJONA"/>
    <n v="165.26666666666668"/>
    <n v="3"/>
    <n v="1"/>
    <x v="0"/>
    <n v="165.26666666666668"/>
    <n v="0"/>
  </r>
  <r>
    <x v="5"/>
    <x v="2"/>
    <s v="JOSE  ELIAS  RISHMAWI"/>
    <n v="0"/>
    <n v="4"/>
    <n v="1"/>
    <x v="0"/>
    <n v="0"/>
    <n v="0"/>
  </r>
  <r>
    <x v="5"/>
    <x v="2"/>
    <s v="CRISTOBAL LARRAIN ARJONA"/>
    <n v="0"/>
    <n v="5"/>
    <n v="0"/>
    <x v="1"/>
    <n v="0"/>
    <n v="0"/>
  </r>
  <r>
    <x v="5"/>
    <x v="12"/>
    <s v="RENZO  ALVARADO BAHAMONDES"/>
    <n v="170.36666666666667"/>
    <n v="1"/>
    <n v="1"/>
    <x v="0"/>
    <n v="170.36666666666667"/>
    <n v="0"/>
  </r>
  <r>
    <x v="5"/>
    <x v="12"/>
    <s v="JOSEFINA MATURANA FELL"/>
    <n v="157.80000000000001"/>
    <n v="2"/>
    <n v="1"/>
    <x v="0"/>
    <n v="157.80000000000001"/>
    <n v="0"/>
  </r>
  <r>
    <x v="5"/>
    <x v="12"/>
    <s v="BENJAMIN SCHMIDT GONZALEZ"/>
    <n v="110.6"/>
    <n v="3"/>
    <n v="1"/>
    <x v="0"/>
    <n v="110.6"/>
    <n v="0"/>
  </r>
  <r>
    <x v="5"/>
    <x v="12"/>
    <s v="NICOLAS SCHMIDT GONZALEZ"/>
    <n v="0"/>
    <n v="4"/>
    <n v="1"/>
    <x v="0"/>
    <n v="0"/>
    <n v="0"/>
  </r>
  <r>
    <x v="5"/>
    <x v="1"/>
    <s v="ERNESTO DE LA FUENTE FUENZALIDA"/>
    <n v="284.89999999999998"/>
    <n v="1"/>
    <n v="1"/>
    <x v="0"/>
    <n v="284.89999999999998"/>
    <n v="0"/>
  </r>
  <r>
    <x v="5"/>
    <x v="1"/>
    <s v="RODOLFO FUENZALIDA SANHUEZA"/>
    <n v="151.48333333333335"/>
    <n v="2"/>
    <n v="1"/>
    <x v="0"/>
    <n v="151.48333333333335"/>
    <n v="0"/>
  </r>
  <r>
    <x v="5"/>
    <x v="1"/>
    <s v="MATIAS ALONSO ASCUY"/>
    <n v="0"/>
    <n v="3"/>
    <n v="1"/>
    <x v="0"/>
    <n v="0"/>
    <n v="0"/>
  </r>
  <r>
    <x v="5"/>
    <x v="1"/>
    <s v="PAULA LLORENS CLARK"/>
    <n v="0"/>
    <n v="4"/>
    <n v="1"/>
    <x v="0"/>
    <n v="0"/>
    <n v="0"/>
  </r>
  <r>
    <x v="5"/>
    <x v="7"/>
    <s v="MARIA IGNACIA SAT YABER"/>
    <n v="242"/>
    <n v="1"/>
    <n v="1"/>
    <x v="0"/>
    <n v="242"/>
    <n v="0"/>
  </r>
  <r>
    <x v="5"/>
    <x v="7"/>
    <s v="JOSEFA AGUILERA"/>
    <n v="177.63333333333333"/>
    <n v="2"/>
    <n v="1"/>
    <x v="0"/>
    <n v="177.63333333333333"/>
    <n v="0"/>
  </r>
  <r>
    <x v="5"/>
    <x v="9"/>
    <s v="DIEGO OYANEDEL"/>
    <n v="128.43333333333334"/>
    <n v="1"/>
    <n v="1"/>
    <x v="0"/>
    <n v="128.43333333333334"/>
    <n v="0"/>
  </r>
  <r>
    <x v="5"/>
    <x v="9"/>
    <s v="CAROLINE MACKENZIE"/>
    <n v="123.06666666666666"/>
    <n v="2"/>
    <n v="1"/>
    <x v="0"/>
    <n v="123.06666666666666"/>
    <n v="0"/>
  </r>
  <r>
    <x v="5"/>
    <x v="9"/>
    <s v="JUAN EDUARDO SPOERER DE LA SOTTA"/>
    <n v="117.98333333333333"/>
    <n v="3"/>
    <n v="1"/>
    <x v="0"/>
    <n v="117.98333333333333"/>
    <n v="0"/>
  </r>
  <r>
    <x v="5"/>
    <x v="9"/>
    <s v="JOSE SPOERER VERGARA"/>
    <n v="0"/>
    <n v="4"/>
    <n v="1"/>
    <x v="0"/>
    <n v="0"/>
    <n v="0"/>
  </r>
  <r>
    <x v="5"/>
    <x v="0"/>
    <s v="MARTIN GARCIA LAZO"/>
    <n v="311.33333333333331"/>
    <n v="1"/>
    <n v="1"/>
    <x v="0"/>
    <n v="311.33333333333331"/>
    <n v="0"/>
  </r>
  <r>
    <x v="5"/>
    <x v="0"/>
    <s v="MATIAS ALAMOS"/>
    <n v="0"/>
    <n v="2"/>
    <n v="1"/>
    <x v="0"/>
    <n v="0"/>
    <n v="0"/>
  </r>
  <r>
    <x v="5"/>
    <x v="3"/>
    <s v="FELIPE SAT YABER"/>
    <n v="263.5"/>
    <n v="1"/>
    <n v="1"/>
    <x v="0"/>
    <n v="263.5"/>
    <n v="0"/>
  </r>
  <r>
    <x v="5"/>
    <x v="3"/>
    <s v="CLAUDIO CORNEJO CABEZAS"/>
    <n v="0"/>
    <n v="2"/>
    <n v="1"/>
    <x v="0"/>
    <n v="0"/>
    <n v="0"/>
  </r>
  <r>
    <x v="5"/>
    <x v="3"/>
    <s v="EMILIA PATTERSON"/>
    <n v="0"/>
    <n v="3"/>
    <n v="1"/>
    <x v="0"/>
    <n v="0"/>
    <n v="0"/>
  </r>
  <r>
    <x v="5"/>
    <x v="10"/>
    <s v="JOSE PEDRO VARELA ALFONSO"/>
    <n v="142.33333333333334"/>
    <n v="1"/>
    <n v="1"/>
    <x v="0"/>
    <n v="142.33333333333334"/>
    <n v="0"/>
  </r>
  <r>
    <x v="5"/>
    <x v="10"/>
    <s v="VICTOR KEHR"/>
    <n v="0"/>
    <n v="2"/>
    <n v="1"/>
    <x v="0"/>
    <n v="0"/>
    <n v="0"/>
  </r>
  <r>
    <x v="5"/>
    <x v="10"/>
    <s v="ANDRES GATICA JOLFRE"/>
    <n v="0"/>
    <n v="3"/>
    <n v="1"/>
    <x v="0"/>
    <n v="0"/>
    <n v="0"/>
  </r>
  <r>
    <x v="5"/>
    <x v="6"/>
    <s v="JUAN GOMEZ"/>
    <n v="0"/>
    <n v="1"/>
    <n v="1"/>
    <x v="0"/>
    <n v="0"/>
    <n v="0"/>
  </r>
  <r>
    <x v="5"/>
    <x v="5"/>
    <s v="JUAN ALVARO GONZALEZ ASBUN"/>
    <n v="0"/>
    <n v="1"/>
    <n v="1"/>
    <x v="0"/>
    <n v="0"/>
    <n v="0"/>
  </r>
  <r>
    <x v="5"/>
    <x v="5"/>
    <s v="MARIA CECILIA GODOY"/>
    <n v="0"/>
    <n v="2"/>
    <n v="1"/>
    <x v="0"/>
    <n v="0"/>
    <n v="0"/>
  </r>
  <r>
    <x v="5"/>
    <x v="4"/>
    <s v="FELIPE PERO DOMEYKO"/>
    <n v="0"/>
    <n v="1"/>
    <n v="1"/>
    <x v="0"/>
    <n v="0"/>
    <n v="0"/>
  </r>
  <r>
    <x v="5"/>
    <x v="4"/>
    <s v="RENI  MULLER"/>
    <n v="0"/>
    <n v="2"/>
    <n v="1"/>
    <x v="0"/>
    <n v="0"/>
    <n v="0"/>
  </r>
  <r>
    <x v="6"/>
    <x v="3"/>
    <s v="FELIPE SAT YABER"/>
    <n v="320"/>
    <n v="1"/>
    <n v="1"/>
    <x v="0"/>
    <n v="320"/>
    <n v="0"/>
  </r>
  <r>
    <x v="6"/>
    <x v="3"/>
    <s v="FRANCESCA GIOIA MANSILLA"/>
    <n v="198"/>
    <n v="2"/>
    <n v="1"/>
    <x v="0"/>
    <n v="198"/>
    <n v="0"/>
  </r>
  <r>
    <x v="6"/>
    <x v="3"/>
    <s v="EMILIA PATTERSON"/>
    <n v="153.19999999999999"/>
    <n v="3"/>
    <n v="1"/>
    <x v="0"/>
    <n v="153.19999999999999"/>
    <n v="0"/>
  </r>
  <r>
    <x v="6"/>
    <x v="3"/>
    <s v="ALFREDO SAT YABER"/>
    <n v="122.16666666666667"/>
    <n v="4"/>
    <n v="1"/>
    <x v="0"/>
    <n v="122.16666666666667"/>
    <n v="0"/>
  </r>
  <r>
    <x v="6"/>
    <x v="3"/>
    <s v="CLAUDIO CORNEJO CABEZAS"/>
    <n v="0"/>
    <n v="5"/>
    <n v="0"/>
    <x v="1"/>
    <n v="0"/>
    <n v="0"/>
  </r>
  <r>
    <x v="6"/>
    <x v="0"/>
    <s v="MATIAS ALAMOS"/>
    <n v="289.53333333333336"/>
    <n v="1"/>
    <n v="1"/>
    <x v="0"/>
    <n v="289.53333333333336"/>
    <n v="0"/>
  </r>
  <r>
    <x v="6"/>
    <x v="0"/>
    <s v="INGRID  FONCK"/>
    <n v="180.08333333333334"/>
    <n v="2"/>
    <n v="1"/>
    <x v="0"/>
    <n v="180.08333333333334"/>
    <n v="0"/>
  </r>
  <r>
    <x v="6"/>
    <x v="0"/>
    <s v="NICOLE HAMMERSLEY FONK"/>
    <n v="167.16666666666666"/>
    <n v="3"/>
    <n v="1"/>
    <x v="0"/>
    <n v="167.16666666666666"/>
    <n v="0"/>
  </r>
  <r>
    <x v="6"/>
    <x v="0"/>
    <s v="MAXI WIMMER"/>
    <n v="123.45"/>
    <n v="4"/>
    <n v="1"/>
    <x v="0"/>
    <n v="123.45"/>
    <n v="0"/>
  </r>
  <r>
    <x v="6"/>
    <x v="1"/>
    <s v="FRANCISCA  SANTA CRUZ MANRIQUEZ"/>
    <n v="254.81666666666666"/>
    <n v="1"/>
    <n v="1"/>
    <x v="0"/>
    <n v="254.81666666666666"/>
    <n v="0"/>
  </r>
  <r>
    <x v="6"/>
    <x v="1"/>
    <s v="MATIAS ALONSO ASCUY"/>
    <n v="244.58333333333334"/>
    <n v="2"/>
    <n v="1"/>
    <x v="0"/>
    <n v="244.58333333333334"/>
    <n v="0"/>
  </r>
  <r>
    <x v="6"/>
    <x v="1"/>
    <s v="RODOLFO FUENZALIDA SANHUEZA"/>
    <n v="233.05"/>
    <n v="3"/>
    <n v="1"/>
    <x v="0"/>
    <n v="233.05"/>
    <n v="0"/>
  </r>
  <r>
    <x v="6"/>
    <x v="1"/>
    <s v="PAULA LLORENS CLARK"/>
    <n v="0"/>
    <n v="4"/>
    <n v="1"/>
    <x v="0"/>
    <n v="0"/>
    <n v="0"/>
  </r>
  <r>
    <x v="6"/>
    <x v="2"/>
    <s v="MACARENA SUAZO CEPEDA"/>
    <n v="284.48333333333335"/>
    <n v="1"/>
    <n v="1"/>
    <x v="0"/>
    <n v="284.48333333333335"/>
    <n v="0"/>
  </r>
  <r>
    <x v="6"/>
    <x v="2"/>
    <s v="JOSE  ELIAS  RISHMAWI"/>
    <n v="249.71666666666667"/>
    <n v="2"/>
    <n v="1"/>
    <x v="0"/>
    <n v="249.71666666666667"/>
    <n v="0"/>
  </r>
  <r>
    <x v="6"/>
    <x v="2"/>
    <s v="PABLO LLOMPART"/>
    <n v="88.2"/>
    <n v="3"/>
    <n v="1"/>
    <x v="0"/>
    <n v="88.2"/>
    <n v="0"/>
  </r>
  <r>
    <x v="6"/>
    <x v="2"/>
    <s v="FRANCISCO  EGUIGUREN VALDÉS"/>
    <n v="60.016666666666666"/>
    <n v="4"/>
    <n v="1"/>
    <x v="0"/>
    <n v="60.016666666666666"/>
    <n v="0"/>
  </r>
  <r>
    <x v="6"/>
    <x v="2"/>
    <s v="AMELIA  LARRAIN"/>
    <n v="0"/>
    <n v="5"/>
    <n v="0"/>
    <x v="1"/>
    <n v="0"/>
    <n v="0"/>
  </r>
  <r>
    <x v="6"/>
    <x v="10"/>
    <s v="ANDRES GATICA JOLFRE"/>
    <n v="260"/>
    <n v="1"/>
    <n v="1"/>
    <x v="0"/>
    <n v="260"/>
    <n v="0"/>
  </r>
  <r>
    <x v="6"/>
    <x v="10"/>
    <s v="VICTOR KEHR"/>
    <n v="167.18333333333334"/>
    <n v="2"/>
    <n v="1"/>
    <x v="0"/>
    <n v="167.18333333333334"/>
    <n v="0"/>
  </r>
  <r>
    <x v="6"/>
    <x v="7"/>
    <s v="MARIA IGNACIA SAT YABER"/>
    <n v="240"/>
    <n v="1"/>
    <n v="1"/>
    <x v="0"/>
    <n v="240"/>
    <n v="0"/>
  </r>
  <r>
    <x v="6"/>
    <x v="7"/>
    <s v="JOSEFA AGUILERA"/>
    <n v="113.75"/>
    <n v="2"/>
    <n v="1"/>
    <x v="0"/>
    <n v="113.75"/>
    <n v="0"/>
  </r>
  <r>
    <x v="6"/>
    <x v="12"/>
    <s v="JOSEFINA MATURANA FELL"/>
    <n v="194.25"/>
    <n v="1"/>
    <n v="1"/>
    <x v="0"/>
    <n v="194.25"/>
    <n v="0"/>
  </r>
  <r>
    <x v="6"/>
    <x v="12"/>
    <s v="RENZO  ALVARADO BAHAMONDES"/>
    <n v="76.5"/>
    <n v="2"/>
    <n v="1"/>
    <x v="0"/>
    <n v="76.5"/>
    <n v="0"/>
  </r>
  <r>
    <x v="6"/>
    <x v="12"/>
    <s v="MARIA ROSA BARAHONA VARGAS"/>
    <n v="39.999999809999998"/>
    <n v="3"/>
    <n v="1"/>
    <x v="0"/>
    <n v="39.999999809999998"/>
    <n v="0"/>
  </r>
  <r>
    <x v="6"/>
    <x v="9"/>
    <s v="CAROLINE MACKENZIE"/>
    <n v="152.46666666666667"/>
    <n v="1"/>
    <n v="1"/>
    <x v="0"/>
    <n v="152.46666666666667"/>
    <n v="0"/>
  </r>
  <r>
    <x v="6"/>
    <x v="9"/>
    <s v="JUAN EDUARDO SPOERER DE LA SOTTA"/>
    <n v="142.03333333333333"/>
    <n v="2"/>
    <n v="1"/>
    <x v="0"/>
    <n v="142.03333333333333"/>
    <n v="0"/>
  </r>
  <r>
    <x v="6"/>
    <x v="5"/>
    <s v="MARIA CECILIA GODOY"/>
    <n v="140.15"/>
    <n v="1"/>
    <n v="1"/>
    <x v="0"/>
    <n v="140.15"/>
    <n v="0"/>
  </r>
  <r>
    <x v="6"/>
    <x v="5"/>
    <s v="JUAN ALVARO GONZALEZ ASBUN"/>
    <n v="129.61666666666667"/>
    <n v="2"/>
    <n v="1"/>
    <x v="0"/>
    <n v="129.61666666666667"/>
    <n v="0"/>
  </r>
  <r>
    <x v="6"/>
    <x v="5"/>
    <s v="JOSE ANDRES  POBLETE SALCEDO"/>
    <n v="0"/>
    <n v="3"/>
    <n v="1"/>
    <x v="0"/>
    <n v="0"/>
    <n v="0"/>
  </r>
  <r>
    <x v="6"/>
    <x v="4"/>
    <s v="RENI  MULLER"/>
    <n v="105.68333333333334"/>
    <n v="1"/>
    <n v="1"/>
    <x v="0"/>
    <n v="105.68333333333334"/>
    <n v="0"/>
  </r>
  <r>
    <x v="6"/>
    <x v="4"/>
    <s v="FELIPE PERO DOMEYKO"/>
    <n v="0"/>
    <n v="2"/>
    <n v="1"/>
    <x v="0"/>
    <n v="0"/>
    <n v="0"/>
  </r>
  <r>
    <x v="6"/>
    <x v="4"/>
    <s v="MATIAS LILLO"/>
    <n v="0"/>
    <n v="3"/>
    <n v="1"/>
    <x v="0"/>
    <n v="0"/>
    <n v="0"/>
  </r>
  <r>
    <x v="6"/>
    <x v="6"/>
    <s v="JUAN GOMEZ"/>
    <n v="0"/>
    <n v="1"/>
    <n v="1"/>
    <x v="0"/>
    <n v="0"/>
    <n v="0"/>
  </r>
  <r>
    <x v="6"/>
    <x v="6"/>
    <s v="JUAN GOMEZ"/>
    <n v="0"/>
    <n v="2"/>
    <n v="1"/>
    <x v="0"/>
    <n v="0"/>
    <n v="0"/>
  </r>
  <r>
    <x v="6"/>
    <x v="6"/>
    <s v="JUAN GOMEZ"/>
    <n v="0"/>
    <n v="3"/>
    <n v="1"/>
    <x v="0"/>
    <n v="0"/>
    <n v="0"/>
  </r>
  <r>
    <x v="6"/>
    <x v="6"/>
    <s v="JUAN GOMEZ"/>
    <n v="0"/>
    <n v="4"/>
    <n v="1"/>
    <x v="0"/>
    <n v="0"/>
    <n v="0"/>
  </r>
  <r>
    <x v="6"/>
    <x v="6"/>
    <s v="JUAN GOMEZ"/>
    <n v="0"/>
    <n v="5"/>
    <n v="0"/>
    <x v="1"/>
    <n v="0"/>
    <n v="0"/>
  </r>
  <r>
    <x v="6"/>
    <x v="6"/>
    <s v="JUAN GOMEZ"/>
    <n v="0"/>
    <n v="6"/>
    <n v="0"/>
    <x v="1"/>
    <n v="0"/>
    <n v="0"/>
  </r>
  <r>
    <x v="6"/>
    <x v="6"/>
    <s v="JUAN GOMEZ"/>
    <n v="0"/>
    <n v="7"/>
    <n v="0"/>
    <x v="1"/>
    <n v="0"/>
    <n v="0"/>
  </r>
  <r>
    <x v="6"/>
    <x v="6"/>
    <s v="JUAN GOMEZ"/>
    <n v="0"/>
    <n v="8"/>
    <n v="0"/>
    <x v="1"/>
    <n v="0"/>
    <n v="0"/>
  </r>
  <r>
    <x v="6"/>
    <x v="6"/>
    <s v="JUAN GOMEZ"/>
    <n v="0"/>
    <n v="9"/>
    <n v="0"/>
    <x v="1"/>
    <n v="0"/>
    <n v="0"/>
  </r>
  <r>
    <x v="6"/>
    <x v="6"/>
    <s v="JUAN GOMEZ"/>
    <n v="0"/>
    <n v="10"/>
    <n v="0"/>
    <x v="1"/>
    <n v="0"/>
    <n v="0"/>
  </r>
  <r>
    <x v="6"/>
    <x v="6"/>
    <s v="JUAN GOMEZ"/>
    <n v="0"/>
    <n v="11"/>
    <n v="0"/>
    <x v="1"/>
    <n v="0"/>
    <n v="0"/>
  </r>
  <r>
    <x v="6"/>
    <x v="6"/>
    <s v="JUAN GOMEZ"/>
    <n v="0"/>
    <n v="12"/>
    <n v="0"/>
    <x v="1"/>
    <n v="0"/>
    <n v="0"/>
  </r>
  <r>
    <x v="6"/>
    <x v="6"/>
    <s v="JUAN GOMEZ"/>
    <n v="0"/>
    <n v="13"/>
    <n v="0"/>
    <x v="1"/>
    <n v="0"/>
    <n v="0"/>
  </r>
  <r>
    <x v="6"/>
    <x v="6"/>
    <s v="JUAN GOMEZ"/>
    <n v="0"/>
    <n v="14"/>
    <n v="0"/>
    <x v="1"/>
    <n v="0"/>
    <n v="0"/>
  </r>
  <r>
    <x v="6"/>
    <x v="6"/>
    <s v="JUAN GOMEZ"/>
    <n v="0"/>
    <n v="15"/>
    <n v="0"/>
    <x v="1"/>
    <n v="0"/>
    <n v="0"/>
  </r>
  <r>
    <x v="6"/>
    <x v="6"/>
    <s v="JUAN GOMEZ"/>
    <n v="0"/>
    <n v="16"/>
    <n v="0"/>
    <x v="1"/>
    <n v="0"/>
    <n v="0"/>
  </r>
  <r>
    <x v="6"/>
    <x v="6"/>
    <s v="JUAN GOMEZ"/>
    <n v="0"/>
    <n v="17"/>
    <n v="0"/>
    <x v="1"/>
    <n v="0"/>
    <n v="0"/>
  </r>
  <r>
    <x v="6"/>
    <x v="6"/>
    <s v="JUAN GOMEZ"/>
    <n v="0"/>
    <n v="18"/>
    <n v="0"/>
    <x v="1"/>
    <n v="0"/>
    <n v="0"/>
  </r>
  <r>
    <x v="6"/>
    <x v="6"/>
    <s v="JUAN GOMEZ"/>
    <n v="0"/>
    <n v="19"/>
    <n v="0"/>
    <x v="1"/>
    <n v="0"/>
    <n v="0"/>
  </r>
  <r>
    <x v="6"/>
    <x v="6"/>
    <s v="JUAN GOMEZ"/>
    <n v="0"/>
    <n v="20"/>
    <n v="0"/>
    <x v="1"/>
    <n v="0"/>
    <n v="0"/>
  </r>
  <r>
    <x v="6"/>
    <x v="6"/>
    <s v="JUAN GOMEZ"/>
    <n v="0"/>
    <n v="21"/>
    <n v="0"/>
    <x v="1"/>
    <n v="0"/>
    <n v="0"/>
  </r>
  <r>
    <x v="6"/>
    <x v="6"/>
    <s v="JUAN GOMEZ"/>
    <n v="0"/>
    <n v="22"/>
    <n v="0"/>
    <x v="1"/>
    <n v="0"/>
    <n v="0"/>
  </r>
  <r>
    <x v="6"/>
    <x v="6"/>
    <s v="JUAN GOMEZ"/>
    <n v="0"/>
    <n v="23"/>
    <n v="0"/>
    <x v="1"/>
    <n v="0"/>
    <n v="0"/>
  </r>
  <r>
    <x v="6"/>
    <x v="6"/>
    <s v="JUAN GOMEZ"/>
    <n v="0"/>
    <n v="24"/>
    <n v="0"/>
    <x v="1"/>
    <n v="0"/>
    <n v="0"/>
  </r>
  <r>
    <x v="6"/>
    <x v="6"/>
    <s v="JUAN GOMEZ"/>
    <n v="0"/>
    <n v="25"/>
    <n v="0"/>
    <x v="1"/>
    <n v="0"/>
    <n v="0"/>
  </r>
  <r>
    <x v="6"/>
    <x v="6"/>
    <s v="JUAN GOMEZ"/>
    <n v="0"/>
    <n v="26"/>
    <n v="0"/>
    <x v="1"/>
    <n v="0"/>
    <n v="0"/>
  </r>
  <r>
    <x v="6"/>
    <x v="6"/>
    <s v="JUAN GOMEZ"/>
    <n v="0"/>
    <n v="27"/>
    <n v="0"/>
    <x v="1"/>
    <n v="0"/>
    <n v="0"/>
  </r>
  <r>
    <x v="6"/>
    <x v="6"/>
    <s v="JUAN GOMEZ"/>
    <n v="0"/>
    <n v="28"/>
    <n v="0"/>
    <x v="1"/>
    <n v="0"/>
    <n v="0"/>
  </r>
  <r>
    <x v="6"/>
    <x v="6"/>
    <s v="JUAN GOMEZ"/>
    <n v="0"/>
    <n v="29"/>
    <n v="0"/>
    <x v="1"/>
    <n v="0"/>
    <n v="0"/>
  </r>
  <r>
    <x v="6"/>
    <x v="6"/>
    <s v="JUAN GOMEZ"/>
    <n v="0"/>
    <n v="30"/>
    <n v="0"/>
    <x v="1"/>
    <n v="0"/>
    <n v="0"/>
  </r>
  <r>
    <x v="6"/>
    <x v="6"/>
    <s v="JUAN GOMEZ"/>
    <n v="0"/>
    <n v="31"/>
    <n v="0"/>
    <x v="1"/>
    <n v="0"/>
    <n v="0"/>
  </r>
  <r>
    <x v="6"/>
    <x v="6"/>
    <s v="JUAN GOMEZ"/>
    <n v="0"/>
    <n v="32"/>
    <n v="0"/>
    <x v="1"/>
    <n v="0"/>
    <n v="0"/>
  </r>
  <r>
    <x v="6"/>
    <x v="6"/>
    <s v="JUAN GOMEZ"/>
    <n v="0"/>
    <n v="33"/>
    <n v="0"/>
    <x v="1"/>
    <n v="0"/>
    <n v="0"/>
  </r>
  <r>
    <x v="6"/>
    <x v="6"/>
    <s v="JUAN GOMEZ"/>
    <n v="0"/>
    <n v="34"/>
    <n v="0"/>
    <x v="1"/>
    <n v="0"/>
    <n v="0"/>
  </r>
  <r>
    <x v="6"/>
    <x v="6"/>
    <s v="JUAN GOMEZ"/>
    <n v="0"/>
    <n v="35"/>
    <n v="0"/>
    <x v="1"/>
    <n v="0"/>
    <n v="0"/>
  </r>
  <r>
    <x v="6"/>
    <x v="6"/>
    <s v="JUAN GOMEZ"/>
    <n v="0"/>
    <n v="36"/>
    <n v="0"/>
    <x v="1"/>
    <n v="0"/>
    <n v="0"/>
  </r>
  <r>
    <x v="6"/>
    <x v="6"/>
    <s v="JUAN GOMEZ"/>
    <n v="0"/>
    <n v="37"/>
    <n v="0"/>
    <x v="1"/>
    <n v="0"/>
    <n v="0"/>
  </r>
  <r>
    <x v="6"/>
    <x v="6"/>
    <s v="JUAN GOMEZ"/>
    <n v="0"/>
    <n v="38"/>
    <n v="0"/>
    <x v="1"/>
    <n v="0"/>
    <n v="0"/>
  </r>
  <r>
    <x v="6"/>
    <x v="6"/>
    <s v="JUAN GOMEZ"/>
    <n v="0"/>
    <n v="39"/>
    <n v="0"/>
    <x v="1"/>
    <n v="0"/>
    <n v="0"/>
  </r>
  <r>
    <x v="6"/>
    <x v="6"/>
    <s v="JUAN GOMEZ"/>
    <n v="0"/>
    <n v="40"/>
    <n v="0"/>
    <x v="1"/>
    <n v="0"/>
    <n v="0"/>
  </r>
  <r>
    <x v="6"/>
    <x v="6"/>
    <s v="JUAN GOMEZ"/>
    <n v="0"/>
    <n v="41"/>
    <n v="0"/>
    <x v="1"/>
    <n v="0"/>
    <n v="0"/>
  </r>
  <r>
    <x v="6"/>
    <x v="6"/>
    <s v="JUAN GOMEZ"/>
    <n v="0"/>
    <n v="42"/>
    <n v="0"/>
    <x v="1"/>
    <n v="0"/>
    <n v="0"/>
  </r>
  <r>
    <x v="6"/>
    <x v="6"/>
    <s v="JUAN GOMEZ"/>
    <n v="0"/>
    <n v="43"/>
    <n v="0"/>
    <x v="1"/>
    <n v="0"/>
    <n v="0"/>
  </r>
  <r>
    <x v="6"/>
    <x v="6"/>
    <s v="JUAN GOMEZ"/>
    <n v="0"/>
    <n v="44"/>
    <n v="0"/>
    <x v="1"/>
    <n v="0"/>
    <n v="0"/>
  </r>
  <r>
    <x v="6"/>
    <x v="6"/>
    <s v="JUAN GOMEZ"/>
    <n v="0"/>
    <n v="45"/>
    <n v="0"/>
    <x v="1"/>
    <n v="0"/>
    <n v="0"/>
  </r>
  <r>
    <x v="6"/>
    <x v="6"/>
    <s v="JUAN GOMEZ"/>
    <n v="0"/>
    <n v="46"/>
    <n v="0"/>
    <x v="1"/>
    <n v="0"/>
    <n v="0"/>
  </r>
  <r>
    <x v="6"/>
    <x v="6"/>
    <s v="JUAN GOMEZ"/>
    <n v="0"/>
    <n v="47"/>
    <n v="0"/>
    <x v="1"/>
    <n v="0"/>
    <n v="0"/>
  </r>
  <r>
    <x v="6"/>
    <x v="6"/>
    <s v="JUAN GOMEZ"/>
    <n v="0"/>
    <n v="48"/>
    <n v="0"/>
    <x v="1"/>
    <n v="0"/>
    <n v="0"/>
  </r>
  <r>
    <x v="6"/>
    <x v="6"/>
    <s v="JUAN GOMEZ"/>
    <n v="0"/>
    <n v="49"/>
    <n v="0"/>
    <x v="1"/>
    <n v="0"/>
    <n v="0"/>
  </r>
  <r>
    <x v="6"/>
    <x v="6"/>
    <s v="JUAN GOMEZ"/>
    <n v="0"/>
    <n v="50"/>
    <n v="0"/>
    <x v="1"/>
    <n v="0"/>
    <n v="0"/>
  </r>
  <r>
    <x v="6"/>
    <x v="6"/>
    <s v="JUAN GOMEZ"/>
    <n v="0"/>
    <n v="51"/>
    <n v="0"/>
    <x v="1"/>
    <n v="0"/>
    <n v="0"/>
  </r>
  <r>
    <x v="6"/>
    <x v="6"/>
    <s v="JUAN GOMEZ"/>
    <n v="0"/>
    <n v="52"/>
    <n v="0"/>
    <x v="1"/>
    <n v="0"/>
    <n v="0"/>
  </r>
  <r>
    <x v="6"/>
    <x v="6"/>
    <s v="JUAN GOMEZ"/>
    <n v="0"/>
    <n v="53"/>
    <n v="0"/>
    <x v="1"/>
    <n v="0"/>
    <n v="0"/>
  </r>
  <r>
    <x v="6"/>
    <x v="6"/>
    <s v="JUAN GOMEZ"/>
    <n v="0"/>
    <n v="54"/>
    <n v="0"/>
    <x v="1"/>
    <n v="0"/>
    <n v="0"/>
  </r>
  <r>
    <x v="6"/>
    <x v="6"/>
    <s v="JUAN GOMEZ"/>
    <n v="0"/>
    <n v="55"/>
    <n v="0"/>
    <x v="1"/>
    <n v="0"/>
    <n v="0"/>
  </r>
  <r>
    <x v="6"/>
    <x v="6"/>
    <s v="JUAN GOMEZ"/>
    <n v="0"/>
    <n v="56"/>
    <n v="0"/>
    <x v="1"/>
    <n v="0"/>
    <n v="0"/>
  </r>
  <r>
    <x v="6"/>
    <x v="6"/>
    <s v="JUAN GOMEZ"/>
    <n v="0"/>
    <n v="57"/>
    <n v="0"/>
    <x v="1"/>
    <n v="0"/>
    <n v="0"/>
  </r>
  <r>
    <x v="6"/>
    <x v="6"/>
    <s v="JUAN GOMEZ"/>
    <n v="0"/>
    <n v="58"/>
    <n v="0"/>
    <x v="1"/>
    <n v="0"/>
    <n v="0"/>
  </r>
  <r>
    <x v="6"/>
    <x v="6"/>
    <s v="JUAN GOMEZ"/>
    <n v="0"/>
    <n v="59"/>
    <n v="0"/>
    <x v="1"/>
    <n v="0"/>
    <n v="0"/>
  </r>
  <r>
    <x v="6"/>
    <x v="6"/>
    <s v="JUAN GOMEZ"/>
    <n v="0"/>
    <n v="60"/>
    <n v="0"/>
    <x v="1"/>
    <n v="0"/>
    <n v="0"/>
  </r>
  <r>
    <x v="6"/>
    <x v="6"/>
    <s v="JUAN GOMEZ"/>
    <n v="0"/>
    <n v="61"/>
    <n v="0"/>
    <x v="1"/>
    <n v="0"/>
    <n v="0"/>
  </r>
  <r>
    <x v="6"/>
    <x v="6"/>
    <s v="JUAN GOMEZ"/>
    <n v="0"/>
    <n v="62"/>
    <n v="0"/>
    <x v="1"/>
    <n v="0"/>
    <n v="0"/>
  </r>
  <r>
    <x v="6"/>
    <x v="6"/>
    <s v="JUAN GOMEZ"/>
    <n v="0"/>
    <n v="63"/>
    <n v="0"/>
    <x v="1"/>
    <n v="0"/>
    <n v="0"/>
  </r>
  <r>
    <x v="6"/>
    <x v="6"/>
    <s v="JUAN GOMEZ"/>
    <n v="0"/>
    <n v="64"/>
    <n v="0"/>
    <x v="1"/>
    <n v="0"/>
    <n v="0"/>
  </r>
  <r>
    <x v="6"/>
    <x v="6"/>
    <s v="JUAN GOMEZ"/>
    <n v="0"/>
    <n v="65"/>
    <n v="0"/>
    <x v="1"/>
    <n v="0"/>
    <n v="0"/>
  </r>
  <r>
    <x v="6"/>
    <x v="6"/>
    <s v="JUAN GOMEZ"/>
    <n v="0"/>
    <n v="66"/>
    <n v="0"/>
    <x v="1"/>
    <n v="0"/>
    <n v="0"/>
  </r>
  <r>
    <x v="6"/>
    <x v="6"/>
    <s v="JUAN GOMEZ"/>
    <n v="0"/>
    <n v="67"/>
    <n v="0"/>
    <x v="1"/>
    <n v="0"/>
    <n v="0"/>
  </r>
  <r>
    <x v="6"/>
    <x v="6"/>
    <s v="JUAN GOMEZ"/>
    <n v="0"/>
    <n v="68"/>
    <n v="0"/>
    <x v="1"/>
    <n v="0"/>
    <n v="0"/>
  </r>
  <r>
    <x v="6"/>
    <x v="6"/>
    <s v="JUAN GOMEZ"/>
    <n v="0"/>
    <n v="69"/>
    <n v="0"/>
    <x v="1"/>
    <n v="0"/>
    <n v="0"/>
  </r>
  <r>
    <x v="6"/>
    <x v="6"/>
    <s v="JUAN GOMEZ"/>
    <n v="0"/>
    <n v="70"/>
    <n v="0"/>
    <x v="1"/>
    <n v="0"/>
    <n v="0"/>
  </r>
  <r>
    <x v="6"/>
    <x v="6"/>
    <s v="JUAN GOMEZ"/>
    <n v="0"/>
    <n v="71"/>
    <n v="0"/>
    <x v="1"/>
    <n v="0"/>
    <n v="0"/>
  </r>
  <r>
    <x v="6"/>
    <x v="6"/>
    <s v="JUAN GOMEZ"/>
    <n v="0"/>
    <n v="72"/>
    <n v="0"/>
    <x v="1"/>
    <n v="0"/>
    <n v="0"/>
  </r>
  <r>
    <x v="6"/>
    <x v="6"/>
    <s v="JUAN GOMEZ"/>
    <n v="0"/>
    <n v="73"/>
    <n v="0"/>
    <x v="1"/>
    <n v="0"/>
    <n v="0"/>
  </r>
  <r>
    <x v="6"/>
    <x v="6"/>
    <s v="JUAN GOMEZ"/>
    <n v="0"/>
    <n v="74"/>
    <n v="0"/>
    <x v="1"/>
    <n v="0"/>
    <n v="0"/>
  </r>
  <r>
    <x v="6"/>
    <x v="6"/>
    <s v="JUAN GOMEZ"/>
    <n v="0"/>
    <n v="75"/>
    <n v="0"/>
    <x v="1"/>
    <n v="0"/>
    <n v="0"/>
  </r>
  <r>
    <x v="6"/>
    <x v="6"/>
    <s v="JUAN GOMEZ"/>
    <n v="0"/>
    <n v="76"/>
    <n v="0"/>
    <x v="1"/>
    <n v="0"/>
    <n v="0"/>
  </r>
  <r>
    <x v="6"/>
    <x v="6"/>
    <s v="JUAN GOMEZ"/>
    <n v="0"/>
    <n v="77"/>
    <n v="0"/>
    <x v="1"/>
    <n v="0"/>
    <n v="0"/>
  </r>
  <r>
    <x v="6"/>
    <x v="6"/>
    <s v="JUAN GOMEZ"/>
    <n v="0"/>
    <n v="78"/>
    <n v="0"/>
    <x v="1"/>
    <n v="0"/>
    <n v="0"/>
  </r>
  <r>
    <x v="6"/>
    <x v="6"/>
    <s v="JUAN GOMEZ"/>
    <n v="0"/>
    <n v="79"/>
    <n v="0"/>
    <x v="1"/>
    <n v="0"/>
    <n v="0"/>
  </r>
  <r>
    <x v="6"/>
    <x v="6"/>
    <s v="JUAN GOMEZ"/>
    <n v="0"/>
    <n v="80"/>
    <n v="0"/>
    <x v="1"/>
    <n v="0"/>
    <n v="0"/>
  </r>
  <r>
    <x v="6"/>
    <x v="6"/>
    <s v="JUAN GOMEZ"/>
    <n v="0"/>
    <n v="81"/>
    <n v="0"/>
    <x v="1"/>
    <n v="0"/>
    <n v="0"/>
  </r>
  <r>
    <x v="6"/>
    <x v="6"/>
    <s v="JUAN GOMEZ"/>
    <n v="0"/>
    <n v="82"/>
    <n v="0"/>
    <x v="1"/>
    <n v="0"/>
    <n v="0"/>
  </r>
  <r>
    <x v="6"/>
    <x v="6"/>
    <s v="JUAN GOMEZ"/>
    <n v="0"/>
    <n v="83"/>
    <n v="0"/>
    <x v="1"/>
    <n v="0"/>
    <n v="0"/>
  </r>
  <r>
    <x v="6"/>
    <x v="6"/>
    <s v="JUAN GOMEZ"/>
    <n v="0"/>
    <n v="84"/>
    <n v="0"/>
    <x v="1"/>
    <n v="0"/>
    <n v="0"/>
  </r>
  <r>
    <x v="6"/>
    <x v="6"/>
    <s v="JUAN GOMEZ"/>
    <n v="0"/>
    <n v="85"/>
    <n v="0"/>
    <x v="1"/>
    <n v="0"/>
    <n v="0"/>
  </r>
  <r>
    <x v="6"/>
    <x v="6"/>
    <s v="JUAN GOMEZ"/>
    <n v="0"/>
    <n v="86"/>
    <n v="0"/>
    <x v="1"/>
    <n v="0"/>
    <n v="0"/>
  </r>
  <r>
    <x v="6"/>
    <x v="6"/>
    <s v="JUAN GOMEZ"/>
    <n v="0"/>
    <n v="87"/>
    <n v="0"/>
    <x v="1"/>
    <n v="0"/>
    <n v="0"/>
  </r>
  <r>
    <x v="6"/>
    <x v="6"/>
    <s v="JUAN GOMEZ"/>
    <n v="0"/>
    <n v="88"/>
    <n v="0"/>
    <x v="1"/>
    <n v="0"/>
    <n v="0"/>
  </r>
  <r>
    <x v="6"/>
    <x v="6"/>
    <s v="JUAN GOMEZ"/>
    <n v="0"/>
    <n v="89"/>
    <n v="0"/>
    <x v="1"/>
    <n v="0"/>
    <n v="0"/>
  </r>
  <r>
    <x v="6"/>
    <x v="6"/>
    <s v="JUAN GOMEZ"/>
    <n v="0"/>
    <n v="90"/>
    <n v="0"/>
    <x v="1"/>
    <n v="0"/>
    <n v="0"/>
  </r>
  <r>
    <x v="6"/>
    <x v="6"/>
    <s v="JUAN GOMEZ"/>
    <n v="0"/>
    <n v="91"/>
    <n v="0"/>
    <x v="1"/>
    <n v="0"/>
    <n v="0"/>
  </r>
  <r>
    <x v="6"/>
    <x v="6"/>
    <s v="JUAN GOMEZ"/>
    <n v="0"/>
    <n v="92"/>
    <n v="0"/>
    <x v="1"/>
    <n v="0"/>
    <n v="0"/>
  </r>
  <r>
    <x v="6"/>
    <x v="6"/>
    <s v="JUAN GOMEZ"/>
    <n v="0"/>
    <n v="93"/>
    <n v="0"/>
    <x v="1"/>
    <n v="0"/>
    <n v="0"/>
  </r>
  <r>
    <x v="6"/>
    <x v="6"/>
    <s v="JUAN GOMEZ"/>
    <n v="0"/>
    <n v="94"/>
    <n v="0"/>
    <x v="1"/>
    <n v="0"/>
    <n v="0"/>
  </r>
  <r>
    <x v="6"/>
    <x v="6"/>
    <s v="JUAN GOMEZ"/>
    <n v="0"/>
    <n v="95"/>
    <n v="0"/>
    <x v="1"/>
    <n v="0"/>
    <n v="0"/>
  </r>
  <r>
    <x v="6"/>
    <x v="6"/>
    <s v="JUAN GOMEZ"/>
    <n v="0"/>
    <n v="96"/>
    <n v="0"/>
    <x v="1"/>
    <n v="0"/>
    <n v="0"/>
  </r>
  <r>
    <x v="6"/>
    <x v="6"/>
    <s v="JUAN GOMEZ"/>
    <n v="0"/>
    <n v="97"/>
    <n v="0"/>
    <x v="1"/>
    <n v="0"/>
    <n v="0"/>
  </r>
  <r>
    <x v="6"/>
    <x v="6"/>
    <s v="JUAN GOMEZ"/>
    <n v="0"/>
    <n v="98"/>
    <n v="0"/>
    <x v="1"/>
    <n v="0"/>
    <n v="0"/>
  </r>
  <r>
    <x v="6"/>
    <x v="6"/>
    <s v="JUAN GOMEZ"/>
    <n v="0"/>
    <n v="99"/>
    <n v="0"/>
    <x v="1"/>
    <n v="0"/>
    <n v="0"/>
  </r>
  <r>
    <x v="6"/>
    <x v="6"/>
    <s v="JUAN GOMEZ"/>
    <n v="0"/>
    <n v="100"/>
    <n v="0"/>
    <x v="1"/>
    <n v="0"/>
    <n v="0"/>
  </r>
  <r>
    <x v="6"/>
    <x v="6"/>
    <s v="JUAN GOMEZ"/>
    <n v="0"/>
    <n v="101"/>
    <n v="0"/>
    <x v="1"/>
    <n v="0"/>
    <n v="0"/>
  </r>
  <r>
    <x v="6"/>
    <x v="6"/>
    <s v="JUAN GOMEZ"/>
    <n v="0"/>
    <n v="102"/>
    <n v="0"/>
    <x v="1"/>
    <n v="0"/>
    <n v="0"/>
  </r>
  <r>
    <x v="6"/>
    <x v="6"/>
    <s v="JUAN GOMEZ"/>
    <n v="0"/>
    <n v="103"/>
    <n v="0"/>
    <x v="1"/>
    <n v="0"/>
    <n v="0"/>
  </r>
  <r>
    <x v="6"/>
    <x v="6"/>
    <s v="JUAN GOMEZ"/>
    <n v="0"/>
    <n v="104"/>
    <n v="0"/>
    <x v="1"/>
    <n v="0"/>
    <n v="0"/>
  </r>
  <r>
    <x v="6"/>
    <x v="6"/>
    <s v="JUAN GOMEZ"/>
    <n v="0"/>
    <n v="105"/>
    <n v="0"/>
    <x v="1"/>
    <n v="0"/>
    <n v="0"/>
  </r>
  <r>
    <x v="6"/>
    <x v="6"/>
    <s v="JUAN GOMEZ"/>
    <n v="0"/>
    <n v="106"/>
    <n v="0"/>
    <x v="1"/>
    <n v="0"/>
    <n v="0"/>
  </r>
  <r>
    <x v="6"/>
    <x v="6"/>
    <s v="JUAN GOMEZ"/>
    <n v="0"/>
    <n v="107"/>
    <n v="0"/>
    <x v="1"/>
    <n v="0"/>
    <n v="0"/>
  </r>
  <r>
    <x v="6"/>
    <x v="6"/>
    <s v="JUAN GOMEZ"/>
    <n v="0"/>
    <n v="108"/>
    <n v="0"/>
    <x v="1"/>
    <n v="0"/>
    <n v="0"/>
  </r>
  <r>
    <x v="6"/>
    <x v="6"/>
    <s v="JUAN GOMEZ"/>
    <n v="0"/>
    <n v="109"/>
    <n v="0"/>
    <x v="1"/>
    <n v="0"/>
    <n v="0"/>
  </r>
  <r>
    <x v="6"/>
    <x v="6"/>
    <s v="JUAN GOMEZ"/>
    <n v="0"/>
    <n v="110"/>
    <n v="0"/>
    <x v="1"/>
    <n v="0"/>
    <n v="0"/>
  </r>
  <r>
    <x v="6"/>
    <x v="6"/>
    <s v="JUAN GOMEZ"/>
    <n v="0"/>
    <n v="111"/>
    <n v="0"/>
    <x v="1"/>
    <n v="0"/>
    <n v="0"/>
  </r>
  <r>
    <x v="6"/>
    <x v="6"/>
    <s v="JUAN GOMEZ"/>
    <n v="0"/>
    <n v="112"/>
    <n v="0"/>
    <x v="1"/>
    <n v="0"/>
    <n v="0"/>
  </r>
  <r>
    <x v="6"/>
    <x v="6"/>
    <s v="JUAN GOMEZ"/>
    <n v="0"/>
    <n v="113"/>
    <n v="0"/>
    <x v="1"/>
    <n v="0"/>
    <n v="0"/>
  </r>
  <r>
    <x v="6"/>
    <x v="6"/>
    <s v="JUAN GOMEZ"/>
    <n v="0"/>
    <n v="114"/>
    <n v="0"/>
    <x v="1"/>
    <n v="0"/>
    <n v="0"/>
  </r>
  <r>
    <x v="6"/>
    <x v="6"/>
    <s v="JUAN GOMEZ"/>
    <n v="0"/>
    <n v="115"/>
    <n v="0"/>
    <x v="1"/>
    <n v="0"/>
    <n v="0"/>
  </r>
  <r>
    <x v="6"/>
    <x v="6"/>
    <s v="JUAN GOMEZ"/>
    <n v="0"/>
    <n v="116"/>
    <n v="0"/>
    <x v="1"/>
    <n v="0"/>
    <n v="0"/>
  </r>
  <r>
    <x v="6"/>
    <x v="6"/>
    <s v="JUAN GOMEZ"/>
    <n v="0"/>
    <n v="117"/>
    <n v="0"/>
    <x v="1"/>
    <n v="0"/>
    <n v="0"/>
  </r>
  <r>
    <x v="6"/>
    <x v="6"/>
    <s v="JUAN GOMEZ"/>
    <n v="0"/>
    <n v="118"/>
    <n v="0"/>
    <x v="1"/>
    <n v="0"/>
    <n v="0"/>
  </r>
  <r>
    <x v="6"/>
    <x v="6"/>
    <s v="JUAN GOMEZ"/>
    <n v="0"/>
    <n v="119"/>
    <n v="0"/>
    <x v="1"/>
    <n v="0"/>
    <n v="0"/>
  </r>
  <r>
    <x v="6"/>
    <x v="6"/>
    <s v="JUAN GOMEZ"/>
    <n v="0"/>
    <n v="120"/>
    <n v="0"/>
    <x v="1"/>
    <n v="0"/>
    <n v="0"/>
  </r>
  <r>
    <x v="6"/>
    <x v="6"/>
    <s v="JUAN GOMEZ"/>
    <n v="0"/>
    <n v="121"/>
    <n v="0"/>
    <x v="1"/>
    <n v="0"/>
    <n v="0"/>
  </r>
  <r>
    <x v="6"/>
    <x v="6"/>
    <s v="JUAN GOMEZ"/>
    <n v="0"/>
    <n v="122"/>
    <n v="0"/>
    <x v="1"/>
    <n v="0"/>
    <n v="0"/>
  </r>
  <r>
    <x v="6"/>
    <x v="6"/>
    <s v="JUAN GOMEZ"/>
    <n v="0"/>
    <n v="123"/>
    <n v="0"/>
    <x v="1"/>
    <n v="0"/>
    <n v="0"/>
  </r>
  <r>
    <x v="6"/>
    <x v="6"/>
    <s v="JUAN GOMEZ"/>
    <n v="0"/>
    <n v="124"/>
    <n v="0"/>
    <x v="1"/>
    <n v="0"/>
    <n v="0"/>
  </r>
  <r>
    <x v="6"/>
    <x v="6"/>
    <s v="JUAN GOMEZ"/>
    <n v="0"/>
    <n v="125"/>
    <n v="0"/>
    <x v="1"/>
    <n v="0"/>
    <n v="0"/>
  </r>
  <r>
    <x v="6"/>
    <x v="6"/>
    <s v="JUAN GOMEZ"/>
    <n v="0"/>
    <n v="126"/>
    <n v="0"/>
    <x v="1"/>
    <n v="0"/>
    <n v="0"/>
  </r>
  <r>
    <x v="6"/>
    <x v="6"/>
    <s v="JUAN GOMEZ"/>
    <n v="0"/>
    <n v="127"/>
    <n v="0"/>
    <x v="1"/>
    <n v="0"/>
    <n v="0"/>
  </r>
  <r>
    <x v="6"/>
    <x v="6"/>
    <s v="JUAN GOMEZ"/>
    <n v="0"/>
    <n v="128"/>
    <n v="0"/>
    <x v="1"/>
    <n v="0"/>
    <n v="0"/>
  </r>
  <r>
    <x v="6"/>
    <x v="6"/>
    <s v="JUAN GOMEZ"/>
    <n v="0"/>
    <n v="129"/>
    <n v="0"/>
    <x v="1"/>
    <n v="0"/>
    <n v="0"/>
  </r>
  <r>
    <x v="6"/>
    <x v="6"/>
    <s v="JUAN GOMEZ"/>
    <n v="0"/>
    <n v="130"/>
    <n v="0"/>
    <x v="1"/>
    <n v="0"/>
    <n v="0"/>
  </r>
  <r>
    <x v="6"/>
    <x v="6"/>
    <s v="JUAN GOMEZ"/>
    <n v="0"/>
    <n v="131"/>
    <n v="0"/>
    <x v="1"/>
    <n v="0"/>
    <n v="0"/>
  </r>
  <r>
    <x v="6"/>
    <x v="6"/>
    <s v="JUAN GOMEZ"/>
    <n v="0"/>
    <n v="132"/>
    <n v="0"/>
    <x v="1"/>
    <n v="0"/>
    <n v="0"/>
  </r>
  <r>
    <x v="6"/>
    <x v="6"/>
    <s v="JUAN GOMEZ"/>
    <n v="0"/>
    <n v="133"/>
    <n v="0"/>
    <x v="1"/>
    <n v="0"/>
    <n v="0"/>
  </r>
  <r>
    <x v="6"/>
    <x v="6"/>
    <s v="JUAN GOMEZ"/>
    <n v="0"/>
    <n v="134"/>
    <n v="0"/>
    <x v="1"/>
    <n v="0"/>
    <n v="0"/>
  </r>
  <r>
    <x v="6"/>
    <x v="6"/>
    <s v="JUAN GOMEZ"/>
    <n v="0"/>
    <n v="135"/>
    <n v="0"/>
    <x v="1"/>
    <n v="0"/>
    <n v="0"/>
  </r>
  <r>
    <x v="6"/>
    <x v="6"/>
    <s v="JUAN GOMEZ"/>
    <n v="0"/>
    <n v="136"/>
    <n v="0"/>
    <x v="1"/>
    <n v="0"/>
    <n v="0"/>
  </r>
  <r>
    <x v="6"/>
    <x v="6"/>
    <s v="JUAN GOMEZ"/>
    <n v="0"/>
    <n v="137"/>
    <n v="0"/>
    <x v="1"/>
    <n v="0"/>
    <n v="0"/>
  </r>
  <r>
    <x v="6"/>
    <x v="6"/>
    <s v="JUAN GOMEZ"/>
    <n v="0"/>
    <n v="138"/>
    <n v="0"/>
    <x v="1"/>
    <n v="0"/>
    <n v="0"/>
  </r>
  <r>
    <x v="6"/>
    <x v="6"/>
    <s v="JUAN GOMEZ"/>
    <n v="0"/>
    <n v="139"/>
    <n v="0"/>
    <x v="1"/>
    <n v="0"/>
    <n v="0"/>
  </r>
  <r>
    <x v="6"/>
    <x v="6"/>
    <s v="JUAN GOMEZ"/>
    <n v="0"/>
    <n v="140"/>
    <n v="0"/>
    <x v="1"/>
    <n v="0"/>
    <n v="0"/>
  </r>
  <r>
    <x v="6"/>
    <x v="6"/>
    <s v="JUAN GOMEZ"/>
    <n v="0"/>
    <n v="141"/>
    <n v="0"/>
    <x v="1"/>
    <n v="0"/>
    <n v="0"/>
  </r>
  <r>
    <x v="6"/>
    <x v="6"/>
    <s v="JUAN GOMEZ"/>
    <n v="0"/>
    <n v="142"/>
    <n v="0"/>
    <x v="1"/>
    <n v="0"/>
    <n v="0"/>
  </r>
  <r>
    <x v="6"/>
    <x v="6"/>
    <s v="JUAN GOMEZ"/>
    <n v="0"/>
    <n v="143"/>
    <n v="0"/>
    <x v="1"/>
    <n v="0"/>
    <n v="0"/>
  </r>
  <r>
    <x v="6"/>
    <x v="6"/>
    <s v="JUAN GOMEZ"/>
    <n v="0"/>
    <n v="144"/>
    <n v="0"/>
    <x v="1"/>
    <n v="0"/>
    <n v="0"/>
  </r>
  <r>
    <x v="6"/>
    <x v="6"/>
    <s v="JUAN GOMEZ"/>
    <n v="0"/>
    <n v="145"/>
    <n v="0"/>
    <x v="1"/>
    <n v="0"/>
    <n v="0"/>
  </r>
  <r>
    <x v="6"/>
    <x v="6"/>
    <s v="JUAN GOMEZ"/>
    <n v="0"/>
    <n v="146"/>
    <n v="0"/>
    <x v="1"/>
    <n v="0"/>
    <n v="0"/>
  </r>
  <r>
    <x v="6"/>
    <x v="6"/>
    <s v="JUAN GOMEZ"/>
    <n v="0"/>
    <n v="147"/>
    <n v="0"/>
    <x v="1"/>
    <n v="0"/>
    <n v="0"/>
  </r>
  <r>
    <x v="6"/>
    <x v="6"/>
    <s v="JUAN GOMEZ"/>
    <n v="0"/>
    <n v="148"/>
    <n v="0"/>
    <x v="1"/>
    <n v="0"/>
    <n v="0"/>
  </r>
  <r>
    <x v="6"/>
    <x v="6"/>
    <s v="JUAN GOMEZ"/>
    <n v="0"/>
    <n v="149"/>
    <n v="0"/>
    <x v="1"/>
    <n v="0"/>
    <n v="0"/>
  </r>
  <r>
    <x v="6"/>
    <x v="6"/>
    <s v="JUAN GOMEZ"/>
    <n v="0"/>
    <n v="150"/>
    <n v="0"/>
    <x v="1"/>
    <n v="0"/>
    <n v="0"/>
  </r>
  <r>
    <x v="6"/>
    <x v="6"/>
    <s v="JUAN GOMEZ"/>
    <n v="0"/>
    <n v="151"/>
    <n v="0"/>
    <x v="1"/>
    <n v="0"/>
    <n v="0"/>
  </r>
  <r>
    <x v="6"/>
    <x v="6"/>
    <s v="JUAN GOMEZ"/>
    <n v="0"/>
    <n v="152"/>
    <n v="0"/>
    <x v="1"/>
    <n v="0"/>
    <n v="0"/>
  </r>
  <r>
    <x v="6"/>
    <x v="6"/>
    <s v="JUAN GOMEZ"/>
    <n v="0"/>
    <n v="153"/>
    <n v="0"/>
    <x v="1"/>
    <n v="0"/>
    <n v="0"/>
  </r>
  <r>
    <x v="6"/>
    <x v="6"/>
    <s v="JUAN GOMEZ"/>
    <n v="0"/>
    <n v="154"/>
    <n v="0"/>
    <x v="1"/>
    <n v="0"/>
    <n v="0"/>
  </r>
  <r>
    <x v="6"/>
    <x v="6"/>
    <s v="JUAN GOMEZ"/>
    <n v="0"/>
    <n v="155"/>
    <n v="0"/>
    <x v="1"/>
    <n v="0"/>
    <n v="0"/>
  </r>
  <r>
    <x v="6"/>
    <x v="6"/>
    <s v="JUAN GOMEZ"/>
    <n v="0"/>
    <n v="156"/>
    <n v="0"/>
    <x v="1"/>
    <n v="0"/>
    <n v="0"/>
  </r>
  <r>
    <x v="6"/>
    <x v="6"/>
    <s v="JUAN GOMEZ"/>
    <n v="0"/>
    <n v="157"/>
    <n v="0"/>
    <x v="1"/>
    <n v="0"/>
    <n v="0"/>
  </r>
  <r>
    <x v="6"/>
    <x v="6"/>
    <s v="JUAN GOMEZ"/>
    <n v="0"/>
    <n v="158"/>
    <n v="0"/>
    <x v="1"/>
    <n v="0"/>
    <n v="0"/>
  </r>
  <r>
    <x v="6"/>
    <x v="6"/>
    <s v="JUAN GOMEZ"/>
    <n v="0"/>
    <n v="159"/>
    <n v="0"/>
    <x v="1"/>
    <n v="0"/>
    <n v="0"/>
  </r>
  <r>
    <x v="6"/>
    <x v="6"/>
    <s v="JUAN GOMEZ"/>
    <n v="0"/>
    <n v="160"/>
    <n v="0"/>
    <x v="1"/>
    <n v="0"/>
    <n v="0"/>
  </r>
  <r>
    <x v="6"/>
    <x v="6"/>
    <s v="JUAN GOMEZ"/>
    <n v="0"/>
    <n v="161"/>
    <n v="0"/>
    <x v="1"/>
    <n v="0"/>
    <n v="0"/>
  </r>
  <r>
    <x v="6"/>
    <x v="6"/>
    <s v="JUAN GOMEZ"/>
    <n v="0"/>
    <n v="162"/>
    <n v="0"/>
    <x v="1"/>
    <n v="0"/>
    <n v="0"/>
  </r>
  <r>
    <x v="6"/>
    <x v="6"/>
    <s v="JUAN GOMEZ"/>
    <n v="0"/>
    <n v="163"/>
    <n v="0"/>
    <x v="1"/>
    <n v="0"/>
    <n v="0"/>
  </r>
  <r>
    <x v="6"/>
    <x v="6"/>
    <s v="JUAN GOMEZ"/>
    <n v="0"/>
    <n v="164"/>
    <n v="0"/>
    <x v="1"/>
    <n v="0"/>
    <n v="0"/>
  </r>
  <r>
    <x v="6"/>
    <x v="6"/>
    <s v="JUAN GOMEZ"/>
    <n v="0"/>
    <n v="165"/>
    <n v="0"/>
    <x v="1"/>
    <n v="0"/>
    <n v="0"/>
  </r>
  <r>
    <x v="6"/>
    <x v="6"/>
    <s v="JUAN GOMEZ"/>
    <n v="0"/>
    <n v="166"/>
    <n v="0"/>
    <x v="1"/>
    <n v="0"/>
    <n v="0"/>
  </r>
  <r>
    <x v="6"/>
    <x v="6"/>
    <s v="JUAN GOMEZ"/>
    <n v="0"/>
    <n v="167"/>
    <n v="0"/>
    <x v="1"/>
    <n v="0"/>
    <n v="0"/>
  </r>
  <r>
    <x v="6"/>
    <x v="6"/>
    <s v="JUAN GOMEZ"/>
    <n v="0"/>
    <n v="168"/>
    <n v="0"/>
    <x v="1"/>
    <n v="0"/>
    <n v="0"/>
  </r>
  <r>
    <x v="6"/>
    <x v="6"/>
    <s v="JUAN GOMEZ"/>
    <n v="0"/>
    <n v="169"/>
    <n v="0"/>
    <x v="1"/>
    <n v="0"/>
    <n v="0"/>
  </r>
  <r>
    <x v="6"/>
    <x v="6"/>
    <s v="JUAN GOMEZ"/>
    <n v="0"/>
    <n v="170"/>
    <n v="0"/>
    <x v="1"/>
    <n v="0"/>
    <n v="0"/>
  </r>
  <r>
    <x v="6"/>
    <x v="6"/>
    <s v="JUAN GOMEZ"/>
    <n v="0"/>
    <n v="171"/>
    <n v="0"/>
    <x v="1"/>
    <n v="0"/>
    <n v="0"/>
  </r>
  <r>
    <x v="6"/>
    <x v="6"/>
    <s v="JUAN GOMEZ"/>
    <n v="0"/>
    <n v="172"/>
    <n v="0"/>
    <x v="1"/>
    <n v="0"/>
    <n v="0"/>
  </r>
  <r>
    <x v="6"/>
    <x v="6"/>
    <s v="JUAN GOMEZ"/>
    <n v="0"/>
    <n v="173"/>
    <n v="0"/>
    <x v="1"/>
    <n v="0"/>
    <n v="0"/>
  </r>
  <r>
    <x v="6"/>
    <x v="6"/>
    <s v="JUAN GOMEZ"/>
    <n v="0"/>
    <n v="174"/>
    <n v="0"/>
    <x v="1"/>
    <n v="0"/>
    <n v="0"/>
  </r>
  <r>
    <x v="6"/>
    <x v="6"/>
    <s v="JUAN GOMEZ"/>
    <n v="0"/>
    <n v="175"/>
    <n v="0"/>
    <x v="1"/>
    <n v="0"/>
    <n v="0"/>
  </r>
  <r>
    <x v="6"/>
    <x v="6"/>
    <s v="JUAN GOMEZ"/>
    <n v="0"/>
    <n v="176"/>
    <n v="0"/>
    <x v="1"/>
    <n v="0"/>
    <n v="0"/>
  </r>
  <r>
    <x v="6"/>
    <x v="6"/>
    <s v="JUAN GOMEZ"/>
    <n v="0"/>
    <n v="177"/>
    <n v="0"/>
    <x v="1"/>
    <n v="0"/>
    <n v="0"/>
  </r>
  <r>
    <x v="6"/>
    <x v="6"/>
    <s v="JUAN GOMEZ"/>
    <n v="0"/>
    <n v="178"/>
    <n v="0"/>
    <x v="1"/>
    <n v="0"/>
    <n v="0"/>
  </r>
  <r>
    <x v="6"/>
    <x v="6"/>
    <s v="JUAN GOMEZ"/>
    <n v="0"/>
    <n v="179"/>
    <n v="0"/>
    <x v="1"/>
    <n v="0"/>
    <n v="0"/>
  </r>
  <r>
    <x v="6"/>
    <x v="6"/>
    <s v="JUAN GOMEZ"/>
    <n v="0"/>
    <n v="180"/>
    <n v="0"/>
    <x v="1"/>
    <n v="0"/>
    <n v="0"/>
  </r>
  <r>
    <x v="6"/>
    <x v="6"/>
    <s v="JUAN GOMEZ"/>
    <n v="0"/>
    <n v="181"/>
    <n v="0"/>
    <x v="1"/>
    <n v="0"/>
    <n v="0"/>
  </r>
  <r>
    <x v="6"/>
    <x v="6"/>
    <s v="JUAN GOMEZ"/>
    <n v="0"/>
    <n v="182"/>
    <n v="0"/>
    <x v="1"/>
    <n v="0"/>
    <n v="0"/>
  </r>
  <r>
    <x v="6"/>
    <x v="6"/>
    <s v="JUAN GOMEZ"/>
    <n v="0"/>
    <n v="183"/>
    <n v="0"/>
    <x v="1"/>
    <n v="0"/>
    <n v="0"/>
  </r>
  <r>
    <x v="6"/>
    <x v="6"/>
    <s v="JUAN GOMEZ"/>
    <n v="0"/>
    <n v="184"/>
    <n v="0"/>
    <x v="1"/>
    <n v="0"/>
    <n v="0"/>
  </r>
  <r>
    <x v="6"/>
    <x v="6"/>
    <s v="JUAN GOMEZ"/>
    <n v="0"/>
    <n v="185"/>
    <n v="0"/>
    <x v="1"/>
    <n v="0"/>
    <n v="0"/>
  </r>
  <r>
    <x v="6"/>
    <x v="6"/>
    <s v="JUAN GOMEZ"/>
    <n v="0"/>
    <n v="186"/>
    <n v="0"/>
    <x v="1"/>
    <n v="0"/>
    <n v="0"/>
  </r>
  <r>
    <x v="6"/>
    <x v="6"/>
    <s v="JUAN GOMEZ"/>
    <n v="0"/>
    <n v="187"/>
    <n v="0"/>
    <x v="1"/>
    <n v="0"/>
    <n v="0"/>
  </r>
  <r>
    <x v="6"/>
    <x v="6"/>
    <s v="JUAN GOMEZ"/>
    <n v="0"/>
    <n v="188"/>
    <n v="0"/>
    <x v="1"/>
    <n v="0"/>
    <n v="0"/>
  </r>
  <r>
    <x v="6"/>
    <x v="6"/>
    <s v="JUAN GOMEZ"/>
    <n v="0"/>
    <n v="189"/>
    <n v="0"/>
    <x v="1"/>
    <n v="0"/>
    <n v="0"/>
  </r>
  <r>
    <x v="6"/>
    <x v="6"/>
    <s v="JUAN GOMEZ"/>
    <n v="0"/>
    <n v="190"/>
    <n v="0"/>
    <x v="1"/>
    <n v="0"/>
    <n v="0"/>
  </r>
  <r>
    <x v="6"/>
    <x v="6"/>
    <s v="JUAN GOMEZ"/>
    <n v="0"/>
    <n v="191"/>
    <n v="0"/>
    <x v="1"/>
    <n v="0"/>
    <n v="0"/>
  </r>
  <r>
    <x v="6"/>
    <x v="6"/>
    <s v="JUAN GOMEZ"/>
    <n v="0"/>
    <n v="192"/>
    <n v="0"/>
    <x v="1"/>
    <n v="0"/>
    <n v="0"/>
  </r>
  <r>
    <x v="6"/>
    <x v="6"/>
    <s v="JUAN GOMEZ"/>
    <n v="0"/>
    <n v="193"/>
    <n v="0"/>
    <x v="1"/>
    <n v="0"/>
    <n v="0"/>
  </r>
  <r>
    <x v="6"/>
    <x v="6"/>
    <s v="JUAN GOMEZ"/>
    <n v="0"/>
    <n v="194"/>
    <n v="0"/>
    <x v="1"/>
    <n v="0"/>
    <n v="0"/>
  </r>
  <r>
    <x v="6"/>
    <x v="6"/>
    <s v="JUAN GOMEZ"/>
    <n v="0"/>
    <n v="195"/>
    <n v="0"/>
    <x v="1"/>
    <n v="0"/>
    <n v="0"/>
  </r>
  <r>
    <x v="6"/>
    <x v="6"/>
    <s v="JUAN GOMEZ"/>
    <n v="0"/>
    <n v="196"/>
    <n v="0"/>
    <x v="1"/>
    <n v="0"/>
    <n v="0"/>
  </r>
  <r>
    <x v="6"/>
    <x v="6"/>
    <s v="JUAN GOMEZ"/>
    <n v="0"/>
    <n v="197"/>
    <n v="0"/>
    <x v="1"/>
    <n v="0"/>
    <n v="0"/>
  </r>
  <r>
    <x v="6"/>
    <x v="6"/>
    <s v="JUAN GOMEZ"/>
    <n v="0"/>
    <n v="198"/>
    <n v="0"/>
    <x v="1"/>
    <n v="0"/>
    <n v="0"/>
  </r>
  <r>
    <x v="6"/>
    <x v="6"/>
    <s v="JUAN GOMEZ"/>
    <n v="0"/>
    <n v="199"/>
    <n v="0"/>
    <x v="1"/>
    <n v="0"/>
    <n v="0"/>
  </r>
  <r>
    <x v="6"/>
    <x v="6"/>
    <s v="JUAN GOMEZ"/>
    <n v="0"/>
    <n v="200"/>
    <n v="0"/>
    <x v="1"/>
    <n v="0"/>
    <n v="0"/>
  </r>
  <r>
    <x v="6"/>
    <x v="6"/>
    <s v="JUAN GOMEZ"/>
    <n v="0"/>
    <n v="201"/>
    <n v="0"/>
    <x v="1"/>
    <n v="0"/>
    <n v="0"/>
  </r>
  <r>
    <x v="6"/>
    <x v="6"/>
    <s v="JUAN GOMEZ"/>
    <n v="0"/>
    <n v="202"/>
    <n v="0"/>
    <x v="1"/>
    <n v="0"/>
    <n v="0"/>
  </r>
  <r>
    <x v="6"/>
    <x v="6"/>
    <s v="JUAN GOMEZ"/>
    <n v="0"/>
    <n v="203"/>
    <n v="0"/>
    <x v="1"/>
    <n v="0"/>
    <n v="0"/>
  </r>
  <r>
    <x v="6"/>
    <x v="6"/>
    <s v="JUAN GOMEZ"/>
    <n v="0"/>
    <n v="204"/>
    <n v="0"/>
    <x v="1"/>
    <n v="0"/>
    <n v="0"/>
  </r>
  <r>
    <x v="6"/>
    <x v="6"/>
    <s v="JUAN GOMEZ"/>
    <n v="0"/>
    <n v="205"/>
    <n v="0"/>
    <x v="1"/>
    <n v="0"/>
    <n v="0"/>
  </r>
  <r>
    <x v="6"/>
    <x v="6"/>
    <s v="JUAN GOMEZ"/>
    <n v="0"/>
    <n v="206"/>
    <n v="0"/>
    <x v="1"/>
    <n v="0"/>
    <n v="0"/>
  </r>
  <r>
    <x v="6"/>
    <x v="6"/>
    <s v="JUAN GOMEZ"/>
    <n v="0"/>
    <n v="207"/>
    <n v="0"/>
    <x v="1"/>
    <n v="0"/>
    <n v="0"/>
  </r>
  <r>
    <x v="6"/>
    <x v="6"/>
    <s v="JUAN GOMEZ"/>
    <n v="0"/>
    <n v="208"/>
    <n v="0"/>
    <x v="1"/>
    <n v="0"/>
    <n v="0"/>
  </r>
  <r>
    <x v="6"/>
    <x v="6"/>
    <s v="JUAN GOMEZ"/>
    <n v="0"/>
    <n v="209"/>
    <n v="0"/>
    <x v="1"/>
    <n v="0"/>
    <n v="0"/>
  </r>
  <r>
    <x v="6"/>
    <x v="6"/>
    <s v="JUAN GOMEZ"/>
    <n v="0"/>
    <n v="210"/>
    <n v="0"/>
    <x v="1"/>
    <n v="0"/>
    <n v="0"/>
  </r>
  <r>
    <x v="6"/>
    <x v="6"/>
    <s v="JUAN GOMEZ"/>
    <n v="0"/>
    <n v="211"/>
    <n v="0"/>
    <x v="1"/>
    <n v="0"/>
    <n v="0"/>
  </r>
  <r>
    <x v="6"/>
    <x v="6"/>
    <s v="JUAN GOMEZ"/>
    <n v="0"/>
    <n v="212"/>
    <n v="0"/>
    <x v="1"/>
    <n v="0"/>
    <n v="0"/>
  </r>
  <r>
    <x v="6"/>
    <x v="6"/>
    <s v="JUAN GOMEZ"/>
    <n v="0"/>
    <n v="213"/>
    <n v="0"/>
    <x v="1"/>
    <n v="0"/>
    <n v="0"/>
  </r>
  <r>
    <x v="6"/>
    <x v="6"/>
    <s v="JUAN GOMEZ"/>
    <n v="0"/>
    <n v="214"/>
    <n v="0"/>
    <x v="1"/>
    <n v="0"/>
    <n v="0"/>
  </r>
  <r>
    <x v="6"/>
    <x v="6"/>
    <s v="JUAN GOMEZ"/>
    <n v="0"/>
    <n v="215"/>
    <n v="0"/>
    <x v="1"/>
    <n v="0"/>
    <n v="0"/>
  </r>
  <r>
    <x v="6"/>
    <x v="6"/>
    <s v="JUAN GOMEZ"/>
    <n v="0"/>
    <n v="216"/>
    <n v="0"/>
    <x v="1"/>
    <n v="0"/>
    <n v="0"/>
  </r>
  <r>
    <x v="6"/>
    <x v="6"/>
    <s v="JUAN GOMEZ"/>
    <n v="0"/>
    <n v="217"/>
    <n v="0"/>
    <x v="1"/>
    <n v="0"/>
    <n v="0"/>
  </r>
  <r>
    <x v="6"/>
    <x v="6"/>
    <s v="JUAN GOMEZ"/>
    <n v="0"/>
    <n v="218"/>
    <n v="0"/>
    <x v="1"/>
    <n v="0"/>
    <n v="0"/>
  </r>
  <r>
    <x v="6"/>
    <x v="6"/>
    <s v="JUAN GOMEZ"/>
    <n v="0"/>
    <n v="219"/>
    <n v="0"/>
    <x v="1"/>
    <n v="0"/>
    <n v="0"/>
  </r>
  <r>
    <x v="6"/>
    <x v="6"/>
    <s v="JUAN GOMEZ"/>
    <n v="0"/>
    <n v="220"/>
    <n v="0"/>
    <x v="1"/>
    <n v="0"/>
    <n v="0"/>
  </r>
  <r>
    <x v="6"/>
    <x v="6"/>
    <s v="JUAN GOMEZ"/>
    <n v="0"/>
    <n v="221"/>
    <n v="0"/>
    <x v="1"/>
    <n v="0"/>
    <n v="0"/>
  </r>
  <r>
    <x v="6"/>
    <x v="6"/>
    <s v="JUAN GOMEZ"/>
    <n v="0"/>
    <n v="222"/>
    <n v="0"/>
    <x v="1"/>
    <n v="0"/>
    <n v="0"/>
  </r>
  <r>
    <x v="6"/>
    <x v="6"/>
    <s v="JUAN GOMEZ"/>
    <n v="0"/>
    <n v="223"/>
    <n v="0"/>
    <x v="1"/>
    <n v="0"/>
    <n v="0"/>
  </r>
  <r>
    <x v="6"/>
    <x v="6"/>
    <s v="JUAN GOMEZ"/>
    <n v="0"/>
    <n v="224"/>
    <n v="0"/>
    <x v="1"/>
    <n v="0"/>
    <n v="0"/>
  </r>
  <r>
    <x v="6"/>
    <x v="6"/>
    <s v="JUAN GOMEZ"/>
    <n v="0"/>
    <n v="225"/>
    <n v="0"/>
    <x v="1"/>
    <n v="0"/>
    <n v="0"/>
  </r>
  <r>
    <x v="6"/>
    <x v="6"/>
    <s v="JUAN GOMEZ"/>
    <n v="0"/>
    <n v="226"/>
    <n v="0"/>
    <x v="1"/>
    <n v="0"/>
    <n v="0"/>
  </r>
  <r>
    <x v="6"/>
    <x v="6"/>
    <s v="JUAN GOMEZ"/>
    <n v="0"/>
    <n v="227"/>
    <n v="0"/>
    <x v="1"/>
    <n v="0"/>
    <n v="0"/>
  </r>
  <r>
    <x v="6"/>
    <x v="6"/>
    <s v="JUAN GOMEZ"/>
    <n v="0"/>
    <n v="228"/>
    <n v="0"/>
    <x v="1"/>
    <n v="0"/>
    <n v="0"/>
  </r>
  <r>
    <x v="6"/>
    <x v="6"/>
    <s v="JUAN GOMEZ"/>
    <n v="0"/>
    <n v="229"/>
    <n v="0"/>
    <x v="1"/>
    <n v="0"/>
    <n v="0"/>
  </r>
  <r>
    <x v="6"/>
    <x v="6"/>
    <s v="JUAN GOMEZ"/>
    <n v="0"/>
    <n v="230"/>
    <n v="0"/>
    <x v="1"/>
    <n v="0"/>
    <n v="0"/>
  </r>
  <r>
    <x v="6"/>
    <x v="6"/>
    <s v="JUAN GOMEZ"/>
    <n v="0"/>
    <n v="231"/>
    <n v="0"/>
    <x v="1"/>
    <n v="0"/>
    <n v="0"/>
  </r>
  <r>
    <x v="6"/>
    <x v="6"/>
    <s v="JUAN GOMEZ"/>
    <n v="0"/>
    <n v="232"/>
    <n v="0"/>
    <x v="1"/>
    <n v="0"/>
    <n v="0"/>
  </r>
  <r>
    <x v="6"/>
    <x v="6"/>
    <s v="JUAN GOMEZ"/>
    <n v="0"/>
    <n v="233"/>
    <n v="0"/>
    <x v="1"/>
    <n v="0"/>
    <n v="0"/>
  </r>
  <r>
    <x v="6"/>
    <x v="6"/>
    <s v="JUAN GOMEZ"/>
    <n v="0"/>
    <n v="234"/>
    <n v="0"/>
    <x v="1"/>
    <n v="0"/>
    <n v="0"/>
  </r>
  <r>
    <x v="6"/>
    <x v="6"/>
    <s v="JUAN GOMEZ"/>
    <n v="0"/>
    <n v="235"/>
    <n v="0"/>
    <x v="1"/>
    <n v="0"/>
    <n v="0"/>
  </r>
  <r>
    <x v="6"/>
    <x v="6"/>
    <s v="JUAN GOMEZ"/>
    <n v="0"/>
    <n v="236"/>
    <n v="0"/>
    <x v="1"/>
    <n v="0"/>
    <n v="0"/>
  </r>
  <r>
    <x v="6"/>
    <x v="6"/>
    <s v="JUAN GOMEZ"/>
    <n v="0"/>
    <n v="237"/>
    <n v="0"/>
    <x v="1"/>
    <n v="0"/>
    <n v="0"/>
  </r>
  <r>
    <x v="6"/>
    <x v="6"/>
    <s v="JUAN GOMEZ"/>
    <n v="0"/>
    <n v="238"/>
    <n v="0"/>
    <x v="1"/>
    <n v="0"/>
    <n v="0"/>
  </r>
  <r>
    <x v="6"/>
    <x v="6"/>
    <s v="JUAN GOMEZ"/>
    <n v="0"/>
    <n v="239"/>
    <n v="0"/>
    <x v="1"/>
    <n v="0"/>
    <n v="0"/>
  </r>
  <r>
    <x v="6"/>
    <x v="6"/>
    <s v="JUAN GOMEZ"/>
    <n v="0"/>
    <n v="240"/>
    <n v="0"/>
    <x v="1"/>
    <n v="0"/>
    <n v="0"/>
  </r>
  <r>
    <x v="6"/>
    <x v="6"/>
    <s v="JUAN GOMEZ"/>
    <n v="0"/>
    <n v="241"/>
    <n v="0"/>
    <x v="1"/>
    <n v="0"/>
    <n v="0"/>
  </r>
  <r>
    <x v="6"/>
    <x v="6"/>
    <s v="JUAN GOMEZ"/>
    <n v="0"/>
    <n v="242"/>
    <n v="0"/>
    <x v="1"/>
    <n v="0"/>
    <n v="0"/>
  </r>
  <r>
    <x v="6"/>
    <x v="6"/>
    <s v="JUAN GOMEZ"/>
    <n v="0"/>
    <n v="243"/>
    <n v="0"/>
    <x v="1"/>
    <n v="0"/>
    <n v="0"/>
  </r>
  <r>
    <x v="6"/>
    <x v="6"/>
    <s v="JUAN GOMEZ"/>
    <n v="0"/>
    <n v="244"/>
    <n v="0"/>
    <x v="1"/>
    <n v="0"/>
    <n v="0"/>
  </r>
  <r>
    <x v="6"/>
    <x v="6"/>
    <s v="JUAN GOMEZ"/>
    <n v="0"/>
    <n v="245"/>
    <n v="0"/>
    <x v="1"/>
    <n v="0"/>
    <n v="0"/>
  </r>
  <r>
    <x v="6"/>
    <x v="6"/>
    <s v="JUAN GOMEZ"/>
    <n v="0"/>
    <n v="246"/>
    <n v="0"/>
    <x v="1"/>
    <n v="0"/>
    <n v="0"/>
  </r>
  <r>
    <x v="6"/>
    <x v="6"/>
    <s v="JUAN GOMEZ"/>
    <n v="0"/>
    <n v="247"/>
    <n v="0"/>
    <x v="1"/>
    <n v="0"/>
    <n v="0"/>
  </r>
  <r>
    <x v="6"/>
    <x v="6"/>
    <s v="JUAN GOMEZ"/>
    <n v="0"/>
    <n v="248"/>
    <n v="0"/>
    <x v="1"/>
    <n v="0"/>
    <n v="0"/>
  </r>
  <r>
    <x v="6"/>
    <x v="6"/>
    <s v="JUAN GOMEZ"/>
    <n v="0"/>
    <n v="249"/>
    <n v="0"/>
    <x v="1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a dinámica1" cacheId="172" applyNumberFormats="0" applyBorderFormats="0" applyFontFormats="0" applyPatternFormats="0" applyAlignmentFormats="0" applyWidthHeightFormats="1" dataCaption="Valores" updatedVersion="5" minRefreshableVersion="3" rowGrandTotals="0" itemPrintTitles="1" createdVersion="4" indent="0" compact="0" compactData="0" gridDropZones="1" multipleFieldFilters="0">
  <location ref="A3:H500" firstHeaderRow="2" firstDataRow="2" firstDataCol="7" rowPageCount="1" colPageCount="1"/>
  <pivotFields count="64">
    <pivotField axis="axisRow" compact="0" outline="0" showAll="0">
      <items count="19">
        <item h="1" x="7"/>
        <item h="1" m="1" x="17"/>
        <item h="1" m="1" x="13"/>
        <item h="1" m="1" x="8"/>
        <item h="1" m="1" x="14"/>
        <item h="1" m="1" x="12"/>
        <item h="1" m="1" x="16"/>
        <item h="1" m="1" x="9"/>
        <item h="1" m="1" x="10"/>
        <item h="1" m="1" x="15"/>
        <item x="0"/>
        <item x="1"/>
        <item x="2"/>
        <item x="3"/>
        <item x="4"/>
        <item m="1" x="11"/>
        <item x="5"/>
        <item x="6"/>
        <item t="default"/>
      </items>
    </pivotField>
    <pivotField axis="axisRow" compact="0" outline="0" showAll="0" defaultSubtotal="0">
      <items count="3">
        <item x="0"/>
        <item x="1"/>
        <item x="2"/>
      </items>
    </pivotField>
    <pivotField compact="0" outline="0" showAll="0" defaultSubtotal="0"/>
    <pivotField axis="axisRow" compact="0" outline="0" showAll="0" sortType="descending">
      <items count="27">
        <item x="25"/>
        <item x="5"/>
        <item x="11"/>
        <item x="20"/>
        <item x="13"/>
        <item x="6"/>
        <item x="0"/>
        <item x="21"/>
        <item x="7"/>
        <item x="14"/>
        <item x="17"/>
        <item x="1"/>
        <item x="22"/>
        <item x="8"/>
        <item x="15"/>
        <item x="18"/>
        <item x="2"/>
        <item x="9"/>
        <item x="23"/>
        <item x="12"/>
        <item x="3"/>
        <item x="19"/>
        <item x="10"/>
        <item x="16"/>
        <item x="4"/>
        <item x="24"/>
        <item t="default"/>
      </items>
    </pivotField>
    <pivotField axis="axisRow" compact="0" outline="0" showAll="0" defaultSubtotal="0">
      <items count="5">
        <item x="0"/>
        <item x="1"/>
        <item x="3"/>
        <item x="2"/>
        <item m="1" x="4"/>
      </items>
    </pivotField>
    <pivotField compact="0" outline="0" showAll="0"/>
    <pivotField axis="axisPage" compact="0" outline="0" multipleItemSelectionAllowed="1" showAll="0" defaultSubtotal="0">
      <items count="3">
        <item x="0"/>
        <item h="1" x="1"/>
        <item h="1" x="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610">
        <item x="319"/>
        <item x="315"/>
        <item m="1" x="502"/>
        <item x="157"/>
        <item m="1" x="395"/>
        <item x="267"/>
        <item x="193"/>
        <item x="28"/>
        <item m="1" x="379"/>
        <item x="210"/>
        <item m="1" x="452"/>
        <item m="1" x="570"/>
        <item m="1" x="405"/>
        <item x="71"/>
        <item m="1" x="486"/>
        <item x="159"/>
        <item m="1" x="501"/>
        <item x="53"/>
        <item x="162"/>
        <item m="1" x="589"/>
        <item x="294"/>
        <item x="145"/>
        <item x="56"/>
        <item m="1" x="536"/>
        <item m="1" x="419"/>
        <item m="1" x="434"/>
        <item x="332"/>
        <item m="1" x="373"/>
        <item x="143"/>
        <item m="1" x="482"/>
        <item m="1" x="498"/>
        <item m="1" x="430"/>
        <item x="291"/>
        <item x="227"/>
        <item x="140"/>
        <item m="1" x="406"/>
        <item x="253"/>
        <item x="323"/>
        <item x="147"/>
        <item m="1" x="470"/>
        <item x="15"/>
        <item x="249"/>
        <item m="1" x="514"/>
        <item m="1" x="557"/>
        <item x="181"/>
        <item m="1" x="474"/>
        <item x="74"/>
        <item m="1" x="492"/>
        <item x="149"/>
        <item m="1" x="488"/>
        <item x="122"/>
        <item x="211"/>
        <item x="282"/>
        <item x="25"/>
        <item x="118"/>
        <item x="115"/>
        <item x="1"/>
        <item x="174"/>
        <item x="148"/>
        <item m="1" x="572"/>
        <item x="95"/>
        <item x="271"/>
        <item x="87"/>
        <item x="196"/>
        <item x="327"/>
        <item m="1" x="540"/>
        <item x="155"/>
        <item x="27"/>
        <item x="42"/>
        <item x="300"/>
        <item m="1" x="561"/>
        <item m="1" x="480"/>
        <item m="1" x="386"/>
        <item x="64"/>
        <item m="1" x="566"/>
        <item m="1" x="431"/>
        <item x="160"/>
        <item x="264"/>
        <item x="316"/>
        <item m="1" x="427"/>
        <item x="250"/>
        <item x="172"/>
        <item m="1" x="418"/>
        <item x="3"/>
        <item x="117"/>
        <item x="288"/>
        <item m="1" x="513"/>
        <item x="100"/>
        <item x="4"/>
        <item m="1" x="563"/>
        <item m="1" x="532"/>
        <item x="248"/>
        <item x="35"/>
        <item m="1" x="481"/>
        <item m="1" x="392"/>
        <item x="322"/>
        <item x="206"/>
        <item m="1" x="447"/>
        <item x="299"/>
        <item x="346"/>
        <item x="167"/>
        <item x="176"/>
        <item m="1" x="376"/>
        <item m="1" x="483"/>
        <item m="1" x="441"/>
        <item x="125"/>
        <item m="1" x="446"/>
        <item x="268"/>
        <item m="1" x="429"/>
        <item x="199"/>
        <item x="189"/>
        <item x="309"/>
        <item m="1" x="375"/>
        <item m="1" x="472"/>
        <item x="245"/>
        <item x="191"/>
        <item m="1" x="542"/>
        <item x="82"/>
        <item m="1" x="408"/>
        <item m="1" x="400"/>
        <item m="1" x="487"/>
        <item x="131"/>
        <item m="1" x="398"/>
        <item m="1" x="576"/>
        <item x="349"/>
        <item x="120"/>
        <item m="1" x="475"/>
        <item x="124"/>
        <item m="1" x="414"/>
        <item m="1" x="393"/>
        <item x="58"/>
        <item m="1" x="549"/>
        <item x="366"/>
        <item m="1" x="521"/>
        <item x="302"/>
        <item m="1" x="520"/>
        <item m="1" x="497"/>
        <item m="1" x="442"/>
        <item x="358"/>
        <item x="222"/>
        <item x="31"/>
        <item m="1" x="523"/>
        <item x="179"/>
        <item m="1" x="591"/>
        <item x="241"/>
        <item m="1" x="396"/>
        <item m="1" x="407"/>
        <item m="1" x="467"/>
        <item m="1" x="512"/>
        <item x="303"/>
        <item x="234"/>
        <item x="221"/>
        <item m="1" x="479"/>
        <item x="313"/>
        <item m="1" x="552"/>
        <item x="127"/>
        <item m="1" x="382"/>
        <item x="209"/>
        <item m="1" x="551"/>
        <item x="8"/>
        <item x="5"/>
        <item x="39"/>
        <item m="1" x="401"/>
        <item x="187"/>
        <item m="1" x="595"/>
        <item x="38"/>
        <item m="1" x="426"/>
        <item x="347"/>
        <item x="91"/>
        <item x="198"/>
        <item m="1" x="415"/>
        <item m="1" x="608"/>
        <item x="251"/>
        <item x="89"/>
        <item x="63"/>
        <item x="197"/>
        <item m="1" x="558"/>
        <item m="1" x="586"/>
        <item m="1" x="420"/>
        <item x="121"/>
        <item x="163"/>
        <item x="40"/>
        <item x="46"/>
        <item x="113"/>
        <item m="1" x="397"/>
        <item x="289"/>
        <item x="18"/>
        <item x="47"/>
        <item m="1" x="445"/>
        <item x="79"/>
        <item x="252"/>
        <item m="1" x="436"/>
        <item m="1" x="581"/>
        <item x="154"/>
        <item x="168"/>
        <item x="24"/>
        <item x="297"/>
        <item m="1" x="546"/>
        <item m="1" x="599"/>
        <item m="1" x="515"/>
        <item m="1" x="383"/>
        <item m="1" x="462"/>
        <item x="213"/>
        <item m="1" x="582"/>
        <item m="1" x="490"/>
        <item x="281"/>
        <item m="1" x="503"/>
        <item m="1" x="493"/>
        <item x="242"/>
        <item m="1" x="573"/>
        <item x="310"/>
        <item m="1" x="416"/>
        <item x="81"/>
        <item m="1" x="509"/>
        <item x="280"/>
        <item x="356"/>
        <item x="110"/>
        <item m="1" x="571"/>
        <item m="1" x="533"/>
        <item m="1" x="577"/>
        <item m="1" x="524"/>
        <item m="1" x="433"/>
        <item x="6"/>
        <item x="345"/>
        <item x="26"/>
        <item x="235"/>
        <item x="275"/>
        <item x="292"/>
        <item m="1" x="543"/>
        <item x="134"/>
        <item x="369"/>
        <item x="186"/>
        <item x="214"/>
        <item x="363"/>
        <item m="1" x="457"/>
        <item x="205"/>
        <item x="130"/>
        <item x="9"/>
        <item x="48"/>
        <item m="1" x="387"/>
        <item x="62"/>
        <item x="138"/>
        <item x="102"/>
        <item x="266"/>
        <item x="190"/>
        <item m="1" x="454"/>
        <item x="224"/>
        <item m="1" x="464"/>
        <item x="139"/>
        <item m="1" x="574"/>
        <item m="1" x="567"/>
        <item x="11"/>
        <item x="106"/>
        <item x="164"/>
        <item m="1" x="402"/>
        <item x="261"/>
        <item x="200"/>
        <item x="231"/>
        <item x="183"/>
        <item x="84"/>
        <item x="228"/>
        <item m="1" x="564"/>
        <item x="67"/>
        <item x="94"/>
        <item x="101"/>
        <item x="78"/>
        <item m="1" x="593"/>
        <item x="259"/>
        <item x="83"/>
        <item m="1" x="569"/>
        <item m="1" x="609"/>
        <item m="1" x="607"/>
        <item m="1" x="423"/>
        <item m="1" x="461"/>
        <item m="1" x="584"/>
        <item x="317"/>
        <item m="1" x="506"/>
        <item x="212"/>
        <item x="19"/>
        <item m="1" x="424"/>
        <item x="153"/>
        <item m="1" x="394"/>
        <item x="246"/>
        <item m="1" x="528"/>
        <item x="54"/>
        <item x="97"/>
        <item x="80"/>
        <item x="230"/>
        <item m="1" x="539"/>
        <item x="182"/>
        <item m="1" x="468"/>
        <item x="103"/>
        <item m="1" x="525"/>
        <item x="270"/>
        <item m="1" x="517"/>
        <item m="1" x="371"/>
        <item x="75"/>
        <item m="1" x="428"/>
        <item x="343"/>
        <item m="1" x="460"/>
        <item m="1" x="600"/>
        <item m="1" x="518"/>
        <item x="177"/>
        <item m="1" x="471"/>
        <item x="21"/>
        <item x="59"/>
        <item x="354"/>
        <item m="1" x="531"/>
        <item x="308"/>
        <item x="161"/>
        <item x="60"/>
        <item x="233"/>
        <item x="240"/>
        <item m="1" x="372"/>
        <item x="108"/>
        <item x="90"/>
        <item x="85"/>
        <item x="328"/>
        <item x="337"/>
        <item m="1" x="535"/>
        <item x="338"/>
        <item m="1" x="443"/>
        <item m="1" x="422"/>
        <item m="1" x="484"/>
        <item x="336"/>
        <item x="256"/>
        <item m="1" x="553"/>
        <item x="180"/>
        <item x="201"/>
        <item x="334"/>
        <item m="1" x="374"/>
        <item m="1" x="534"/>
        <item x="192"/>
        <item m="1" x="478"/>
        <item m="1" x="579"/>
        <item x="41"/>
        <item m="1" x="585"/>
        <item x="265"/>
        <item x="33"/>
        <item m="1" x="606"/>
        <item m="1" x="463"/>
        <item x="137"/>
        <item m="1" x="565"/>
        <item x="70"/>
        <item m="1" x="404"/>
        <item m="1" x="529"/>
        <item x="129"/>
        <item m="1" x="377"/>
        <item x="92"/>
        <item x="142"/>
        <item x="96"/>
        <item x="368"/>
        <item x="44"/>
        <item x="357"/>
        <item x="73"/>
        <item x="232"/>
        <item m="1" x="499"/>
        <item m="1" x="530"/>
        <item m="1" x="545"/>
        <item m="1" x="544"/>
        <item x="277"/>
        <item x="272"/>
        <item m="1" x="575"/>
        <item x="247"/>
        <item m="1" x="559"/>
        <item m="1" x="504"/>
        <item x="359"/>
        <item x="132"/>
        <item x="331"/>
        <item x="2"/>
        <item m="1" x="522"/>
        <item m="1" x="547"/>
        <item x="314"/>
        <item x="258"/>
        <item x="171"/>
        <item x="114"/>
        <item m="1" x="458"/>
        <item x="194"/>
        <item x="51"/>
        <item m="1" x="494"/>
        <item x="34"/>
        <item x="52"/>
        <item m="1" x="385"/>
        <item x="32"/>
        <item m="1" x="437"/>
        <item m="1" x="469"/>
        <item m="1" x="603"/>
        <item m="1" x="388"/>
        <item m="1" x="438"/>
        <item m="1" x="409"/>
        <item m="1" x="580"/>
        <item x="65"/>
        <item x="68"/>
        <item m="1" x="425"/>
        <item x="352"/>
        <item x="238"/>
        <item x="7"/>
        <item m="1" x="526"/>
        <item m="1" x="538"/>
        <item x="22"/>
        <item x="255"/>
        <item x="286"/>
        <item m="1" x="541"/>
        <item m="1" x="495"/>
        <item x="329"/>
        <item x="66"/>
        <item x="362"/>
        <item x="269"/>
        <item x="111"/>
        <item m="1" x="411"/>
        <item m="1" x="598"/>
        <item m="1" x="527"/>
        <item x="243"/>
        <item x="204"/>
        <item x="116"/>
        <item m="1" x="459"/>
        <item x="14"/>
        <item x="86"/>
        <item x="301"/>
        <item m="1" x="516"/>
        <item x="293"/>
        <item m="1" x="519"/>
        <item x="367"/>
        <item x="203"/>
        <item m="1" x="537"/>
        <item m="1" x="604"/>
        <item x="283"/>
        <item x="353"/>
        <item x="98"/>
        <item m="1" x="505"/>
        <item m="1" x="602"/>
        <item x="321"/>
        <item x="244"/>
        <item m="1" x="560"/>
        <item m="1" x="510"/>
        <item m="1" x="473"/>
        <item x="333"/>
        <item x="262"/>
        <item m="1" x="587"/>
        <item x="141"/>
        <item m="1" x="380"/>
        <item x="20"/>
        <item x="126"/>
        <item m="1" x="491"/>
        <item x="254"/>
        <item x="151"/>
        <item x="350"/>
        <item x="119"/>
        <item x="144"/>
        <item m="1" x="439"/>
        <item m="1" x="548"/>
        <item x="208"/>
        <item x="207"/>
        <item m="1" x="590"/>
        <item x="229"/>
        <item x="239"/>
        <item x="16"/>
        <item x="146"/>
        <item x="219"/>
        <item m="1" x="511"/>
        <item x="185"/>
        <item x="195"/>
        <item m="1" x="562"/>
        <item m="1" x="597"/>
        <item m="1" x="456"/>
        <item x="93"/>
        <item x="263"/>
        <item x="23"/>
        <item m="1" x="465"/>
        <item x="274"/>
        <item x="136"/>
        <item m="1" x="601"/>
        <item x="236"/>
        <item m="1" x="466"/>
        <item x="123"/>
        <item m="1" x="476"/>
        <item x="135"/>
        <item x="57"/>
        <item m="1" x="384"/>
        <item m="1" x="399"/>
        <item x="237"/>
        <item x="37"/>
        <item m="1" x="440"/>
        <item x="166"/>
        <item m="1" x="432"/>
        <item m="1" x="381"/>
        <item x="223"/>
        <item m="1" x="594"/>
        <item m="1" x="605"/>
        <item x="43"/>
        <item x="77"/>
        <item x="325"/>
        <item x="295"/>
        <item m="1" x="451"/>
        <item x="88"/>
        <item x="13"/>
        <item m="1" x="555"/>
        <item x="290"/>
        <item x="72"/>
        <item m="1" x="449"/>
        <item x="296"/>
        <item x="133"/>
        <item m="1" x="556"/>
        <item m="1" x="507"/>
        <item x="307"/>
        <item m="1" x="450"/>
        <item m="1" x="496"/>
        <item m="1" x="444"/>
        <item x="36"/>
        <item x="105"/>
        <item m="1" x="453"/>
        <item x="278"/>
        <item x="279"/>
        <item x="55"/>
        <item x="169"/>
        <item m="1" x="378"/>
        <item m="1" x="508"/>
        <item m="1" x="410"/>
        <item x="226"/>
        <item x="306"/>
        <item m="1" x="578"/>
        <item x="109"/>
        <item x="298"/>
        <item x="225"/>
        <item x="29"/>
        <item x="339"/>
        <item x="285"/>
        <item m="1" x="596"/>
        <item x="312"/>
        <item x="188"/>
        <item x="304"/>
        <item x="218"/>
        <item x="320"/>
        <item x="215"/>
        <item x="0"/>
        <item x="318"/>
        <item x="326"/>
        <item x="284"/>
        <item x="69"/>
        <item x="220"/>
        <item x="173"/>
        <item m="1" x="435"/>
        <item x="342"/>
        <item x="156"/>
        <item x="150"/>
        <item x="76"/>
        <item m="1" x="592"/>
        <item x="202"/>
        <item m="1" x="477"/>
        <item m="1" x="421"/>
        <item m="1" x="412"/>
        <item x="112"/>
        <item x="10"/>
        <item m="1" x="588"/>
        <item x="276"/>
        <item x="178"/>
        <item x="99"/>
        <item x="273"/>
        <item x="184"/>
        <item x="175"/>
        <item m="1" x="403"/>
        <item m="1" x="413"/>
        <item x="287"/>
        <item x="351"/>
        <item x="330"/>
        <item m="1" x="550"/>
        <item x="364"/>
        <item x="365"/>
        <item m="1" x="489"/>
        <item x="217"/>
        <item m="1" x="389"/>
        <item x="45"/>
        <item x="305"/>
        <item x="335"/>
        <item x="341"/>
        <item x="344"/>
        <item x="360"/>
        <item m="1" x="583"/>
        <item x="324"/>
        <item x="49"/>
        <item m="1" x="417"/>
        <item x="158"/>
        <item x="257"/>
        <item m="1" x="455"/>
        <item x="311"/>
        <item m="1" x="485"/>
        <item m="1" x="391"/>
        <item x="170"/>
        <item x="17"/>
        <item m="1" x="554"/>
        <item x="260"/>
        <item m="1" x="568"/>
        <item x="340"/>
        <item x="216"/>
        <item x="361"/>
        <item m="1" x="448"/>
        <item x="348"/>
        <item x="165"/>
        <item x="355"/>
        <item m="1" x="390"/>
        <item x="12"/>
        <item m="1" x="500"/>
        <item x="128"/>
        <item x="61"/>
        <item x="104"/>
        <item x="50"/>
        <item x="107"/>
        <item x="30"/>
        <item x="152"/>
        <item x="37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>
      <items count="20">
        <item m="1" x="18"/>
        <item x="0"/>
        <item x="1"/>
        <item x="2"/>
        <item x="3"/>
        <item x="4"/>
        <item x="8"/>
        <item x="5"/>
        <item x="6"/>
        <item x="9"/>
        <item x="7"/>
        <item m="1" x="14"/>
        <item m="1" x="13"/>
        <item m="1" x="15"/>
        <item m="1" x="17"/>
        <item m="1" x="11"/>
        <item m="1" x="16"/>
        <item m="1" x="12"/>
        <item m="1" x="10"/>
        <item t="default"/>
      </items>
    </pivotField>
    <pivotField compact="0" outline="0" showAll="0"/>
    <pivotField axis="axisRow" compact="0" outline="0" showAll="0" sortType="descending">
      <items count="1148">
        <item m="1" x="979"/>
        <item m="1" x="976"/>
        <item m="1" x="1133"/>
        <item m="1" x="1000"/>
        <item m="1" x="1101"/>
        <item m="1" x="1145"/>
        <item m="1" x="925"/>
        <item m="1" x="833"/>
        <item m="1" x="924"/>
        <item m="1" x="814"/>
        <item m="1" x="946"/>
        <item m="1" x="1084"/>
        <item m="1" x="870"/>
        <item m="1" x="935"/>
        <item m="1" x="1070"/>
        <item m="1" x="971"/>
        <item m="1" x="1123"/>
        <item m="1" x="947"/>
        <item m="1" x="1039"/>
        <item m="1" x="1119"/>
        <item m="1" x="914"/>
        <item m="1" x="1019"/>
        <item m="1" x="982"/>
        <item m="1" x="554"/>
        <item m="1" x="1006"/>
        <item m="1" x="1112"/>
        <item m="1" x="467"/>
        <item m="1" x="978"/>
        <item m="1" x="532"/>
        <item m="1" x="537"/>
        <item m="1" x="1138"/>
        <item m="1" x="1056"/>
        <item m="1" x="1063"/>
        <item m="1" x="932"/>
        <item m="1" x="934"/>
        <item m="1" x="610"/>
        <item m="1" x="669"/>
        <item m="1" x="1077"/>
        <item m="1" x="488"/>
        <item m="1" x="627"/>
        <item m="1" x="956"/>
        <item m="1" x="1038"/>
        <item m="1" x="957"/>
        <item m="1" x="1087"/>
        <item m="1" x="1044"/>
        <item m="1" x="696"/>
        <item m="1" x="460"/>
        <item m="1" x="601"/>
        <item m="1" x="1066"/>
        <item m="1" x="1025"/>
        <item m="1" x="529"/>
        <item m="1" x="533"/>
        <item m="1" x="996"/>
        <item m="1" x="1110"/>
        <item m="1" x="507"/>
        <item m="1" x="926"/>
        <item m="1" x="933"/>
        <item m="1" x="623"/>
        <item m="1" x="677"/>
        <item m="1" x="547"/>
        <item m="1" x="458"/>
        <item m="1" x="657"/>
        <item m="1" x="475"/>
        <item m="1" x="631"/>
        <item m="1" x="640"/>
        <item m="1" x="1008"/>
        <item m="1" x="1055"/>
        <item m="1" x="457"/>
        <item m="1" x="459"/>
        <item m="1" x="660"/>
        <item m="1" x="1081"/>
        <item m="1" x="1093"/>
        <item m="1" x="503"/>
        <item m="1" x="452"/>
        <item m="1" x="653"/>
        <item m="1" x="468"/>
        <item m="1" x="675"/>
        <item m="1" x="492"/>
        <item m="1" x="1043"/>
        <item m="1" x="455"/>
        <item m="1" x="1009"/>
        <item m="1" x="666"/>
        <item m="1" x="572"/>
        <item m="1" x="1027"/>
        <item m="1" x="615"/>
        <item m="1" x="719"/>
        <item m="1" x="556"/>
        <item m="1" x="701"/>
        <item m="1" x="471"/>
        <item m="1" x="1122"/>
        <item m="1" x="670"/>
        <item m="1" x="975"/>
        <item m="1" x="1075"/>
        <item m="1" x="491"/>
        <item m="1" x="725"/>
        <item m="1" x="641"/>
        <item x="244"/>
        <item m="1" x="1003"/>
        <item m="1" x="1012"/>
        <item m="1" x="510"/>
        <item m="1" x="750"/>
        <item m="1" x="1064"/>
        <item m="1" x="527"/>
        <item m="1" x="1031"/>
        <item m="1" x="616"/>
        <item m="1" x="1032"/>
        <item m="1" x="1037"/>
        <item m="1" x="535"/>
        <item m="1" x="679"/>
        <item m="1" x="544"/>
        <item m="1" x="600"/>
        <item m="1" x="1062"/>
        <item m="1" x="661"/>
        <item m="1" x="1118"/>
        <item m="1" x="1068"/>
        <item m="1" x="579"/>
        <item m="1" x="722"/>
        <item m="1" x="639"/>
        <item m="1" x="565"/>
        <item x="319"/>
        <item m="1" x="582"/>
        <item m="1" x="1088"/>
        <item m="1" x="1045"/>
        <item m="1" x="567"/>
        <item m="1" x="614"/>
        <item x="257"/>
        <item m="1" x="787"/>
        <item m="1" x="1089"/>
        <item m="1" x="592"/>
        <item m="1" x="665"/>
        <item m="1" x="478"/>
        <item m="1" x="1033"/>
        <item m="1" x="763"/>
        <item m="1" x="1135"/>
        <item m="1" x="1097"/>
        <item m="1" x="596"/>
        <item m="1" x="740"/>
        <item m="1" x="564"/>
        <item m="1" x="524"/>
        <item m="1" x="789"/>
        <item m="1" x="727"/>
        <item m="1" x="498"/>
        <item x="185"/>
        <item m="1" x="1109"/>
        <item m="1" x="809"/>
        <item m="1" x="748"/>
        <item m="1" x="671"/>
        <item m="1" x="622"/>
        <item m="1" x="1079"/>
        <item m="1" x="1136"/>
        <item m="1" x="1139"/>
        <item m="1" x="1104"/>
        <item m="1" x="456"/>
        <item m="1" x="512"/>
        <item m="1" x="705"/>
        <item m="1" x="479"/>
        <item m="1" x="678"/>
        <item m="1" x="837"/>
        <item m="1" x="684"/>
        <item m="1" x="597"/>
        <item m="1" x="749"/>
        <item m="1" x="462"/>
        <item m="1" x="481"/>
        <item m="1" x="765"/>
        <item m="1" x="496"/>
        <item m="1" x="1103"/>
        <item m="1" x="812"/>
        <item m="1" x="1115"/>
        <item m="1" x="513"/>
        <item m="1" x="563"/>
        <item m="1" x="583"/>
        <item x="183"/>
        <item m="1" x="673"/>
        <item m="1" x="575"/>
        <item x="370"/>
        <item m="1" x="634"/>
        <item m="1" x="883"/>
        <item m="1" x="546"/>
        <item m="1" x="799"/>
        <item m="1" x="751"/>
        <item m="1" x="536"/>
        <item m="1" x="540"/>
        <item m="1" x="501"/>
        <item m="1" x="695"/>
        <item m="1" x="658"/>
        <item m="1" x="561"/>
        <item m="1" x="706"/>
        <item m="1" x="853"/>
        <item m="1" x="900"/>
        <item m="1" x="813"/>
        <item m="1" x="908"/>
        <item m="1" x="526"/>
        <item m="1" x="724"/>
        <item m="1" x="632"/>
        <item m="1" x="651"/>
        <item m="1" x="555"/>
        <item m="1" x="817"/>
        <item m="1" x="581"/>
        <item m="1" x="534"/>
        <item m="1" x="587"/>
        <item m="1" x="636"/>
        <item m="1" x="738"/>
        <item m="1" x="598"/>
        <item m="1" x="702"/>
        <item m="1" x="514"/>
        <item m="1" x="797"/>
        <item m="1" x="917"/>
        <item m="1" x="691"/>
        <item m="1" x="647"/>
        <item m="1" x="704"/>
        <item m="1" x="569"/>
        <item m="1" x="822"/>
        <item m="1" x="829"/>
        <item m="1" x="788"/>
        <item m="1" x="633"/>
        <item m="1" x="877"/>
        <item m="1" x="635"/>
        <item m="1" x="767"/>
        <item m="1" x="774"/>
        <item m="1" x="663"/>
        <item m="1" x="904"/>
        <item m="1" x="566"/>
        <item m="1" x="607"/>
        <item m="1" x="783"/>
        <item m="1" x="909"/>
        <item m="1" x="573"/>
        <item m="1" x="786"/>
        <item m="1" x="869"/>
        <item m="1" x="680"/>
        <item m="1" x="590"/>
        <item m="1" x="773"/>
        <item m="1" x="889"/>
        <item m="1" x="552"/>
        <item m="1" x="864"/>
        <item m="1" x="625"/>
        <item m="1" x="836"/>
        <item m="1" x="756"/>
        <item m="1" x="570"/>
        <item m="1" x="576"/>
        <item m="1" x="721"/>
        <item m="1" x="730"/>
        <item m="1" x="541"/>
        <item x="212"/>
        <item m="1" x="637"/>
        <item m="1" x="745"/>
        <item m="1" x="896"/>
        <item m="1" x="602"/>
        <item m="1" x="782"/>
        <item m="1" x="718"/>
        <item m="1" x="885"/>
        <item m="1" x="918"/>
        <item m="1" x="593"/>
        <item m="1" x="779"/>
        <item m="1" x="760"/>
        <item m="1" x="912"/>
        <item m="1" x="846"/>
        <item x="129"/>
        <item m="1" x="1016"/>
        <item m="1" x="778"/>
        <item m="1" x="664"/>
        <item m="1" x="754"/>
        <item m="1" x="952"/>
        <item m="1" x="781"/>
        <item m="1" x="599"/>
        <item m="1" x="855"/>
        <item m="1" x="898"/>
        <item m="1" x="958"/>
        <item m="1" x="629"/>
        <item m="1" x="1004"/>
        <item m="1" x="919"/>
        <item m="1" x="692"/>
        <item m="1" x="777"/>
        <item m="1" x="656"/>
        <item x="294"/>
        <item m="1" x="815"/>
        <item m="1" x="709"/>
        <item m="1" x="1030"/>
        <item m="1" x="712"/>
        <item m="1" x="953"/>
        <item m="1" x="1034"/>
        <item m="1" x="720"/>
        <item m="1" x="911"/>
        <item m="1" x="1005"/>
        <item m="1" x="693"/>
        <item m="1" x="844"/>
        <item m="1" x="780"/>
        <item m="1" x="863"/>
        <item m="1" x="950"/>
        <item m="1" x="609"/>
        <item m="1" x="820"/>
        <item m="1" x="906"/>
        <item m="1" x="672"/>
        <item m="1" x="784"/>
        <item m="1" x="736"/>
        <item m="1" x="770"/>
        <item m="1" x="654"/>
        <item m="1" x="989"/>
        <item m="1" x="1051"/>
        <item m="1" x="920"/>
        <item m="1" x="843"/>
        <item m="1" x="943"/>
        <item m="1" x="859"/>
        <item m="1" x="905"/>
        <item m="1" x="731"/>
        <item m="1" x="794"/>
        <item m="1" x="879"/>
        <item m="1" x="772"/>
        <item m="1" x="810"/>
        <item m="1" x="980"/>
        <item m="1" x="710"/>
        <item m="1" x="887"/>
        <item m="1" x="897"/>
        <item m="1" x="790"/>
        <item m="1" x="766"/>
        <item m="1" x="849"/>
        <item m="1" x="937"/>
        <item m="1" x="811"/>
        <item m="1" x="983"/>
        <item m="1" x="716"/>
        <item m="1" x="742"/>
        <item m="1" x="1065"/>
        <item m="1" x="752"/>
        <item m="1" x="1095"/>
        <item m="1" x="791"/>
        <item m="1" x="1050"/>
        <item m="1" x="746"/>
        <item m="1" x="899"/>
        <item m="1" x="948"/>
        <item m="1" x="451"/>
        <item m="1" x="841"/>
        <item m="1" x="884"/>
        <item m="1" x="1052"/>
        <item m="1" x="474"/>
        <item m="1" x="1042"/>
        <item m="1" x="871"/>
        <item m="1" x="839"/>
        <item m="1" x="847"/>
        <item m="1" x="1085"/>
        <item m="1" x="785"/>
        <item m="1" x="1086"/>
        <item m="1" x="962"/>
        <item m="1" x="1047"/>
        <item m="1" x="915"/>
        <item m="1" x="848"/>
        <item m="1" x="927"/>
        <item m="1" x="852"/>
        <item m="1" x="936"/>
        <item m="1" x="858"/>
        <item m="1" x="1114"/>
        <item m="1" x="804"/>
        <item m="1" x="857"/>
        <item m="1" x="821"/>
        <item m="1" x="824"/>
        <item m="1" x="504"/>
        <item m="1" x="1107"/>
        <item m="1" x="931"/>
        <item m="1" x="482"/>
        <item m="1" x="1026"/>
        <item m="1" x="823"/>
        <item m="1" x="1083"/>
        <item m="1" x="838"/>
        <item m="1" x="890"/>
        <item x="224"/>
        <item m="1" x="1102"/>
        <item m="1" x="902"/>
        <item m="1" x="539"/>
        <item m="1" x="881"/>
        <item m="1" x="923"/>
        <item m="1" x="941"/>
        <item m="1" x="945"/>
        <item m="1" x="1071"/>
        <item m="1" x="878"/>
        <item m="1" x="796"/>
        <item m="1" x="800"/>
        <item m="1" x="969"/>
        <item m="1" x="895"/>
        <item m="1" x="860"/>
        <item m="1" x="865"/>
        <item m="1" x="994"/>
        <item m="1" x="557"/>
        <item m="1" x="891"/>
        <item m="1" x="974"/>
        <item m="1" x="486"/>
        <item m="1" x="1094"/>
        <item m="1" x="1001"/>
        <item m="1" x="882"/>
        <item m="1" x="1099"/>
        <item m="1" x="928"/>
        <item m="1" x="972"/>
        <item m="1" x="1072"/>
        <item m="1" x="485"/>
        <item m="1" x="577"/>
        <item m="1" x="495"/>
        <item m="1" x="1142"/>
        <item m="1" x="968"/>
        <item m="1" x="988"/>
        <item m="1" x="991"/>
        <item m="1" x="1054"/>
        <item m="1" x="1013"/>
        <item m="1" x="1057"/>
        <item m="1" x="1059"/>
        <item m="1" x="862"/>
        <item m="1" x="981"/>
        <item m="1" x="1134"/>
        <item m="1" x="985"/>
        <item m="1" x="558"/>
        <item m="1" x="659"/>
        <item m="1" x="617"/>
        <item m="1" x="1128"/>
        <item m="1" x="1092"/>
        <item m="1" x="1014"/>
        <item m="1" x="1113"/>
        <item x="50"/>
        <item m="1" x="1074"/>
        <item m="1" x="1126"/>
        <item m="1" x="621"/>
        <item m="1" x="690"/>
        <item m="1" x="1106"/>
        <item m="1" x="1060"/>
        <item m="1" x="938"/>
        <item m="1" x="1121"/>
        <item m="1" x="1090"/>
        <item m="1" x="509"/>
        <item m="1" x="466"/>
        <item m="1" x="604"/>
        <item m="1" x="1017"/>
        <item x="206"/>
        <item m="1" x="687"/>
        <item m="1" x="1091"/>
        <item m="1" x="506"/>
        <item m="1" x="1011"/>
        <item m="1" x="686"/>
        <item m="1" x="1144"/>
        <item m="1" x="1061"/>
        <item m="1" x="1029"/>
        <item m="1" x="1132"/>
        <item m="1" x="1049"/>
        <item m="1" x="699"/>
        <item m="1" x="999"/>
        <item m="1" x="1143"/>
        <item m="1" x="747"/>
        <item m="1" x="728"/>
        <item m="1" x="494"/>
        <item m="1" x="997"/>
        <item m="1" x="1141"/>
        <item m="1" x="689"/>
        <item m="1" x="453"/>
        <item m="1" x="1069"/>
        <item m="1" x="1124"/>
        <item m="1" x="827"/>
        <item m="1" x="483"/>
        <item m="1" x="574"/>
        <item m="1" x="861"/>
        <item m="1" x="605"/>
        <item m="1" x="472"/>
        <item m="1" x="528"/>
        <item m="1" x="880"/>
        <item m="1" x="835"/>
        <item m="1" x="681"/>
        <item m="1" x="515"/>
        <item m="1" x="903"/>
        <item m="1" x="650"/>
        <item m="1" x="723"/>
        <item m="1" x="995"/>
        <item m="1" x="808"/>
        <item m="1" x="986"/>
        <item m="1" x="463"/>
        <item m="1" x="992"/>
        <item m="1" x="562"/>
        <item m="1" x="595"/>
        <item m="1" x="1002"/>
        <item x="7"/>
        <item x="450"/>
        <item m="1" x="1146"/>
        <item m="1" x="1028"/>
        <item x="355"/>
        <item m="1" x="1131"/>
        <item m="1" x="538"/>
        <item m="1" x="698"/>
        <item m="1" x="802"/>
        <item m="1" x="825"/>
        <item m="1" x="484"/>
        <item m="1" x="589"/>
        <item m="1" x="1140"/>
        <item m="1" x="1023"/>
        <item m="1" x="644"/>
        <item m="1" x="560"/>
        <item m="1" x="461"/>
        <item m="1" x="753"/>
        <item m="1" x="645"/>
        <item m="1" x="1024"/>
        <item m="1" x="700"/>
        <item m="1" x="717"/>
        <item m="1" x="959"/>
        <item m="1" x="648"/>
        <item m="1" x="894"/>
        <item m="1" x="694"/>
        <item m="1" x="856"/>
        <item m="1" x="939"/>
        <item m="1" x="1022"/>
        <item m="1" x="964"/>
        <item m="1" x="806"/>
        <item m="1" x="851"/>
        <item m="1" x="744"/>
        <item m="1" x="668"/>
        <item m="1" x="922"/>
        <item m="1" x="578"/>
        <item m="1" x="1021"/>
        <item m="1" x="819"/>
        <item m="1" x="954"/>
        <item m="1" x="960"/>
        <item m="1" x="886"/>
        <item m="1" x="1108"/>
        <item m="1" x="842"/>
        <item m="1" x="1096"/>
        <item m="1" x="500"/>
        <item m="1" x="955"/>
        <item m="1" x="930"/>
        <item m="1" x="970"/>
        <item m="1" x="594"/>
        <item m="1" x="771"/>
        <item m="1" x="961"/>
        <item m="1" x="1048"/>
        <item m="1" x="793"/>
        <item m="1" x="795"/>
        <item m="1" x="703"/>
        <item m="1" x="873"/>
        <item m="1" x="762"/>
        <item m="1" x="832"/>
        <item m="1" x="743"/>
        <item m="1" x="775"/>
        <item m="1" x="638"/>
        <item m="1" x="619"/>
        <item m="1" x="493"/>
        <item m="1" x="993"/>
        <item m="1" x="892"/>
        <item m="1" x="1040"/>
        <item m="1" x="940"/>
        <item m="1" x="612"/>
        <item m="1" x="470"/>
        <item m="1" x="505"/>
        <item m="1" x="1137"/>
        <item m="1" x="646"/>
        <item m="1" x="618"/>
        <item m="1" x="737"/>
        <item m="1" x="476"/>
        <item m="1" x="620"/>
        <item m="1" x="1020"/>
        <item m="1" x="477"/>
        <item m="1" x="523"/>
        <item m="1" x="1036"/>
        <item m="1" x="643"/>
        <item m="1" x="697"/>
        <item m="1" x="1015"/>
        <item m="1" x="551"/>
        <item m="1" x="469"/>
        <item m="1" x="708"/>
        <item m="1" x="522"/>
        <item m="1" x="764"/>
        <item m="1" x="757"/>
        <item m="1" x="805"/>
        <item m="1" x="473"/>
        <item m="1" x="608"/>
        <item m="1" x="487"/>
        <item m="1" x="1018"/>
        <item m="1" x="714"/>
        <item m="1" x="1129"/>
        <item m="1" x="613"/>
        <item m="1" x="977"/>
        <item m="1" x="987"/>
        <item m="1" x="1116"/>
        <item m="1" x="530"/>
        <item m="1" x="464"/>
        <item m="1" x="910"/>
        <item m="1" x="1082"/>
        <item m="1" x="867"/>
        <item m="1" x="951"/>
        <item m="1" x="1100"/>
        <item m="1" x="1035"/>
        <item m="1" x="845"/>
        <item m="1" x="518"/>
        <item m="1" x="559"/>
        <item m="1" x="649"/>
        <item m="1" x="872"/>
        <item m="1" x="713"/>
        <item m="1" x="866"/>
        <item m="1" x="874"/>
        <item m="1" x="776"/>
        <item m="1" x="826"/>
        <item m="1" x="761"/>
        <item m="1" x="1041"/>
        <item m="1" x="758"/>
        <item m="1" x="1078"/>
        <item m="1" x="1125"/>
        <item m="1" x="519"/>
        <item x="20"/>
        <item m="1" x="831"/>
        <item m="1" x="1076"/>
        <item m="1" x="568"/>
        <item m="1" x="916"/>
        <item m="1" x="807"/>
        <item m="1" x="967"/>
        <item m="1" x="834"/>
        <item m="1" x="913"/>
        <item m="1" x="739"/>
        <item m="1" x="508"/>
        <item m="1" x="624"/>
        <item m="1" x="998"/>
        <item m="1" x="1010"/>
        <item m="1" x="511"/>
        <item m="1" x="1053"/>
        <item m="1" x="707"/>
        <item m="1" x="674"/>
        <item m="1" x="759"/>
        <item m="1" x="588"/>
        <item m="1" x="465"/>
        <item m="1" x="502"/>
        <item m="1" x="942"/>
        <item m="1" x="963"/>
        <item m="1" x="521"/>
        <item m="1" x="973"/>
        <item m="1" x="630"/>
        <item m="1" x="792"/>
        <item m="1" x="741"/>
        <item m="1" x="688"/>
        <item m="1" x="683"/>
        <item m="1" x="1117"/>
        <item m="1" x="1067"/>
        <item m="1" x="520"/>
        <item m="1" x="667"/>
        <item m="1" x="682"/>
        <item m="1" x="840"/>
        <item m="1" x="685"/>
        <item m="1" x="553"/>
        <item m="1" x="603"/>
        <item m="1" x="715"/>
        <item m="1" x="1007"/>
        <item m="1" x="875"/>
        <item m="1" x="876"/>
        <item m="1" x="830"/>
        <item m="1" x="662"/>
        <item m="1" x="850"/>
        <item m="1" x="901"/>
        <item m="1" x="652"/>
        <item m="1" x="585"/>
        <item m="1" x="966"/>
        <item m="1" x="801"/>
        <item m="1" x="1130"/>
        <item m="1" x="990"/>
        <item m="1" x="907"/>
        <item m="1" x="965"/>
        <item m="1" x="921"/>
        <item m="1" x="854"/>
        <item m="1" x="888"/>
        <item m="1" x="1046"/>
        <item m="1" x="628"/>
        <item m="1" x="676"/>
        <item m="1" x="480"/>
        <item m="1" x="571"/>
        <item m="1" x="497"/>
        <item m="1" x="893"/>
        <item m="1" x="734"/>
        <item m="1" x="828"/>
        <item m="1" x="517"/>
        <item m="1" x="591"/>
        <item m="1" x="798"/>
        <item m="1" x="525"/>
        <item m="1" x="929"/>
        <item m="1" x="1111"/>
        <item m="1" x="1080"/>
        <item x="236"/>
        <item m="1" x="489"/>
        <item m="1" x="499"/>
        <item m="1" x="543"/>
        <item m="1" x="490"/>
        <item m="1" x="642"/>
        <item m="1" x="545"/>
        <item m="1" x="549"/>
        <item m="1" x="726"/>
        <item m="1" x="1127"/>
        <item m="1" x="984"/>
        <item m="1" x="531"/>
        <item x="66"/>
        <item m="1" x="711"/>
        <item m="1" x="1120"/>
        <item m="1" x="655"/>
        <item m="1" x="516"/>
        <item m="1" x="1073"/>
        <item m="1" x="732"/>
        <item m="1" x="735"/>
        <item m="1" x="769"/>
        <item m="1" x="1098"/>
        <item m="1" x="818"/>
        <item m="1" x="606"/>
        <item m="1" x="729"/>
        <item m="1" x="733"/>
        <item m="1" x="755"/>
        <item m="1" x="586"/>
        <item m="1" x="816"/>
        <item m="1" x="584"/>
        <item m="1" x="542"/>
        <item m="1" x="611"/>
        <item m="1" x="768"/>
        <item m="1" x="580"/>
        <item m="1" x="626"/>
        <item m="1" x="454"/>
        <item m="1" x="949"/>
        <item m="1" x="1058"/>
        <item m="1" x="944"/>
        <item m="1" x="1105"/>
        <item m="1" x="868"/>
        <item m="1" x="548"/>
        <item m="1" x="550"/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4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7"/>
        <item x="208"/>
        <item x="209"/>
        <item x="210"/>
        <item x="211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7"/>
        <item x="238"/>
        <item x="239"/>
        <item x="240"/>
        <item x="241"/>
        <item x="242"/>
        <item x="243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m="1" x="803"/>
        <item x="309"/>
        <item x="310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dataField="1" compact="0" outline="0" showAll="0"/>
    <pivotField axis="axisRow" compact="0" outline="0" multipleItemSelectionAllowed="1" showAll="0" sortType="descending" defaultSubtotal="0">
      <items count="470">
        <item m="1" x="347"/>
        <item x="9"/>
        <item m="1" x="341"/>
        <item x="74"/>
        <item x="231"/>
        <item x="106"/>
        <item x="32"/>
        <item x="10"/>
        <item m="1" x="401"/>
        <item x="21"/>
        <item x="105"/>
        <item x="7"/>
        <item x="12"/>
        <item m="1" x="348"/>
        <item x="61"/>
        <item m="1" x="352"/>
        <item x="111"/>
        <item m="1" x="287"/>
        <item x="261"/>
        <item x="194"/>
        <item x="178"/>
        <item x="184"/>
        <item m="1" x="327"/>
        <item x="37"/>
        <item x="45"/>
        <item x="179"/>
        <item x="5"/>
        <item x="2"/>
        <item x="8"/>
        <item x="33"/>
        <item x="176"/>
        <item x="162"/>
        <item x="43"/>
        <item m="1" x="300"/>
        <item x="282"/>
        <item m="1" x="366"/>
        <item x="73"/>
        <item x="15"/>
        <item x="199"/>
        <item m="1" x="427"/>
        <item x="85"/>
        <item x="54"/>
        <item m="1" x="316"/>
        <item m="1" x="426"/>
        <item x="56"/>
        <item x="6"/>
        <item x="202"/>
        <item x="20"/>
        <item x="57"/>
        <item x="55"/>
        <item x="110"/>
        <item x="233"/>
        <item m="1" x="421"/>
        <item x="26"/>
        <item m="1" x="361"/>
        <item x="165"/>
        <item x="81"/>
        <item x="48"/>
        <item m="1" x="409"/>
        <item x="150"/>
        <item m="1" x="466"/>
        <item m="1" x="428"/>
        <item m="1" x="291"/>
        <item x="158"/>
        <item m="1" x="310"/>
        <item m="1" x="458"/>
        <item x="148"/>
        <item x="166"/>
        <item m="1" x="460"/>
        <item x="168"/>
        <item m="1" x="345"/>
        <item x="172"/>
        <item x="222"/>
        <item m="1" x="432"/>
        <item x="51"/>
        <item x="0"/>
        <item x="41"/>
        <item x="251"/>
        <item x="196"/>
        <item x="175"/>
        <item m="1" x="294"/>
        <item m="1" x="454"/>
        <item m="1" x="321"/>
        <item m="1" x="404"/>
        <item m="1" x="332"/>
        <item m="1" x="441"/>
        <item m="1" x="382"/>
        <item m="1" x="461"/>
        <item m="1" x="286"/>
        <item x="68"/>
        <item m="1" x="437"/>
        <item m="1" x="329"/>
        <item m="1" x="434"/>
        <item m="1" x="442"/>
        <item x="117"/>
        <item x="195"/>
        <item x="118"/>
        <item m="1" x="306"/>
        <item m="1" x="370"/>
        <item x="3"/>
        <item x="228"/>
        <item x="119"/>
        <item m="1" x="456"/>
        <item x="96"/>
        <item x="198"/>
        <item m="1" x="406"/>
        <item x="42"/>
        <item x="244"/>
        <item m="1" x="384"/>
        <item x="14"/>
        <item x="16"/>
        <item x="13"/>
        <item m="1" x="351"/>
        <item x="254"/>
        <item m="1" x="359"/>
        <item m="1" x="326"/>
        <item x="260"/>
        <item x="173"/>
        <item m="1" x="430"/>
        <item m="1" x="312"/>
        <item m="1" x="328"/>
        <item m="1" x="440"/>
        <item x="248"/>
        <item x="19"/>
        <item x="70"/>
        <item x="280"/>
        <item m="1" x="420"/>
        <item m="1" x="308"/>
        <item x="142"/>
        <item x="130"/>
        <item x="79"/>
        <item x="94"/>
        <item x="23"/>
        <item m="1" x="449"/>
        <item m="1" x="309"/>
        <item x="164"/>
        <item m="1" x="424"/>
        <item m="1" x="394"/>
        <item m="1" x="391"/>
        <item m="1" x="284"/>
        <item x="53"/>
        <item m="1" x="344"/>
        <item m="1" x="465"/>
        <item m="1" x="313"/>
        <item x="93"/>
        <item m="1" x="342"/>
        <item x="95"/>
        <item x="232"/>
        <item m="1" x="399"/>
        <item x="109"/>
        <item m="1" x="336"/>
        <item x="163"/>
        <item m="1" x="292"/>
        <item x="259"/>
        <item x="211"/>
        <item m="1" x="431"/>
        <item m="1" x="381"/>
        <item x="87"/>
        <item x="98"/>
        <item x="258"/>
        <item m="1" x="443"/>
        <item x="52"/>
        <item x="149"/>
        <item x="59"/>
        <item m="1" x="423"/>
        <item x="31"/>
        <item x="60"/>
        <item x="29"/>
        <item m="1" x="290"/>
        <item m="1" x="285"/>
        <item m="1" x="408"/>
        <item m="1" x="369"/>
        <item m="1" x="301"/>
        <item m="1" x="464"/>
        <item m="1" x="448"/>
        <item m="1" x="372"/>
        <item m="1" x="418"/>
        <item m="1" x="354"/>
        <item m="1" x="386"/>
        <item m="1" x="447"/>
        <item m="1" x="296"/>
        <item x="4"/>
        <item m="1" x="385"/>
        <item x="18"/>
        <item m="1" x="411"/>
        <item m="1" x="364"/>
        <item m="1" x="417"/>
        <item x="63"/>
        <item m="1" x="304"/>
        <item x="277"/>
        <item m="1" x="330"/>
        <item x="77"/>
        <item m="1" x="358"/>
        <item x="49"/>
        <item x="153"/>
        <item m="1" x="396"/>
        <item m="1" x="331"/>
        <item x="160"/>
        <item m="1" x="322"/>
        <item x="169"/>
        <item x="170"/>
        <item x="186"/>
        <item x="210"/>
        <item m="1" x="392"/>
        <item m="1" x="463"/>
        <item m="1" x="459"/>
        <item m="1" x="390"/>
        <item m="1" x="373"/>
        <item m="1" x="317"/>
        <item m="1" x="435"/>
        <item m="1" x="469"/>
        <item x="131"/>
        <item x="35"/>
        <item x="203"/>
        <item x="201"/>
        <item x="246"/>
        <item m="1" x="383"/>
        <item x="66"/>
        <item x="200"/>
        <item x="113"/>
        <item x="255"/>
        <item m="1" x="302"/>
        <item x="64"/>
        <item m="1" x="453"/>
        <item m="1" x="293"/>
        <item m="1" x="343"/>
        <item m="1" x="362"/>
        <item m="1" x="377"/>
        <item m="1" x="338"/>
        <item m="1" x="400"/>
        <item x="208"/>
        <item m="1" x="416"/>
        <item m="1" x="295"/>
        <item m="1" x="378"/>
        <item m="1" x="374"/>
        <item m="1" x="356"/>
        <item x="101"/>
        <item m="1" x="376"/>
        <item m="1" x="283"/>
        <item x="157"/>
        <item m="1" x="379"/>
        <item m="1" x="367"/>
        <item x="236"/>
        <item m="1" x="438"/>
        <item m="1" x="371"/>
        <item m="1" x="415"/>
        <item x="84"/>
        <item m="1" x="319"/>
        <item m="1" x="307"/>
        <item x="124"/>
        <item m="1" x="410"/>
        <item m="1" x="407"/>
        <item x="50"/>
        <item x="25"/>
        <item x="139"/>
        <item x="256"/>
        <item x="108"/>
        <item x="40"/>
        <item m="1" x="339"/>
        <item x="72"/>
        <item m="1" x="413"/>
        <item m="1" x="350"/>
        <item m="1" x="429"/>
        <item x="220"/>
        <item m="1" x="334"/>
        <item x="279"/>
        <item x="75"/>
        <item m="1" x="452"/>
        <item m="1" x="289"/>
        <item m="1" x="433"/>
        <item m="1" x="365"/>
        <item x="133"/>
        <item m="1" x="387"/>
        <item m="1" x="318"/>
        <item x="38"/>
        <item m="1" x="315"/>
        <item m="1" x="299"/>
        <item m="1" x="398"/>
        <item m="1" x="346"/>
        <item x="204"/>
        <item m="1" x="397"/>
        <item x="167"/>
        <item m="1" x="395"/>
        <item x="92"/>
        <item m="1" x="462"/>
        <item m="1" x="363"/>
        <item x="155"/>
        <item x="78"/>
        <item m="1" x="414"/>
        <item x="245"/>
        <item m="1" x="324"/>
        <item x="247"/>
        <item m="1" x="380"/>
        <item x="71"/>
        <item x="224"/>
        <item x="89"/>
        <item m="1" x="439"/>
        <item m="1" x="325"/>
        <item x="263"/>
        <item m="1" x="450"/>
        <item x="216"/>
        <item m="1" x="349"/>
        <item m="1" x="355"/>
        <item m="1" x="314"/>
        <item m="1" x="405"/>
        <item m="1" x="360"/>
        <item m="1" x="446"/>
        <item m="1" x="311"/>
        <item m="1" x="357"/>
        <item x="138"/>
        <item x="135"/>
        <item m="1" x="393"/>
        <item m="1" x="333"/>
        <item m="1" x="436"/>
        <item m="1" x="353"/>
        <item x="205"/>
        <item m="1" x="467"/>
        <item m="1" x="368"/>
        <item m="1" x="425"/>
        <item m="1" x="375"/>
        <item m="1" x="445"/>
        <item m="1" x="422"/>
        <item m="1" x="340"/>
        <item x="156"/>
        <item m="1" x="297"/>
        <item x="91"/>
        <item m="1" x="468"/>
        <item m="1" x="402"/>
        <item m="1" x="303"/>
        <item m="1" x="444"/>
        <item m="1" x="419"/>
        <item m="1" x="455"/>
        <item m="1" x="451"/>
        <item m="1" x="288"/>
        <item x="107"/>
        <item m="1" x="389"/>
        <item m="1" x="323"/>
        <item m="1" x="403"/>
        <item x="1"/>
        <item x="11"/>
        <item x="17"/>
        <item x="22"/>
        <item x="24"/>
        <item x="27"/>
        <item x="34"/>
        <item x="36"/>
        <item x="39"/>
        <item x="44"/>
        <item x="46"/>
        <item x="58"/>
        <item x="62"/>
        <item x="65"/>
        <item x="67"/>
        <item x="69"/>
        <item x="76"/>
        <item x="80"/>
        <item x="82"/>
        <item x="83"/>
        <item x="86"/>
        <item x="90"/>
        <item x="97"/>
        <item x="99"/>
        <item x="100"/>
        <item x="102"/>
        <item m="1" x="457"/>
        <item x="104"/>
        <item x="112"/>
        <item x="114"/>
        <item x="115"/>
        <item x="116"/>
        <item x="120"/>
        <item x="121"/>
        <item x="122"/>
        <item x="123"/>
        <item x="125"/>
        <item x="126"/>
        <item x="127"/>
        <item x="274"/>
        <item x="128"/>
        <item x="129"/>
        <item x="132"/>
        <item x="134"/>
        <item x="136"/>
        <item x="137"/>
        <item x="140"/>
        <item x="141"/>
        <item x="143"/>
        <item x="144"/>
        <item x="145"/>
        <item x="146"/>
        <item x="147"/>
        <item x="151"/>
        <item x="152"/>
        <item x="154"/>
        <item x="159"/>
        <item x="161"/>
        <item x="88"/>
        <item x="171"/>
        <item x="28"/>
        <item x="30"/>
        <item x="174"/>
        <item x="103"/>
        <item x="47"/>
        <item x="177"/>
        <item x="180"/>
        <item x="181"/>
        <item x="182"/>
        <item x="183"/>
        <item x="185"/>
        <item x="226"/>
        <item x="187"/>
        <item x="188"/>
        <item x="189"/>
        <item x="234"/>
        <item x="190"/>
        <item x="191"/>
        <item x="192"/>
        <item x="193"/>
        <item m="1" x="337"/>
        <item x="197"/>
        <item m="1" x="388"/>
        <item x="206"/>
        <item x="207"/>
        <item x="209"/>
        <item x="212"/>
        <item x="213"/>
        <item x="214"/>
        <item x="215"/>
        <item x="217"/>
        <item x="218"/>
        <item x="219"/>
        <item x="221"/>
        <item x="223"/>
        <item x="225"/>
        <item x="227"/>
        <item m="1" x="412"/>
        <item x="229"/>
        <item x="230"/>
        <item x="235"/>
        <item x="237"/>
        <item x="238"/>
        <item x="239"/>
        <item x="241"/>
        <item x="242"/>
        <item x="243"/>
        <item x="249"/>
        <item x="250"/>
        <item x="252"/>
        <item x="253"/>
        <item x="257"/>
        <item x="262"/>
        <item x="264"/>
        <item x="265"/>
        <item x="266"/>
        <item x="267"/>
        <item x="268"/>
        <item x="269"/>
        <item x="270"/>
        <item x="271"/>
        <item x="272"/>
        <item x="273"/>
        <item m="1" x="305"/>
        <item m="1" x="320"/>
        <item m="1" x="335"/>
        <item x="275"/>
        <item m="1" x="298"/>
        <item x="276"/>
        <item x="278"/>
        <item x="281"/>
        <item x="24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>
      <items count="12">
        <item x="1"/>
        <item n="AD" x="2"/>
        <item n="YR" x="3"/>
        <item x="0"/>
        <item x="4"/>
        <item x="5"/>
        <item x="6"/>
        <item x="7"/>
        <item x="8"/>
        <item x="9"/>
        <item x="10"/>
        <item t="default"/>
      </items>
    </pivotField>
    <pivotField compact="0" outline="0" showAll="0">
      <items count="3">
        <item n="FEI/NAC" x="1"/>
        <item x="0"/>
        <item t="default"/>
      </items>
    </pivotField>
  </pivotFields>
  <rowFields count="7">
    <field x="0"/>
    <field x="3"/>
    <field x="58"/>
    <field x="13"/>
    <field x="1"/>
    <field x="4"/>
    <field x="54"/>
  </rowFields>
  <rowItems count="496">
    <i>
      <x v="10"/>
      <x v="6"/>
      <x v="111"/>
      <x v="495"/>
      <x/>
      <x v="1"/>
      <x v="720"/>
    </i>
    <i r="2">
      <x v="109"/>
      <x v="416"/>
      <x/>
      <x v="1"/>
      <x v="721"/>
    </i>
    <i r="2">
      <x v="75"/>
      <x v="534"/>
      <x/>
      <x/>
      <x v="713"/>
    </i>
    <i r="2">
      <x v="338"/>
      <x v="56"/>
      <x/>
      <x/>
      <x v="714"/>
    </i>
    <i r="2">
      <x v="27"/>
      <x v="369"/>
      <x/>
      <x/>
      <x v="715"/>
    </i>
    <i r="2">
      <x v="99"/>
      <x v="83"/>
      <x/>
      <x/>
      <x v="716"/>
    </i>
    <i r="2">
      <x v="37"/>
      <x v="40"/>
      <x/>
      <x v="1"/>
      <x v="722"/>
    </i>
    <i r="2">
      <x v="181"/>
      <x v="88"/>
      <x/>
      <x/>
      <x v="717"/>
    </i>
    <i r="2">
      <x v="26"/>
      <x v="160"/>
      <x/>
      <x/>
      <x v="718"/>
    </i>
    <i r="2">
      <x v="110"/>
      <x v="456"/>
      <x/>
      <x v="1"/>
      <x v="723"/>
    </i>
    <i r="2">
      <x v="340"/>
      <x v="588"/>
      <x/>
      <x v="1"/>
      <x v="724"/>
    </i>
    <i r="2">
      <x v="183"/>
      <x v="186"/>
      <x/>
      <x v="1"/>
      <x v="725"/>
    </i>
    <i r="2">
      <x v="45"/>
      <x v="222"/>
      <x/>
      <x/>
      <x v="719"/>
    </i>
    <i t="default" r="1">
      <x v="6"/>
    </i>
    <i r="1">
      <x v="11"/>
      <x v="343"/>
      <x v="67"/>
      <x/>
      <x/>
      <x v="726"/>
    </i>
    <i r="2">
      <x v="398"/>
      <x v="7"/>
      <x/>
      <x/>
      <x v="727"/>
    </i>
    <i r="2">
      <x v="167"/>
      <x v="524"/>
      <x/>
      <x/>
      <x v="728"/>
    </i>
    <i r="2">
      <x v="74"/>
      <x v="378"/>
      <x/>
      <x v="1"/>
      <x v="740"/>
    </i>
    <i r="2">
      <x v="14"/>
      <x v="603"/>
      <x v="1"/>
      <x/>
      <x v="748"/>
    </i>
    <i r="2">
      <x v="350"/>
      <x v="240"/>
      <x v="1"/>
      <x/>
      <x v="749"/>
    </i>
    <i r="2">
      <x v="187"/>
      <x v="174"/>
      <x v="1"/>
      <x/>
      <x v="750"/>
    </i>
    <i r="2">
      <x v="222"/>
      <x v="73"/>
      <x v="1"/>
      <x/>
      <x v="751"/>
    </i>
    <i r="2">
      <x v="399"/>
      <x v="607"/>
      <x/>
      <x/>
      <x v="729"/>
    </i>
    <i r="2">
      <x v="165"/>
      <x v="140"/>
      <x/>
      <x/>
      <x v="730"/>
    </i>
    <i r="2">
      <x v="161"/>
      <x v="381"/>
      <x/>
      <x v="1"/>
      <x v="741"/>
    </i>
    <i r="2">
      <x v="140"/>
      <x v="17"/>
      <x/>
      <x v="1"/>
      <x v="742"/>
    </i>
    <i r="2">
      <x v="41"/>
      <x v="284"/>
      <x/>
      <x v="1"/>
      <x v="743"/>
    </i>
    <i r="2">
      <x v="6"/>
      <x v="383"/>
      <x/>
      <x/>
      <x v="731"/>
    </i>
    <i r="2">
      <x v="29"/>
      <x v="338"/>
      <x/>
      <x/>
      <x v="595"/>
    </i>
    <i r="2">
      <x v="344"/>
      <x v="380"/>
      <x/>
      <x/>
      <x v="732"/>
    </i>
    <i r="2">
      <x v="212"/>
      <x v="92"/>
      <x/>
      <x/>
      <x v="733"/>
    </i>
    <i r="2">
      <x v="345"/>
      <x v="508"/>
      <x/>
      <x/>
      <x v="734"/>
    </i>
    <i r="2">
      <x v="23"/>
      <x v="481"/>
      <x/>
      <x/>
      <x v="735"/>
    </i>
    <i r="2">
      <x v="351"/>
      <x v="391"/>
      <x v="1"/>
      <x/>
      <x v="752"/>
    </i>
    <i r="2">
      <x v="217"/>
      <x v="405"/>
      <x v="1"/>
      <x/>
      <x v="753"/>
    </i>
    <i r="2">
      <x v="274"/>
      <x v="165"/>
      <x/>
      <x/>
      <x v="736"/>
    </i>
    <i r="2">
      <x v="346"/>
      <x v="161"/>
      <x/>
      <x/>
      <x v="737"/>
    </i>
    <i r="2">
      <x v="352"/>
      <x v="262"/>
      <x v="1"/>
      <x/>
      <x v="754"/>
    </i>
    <i r="2">
      <x v="49"/>
      <x v="513"/>
      <x/>
      <x v="1"/>
      <x v="744"/>
    </i>
    <i r="2">
      <x v="44"/>
      <x v="22"/>
      <x/>
      <x v="1"/>
      <x v="745"/>
    </i>
    <i r="2">
      <x v="48"/>
      <x v="477"/>
      <x/>
      <x v="1"/>
      <x v="746"/>
    </i>
    <i r="2">
      <x v="349"/>
      <x v="130"/>
      <x/>
      <x v="1"/>
      <x v="747"/>
    </i>
    <i r="2">
      <x v="56"/>
      <x v="212"/>
      <x v="1"/>
      <x v="1"/>
      <x v="412"/>
    </i>
    <i r="2">
      <x v="356"/>
      <x v="117"/>
      <x v="1"/>
      <x v="1"/>
      <x v="761"/>
    </i>
    <i r="2">
      <x v="89"/>
      <x v="392"/>
      <x v="1"/>
      <x/>
      <x v="755"/>
    </i>
    <i r="2">
      <x v="353"/>
      <x v="538"/>
      <x v="1"/>
      <x/>
      <x v="756"/>
    </i>
    <i r="2">
      <x v="124"/>
      <x v="343"/>
      <x v="1"/>
      <x/>
      <x v="757"/>
    </i>
    <i r="2">
      <x v="293"/>
      <x v="13"/>
      <x v="1"/>
      <x/>
      <x v="758"/>
    </i>
    <i r="2">
      <x v="259"/>
      <x v="498"/>
      <x v="1"/>
      <x/>
      <x v="759"/>
    </i>
    <i r="2">
      <x v="36"/>
      <x v="354"/>
      <x v="1"/>
      <x/>
      <x v="760"/>
    </i>
    <i r="2">
      <x v="257"/>
      <x v="181"/>
      <x/>
      <x/>
      <x v="738"/>
    </i>
    <i r="2">
      <x v="76"/>
      <x v="335"/>
      <x/>
      <x/>
      <x v="739"/>
    </i>
    <i t="default" r="1">
      <x v="11"/>
    </i>
    <i r="1">
      <x v="16"/>
      <x v="40"/>
      <x v="316"/>
      <x v="1"/>
      <x/>
      <x v="762"/>
    </i>
    <i r="2">
      <x v="358"/>
      <x v="417"/>
      <x v="1"/>
      <x/>
      <x v="763"/>
    </i>
    <i r="2">
      <x v="157"/>
      <x v="62"/>
      <x v="1"/>
      <x/>
      <x v="764"/>
    </i>
    <i t="default" r="1">
      <x v="16"/>
    </i>
    <i r="1">
      <x v="20"/>
      <x v="396"/>
      <x v="494"/>
      <x v="1"/>
      <x/>
      <x v="765"/>
    </i>
    <i r="2">
      <x v="295"/>
      <x v="173"/>
      <x v="1"/>
      <x/>
      <x v="766"/>
    </i>
    <i r="2">
      <x v="359"/>
      <x v="315"/>
      <x v="1"/>
      <x/>
      <x v="767"/>
    </i>
    <i r="2">
      <x v="325"/>
      <x v="168"/>
      <x v="1"/>
      <x/>
      <x v="768"/>
    </i>
    <i r="2">
      <x v="283"/>
      <x v="348"/>
      <x v="1"/>
      <x/>
      <x v="769"/>
    </i>
    <i r="2">
      <x v="144"/>
      <x v="465"/>
      <x v="1"/>
      <x/>
      <x v="770"/>
    </i>
    <i r="2">
      <x v="131"/>
      <x v="263"/>
      <x v="1"/>
      <x/>
      <x v="771"/>
    </i>
    <i r="2">
      <x v="146"/>
      <x v="60"/>
      <x v="1"/>
      <x/>
      <x v="772"/>
    </i>
    <i r="2">
      <x v="103"/>
      <x v="350"/>
      <x v="1"/>
      <x/>
      <x v="773"/>
    </i>
    <i r="2">
      <x v="360"/>
      <x v="285"/>
      <x v="1"/>
      <x/>
      <x v="774"/>
    </i>
    <i r="2">
      <x v="158"/>
      <x v="428"/>
      <x v="1"/>
      <x/>
      <x v="775"/>
    </i>
    <i r="2">
      <x v="361"/>
      <x v="556"/>
      <x v="1"/>
      <x/>
      <x v="682"/>
    </i>
    <i r="2">
      <x v="362"/>
      <x v="87"/>
      <x v="1"/>
      <x/>
      <x v="776"/>
    </i>
    <i r="2">
      <x v="236"/>
      <x v="264"/>
      <x v="1"/>
      <x/>
      <x v="777"/>
    </i>
    <i r="2">
      <x v="363"/>
      <x v="242"/>
      <x v="1"/>
      <x/>
      <x v="778"/>
    </i>
    <i r="2">
      <x v="401"/>
      <x v="291"/>
      <x v="1"/>
      <x/>
      <x v="779"/>
    </i>
    <i r="2">
      <x v="365"/>
      <x v="604"/>
      <x v="1"/>
      <x/>
      <x v="780"/>
    </i>
    <i r="2">
      <x v="16"/>
      <x v="408"/>
      <x v="1"/>
      <x v="1"/>
      <x v="785"/>
    </i>
    <i r="2">
      <x v="10"/>
      <x v="509"/>
      <x v="1"/>
      <x/>
      <x v="781"/>
    </i>
    <i r="2">
      <x v="366"/>
      <x v="551"/>
      <x v="1"/>
      <x v="1"/>
      <x v="786"/>
    </i>
    <i r="2">
      <x v="5"/>
      <x v="252"/>
      <x v="1"/>
      <x/>
      <x v="782"/>
    </i>
    <i r="2">
      <x v="334"/>
      <x v="606"/>
      <x v="1"/>
      <x/>
      <x v="783"/>
    </i>
    <i r="2">
      <x v="256"/>
      <x v="314"/>
      <x v="1"/>
      <x/>
      <x v="784"/>
    </i>
    <i t="default" r="1">
      <x v="20"/>
    </i>
    <i r="1">
      <x v="24"/>
      <x v="367"/>
      <x v="375"/>
      <x v="1"/>
      <x v="3"/>
      <x v="787"/>
    </i>
    <i r="2">
      <x v="368"/>
      <x v="55"/>
      <x v="1"/>
      <x v="3"/>
      <x v="788"/>
    </i>
    <i t="default" r="1">
      <x v="24"/>
    </i>
    <i t="default">
      <x v="10"/>
    </i>
    <i>
      <x v="11"/>
      <x v="1"/>
      <x v="369"/>
      <x v="414"/>
      <x/>
      <x/>
      <x v="789"/>
    </i>
    <i t="default" r="1">
      <x v="1"/>
    </i>
    <i r="1">
      <x v="5"/>
      <x v="53"/>
      <x v="349"/>
      <x/>
      <x v="1"/>
      <x v="797"/>
    </i>
    <i r="2">
      <x v="370"/>
      <x v="179"/>
      <x/>
      <x/>
      <x v="790"/>
    </i>
    <i r="2">
      <x v="371"/>
      <x v="50"/>
      <x/>
      <x/>
      <x v="791"/>
    </i>
    <i r="2">
      <x v="372"/>
      <x v="474"/>
      <x/>
      <x/>
      <x v="792"/>
    </i>
    <i r="2">
      <x v="373"/>
      <x v="127"/>
      <x/>
      <x/>
      <x v="793"/>
    </i>
    <i r="2">
      <x v="249"/>
      <x v="105"/>
      <x/>
      <x/>
      <x v="794"/>
    </i>
    <i r="2">
      <x v="383"/>
      <x v="28"/>
      <x/>
      <x v="1"/>
      <x v="798"/>
    </i>
    <i r="2">
      <x v="11"/>
      <x v="442"/>
      <x/>
      <x/>
      <x v="795"/>
    </i>
    <i r="2">
      <x v="374"/>
      <x v="155"/>
      <x/>
      <x/>
      <x v="796"/>
    </i>
    <i t="default" r="1">
      <x v="5"/>
    </i>
    <i r="1">
      <x v="8"/>
      <x v="187"/>
      <x v="603"/>
      <x v="1"/>
      <x/>
      <x v="806"/>
    </i>
    <i r="2">
      <x v="162"/>
      <x v="253"/>
      <x v="1"/>
      <x/>
      <x v="807"/>
    </i>
    <i r="2">
      <x v="343"/>
      <x v="66"/>
      <x/>
      <x/>
      <x v="799"/>
    </i>
    <i r="2">
      <x v="5"/>
      <x v="543"/>
      <x/>
      <x/>
      <x v="800"/>
    </i>
    <i r="2">
      <x v="56"/>
      <x v="391"/>
      <x/>
      <x v="1"/>
      <x v="803"/>
    </i>
    <i r="2">
      <x v="388"/>
      <x v="579"/>
      <x/>
      <x v="1"/>
      <x v="804"/>
    </i>
    <i r="2">
      <x v="389"/>
      <x v="18"/>
      <x/>
      <x v="1"/>
      <x v="805"/>
    </i>
    <i r="2">
      <x v="131"/>
      <x v="263"/>
      <x/>
      <x/>
      <x v="801"/>
    </i>
    <i r="2">
      <x v="59"/>
      <x v="597"/>
      <x v="1"/>
      <x/>
      <x v="808"/>
    </i>
    <i r="2">
      <x v="344"/>
      <x v="556"/>
      <x v="1"/>
      <x/>
      <x v="809"/>
    </i>
    <i r="2">
      <x v="391"/>
      <x v="483"/>
      <x v="1"/>
      <x/>
      <x v="810"/>
    </i>
    <i r="2">
      <x v="392"/>
      <x v="100"/>
      <x v="1"/>
      <x/>
      <x v="811"/>
    </i>
    <i r="2">
      <x v="124"/>
      <x v="343"/>
      <x v="1"/>
      <x/>
      <x v="812"/>
    </i>
    <i r="2">
      <x v="194"/>
      <x v="194"/>
      <x v="1"/>
      <x/>
      <x v="813"/>
    </i>
    <i r="2">
      <x v="7"/>
      <x v="514"/>
      <x v="1"/>
      <x/>
      <x v="814"/>
    </i>
    <i r="2">
      <x v="45"/>
      <x v="3"/>
      <x/>
      <x/>
      <x v="802"/>
    </i>
    <i r="2">
      <x v="350"/>
      <x v="587"/>
      <x v="1"/>
      <x/>
      <x v="815"/>
    </i>
    <i r="2">
      <x v="393"/>
      <x v="374"/>
      <x v="1"/>
      <x/>
      <x v="816"/>
    </i>
    <i r="2">
      <x v="246"/>
      <x v="258"/>
      <x v="1"/>
      <x v="1"/>
      <x v="819"/>
    </i>
    <i r="2">
      <x v="266"/>
      <x v="296"/>
      <x v="1"/>
      <x v="1"/>
      <x v="820"/>
    </i>
    <i r="2">
      <x v="362"/>
      <x v="81"/>
      <x v="1"/>
      <x/>
      <x v="817"/>
    </i>
    <i r="2">
      <x v="286"/>
      <x v="540"/>
      <x v="1"/>
      <x/>
      <x v="818"/>
    </i>
    <i t="default" r="1">
      <x v="8"/>
    </i>
    <i r="1">
      <x v="13"/>
      <x v="55"/>
      <x v="163"/>
      <x v="1"/>
      <x/>
      <x v="821"/>
    </i>
    <i r="2">
      <x v="347"/>
      <x v="529"/>
      <x v="1"/>
      <x/>
      <x v="822"/>
    </i>
    <i r="2">
      <x v="157"/>
      <x v="62"/>
      <x v="1"/>
      <x/>
      <x v="823"/>
    </i>
    <i r="2">
      <x v="368"/>
      <x v="375"/>
      <x v="1"/>
      <x/>
      <x v="800"/>
    </i>
    <i t="default" r="1">
      <x v="13"/>
    </i>
    <i r="1">
      <x v="17"/>
      <x v="295"/>
      <x v="173"/>
      <x v="1"/>
      <x/>
      <x v="824"/>
    </i>
    <i r="2">
      <x v="363"/>
      <x v="110"/>
      <x v="1"/>
      <x/>
      <x v="825"/>
    </i>
    <i r="2">
      <x v="158"/>
      <x v="428"/>
      <x v="1"/>
      <x/>
      <x v="826"/>
    </i>
    <i r="2">
      <x v="396"/>
      <x v="494"/>
      <x v="1"/>
      <x/>
      <x v="827"/>
    </i>
    <i r="2">
      <x v="144"/>
      <x v="244"/>
      <x v="1"/>
      <x/>
      <x v="828"/>
    </i>
    <i r="2">
      <x v="67"/>
      <x v="115"/>
      <x v="1"/>
      <x/>
      <x v="829"/>
    </i>
    <i r="2">
      <x v="334"/>
      <x v="606"/>
      <x v="1"/>
      <x/>
      <x v="830"/>
    </i>
    <i r="2">
      <x v="165"/>
      <x v="291"/>
      <x v="1"/>
      <x/>
      <x v="831"/>
    </i>
    <i r="2">
      <x v="283"/>
      <x v="332"/>
      <x v="1"/>
      <x/>
      <x v="832"/>
    </i>
    <i r="2">
      <x v="281"/>
      <x v="6"/>
      <x v="1"/>
      <x/>
      <x v="833"/>
    </i>
    <i r="2">
      <x v="69"/>
      <x v="377"/>
      <x v="1"/>
      <x/>
      <x v="834"/>
    </i>
    <i r="2">
      <x v="366"/>
      <x v="551"/>
      <x v="1"/>
      <x v="1"/>
      <x v="836"/>
    </i>
    <i r="2">
      <x v="99"/>
      <x v="461"/>
      <x v="1"/>
      <x/>
      <x v="835"/>
    </i>
    <i r="2">
      <x v="199"/>
      <x v="169"/>
      <x v="1"/>
      <x v="1"/>
      <x v="837"/>
    </i>
    <i r="2">
      <x v="200"/>
      <x v="109"/>
      <x v="1"/>
      <x v="1"/>
      <x v="256"/>
    </i>
    <i t="default" r="1">
      <x v="17"/>
    </i>
    <i r="1">
      <x v="22"/>
      <x v="367"/>
      <x v="55"/>
      <x v="1"/>
      <x v="3"/>
      <x v="838"/>
    </i>
    <i r="2">
      <x v="397"/>
      <x v="256"/>
      <x v="1"/>
      <x v="3"/>
      <x v="839"/>
    </i>
    <i t="default" r="1">
      <x v="22"/>
    </i>
    <i t="default">
      <x v="11"/>
    </i>
    <i>
      <x v="12"/>
      <x v="2"/>
      <x v="71"/>
      <x v="547"/>
      <x/>
      <x/>
      <x v="840"/>
    </i>
    <i r="2">
      <x v="23"/>
      <x v="423"/>
      <x/>
      <x/>
      <x v="841"/>
    </i>
    <i r="2">
      <x v="99"/>
      <x v="83"/>
      <x/>
      <x/>
      <x v="842"/>
    </i>
    <i r="2">
      <x v="103"/>
      <x v="413"/>
      <x/>
      <x/>
      <x v="843"/>
    </i>
    <i r="2">
      <x v="74"/>
      <x v="193"/>
      <x/>
      <x v="1"/>
      <x v="849"/>
    </i>
    <i r="2">
      <x v="399"/>
      <x v="34"/>
      <x/>
      <x/>
      <x v="844"/>
    </i>
    <i r="2">
      <x v="338"/>
      <x v="56"/>
      <x/>
      <x/>
      <x v="845"/>
    </i>
    <i r="2">
      <x v="132"/>
      <x v="467"/>
      <x/>
      <x v="1"/>
      <x v="850"/>
    </i>
    <i r="2">
      <x v="340"/>
      <x v="278"/>
      <x/>
      <x v="1"/>
      <x v="851"/>
    </i>
    <i r="2">
      <x v="370"/>
      <x v="235"/>
      <x/>
      <x/>
      <x v="846"/>
    </i>
    <i r="2">
      <x v="109"/>
      <x v="96"/>
      <x/>
      <x v="1"/>
      <x v="852"/>
    </i>
    <i r="2">
      <x v="9"/>
      <x v="529"/>
      <x/>
      <x v="1"/>
      <x v="853"/>
    </i>
    <i r="2">
      <x v="117"/>
      <x v="391"/>
      <x/>
      <x/>
      <x v="847"/>
    </i>
    <i r="2">
      <x v="181"/>
      <x v="88"/>
      <x/>
      <x/>
      <x v="848"/>
    </i>
    <i t="default" r="1">
      <x v="2"/>
    </i>
    <i r="1">
      <x v="8"/>
      <x v="161"/>
      <x v="605"/>
      <x/>
      <x v="1"/>
      <x v="863"/>
    </i>
    <i r="2">
      <x v="343"/>
      <x v="157"/>
      <x/>
      <x/>
      <x v="854"/>
    </i>
    <i r="2">
      <x v="45"/>
      <x v="3"/>
      <x/>
      <x/>
      <x v="855"/>
    </i>
    <i r="2">
      <x v="130"/>
      <x v="9"/>
      <x/>
      <x/>
      <x v="856"/>
    </i>
    <i r="2">
      <x v="217"/>
      <x v="405"/>
      <x/>
      <x/>
      <x v="857"/>
    </i>
    <i r="2">
      <x v="219"/>
      <x v="183"/>
      <x/>
      <x v="1"/>
      <x v="864"/>
    </i>
    <i r="2">
      <x v="36"/>
      <x v="354"/>
      <x/>
      <x/>
      <x v="858"/>
    </i>
    <i r="2">
      <x v="350"/>
      <x v="240"/>
      <x v="1"/>
      <x/>
      <x v="866"/>
    </i>
    <i r="2">
      <x v="53"/>
      <x v="533"/>
      <x/>
      <x v="1"/>
      <x v="865"/>
    </i>
    <i r="2">
      <x v="363"/>
      <x v="110"/>
      <x v="1"/>
      <x/>
      <x v="867"/>
    </i>
    <i r="2">
      <x v="403"/>
      <x v="569"/>
      <x v="1"/>
      <x/>
      <x v="868"/>
    </i>
    <i r="2">
      <x v="246"/>
      <x v="259"/>
      <x v="1"/>
      <x v="1"/>
      <x v="874"/>
    </i>
    <i r="2">
      <x v="257"/>
      <x v="181"/>
      <x/>
      <x/>
      <x v="859"/>
    </i>
    <i r="2">
      <x v="29"/>
      <x v="498"/>
      <x v="1"/>
      <x/>
      <x v="869"/>
    </i>
    <i r="2">
      <x v="358"/>
      <x v="417"/>
      <x v="1"/>
      <x/>
      <x v="870"/>
    </i>
    <i r="2">
      <x v="266"/>
      <x v="374"/>
      <x v="1"/>
      <x v="1"/>
      <x v="875"/>
    </i>
    <i r="2">
      <x v="135"/>
      <x v="231"/>
      <x v="1"/>
      <x v="1"/>
      <x v="876"/>
    </i>
    <i r="2">
      <x v="348"/>
      <x v="87"/>
      <x v="1"/>
      <x/>
      <x v="871"/>
    </i>
    <i r="2">
      <x v="401"/>
      <x v="51"/>
      <x/>
      <x/>
      <x v="860"/>
    </i>
    <i r="2">
      <x v="20"/>
      <x v="531"/>
      <x v="1"/>
      <x/>
      <x v="872"/>
    </i>
    <i r="2">
      <x v="191"/>
      <x v="490"/>
      <x v="1"/>
      <x/>
      <x v="873"/>
    </i>
    <i r="2">
      <x v="402"/>
      <x v="187"/>
      <x/>
      <x/>
      <x v="861"/>
    </i>
    <i r="2">
      <x v="79"/>
      <x v="277"/>
      <x/>
      <x/>
      <x v="862"/>
    </i>
    <i t="default" r="1">
      <x v="8"/>
    </i>
    <i r="1">
      <x v="13"/>
      <x v="55"/>
      <x v="151"/>
      <x v="1"/>
      <x/>
      <x v="877"/>
    </i>
    <i r="2">
      <x v="368"/>
      <x v="55"/>
      <x v="1"/>
      <x/>
      <x v="878"/>
    </i>
    <i r="2">
      <x v="49"/>
      <x v="139"/>
      <x v="1"/>
      <x v="1"/>
      <x v="879"/>
    </i>
    <i r="2">
      <x v="404"/>
      <x v="486"/>
      <x v="1"/>
      <x v="1"/>
      <x v="880"/>
    </i>
    <i t="default" r="1">
      <x v="13"/>
    </i>
    <i r="1">
      <x v="19"/>
      <x v="295"/>
      <x v="173"/>
      <x v="1"/>
      <x/>
      <x v="881"/>
    </i>
    <i r="2">
      <x v="405"/>
      <x v="246"/>
      <x v="1"/>
      <x/>
      <x v="882"/>
    </i>
    <i r="2">
      <x v="406"/>
      <x v="523"/>
      <x v="1"/>
      <x/>
      <x v="883"/>
    </i>
    <i r="2">
      <x v="407"/>
      <x v="518"/>
      <x v="1"/>
      <x/>
      <x v="884"/>
    </i>
    <i r="2">
      <x v="281"/>
      <x v="33"/>
      <x v="1"/>
      <x/>
      <x v="885"/>
    </i>
    <i r="2">
      <x v="21"/>
      <x v="260"/>
      <x v="1"/>
      <x/>
      <x v="886"/>
    </i>
    <i r="2">
      <x v="144"/>
      <x v="465"/>
      <x v="1"/>
      <x/>
      <x v="887"/>
    </i>
    <i r="2">
      <x v="414"/>
      <x v="225"/>
      <x v="1"/>
      <x v="1"/>
      <x v="142"/>
    </i>
    <i r="2">
      <x v="408"/>
      <x v="454"/>
      <x v="1"/>
      <x/>
      <x v="888"/>
    </i>
    <i r="2">
      <x v="165"/>
      <x v="461"/>
      <x v="1"/>
      <x/>
      <x v="889"/>
    </i>
    <i r="2">
      <x v="5"/>
      <x v="252"/>
      <x v="1"/>
      <x/>
      <x v="890"/>
    </i>
    <i r="2">
      <x v="59"/>
      <x v="287"/>
      <x v="1"/>
      <x/>
      <x v="171"/>
    </i>
    <i r="2">
      <x v="357"/>
      <x v="472"/>
      <x v="1"/>
      <x v="1"/>
      <x v="892"/>
    </i>
    <i r="2">
      <x v="415"/>
      <x v="57"/>
      <x v="1"/>
      <x v="1"/>
      <x v="893"/>
    </i>
    <i r="2">
      <x v="347"/>
      <x v="257"/>
      <x v="1"/>
      <x/>
      <x v="891"/>
    </i>
    <i t="default" r="1">
      <x v="19"/>
    </i>
    <i r="1">
      <x v="24"/>
      <x v="416"/>
      <x v="395"/>
      <x v="1"/>
      <x v="3"/>
      <x v="894"/>
    </i>
    <i r="2">
      <x v="367"/>
      <x v="375"/>
      <x v="1"/>
      <x v="3"/>
      <x v="895"/>
    </i>
    <i r="2">
      <x v="417"/>
      <x v="455"/>
      <x v="1"/>
      <x v="3"/>
      <x v="896"/>
    </i>
    <i t="default" r="1">
      <x v="24"/>
    </i>
    <i t="default">
      <x v="12"/>
    </i>
    <i>
      <x v="13"/>
      <x v="4"/>
      <x v="74"/>
      <x v="378"/>
      <x/>
      <x v="1"/>
      <x v="911"/>
    </i>
    <i r="2">
      <x v="165"/>
      <x v="140"/>
      <x/>
      <x/>
      <x v="897"/>
    </i>
    <i r="2">
      <x v="30"/>
      <x v="470"/>
      <x/>
      <x/>
      <x v="898"/>
    </i>
    <i r="2">
      <x v="95"/>
      <x v="144"/>
      <x/>
      <x/>
      <x v="899"/>
    </i>
    <i r="2">
      <x v="9"/>
      <x v="529"/>
      <x/>
      <x v="1"/>
      <x v="426"/>
    </i>
    <i r="2">
      <x v="53"/>
      <x v="91"/>
      <x/>
      <x v="1"/>
      <x v="912"/>
    </i>
    <i r="2">
      <x v="26"/>
      <x v="208"/>
      <x/>
      <x/>
      <x v="900"/>
    </i>
    <i r="2">
      <x v="343"/>
      <x v="67"/>
      <x/>
      <x/>
      <x v="901"/>
    </i>
    <i r="2">
      <x v="370"/>
      <x v="179"/>
      <x/>
      <x/>
      <x v="902"/>
    </i>
    <i r="2">
      <x v="99"/>
      <x v="414"/>
      <x/>
      <x/>
      <x v="903"/>
    </i>
    <i r="2">
      <x v="78"/>
      <x v="236"/>
      <x/>
      <x/>
      <x v="904"/>
    </i>
    <i r="2">
      <x v="419"/>
      <x v="412"/>
      <x/>
      <x/>
      <x v="905"/>
    </i>
    <i r="2">
      <x v="23"/>
      <x v="481"/>
      <x/>
      <x/>
      <x v="906"/>
    </i>
    <i r="2">
      <x v="49"/>
      <x v="513"/>
      <x/>
      <x v="1"/>
      <x v="913"/>
    </i>
    <i r="2">
      <x v="401"/>
      <x v="432"/>
      <x/>
      <x/>
      <x v="907"/>
    </i>
    <i r="2">
      <x v="45"/>
      <x v="222"/>
      <x/>
      <x/>
      <x v="908"/>
    </i>
    <i r="2">
      <x v="79"/>
      <x v="277"/>
      <x/>
      <x/>
      <x v="909"/>
    </i>
    <i r="2">
      <x v="161"/>
      <x v="381"/>
      <x/>
      <x v="1"/>
      <x v="914"/>
    </i>
    <i r="2">
      <x v="181"/>
      <x v="383"/>
      <x/>
      <x/>
      <x v="910"/>
    </i>
    <i t="default" r="1">
      <x v="4"/>
    </i>
    <i r="1">
      <x v="9"/>
      <x v="38"/>
      <x v="76"/>
      <x/>
      <x/>
      <x v="915"/>
    </i>
    <i r="2">
      <x v="398"/>
      <x v="7"/>
      <x/>
      <x/>
      <x v="916"/>
    </i>
    <i r="2">
      <x v="11"/>
      <x v="190"/>
      <x/>
      <x/>
      <x v="242"/>
    </i>
    <i r="2">
      <x v="28"/>
      <x v="248"/>
      <x v="1"/>
      <x/>
      <x v="925"/>
    </i>
    <i r="2">
      <x v="76"/>
      <x v="36"/>
      <x/>
      <x/>
      <x v="917"/>
    </i>
    <i r="2">
      <x v="274"/>
      <x v="165"/>
      <x/>
      <x/>
      <x v="918"/>
    </i>
    <i r="2">
      <x v="218"/>
      <x v="444"/>
      <x/>
      <x/>
      <x v="919"/>
    </i>
    <i r="2">
      <x v="214"/>
      <x v="212"/>
      <x/>
      <x/>
      <x v="920"/>
    </i>
    <i r="2">
      <x v="48"/>
      <x v="252"/>
      <x/>
      <x v="1"/>
      <x v="921"/>
    </i>
    <i r="2">
      <x v="44"/>
      <x v="225"/>
      <x/>
      <x v="1"/>
      <x v="922"/>
    </i>
    <i r="2">
      <x v="135"/>
      <x v="373"/>
      <x v="1"/>
      <x v="1"/>
      <x v="362"/>
    </i>
    <i r="2">
      <x v="106"/>
      <x v="169"/>
      <x v="1"/>
      <x/>
      <x v="926"/>
    </i>
    <i r="2">
      <x v="403"/>
      <x v="582"/>
      <x v="1"/>
      <x/>
      <x v="927"/>
    </i>
    <i r="2">
      <x v="357"/>
      <x v="472"/>
      <x v="1"/>
      <x v="1"/>
      <x v="928"/>
    </i>
    <i r="2">
      <x v="47"/>
      <x v="267"/>
      <x v="1"/>
      <x v="1"/>
      <x v="929"/>
    </i>
    <i r="2">
      <x v="246"/>
      <x v="590"/>
      <x v="1"/>
      <x v="1"/>
      <x v="930"/>
    </i>
    <i r="2">
      <x v="254"/>
      <x v="325"/>
      <x/>
      <x v="1"/>
      <x v="923"/>
    </i>
    <i r="2">
      <x v="132"/>
      <x v="374"/>
      <x/>
      <x v="1"/>
      <x v="924"/>
    </i>
    <i t="default" r="1">
      <x v="9"/>
    </i>
    <i r="1">
      <x v="14"/>
      <x v="279"/>
      <x v="255"/>
      <x v="1"/>
      <x v="1"/>
      <x v="931"/>
    </i>
    <i r="2">
      <x v="55"/>
      <x v="163"/>
      <x v="1"/>
      <x/>
      <x v="932"/>
    </i>
    <i r="2">
      <x v="281"/>
      <x v="33"/>
      <x v="1"/>
      <x/>
      <x v="933"/>
    </i>
    <i r="2">
      <x v="157"/>
      <x v="62"/>
      <x v="1"/>
      <x/>
      <x v="934"/>
    </i>
    <i t="default" r="1">
      <x v="14"/>
    </i>
    <i r="1">
      <x v="19"/>
      <x v="405"/>
      <x v="174"/>
      <x v="1"/>
      <x/>
      <x v="935"/>
    </i>
    <i r="2">
      <x v="408"/>
      <x v="437"/>
      <x v="1"/>
      <x/>
      <x v="936"/>
    </i>
    <i r="2">
      <x v="191"/>
      <x v="490"/>
      <x v="1"/>
      <x/>
      <x v="937"/>
    </i>
    <i r="2">
      <x v="27"/>
      <x v="369"/>
      <x v="1"/>
      <x/>
      <x v="938"/>
    </i>
    <i r="2">
      <x v="315"/>
      <x v="466"/>
      <x v="1"/>
      <x/>
      <x v="670"/>
    </i>
    <i r="2">
      <x v="421"/>
      <x v="77"/>
      <x v="1"/>
      <x/>
      <x v="939"/>
    </i>
    <i r="2">
      <x v="406"/>
      <x v="523"/>
      <x v="1"/>
      <x/>
      <x v="940"/>
    </i>
    <i r="2">
      <x v="367"/>
      <x v="337"/>
      <x v="1"/>
      <x/>
      <x v="941"/>
    </i>
    <i r="2">
      <x v="422"/>
      <x v="243"/>
      <x v="1"/>
      <x/>
      <x v="942"/>
    </i>
    <i r="2">
      <x v="144"/>
      <x v="244"/>
      <x v="1"/>
      <x/>
      <x v="943"/>
    </i>
    <i r="2">
      <x v="230"/>
      <x v="5"/>
      <x v="1"/>
      <x/>
      <x v="944"/>
    </i>
    <i r="2">
      <x v="423"/>
      <x v="107"/>
      <x v="1"/>
      <x/>
      <x v="945"/>
    </i>
    <i r="2">
      <x v="236"/>
      <x v="264"/>
      <x v="1"/>
      <x/>
      <x v="96"/>
    </i>
    <i r="2">
      <x v="202"/>
      <x v="407"/>
      <x v="1"/>
      <x/>
      <x v="946"/>
    </i>
    <i r="2">
      <x v="154"/>
      <x v="293"/>
      <x v="1"/>
      <x/>
      <x v="947"/>
    </i>
    <i r="2">
      <x v="360"/>
      <x v="61"/>
      <x v="1"/>
      <x/>
      <x v="948"/>
    </i>
    <i r="2">
      <x v="16"/>
      <x v="408"/>
      <x v="1"/>
      <x v="1"/>
      <x v="125"/>
    </i>
    <i r="2">
      <x v="31"/>
      <x v="361"/>
      <x v="1"/>
      <x/>
      <x v="949"/>
    </i>
    <i r="2">
      <x v="358"/>
      <x v="417"/>
      <x v="1"/>
      <x/>
      <x v="950"/>
    </i>
    <i r="2">
      <x v="424"/>
      <x v="355"/>
      <x v="1"/>
      <x/>
      <x v="951"/>
    </i>
    <i r="2">
      <x v="425"/>
      <x v="557"/>
      <x v="1"/>
      <x/>
      <x v="952"/>
    </i>
    <i r="2">
      <x v="263"/>
      <x v="314"/>
      <x v="1"/>
      <x v="1"/>
      <x v="958"/>
    </i>
    <i r="2">
      <x v="426"/>
      <x v="260"/>
      <x v="1"/>
      <x/>
      <x v="953"/>
    </i>
    <i r="2">
      <x v="256"/>
      <x v="469"/>
      <x v="1"/>
      <x/>
      <x v="954"/>
    </i>
    <i r="2">
      <x v="50"/>
      <x v="175"/>
      <x v="1"/>
      <x/>
      <x v="955"/>
    </i>
    <i r="2">
      <x v="427"/>
      <x v="226"/>
      <x v="1"/>
      <x/>
      <x v="956"/>
    </i>
    <i r="2">
      <x v="300"/>
      <x v="554"/>
      <x v="1"/>
      <x/>
      <x v="957"/>
    </i>
    <i t="default" r="1">
      <x v="19"/>
    </i>
    <i r="1">
      <x v="23"/>
      <x v="431"/>
      <x v="205"/>
      <x v="1"/>
      <x v="3"/>
      <x v="959"/>
    </i>
    <i r="2">
      <x v="72"/>
      <x v="52"/>
      <x v="1"/>
      <x v="3"/>
      <x v="960"/>
    </i>
    <i r="2">
      <x v="432"/>
      <x v="426"/>
      <x v="1"/>
      <x v="3"/>
      <x v="961"/>
    </i>
    <i t="default" r="1">
      <x v="23"/>
    </i>
    <i t="default">
      <x v="13"/>
    </i>
    <i>
      <x v="14"/>
      <x v="6"/>
      <x v="74"/>
      <x v="255"/>
      <x/>
      <x v="1"/>
      <x v="977"/>
    </i>
    <i r="2">
      <x v="75"/>
      <x v="114"/>
      <x/>
      <x/>
      <x v="962"/>
    </i>
    <i r="2">
      <x v="370"/>
      <x v="474"/>
      <x/>
      <x/>
      <x v="963"/>
    </i>
    <i r="2">
      <x v="38"/>
      <x v="526"/>
      <x/>
      <x/>
      <x v="964"/>
    </i>
    <i r="2">
      <x v="26"/>
      <x v="208"/>
      <x/>
      <x/>
      <x v="965"/>
    </i>
    <i r="2">
      <x v="399"/>
      <x v="34"/>
      <x/>
      <x/>
      <x v="966"/>
    </i>
    <i r="2">
      <x v="110"/>
      <x v="457"/>
      <x/>
      <x v="1"/>
      <x v="978"/>
    </i>
    <i r="2">
      <x v="9"/>
      <x v="58"/>
      <x/>
      <x v="1"/>
      <x v="979"/>
    </i>
    <i r="2">
      <x v="433"/>
      <x v="28"/>
      <x/>
      <x v="1"/>
      <x v="980"/>
    </i>
    <i r="2">
      <x v="344"/>
      <x v="84"/>
      <x/>
      <x/>
      <x v="967"/>
    </i>
    <i r="2">
      <x v="109"/>
      <x v="96"/>
      <x/>
      <x v="1"/>
      <x v="981"/>
    </i>
    <i r="2">
      <x v="253"/>
      <x v="53"/>
      <x/>
      <x v="1"/>
      <x v="982"/>
    </i>
    <i r="2">
      <x v="343"/>
      <x v="66"/>
      <x/>
      <x/>
      <x v="968"/>
    </i>
    <i r="2">
      <x v="30"/>
      <x v="607"/>
      <x/>
      <x/>
      <x v="969"/>
    </i>
    <i r="2">
      <x v="350"/>
      <x v="401"/>
      <x/>
      <x/>
      <x v="970"/>
    </i>
    <i r="2">
      <x v="28"/>
      <x v="248"/>
      <x/>
      <x/>
      <x v="971"/>
    </i>
    <i r="2">
      <x v="376"/>
      <x v="236"/>
      <x/>
      <x/>
      <x v="972"/>
    </i>
    <i r="2">
      <x v="401"/>
      <x v="562"/>
      <x/>
      <x/>
      <x v="973"/>
    </i>
    <i r="2">
      <x v="218"/>
      <x v="444"/>
      <x/>
      <x/>
      <x v="974"/>
    </i>
    <i r="2">
      <x v="217"/>
      <x v="405"/>
      <x/>
      <x/>
      <x v="975"/>
    </i>
    <i r="2">
      <x v="1"/>
      <x v="15"/>
      <x/>
      <x/>
      <x v="906"/>
    </i>
    <i r="2">
      <x v="161"/>
      <x v="381"/>
      <x/>
      <x v="1"/>
      <x v="983"/>
    </i>
    <i r="2">
      <x v="254"/>
      <x v="590"/>
      <x/>
      <x v="1"/>
      <x v="984"/>
    </i>
    <i r="2">
      <x v="271"/>
      <x v="241"/>
      <x/>
      <x/>
      <x v="976"/>
    </i>
    <i t="default" r="1">
      <x v="6"/>
    </i>
    <i r="1">
      <x v="10"/>
      <x v="32"/>
      <x v="346"/>
      <x/>
      <x/>
      <x v="985"/>
    </i>
    <i r="2">
      <x v="398"/>
      <x v="367"/>
      <x/>
      <x/>
      <x v="986"/>
    </i>
    <i r="2">
      <x v="130"/>
      <x v="497"/>
      <x/>
      <x/>
      <x v="987"/>
    </i>
    <i r="2">
      <x v="29"/>
      <x v="498"/>
      <x v="1"/>
      <x/>
      <x v="997"/>
    </i>
    <i r="2">
      <x v="274"/>
      <x v="238"/>
      <x v="1"/>
      <x/>
      <x v="998"/>
    </i>
    <i r="2">
      <x v="21"/>
      <x v="400"/>
      <x/>
      <x/>
      <x v="988"/>
    </i>
    <i r="2">
      <x v="183"/>
      <x v="20"/>
      <x/>
      <x v="1"/>
      <x v="992"/>
    </i>
    <i r="2">
      <x v="163"/>
      <x v="54"/>
      <x/>
      <x v="1"/>
      <x v="993"/>
    </i>
    <i r="2">
      <x v="53"/>
      <x v="492"/>
      <x/>
      <x v="1"/>
      <x v="273"/>
    </i>
    <i r="2">
      <x v="405"/>
      <x v="246"/>
      <x v="1"/>
      <x/>
      <x v="999"/>
    </i>
    <i r="2">
      <x v="100"/>
      <x v="522"/>
      <x v="1"/>
      <x/>
      <x v="1000"/>
    </i>
    <i r="2">
      <x v="14"/>
      <x v="603"/>
      <x v="1"/>
      <x/>
      <x v="1001"/>
    </i>
    <i r="2">
      <x v="437"/>
      <x v="253"/>
      <x v="1"/>
      <x v="1"/>
      <x v="1005"/>
    </i>
    <i r="2">
      <x v="71"/>
      <x v="581"/>
      <x/>
      <x/>
      <x v="989"/>
    </i>
    <i r="2">
      <x v="409"/>
      <x v="32"/>
      <x/>
      <x/>
      <x v="990"/>
    </i>
    <i r="2">
      <x v="340"/>
      <x v="602"/>
      <x/>
      <x v="1"/>
      <x v="994"/>
    </i>
    <i r="2">
      <x v="357"/>
      <x v="544"/>
      <x v="1"/>
      <x v="1"/>
      <x v="1006"/>
    </i>
    <i r="2">
      <x v="132"/>
      <x v="500"/>
      <x/>
      <x v="1"/>
      <x v="995"/>
    </i>
    <i r="2">
      <x v="266"/>
      <x v="196"/>
      <x/>
      <x v="1"/>
      <x v="996"/>
    </i>
    <i r="2">
      <x v="214"/>
      <x v="224"/>
      <x v="1"/>
      <x/>
      <x v="1002"/>
    </i>
    <i r="2">
      <x v="434"/>
      <x v="227"/>
      <x/>
      <x/>
      <x v="991"/>
    </i>
    <i r="2">
      <x v="79"/>
      <x v="98"/>
      <x v="1"/>
      <x/>
      <x v="1003"/>
    </i>
    <i r="2">
      <x v="59"/>
      <x v="69"/>
      <x v="1"/>
      <x/>
      <x v="1004"/>
    </i>
    <i t="default" r="1">
      <x v="10"/>
    </i>
    <i r="1">
      <x v="15"/>
      <x v="4"/>
      <x v="194"/>
      <x v="1"/>
      <x/>
      <x v="1007"/>
    </i>
    <i r="2">
      <x v="394"/>
      <x v="302"/>
      <x v="1"/>
      <x/>
      <x v="1009"/>
    </i>
    <i r="2">
      <x v="363"/>
      <x v="242"/>
      <x v="1"/>
      <x/>
      <x v="1010"/>
    </i>
    <i r="2">
      <x v="334"/>
      <x v="606"/>
      <x v="1"/>
      <x/>
      <x v="1011"/>
    </i>
    <i r="2">
      <x v="366"/>
      <x v="551"/>
      <x v="1"/>
      <x v="1"/>
      <x v="1012"/>
    </i>
    <i r="2">
      <x v="49"/>
      <x v="461"/>
      <x v="1"/>
      <x v="1"/>
      <x v="1013"/>
    </i>
    <i t="default" r="1">
      <x v="15"/>
    </i>
    <i r="1">
      <x v="21"/>
      <x v="413"/>
      <x v="149"/>
      <x v="1"/>
      <x/>
      <x v="1014"/>
    </i>
    <i r="2">
      <x v="295"/>
      <x v="173"/>
      <x v="1"/>
      <x/>
      <x v="1015"/>
    </i>
    <i r="2">
      <x v="222"/>
      <x v="530"/>
      <x v="1"/>
      <x/>
      <x v="1016"/>
    </i>
    <i r="2">
      <x v="146"/>
      <x v="60"/>
      <x v="1"/>
      <x/>
      <x v="1017"/>
    </i>
    <i r="2">
      <x v="50"/>
      <x v="175"/>
      <x v="1"/>
      <x/>
      <x v="1018"/>
    </i>
    <i r="2">
      <x v="426"/>
      <x v="260"/>
      <x v="1"/>
      <x/>
      <x v="119"/>
    </i>
    <i r="2">
      <x v="135"/>
      <x v="311"/>
      <x v="1"/>
      <x v="1"/>
      <x v="1028"/>
    </i>
    <i r="2">
      <x v="230"/>
      <x v="5"/>
      <x v="1"/>
      <x/>
      <x v="1019"/>
    </i>
    <i r="2">
      <x v="403"/>
      <x v="572"/>
      <x v="1"/>
      <x/>
      <x v="948"/>
    </i>
    <i r="2">
      <x v="31"/>
      <x v="361"/>
      <x v="1"/>
      <x/>
      <x v="1020"/>
    </i>
    <i r="2">
      <x v="67"/>
      <x v="115"/>
      <x v="1"/>
      <x/>
      <x v="1021"/>
    </i>
    <i r="2">
      <x v="347"/>
      <x v="257"/>
      <x v="1"/>
      <x/>
      <x v="1022"/>
    </i>
    <i r="2">
      <x v="149"/>
      <x v="519"/>
      <x v="1"/>
      <x/>
      <x v="1023"/>
    </i>
    <i r="2">
      <x v="438"/>
      <x v="63"/>
      <x v="1"/>
      <x/>
      <x v="1024"/>
    </i>
    <i r="2">
      <x v="242"/>
      <x v="504"/>
      <x v="1"/>
      <x/>
      <x v="1025"/>
    </i>
    <i r="2">
      <x v="7"/>
      <x v="308"/>
      <x v="1"/>
      <x/>
      <x v="1026"/>
    </i>
    <i r="2">
      <x v="128"/>
      <x v="111"/>
      <x v="1"/>
      <x/>
      <x v="1027"/>
    </i>
    <i t="default" r="1">
      <x v="21"/>
    </i>
    <i r="1">
      <x v="24"/>
      <x v="367"/>
      <x v="55"/>
      <x v="1"/>
      <x v="3"/>
      <x v="1029"/>
    </i>
    <i r="2">
      <x v="441"/>
      <x v="392"/>
      <x v="1"/>
      <x v="3"/>
      <x v="1030"/>
    </i>
    <i t="default" r="1">
      <x v="24"/>
    </i>
    <i t="default">
      <x v="14"/>
    </i>
    <i>
      <x v="16"/>
      <x v="3"/>
      <x v="30"/>
      <x v="149"/>
      <x/>
      <x/>
      <x v="1031"/>
    </i>
    <i r="2">
      <x v="75"/>
      <x v="528"/>
      <x/>
      <x/>
      <x v="1032"/>
    </i>
    <i r="2">
      <x v="469"/>
      <x v="432"/>
      <x/>
      <x/>
      <x v="1033"/>
    </i>
    <i r="2">
      <x v="253"/>
      <x v="48"/>
      <x/>
      <x v="1"/>
      <x v="1035"/>
    </i>
    <i r="2">
      <x v="12"/>
      <x v="495"/>
      <x/>
      <x/>
      <x v="1034"/>
    </i>
    <i r="2">
      <x v="110"/>
      <x v="481"/>
      <x/>
      <x v="1"/>
      <x v="1036"/>
    </i>
    <i r="2">
      <x v="444"/>
      <x v="383"/>
      <x/>
      <x v="1"/>
      <x v="1037"/>
    </i>
    <i t="default" r="1">
      <x v="3"/>
    </i>
    <i r="1">
      <x v="7"/>
      <x v="398"/>
      <x v="1"/>
      <x/>
      <x/>
      <x v="1038"/>
    </i>
    <i r="2">
      <x v="99"/>
      <x v="539"/>
      <x/>
      <x/>
      <x v="1039"/>
    </i>
    <i r="2">
      <x v="252"/>
      <x v="605"/>
      <x/>
      <x/>
      <x v="1040"/>
    </i>
    <i r="2">
      <x v="289"/>
      <x v="78"/>
      <x/>
      <x/>
      <x v="1041"/>
    </i>
    <i r="2">
      <x v="445"/>
      <x v="483"/>
      <x v="1"/>
      <x/>
      <x v="1046"/>
    </i>
    <i r="2">
      <x v="78"/>
      <x v="100"/>
      <x v="1"/>
      <x/>
      <x v="1047"/>
    </i>
    <i r="2">
      <x v="350"/>
      <x v="240"/>
      <x v="1"/>
      <x/>
      <x v="1048"/>
    </i>
    <i r="2">
      <x v="122"/>
      <x v="95"/>
      <x/>
      <x v="1"/>
      <x v="1044"/>
    </i>
    <i r="2">
      <x v="357"/>
      <x v="268"/>
      <x v="1"/>
      <x v="1"/>
      <x v="1054"/>
    </i>
    <i r="2">
      <x v="215"/>
      <x v="275"/>
      <x/>
      <x/>
      <x v="1042"/>
    </i>
    <i r="2">
      <x v="220"/>
      <x v="564"/>
      <x v="1"/>
      <x v="1"/>
      <x v="1055"/>
    </i>
    <i r="2">
      <x v="47"/>
      <x v="267"/>
      <x/>
      <x v="1"/>
      <x v="1045"/>
    </i>
    <i r="2">
      <x v="71"/>
      <x v="578"/>
      <x v="1"/>
      <x/>
      <x v="1049"/>
    </i>
    <i r="2">
      <x v="29"/>
      <x v="491"/>
      <x v="1"/>
      <x/>
      <x v="1050"/>
    </i>
    <i r="2">
      <x v="323"/>
      <x v="57"/>
      <x v="1"/>
      <x/>
      <x v="1051"/>
    </i>
    <i r="2">
      <x v="20"/>
      <x v="535"/>
      <x/>
      <x/>
      <x v="1043"/>
    </i>
    <i r="2">
      <x v="37"/>
      <x v="368"/>
      <x v="1"/>
      <x v="1"/>
      <x v="1056"/>
    </i>
    <i r="2">
      <x v="446"/>
      <x v="536"/>
      <x v="1"/>
      <x/>
      <x v="1052"/>
    </i>
    <i r="2">
      <x v="77"/>
      <x v="64"/>
      <x v="1"/>
      <x/>
      <x v="1053"/>
    </i>
    <i r="2">
      <x v="106"/>
      <x v="558"/>
      <x v="1"/>
      <x/>
      <x v="475"/>
    </i>
    <i t="default" r="1">
      <x v="7"/>
    </i>
    <i r="1">
      <x v="12"/>
      <x v="404"/>
      <x v="486"/>
      <x v="1"/>
      <x v="1"/>
      <x v="1057"/>
    </i>
    <i r="2">
      <x v="217"/>
      <x v="436"/>
      <x v="1"/>
      <x/>
      <x v="1058"/>
    </i>
    <i r="2">
      <x v="255"/>
      <x v="63"/>
      <x v="1"/>
      <x/>
      <x v="1059"/>
    </i>
    <i t="default" r="1">
      <x v="12"/>
    </i>
    <i r="1">
      <x v="18"/>
      <x v="295"/>
      <x v="173"/>
      <x v="1"/>
      <x/>
      <x v="1060"/>
    </i>
    <i r="2">
      <x v="345"/>
      <x v="508"/>
      <x v="1"/>
      <x/>
      <x v="1061"/>
    </i>
    <i r="2">
      <x v="408"/>
      <x v="329"/>
      <x v="1"/>
      <x/>
      <x v="1062"/>
    </i>
    <i r="2">
      <x v="352"/>
      <x v="262"/>
      <x v="1"/>
      <x/>
      <x v="1063"/>
    </i>
    <i r="2">
      <x v="366"/>
      <x v="551"/>
      <x v="1"/>
      <x v="1"/>
      <x v="1074"/>
    </i>
    <i r="2">
      <x v="403"/>
      <x v="573"/>
      <x v="1"/>
      <x/>
      <x v="1064"/>
    </i>
    <i r="2">
      <x v="449"/>
      <x v="407"/>
      <x v="1"/>
      <x/>
      <x v="1065"/>
    </i>
    <i r="2">
      <x v="230"/>
      <x v="5"/>
      <x v="1"/>
      <x/>
      <x v="1066"/>
    </i>
    <i r="2">
      <x v="32"/>
      <x v="324"/>
      <x v="1"/>
      <x/>
      <x v="1067"/>
    </i>
    <i r="2">
      <x v="159"/>
      <x v="318"/>
      <x v="1"/>
      <x/>
      <x v="174"/>
    </i>
    <i r="2">
      <x v="266"/>
      <x v="320"/>
      <x v="1"/>
      <x/>
      <x v="1068"/>
    </i>
    <i r="2">
      <x v="45"/>
      <x v="222"/>
      <x v="1"/>
      <x/>
      <x v="1069"/>
    </i>
    <i r="2">
      <x v="153"/>
      <x v="525"/>
      <x v="1"/>
      <x/>
      <x v="1070"/>
    </i>
    <i r="2">
      <x v="67"/>
      <x v="592"/>
      <x v="1"/>
      <x/>
      <x v="1071"/>
    </i>
    <i r="2">
      <x v="358"/>
      <x v="417"/>
      <x v="1"/>
      <x/>
      <x v="1072"/>
    </i>
    <i r="2">
      <x v="89"/>
      <x v="574"/>
      <x v="1"/>
      <x/>
      <x v="1073"/>
    </i>
    <i t="default" r="1">
      <x v="18"/>
    </i>
    <i r="1">
      <x v="25"/>
      <x v="109"/>
      <x v="58"/>
      <x v="1"/>
      <x v="3"/>
      <x v="1075"/>
    </i>
    <i r="2">
      <x v="298"/>
      <x v="85"/>
      <x v="1"/>
      <x v="3"/>
      <x v="1076"/>
    </i>
    <i r="2">
      <x v="451"/>
      <x v="606"/>
      <x v="1"/>
      <x v="3"/>
      <x v="1077"/>
    </i>
    <i r="2">
      <x v="452"/>
      <x v="99"/>
      <x v="1"/>
      <x v="3"/>
      <x v="1078"/>
    </i>
    <i r="2">
      <x v="367"/>
      <x v="460"/>
      <x v="1"/>
      <x v="3"/>
      <x v="1079"/>
    </i>
    <i r="2">
      <x v="453"/>
      <x v="454"/>
      <x v="1"/>
      <x v="3"/>
      <x v="1080"/>
    </i>
    <i r="2">
      <x v="454"/>
      <x v="167"/>
      <x v="1"/>
      <x v="3"/>
      <x v="1081"/>
    </i>
    <i r="2">
      <x v="455"/>
      <x v="596"/>
      <x v="1"/>
      <x v="3"/>
      <x v="1082"/>
    </i>
    <i r="2">
      <x v="456"/>
      <x v="414"/>
      <x v="1"/>
      <x v="3"/>
      <x v="1083"/>
    </i>
    <i r="2">
      <x v="457"/>
      <x v="124"/>
      <x v="1"/>
      <x v="3"/>
      <x v="1084"/>
    </i>
    <i r="2">
      <x v="458"/>
      <x v="155"/>
      <x v="1"/>
      <x v="3"/>
      <x v="1085"/>
    </i>
    <i r="2">
      <x v="459"/>
      <x v="446"/>
      <x v="1"/>
      <x v="3"/>
      <x v="1086"/>
    </i>
    <i t="default" r="1">
      <x v="25"/>
    </i>
    <i t="default">
      <x v="16"/>
    </i>
    <i>
      <x v="17"/>
      <x v="6"/>
      <x v="99"/>
      <x v="140"/>
      <x/>
      <x/>
      <x v="1087"/>
    </i>
    <i r="2">
      <x v="12"/>
      <x v="445"/>
      <x/>
      <x/>
      <x v="1088"/>
    </i>
    <i r="2">
      <x v="343"/>
      <x v="67"/>
      <x/>
      <x/>
      <x v="1089"/>
    </i>
    <i r="2">
      <x v="347"/>
      <x v="157"/>
      <x/>
      <x/>
      <x v="1090"/>
    </i>
    <i r="2">
      <x v="340"/>
      <x v="325"/>
      <x/>
      <x v="1"/>
      <x v="1091"/>
    </i>
    <i t="default" r="1">
      <x v="6"/>
    </i>
    <i r="1">
      <x v="11"/>
      <x v="460"/>
      <x v="563"/>
      <x/>
      <x/>
      <x v="1092"/>
    </i>
    <i r="2">
      <x v="36"/>
      <x v="354"/>
      <x/>
      <x/>
      <x v="1093"/>
    </i>
    <i r="2">
      <x v="437"/>
      <x v="253"/>
      <x v="1"/>
      <x v="1"/>
      <x v="1111"/>
    </i>
    <i r="2">
      <x v="103"/>
      <x v="401"/>
      <x/>
      <x/>
      <x v="1094"/>
    </i>
    <i r="2">
      <x v="1"/>
      <x v="280"/>
      <x/>
      <x/>
      <x v="1095"/>
    </i>
    <i r="2">
      <x v="408"/>
      <x v="329"/>
      <x/>
      <x/>
      <x v="1096"/>
    </i>
    <i r="2">
      <x v="350"/>
      <x v="240"/>
      <x v="1"/>
      <x/>
      <x v="1103"/>
    </i>
    <i r="2">
      <x v="181"/>
      <x v="88"/>
      <x v="1"/>
      <x/>
      <x v="1104"/>
    </i>
    <i r="2">
      <x v="215"/>
      <x v="420"/>
      <x/>
      <x/>
      <x v="1097"/>
    </i>
    <i r="2">
      <x v="291"/>
      <x v="532"/>
      <x/>
      <x/>
      <x v="1098"/>
    </i>
    <i r="2">
      <x v="21"/>
      <x v="431"/>
      <x/>
      <x/>
      <x v="1099"/>
    </i>
    <i r="2">
      <x v="45"/>
      <x v="222"/>
      <x v="1"/>
      <x/>
      <x v="1105"/>
    </i>
    <i r="2">
      <x v="161"/>
      <x v="381"/>
      <x v="1"/>
      <x v="1"/>
      <x v="1112"/>
    </i>
    <i r="2">
      <x v="153"/>
      <x v="427"/>
      <x v="1"/>
      <x/>
      <x v="1106"/>
    </i>
    <i r="2">
      <x v="254"/>
      <x v="608"/>
      <x/>
      <x v="1"/>
      <x v="1100"/>
    </i>
    <i r="2">
      <x v="140"/>
      <x v="17"/>
      <x/>
      <x v="1"/>
      <x v="1101"/>
    </i>
    <i r="2">
      <x v="165"/>
      <x v="461"/>
      <x v="1"/>
      <x/>
      <x v="1107"/>
    </i>
    <i r="2">
      <x v="253"/>
      <x v="115"/>
      <x v="1"/>
      <x/>
      <x v="1108"/>
    </i>
    <i r="2">
      <x v="404"/>
      <x v="85"/>
      <x/>
      <x v="1"/>
      <x v="1102"/>
    </i>
    <i r="2">
      <x v="338"/>
      <x v="57"/>
      <x v="1"/>
      <x/>
      <x v="1109"/>
    </i>
    <i r="2">
      <x v="356"/>
      <x v="215"/>
      <x v="1"/>
      <x v="1"/>
      <x v="1113"/>
    </i>
    <i r="2">
      <x v="466"/>
      <x v="490"/>
      <x v="1"/>
      <x/>
      <x v="1110"/>
    </i>
    <i t="default" r="1">
      <x v="11"/>
    </i>
    <i r="1">
      <x v="16"/>
      <x v="55"/>
      <x v="163"/>
      <x v="1"/>
      <x/>
      <x v="1114"/>
    </i>
    <i r="2">
      <x v="394"/>
      <x v="302"/>
      <x v="1"/>
      <x/>
      <x v="1115"/>
    </i>
    <i r="2">
      <x v="368"/>
      <x v="80"/>
      <x v="1"/>
      <x/>
      <x v="1116"/>
    </i>
    <i r="2">
      <x v="222"/>
      <x v="530"/>
      <x v="1"/>
      <x/>
      <x v="1117"/>
    </i>
    <i r="2">
      <x v="4"/>
      <x v="194"/>
      <x v="1"/>
      <x/>
      <x v="1118"/>
    </i>
    <i r="2">
      <x v="149"/>
      <x v="519"/>
      <x v="1"/>
      <x/>
      <x v="1119"/>
    </i>
    <i t="default" r="1">
      <x v="16"/>
    </i>
    <i r="1">
      <x v="20"/>
      <x v="295"/>
      <x v="173"/>
      <x v="1"/>
      <x/>
      <x v="1120"/>
    </i>
    <i r="2">
      <x v="32"/>
      <x v="346"/>
      <x v="1"/>
      <x/>
      <x v="1121"/>
    </i>
    <i r="2">
      <x v="29"/>
      <x v="498"/>
      <x v="1"/>
      <x/>
      <x v="1122"/>
    </i>
    <i r="2">
      <x v="467"/>
      <x v="174"/>
      <x v="1"/>
      <x/>
      <x v="1123"/>
    </i>
    <i r="2">
      <x v="14"/>
      <x v="603"/>
      <x v="1"/>
      <x/>
      <x v="1124"/>
    </i>
    <i r="2">
      <x v="71"/>
      <x v="581"/>
      <x v="1"/>
      <x/>
      <x v="1125"/>
    </i>
    <i r="2">
      <x v="468"/>
      <x v="132"/>
      <x v="1"/>
      <x v="1"/>
      <x v="1138"/>
    </i>
    <i r="2">
      <x v="274"/>
      <x v="248"/>
      <x v="1"/>
      <x/>
      <x v="1126"/>
    </i>
    <i r="2">
      <x v="18"/>
      <x v="138"/>
      <x v="1"/>
      <x/>
      <x v="1127"/>
    </i>
    <i r="2">
      <x v="28"/>
      <x v="452"/>
      <x v="1"/>
      <x/>
      <x v="1128"/>
    </i>
    <i r="2">
      <x v="454"/>
      <x v="167"/>
      <x v="1"/>
      <x v="1"/>
      <x v="1139"/>
    </i>
    <i r="2">
      <x v="49"/>
      <x v="414"/>
      <x v="1"/>
      <x v="1"/>
      <x v="1140"/>
    </i>
    <i r="2">
      <x v="144"/>
      <x v="465"/>
      <x v="1"/>
      <x/>
      <x v="1129"/>
    </i>
    <i r="2">
      <x v="146"/>
      <x v="441"/>
      <x v="1"/>
      <x/>
      <x v="1130"/>
    </i>
    <i r="2">
      <x v="26"/>
      <x v="366"/>
      <x v="1"/>
      <x/>
      <x v="1131"/>
    </i>
    <i r="2">
      <x v="366"/>
      <x v="504"/>
      <x v="1"/>
      <x v="1"/>
      <x v="1141"/>
    </i>
    <i r="2">
      <x v="283"/>
      <x v="314"/>
      <x v="1"/>
      <x/>
      <x v="1132"/>
    </i>
    <i r="2">
      <x v="74"/>
      <x v="422"/>
      <x v="1"/>
      <x v="1"/>
      <x v="1142"/>
    </i>
    <i r="2">
      <x v="279"/>
      <x v="351"/>
      <x v="1"/>
      <x v="1"/>
      <x v="1143"/>
    </i>
    <i r="2">
      <x v="403"/>
      <x v="576"/>
      <x v="1"/>
      <x/>
      <x v="1133"/>
    </i>
    <i r="2">
      <x v="265"/>
      <x v="594"/>
      <x v="1"/>
      <x/>
      <x v="1134"/>
    </i>
    <i r="2">
      <x v="109"/>
      <x v="230"/>
      <x v="1"/>
      <x v="1"/>
      <x v="1144"/>
    </i>
    <i r="2">
      <x v="117"/>
      <x v="406"/>
      <x v="1"/>
      <x/>
      <x v="1135"/>
    </i>
    <i r="2">
      <x v="154"/>
      <x v="233"/>
      <x v="1"/>
      <x/>
      <x v="174"/>
    </i>
    <i r="2">
      <x v="125"/>
      <x v="566"/>
      <x v="1"/>
      <x/>
      <x v="1136"/>
    </i>
    <i r="2">
      <x v="24"/>
      <x v="567"/>
      <x v="1"/>
      <x/>
      <x v="1137"/>
    </i>
    <i t="default" r="1">
      <x v="20"/>
    </i>
    <i r="1">
      <x v="24"/>
      <x v="410"/>
      <x v="328"/>
      <x v="1"/>
      <x v="3"/>
      <x v="1145"/>
    </i>
    <i r="2">
      <x v="367"/>
      <x v="460"/>
      <x v="1"/>
      <x v="3"/>
      <x v="1146"/>
    </i>
    <i t="default" r="1">
      <x v="24"/>
    </i>
    <i t="default">
      <x v="17"/>
    </i>
  </rowItems>
  <colItems count="1">
    <i/>
  </colItems>
  <pageFields count="1">
    <pageField fld="6" hier="-1"/>
  </pageFields>
  <dataFields count="1">
    <dataField name="Suma de PTS" fld="57" baseField="50" baseItem="0" numFmtId="165"/>
  </dataFields>
  <formats count="9">
    <format dxfId="116">
      <pivotArea dataOnly="0" outline="0" fieldPosition="0">
        <references count="1">
          <reference field="4" count="0" defaultSubtotal="1"/>
        </references>
      </pivotArea>
    </format>
    <format dxfId="115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3" count="1" selected="0">
            <x v="6"/>
          </reference>
          <reference field="4" count="1">
            <x v="1"/>
          </reference>
          <reference field="13" count="1" selected="0">
            <x v="495"/>
          </reference>
          <reference field="58" count="1" selected="0">
            <x v="111"/>
          </reference>
        </references>
      </pivotArea>
    </format>
    <format dxfId="114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3" count="1" selected="0">
            <x v="6"/>
          </reference>
          <reference field="4" count="1">
            <x v="0"/>
          </reference>
          <reference field="13" count="1" selected="0">
            <x v="534"/>
          </reference>
          <reference field="58" count="1" selected="0">
            <x v="75"/>
          </reference>
        </references>
      </pivotArea>
    </format>
    <format dxfId="113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3" count="1" selected="0">
            <x v="6"/>
          </reference>
          <reference field="4" count="1">
            <x v="1"/>
          </reference>
          <reference field="13" count="1" selected="0">
            <x v="40"/>
          </reference>
          <reference field="58" count="1" selected="0">
            <x v="37"/>
          </reference>
        </references>
      </pivotArea>
    </format>
    <format dxfId="112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3" count="1" selected="0">
            <x v="6"/>
          </reference>
          <reference field="4" count="1">
            <x v="0"/>
          </reference>
          <reference field="13" count="1" selected="0">
            <x v="88"/>
          </reference>
          <reference field="58" count="1" selected="0">
            <x v="181"/>
          </reference>
        </references>
      </pivotArea>
    </format>
    <format dxfId="111">
      <pivotArea dataOnly="0" labelOnly="1" outline="0" fieldPosition="0">
        <references count="6">
          <reference field="0" count="1" selected="0">
            <x v="10"/>
          </reference>
          <reference field="1" count="1" selected="0">
            <x v="0"/>
          </reference>
          <reference field="3" count="1" selected="0">
            <x v="6"/>
          </reference>
          <reference field="4" count="1">
            <x v="1"/>
          </reference>
          <reference field="13" count="1" selected="0">
            <x v="456"/>
          </reference>
          <reference field="58" count="1" selected="0">
            <x v="110"/>
          </reference>
        </references>
      </pivotArea>
    </format>
    <format dxfId="110">
      <pivotArea outline="0" collapsedLevelsAreSubtotals="1" fieldPosition="0"/>
    </format>
    <format dxfId="109">
      <pivotArea type="topRight" dataOnly="0" labelOnly="1" outline="0" fieldPosition="0"/>
    </format>
    <format dxfId="108">
      <pivotArea dataOnly="0" outline="0" fieldPosition="0">
        <references count="1">
          <reference field="3" count="0" defaultSubtotal="1"/>
        </references>
      </pivotArea>
    </format>
  </formats>
  <pivotTableStyleInfo name="PivotStyleMedium8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 dinámica1" cacheId="187" applyNumberFormats="0" applyBorderFormats="0" applyFontFormats="0" applyPatternFormats="0" applyAlignmentFormats="0" applyWidthHeightFormats="1" dataCaption="Valores" grandTotalCaption="Total" showMissing="0" updatedVersion="5" minRefreshableVersion="3" rowGrandTotals="0" colGrandTotals="0" itemPrintTitles="1" createdVersion="4" indent="0" outline="1" outlineData="1" gridDropZones="1">
  <location ref="B3:C5" firstHeaderRow="1" firstDataRow="2" firstDataCol="1" rowPageCount="1" colPageCount="1"/>
  <pivotFields count="64">
    <pivotField axis="axisCol" showAll="0" insertBlankRow="1" defaultSubtotal="0">
      <items count="11">
        <item h="1" m="1" x="1"/>
        <item m="1" x="10"/>
        <item m="1" x="6"/>
        <item m="1" x="2"/>
        <item m="1" x="7"/>
        <item m="1" x="5"/>
        <item m="1" x="9"/>
        <item m="1" x="3"/>
        <item m="1" x="4"/>
        <item m="1" x="8"/>
        <item h="1" x="0"/>
      </items>
    </pivotField>
    <pivotField showAll="0" insertBlankRow="1" defaultSubtotal="0">
      <items count="3">
        <item x="0"/>
        <item x="1"/>
        <item m="1" x="2"/>
      </items>
    </pivotField>
    <pivotField showAll="0" defaultSubtotal="0"/>
    <pivotField showAll="0" defaultSubtotal="0"/>
    <pivotField showAll="0" insertBlankRow="1" defaultSubtotal="0"/>
    <pivotField showAll="0" insertBlankRow="1" defaultSubtotal="0"/>
    <pivotField axis="axisPage" multipleItemSelectionAllowed="1" showAll="0" insertBlankRow="1" defaultSubtotal="0">
      <items count="3">
        <item x="1"/>
        <item x="0"/>
        <item m="1" x="2"/>
      </items>
    </pivotField>
    <pivotField showAll="0" insertBlankRow="1" defaultSubtotal="0"/>
    <pivotField showAll="0" insertBlankRow="1" defaultSubtotal="0"/>
    <pivotField dataField="1"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sortType="ascending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defaultSubtotal="0"/>
    <pivotField showAll="0" insertBlankRow="1" defaultSubtotal="0">
      <items count="17">
        <item m="1" x="16"/>
        <item x="0"/>
        <item x="1"/>
        <item m="1" x="12"/>
        <item m="1" x="10"/>
        <item x="2"/>
        <item x="3"/>
        <item m="1" x="13"/>
        <item m="1" x="7"/>
        <item m="1" x="5"/>
        <item m="1" x="8"/>
        <item m="1" x="4"/>
        <item m="1" x="9"/>
        <item m="1" x="11"/>
        <item m="1" x="15"/>
        <item m="1" x="6"/>
        <item m="1" x="14"/>
      </items>
    </pivotField>
    <pivotField showAll="0" insertBlankRow="1" defaultSubtotal="0"/>
    <pivotField showAll="0" defaultSubtotal="0"/>
    <pivotField showAll="0" insertBlankRow="1" defaultSubtotal="0"/>
    <pivotField showAll="0" insertBlankRow="1" defaultSubtotal="0"/>
    <pivotField showAll="0" insertBlankRow="1" defaultSubtotal="0"/>
    <pivotField axis="axisRow" multipleItemSelectionAllowed="1" showAll="0" insertBlankRow="1" sortType="ascending" defaultSubtotal="0">
      <items count="362">
        <item m="1" x="118"/>
        <item m="1" x="191"/>
        <item m="1" x="139"/>
        <item m="1" x="165"/>
        <item m="1" x="126"/>
        <item m="1" x="225"/>
        <item m="1" x="124"/>
        <item x="31"/>
        <item m="1" x="334"/>
        <item m="1" x="166"/>
        <item m="1" x="155"/>
        <item m="1" x="294"/>
        <item m="1" x="326"/>
        <item m="1" x="316"/>
        <item m="1" x="66"/>
        <item m="1" x="216"/>
        <item x="9"/>
        <item m="1" x="306"/>
        <item m="1" x="201"/>
        <item m="1" x="147"/>
        <item m="1" x="112"/>
        <item m="1" x="156"/>
        <item m="1" x="233"/>
        <item m="1" x="255"/>
        <item m="1" x="164"/>
        <item m="1" x="221"/>
        <item m="1" x="354"/>
        <item m="1" x="266"/>
        <item m="1" x="333"/>
        <item m="1" x="311"/>
        <item m="1" x="288"/>
        <item m="1" x="205"/>
        <item m="1" x="120"/>
        <item m="1" x="339"/>
        <item m="1" x="227"/>
        <item m="1" x="171"/>
        <item m="1" x="148"/>
        <item m="1" x="195"/>
        <item m="1" x="318"/>
        <item m="1" x="356"/>
        <item x="15"/>
        <item m="1" x="312"/>
        <item m="1" x="193"/>
        <item m="1" x="321"/>
        <item x="16"/>
        <item m="1" x="264"/>
        <item m="1" x="217"/>
        <item m="1" x="97"/>
        <item x="48"/>
        <item x="6"/>
        <item m="1" x="134"/>
        <item m="1" x="86"/>
        <item m="1" x="85"/>
        <item x="32"/>
        <item x="10"/>
        <item m="1" x="239"/>
        <item m="1" x="234"/>
        <item m="1" x="346"/>
        <item m="1" x="95"/>
        <item m="1" x="177"/>
        <item m="1" x="199"/>
        <item x="56"/>
        <item m="1" x="111"/>
        <item m="1" x="101"/>
        <item m="1" x="252"/>
        <item m="1" x="249"/>
        <item x="34"/>
        <item x="21"/>
        <item m="1" x="267"/>
        <item m="1" x="261"/>
        <item m="1" x="305"/>
        <item m="1" x="235"/>
        <item m="1" x="317"/>
        <item m="1" x="351"/>
        <item x="7"/>
        <item x="12"/>
        <item x="29"/>
        <item m="1" x="116"/>
        <item x="47"/>
        <item m="1" x="282"/>
        <item m="1" x="181"/>
        <item x="60"/>
        <item m="1" x="93"/>
        <item m="1" x="271"/>
        <item m="1" x="210"/>
        <item m="1" x="161"/>
        <item m="1" x="106"/>
        <item x="55"/>
        <item m="1" x="310"/>
        <item m="1" x="94"/>
        <item m="1" x="90"/>
        <item m="1" x="220"/>
        <item x="28"/>
        <item m="1" x="327"/>
        <item m="1" x="103"/>
        <item m="1" x="247"/>
        <item x="49"/>
        <item m="1" x="211"/>
        <item m="1" x="87"/>
        <item x="30"/>
        <item m="1" x="167"/>
        <item x="3"/>
        <item x="61"/>
        <item m="1" x="183"/>
        <item m="1" x="229"/>
        <item m="1" x="353"/>
        <item m="1" x="102"/>
        <item m="1" x="277"/>
        <item m="1" x="119"/>
        <item m="1" x="168"/>
        <item m="1" x="359"/>
        <item m="1" x="83"/>
        <item x="54"/>
        <item x="53"/>
        <item m="1" x="172"/>
        <item m="1" x="358"/>
        <item m="1" x="330"/>
        <item m="1" x="100"/>
        <item m="1" x="308"/>
        <item m="1" x="121"/>
        <item x="14"/>
        <item m="1" x="174"/>
        <item m="1" x="173"/>
        <item m="1" x="360"/>
        <item m="1" x="257"/>
        <item m="1" x="125"/>
        <item m="1" x="336"/>
        <item x="58"/>
        <item m="1" x="337"/>
        <item m="1" x="133"/>
        <item m="1" x="157"/>
        <item m="1" x="335"/>
        <item m="1" x="279"/>
        <item m="1" x="286"/>
        <item m="1" x="218"/>
        <item x="41"/>
        <item m="1" x="315"/>
        <item m="1" x="73"/>
        <item m="1" x="75"/>
        <item m="1" x="150"/>
        <item m="1" x="290"/>
        <item m="1" x="254"/>
        <item m="1" x="136"/>
        <item x="38"/>
        <item m="1" x="81"/>
        <item m="1" x="232"/>
        <item m="1" x="231"/>
        <item m="1" x="208"/>
        <item m="1" x="228"/>
        <item m="1" x="71"/>
        <item m="1" x="178"/>
        <item m="1" x="198"/>
        <item x="50"/>
        <item m="1" x="72"/>
        <item m="1" x="212"/>
        <item m="1" x="160"/>
        <item x="35"/>
        <item m="1" x="70"/>
        <item m="1" x="65"/>
        <item m="1" x="170"/>
        <item m="1" x="154"/>
        <item m="1" x="186"/>
        <item x="17"/>
        <item m="1" x="92"/>
        <item m="1" x="263"/>
        <item m="1" x="109"/>
        <item m="1" x="98"/>
        <item m="1" x="276"/>
        <item m="1" x="343"/>
        <item m="1" x="347"/>
        <item m="1" x="278"/>
        <item m="1" x="110"/>
        <item m="1" x="128"/>
        <item m="1" x="143"/>
        <item m="1" x="324"/>
        <item m="1" x="253"/>
        <item m="1" x="184"/>
        <item m="1" x="158"/>
        <item m="1" x="99"/>
        <item m="1" x="244"/>
        <item x="23"/>
        <item m="1" x="243"/>
        <item m="1" x="200"/>
        <item m="1" x="296"/>
        <item m="1" x="230"/>
        <item m="1" x="241"/>
        <item m="1" x="345"/>
        <item m="1" x="149"/>
        <item m="1" x="188"/>
        <item m="1" x="319"/>
        <item m="1" x="142"/>
        <item m="1" x="187"/>
        <item m="1" x="348"/>
        <item m="1" x="162"/>
        <item m="1" x="176"/>
        <item m="1" x="301"/>
        <item m="1" x="122"/>
        <item m="1" x="159"/>
        <item m="1" x="269"/>
        <item m="1" x="219"/>
        <item m="1" x="207"/>
        <item m="1" x="76"/>
        <item m="1" x="175"/>
        <item m="1" x="169"/>
        <item m="1" x="260"/>
        <item m="1" x="361"/>
        <item m="1" x="248"/>
        <item m="1" x="135"/>
        <item m="1" x="104"/>
        <item m="1" x="140"/>
        <item m="1" x="307"/>
        <item m="1" x="82"/>
        <item m="1" x="298"/>
        <item m="1" x="226"/>
        <item m="1" x="323"/>
        <item m="1" x="202"/>
        <item m="1" x="185"/>
        <item m="1" x="129"/>
        <item m="1" x="105"/>
        <item m="1" x="145"/>
        <item m="1" x="240"/>
        <item m="1" x="281"/>
        <item m="1" x="265"/>
        <item m="1" x="130"/>
        <item m="1" x="309"/>
        <item m="1" x="332"/>
        <item m="1" x="215"/>
        <item x="44"/>
        <item m="1" x="132"/>
        <item m="1" x="151"/>
        <item m="1" x="224"/>
        <item m="1" x="251"/>
        <item x="37"/>
        <item m="1" x="258"/>
        <item m="1" x="246"/>
        <item m="1" x="67"/>
        <item m="1" x="141"/>
        <item m="1" x="179"/>
        <item m="1" x="196"/>
        <item m="1" x="137"/>
        <item m="1" x="322"/>
        <item m="1" x="152"/>
        <item x="42"/>
        <item x="45"/>
        <item m="1" x="117"/>
        <item m="1" x="182"/>
        <item m="1" x="287"/>
        <item x="11"/>
        <item m="1" x="303"/>
        <item m="1" x="192"/>
        <item m="1" x="115"/>
        <item m="1" x="245"/>
        <item m="1" x="299"/>
        <item m="1" x="325"/>
        <item x="0"/>
        <item m="1" x="114"/>
        <item x="27"/>
        <item m="1" x="259"/>
        <item m="1" x="238"/>
        <item x="64"/>
        <item m="1" x="113"/>
        <item m="1" x="275"/>
        <item m="1" x="292"/>
        <item m="1" x="222"/>
        <item m="1" x="203"/>
        <item m="1" x="341"/>
        <item x="5"/>
        <item m="1" x="300"/>
        <item m="1" x="194"/>
        <item x="51"/>
        <item m="1" x="79"/>
        <item m="1" x="285"/>
        <item m="1" x="291"/>
        <item m="1" x="302"/>
        <item m="1" x="344"/>
        <item m="1" x="355"/>
        <item m="1" x="304"/>
        <item m="1" x="283"/>
        <item x="2"/>
        <item x="8"/>
        <item x="33"/>
        <item m="1" x="163"/>
        <item x="62"/>
        <item m="1" x="274"/>
        <item m="1" x="131"/>
        <item x="25"/>
        <item x="1"/>
        <item m="1" x="314"/>
        <item m="1" x="74"/>
        <item m="1" x="144"/>
        <item m="1" x="204"/>
        <item m="1" x="262"/>
        <item m="1" x="180"/>
        <item m="1" x="108"/>
        <item m="1" x="77"/>
        <item m="1" x="91"/>
        <item m="1" x="190"/>
        <item x="13"/>
        <item m="1" x="284"/>
        <item m="1" x="350"/>
        <item m="1" x="80"/>
        <item m="1" x="213"/>
        <item x="36"/>
        <item m="1" x="96"/>
        <item m="1" x="214"/>
        <item x="26"/>
        <item x="19"/>
        <item m="1" x="357"/>
        <item m="1" x="236"/>
        <item m="1" x="295"/>
        <item m="1" x="153"/>
        <item m="1" x="328"/>
        <item m="1" x="273"/>
        <item m="1" x="250"/>
        <item x="46"/>
        <item m="1" x="329"/>
        <item m="1" x="293"/>
        <item m="1" x="78"/>
        <item m="1" x="107"/>
        <item m="1" x="268"/>
        <item x="63"/>
        <item m="1" x="349"/>
        <item x="43"/>
        <item m="1" x="197"/>
        <item m="1" x="320"/>
        <item m="1" x="289"/>
        <item m="1" x="270"/>
        <item m="1" x="189"/>
        <item m="1" x="206"/>
        <item m="1" x="209"/>
        <item m="1" x="127"/>
        <item m="1" x="256"/>
        <item m="1" x="331"/>
        <item x="40"/>
        <item m="1" x="69"/>
        <item m="1" x="313"/>
        <item m="1" x="146"/>
        <item m="1" x="89"/>
        <item x="4"/>
        <item m="1" x="352"/>
        <item m="1" x="280"/>
        <item m="1" x="340"/>
        <item m="1" x="342"/>
        <item x="57"/>
        <item m="1" x="272"/>
        <item x="18"/>
        <item x="24"/>
        <item m="1" x="297"/>
        <item m="1" x="84"/>
        <item x="20"/>
        <item x="39"/>
        <item m="1" x="123"/>
        <item m="1" x="88"/>
        <item x="22"/>
        <item m="1" x="138"/>
        <item x="59"/>
        <item m="1" x="223"/>
        <item m="1" x="242"/>
        <item m="1" x="237"/>
        <item x="52"/>
        <item m="1" x="338"/>
        <item m="1" x="68"/>
      </items>
    </pivotField>
    <pivotField showAll="0" defaultSubtotal="0"/>
    <pivotField showAll="0" defaultSubtotal="0"/>
    <pivotField showAll="0" defaultSubtotal="0"/>
    <pivotField showAll="0" insertBlankRow="1" defaultSubtotal="0">
      <items count="9">
        <item x="1"/>
        <item n="AD" x="2"/>
        <item n="YR" x="3"/>
        <item x="0"/>
        <item x="4"/>
        <item x="5"/>
        <item x="6"/>
        <item x="7"/>
        <item x="8"/>
      </items>
    </pivotField>
    <pivotField showAll="0" defaultSubtotal="0">
      <items count="2">
        <item x="1"/>
        <item x="0"/>
      </items>
    </pivotField>
  </pivotFields>
  <rowFields count="1">
    <field x="58"/>
  </rowFields>
  <colFields count="1">
    <field x="0"/>
  </colFields>
  <pageFields count="1">
    <pageField fld="6" hier="-1"/>
  </pageFields>
  <dataFields count="1">
    <dataField name="Suma de ns1:CompetitorFEIID" fld="9" baseField="57" baseItem="0"/>
  </dataFields>
  <formats count="13">
    <format dxfId="13">
      <pivotArea grandCol="1" outline="0" collapsedLevelsAreSubtotals="1" fieldPosition="0"/>
    </format>
    <format dxfId="12">
      <pivotArea outline="0" collapsedLevelsAreSubtotals="1" fieldPosition="0"/>
    </format>
    <format dxfId="11">
      <pivotArea field="0" type="button" dataOnly="0" labelOnly="1" outline="0" axis="axisCol" fieldPosition="0"/>
    </format>
    <format dxfId="10">
      <pivotArea type="topRight" dataOnly="0" labelOnly="1" outline="0" fieldPosition="0"/>
    </format>
    <format dxfId="9">
      <pivotArea dataOnly="0" labelOnly="1" grandCol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52" type="button" dataOnly="0" labelOnly="1" outline="0"/>
    </format>
    <format dxfId="5">
      <pivotArea dataOnly="0" labelOnly="1" grandCol="1" outline="0" fieldPosition="0"/>
    </format>
    <format dxfId="4">
      <pivotArea dataOnly="0" labelOnly="1" grandCol="1" outline="0" fieldPosition="0"/>
    </format>
    <format dxfId="3">
      <pivotArea grandCol="1" outline="0" collapsedLevelsAreSubtotals="1" fieldPosition="0"/>
    </format>
    <format dxfId="2">
      <pivotArea dataOnly="0" labelOnly="1" outline="0" fieldPosition="0">
        <references count="1">
          <reference field="6" count="0"/>
        </references>
      </pivotArea>
    </format>
    <format dxfId="1">
      <pivotArea field="0" type="button" dataOnly="0" labelOnly="1" outline="0" axis="axisCol" fieldPosition="0"/>
    </format>
  </formats>
  <pivotTableStyleInfo name="PivotStyleMedium2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 dinámica1" cacheId="222" applyNumberFormats="0" applyBorderFormats="0" applyFontFormats="0" applyPatternFormats="0" applyAlignmentFormats="0" applyWidthHeightFormats="1" dataCaption="Valores" updatedVersion="5" minRefreshableVersion="3" rowGrandTotals="0" itemPrintTitles="1" createdVersion="4" indent="0" compact="0" compactData="0" gridDropZones="1" multipleFieldFilters="0">
  <location ref="A2:D252" firstHeaderRow="2" firstDataRow="2" firstDataCol="3"/>
  <pivotFields count="64">
    <pivotField axis="axisRow" compact="0" outline="0" multipleItemSelectionAllowed="1" showAll="0" defaultSubtotal="0">
      <items count="8">
        <item h="1" x="7"/>
        <item x="0"/>
        <item x="1"/>
        <item x="2"/>
        <item x="3"/>
        <item x="4"/>
        <item x="5"/>
        <item x="6"/>
      </items>
    </pivotField>
    <pivotField compact="0" outline="0" showAll="0" defaultSubtotal="0">
      <items count="3">
        <item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multipleItemSelectionAllowed="1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sortType="ascending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>
      <items count="20">
        <item m="1" x="18"/>
        <item x="0"/>
        <item x="1"/>
        <item x="2"/>
        <item x="3"/>
        <item x="4"/>
        <item x="8"/>
        <item x="5"/>
        <item x="6"/>
        <item x="9"/>
        <item x="7"/>
        <item m="1" x="14"/>
        <item m="1" x="13"/>
        <item m="1" x="15"/>
        <item m="1" x="17"/>
        <item m="1" x="11"/>
        <item m="1" x="16"/>
        <item m="1" x="12"/>
        <item m="1" x="1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axis="axisRow" compact="0" outline="0" multipleItemSelectionAllowed="1" showAll="0" sortType="descending" defaultSubtotal="0">
      <items count="297">
        <item x="43"/>
        <item x="8"/>
        <item x="2"/>
        <item x="5"/>
        <item x="45"/>
        <item x="120"/>
        <item x="37"/>
        <item x="73"/>
        <item x="111"/>
        <item x="54"/>
        <item x="61"/>
        <item m="1" x="289"/>
        <item x="85"/>
        <item x="12"/>
        <item x="7"/>
        <item x="105"/>
        <item x="21"/>
        <item x="10"/>
        <item x="32"/>
        <item x="106"/>
        <item x="15"/>
        <item x="74"/>
        <item x="9"/>
        <item x="33"/>
        <item x="56"/>
        <item x="6"/>
        <item x="20"/>
        <item x="57"/>
        <item x="55"/>
        <item x="110"/>
        <item x="26"/>
        <item x="81"/>
        <item x="282"/>
        <item x="48"/>
        <item x="148"/>
        <item x="51"/>
        <item x="0"/>
        <item x="41"/>
        <item x="68"/>
        <item x="117"/>
        <item x="118"/>
        <item x="3"/>
        <item x="119"/>
        <item x="96"/>
        <item x="42"/>
        <item x="14"/>
        <item x="16"/>
        <item x="13"/>
        <item x="19"/>
        <item x="70"/>
        <item x="142"/>
        <item x="130"/>
        <item x="79"/>
        <item x="94"/>
        <item x="23"/>
        <item x="53"/>
        <item x="93"/>
        <item x="95"/>
        <item x="109"/>
        <item x="87"/>
        <item x="98"/>
        <item x="52"/>
        <item x="59"/>
        <item x="31"/>
        <item x="60"/>
        <item x="29"/>
        <item x="4"/>
        <item x="18"/>
        <item x="63"/>
        <item x="77"/>
        <item x="49"/>
        <item x="131"/>
        <item x="35"/>
        <item m="1" x="291"/>
        <item x="66"/>
        <item x="113"/>
        <item x="64"/>
        <item x="101"/>
        <item m="1" x="294"/>
        <item x="84"/>
        <item x="124"/>
        <item x="50"/>
        <item x="25"/>
        <item x="139"/>
        <item x="108"/>
        <item x="40"/>
        <item x="72"/>
        <item x="75"/>
        <item x="133"/>
        <item x="38"/>
        <item m="1" x="285"/>
        <item x="92"/>
        <item x="78"/>
        <item x="71"/>
        <item x="89"/>
        <item x="138"/>
        <item x="135"/>
        <item x="91"/>
        <item x="107"/>
        <item x="1"/>
        <item x="11"/>
        <item x="17"/>
        <item x="22"/>
        <item x="24"/>
        <item x="27"/>
        <item x="34"/>
        <item x="36"/>
        <item x="39"/>
        <item x="44"/>
        <item x="46"/>
        <item x="58"/>
        <item x="62"/>
        <item x="65"/>
        <item x="67"/>
        <item x="69"/>
        <item x="76"/>
        <item x="80"/>
        <item x="82"/>
        <item x="83"/>
        <item x="86"/>
        <item x="90"/>
        <item x="97"/>
        <item x="99"/>
        <item x="100"/>
        <item x="102"/>
        <item m="1" x="296"/>
        <item x="104"/>
        <item x="112"/>
        <item x="114"/>
        <item x="115"/>
        <item x="116"/>
        <item x="121"/>
        <item x="122"/>
        <item x="123"/>
        <item x="125"/>
        <item x="126"/>
        <item x="127"/>
        <item x="274"/>
        <item x="128"/>
        <item x="129"/>
        <item x="132"/>
        <item x="134"/>
        <item x="136"/>
        <item x="137"/>
        <item x="140"/>
        <item x="141"/>
        <item x="143"/>
        <item x="144"/>
        <item x="145"/>
        <item x="146"/>
        <item x="147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88"/>
        <item x="166"/>
        <item x="167"/>
        <item x="168"/>
        <item x="169"/>
        <item x="170"/>
        <item x="171"/>
        <item x="28"/>
        <item x="172"/>
        <item x="30"/>
        <item x="173"/>
        <item x="174"/>
        <item x="103"/>
        <item x="47"/>
        <item x="175"/>
        <item x="176"/>
        <item x="177"/>
        <item x="178"/>
        <item x="179"/>
        <item x="233"/>
        <item x="180"/>
        <item x="181"/>
        <item x="182"/>
        <item x="183"/>
        <item x="184"/>
        <item x="185"/>
        <item x="226"/>
        <item x="186"/>
        <item x="187"/>
        <item x="188"/>
        <item x="189"/>
        <item x="234"/>
        <item x="190"/>
        <item x="191"/>
        <item x="192"/>
        <item x="193"/>
        <item x="194"/>
        <item m="1" x="288"/>
        <item x="195"/>
        <item x="196"/>
        <item x="197"/>
        <item x="198"/>
        <item x="199"/>
        <item x="200"/>
        <item x="201"/>
        <item x="202"/>
        <item x="203"/>
        <item m="1" x="29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m="1" x="293"/>
        <item x="228"/>
        <item x="229"/>
        <item x="230"/>
        <item x="231"/>
        <item x="232"/>
        <item x="235"/>
        <item x="236"/>
        <item x="237"/>
        <item x="238"/>
        <item x="239"/>
        <item m="1" x="29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m="1" x="284"/>
        <item m="1" x="286"/>
        <item m="1" x="287"/>
        <item x="275"/>
        <item m="1" x="283"/>
        <item x="276"/>
        <item x="277"/>
        <item x="278"/>
        <item x="279"/>
        <item x="280"/>
        <item x="281"/>
        <item m="1" x="295"/>
        <item x="24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sortType="descending" defaultSubtotal="0">
      <items count="19">
        <item m="1" x="15"/>
        <item h="1" x="4"/>
        <item x="2"/>
        <item x="0"/>
        <item x="7"/>
        <item m="1" x="16"/>
        <item m="1" x="17"/>
        <item x="1"/>
        <item m="1" x="18"/>
        <item m="1" x="14"/>
        <item x="10"/>
        <item x="3"/>
        <item x="5"/>
        <item x="6"/>
        <item x="8"/>
        <item x="9"/>
        <item x="11"/>
        <item x="12"/>
        <item x="1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>
      <items count="12">
        <item x="1"/>
        <item n="AD" x="2"/>
        <item n="YR" x="3"/>
        <item x="0"/>
        <item x="4"/>
        <item x="5"/>
        <item x="6"/>
        <item x="7"/>
        <item x="8"/>
        <item x="9"/>
        <item x="10"/>
        <item t="default"/>
      </items>
    </pivotField>
    <pivotField compact="0" outline="0" showAll="0">
      <items count="3">
        <item n="FEI/NAC" x="1"/>
        <item x="0"/>
        <item t="default"/>
      </items>
    </pivotField>
  </pivotFields>
  <rowFields count="3">
    <field x="0"/>
    <field x="60"/>
    <field x="58"/>
  </rowFields>
  <rowItems count="249">
    <i>
      <x v="1"/>
      <x v="3"/>
      <x v="36"/>
    </i>
    <i r="2">
      <x v="104"/>
    </i>
    <i r="2">
      <x v="3"/>
    </i>
    <i r="2">
      <x v="89"/>
    </i>
    <i r="2">
      <x v="1"/>
    </i>
    <i r="2">
      <x v="33"/>
    </i>
    <i r="1">
      <x v="13"/>
      <x v="47"/>
    </i>
    <i r="2">
      <x v="175"/>
    </i>
    <i r="2">
      <x v="76"/>
    </i>
    <i r="2">
      <x/>
    </i>
    <i r="1">
      <x v="7"/>
      <x v="45"/>
    </i>
    <i r="2">
      <x v="99"/>
    </i>
    <i r="2">
      <x v="129"/>
    </i>
    <i r="2">
      <x v="26"/>
    </i>
    <i r="2">
      <x v="118"/>
    </i>
    <i r="2">
      <x v="16"/>
    </i>
    <i r="2">
      <x v="108"/>
    </i>
    <i r="1">
      <x v="11"/>
      <x v="41"/>
    </i>
    <i r="2">
      <x v="63"/>
    </i>
    <i r="2">
      <x v="28"/>
    </i>
    <i r="2">
      <x v="19"/>
    </i>
    <i r="2">
      <x v="17"/>
    </i>
    <i r="2">
      <x v="58"/>
    </i>
    <i r="1">
      <x v="14"/>
      <x v="177"/>
    </i>
    <i r="2">
      <x v="91"/>
    </i>
    <i r="2">
      <x v="31"/>
    </i>
    <i r="2">
      <x v="37"/>
    </i>
    <i r="2">
      <x v="21"/>
    </i>
    <i r="1">
      <x v="15"/>
      <x v="56"/>
    </i>
    <i r="2">
      <x v="57"/>
    </i>
    <i r="2">
      <x v="77"/>
    </i>
    <i r="2">
      <x v="115"/>
    </i>
    <i r="1">
      <x v="16"/>
      <x v="120"/>
    </i>
    <i r="2">
      <x v="97"/>
    </i>
    <i r="1">
      <x v="10"/>
      <x v="94"/>
    </i>
    <i r="2">
      <x v="127"/>
    </i>
    <i r="2">
      <x v="98"/>
    </i>
    <i r="1">
      <x v="2"/>
      <x v="2"/>
    </i>
    <i r="2">
      <x v="70"/>
    </i>
    <i r="2">
      <x v="4"/>
    </i>
    <i r="1">
      <x v="12"/>
      <x v="25"/>
    </i>
    <i r="2">
      <x v="64"/>
    </i>
    <i r="2">
      <x v="87"/>
    </i>
    <i r="2">
      <x v="54"/>
    </i>
    <i r="1">
      <x v="4"/>
      <x v="107"/>
    </i>
    <i r="2">
      <x v="30"/>
    </i>
    <i r="1">
      <x v="17"/>
      <x v="84"/>
    </i>
    <i>
      <x v="2"/>
      <x v="11"/>
      <x v="19"/>
    </i>
    <i r="2">
      <x v="63"/>
    </i>
    <i r="2">
      <x v="17"/>
    </i>
    <i r="2">
      <x v="41"/>
    </i>
    <i r="2">
      <x v="28"/>
    </i>
    <i r="1">
      <x v="4"/>
      <x v="30"/>
    </i>
    <i r="2">
      <x v="167"/>
    </i>
    <i r="1">
      <x v="10"/>
      <x v="94"/>
    </i>
    <i r="2">
      <x v="98"/>
    </i>
    <i r="2">
      <x v="127"/>
    </i>
    <i r="1">
      <x v="14"/>
      <x v="31"/>
    </i>
    <i r="2">
      <x v="91"/>
    </i>
    <i r="2">
      <x v="170"/>
    </i>
    <i r="2">
      <x v="21"/>
    </i>
    <i r="1">
      <x v="7"/>
      <x v="108"/>
    </i>
    <i r="2">
      <x v="129"/>
    </i>
    <i r="2">
      <x v="118"/>
    </i>
    <i r="2">
      <x v="26"/>
    </i>
    <i r="2">
      <x v="16"/>
    </i>
    <i r="1">
      <x v="3"/>
      <x v="104"/>
    </i>
    <i r="2">
      <x v="36"/>
    </i>
    <i r="2">
      <x v="1"/>
    </i>
    <i r="2">
      <x v="3"/>
    </i>
    <i r="1">
      <x v="12"/>
      <x v="25"/>
    </i>
    <i r="2">
      <x v="87"/>
    </i>
    <i r="2">
      <x v="54"/>
    </i>
    <i r="1">
      <x v="15"/>
      <x v="56"/>
    </i>
    <i r="2">
      <x v="115"/>
    </i>
    <i r="2">
      <x v="88"/>
    </i>
    <i r="1">
      <x v="2"/>
      <x v="169"/>
    </i>
    <i r="2">
      <x v="145"/>
    </i>
    <i r="1">
      <x v="13"/>
      <x v="175"/>
    </i>
    <i r="2">
      <x v="161"/>
    </i>
    <i r="2">
      <x/>
    </i>
    <i r="2">
      <x v="47"/>
    </i>
    <i>
      <x v="3"/>
      <x v="7"/>
      <x v="129"/>
    </i>
    <i r="2">
      <x v="99"/>
    </i>
    <i r="2">
      <x v="45"/>
    </i>
    <i r="2">
      <x v="16"/>
    </i>
    <i r="2">
      <x v="118"/>
    </i>
    <i r="2">
      <x v="108"/>
    </i>
    <i r="2">
      <x v="26"/>
    </i>
    <i r="1">
      <x v="11"/>
      <x v="41"/>
    </i>
    <i r="2">
      <x v="28"/>
    </i>
    <i r="2">
      <x v="63"/>
    </i>
    <i r="2">
      <x v="19"/>
    </i>
    <i r="2">
      <x v="17"/>
    </i>
    <i r="1">
      <x v="12"/>
      <x v="25"/>
    </i>
    <i r="2">
      <x v="54"/>
    </i>
    <i r="2">
      <x v="87"/>
    </i>
    <i r="1">
      <x v="4"/>
      <x v="167"/>
    </i>
    <i r="2">
      <x v="30"/>
    </i>
    <i r="2">
      <x v="185"/>
    </i>
    <i r="1">
      <x v="2"/>
      <x v="176"/>
    </i>
    <i r="2">
      <x v="184"/>
    </i>
    <i r="1">
      <x v="14"/>
      <x v="177"/>
    </i>
    <i r="2">
      <x v="170"/>
    </i>
    <i r="2">
      <x v="91"/>
    </i>
    <i r="1">
      <x v="3"/>
      <x v="104"/>
    </i>
    <i r="2">
      <x v="204"/>
    </i>
    <i r="2">
      <x v="36"/>
    </i>
    <i r="1">
      <x v="10"/>
      <x v="94"/>
    </i>
    <i r="2">
      <x v="127"/>
    </i>
    <i r="2">
      <x v="98"/>
    </i>
    <i r="1">
      <x v="15"/>
      <x v="56"/>
    </i>
    <i r="2">
      <x v="57"/>
    </i>
    <i>
      <x v="4"/>
      <x v="3"/>
      <x v="3"/>
    </i>
    <i r="2">
      <x v="1"/>
    </i>
    <i r="2">
      <x v="104"/>
    </i>
    <i r="2">
      <x v="89"/>
    </i>
    <i r="2">
      <x v="36"/>
    </i>
    <i r="1">
      <x v="11"/>
      <x v="63"/>
    </i>
    <i r="2">
      <x v="41"/>
    </i>
    <i r="2">
      <x v="28"/>
    </i>
    <i r="2">
      <x v="58"/>
    </i>
    <i r="1">
      <x v="4"/>
      <x v="30"/>
    </i>
    <i r="2">
      <x v="167"/>
    </i>
    <i r="1">
      <x v="7"/>
      <x v="16"/>
    </i>
    <i r="2">
      <x v="118"/>
    </i>
    <i r="2">
      <x v="26"/>
    </i>
    <i r="2">
      <x v="129"/>
    </i>
    <i r="2">
      <x v="45"/>
    </i>
    <i r="1">
      <x v="14"/>
      <x v="170"/>
    </i>
    <i r="2">
      <x v="37"/>
    </i>
    <i r="2">
      <x v="177"/>
    </i>
    <i r="2">
      <x v="31"/>
    </i>
    <i r="2">
      <x v="91"/>
    </i>
    <i r="1">
      <x v="2"/>
      <x v="2"/>
    </i>
    <i r="2">
      <x v="184"/>
    </i>
    <i r="1">
      <x v="15"/>
      <x v="56"/>
    </i>
    <i r="2">
      <x v="77"/>
    </i>
    <i r="1">
      <x v="13"/>
      <x v="175"/>
    </i>
    <i r="2">
      <x v="209"/>
    </i>
    <i r="2">
      <x/>
    </i>
    <i r="2">
      <x v="76"/>
    </i>
    <i r="1">
      <x v="12"/>
      <x v="25"/>
    </i>
    <i r="2">
      <x v="54"/>
    </i>
    <i r="1">
      <x v="17"/>
      <x v="84"/>
    </i>
    <i r="1">
      <x v="10"/>
      <x v="127"/>
    </i>
    <i r="1">
      <x v="16"/>
      <x v="120"/>
    </i>
    <i>
      <x v="5"/>
      <x v="3"/>
      <x v="36"/>
    </i>
    <i r="2">
      <x v="3"/>
    </i>
    <i r="2">
      <x v="89"/>
    </i>
    <i r="2">
      <x v="104"/>
    </i>
    <i r="2">
      <x v="1"/>
    </i>
    <i r="1">
      <x v="13"/>
      <x/>
    </i>
    <i r="2">
      <x v="175"/>
    </i>
    <i r="2">
      <x v="161"/>
    </i>
    <i r="2">
      <x v="76"/>
    </i>
    <i r="1">
      <x v="7"/>
      <x v="16"/>
    </i>
    <i r="2">
      <x v="45"/>
    </i>
    <i r="2">
      <x v="118"/>
    </i>
    <i r="2">
      <x v="108"/>
    </i>
    <i r="2">
      <x v="26"/>
    </i>
    <i r="2">
      <x v="99"/>
    </i>
    <i r="1">
      <x v="10"/>
      <x v="94"/>
    </i>
    <i r="2">
      <x v="98"/>
    </i>
    <i r="2">
      <x v="127"/>
    </i>
    <i r="1">
      <x v="18"/>
      <x v="176"/>
    </i>
    <i r="2">
      <x v="184"/>
    </i>
    <i r="2">
      <x v="169"/>
    </i>
    <i r="2">
      <x v="2"/>
    </i>
    <i r="1">
      <x v="11"/>
      <x v="28"/>
    </i>
    <i r="2">
      <x v="58"/>
    </i>
    <i r="2">
      <x v="17"/>
    </i>
    <i r="2">
      <x v="41"/>
    </i>
    <i r="1">
      <x v="15"/>
      <x v="57"/>
    </i>
    <i r="2">
      <x v="88"/>
    </i>
    <i r="2">
      <x v="115"/>
    </i>
    <i r="2">
      <x v="56"/>
    </i>
    <i r="1">
      <x v="14"/>
      <x v="177"/>
    </i>
    <i r="1">
      <x v="4"/>
      <x v="30"/>
    </i>
    <i r="2">
      <x v="167"/>
    </i>
    <i r="1">
      <x v="12"/>
      <x v="54"/>
    </i>
    <i r="2">
      <x v="87"/>
    </i>
    <i r="2">
      <x v="25"/>
    </i>
    <i>
      <x v="6"/>
      <x v="7"/>
      <x v="45"/>
    </i>
    <i r="2">
      <x v="118"/>
    </i>
    <i r="2">
      <x v="26"/>
    </i>
    <i r="2">
      <x v="129"/>
    </i>
    <i r="2">
      <x v="16"/>
    </i>
    <i r="1">
      <x v="18"/>
      <x v="184"/>
    </i>
    <i r="2">
      <x v="176"/>
    </i>
    <i r="2">
      <x v="169"/>
    </i>
    <i r="2">
      <x v="2"/>
    </i>
    <i r="1">
      <x v="13"/>
      <x v="175"/>
    </i>
    <i r="2">
      <x/>
    </i>
    <i r="2">
      <x v="76"/>
    </i>
    <i r="2">
      <x v="47"/>
    </i>
    <i r="1">
      <x v="10"/>
      <x v="94"/>
    </i>
    <i r="2">
      <x v="127"/>
    </i>
    <i r="1">
      <x v="12"/>
      <x v="87"/>
    </i>
    <i r="2">
      <x v="25"/>
    </i>
    <i r="2">
      <x v="269"/>
    </i>
    <i r="2">
      <x v="54"/>
    </i>
    <i r="1">
      <x v="3"/>
      <x v="36"/>
    </i>
    <i r="2">
      <x v="104"/>
    </i>
    <i r="1">
      <x v="11"/>
      <x v="41"/>
    </i>
    <i r="2">
      <x v="17"/>
    </i>
    <i r="2">
      <x v="28"/>
    </i>
    <i r="1">
      <x v="4"/>
      <x v="185"/>
    </i>
    <i r="2">
      <x v="257"/>
    </i>
    <i r="2">
      <x v="167"/>
    </i>
    <i r="1">
      <x v="16"/>
      <x v="97"/>
    </i>
    <i r="1">
      <x v="15"/>
      <x v="57"/>
    </i>
    <i r="2">
      <x v="56"/>
    </i>
    <i r="1">
      <x v="14"/>
      <x v="177"/>
    </i>
    <i r="2">
      <x v="91"/>
    </i>
    <i>
      <x v="7"/>
      <x v="11"/>
      <x v="41"/>
    </i>
    <i r="2">
      <x v="58"/>
    </i>
    <i r="2">
      <x v="28"/>
    </i>
    <i r="2">
      <x v="63"/>
    </i>
    <i r="2">
      <x v="17"/>
    </i>
    <i r="1">
      <x v="3"/>
      <x v="104"/>
    </i>
    <i r="2">
      <x v="89"/>
    </i>
    <i r="2">
      <x v="1"/>
    </i>
    <i r="2">
      <x v="3"/>
    </i>
    <i r="1">
      <x v="13"/>
      <x v="161"/>
    </i>
    <i r="2">
      <x v="76"/>
    </i>
    <i r="2">
      <x/>
    </i>
    <i r="2">
      <x v="47"/>
    </i>
    <i r="1">
      <x v="7"/>
      <x v="108"/>
    </i>
    <i r="2">
      <x v="129"/>
    </i>
    <i r="2">
      <x v="99"/>
    </i>
    <i r="2">
      <x v="45"/>
    </i>
    <i r="2">
      <x v="118"/>
    </i>
    <i r="1">
      <x v="4"/>
      <x v="167"/>
    </i>
    <i r="2">
      <x v="257"/>
    </i>
    <i r="1">
      <x v="10"/>
      <x v="94"/>
    </i>
    <i r="2">
      <x v="127"/>
    </i>
    <i r="1">
      <x v="18"/>
      <x v="176"/>
    </i>
    <i r="2">
      <x v="184"/>
    </i>
    <i r="2">
      <x v="4"/>
    </i>
    <i r="1">
      <x v="12"/>
      <x v="25"/>
    </i>
    <i r="2">
      <x v="269"/>
    </i>
    <i r="1">
      <x v="15"/>
      <x v="56"/>
    </i>
    <i r="2">
      <x v="57"/>
    </i>
    <i r="2">
      <x v="77"/>
    </i>
    <i r="1">
      <x v="14"/>
      <x v="91"/>
    </i>
    <i r="2">
      <x v="177"/>
    </i>
    <i r="2">
      <x v="170"/>
    </i>
    <i r="1">
      <x v="16"/>
      <x v="97"/>
    </i>
  </rowItems>
  <colItems count="1">
    <i/>
  </colItems>
  <dataFields count="1">
    <dataField name="Suma de PTS" fld="57" baseField="50" baseItem="0" numFmtId="165"/>
  </dataFields>
  <formats count="1">
    <format dxfId="0">
      <pivotArea grandCol="1" outline="0" collapsedLevelsAreSubtotals="1" fieldPosition="0"/>
    </format>
  </formats>
  <pivotTableStyleInfo name="PivotStyleMedium8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1" cacheId="172" applyNumberFormats="0" applyBorderFormats="0" applyFontFormats="0" applyPatternFormats="0" applyAlignmentFormats="0" applyWidthHeightFormats="1" dataCaption="Valores" grandTotalCaption="Total" showMissing="0" updatedVersion="5" minRefreshableVersion="3" rowGrandTotals="0" itemPrintTitles="1" createdVersion="4" indent="0" outline="1" outlineData="1" gridDropZones="1">
  <location ref="B3:J346" firstHeaderRow="1" firstDataRow="2" firstDataCol="1" rowPageCount="1" colPageCount="1"/>
  <pivotFields count="64">
    <pivotField axis="axisCol" showAll="0" insertBlankRow="1" defaultSubtotal="0">
      <items count="18">
        <item x="7"/>
        <item m="1" x="17"/>
        <item m="1" x="13"/>
        <item m="1" x="8"/>
        <item m="1" x="14"/>
        <item m="1" x="12"/>
        <item m="1" x="16"/>
        <item m="1" x="9"/>
        <item m="1" x="10"/>
        <item m="1" x="15"/>
        <item x="0"/>
        <item x="1"/>
        <item x="2"/>
        <item x="3"/>
        <item x="4"/>
        <item m="1" x="11"/>
        <item x="5"/>
        <item x="6"/>
      </items>
    </pivotField>
    <pivotField axis="axisRow" showAll="0" insertBlankRow="1" defaultSubtotal="0">
      <items count="3">
        <item x="0"/>
        <item x="1"/>
        <item x="2"/>
      </items>
    </pivotField>
    <pivotField showAll="0" defaultSubtotal="0"/>
    <pivotField showAll="0" defaultSubtotal="0"/>
    <pivotField showAll="0" insertBlankRow="1" defaultSubtotal="0"/>
    <pivotField showAll="0" insertBlankRow="1" defaultSubtotal="0"/>
    <pivotField axis="axisPage" multipleItemSelectionAllowed="1" showAll="0" insertBlankRow="1" defaultSubtotal="0">
      <items count="3">
        <item h="1" x="1"/>
        <item x="0"/>
        <item h="1" x="2"/>
      </items>
    </pivotField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sortType="ascending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defaultSubtotal="0"/>
    <pivotField axis="axisRow" showAll="0" insertBlankRow="1" defaultSubtotal="0">
      <items count="19">
        <item m="1" x="18"/>
        <item x="0"/>
        <item x="1"/>
        <item m="1" x="15"/>
        <item m="1" x="13"/>
        <item x="2"/>
        <item x="3"/>
        <item x="4"/>
        <item x="8"/>
        <item x="5"/>
        <item x="6"/>
        <item x="9"/>
        <item x="7"/>
        <item m="1" x="14"/>
        <item m="1" x="17"/>
        <item m="1" x="11"/>
        <item m="1" x="16"/>
        <item m="1" x="12"/>
        <item m="1" x="10"/>
      </items>
    </pivotField>
    <pivotField showAll="0" insertBlankRow="1" defaultSubtotal="0"/>
    <pivotField showAll="0" defaultSubtotal="0"/>
    <pivotField showAll="0" insertBlankRow="1" defaultSubtotal="0"/>
    <pivotField showAll="0" insertBlankRow="1" defaultSubtotal="0"/>
    <pivotField dataField="1" showAll="0" insertBlankRow="1" defaultSubtotal="0"/>
    <pivotField axis="axisRow" multipleItemSelectionAllowed="1" showAll="0" insertBlankRow="1" sortType="descending" defaultSubtotal="0">
      <items count="470">
        <item m="1" x="347"/>
        <item x="9"/>
        <item m="1" x="341"/>
        <item x="74"/>
        <item x="231"/>
        <item x="106"/>
        <item x="32"/>
        <item x="10"/>
        <item m="1" x="401"/>
        <item x="21"/>
        <item x="105"/>
        <item x="7"/>
        <item x="12"/>
        <item m="1" x="348"/>
        <item x="61"/>
        <item m="1" x="352"/>
        <item x="111"/>
        <item m="1" x="287"/>
        <item x="261"/>
        <item x="194"/>
        <item x="178"/>
        <item x="184"/>
        <item m="1" x="327"/>
        <item x="37"/>
        <item x="45"/>
        <item x="179"/>
        <item x="5"/>
        <item x="2"/>
        <item x="8"/>
        <item x="33"/>
        <item x="176"/>
        <item x="162"/>
        <item x="43"/>
        <item m="1" x="300"/>
        <item x="282"/>
        <item m="1" x="366"/>
        <item x="73"/>
        <item x="15"/>
        <item x="199"/>
        <item m="1" x="427"/>
        <item x="85"/>
        <item x="54"/>
        <item m="1" x="316"/>
        <item m="1" x="426"/>
        <item x="56"/>
        <item x="6"/>
        <item x="202"/>
        <item x="20"/>
        <item x="57"/>
        <item x="55"/>
        <item x="110"/>
        <item x="233"/>
        <item m="1" x="421"/>
        <item x="26"/>
        <item m="1" x="361"/>
        <item x="165"/>
        <item x="81"/>
        <item x="48"/>
        <item m="1" x="409"/>
        <item x="150"/>
        <item m="1" x="466"/>
        <item m="1" x="428"/>
        <item m="1" x="291"/>
        <item x="158"/>
        <item m="1" x="310"/>
        <item m="1" x="458"/>
        <item x="148"/>
        <item x="166"/>
        <item m="1" x="460"/>
        <item x="168"/>
        <item m="1" x="345"/>
        <item x="172"/>
        <item x="222"/>
        <item m="1" x="432"/>
        <item x="51"/>
        <item x="0"/>
        <item x="41"/>
        <item x="251"/>
        <item x="196"/>
        <item x="175"/>
        <item m="1" x="294"/>
        <item m="1" x="454"/>
        <item m="1" x="321"/>
        <item m="1" x="404"/>
        <item m="1" x="332"/>
        <item m="1" x="441"/>
        <item m="1" x="382"/>
        <item m="1" x="461"/>
        <item m="1" x="286"/>
        <item x="68"/>
        <item m="1" x="437"/>
        <item m="1" x="329"/>
        <item m="1" x="434"/>
        <item m="1" x="442"/>
        <item x="117"/>
        <item x="195"/>
        <item x="118"/>
        <item m="1" x="306"/>
        <item m="1" x="370"/>
        <item x="3"/>
        <item x="228"/>
        <item x="119"/>
        <item m="1" x="456"/>
        <item x="96"/>
        <item x="198"/>
        <item m="1" x="406"/>
        <item x="42"/>
        <item x="244"/>
        <item m="1" x="384"/>
        <item x="14"/>
        <item x="16"/>
        <item x="13"/>
        <item m="1" x="351"/>
        <item x="254"/>
        <item m="1" x="359"/>
        <item m="1" x="326"/>
        <item x="260"/>
        <item x="173"/>
        <item m="1" x="430"/>
        <item m="1" x="312"/>
        <item m="1" x="328"/>
        <item m="1" x="440"/>
        <item x="248"/>
        <item x="19"/>
        <item x="70"/>
        <item x="280"/>
        <item m="1" x="420"/>
        <item m="1" x="308"/>
        <item x="142"/>
        <item x="130"/>
        <item x="79"/>
        <item x="94"/>
        <item x="23"/>
        <item m="1" x="449"/>
        <item m="1" x="309"/>
        <item x="164"/>
        <item m="1" x="424"/>
        <item m="1" x="394"/>
        <item m="1" x="391"/>
        <item m="1" x="284"/>
        <item x="53"/>
        <item m="1" x="344"/>
        <item m="1" x="465"/>
        <item m="1" x="313"/>
        <item x="93"/>
        <item m="1" x="342"/>
        <item x="95"/>
        <item x="232"/>
        <item m="1" x="399"/>
        <item x="109"/>
        <item m="1" x="336"/>
        <item x="163"/>
        <item m="1" x="292"/>
        <item x="259"/>
        <item x="211"/>
        <item m="1" x="431"/>
        <item m="1" x="381"/>
        <item x="87"/>
        <item x="98"/>
        <item x="258"/>
        <item m="1" x="443"/>
        <item x="52"/>
        <item x="149"/>
        <item x="59"/>
        <item m="1" x="423"/>
        <item x="31"/>
        <item x="60"/>
        <item x="29"/>
        <item m="1" x="290"/>
        <item m="1" x="285"/>
        <item m="1" x="408"/>
        <item m="1" x="369"/>
        <item m="1" x="301"/>
        <item m="1" x="464"/>
        <item m="1" x="448"/>
        <item m="1" x="372"/>
        <item m="1" x="418"/>
        <item m="1" x="354"/>
        <item m="1" x="386"/>
        <item m="1" x="447"/>
        <item m="1" x="296"/>
        <item x="4"/>
        <item m="1" x="385"/>
        <item x="18"/>
        <item m="1" x="411"/>
        <item m="1" x="364"/>
        <item m="1" x="417"/>
        <item x="63"/>
        <item m="1" x="304"/>
        <item x="277"/>
        <item m="1" x="330"/>
        <item x="77"/>
        <item m="1" x="358"/>
        <item x="49"/>
        <item x="153"/>
        <item m="1" x="396"/>
        <item m="1" x="331"/>
        <item x="160"/>
        <item m="1" x="322"/>
        <item x="169"/>
        <item x="170"/>
        <item x="186"/>
        <item x="210"/>
        <item m="1" x="392"/>
        <item m="1" x="463"/>
        <item m="1" x="459"/>
        <item m="1" x="390"/>
        <item m="1" x="373"/>
        <item m="1" x="317"/>
        <item m="1" x="435"/>
        <item m="1" x="469"/>
        <item x="131"/>
        <item x="35"/>
        <item x="203"/>
        <item x="201"/>
        <item x="246"/>
        <item m="1" x="383"/>
        <item x="66"/>
        <item x="200"/>
        <item x="113"/>
        <item x="255"/>
        <item m="1" x="302"/>
        <item x="64"/>
        <item m="1" x="453"/>
        <item m="1" x="293"/>
        <item m="1" x="343"/>
        <item m="1" x="362"/>
        <item m="1" x="377"/>
        <item m="1" x="338"/>
        <item m="1" x="400"/>
        <item x="208"/>
        <item m="1" x="416"/>
        <item m="1" x="295"/>
        <item m="1" x="378"/>
        <item m="1" x="374"/>
        <item m="1" x="356"/>
        <item x="101"/>
        <item m="1" x="376"/>
        <item m="1" x="283"/>
        <item x="157"/>
        <item m="1" x="379"/>
        <item m="1" x="367"/>
        <item x="236"/>
        <item m="1" x="438"/>
        <item m="1" x="371"/>
        <item m="1" x="415"/>
        <item x="84"/>
        <item m="1" x="319"/>
        <item m="1" x="307"/>
        <item x="124"/>
        <item m="1" x="410"/>
        <item m="1" x="407"/>
        <item x="50"/>
        <item x="25"/>
        <item x="139"/>
        <item x="256"/>
        <item x="108"/>
        <item x="40"/>
        <item m="1" x="339"/>
        <item x="72"/>
        <item m="1" x="413"/>
        <item m="1" x="350"/>
        <item m="1" x="429"/>
        <item x="220"/>
        <item m="1" x="334"/>
        <item x="279"/>
        <item x="75"/>
        <item m="1" x="452"/>
        <item m="1" x="289"/>
        <item m="1" x="433"/>
        <item m="1" x="365"/>
        <item x="133"/>
        <item m="1" x="387"/>
        <item m="1" x="318"/>
        <item x="38"/>
        <item m="1" x="315"/>
        <item m="1" x="299"/>
        <item m="1" x="398"/>
        <item m="1" x="346"/>
        <item x="204"/>
        <item m="1" x="397"/>
        <item x="167"/>
        <item m="1" x="395"/>
        <item x="92"/>
        <item m="1" x="462"/>
        <item m="1" x="363"/>
        <item x="155"/>
        <item x="78"/>
        <item m="1" x="414"/>
        <item x="245"/>
        <item m="1" x="324"/>
        <item x="247"/>
        <item m="1" x="380"/>
        <item x="71"/>
        <item x="224"/>
        <item x="89"/>
        <item m="1" x="439"/>
        <item m="1" x="325"/>
        <item x="263"/>
        <item m="1" x="450"/>
        <item x="216"/>
        <item m="1" x="349"/>
        <item m="1" x="355"/>
        <item m="1" x="314"/>
        <item m="1" x="405"/>
        <item m="1" x="360"/>
        <item m="1" x="446"/>
        <item m="1" x="311"/>
        <item m="1" x="357"/>
        <item x="138"/>
        <item x="135"/>
        <item m="1" x="393"/>
        <item m="1" x="333"/>
        <item m="1" x="436"/>
        <item m="1" x="353"/>
        <item x="205"/>
        <item m="1" x="467"/>
        <item m="1" x="368"/>
        <item m="1" x="425"/>
        <item m="1" x="375"/>
        <item m="1" x="445"/>
        <item m="1" x="422"/>
        <item m="1" x="340"/>
        <item x="156"/>
        <item m="1" x="297"/>
        <item x="91"/>
        <item m="1" x="468"/>
        <item m="1" x="402"/>
        <item m="1" x="303"/>
        <item m="1" x="444"/>
        <item m="1" x="419"/>
        <item m="1" x="455"/>
        <item m="1" x="451"/>
        <item m="1" x="288"/>
        <item x="107"/>
        <item m="1" x="389"/>
        <item m="1" x="323"/>
        <item m="1" x="403"/>
        <item x="1"/>
        <item x="11"/>
        <item x="17"/>
        <item x="22"/>
        <item x="24"/>
        <item x="27"/>
        <item x="34"/>
        <item x="36"/>
        <item x="39"/>
        <item x="44"/>
        <item x="46"/>
        <item x="58"/>
        <item x="62"/>
        <item x="65"/>
        <item x="67"/>
        <item x="69"/>
        <item x="76"/>
        <item x="80"/>
        <item x="82"/>
        <item x="83"/>
        <item x="86"/>
        <item x="90"/>
        <item x="97"/>
        <item x="99"/>
        <item x="100"/>
        <item x="102"/>
        <item m="1" x="457"/>
        <item x="104"/>
        <item x="112"/>
        <item x="114"/>
        <item x="115"/>
        <item x="116"/>
        <item x="120"/>
        <item x="121"/>
        <item x="122"/>
        <item x="123"/>
        <item x="125"/>
        <item x="126"/>
        <item x="127"/>
        <item x="274"/>
        <item x="128"/>
        <item x="129"/>
        <item x="132"/>
        <item x="134"/>
        <item x="136"/>
        <item x="137"/>
        <item x="140"/>
        <item x="141"/>
        <item x="143"/>
        <item x="144"/>
        <item x="145"/>
        <item x="146"/>
        <item x="147"/>
        <item x="151"/>
        <item x="152"/>
        <item x="154"/>
        <item x="159"/>
        <item x="161"/>
        <item x="88"/>
        <item x="171"/>
        <item x="28"/>
        <item x="30"/>
        <item x="174"/>
        <item x="103"/>
        <item x="47"/>
        <item x="177"/>
        <item x="180"/>
        <item x="181"/>
        <item x="182"/>
        <item x="183"/>
        <item x="185"/>
        <item x="226"/>
        <item x="187"/>
        <item x="188"/>
        <item x="189"/>
        <item x="234"/>
        <item x="190"/>
        <item x="191"/>
        <item x="192"/>
        <item x="193"/>
        <item m="1" x="337"/>
        <item x="197"/>
        <item m="1" x="388"/>
        <item x="206"/>
        <item x="207"/>
        <item x="209"/>
        <item x="212"/>
        <item x="213"/>
        <item x="214"/>
        <item x="215"/>
        <item x="217"/>
        <item x="218"/>
        <item x="219"/>
        <item x="221"/>
        <item x="223"/>
        <item x="225"/>
        <item x="227"/>
        <item m="1" x="412"/>
        <item x="229"/>
        <item x="230"/>
        <item x="235"/>
        <item x="237"/>
        <item x="238"/>
        <item x="239"/>
        <item x="241"/>
        <item x="242"/>
        <item x="243"/>
        <item x="249"/>
        <item x="250"/>
        <item x="252"/>
        <item x="253"/>
        <item x="257"/>
        <item x="262"/>
        <item x="264"/>
        <item x="265"/>
        <item x="266"/>
        <item x="267"/>
        <item x="268"/>
        <item x="269"/>
        <item x="270"/>
        <item x="271"/>
        <item x="272"/>
        <item x="273"/>
        <item m="1" x="305"/>
        <item m="1" x="320"/>
        <item m="1" x="335"/>
        <item x="275"/>
        <item m="1" x="298"/>
        <item x="276"/>
        <item x="278"/>
        <item x="281"/>
        <item x="24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insertBlankRow="1" defaultSubtotal="0">
      <items count="11">
        <item x="1"/>
        <item n="AD" x="2"/>
        <item n="YR" x="3"/>
        <item x="0"/>
        <item x="4"/>
        <item x="5"/>
        <item x="6"/>
        <item x="7"/>
        <item x="8"/>
        <item x="9"/>
        <item x="10"/>
      </items>
    </pivotField>
    <pivotField showAll="0" defaultSubtotal="0">
      <items count="2">
        <item x="1"/>
        <item x="0"/>
      </items>
    </pivotField>
  </pivotFields>
  <rowFields count="3">
    <field x="1"/>
    <field x="52"/>
    <field x="58"/>
  </rowFields>
  <rowItems count="342">
    <i>
      <x/>
    </i>
    <i r="1">
      <x v="1"/>
    </i>
    <i r="2">
      <x v="99"/>
    </i>
    <i r="2">
      <x v="370"/>
    </i>
    <i r="2">
      <x v="75"/>
    </i>
    <i r="2">
      <x v="30"/>
    </i>
    <i r="2">
      <x v="26"/>
    </i>
    <i r="2">
      <x v="343"/>
    </i>
    <i r="2">
      <x v="12"/>
    </i>
    <i r="2">
      <x v="338"/>
    </i>
    <i r="2">
      <x v="399"/>
    </i>
    <i r="2">
      <x v="23"/>
    </i>
    <i r="2">
      <x v="181"/>
    </i>
    <i r="2">
      <x v="369"/>
    </i>
    <i r="2">
      <x v="71"/>
    </i>
    <i r="2">
      <x v="165"/>
    </i>
    <i r="2">
      <x v="401"/>
    </i>
    <i r="2">
      <x v="95"/>
    </i>
    <i r="2">
      <x v="469"/>
    </i>
    <i r="2">
      <x v="103"/>
    </i>
    <i r="2">
      <x v="347"/>
    </i>
    <i r="2">
      <x v="38"/>
    </i>
    <i r="2">
      <x v="27"/>
    </i>
    <i r="2">
      <x v="45"/>
    </i>
    <i r="2">
      <x v="371"/>
    </i>
    <i r="2">
      <x v="372"/>
    </i>
    <i r="2">
      <x v="344"/>
    </i>
    <i r="2">
      <x v="78"/>
    </i>
    <i r="2">
      <x v="373"/>
    </i>
    <i r="2">
      <x v="249"/>
    </i>
    <i r="2">
      <x v="419"/>
    </i>
    <i r="2">
      <x v="350"/>
    </i>
    <i r="2">
      <x v="11"/>
    </i>
    <i r="2">
      <x v="28"/>
    </i>
    <i r="2">
      <x v="117"/>
    </i>
    <i r="2">
      <x v="376"/>
    </i>
    <i r="2">
      <x v="374"/>
    </i>
    <i r="2">
      <x v="218"/>
    </i>
    <i r="2">
      <x v="79"/>
    </i>
    <i r="2">
      <x v="217"/>
    </i>
    <i r="2">
      <x v="1"/>
    </i>
    <i r="2">
      <x v="271"/>
    </i>
    <i t="blank" r="1">
      <x v="1"/>
    </i>
    <i r="1">
      <x v="2"/>
    </i>
    <i r="2">
      <x v="74"/>
    </i>
    <i r="2">
      <x v="9"/>
    </i>
    <i r="2">
      <x v="109"/>
    </i>
    <i r="2">
      <x v="110"/>
    </i>
    <i r="2">
      <x v="53"/>
    </i>
    <i r="2">
      <x v="340"/>
    </i>
    <i r="2">
      <x v="253"/>
    </i>
    <i r="2">
      <x v="111"/>
    </i>
    <i r="2">
      <x v="37"/>
    </i>
    <i r="2">
      <x v="161"/>
    </i>
    <i r="2">
      <x v="132"/>
    </i>
    <i r="2">
      <x v="433"/>
    </i>
    <i r="2">
      <x v="383"/>
    </i>
    <i r="2">
      <x v="49"/>
    </i>
    <i r="2">
      <x v="444"/>
    </i>
    <i r="2">
      <x v="183"/>
    </i>
    <i r="2">
      <x v="254"/>
    </i>
    <i t="blank" r="1">
      <x v="2"/>
    </i>
    <i r="1">
      <x v="5"/>
    </i>
    <i r="2">
      <x v="398"/>
    </i>
    <i r="2">
      <x v="343"/>
    </i>
    <i r="2">
      <x v="130"/>
    </i>
    <i r="2">
      <x v="36"/>
    </i>
    <i r="2">
      <x v="45"/>
    </i>
    <i r="2">
      <x v="21"/>
    </i>
    <i r="2">
      <x v="215"/>
    </i>
    <i r="2">
      <x v="274"/>
    </i>
    <i r="2">
      <x v="76"/>
    </i>
    <i r="2">
      <x v="38"/>
    </i>
    <i r="2">
      <x v="32"/>
    </i>
    <i r="2">
      <x v="460"/>
    </i>
    <i r="2">
      <x v="167"/>
    </i>
    <i r="2">
      <x v="99"/>
    </i>
    <i r="2">
      <x v="11"/>
    </i>
    <i r="2">
      <x v="252"/>
    </i>
    <i r="2">
      <x v="217"/>
    </i>
    <i r="2">
      <x v="103"/>
    </i>
    <i r="2">
      <x v="5"/>
    </i>
    <i r="2">
      <x v="257"/>
    </i>
    <i r="2">
      <x v="289"/>
    </i>
    <i r="2">
      <x v="1"/>
    </i>
    <i r="2">
      <x v="408"/>
    </i>
    <i r="2">
      <x v="399"/>
    </i>
    <i r="2">
      <x v="131"/>
    </i>
    <i r="2">
      <x v="165"/>
    </i>
    <i r="2">
      <x v="218"/>
    </i>
    <i r="2">
      <x v="6"/>
    </i>
    <i r="2">
      <x v="29"/>
    </i>
    <i r="2">
      <x v="291"/>
    </i>
    <i r="2">
      <x v="71"/>
    </i>
    <i r="2">
      <x v="344"/>
    </i>
    <i r="2">
      <x v="214"/>
    </i>
    <i r="2">
      <x v="409"/>
    </i>
    <i r="2">
      <x v="212"/>
    </i>
    <i r="2">
      <x v="345"/>
    </i>
    <i r="2">
      <x v="20"/>
    </i>
    <i r="2">
      <x v="23"/>
    </i>
    <i r="2">
      <x v="346"/>
    </i>
    <i r="2">
      <x v="401"/>
    </i>
    <i r="2">
      <x v="402"/>
    </i>
    <i r="2">
      <x v="79"/>
    </i>
    <i r="2">
      <x v="434"/>
    </i>
    <i t="blank" r="1">
      <x v="5"/>
    </i>
    <i r="1">
      <x v="6"/>
    </i>
    <i r="2">
      <x v="161"/>
    </i>
    <i r="2">
      <x v="53"/>
    </i>
    <i r="2">
      <x v="140"/>
    </i>
    <i r="2">
      <x v="74"/>
    </i>
    <i r="2">
      <x v="44"/>
    </i>
    <i r="2">
      <x v="219"/>
    </i>
    <i r="2">
      <x v="48"/>
    </i>
    <i r="2">
      <x v="56"/>
    </i>
    <i r="2">
      <x v="254"/>
    </i>
    <i r="2">
      <x v="183"/>
    </i>
    <i r="2">
      <x v="388"/>
    </i>
    <i r="2">
      <x v="163"/>
    </i>
    <i r="2">
      <x v="389"/>
    </i>
    <i r="2">
      <x v="122"/>
    </i>
    <i r="2">
      <x v="132"/>
    </i>
    <i r="2">
      <x v="41"/>
    </i>
    <i r="2">
      <x v="47"/>
    </i>
    <i r="2">
      <x v="340"/>
    </i>
    <i r="2">
      <x v="49"/>
    </i>
    <i r="2">
      <x v="266"/>
    </i>
    <i r="2">
      <x v="404"/>
    </i>
    <i r="2">
      <x v="349"/>
    </i>
    <i t="blank" r="1">
      <x v="6"/>
    </i>
    <i>
      <x v="1"/>
    </i>
    <i r="1">
      <x v="5"/>
    </i>
    <i r="2">
      <x v="350"/>
    </i>
    <i r="2">
      <x v="29"/>
    </i>
    <i r="2">
      <x v="187"/>
    </i>
    <i r="2">
      <x v="14"/>
    </i>
    <i r="2">
      <x v="403"/>
    </i>
    <i r="2">
      <x v="59"/>
    </i>
    <i r="2">
      <x v="162"/>
    </i>
    <i r="2">
      <x v="28"/>
    </i>
    <i r="2">
      <x v="274"/>
    </i>
    <i r="2">
      <x v="445"/>
    </i>
    <i r="2">
      <x v="124"/>
    </i>
    <i r="2">
      <x v="78"/>
    </i>
    <i r="2">
      <x v="222"/>
    </i>
    <i r="2">
      <x v="106"/>
    </i>
    <i r="2">
      <x v="405"/>
    </i>
    <i r="2">
      <x v="100"/>
    </i>
    <i r="2">
      <x v="181"/>
    </i>
    <i r="2">
      <x v="363"/>
    </i>
    <i r="2">
      <x v="344"/>
    </i>
    <i r="2">
      <x v="391"/>
    </i>
    <i r="2">
      <x v="71"/>
    </i>
    <i r="2">
      <x v="392"/>
    </i>
    <i r="2">
      <x v="45"/>
    </i>
    <i r="2">
      <x v="323"/>
    </i>
    <i r="2">
      <x v="194"/>
    </i>
    <i r="2">
      <x v="153"/>
    </i>
    <i r="2">
      <x v="358"/>
    </i>
    <i r="2">
      <x v="7"/>
    </i>
    <i r="2">
      <x v="351"/>
    </i>
    <i r="2">
      <x v="217"/>
    </i>
    <i r="2">
      <x v="165"/>
    </i>
    <i r="2">
      <x v="348"/>
    </i>
    <i r="2">
      <x v="393"/>
    </i>
    <i r="2">
      <x v="352"/>
    </i>
    <i r="2">
      <x v="253"/>
    </i>
    <i r="2">
      <x v="20"/>
    </i>
    <i r="2">
      <x v="191"/>
    </i>
    <i r="2">
      <x v="338"/>
    </i>
    <i r="2">
      <x v="446"/>
    </i>
    <i r="2">
      <x v="77"/>
    </i>
    <i r="2">
      <x v="214"/>
    </i>
    <i r="2">
      <x v="362"/>
    </i>
    <i r="2">
      <x v="286"/>
    </i>
    <i r="2">
      <x v="79"/>
    </i>
    <i r="2">
      <x v="89"/>
    </i>
    <i r="2">
      <x v="466"/>
    </i>
    <i r="2">
      <x v="353"/>
    </i>
    <i r="2">
      <x v="293"/>
    </i>
    <i r="2">
      <x v="259"/>
    </i>
    <i r="2">
      <x v="36"/>
    </i>
    <i t="blank" r="1">
      <x v="5"/>
    </i>
    <i r="1">
      <x v="6"/>
    </i>
    <i r="2">
      <x v="437"/>
    </i>
    <i r="2">
      <x v="357"/>
    </i>
    <i r="2">
      <x v="246"/>
    </i>
    <i r="2">
      <x v="135"/>
    </i>
    <i r="2">
      <x v="266"/>
    </i>
    <i r="2">
      <x v="220"/>
    </i>
    <i r="2">
      <x v="356"/>
    </i>
    <i r="2">
      <x v="161"/>
    </i>
    <i r="2">
      <x v="37"/>
    </i>
    <i r="2">
      <x v="47"/>
    </i>
    <i r="2">
      <x v="56"/>
    </i>
    <i t="blank" r="1">
      <x v="6"/>
    </i>
    <i r="1">
      <x v="7"/>
    </i>
    <i r="2">
      <x v="55"/>
    </i>
    <i r="2">
      <x v="157"/>
    </i>
    <i r="2">
      <x v="368"/>
    </i>
    <i r="2">
      <x v="394"/>
    </i>
    <i r="2">
      <x v="4"/>
    </i>
    <i r="2">
      <x v="40"/>
    </i>
    <i r="2">
      <x v="358"/>
    </i>
    <i r="2">
      <x v="347"/>
    </i>
    <i r="2">
      <x v="281"/>
    </i>
    <i r="2">
      <x v="222"/>
    </i>
    <i r="2">
      <x v="217"/>
    </i>
    <i r="2">
      <x v="363"/>
    </i>
    <i r="2">
      <x v="334"/>
    </i>
    <i r="2">
      <x v="149"/>
    </i>
    <i r="2">
      <x v="255"/>
    </i>
    <i t="blank" r="1">
      <x v="7"/>
    </i>
    <i r="1">
      <x v="8"/>
    </i>
    <i r="2">
      <x v="404"/>
    </i>
    <i r="2">
      <x v="49"/>
    </i>
    <i r="2">
      <x v="279"/>
    </i>
    <i r="2">
      <x v="366"/>
    </i>
    <i t="blank" r="1">
      <x v="8"/>
    </i>
    <i r="1">
      <x v="9"/>
    </i>
    <i r="2">
      <x v="295"/>
    </i>
    <i r="2">
      <x v="144"/>
    </i>
    <i r="2">
      <x v="408"/>
    </i>
    <i r="2">
      <x v="146"/>
    </i>
    <i r="2">
      <x v="230"/>
    </i>
    <i r="2">
      <x v="405"/>
    </i>
    <i r="2">
      <x v="396"/>
    </i>
    <i r="2">
      <x v="283"/>
    </i>
    <i r="2">
      <x v="67"/>
    </i>
    <i r="2">
      <x v="406"/>
    </i>
    <i r="2">
      <x v="403"/>
    </i>
    <i r="2">
      <x v="32"/>
    </i>
    <i r="2">
      <x v="158"/>
    </i>
    <i r="2">
      <x v="363"/>
    </i>
    <i r="2">
      <x v="281"/>
    </i>
    <i r="2">
      <x v="165"/>
    </i>
    <i r="2">
      <x v="236"/>
    </i>
    <i r="2">
      <x v="360"/>
    </i>
    <i r="2">
      <x v="31"/>
    </i>
    <i r="2">
      <x v="334"/>
    </i>
    <i r="2">
      <x v="426"/>
    </i>
    <i r="2">
      <x v="413"/>
    </i>
    <i r="2">
      <x v="50"/>
    </i>
    <i r="2">
      <x v="345"/>
    </i>
    <i r="2">
      <x v="191"/>
    </i>
    <i r="2">
      <x v="222"/>
    </i>
    <i r="2">
      <x v="29"/>
    </i>
    <i r="2">
      <x v="359"/>
    </i>
    <i r="2">
      <x v="27"/>
    </i>
    <i r="2">
      <x v="347"/>
    </i>
    <i r="2">
      <x v="352"/>
    </i>
    <i r="2">
      <x v="315"/>
    </i>
    <i r="2">
      <x v="467"/>
    </i>
    <i r="2">
      <x v="325"/>
    </i>
    <i r="2">
      <x v="421"/>
    </i>
    <i r="2">
      <x v="5"/>
    </i>
    <i r="2">
      <x v="14"/>
    </i>
    <i r="2">
      <x v="358"/>
    </i>
    <i r="2">
      <x v="71"/>
    </i>
    <i r="2">
      <x v="407"/>
    </i>
    <i r="2">
      <x v="367"/>
    </i>
    <i r="2">
      <x v="21"/>
    </i>
    <i r="2">
      <x v="274"/>
    </i>
    <i r="2">
      <x v="422"/>
    </i>
    <i r="2">
      <x v="154"/>
    </i>
    <i r="2">
      <x v="18"/>
    </i>
    <i r="2">
      <x v="131"/>
    </i>
    <i r="2">
      <x v="28"/>
    </i>
    <i r="2">
      <x v="449"/>
    </i>
    <i r="2">
      <x v="423"/>
    </i>
    <i r="2">
      <x v="103"/>
    </i>
    <i r="2">
      <x v="69"/>
    </i>
    <i r="2">
      <x v="159"/>
    </i>
    <i r="2">
      <x v="361"/>
    </i>
    <i r="2">
      <x v="202"/>
    </i>
    <i r="2">
      <x v="362"/>
    </i>
    <i r="2">
      <x v="266"/>
    </i>
    <i r="2">
      <x v="99"/>
    </i>
    <i r="2">
      <x v="26"/>
    </i>
    <i r="2">
      <x v="149"/>
    </i>
    <i r="2">
      <x v="45"/>
    </i>
    <i r="2">
      <x v="256"/>
    </i>
    <i r="2">
      <x v="59"/>
    </i>
    <i r="2">
      <x v="153"/>
    </i>
    <i r="2">
      <x v="438"/>
    </i>
    <i r="2">
      <x v="401"/>
    </i>
    <i r="2">
      <x v="242"/>
    </i>
    <i r="2">
      <x v="365"/>
    </i>
    <i r="2">
      <x v="89"/>
    </i>
    <i r="2">
      <x v="424"/>
    </i>
    <i r="2">
      <x v="10"/>
    </i>
    <i r="2">
      <x v="7"/>
    </i>
    <i r="2">
      <x v="425"/>
    </i>
    <i r="2">
      <x v="128"/>
    </i>
    <i r="2">
      <x v="265"/>
    </i>
    <i r="2">
      <x v="117"/>
    </i>
    <i r="2">
      <x v="427"/>
    </i>
    <i r="2">
      <x v="300"/>
    </i>
    <i r="2">
      <x v="125"/>
    </i>
    <i r="2">
      <x v="24"/>
    </i>
    <i t="blank" r="1">
      <x v="9"/>
    </i>
    <i r="1">
      <x v="10"/>
    </i>
    <i r="2">
      <x v="366"/>
    </i>
    <i r="2">
      <x v="16"/>
    </i>
    <i r="2">
      <x v="468"/>
    </i>
    <i r="2">
      <x v="135"/>
    </i>
    <i r="2">
      <x v="454"/>
    </i>
    <i r="2">
      <x v="414"/>
    </i>
    <i r="2">
      <x v="49"/>
    </i>
    <i r="2">
      <x v="357"/>
    </i>
    <i r="2">
      <x v="199"/>
    </i>
    <i r="2">
      <x v="415"/>
    </i>
    <i r="2">
      <x v="74"/>
    </i>
    <i r="2">
      <x v="279"/>
    </i>
    <i r="2">
      <x v="200"/>
    </i>
    <i r="2">
      <x v="263"/>
    </i>
    <i r="2">
      <x v="109"/>
    </i>
    <i t="blank" r="1">
      <x v="10"/>
    </i>
    <i r="1">
      <x v="12"/>
    </i>
    <i r="2">
      <x v="367"/>
    </i>
    <i r="2">
      <x v="431"/>
    </i>
    <i r="2">
      <x v="416"/>
    </i>
    <i r="2">
      <x v="410"/>
    </i>
    <i r="2">
      <x v="109"/>
    </i>
    <i r="2">
      <x v="298"/>
    </i>
    <i r="2">
      <x v="397"/>
    </i>
    <i r="2">
      <x v="368"/>
    </i>
    <i r="2">
      <x v="451"/>
    </i>
    <i r="2">
      <x v="72"/>
    </i>
    <i r="2">
      <x v="417"/>
    </i>
    <i r="2">
      <x v="452"/>
    </i>
    <i r="2">
      <x v="441"/>
    </i>
    <i r="2">
      <x v="432"/>
    </i>
    <i r="2">
      <x v="453"/>
    </i>
    <i r="2">
      <x v="454"/>
    </i>
    <i r="2">
      <x v="455"/>
    </i>
    <i r="2">
      <x v="456"/>
    </i>
    <i r="2">
      <x v="457"/>
    </i>
    <i r="2">
      <x v="458"/>
    </i>
    <i r="2">
      <x v="459"/>
    </i>
    <i t="blank" r="1">
      <x v="12"/>
    </i>
  </rowItems>
  <colFields count="1">
    <field x="0"/>
  </colFields>
  <colItems count="8">
    <i>
      <x v="10"/>
    </i>
    <i>
      <x v="11"/>
    </i>
    <i>
      <x v="12"/>
    </i>
    <i>
      <x v="13"/>
    </i>
    <i>
      <x v="14"/>
    </i>
    <i>
      <x v="16"/>
    </i>
    <i>
      <x v="17"/>
    </i>
    <i t="grand">
      <x/>
    </i>
  </colItems>
  <pageFields count="1">
    <pageField fld="6" hier="-1"/>
  </pageFields>
  <dataFields count="1">
    <dataField name="Suma de PTS" fld="57" baseField="50" baseItem="0" numFmtId="165"/>
  </dataFields>
  <formats count="13">
    <format dxfId="107">
      <pivotArea grandCol="1" outline="0" collapsedLevelsAreSubtotals="1" fieldPosition="0"/>
    </format>
    <format dxfId="106">
      <pivotArea outline="0" collapsedLevelsAreSubtotals="1" fieldPosition="0"/>
    </format>
    <format dxfId="105">
      <pivotArea field="0" type="button" dataOnly="0" labelOnly="1" outline="0" axis="axisCol" fieldPosition="0"/>
    </format>
    <format dxfId="104">
      <pivotArea type="topRight" dataOnly="0" labelOnly="1" outline="0" fieldPosition="0"/>
    </format>
    <format dxfId="103">
      <pivotArea dataOnly="0" labelOnly="1" fieldPosition="0">
        <references count="1">
          <reference field="0" count="0"/>
        </references>
      </pivotArea>
    </format>
    <format dxfId="102">
      <pivotArea dataOnly="0" labelOnly="1" grandCol="1" outline="0" fieldPosition="0"/>
    </format>
    <format dxfId="101">
      <pivotArea field="0" type="button" dataOnly="0" labelOnly="1" outline="0" axis="axisCol" fieldPosition="0"/>
    </format>
    <format dxfId="100">
      <pivotArea type="topRight" dataOnly="0" labelOnly="1" outline="0" fieldPosition="0"/>
    </format>
    <format dxfId="99">
      <pivotArea field="52" type="button" dataOnly="0" labelOnly="1" outline="0" axis="axisRow" fieldPosition="1"/>
    </format>
    <format dxfId="98">
      <pivotArea dataOnly="0" labelOnly="1" fieldPosition="0">
        <references count="1">
          <reference field="0" count="0"/>
        </references>
      </pivotArea>
    </format>
    <format dxfId="97">
      <pivotArea dataOnly="0" labelOnly="1" grandCol="1" outline="0" fieldPosition="0"/>
    </format>
    <format dxfId="96">
      <pivotArea dataOnly="0" labelOnly="1" grandCol="1" outline="0" fieldPosition="0"/>
    </format>
    <format dxfId="95">
      <pivotArea grandCol="1" outline="0" collapsedLevelsAreSubtotals="1" fieldPosition="0"/>
    </format>
  </formats>
  <pivotTableStyleInfo name="PivotStyleMedium2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1" cacheId="180" applyNumberFormats="0" applyBorderFormats="0" applyFontFormats="0" applyPatternFormats="0" applyAlignmentFormats="0" applyWidthHeightFormats="1" dataCaption="Valores" grandTotalCaption="Total" showMissing="0" updatedVersion="5" minRefreshableVersion="3" rowGrandTotals="0" itemPrintTitles="1" createdVersion="4" indent="0" outline="1" outlineData="1" gridDropZones="1">
  <location ref="B3:J278" firstHeaderRow="1" firstDataRow="2" firstDataCol="1" rowPageCount="1" colPageCount="1"/>
  <pivotFields count="66">
    <pivotField axis="axisCol" showAll="0" insertBlankRow="1" defaultSubtotal="0">
      <items count="17">
        <item h="1" x="7"/>
        <item h="1" m="1" x="16"/>
        <item h="1" m="1" x="12"/>
        <item h="1" m="1" x="8"/>
        <item h="1" m="1" x="13"/>
        <item h="1" m="1" x="11"/>
        <item h="1" m="1" x="15"/>
        <item h="1" m="1" x="9"/>
        <item h="1" m="1" x="10"/>
        <item h="1" m="1" x="14"/>
        <item x="0"/>
        <item x="1"/>
        <item x="2"/>
        <item x="3"/>
        <item x="4"/>
        <item x="5"/>
        <item x="6"/>
      </items>
    </pivotField>
    <pivotField axis="axisRow" showAll="0" insertBlankRow="1" defaultSubtotal="0">
      <items count="3">
        <item x="0"/>
        <item x="1"/>
        <item x="2"/>
      </items>
    </pivotField>
    <pivotField showAll="0" defaultSubtotal="0"/>
    <pivotField showAll="0" defaultSubtotal="0"/>
    <pivotField axis="axisRow" showAll="0" insertBlankRow="1" defaultSubtotal="0">
      <items count="5">
        <item x="0"/>
        <item x="1"/>
        <item x="3"/>
        <item x="2"/>
        <item m="1" x="4"/>
      </items>
    </pivotField>
    <pivotField showAll="0" insertBlankRow="1" defaultSubtotal="0"/>
    <pivotField axis="axisPage" multipleItemSelectionAllowed="1" showAll="0" insertBlankRow="1" defaultSubtotal="0">
      <items count="3">
        <item h="1" x="1"/>
        <item x="0"/>
        <item x="2"/>
      </items>
    </pivotField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sortType="ascending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defaultSubtotal="0"/>
    <pivotField showAll="0" insertBlankRow="1" defaultSubtotal="0">
      <items count="19">
        <item m="1" x="18"/>
        <item x="0"/>
        <item x="1"/>
        <item m="1" x="15"/>
        <item m="1" x="13"/>
        <item x="2"/>
        <item x="3"/>
        <item x="4"/>
        <item x="8"/>
        <item x="5"/>
        <item x="6"/>
        <item x="9"/>
        <item x="7"/>
        <item m="1" x="14"/>
        <item m="1" x="17"/>
        <item m="1" x="11"/>
        <item m="1" x="16"/>
        <item m="1" x="12"/>
        <item m="1" x="10"/>
      </items>
    </pivotField>
    <pivotField showAll="0" insertBlankRow="1" defaultSubtotal="0"/>
    <pivotField showAll="0" defaultSubtotal="0"/>
    <pivotField showAll="0" insertBlankRow="1" defaultSubtotal="0"/>
    <pivotField showAll="0" insertBlankRow="1" defaultSubtotal="0"/>
    <pivotField dataField="1" showAll="0" insertBlankRow="1" defaultSubtotal="0"/>
    <pivotField axis="axisRow" multipleItemSelectionAllowed="1" showAll="0" insertBlankRow="1" sortType="descending" defaultSubtotal="0">
      <items count="470">
        <item x="142"/>
        <item m="1" x="332"/>
        <item m="1" x="347"/>
        <item x="248"/>
        <item x="175"/>
        <item m="1" x="428"/>
        <item m="1" x="442"/>
        <item m="1" x="284"/>
        <item m="1" x="381"/>
        <item x="9"/>
        <item x="165"/>
        <item m="1" x="341"/>
        <item x="74"/>
        <item m="1" x="384"/>
        <item m="1" x="466"/>
        <item x="231"/>
        <item m="1" x="351"/>
        <item x="166"/>
        <item x="15"/>
        <item x="280"/>
        <item x="16"/>
        <item x="106"/>
        <item x="149"/>
        <item x="48"/>
        <item x="6"/>
        <item x="198"/>
        <item x="32"/>
        <item x="10"/>
        <item m="1" x="391"/>
        <item x="98"/>
        <item x="81"/>
        <item x="168"/>
        <item x="56"/>
        <item m="1" x="313"/>
        <item m="1" x="401"/>
        <item x="21"/>
        <item m="1" x="409"/>
        <item x="105"/>
        <item m="1" x="443"/>
        <item x="7"/>
        <item x="12"/>
        <item x="199"/>
        <item m="1" x="345"/>
        <item x="55"/>
        <item x="85"/>
        <item m="1" x="348"/>
        <item x="3"/>
        <item x="61"/>
        <item x="79"/>
        <item x="211"/>
        <item m="1" x="308"/>
        <item x="87"/>
        <item x="54"/>
        <item x="53"/>
        <item m="1" x="352"/>
        <item x="111"/>
        <item x="109"/>
        <item m="1" x="437"/>
        <item x="14"/>
        <item x="158"/>
        <item x="150"/>
        <item m="1" x="456"/>
        <item m="1" x="458"/>
        <item m="1" x="328"/>
        <item m="1" x="342"/>
        <item x="163"/>
        <item m="1" x="382"/>
        <item x="41"/>
        <item m="1" x="424"/>
        <item x="73"/>
        <item x="232"/>
        <item x="260"/>
        <item x="110"/>
        <item m="1" x="370"/>
        <item m="1" x="344"/>
        <item m="1" x="287"/>
        <item x="117"/>
        <item m="1" x="312"/>
        <item x="261"/>
        <item m="1" x="461"/>
        <item x="233"/>
        <item x="194"/>
        <item x="178"/>
        <item x="23"/>
        <item x="148"/>
        <item x="172"/>
        <item x="95"/>
        <item m="1" x="361"/>
        <item x="184"/>
        <item x="259"/>
        <item x="96"/>
        <item x="173"/>
        <item x="254"/>
        <item m="1" x="292"/>
        <item m="1" x="406"/>
        <item m="1" x="329"/>
        <item x="70"/>
        <item m="1" x="430"/>
        <item m="1" x="449"/>
        <item m="1" x="359"/>
        <item m="1" x="336"/>
        <item x="251"/>
        <item m="1" x="327"/>
        <item x="130"/>
        <item x="37"/>
        <item m="1" x="404"/>
        <item x="93"/>
        <item x="42"/>
        <item x="45"/>
        <item m="1" x="316"/>
        <item m="1" x="366"/>
        <item m="1" x="399"/>
        <item m="1" x="431"/>
        <item x="0"/>
        <item m="1" x="394"/>
        <item m="1" x="426"/>
        <item x="179"/>
        <item x="164"/>
        <item x="5"/>
        <item x="51"/>
        <item m="1" x="294"/>
        <item m="1" x="421"/>
        <item m="1" x="432"/>
        <item x="228"/>
        <item m="1" x="434"/>
        <item x="2"/>
        <item x="8"/>
        <item x="33"/>
        <item x="202"/>
        <item m="1" x="326"/>
        <item m="1" x="441"/>
        <item m="1" x="291"/>
        <item x="68"/>
        <item x="13"/>
        <item m="1" x="420"/>
        <item m="1" x="306"/>
        <item x="196"/>
        <item x="26"/>
        <item x="19"/>
        <item x="176"/>
        <item m="1" x="454"/>
        <item m="1" x="427"/>
        <item m="1" x="310"/>
        <item x="162"/>
        <item x="43"/>
        <item m="1" x="423"/>
        <item x="94"/>
        <item x="244"/>
        <item m="1" x="286"/>
        <item m="1" x="440"/>
        <item x="118"/>
        <item m="1" x="465"/>
        <item x="222"/>
        <item m="1" x="460"/>
        <item x="57"/>
        <item x="258"/>
        <item m="1" x="321"/>
        <item m="1" x="300"/>
        <item x="59"/>
        <item x="195"/>
        <item x="52"/>
        <item x="119"/>
        <item x="282"/>
        <item x="31"/>
        <item x="60"/>
        <item x="29"/>
        <item m="1" x="290"/>
        <item m="1" x="285"/>
        <item m="1" x="408"/>
        <item m="1" x="369"/>
        <item m="1" x="301"/>
        <item m="1" x="464"/>
        <item m="1" x="448"/>
        <item m="1" x="372"/>
        <item m="1" x="418"/>
        <item m="1" x="354"/>
        <item m="1" x="386"/>
        <item m="1" x="447"/>
        <item m="1" x="296"/>
        <item x="4"/>
        <item m="1" x="385"/>
        <item x="18"/>
        <item m="1" x="411"/>
        <item m="1" x="364"/>
        <item m="1" x="417"/>
        <item x="63"/>
        <item m="1" x="304"/>
        <item x="277"/>
        <item m="1" x="330"/>
        <item x="77"/>
        <item m="1" x="358"/>
        <item x="49"/>
        <item x="153"/>
        <item m="1" x="396"/>
        <item m="1" x="331"/>
        <item x="160"/>
        <item m="1" x="322"/>
        <item x="169"/>
        <item x="170"/>
        <item x="186"/>
        <item x="210"/>
        <item m="1" x="392"/>
        <item m="1" x="463"/>
        <item m="1" x="459"/>
        <item m="1" x="390"/>
        <item m="1" x="373"/>
        <item m="1" x="317"/>
        <item m="1" x="435"/>
        <item m="1" x="469"/>
        <item x="131"/>
        <item x="203"/>
        <item x="201"/>
        <item x="246"/>
        <item m="1" x="309"/>
        <item x="66"/>
        <item x="200"/>
        <item x="113"/>
        <item x="255"/>
        <item m="1" x="302"/>
        <item m="1" x="453"/>
        <item m="1" x="293"/>
        <item m="1" x="343"/>
        <item m="1" x="362"/>
        <item m="1" x="377"/>
        <item m="1" x="338"/>
        <item m="1" x="400"/>
        <item x="208"/>
        <item m="1" x="416"/>
        <item m="1" x="295"/>
        <item m="1" x="378"/>
        <item m="1" x="374"/>
        <item m="1" x="356"/>
        <item x="101"/>
        <item m="1" x="376"/>
        <item m="1" x="283"/>
        <item x="157"/>
        <item m="1" x="379"/>
        <item m="1" x="367"/>
        <item x="236"/>
        <item m="1" x="438"/>
        <item m="1" x="371"/>
        <item m="1" x="415"/>
        <item x="84"/>
        <item m="1" x="319"/>
        <item m="1" x="307"/>
        <item x="124"/>
        <item m="1" x="410"/>
        <item m="1" x="407"/>
        <item x="50"/>
        <item x="25"/>
        <item x="139"/>
        <item x="256"/>
        <item x="108"/>
        <item x="40"/>
        <item m="1" x="383"/>
        <item m="1" x="339"/>
        <item x="72"/>
        <item m="1" x="413"/>
        <item m="1" x="350"/>
        <item m="1" x="429"/>
        <item x="220"/>
        <item m="1" x="334"/>
        <item x="279"/>
        <item x="75"/>
        <item m="1" x="452"/>
        <item m="1" x="289"/>
        <item m="1" x="433"/>
        <item m="1" x="365"/>
        <item x="133"/>
        <item m="1" x="387"/>
        <item m="1" x="318"/>
        <item x="38"/>
        <item m="1" x="315"/>
        <item m="1" x="299"/>
        <item m="1" x="398"/>
        <item m="1" x="346"/>
        <item x="204"/>
        <item m="1" x="397"/>
        <item x="167"/>
        <item m="1" x="395"/>
        <item x="92"/>
        <item m="1" x="462"/>
        <item m="1" x="363"/>
        <item x="155"/>
        <item x="78"/>
        <item m="1" x="414"/>
        <item x="245"/>
        <item m="1" x="324"/>
        <item x="247"/>
        <item m="1" x="380"/>
        <item x="71"/>
        <item x="224"/>
        <item x="89"/>
        <item m="1" x="439"/>
        <item m="1" x="325"/>
        <item x="263"/>
        <item m="1" x="450"/>
        <item x="216"/>
        <item m="1" x="349"/>
        <item m="1" x="355"/>
        <item m="1" x="314"/>
        <item m="1" x="405"/>
        <item m="1" x="360"/>
        <item m="1" x="446"/>
        <item m="1" x="311"/>
        <item m="1" x="357"/>
        <item x="138"/>
        <item x="135"/>
        <item m="1" x="393"/>
        <item m="1" x="333"/>
        <item m="1" x="436"/>
        <item m="1" x="353"/>
        <item x="205"/>
        <item m="1" x="467"/>
        <item m="1" x="368"/>
        <item m="1" x="425"/>
        <item m="1" x="375"/>
        <item m="1" x="445"/>
        <item m="1" x="422"/>
        <item m="1" x="340"/>
        <item x="156"/>
        <item m="1" x="297"/>
        <item x="91"/>
        <item m="1" x="468"/>
        <item m="1" x="402"/>
        <item m="1" x="303"/>
        <item m="1" x="444"/>
        <item m="1" x="419"/>
        <item m="1" x="455"/>
        <item m="1" x="451"/>
        <item m="1" x="288"/>
        <item x="107"/>
        <item m="1" x="389"/>
        <item m="1" x="323"/>
        <item m="1" x="403"/>
        <item x="1"/>
        <item x="11"/>
        <item x="17"/>
        <item x="20"/>
        <item x="22"/>
        <item x="24"/>
        <item x="27"/>
        <item x="34"/>
        <item x="35"/>
        <item x="36"/>
        <item x="39"/>
        <item x="44"/>
        <item x="46"/>
        <item x="58"/>
        <item x="62"/>
        <item x="64"/>
        <item x="65"/>
        <item x="67"/>
        <item x="69"/>
        <item x="76"/>
        <item x="80"/>
        <item x="82"/>
        <item x="83"/>
        <item x="86"/>
        <item x="90"/>
        <item x="97"/>
        <item x="99"/>
        <item x="100"/>
        <item x="102"/>
        <item m="1" x="457"/>
        <item x="104"/>
        <item x="112"/>
        <item x="114"/>
        <item x="115"/>
        <item x="116"/>
        <item x="120"/>
        <item x="121"/>
        <item x="122"/>
        <item x="123"/>
        <item x="125"/>
        <item x="126"/>
        <item x="127"/>
        <item x="274"/>
        <item x="128"/>
        <item x="129"/>
        <item x="132"/>
        <item x="134"/>
        <item x="136"/>
        <item x="137"/>
        <item x="140"/>
        <item x="141"/>
        <item x="143"/>
        <item x="144"/>
        <item x="145"/>
        <item x="146"/>
        <item x="147"/>
        <item x="151"/>
        <item x="152"/>
        <item x="154"/>
        <item x="159"/>
        <item x="161"/>
        <item x="88"/>
        <item x="171"/>
        <item x="28"/>
        <item x="30"/>
        <item x="174"/>
        <item x="103"/>
        <item x="47"/>
        <item x="177"/>
        <item x="180"/>
        <item x="181"/>
        <item x="182"/>
        <item x="183"/>
        <item x="185"/>
        <item x="226"/>
        <item x="187"/>
        <item x="188"/>
        <item x="189"/>
        <item x="234"/>
        <item x="190"/>
        <item x="191"/>
        <item x="192"/>
        <item x="193"/>
        <item m="1" x="337"/>
        <item x="197"/>
        <item m="1" x="388"/>
        <item x="206"/>
        <item x="207"/>
        <item x="209"/>
        <item x="212"/>
        <item x="213"/>
        <item x="214"/>
        <item x="215"/>
        <item x="217"/>
        <item x="218"/>
        <item x="219"/>
        <item x="221"/>
        <item x="223"/>
        <item x="225"/>
        <item x="227"/>
        <item m="1" x="412"/>
        <item x="229"/>
        <item x="230"/>
        <item x="235"/>
        <item x="237"/>
        <item x="238"/>
        <item x="239"/>
        <item x="241"/>
        <item x="242"/>
        <item x="243"/>
        <item x="249"/>
        <item x="250"/>
        <item x="252"/>
        <item x="253"/>
        <item x="257"/>
        <item x="262"/>
        <item x="264"/>
        <item x="265"/>
        <item x="266"/>
        <item x="267"/>
        <item x="268"/>
        <item x="269"/>
        <item x="270"/>
        <item x="271"/>
        <item x="272"/>
        <item x="273"/>
        <item m="1" x="305"/>
        <item m="1" x="320"/>
        <item m="1" x="335"/>
        <item x="275"/>
        <item m="1" x="298"/>
        <item x="276"/>
        <item x="278"/>
        <item x="281"/>
        <item x="24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insertBlankRow="1" defaultSubtotal="0">
      <items count="11">
        <item x="1"/>
        <item n="AD" x="2"/>
        <item n="YR" x="3"/>
        <item x="0"/>
        <item x="4"/>
        <item x="5"/>
        <item x="6"/>
        <item x="7"/>
        <item x="8"/>
        <item x="9"/>
        <item x="10"/>
      </items>
    </pivotField>
    <pivotField showAll="0" defaultSubtotal="0">
      <items count="2">
        <item x="1"/>
        <item x="0"/>
      </items>
    </pivotField>
  </pivotFields>
  <rowFields count="3">
    <field x="1"/>
    <field x="4"/>
    <field x="58"/>
  </rowFields>
  <rowItems count="274">
    <i>
      <x/>
    </i>
    <i r="1">
      <x/>
    </i>
    <i r="2">
      <x v="341"/>
    </i>
    <i r="2">
      <x v="46"/>
    </i>
    <i r="2">
      <x v="398"/>
    </i>
    <i r="2">
      <x v="370"/>
    </i>
    <i r="2">
      <x v="113"/>
    </i>
    <i r="2">
      <x v="139"/>
    </i>
    <i r="2">
      <x v="118"/>
    </i>
    <i r="2">
      <x v="399"/>
    </i>
    <i r="2">
      <x v="24"/>
    </i>
    <i r="2">
      <x v="104"/>
    </i>
    <i r="2">
      <x v="41"/>
    </i>
    <i r="2">
      <x v="40"/>
    </i>
    <i r="2">
      <x v="90"/>
    </i>
    <i r="2">
      <x v="335"/>
    </i>
    <i r="2">
      <x v="48"/>
    </i>
    <i r="2">
      <x v="163"/>
    </i>
    <i r="2">
      <x v="69"/>
    </i>
    <i r="2">
      <x v="85"/>
    </i>
    <i r="2">
      <x v="179"/>
    </i>
    <i r="2">
      <x v="39"/>
    </i>
    <i r="2">
      <x v="401"/>
    </i>
    <i r="2">
      <x v="88"/>
    </i>
    <i r="2">
      <x v="214"/>
    </i>
    <i r="2">
      <x v="342"/>
    </i>
    <i r="2">
      <x v="369"/>
    </i>
    <i r="2">
      <x v="9"/>
    </i>
    <i r="2">
      <x v="212"/>
    </i>
    <i r="2">
      <x v="215"/>
    </i>
    <i r="2">
      <x v="271"/>
    </i>
    <i r="2">
      <x v="159"/>
    </i>
    <i r="2">
      <x v="67"/>
    </i>
    <i r="2">
      <x v="469"/>
    </i>
    <i r="2">
      <x v="346"/>
    </i>
    <i r="2">
      <x v="144"/>
    </i>
    <i r="2">
      <x v="460"/>
    </i>
    <i r="2">
      <x v="125"/>
    </i>
    <i r="2">
      <x v="165"/>
    </i>
    <i r="2">
      <x v="371"/>
    </i>
    <i r="2">
      <x v="248"/>
    </i>
    <i r="2">
      <x v="21"/>
    </i>
    <i r="2">
      <x v="253"/>
    </i>
    <i r="2">
      <x v="286"/>
    </i>
    <i r="2">
      <x v="372"/>
    </i>
    <i r="2">
      <x v="4"/>
    </i>
    <i r="2">
      <x v="408"/>
    </i>
    <i r="2">
      <x v="136"/>
    </i>
    <i r="2">
      <x v="373"/>
    </i>
    <i r="2">
      <x v="146"/>
    </i>
    <i r="2">
      <x v="245"/>
    </i>
    <i r="2">
      <x v="419"/>
    </i>
    <i r="2">
      <x v="349"/>
    </i>
    <i r="2">
      <x v="26"/>
    </i>
    <i r="2">
      <x v="127"/>
    </i>
    <i r="2">
      <x v="288"/>
    </i>
    <i r="2">
      <x v="126"/>
    </i>
    <i r="2">
      <x v="211"/>
    </i>
    <i r="2">
      <x v="409"/>
    </i>
    <i r="2">
      <x v="91"/>
    </i>
    <i r="2">
      <x v="343"/>
    </i>
    <i r="2">
      <x v="376"/>
    </i>
    <i r="2">
      <x v="374"/>
    </i>
    <i r="2">
      <x v="344"/>
    </i>
    <i r="2">
      <x v="82"/>
    </i>
    <i r="2">
      <x v="268"/>
    </i>
    <i r="2">
      <x v="345"/>
    </i>
    <i r="2">
      <x v="402"/>
    </i>
    <i r="2">
      <x v="434"/>
    </i>
    <i t="blank" r="1">
      <x/>
    </i>
    <i r="1">
      <x v="1"/>
    </i>
    <i r="2">
      <x v="119"/>
    </i>
    <i r="2">
      <x v="137"/>
    </i>
    <i r="2">
      <x v="35"/>
    </i>
    <i r="2">
      <x v="160"/>
    </i>
    <i r="2">
      <x v="58"/>
    </i>
    <i r="2">
      <x v="337"/>
    </i>
    <i r="2">
      <x v="20"/>
    </i>
    <i r="2">
      <x v="249"/>
    </i>
    <i r="2">
      <x v="83"/>
    </i>
    <i r="2">
      <x v="250"/>
    </i>
    <i r="2">
      <x v="181"/>
    </i>
    <i r="2">
      <x v="53"/>
    </i>
    <i r="2">
      <x v="133"/>
    </i>
    <i r="2">
      <x v="43"/>
    </i>
    <i r="2">
      <x v="18"/>
    </i>
    <i r="2">
      <x v="32"/>
    </i>
    <i r="2">
      <x v="216"/>
    </i>
    <i r="2">
      <x v="154"/>
    </i>
    <i r="2">
      <x v="433"/>
    </i>
    <i r="2">
      <x v="30"/>
    </i>
    <i r="2">
      <x v="388"/>
    </i>
    <i r="2">
      <x v="158"/>
    </i>
    <i r="2">
      <x v="389"/>
    </i>
    <i r="2">
      <x v="3"/>
    </i>
    <i r="2">
      <x v="383"/>
    </i>
    <i r="2">
      <x v="52"/>
    </i>
    <i r="2">
      <x v="444"/>
    </i>
    <i r="2">
      <x v="338"/>
    </i>
    <i r="2">
      <x v="263"/>
    </i>
    <i r="2">
      <x v="404"/>
    </i>
    <i r="2">
      <x v="348"/>
    </i>
    <i t="blank" r="1">
      <x v="1"/>
    </i>
    <i>
      <x v="1"/>
    </i>
    <i r="1">
      <x/>
    </i>
    <i r="2">
      <x v="292"/>
    </i>
    <i r="2">
      <x v="10"/>
    </i>
    <i r="2">
      <x v="349"/>
    </i>
    <i r="2">
      <x v="106"/>
    </i>
    <i r="2">
      <x v="127"/>
    </i>
    <i r="2">
      <x v="363"/>
    </i>
    <i r="2">
      <x v="51"/>
    </i>
    <i r="2">
      <x v="368"/>
    </i>
    <i r="2">
      <x v="403"/>
    </i>
    <i r="2">
      <x v="350"/>
    </i>
    <i r="2">
      <x v="405"/>
    </i>
    <i r="2">
      <x v="47"/>
    </i>
    <i r="2">
      <x v="408"/>
    </i>
    <i r="2">
      <x v="358"/>
    </i>
    <i r="2">
      <x v="278"/>
    </i>
    <i r="2">
      <x v="185"/>
    </i>
    <i r="2">
      <x v="394"/>
    </i>
    <i r="2">
      <x v="15"/>
    </i>
    <i r="2">
      <x v="86"/>
    </i>
    <i r="2">
      <x v="226"/>
    </i>
    <i r="2">
      <x v="346"/>
    </i>
    <i r="2">
      <x v="396"/>
    </i>
    <i r="2">
      <x v="331"/>
    </i>
    <i r="2">
      <x v="280"/>
    </i>
    <i r="2">
      <x v="17"/>
    </i>
    <i r="2">
      <x v="163"/>
    </i>
    <i r="2">
      <x v="271"/>
    </i>
    <i r="2">
      <x v="126"/>
    </i>
    <i r="2">
      <x v="406"/>
    </i>
    <i r="2">
      <x v="60"/>
    </i>
    <i r="2">
      <x v="144"/>
    </i>
    <i r="2">
      <x v="29"/>
    </i>
    <i r="2">
      <x v="85"/>
    </i>
    <i r="2">
      <x v="214"/>
    </i>
    <i r="2">
      <x v="352"/>
    </i>
    <i r="2">
      <x v="189"/>
    </i>
    <i r="2">
      <x v="56"/>
    </i>
    <i r="2">
      <x v="24"/>
    </i>
    <i r="2">
      <x v="232"/>
    </i>
    <i r="2">
      <x v="360"/>
    </i>
    <i r="2">
      <x v="89"/>
    </i>
    <i r="2">
      <x v="44"/>
    </i>
    <i r="2">
      <x v="22"/>
    </i>
    <i r="2">
      <x v="143"/>
    </i>
    <i r="2">
      <x v="426"/>
    </i>
    <i r="2">
      <x v="413"/>
    </i>
    <i r="2">
      <x v="72"/>
    </i>
    <i r="2">
      <x v="445"/>
    </i>
    <i r="2">
      <x v="344"/>
    </i>
    <i r="2">
      <x v="96"/>
    </i>
    <i r="2">
      <x v="136"/>
    </i>
    <i r="2">
      <x v="359"/>
    </i>
    <i r="2">
      <x v="27"/>
    </i>
    <i r="2">
      <x v="125"/>
    </i>
    <i r="2">
      <x v="362"/>
    </i>
    <i r="2">
      <x v="312"/>
    </i>
    <i r="2">
      <x v="467"/>
    </i>
    <i r="2">
      <x v="107"/>
    </i>
    <i r="2">
      <x v="322"/>
    </i>
    <i r="2">
      <x v="421"/>
    </i>
    <i r="2">
      <x v="21"/>
    </i>
    <i r="2">
      <x v="407"/>
    </i>
    <i r="2">
      <x v="367"/>
    </i>
    <i r="2">
      <x v="123"/>
    </i>
    <i r="2">
      <x v="179"/>
    </i>
    <i r="2">
      <x v="88"/>
    </i>
    <i r="2">
      <x v="422"/>
    </i>
    <i r="2">
      <x v="132"/>
    </i>
    <i r="2">
      <x v="49"/>
    </i>
    <i r="2">
      <x v="78"/>
    </i>
    <i r="2">
      <x v="342"/>
    </i>
    <i r="2">
      <x v="146"/>
    </i>
    <i r="2">
      <x v="251"/>
    </i>
    <i r="2">
      <x v="449"/>
    </i>
    <i r="2">
      <x v="391"/>
    </i>
    <i r="2">
      <x v="423"/>
    </i>
    <i r="2">
      <x v="90"/>
    </i>
    <i r="2">
      <x v="392"/>
    </i>
    <i r="2">
      <x v="320"/>
    </i>
    <i r="2">
      <x v="192"/>
    </i>
    <i r="2">
      <x v="31"/>
    </i>
    <i r="2">
      <x v="155"/>
    </i>
    <i r="2">
      <x v="361"/>
    </i>
    <i r="2">
      <x v="200"/>
    </i>
    <i r="2">
      <x v="351"/>
    </i>
    <i r="2">
      <x v="263"/>
    </i>
    <i r="2">
      <x v="46"/>
    </i>
    <i r="2">
      <x v="118"/>
    </i>
    <i r="2">
      <x v="252"/>
    </i>
    <i r="2">
      <x v="347"/>
    </i>
    <i r="2">
      <x v="438"/>
    </i>
    <i r="2">
      <x v="393"/>
    </i>
    <i r="2">
      <x v="401"/>
    </i>
    <i r="2">
      <x v="249"/>
    </i>
    <i r="2">
      <x v="238"/>
    </i>
    <i r="2">
      <x v="365"/>
    </i>
    <i r="2">
      <x v="82"/>
    </i>
    <i r="2">
      <x v="424"/>
    </i>
    <i r="2">
      <x v="335"/>
    </i>
    <i r="2">
      <x v="37"/>
    </i>
    <i r="2">
      <x v="446"/>
    </i>
    <i r="2">
      <x v="101"/>
    </i>
    <i r="2">
      <x v="211"/>
    </i>
    <i r="2">
      <x v="283"/>
    </i>
    <i r="2">
      <x v="4"/>
    </i>
    <i r="2">
      <x v="466"/>
    </i>
    <i r="2">
      <x v="353"/>
    </i>
    <i r="2">
      <x v="290"/>
    </i>
    <i r="2">
      <x v="256"/>
    </i>
    <i r="2">
      <x v="69"/>
    </i>
    <i r="2">
      <x v="425"/>
    </i>
    <i r="2">
      <x/>
    </i>
    <i r="2">
      <x v="262"/>
    </i>
    <i r="2">
      <x v="91"/>
    </i>
    <i r="2">
      <x v="427"/>
    </i>
    <i r="2">
      <x v="297"/>
    </i>
    <i r="2">
      <x v="19"/>
    </i>
    <i r="2">
      <x v="108"/>
    </i>
    <i t="blank" r="1">
      <x/>
    </i>
    <i r="1">
      <x v="1"/>
    </i>
    <i r="2">
      <x v="366"/>
    </i>
    <i r="2">
      <x v="43"/>
    </i>
    <i r="2">
      <x v="357"/>
    </i>
    <i r="2">
      <x v="404"/>
    </i>
    <i r="2">
      <x v="437"/>
    </i>
    <i r="2">
      <x v="117"/>
    </i>
    <i r="2">
      <x v="242"/>
    </i>
    <i r="2">
      <x v="276"/>
    </i>
    <i r="2">
      <x v="263"/>
    </i>
    <i r="2">
      <x v="55"/>
    </i>
    <i r="2">
      <x v="468"/>
    </i>
    <i r="2">
      <x v="217"/>
    </i>
    <i r="2">
      <x v="454"/>
    </i>
    <i r="2">
      <x v="356"/>
    </i>
    <i r="2">
      <x v="414"/>
    </i>
    <i r="2">
      <x v="160"/>
    </i>
    <i r="2">
      <x v="18"/>
    </i>
    <i r="2">
      <x v="197"/>
    </i>
    <i r="2">
      <x v="415"/>
    </i>
    <i r="2">
      <x v="338"/>
    </i>
    <i r="2">
      <x v="119"/>
    </i>
    <i r="2">
      <x v="198"/>
    </i>
    <i r="2">
      <x v="30"/>
    </i>
    <i r="2">
      <x v="260"/>
    </i>
    <i r="2">
      <x v="58"/>
    </i>
    <i t="blank" r="1">
      <x v="1"/>
    </i>
    <i r="1">
      <x v="3"/>
    </i>
    <i r="2">
      <x v="367"/>
    </i>
    <i r="2">
      <x v="431"/>
    </i>
    <i r="2">
      <x v="416"/>
    </i>
    <i r="2">
      <x v="410"/>
    </i>
    <i r="2">
      <x v="58"/>
    </i>
    <i r="2">
      <x v="295"/>
    </i>
    <i r="2">
      <x v="397"/>
    </i>
    <i r="2">
      <x v="368"/>
    </i>
    <i r="2">
      <x v="451"/>
    </i>
    <i r="2">
      <x v="152"/>
    </i>
    <i r="2">
      <x v="417"/>
    </i>
    <i r="2">
      <x v="452"/>
    </i>
    <i r="2">
      <x v="441"/>
    </i>
    <i r="2">
      <x v="432"/>
    </i>
    <i r="2">
      <x v="453"/>
    </i>
    <i r="2">
      <x v="454"/>
    </i>
    <i r="2">
      <x v="455"/>
    </i>
    <i r="2">
      <x v="456"/>
    </i>
    <i r="2">
      <x v="457"/>
    </i>
    <i r="2">
      <x v="458"/>
    </i>
    <i r="2">
      <x v="459"/>
    </i>
    <i t="blank" r="1">
      <x v="3"/>
    </i>
  </rowItems>
  <colFields count="1">
    <field x="0"/>
  </colFields>
  <colItems count="8"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1">
    <pageField fld="6" hier="-1"/>
  </pageFields>
  <dataFields count="1">
    <dataField name="Suma de PTS" fld="57" baseField="50" baseItem="0" numFmtId="165"/>
  </dataFields>
  <formats count="19">
    <format dxfId="94">
      <pivotArea grandCol="1" outline="0" collapsedLevelsAreSubtotals="1" fieldPosition="0"/>
    </format>
    <format dxfId="93">
      <pivotArea outline="0" collapsedLevelsAreSubtotals="1" fieldPosition="0"/>
    </format>
    <format dxfId="92">
      <pivotArea field="0" type="button" dataOnly="0" labelOnly="1" outline="0" axis="axisCol" fieldPosition="0"/>
    </format>
    <format dxfId="91">
      <pivotArea type="topRight" dataOnly="0" labelOnly="1" outline="0" fieldPosition="0"/>
    </format>
    <format dxfId="90">
      <pivotArea dataOnly="0" labelOnly="1" fieldPosition="0">
        <references count="1">
          <reference field="0" count="0"/>
        </references>
      </pivotArea>
    </format>
    <format dxfId="89">
      <pivotArea dataOnly="0" labelOnly="1" grandCol="1" outline="0" fieldPosition="0"/>
    </format>
    <format dxfId="88">
      <pivotArea field="0" type="button" dataOnly="0" labelOnly="1" outline="0" axis="axisCol" fieldPosition="0"/>
    </format>
    <format dxfId="87">
      <pivotArea type="topRight" dataOnly="0" labelOnly="1" outline="0" fieldPosition="0"/>
    </format>
    <format dxfId="86">
      <pivotArea field="52" type="button" dataOnly="0" labelOnly="1" outline="0"/>
    </format>
    <format dxfId="85">
      <pivotArea dataOnly="0" labelOnly="1" fieldPosition="0">
        <references count="1">
          <reference field="0" count="0"/>
        </references>
      </pivotArea>
    </format>
    <format dxfId="84">
      <pivotArea dataOnly="0" labelOnly="1" grandCol="1" outline="0" fieldPosition="0"/>
    </format>
    <format dxfId="83">
      <pivotArea dataOnly="0" labelOnly="1" grandCol="1" outline="0" fieldPosition="0"/>
    </format>
    <format dxfId="82">
      <pivotArea grandCol="1" outline="0" collapsedLevelsAreSubtotals="1" fieldPosition="0"/>
    </format>
    <format dxfId="81">
      <pivotArea outline="0" collapsedLevelsAreSubtotals="1" fieldPosition="0">
        <references count="1">
          <reference field="0" count="1" selected="0">
            <x v="1"/>
          </reference>
        </references>
      </pivotArea>
    </format>
    <format dxfId="80">
      <pivotArea field="0" type="button" dataOnly="0" labelOnly="1" outline="0" axis="axisCol" fieldPosition="0"/>
    </format>
    <format dxfId="79">
      <pivotArea outline="0" collapsedLevelsAreSubtotals="1" fieldPosition="0"/>
    </format>
    <format dxfId="78">
      <pivotArea dataOnly="0" labelOnly="1" outline="0" fieldPosition="0">
        <references count="1">
          <reference field="6" count="0"/>
        </references>
      </pivotArea>
    </format>
    <format dxfId="77">
      <pivotArea dataOnly="0" labelOnly="1" fieldPosition="0">
        <references count="1">
          <reference field="0" count="0"/>
        </references>
      </pivotArea>
    </format>
    <format dxfId="76">
      <pivotArea dataOnly="0" labelOnly="1" grandCol="1" outline="0" fieldPosition="0"/>
    </format>
  </formats>
  <pivotTableStyleInfo name="PivotStyleMedium2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1" cacheId="201" applyNumberFormats="0" applyBorderFormats="0" applyFontFormats="0" applyPatternFormats="0" applyAlignmentFormats="0" applyWidthHeightFormats="1" dataCaption="Valores" grandTotalCaption="Total" updatedVersion="5" minRefreshableVersion="3" rowGrandTotals="0" itemPrintTitles="1" createdVersion="4" indent="0" outline="1" outlineData="1" gridDropZones="1" multipleFieldFilters="0">
  <location ref="B3:J338" firstHeaderRow="1" firstDataRow="2" firstDataCol="1" rowPageCount="1" colPageCount="1"/>
  <pivotFields count="67">
    <pivotField axis="axisCol" showAll="0" insertBlankRow="1">
      <items count="18">
        <item x="7"/>
        <item m="1" x="16"/>
        <item m="1" x="12"/>
        <item m="1" x="8"/>
        <item m="1" x="13"/>
        <item m="1" x="11"/>
        <item m="1" x="15"/>
        <item m="1" x="9"/>
        <item m="1" x="10"/>
        <item m="1" x="14"/>
        <item x="0"/>
        <item x="1"/>
        <item x="2"/>
        <item x="3"/>
        <item x="4"/>
        <item x="5"/>
        <item x="6"/>
        <item t="default"/>
      </items>
    </pivotField>
    <pivotField showAll="0" insertBlankRow="1">
      <items count="4">
        <item x="0"/>
        <item x="1"/>
        <item x="2"/>
        <item t="default"/>
      </items>
    </pivotField>
    <pivotField showAll="0" defaultSubtotal="0"/>
    <pivotField showAll="0" defaultSubtotal="0"/>
    <pivotField axis="axisRow" showAll="0" insertBlankRow="1" defaultSubtotal="0">
      <items count="5">
        <item x="0"/>
        <item x="1"/>
        <item h="1" x="3"/>
        <item h="1" x="2"/>
        <item h="1" m="1" x="4"/>
      </items>
    </pivotField>
    <pivotField showAll="0" insertBlankRow="1"/>
    <pivotField axis="axisPage" multipleItemSelectionAllowed="1" showAll="0" insertBlankRow="1">
      <items count="4">
        <item h="1" x="1"/>
        <item x="0"/>
        <item h="1" x="2"/>
        <item t="default"/>
      </items>
    </pivotField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 sortType="ascending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defaultSubtotal="0"/>
    <pivotField showAll="0" insertBlankRow="1" defaultSubtotal="0">
      <items count="19">
        <item m="1" x="18"/>
        <item x="0"/>
        <item x="1"/>
        <item x="2"/>
        <item x="3"/>
        <item x="4"/>
        <item x="8"/>
        <item x="5"/>
        <item x="6"/>
        <item x="9"/>
        <item x="7"/>
        <item m="1" x="14"/>
        <item m="1" x="13"/>
        <item m="1" x="15"/>
        <item m="1" x="11"/>
        <item m="1" x="17"/>
        <item m="1" x="16"/>
        <item m="1" x="12"/>
        <item m="1" x="10"/>
      </items>
    </pivotField>
    <pivotField showAll="0" insertBlankRow="1"/>
    <pivotField showAll="0" defaultSubtotal="0"/>
    <pivotField showAll="0" insertBlankRow="1"/>
    <pivotField showAll="0" insertBlankRow="1"/>
    <pivotField dataField="1" showAll="0" insertBlankRow="1"/>
    <pivotField multipleItemSelectionAllowed="1" showAll="0" insertBlankRow="1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insertBlankRow="1" sortType="descending" defaultSubtotal="0">
      <items count="1085">
        <item m="1" x="820"/>
        <item m="1" x="840"/>
        <item x="2"/>
        <item m="1" x="980"/>
        <item x="510"/>
        <item x="469"/>
        <item x="196"/>
        <item m="1" x="557"/>
        <item x="276"/>
        <item m="1" x="1032"/>
        <item x="297"/>
        <item m="1" x="519"/>
        <item m="1" x="740"/>
        <item m="1" x="1072"/>
        <item m="1" x="935"/>
        <item x="451"/>
        <item x="138"/>
        <item x="153"/>
        <item m="1" x="816"/>
        <item m="1" x="1040"/>
        <item x="176"/>
        <item m="1" x="684"/>
        <item m="1" x="815"/>
        <item m="1" x="537"/>
        <item m="1" x="937"/>
        <item m="1" x="798"/>
        <item m="1" x="532"/>
        <item m="1" x="932"/>
        <item m="1" x="631"/>
        <item m="1" x="752"/>
        <item m="1" x="807"/>
        <item m="1" x="612"/>
        <item m="1" x="890"/>
        <item m="1" x="686"/>
        <item x="9"/>
        <item m="1" x="795"/>
        <item m="1" x="630"/>
        <item m="1" x="674"/>
        <item m="1" x="662"/>
        <item m="1" x="538"/>
        <item m="1" x="1028"/>
        <item m="1" x="707"/>
        <item m="1" x="1019"/>
        <item m="1" x="1007"/>
        <item m="1" x="834"/>
        <item m="1" x="682"/>
        <item x="15"/>
        <item m="1" x="1000"/>
        <item x="54"/>
        <item m="1" x="564"/>
        <item m="1" x="746"/>
        <item x="379"/>
        <item m="1" x="1047"/>
        <item m="1" x="658"/>
        <item m="1" x="904"/>
        <item m="1" x="1059"/>
        <item m="1" x="843"/>
        <item m="1" x="956"/>
        <item m="1" x="666"/>
        <item m="1" x="900"/>
        <item x="73"/>
        <item m="1" x="590"/>
        <item m="1" x="638"/>
        <item m="1" x="536"/>
        <item m="1" x="657"/>
        <item m="1" x="629"/>
        <item x="111"/>
        <item m="1" x="913"/>
        <item m="1" x="636"/>
        <item m="1" x="1036"/>
        <item m="1" x="839"/>
        <item m="1" x="604"/>
        <item m="1" x="580"/>
        <item m="1" x="514"/>
        <item m="1" x="856"/>
        <item m="1" x="646"/>
        <item m="1" x="911"/>
        <item m="1" x="993"/>
        <item m="1" x="833"/>
        <item x="68"/>
        <item m="1" x="873"/>
        <item m="1" x="848"/>
        <item m="1" x="835"/>
        <item m="1" x="747"/>
        <item m="1" x="543"/>
        <item m="1" x="647"/>
        <item x="284"/>
        <item m="1" x="1084"/>
        <item m="1" x="1012"/>
        <item m="1" x="846"/>
        <item m="1" x="692"/>
        <item m="1" x="516"/>
        <item m="1" x="876"/>
        <item m="1" x="867"/>
        <item m="1" x="664"/>
        <item m="1" x="989"/>
        <item m="1" x="518"/>
        <item m="1" x="680"/>
        <item x="368"/>
        <item m="1" x="946"/>
        <item m="1" x="774"/>
        <item x="223"/>
        <item m="1" x="778"/>
        <item x="287"/>
        <item m="1" x="801"/>
        <item m="1" x="905"/>
        <item x="222"/>
        <item m="1" x="1002"/>
        <item m="1" x="982"/>
        <item m="1" x="1063"/>
        <item m="1" x="584"/>
        <item m="1" x="596"/>
        <item m="1" x="779"/>
        <item m="1" x="972"/>
        <item m="1" x="960"/>
        <item m="1" x="847"/>
        <item m="1" x="943"/>
        <item x="85"/>
        <item m="1" x="751"/>
        <item m="1" x="959"/>
        <item m="1" x="915"/>
        <item m="1" x="589"/>
        <item m="1" x="1077"/>
        <item m="1" x="760"/>
        <item m="1" x="938"/>
        <item m="1" x="600"/>
        <item m="1" x="539"/>
        <item m="1" x="545"/>
        <item m="1" x="1011"/>
        <item m="1" x="912"/>
        <item m="1" x="831"/>
        <item x="418"/>
        <item m="1" x="1041"/>
        <item x="162"/>
        <item m="1" x="651"/>
        <item m="1" x="554"/>
        <item m="1" x="706"/>
        <item m="1" x="917"/>
        <item m="1" x="921"/>
        <item m="1" x="761"/>
        <item m="1" x="969"/>
        <item m="1" x="694"/>
        <item x="94"/>
        <item x="23"/>
        <item m="1" x="851"/>
        <item m="1" x="744"/>
        <item m="1" x="1035"/>
        <item m="1" x="953"/>
        <item m="1" x="784"/>
        <item m="1" x="1037"/>
        <item m="1" x="933"/>
        <item m="1" x="736"/>
        <item m="1" x="869"/>
        <item m="1" x="1075"/>
        <item m="1" x="849"/>
        <item m="1" x="595"/>
        <item m="1" x="563"/>
        <item m="1" x="610"/>
        <item m="1" x="759"/>
        <item x="95"/>
        <item m="1" x="578"/>
        <item m="1" x="974"/>
        <item m="1" x="683"/>
        <item m="1" x="726"/>
        <item m="1" x="941"/>
        <item m="1" x="908"/>
        <item m="1" x="783"/>
        <item m="1" x="1078"/>
        <item m="1" x="577"/>
        <item m="1" x="677"/>
        <item m="1" x="762"/>
        <item m="1" x="619"/>
        <item m="1" x="901"/>
        <item m="1" x="877"/>
        <item m="1" x="756"/>
        <item m="1" x="542"/>
        <item m="1" x="511"/>
        <item m="1" x="818"/>
        <item x="52"/>
        <item x="178"/>
        <item m="1" x="948"/>
        <item m="1" x="653"/>
        <item m="1" x="975"/>
        <item m="1" x="727"/>
        <item m="1" x="673"/>
        <item m="1" x="597"/>
        <item m="1" x="663"/>
        <item m="1" x="621"/>
        <item m="1" x="526"/>
        <item m="1" x="627"/>
        <item m="1" x="710"/>
        <item m="1" x="1071"/>
        <item m="1" x="618"/>
        <item m="1" x="983"/>
        <item m="1" x="672"/>
        <item m="1" x="780"/>
        <item m="1" x="602"/>
        <item m="1" x="857"/>
        <item m="1" x="715"/>
        <item m="1" x="681"/>
        <item m="1" x="633"/>
        <item m="1" x="914"/>
        <item m="1" x="1014"/>
        <item m="1" x="1003"/>
        <item m="1" x="976"/>
        <item m="1" x="670"/>
        <item m="1" x="879"/>
        <item m="1" x="808"/>
        <item m="1" x="611"/>
        <item m="1" x="586"/>
        <item m="1" x="845"/>
        <item m="1" x="919"/>
        <item m="1" x="608"/>
        <item m="1" x="583"/>
        <item m="1" x="998"/>
        <item m="1" x="1043"/>
        <item m="1" x="696"/>
        <item m="1" x="517"/>
        <item m="1" x="963"/>
        <item x="4"/>
        <item m="1" x="763"/>
        <item m="1" x="649"/>
        <item m="1" x="531"/>
        <item x="169"/>
        <item m="1" x="512"/>
        <item m="1" x="697"/>
        <item m="1" x="999"/>
        <item m="1" x="698"/>
        <item m="1" x="823"/>
        <item x="419"/>
        <item m="1" x="812"/>
        <item m="1" x="1067"/>
        <item m="1" x="685"/>
        <item x="378"/>
        <item x="136"/>
        <item m="1" x="1029"/>
        <item m="1" x="844"/>
        <item m="1" x="970"/>
        <item x="307"/>
        <item m="1" x="1018"/>
        <item m="1" x="896"/>
        <item m="1" x="703"/>
        <item m="1" x="769"/>
        <item m="1" x="961"/>
        <item m="1" x="1076"/>
        <item m="1" x="529"/>
        <item m="1" x="1044"/>
        <item x="105"/>
        <item m="1" x="549"/>
        <item m="1" x="711"/>
        <item x="343"/>
        <item m="1" x="599"/>
        <item m="1" x="771"/>
        <item x="183"/>
        <item m="1" x="880"/>
        <item m="1" x="1027"/>
        <item m="1" x="1017"/>
        <item m="1" x="827"/>
        <item m="1" x="1022"/>
        <item m="1" x="870"/>
        <item m="1" x="750"/>
        <item m="1" x="1038"/>
        <item m="1" x="944"/>
        <item m="1" x="910"/>
        <item x="321"/>
        <item m="1" x="661"/>
        <item m="1" x="523"/>
        <item m="1" x="572"/>
        <item m="1" x="591"/>
        <item m="1" x="863"/>
        <item m="1" x="1016"/>
        <item m="1" x="695"/>
        <item m="1" x="1068"/>
        <item m="1" x="990"/>
        <item m="1" x="676"/>
        <item m="1" x="1066"/>
        <item x="221"/>
        <item m="1" x="855"/>
        <item m="1" x="640"/>
        <item m="1" x="700"/>
        <item m="1" x="1055"/>
        <item m="1" x="1074"/>
        <item m="1" x="947"/>
        <item m="1" x="1054"/>
        <item m="1" x="899"/>
        <item m="1" x="888"/>
        <item m="1" x="720"/>
        <item m="1" x="513"/>
        <item m="1" x="581"/>
        <item m="1" x="524"/>
        <item m="1" x="522"/>
        <item m="1" x="541"/>
        <item m="1" x="1064"/>
        <item m="1" x="625"/>
        <item x="43"/>
        <item m="1" x="825"/>
        <item m="1" x="570"/>
        <item m="1" x="951"/>
        <item m="1" x="793"/>
        <item m="1" x="1061"/>
        <item m="1" x="995"/>
        <item m="1" x="582"/>
        <item m="1" x="952"/>
        <item m="1" x="765"/>
        <item m="1" x="1069"/>
        <item m="1" x="654"/>
        <item m="1" x="777"/>
        <item m="1" x="1033"/>
        <item m="1" x="732"/>
        <item m="1" x="1083"/>
        <item m="1" x="791"/>
        <item x="289"/>
        <item x="59"/>
        <item m="1" x="634"/>
        <item m="1" x="883"/>
        <item x="66"/>
        <item m="1" x="893"/>
        <item m="1" x="871"/>
        <item x="417"/>
        <item m="1" x="755"/>
        <item m="1" x="978"/>
        <item x="229"/>
        <item x="113"/>
        <item m="1" x="1005"/>
        <item m="1" x="1034"/>
        <item m="1" x="742"/>
        <item m="1" x="861"/>
        <item m="1" x="741"/>
        <item m="1" x="1073"/>
        <item m="1" x="819"/>
        <item m="1" x="718"/>
        <item m="1" x="809"/>
        <item m="1" x="813"/>
        <item m="1" x="860"/>
        <item x="207"/>
        <item m="1" x="1039"/>
        <item m="1" x="550"/>
        <item m="1" x="560"/>
        <item m="1" x="1031"/>
        <item m="1" x="988"/>
        <item m="1" x="669"/>
        <item x="98"/>
        <item m="1" x="929"/>
        <item m="1" x="797"/>
        <item m="1" x="864"/>
        <item m="1" x="601"/>
        <item m="1" x="852"/>
        <item m="1" x="561"/>
        <item m="1" x="552"/>
        <item m="1" x="1020"/>
        <item m="1" x="805"/>
        <item m="1" x="1008"/>
        <item m="1" x="656"/>
        <item m="1" x="733"/>
        <item m="1" x="836"/>
        <item m="1" x="986"/>
        <item x="278"/>
        <item m="1" x="548"/>
        <item m="1" x="945"/>
        <item m="1" x="803"/>
        <item m="1" x="566"/>
        <item m="1" x="1015"/>
        <item m="1" x="660"/>
        <item m="1" x="1025"/>
        <item m="1" x="639"/>
        <item m="1" x="1053"/>
        <item x="32"/>
        <item m="1" x="1051"/>
        <item m="1" x="1009"/>
        <item m="1" x="535"/>
        <item m="1" x="1052"/>
        <item m="1" x="546"/>
        <item m="1" x="949"/>
        <item x="235"/>
        <item m="1" x="687"/>
        <item m="1" x="1081"/>
        <item m="1" x="954"/>
        <item m="1" x="967"/>
        <item m="1" x="745"/>
        <item x="190"/>
        <item m="1" x="528"/>
        <item m="1" x="731"/>
        <item m="1" x="648"/>
        <item m="1" x="734"/>
        <item m="1" x="724"/>
        <item m="1" x="1021"/>
        <item m="1" x="973"/>
        <item x="93"/>
        <item m="1" x="979"/>
        <item m="1" x="934"/>
        <item x="191"/>
        <item m="1" x="623"/>
        <item m="1" x="693"/>
        <item m="1" x="690"/>
        <item m="1" x="675"/>
        <item m="1" x="1030"/>
        <item x="216"/>
        <item m="1" x="862"/>
        <item m="1" x="924"/>
        <item m="1" x="722"/>
        <item m="1" x="587"/>
        <item m="1" x="782"/>
        <item x="347"/>
        <item m="1" x="895"/>
        <item m="1" x="565"/>
        <item m="1" x="826"/>
        <item m="1" x="920"/>
        <item m="1" x="902"/>
        <item m="1" x="942"/>
        <item x="230"/>
        <item m="1" x="930"/>
        <item m="1" x="768"/>
        <item m="1" x="789"/>
        <item m="1" x="678"/>
        <item m="1" x="705"/>
        <item m="1" x="652"/>
        <item m="1" x="593"/>
        <item m="1" x="737"/>
        <item m="1" x="853"/>
        <item m="1" x="1049"/>
        <item x="50"/>
        <item m="1" x="802"/>
        <item m="1" x="712"/>
        <item m="1" x="637"/>
        <item m="1" x="907"/>
        <item m="1" x="936"/>
        <item m="1" x="559"/>
        <item m="1" x="714"/>
        <item m="1" x="842"/>
        <item m="1" x="850"/>
        <item m="1" x="897"/>
        <item x="503"/>
        <item m="1" x="814"/>
        <item m="1" x="668"/>
        <item m="1" x="533"/>
        <item x="70"/>
        <item m="1" x="792"/>
        <item m="1" x="922"/>
        <item m="1" x="892"/>
        <item x="434"/>
        <item m="1" x="616"/>
        <item m="1" x="786"/>
        <item m="1" x="569"/>
        <item m="1" x="688"/>
        <item m="1" x="776"/>
        <item m="1" x="781"/>
        <item x="476"/>
        <item m="1" x="981"/>
        <item m="1" x="730"/>
        <item m="1" x="588"/>
        <item m="1" x="882"/>
        <item m="1" x="977"/>
        <item m="1" x="615"/>
        <item m="1" x="906"/>
        <item x="202"/>
        <item m="1" x="576"/>
        <item m="1" x="889"/>
        <item m="1" x="534"/>
        <item m="1" x="962"/>
        <item m="1" x="865"/>
        <item m="1" x="1045"/>
        <item m="1" x="667"/>
        <item m="1" x="709"/>
        <item m="1" x="987"/>
        <item m="1" x="824"/>
        <item m="1" x="874"/>
        <item m="1" x="886"/>
        <item x="10"/>
        <item x="155"/>
        <item m="1" x="729"/>
        <item m="1" x="530"/>
        <item m="1" x="785"/>
        <item m="1" x="1013"/>
        <item m="1" x="632"/>
        <item m="1" x="606"/>
        <item m="1" x="1026"/>
        <item x="129"/>
        <item m="1" x="992"/>
        <item m="1" x="838"/>
        <item x="141"/>
        <item x="5"/>
        <item m="1" x="521"/>
        <item m="1" x="1056"/>
        <item m="1" x="891"/>
        <item m="1" x="811"/>
        <item m="1" x="903"/>
        <item m="1" x="926"/>
        <item x="291"/>
        <item m="1" x="613"/>
        <item m="1" x="699"/>
        <item m="1" x="966"/>
        <item m="1" x="928"/>
        <item m="1" x="605"/>
        <item x="38"/>
        <item m="1" x="939"/>
        <item m="1" x="955"/>
        <item m="1" x="1057"/>
        <item m="1" x="594"/>
        <item m="1" x="701"/>
        <item m="1" x="626"/>
        <item m="1" x="796"/>
        <item m="1" x="875"/>
        <item m="1" x="527"/>
        <item x="55"/>
        <item m="1" x="837"/>
        <item m="1" x="916"/>
        <item m="1" x="787"/>
        <item m="1" x="866"/>
        <item m="1" x="635"/>
        <item m="1" x="887"/>
        <item x="210"/>
        <item m="1" x="573"/>
        <item m="1" x="642"/>
        <item m="1" x="1023"/>
        <item x="77"/>
        <item m="1" x="878"/>
        <item x="78"/>
        <item m="1" x="772"/>
        <item m="1" x="881"/>
        <item x="411"/>
        <item m="1" x="767"/>
        <item m="1" x="806"/>
        <item m="1" x="754"/>
        <item m="1" x="829"/>
        <item m="1" x="971"/>
        <item m="1" x="858"/>
        <item m="1" x="553"/>
        <item m="1" x="968"/>
        <item x="339"/>
        <item x="89"/>
        <item m="1" x="520"/>
        <item m="1" x="544"/>
        <item m="1" x="571"/>
        <item m="1" x="1004"/>
        <item x="330"/>
        <item m="1" x="758"/>
        <item m="1" x="775"/>
        <item m="1" x="964"/>
        <item m="1" x="918"/>
        <item m="1" x="804"/>
        <item m="1" x="555"/>
        <item m="1" x="671"/>
        <item m="1" x="622"/>
        <item m="1" x="994"/>
        <item m="1" x="985"/>
        <item m="1" x="702"/>
        <item m="1" x="644"/>
        <item m="1" x="859"/>
        <item m="1" x="743"/>
        <item m="1" x="609"/>
        <item m="1" x="725"/>
        <item m="1" x="645"/>
        <item m="1" x="607"/>
        <item m="1" x="1080"/>
        <item m="1" x="821"/>
        <item m="1" x="1060"/>
        <item x="25"/>
        <item m="1" x="1010"/>
        <item m="1" x="830"/>
        <item m="1" x="728"/>
        <item m="1" x="927"/>
        <item m="1" x="794"/>
        <item m="1" x="817"/>
        <item x="352"/>
        <item m="1" x="738"/>
        <item m="1" x="1050"/>
        <item m="1" x="558"/>
        <item m="1" x="940"/>
        <item m="1" x="1048"/>
        <item m="1" x="909"/>
        <item m="1" x="1006"/>
        <item m="1" x="540"/>
        <item m="1" x="984"/>
        <item m="1" x="659"/>
        <item m="1" x="810"/>
        <item m="1" x="773"/>
        <item m="1" x="641"/>
        <item m="1" x="598"/>
        <item m="1" x="735"/>
        <item m="1" x="708"/>
        <item m="1" x="800"/>
        <item m="1" x="1024"/>
        <item m="1" x="562"/>
        <item m="1" x="854"/>
        <item x="12"/>
        <item m="1" x="1058"/>
        <item m="1" x="1001"/>
        <item m="1" x="832"/>
        <item x="14"/>
        <item m="1" x="579"/>
        <item m="1" x="721"/>
        <item m="1" x="868"/>
        <item m="1" x="717"/>
        <item m="1" x="991"/>
        <item m="1" x="525"/>
        <item x="16"/>
        <item m="1" x="748"/>
        <item m="1" x="753"/>
        <item m="1" x="689"/>
        <item m="1" x="1062"/>
        <item m="1" x="624"/>
        <item m="1" x="957"/>
        <item m="1" x="841"/>
        <item m="1" x="691"/>
        <item x="87"/>
        <item m="1" x="757"/>
        <item m="1" x="679"/>
        <item m="1" x="628"/>
        <item m="1" x="828"/>
        <item x="198"/>
        <item m="1" x="950"/>
        <item m="1" x="515"/>
        <item m="1" x="739"/>
        <item m="1" x="719"/>
        <item m="1" x="723"/>
        <item m="1" x="551"/>
        <item m="1" x="568"/>
        <item m="1" x="556"/>
        <item m="1" x="620"/>
        <item m="1" x="885"/>
        <item x="91"/>
        <item m="1" x="1082"/>
        <item m="1" x="575"/>
        <item m="1" x="713"/>
        <item m="1" x="1079"/>
        <item m="1" x="603"/>
        <item x="263"/>
        <item m="1" x="764"/>
        <item x="184"/>
        <item m="1" x="547"/>
        <item m="1" x="704"/>
        <item m="1" x="923"/>
        <item m="1" x="872"/>
        <item m="1" x="822"/>
        <item x="412"/>
        <item m="1" x="1042"/>
        <item m="1" x="567"/>
        <item x="215"/>
        <item m="1" x="592"/>
        <item x="172"/>
        <item x="217"/>
        <item m="1" x="996"/>
        <item m="1" x="790"/>
        <item m="1" x="958"/>
        <item m="1" x="643"/>
        <item m="1" x="766"/>
        <item m="1" x="585"/>
        <item m="1" x="749"/>
        <item m="1" x="799"/>
        <item m="1" x="650"/>
        <item m="1" x="716"/>
        <item m="1" x="1070"/>
        <item x="0"/>
        <item x="1"/>
        <item x="3"/>
        <item x="6"/>
        <item x="7"/>
        <item x="8"/>
        <item x="11"/>
        <item x="13"/>
        <item x="17"/>
        <item x="18"/>
        <item x="19"/>
        <item x="20"/>
        <item x="21"/>
        <item x="22"/>
        <item x="24"/>
        <item x="26"/>
        <item x="27"/>
        <item m="1" x="617"/>
        <item x="29"/>
        <item m="1" x="1046"/>
        <item x="31"/>
        <item x="33"/>
        <item x="34"/>
        <item x="35"/>
        <item x="36"/>
        <item x="37"/>
        <item x="39"/>
        <item x="40"/>
        <item x="41"/>
        <item x="42"/>
        <item x="44"/>
        <item x="45"/>
        <item x="46"/>
        <item x="48"/>
        <item x="49"/>
        <item x="51"/>
        <item x="53"/>
        <item x="56"/>
        <item x="57"/>
        <item x="58"/>
        <item x="60"/>
        <item x="61"/>
        <item x="62"/>
        <item x="63"/>
        <item x="64"/>
        <item x="65"/>
        <item x="67"/>
        <item x="69"/>
        <item x="71"/>
        <item x="72"/>
        <item x="74"/>
        <item x="75"/>
        <item x="76"/>
        <item x="79"/>
        <item x="80"/>
        <item x="81"/>
        <item x="82"/>
        <item x="83"/>
        <item x="84"/>
        <item x="86"/>
        <item m="1" x="574"/>
        <item x="90"/>
        <item x="92"/>
        <item x="96"/>
        <item x="97"/>
        <item x="99"/>
        <item x="100"/>
        <item x="101"/>
        <item x="102"/>
        <item m="1" x="788"/>
        <item x="104"/>
        <item x="106"/>
        <item x="107"/>
        <item x="108"/>
        <item x="109"/>
        <item x="110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0"/>
        <item x="131"/>
        <item m="1" x="614"/>
        <item x="133"/>
        <item x="134"/>
        <item x="135"/>
        <item x="137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3"/>
        <item x="164"/>
        <item x="165"/>
        <item x="166"/>
        <item x="167"/>
        <item x="168"/>
        <item x="170"/>
        <item x="171"/>
        <item x="173"/>
        <item x="174"/>
        <item x="175"/>
        <item x="28"/>
        <item x="132"/>
        <item x="177"/>
        <item x="179"/>
        <item x="180"/>
        <item x="181"/>
        <item x="182"/>
        <item x="185"/>
        <item x="186"/>
        <item x="187"/>
        <item x="188"/>
        <item x="189"/>
        <item x="192"/>
        <item x="193"/>
        <item x="194"/>
        <item x="195"/>
        <item x="197"/>
        <item x="199"/>
        <item x="200"/>
        <item x="201"/>
        <item x="203"/>
        <item x="204"/>
        <item x="205"/>
        <item x="206"/>
        <item x="88"/>
        <item x="208"/>
        <item x="209"/>
        <item x="211"/>
        <item x="212"/>
        <item x="213"/>
        <item x="214"/>
        <item x="218"/>
        <item x="219"/>
        <item x="220"/>
        <item x="224"/>
        <item x="225"/>
        <item x="226"/>
        <item x="227"/>
        <item x="228"/>
        <item x="231"/>
        <item x="232"/>
        <item x="233"/>
        <item x="234"/>
        <item x="236"/>
        <item x="237"/>
        <item x="238"/>
        <item x="4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m="1" x="898"/>
        <item x="264"/>
        <item x="265"/>
        <item x="266"/>
        <item x="267"/>
        <item x="268"/>
        <item x="269"/>
        <item m="1" x="655"/>
        <item x="270"/>
        <item x="271"/>
        <item x="272"/>
        <item x="273"/>
        <item x="274"/>
        <item x="275"/>
        <item m="1" x="965"/>
        <item x="277"/>
        <item x="279"/>
        <item x="280"/>
        <item x="281"/>
        <item x="282"/>
        <item x="283"/>
        <item x="285"/>
        <item x="286"/>
        <item x="288"/>
        <item x="290"/>
        <item x="292"/>
        <item x="293"/>
        <item x="294"/>
        <item x="295"/>
        <item x="296"/>
        <item x="298"/>
        <item x="299"/>
        <item x="300"/>
        <item x="301"/>
        <item x="302"/>
        <item x="303"/>
        <item x="304"/>
        <item x="305"/>
        <item x="306"/>
        <item x="308"/>
        <item x="309"/>
        <item m="1" x="665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7"/>
        <item x="338"/>
        <item x="30"/>
        <item x="103"/>
        <item x="340"/>
        <item x="341"/>
        <item x="342"/>
        <item x="344"/>
        <item x="345"/>
        <item x="346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m="1" x="931"/>
        <item x="369"/>
        <item x="370"/>
        <item x="371"/>
        <item x="372"/>
        <item x="373"/>
        <item x="374"/>
        <item x="375"/>
        <item x="376"/>
        <item x="377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67"/>
        <item x="394"/>
        <item x="395"/>
        <item m="1" x="997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m="1" x="884"/>
        <item x="410"/>
        <item x="413"/>
        <item x="414"/>
        <item x="415"/>
        <item x="416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09"/>
        <item x="468"/>
        <item x="470"/>
        <item x="471"/>
        <item x="472"/>
        <item x="473"/>
        <item x="474"/>
        <item x="475"/>
        <item m="1" x="894"/>
        <item m="1" x="770"/>
        <item x="477"/>
        <item m="1" x="925"/>
        <item x="479"/>
        <item x="480"/>
        <item x="481"/>
        <item m="1" x="1065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4"/>
        <item x="505"/>
        <item x="506"/>
        <item x="507"/>
        <item x="508"/>
        <item x="509"/>
        <item x="396"/>
        <item x="478"/>
        <item x="48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insertBlankRow="1" defaultSubtotal="0">
      <items count="11">
        <item x="1"/>
        <item n="AD" x="2"/>
        <item n="YR" x="3"/>
        <item x="0"/>
        <item x="5"/>
        <item x="4"/>
        <item x="6"/>
        <item x="7"/>
        <item x="8"/>
        <item x="9"/>
        <item x="10"/>
      </items>
    </pivotField>
    <pivotField showAll="0" defaultSubtotal="0">
      <items count="2">
        <item x="0"/>
        <item x="1"/>
      </items>
    </pivotField>
  </pivotFields>
  <rowFields count="2">
    <field x="4"/>
    <field x="59"/>
  </rowFields>
  <rowItems count="334">
    <i>
      <x/>
    </i>
    <i r="1">
      <x v="529"/>
    </i>
    <i r="1">
      <x v="694"/>
    </i>
    <i r="1">
      <x v="668"/>
    </i>
    <i r="1">
      <x v="802"/>
    </i>
    <i r="1">
      <x v="604"/>
    </i>
    <i r="1">
      <x v="693"/>
    </i>
    <i r="1">
      <x v="837"/>
    </i>
    <i r="1">
      <x v="711"/>
    </i>
    <i r="1">
      <x v="60"/>
    </i>
    <i r="1">
      <x v="654"/>
    </i>
    <i r="1">
      <x v="869"/>
    </i>
    <i r="1">
      <x v="782"/>
    </i>
    <i r="1">
      <x v="655"/>
    </i>
    <i r="1">
      <x v="653"/>
    </i>
    <i r="1">
      <x v="816"/>
    </i>
    <i r="1">
      <x v="219"/>
    </i>
    <i r="1">
      <x v="672"/>
    </i>
    <i r="1">
      <x v="315"/>
    </i>
    <i r="1">
      <x v="476"/>
    </i>
    <i r="1">
      <x v="794"/>
    </i>
    <i r="1">
      <x v="736"/>
    </i>
    <i r="1">
      <x v="2"/>
    </i>
    <i r="1">
      <x v="956"/>
    </i>
    <i r="1">
      <x v="904"/>
    </i>
    <i r="1">
      <x v="387"/>
    </i>
    <i r="1">
      <x v="960"/>
    </i>
    <i r="1">
      <x v="806"/>
    </i>
    <i r="1">
      <x v="773"/>
    </i>
    <i r="1">
      <x v="724"/>
    </i>
    <i r="1">
      <x v="1013"/>
    </i>
    <i r="1">
      <x v="849"/>
    </i>
    <i r="1">
      <x v="846"/>
    </i>
    <i r="1">
      <x v="753"/>
    </i>
    <i r="1">
      <x v="847"/>
    </i>
    <i r="1">
      <x v="805"/>
    </i>
    <i r="1">
      <x v="775"/>
    </i>
    <i r="1">
      <x v="676"/>
    </i>
    <i r="1">
      <x v="341"/>
    </i>
    <i r="1">
      <x v="142"/>
    </i>
    <i r="1">
      <x v="334"/>
    </i>
    <i r="1">
      <x v="731"/>
    </i>
    <i r="1">
      <x v="936"/>
    </i>
    <i r="1">
      <x v="159"/>
    </i>
    <i r="1">
      <x v="881"/>
    </i>
    <i r="1">
      <x v="493"/>
    </i>
    <i r="1">
      <x v="677"/>
    </i>
    <i r="1">
      <x v="720"/>
    </i>
    <i r="1">
      <x v="698"/>
    </i>
    <i r="1">
      <x v="276"/>
    </i>
    <i r="1">
      <x v="973"/>
    </i>
    <i r="1">
      <x v="514"/>
    </i>
    <i r="1">
      <x v="962"/>
    </i>
    <i r="1">
      <x v="1041"/>
    </i>
    <i r="1">
      <x v="106"/>
    </i>
    <i r="1">
      <x v="807"/>
    </i>
    <i r="1">
      <x v="974"/>
    </i>
    <i r="1">
      <x v="5"/>
    </i>
    <i r="1">
      <x v="868"/>
    </i>
    <i r="1">
      <x v="356"/>
    </i>
    <i r="1">
      <x v="86"/>
    </i>
    <i r="1">
      <x v="1082"/>
    </i>
    <i r="1">
      <x v="101"/>
    </i>
    <i r="1">
      <x v="924"/>
    </i>
    <i r="1">
      <x v="1040"/>
    </i>
    <i r="1">
      <x v="652"/>
    </i>
    <i r="1">
      <x v="1042"/>
    </i>
    <i r="1">
      <x v="784"/>
    </i>
    <i r="1">
      <x v="878"/>
    </i>
    <i r="1">
      <x v="1045"/>
    </i>
    <i r="1">
      <x v="925"/>
    </i>
    <i r="1">
      <x v="825"/>
    </i>
    <i r="1">
      <x v="783"/>
    </i>
    <i r="1">
      <x v="719"/>
    </i>
    <i r="1">
      <x v="670"/>
    </i>
    <i r="1">
      <x v="935"/>
    </i>
    <i r="1">
      <x v="989"/>
    </i>
    <i r="1">
      <x v="843"/>
    </i>
    <i r="1">
      <x v="826"/>
    </i>
    <i r="1">
      <x v="879"/>
    </i>
    <i r="1">
      <x v="117"/>
    </i>
    <i r="1">
      <x v="852"/>
    </i>
    <i r="1">
      <x v="737"/>
    </i>
    <i r="1">
      <x v="420"/>
    </i>
    <i r="1">
      <x v="730"/>
    </i>
    <i r="1">
      <x v="179"/>
    </i>
    <i r="1">
      <x v="1046"/>
    </i>
    <i r="1">
      <x v="803"/>
    </i>
    <i r="1">
      <x v="908"/>
    </i>
    <i r="1">
      <x v="1061"/>
    </i>
    <i r="1">
      <x v="774"/>
    </i>
    <i r="1">
      <x v="898"/>
    </i>
    <i r="1">
      <x v="911"/>
    </i>
    <i r="1">
      <x v="679"/>
    </i>
    <i r="1">
      <x v="972"/>
    </i>
    <i r="1">
      <x v="959"/>
    </i>
    <i r="1">
      <x v="976"/>
    </i>
    <i r="1">
      <x v="519"/>
    </i>
    <i r="1">
      <x v="1047"/>
    </i>
    <i r="1">
      <x v="899"/>
    </i>
    <i r="1">
      <x v="637"/>
    </i>
    <i r="1">
      <x v="998"/>
    </i>
    <i r="1">
      <x v="738"/>
    </i>
    <i r="1">
      <x v="10"/>
    </i>
    <i r="1">
      <x v="435"/>
    </i>
    <i r="1">
      <x v="999"/>
    </i>
    <i r="1">
      <x v="695"/>
    </i>
    <i r="1">
      <x v="829"/>
    </i>
    <i r="1">
      <x v="926"/>
    </i>
    <i r="1">
      <x v="713"/>
    </i>
    <i r="1">
      <x v="1011"/>
    </i>
    <i r="1">
      <x v="870"/>
    </i>
    <i r="1">
      <x v="880"/>
    </i>
    <i r="1">
      <x v="854"/>
    </i>
    <i r="1">
      <x v="696"/>
    </i>
    <i r="1">
      <x v="900"/>
    </i>
    <i r="1">
      <x v="804"/>
    </i>
    <i r="1">
      <x v="1063"/>
    </i>
    <i r="1">
      <x v="871"/>
    </i>
    <i r="1">
      <x v="817"/>
    </i>
    <i r="1">
      <x v="922"/>
    </i>
    <i r="1">
      <x v="620"/>
    </i>
    <i r="1">
      <x v="901"/>
    </i>
    <i r="1">
      <x v="723"/>
    </i>
    <i r="1">
      <x v="739"/>
    </i>
    <i r="1">
      <x v="480"/>
    </i>
    <i r="1">
      <x v="740"/>
    </i>
    <i r="1">
      <x v="872"/>
    </i>
    <i r="1">
      <x v="785"/>
    </i>
    <i r="1">
      <x v="250"/>
    </i>
    <i r="1">
      <x v="848"/>
    </i>
    <i r="1">
      <x v="902"/>
    </i>
    <i r="1">
      <x v="98"/>
    </i>
    <i r="1">
      <x v="714"/>
    </i>
    <i r="1">
      <x v="850"/>
    </i>
    <i r="1">
      <x v="927"/>
    </i>
    <i r="1">
      <x v="634"/>
    </i>
    <i r="1">
      <x v="1064"/>
    </i>
    <i r="1">
      <x v="903"/>
    </i>
    <i r="1">
      <x v="446"/>
    </i>
    <i r="1">
      <x v="366"/>
    </i>
    <i r="1">
      <x v="1065"/>
    </i>
    <i r="1">
      <x v="786"/>
    </i>
    <i r="1">
      <x v="836"/>
    </i>
    <i r="1">
      <x v="1014"/>
    </i>
    <i r="1">
      <x v="673"/>
    </i>
    <i r="1">
      <x v="741"/>
    </i>
    <i r="1">
      <x v="993"/>
    </i>
    <i r="1">
      <x v="1066"/>
    </i>
    <i r="1">
      <x v="1012"/>
    </i>
    <i r="1">
      <x v="808"/>
    </i>
    <i r="1">
      <x v="674"/>
    </i>
    <i r="1">
      <x v="1015"/>
    </i>
    <i r="1">
      <x v="882"/>
    </i>
    <i r="1">
      <x v="318"/>
    </i>
    <i r="1">
      <x v="787"/>
    </i>
    <i r="1">
      <x v="937"/>
    </i>
    <i r="1">
      <x v="873"/>
    </i>
    <i r="1">
      <x v="818"/>
    </i>
    <i r="1">
      <x v="1000"/>
    </i>
    <i r="1">
      <x v="675"/>
    </i>
    <i r="1">
      <x v="961"/>
    </i>
    <i r="1">
      <x v="744"/>
    </i>
    <i r="1">
      <x v="905"/>
    </i>
    <i r="1">
      <x v="510"/>
    </i>
    <i r="1">
      <x v="715"/>
    </i>
    <i r="1">
      <x v="788"/>
    </i>
    <i r="1">
      <x v="1001"/>
    </i>
    <i r="1">
      <x v="742"/>
    </i>
    <i r="1">
      <x v="1016"/>
    </i>
    <i r="1">
      <x v="928"/>
    </i>
    <i r="1">
      <x v="809"/>
    </i>
    <i r="1">
      <x v="716"/>
    </i>
    <i r="1">
      <x v="793"/>
    </i>
    <i r="1">
      <x v="253"/>
    </i>
    <i r="1">
      <x v="851"/>
    </i>
    <i r="1">
      <x v="810"/>
    </i>
    <i r="1">
      <x v="990"/>
    </i>
    <i r="1">
      <x v="1054"/>
    </i>
    <i r="1">
      <x v="1017"/>
    </i>
    <i r="1">
      <x v="717"/>
    </i>
    <i r="1">
      <x v="628"/>
    </i>
    <i r="1">
      <x v="264"/>
    </i>
    <i r="1">
      <x v="697"/>
    </i>
    <i r="1">
      <x v="718"/>
    </i>
    <i r="1">
      <x v="855"/>
    </i>
    <i r="1">
      <x v="1018"/>
    </i>
    <i r="1">
      <x v="906"/>
    </i>
    <i r="1">
      <x v="811"/>
    </i>
    <i r="1">
      <x v="890"/>
    </i>
    <i r="1">
      <x v="1067"/>
    </i>
    <i r="1">
      <x v="747"/>
    </i>
    <i r="1">
      <x v="929"/>
    </i>
    <i r="1">
      <x v="891"/>
    </i>
    <i r="1">
      <x v="479"/>
    </i>
    <i r="1">
      <x v="789"/>
    </i>
    <i r="1">
      <x v="626"/>
    </i>
    <i r="1">
      <x v="907"/>
    </i>
    <i r="1">
      <x v="838"/>
    </i>
    <i r="1">
      <x v="1019"/>
    </i>
    <i r="1">
      <x v="963"/>
    </i>
    <i r="1">
      <x v="678"/>
    </i>
    <i r="1">
      <x v="790"/>
    </i>
    <i r="1">
      <x v="923"/>
    </i>
    <i r="1">
      <x v="827"/>
    </i>
    <i r="1">
      <x v="1020"/>
    </i>
    <i r="1">
      <x v="1084"/>
    </i>
    <i r="1">
      <x v="964"/>
    </i>
    <i r="1">
      <x v="1068"/>
    </i>
    <i r="1">
      <x v="722"/>
    </i>
    <i r="1">
      <x v="839"/>
    </i>
    <i r="1">
      <x v="1021"/>
    </i>
    <i r="1">
      <x v="909"/>
    </i>
    <i r="1">
      <x v="1056"/>
    </i>
    <i r="1">
      <x v="247"/>
    </i>
    <i r="1">
      <x v="965"/>
    </i>
    <i r="1">
      <x v="1002"/>
    </i>
    <i r="1">
      <x v="1003"/>
    </i>
    <i r="1">
      <x v="1004"/>
    </i>
    <i r="1">
      <x v="949"/>
    </i>
    <i r="1">
      <x v="828"/>
    </i>
    <i r="1">
      <x v="791"/>
    </i>
    <i r="1">
      <x v="792"/>
    </i>
    <i r="1">
      <x v="950"/>
    </i>
    <i r="1">
      <x v="938"/>
    </i>
    <i r="1">
      <x v="951"/>
    </i>
    <i r="1">
      <x v="79"/>
    </i>
    <i r="1">
      <x v="1057"/>
    </i>
    <i r="1">
      <x v="699"/>
    </i>
    <i r="1">
      <x v="700"/>
    </i>
    <i r="1">
      <x v="701"/>
    </i>
    <i r="1">
      <x v="680"/>
    </i>
    <i r="1">
      <x v="910"/>
    </i>
    <i r="1">
      <x v="1069"/>
    </i>
    <i r="1">
      <x v="966"/>
    </i>
    <i r="1">
      <x v="1070"/>
    </i>
    <i r="1">
      <x v="725"/>
    </i>
    <i r="1">
      <x v="912"/>
    </i>
    <i r="1">
      <x v="1071"/>
    </i>
    <i r="1">
      <x v="1072"/>
    </i>
    <i r="1">
      <x v="913"/>
    </i>
    <i r="1">
      <x v="534"/>
    </i>
    <i r="1">
      <x v="1073"/>
    </i>
    <i r="1">
      <x v="1074"/>
    </i>
    <i t="blank">
      <x/>
    </i>
    <i>
      <x v="1"/>
    </i>
    <i r="1">
      <x v="728"/>
    </i>
    <i r="1">
      <x v="178"/>
    </i>
    <i r="1">
      <x v="687"/>
    </i>
    <i r="1">
      <x v="845"/>
    </i>
    <i r="1">
      <x v="409"/>
    </i>
    <i r="1">
      <x v="953"/>
    </i>
    <i r="1">
      <x v="321"/>
    </i>
    <i r="1">
      <x v="757"/>
    </i>
    <i r="1">
      <x v="688"/>
    </i>
    <i r="1">
      <x v="659"/>
    </i>
    <i r="1">
      <x v="932"/>
    </i>
    <i r="1">
      <x v="588"/>
    </i>
    <i r="1">
      <x v="876"/>
    </i>
    <i r="1">
      <x v="833"/>
    </i>
    <i r="1">
      <x v="503"/>
    </i>
    <i r="1">
      <x v="771"/>
    </i>
    <i r="1">
      <x v="468"/>
    </i>
    <i r="1">
      <x v="895"/>
    </i>
    <i r="1">
      <x v="897"/>
    </i>
    <i r="1">
      <x v="761"/>
    </i>
    <i r="1">
      <x v="46"/>
    </i>
    <i r="1">
      <x v="844"/>
    </i>
    <i r="1">
      <x v="17"/>
    </i>
    <i r="1">
      <x v="322"/>
    </i>
    <i r="1">
      <x v="143"/>
    </i>
    <i r="1">
      <x v="820"/>
    </i>
    <i r="1">
      <x v="933"/>
    </i>
    <i r="1">
      <x v="639"/>
    </i>
    <i r="1">
      <x v="862"/>
    </i>
    <i r="1">
      <x v="942"/>
    </i>
    <i r="1">
      <x v="983"/>
    </i>
    <i r="1">
      <x v="779"/>
    </i>
    <i r="1">
      <x v="943"/>
    </i>
    <i r="1">
      <x v="780"/>
    </i>
    <i r="1">
      <x v="556"/>
    </i>
    <i r="1">
      <x v="944"/>
    </i>
    <i r="1">
      <x v="834"/>
    </i>
    <i r="1">
      <x v="66"/>
    </i>
    <i r="1">
      <x v="131"/>
    </i>
    <i r="1">
      <x v="1044"/>
    </i>
    <i r="1">
      <x v="709"/>
    </i>
    <i r="1">
      <x v="758"/>
    </i>
    <i r="1">
      <x v="1076"/>
    </i>
    <i r="1">
      <x v="48"/>
    </i>
    <i r="1">
      <x v="984"/>
    </i>
    <i r="1">
      <x v="958"/>
    </i>
    <i r="1">
      <x v="439"/>
    </i>
    <i r="1">
      <x v="970"/>
    </i>
    <i r="1">
      <x v="710"/>
    </i>
    <i r="1">
      <x v="1034"/>
    </i>
    <i r="1">
      <x v="861"/>
    </i>
    <i r="1">
      <x v="595"/>
    </i>
    <i r="1">
      <x v="1077"/>
    </i>
    <i r="1">
      <x v="886"/>
    </i>
    <i r="1">
      <x v="887"/>
    </i>
    <i r="1">
      <x v="945"/>
    </i>
    <i r="1">
      <x v="893"/>
    </i>
    <i r="1">
      <x v="769"/>
    </i>
    <i r="1">
      <x v="954"/>
    </i>
    <i r="1">
      <x v="1008"/>
    </i>
    <i r="1">
      <x v="842"/>
    </i>
    <i r="1">
      <x v="660"/>
    </i>
    <i r="1">
      <x v="454"/>
    </i>
    <i r="1">
      <x v="661"/>
    </i>
    <i r="1">
      <x v="563"/>
    </i>
    <i r="1">
      <x v="1078"/>
    </i>
    <i r="1">
      <x v="799"/>
    </i>
    <i r="1">
      <x v="396"/>
    </i>
    <i r="1">
      <x v="863"/>
    </i>
    <i r="1">
      <x v="946"/>
    </i>
    <i r="1">
      <x v="689"/>
    </i>
    <i r="1">
      <x v="947"/>
    </i>
    <i r="1">
      <x v="1079"/>
    </i>
    <i r="1">
      <x v="896"/>
    </i>
    <i r="1">
      <x v="1083"/>
    </i>
    <i r="1">
      <x v="690"/>
    </i>
    <i r="1">
      <x v="1080"/>
    </i>
    <i r="1">
      <x v="888"/>
    </i>
    <i r="1">
      <x v="691"/>
    </i>
    <i r="1">
      <x v="640"/>
    </i>
    <i r="1">
      <x v="703"/>
    </i>
    <i r="1">
      <x v="889"/>
    </i>
    <i r="1">
      <x v="707"/>
    </i>
    <i r="1">
      <x v="708"/>
    </i>
    <i r="1">
      <x v="1060"/>
    </i>
    <i r="1">
      <x v="918"/>
    </i>
    <i r="1">
      <x v="1081"/>
    </i>
    <i t="blank">
      <x v="1"/>
    </i>
  </rowItems>
  <colFields count="1">
    <field x="0"/>
  </colFields>
  <colItems count="8"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1">
    <pageField fld="6" hier="-1"/>
  </pageFields>
  <dataFields count="1">
    <dataField name="Suma de PTS" fld="57" baseField="50" baseItem="0" numFmtId="165"/>
  </dataFields>
  <formats count="9">
    <format dxfId="75">
      <pivotArea field="0" type="button" dataOnly="0" labelOnly="1" outline="0" axis="axisCol" fieldPosition="0"/>
    </format>
    <format dxfId="74">
      <pivotArea type="topRight" dataOnly="0" labelOnly="1" outline="0" fieldPosition="0"/>
    </format>
    <format dxfId="73">
      <pivotArea collapsedLevelsAreSubtotals="1" fieldPosition="0">
        <references count="1">
          <reference field="4" count="1">
            <x v="0"/>
          </reference>
        </references>
      </pivotArea>
    </format>
    <format dxfId="72">
      <pivotArea grandCol="1" outline="0" collapsedLevelsAreSubtotals="1" fieldPosition="0"/>
    </format>
    <format dxfId="71">
      <pivotArea dataOnly="0" labelOnly="1" grandCol="1" outline="0" fieldPosition="0"/>
    </format>
    <format dxfId="70">
      <pivotArea field="4" grandCol="1" collapsedLevelsAreSubtotals="1" axis="axisRow" fieldPosition="0">
        <references count="1">
          <reference field="4" count="1">
            <x v="1"/>
          </reference>
        </references>
      </pivotArea>
    </format>
    <format dxfId="69">
      <pivotArea grandCol="1" outline="0" collapsedLevelsAreSubtotals="1" fieldPosition="0"/>
    </format>
    <format dxfId="68">
      <pivotArea collapsedLevelsAreSubtotals="1" fieldPosition="0">
        <references count="1">
          <reference field="4" count="1">
            <x v="1"/>
          </reference>
        </references>
      </pivotArea>
    </format>
    <format dxfId="67">
      <pivotArea dataOnly="0" labelOnly="1" fieldPosition="0">
        <references count="1">
          <reference field="4" count="1"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1" cacheId="172" applyNumberFormats="0" applyBorderFormats="0" applyFontFormats="0" applyPatternFormats="0" applyAlignmentFormats="0" applyWidthHeightFormats="1" dataCaption="Valores" grandTotalCaption="Total" updatedVersion="5" minRefreshableVersion="3" rowGrandTotals="0" itemPrintTitles="1" createdVersion="4" indent="0" outline="1" outlineData="1" gridDropZones="1" multipleFieldFilters="0">
  <location ref="B3:J164" firstHeaderRow="1" firstDataRow="2" firstDataCol="1" rowPageCount="1" colPageCount="1"/>
  <pivotFields count="64">
    <pivotField axis="axisCol" showAll="0" insertBlankRow="1">
      <items count="19">
        <item x="7"/>
        <item m="1" x="17"/>
        <item m="1" x="13"/>
        <item m="1" x="8"/>
        <item m="1" x="14"/>
        <item m="1" x="12"/>
        <item m="1" x="16"/>
        <item m="1" x="9"/>
        <item m="1" x="10"/>
        <item m="1" x="15"/>
        <item x="0"/>
        <item x="1"/>
        <item x="2"/>
        <item x="3"/>
        <item x="4"/>
        <item m="1" x="11"/>
        <item x="5"/>
        <item x="6"/>
        <item t="default"/>
      </items>
    </pivotField>
    <pivotField showAll="0" insertBlankRow="1">
      <items count="4">
        <item x="0"/>
        <item x="1"/>
        <item x="2"/>
        <item t="default"/>
      </items>
    </pivotField>
    <pivotField axis="axisPage" multipleItemSelectionAllowed="1" showAll="0" defaultSubtotal="0">
      <items count="7">
        <item h="1" x="4"/>
        <item h="1" x="3"/>
        <item h="1" x="2"/>
        <item h="1" x="1"/>
        <item x="0"/>
        <item x="5"/>
        <item h="1" x="6"/>
      </items>
    </pivotField>
    <pivotField showAll="0" defaultSubtotal="0"/>
    <pivotField axis="axisRow" showAll="0" insertBlankRow="1" defaultSubtotal="0">
      <items count="5">
        <item x="0"/>
        <item x="1"/>
        <item x="3"/>
        <item x="2"/>
        <item m="1" x="4"/>
      </items>
    </pivotField>
    <pivotField showAll="0" insertBlankRow="1"/>
    <pivotField multipleItemSelectionAllowed="1"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 sortType="ascending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defaultSubtotal="0"/>
    <pivotField showAll="0" insertBlankRow="1" defaultSubtotal="0">
      <items count="19">
        <item m="1" x="18"/>
        <item x="0"/>
        <item x="1"/>
        <item x="2"/>
        <item x="3"/>
        <item x="4"/>
        <item x="8"/>
        <item x="5"/>
        <item x="6"/>
        <item x="9"/>
        <item x="7"/>
        <item m="1" x="14"/>
        <item m="1" x="13"/>
        <item m="1" x="15"/>
        <item m="1" x="11"/>
        <item m="1" x="17"/>
        <item m="1" x="16"/>
        <item m="1" x="12"/>
        <item m="1" x="10"/>
      </items>
    </pivotField>
    <pivotField showAll="0" insertBlankRow="1"/>
    <pivotField showAll="0" defaultSubtotal="0"/>
    <pivotField showAll="0" insertBlankRow="1"/>
    <pivotField showAll="0" insertBlankRow="1"/>
    <pivotField dataField="1" showAll="0" insertBlankRow="1"/>
    <pivotField multipleItemSelectionAllowed="1" showAll="0" insertBlankRow="1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insertBlankRow="1" sortType="descending" defaultSubtotal="0">
      <items count="1085">
        <item m="1" x="820"/>
        <item m="1" x="840"/>
        <item x="2"/>
        <item m="1" x="980"/>
        <item x="510"/>
        <item x="469"/>
        <item x="196"/>
        <item m="1" x="557"/>
        <item x="276"/>
        <item m="1" x="1032"/>
        <item x="297"/>
        <item m="1" x="519"/>
        <item m="1" x="740"/>
        <item m="1" x="1072"/>
        <item m="1" x="935"/>
        <item x="451"/>
        <item x="138"/>
        <item x="153"/>
        <item m="1" x="816"/>
        <item m="1" x="1040"/>
        <item x="176"/>
        <item m="1" x="684"/>
        <item m="1" x="815"/>
        <item m="1" x="537"/>
        <item m="1" x="937"/>
        <item m="1" x="798"/>
        <item m="1" x="532"/>
        <item m="1" x="932"/>
        <item m="1" x="631"/>
        <item m="1" x="752"/>
        <item m="1" x="807"/>
        <item m="1" x="612"/>
        <item m="1" x="890"/>
        <item m="1" x="686"/>
        <item x="9"/>
        <item m="1" x="795"/>
        <item m="1" x="630"/>
        <item m="1" x="674"/>
        <item m="1" x="662"/>
        <item m="1" x="538"/>
        <item m="1" x="1028"/>
        <item m="1" x="707"/>
        <item m="1" x="1019"/>
        <item m="1" x="1007"/>
        <item m="1" x="834"/>
        <item m="1" x="682"/>
        <item x="15"/>
        <item m="1" x="1000"/>
        <item x="54"/>
        <item m="1" x="564"/>
        <item m="1" x="746"/>
        <item x="379"/>
        <item m="1" x="1047"/>
        <item m="1" x="658"/>
        <item m="1" x="904"/>
        <item m="1" x="1059"/>
        <item m="1" x="843"/>
        <item m="1" x="956"/>
        <item m="1" x="666"/>
        <item m="1" x="900"/>
        <item x="73"/>
        <item m="1" x="590"/>
        <item m="1" x="638"/>
        <item m="1" x="536"/>
        <item m="1" x="657"/>
        <item m="1" x="629"/>
        <item x="111"/>
        <item m="1" x="913"/>
        <item m="1" x="636"/>
        <item m="1" x="1036"/>
        <item m="1" x="839"/>
        <item m="1" x="604"/>
        <item m="1" x="580"/>
        <item m="1" x="514"/>
        <item m="1" x="856"/>
        <item m="1" x="646"/>
        <item m="1" x="911"/>
        <item m="1" x="993"/>
        <item m="1" x="833"/>
        <item x="68"/>
        <item m="1" x="873"/>
        <item m="1" x="848"/>
        <item m="1" x="835"/>
        <item m="1" x="747"/>
        <item m="1" x="543"/>
        <item m="1" x="647"/>
        <item x="284"/>
        <item m="1" x="1084"/>
        <item m="1" x="1012"/>
        <item m="1" x="846"/>
        <item m="1" x="692"/>
        <item m="1" x="516"/>
        <item m="1" x="876"/>
        <item m="1" x="867"/>
        <item m="1" x="664"/>
        <item m="1" x="989"/>
        <item m="1" x="518"/>
        <item m="1" x="680"/>
        <item x="368"/>
        <item m="1" x="946"/>
        <item m="1" x="774"/>
        <item x="223"/>
        <item m="1" x="778"/>
        <item x="287"/>
        <item m="1" x="801"/>
        <item m="1" x="905"/>
        <item x="222"/>
        <item m="1" x="1002"/>
        <item m="1" x="982"/>
        <item m="1" x="1063"/>
        <item m="1" x="584"/>
        <item m="1" x="596"/>
        <item m="1" x="779"/>
        <item m="1" x="972"/>
        <item m="1" x="960"/>
        <item m="1" x="847"/>
        <item m="1" x="943"/>
        <item x="85"/>
        <item m="1" x="751"/>
        <item m="1" x="959"/>
        <item m="1" x="915"/>
        <item m="1" x="589"/>
        <item m="1" x="1077"/>
        <item m="1" x="760"/>
        <item m="1" x="938"/>
        <item m="1" x="600"/>
        <item m="1" x="539"/>
        <item m="1" x="545"/>
        <item m="1" x="1011"/>
        <item m="1" x="912"/>
        <item m="1" x="831"/>
        <item x="418"/>
        <item m="1" x="1041"/>
        <item x="162"/>
        <item m="1" x="651"/>
        <item m="1" x="554"/>
        <item m="1" x="706"/>
        <item m="1" x="917"/>
        <item m="1" x="921"/>
        <item m="1" x="761"/>
        <item m="1" x="969"/>
        <item m="1" x="694"/>
        <item x="94"/>
        <item x="23"/>
        <item m="1" x="851"/>
        <item m="1" x="744"/>
        <item m="1" x="1035"/>
        <item m="1" x="953"/>
        <item m="1" x="784"/>
        <item m="1" x="1037"/>
        <item m="1" x="933"/>
        <item m="1" x="736"/>
        <item m="1" x="869"/>
        <item m="1" x="1075"/>
        <item m="1" x="849"/>
        <item m="1" x="595"/>
        <item m="1" x="563"/>
        <item m="1" x="610"/>
        <item m="1" x="759"/>
        <item x="95"/>
        <item m="1" x="578"/>
        <item m="1" x="974"/>
        <item m="1" x="683"/>
        <item m="1" x="726"/>
        <item m="1" x="941"/>
        <item m="1" x="908"/>
        <item m="1" x="783"/>
        <item m="1" x="1078"/>
        <item m="1" x="577"/>
        <item m="1" x="677"/>
        <item m="1" x="762"/>
        <item m="1" x="619"/>
        <item m="1" x="901"/>
        <item m="1" x="877"/>
        <item m="1" x="756"/>
        <item m="1" x="542"/>
        <item m="1" x="511"/>
        <item m="1" x="818"/>
        <item x="52"/>
        <item x="178"/>
        <item m="1" x="948"/>
        <item m="1" x="653"/>
        <item m="1" x="975"/>
        <item m="1" x="727"/>
        <item m="1" x="673"/>
        <item m="1" x="597"/>
        <item m="1" x="663"/>
        <item m="1" x="621"/>
        <item m="1" x="526"/>
        <item m="1" x="627"/>
        <item m="1" x="710"/>
        <item m="1" x="1071"/>
        <item m="1" x="618"/>
        <item m="1" x="983"/>
        <item m="1" x="672"/>
        <item m="1" x="780"/>
        <item m="1" x="602"/>
        <item m="1" x="857"/>
        <item m="1" x="715"/>
        <item m="1" x="681"/>
        <item m="1" x="633"/>
        <item m="1" x="914"/>
        <item m="1" x="1014"/>
        <item m="1" x="1003"/>
        <item m="1" x="976"/>
        <item m="1" x="670"/>
        <item m="1" x="879"/>
        <item m="1" x="808"/>
        <item m="1" x="611"/>
        <item m="1" x="586"/>
        <item m="1" x="845"/>
        <item m="1" x="919"/>
        <item m="1" x="608"/>
        <item m="1" x="583"/>
        <item m="1" x="998"/>
        <item m="1" x="1043"/>
        <item m="1" x="696"/>
        <item m="1" x="517"/>
        <item m="1" x="963"/>
        <item x="4"/>
        <item m="1" x="763"/>
        <item m="1" x="649"/>
        <item m="1" x="531"/>
        <item x="169"/>
        <item m="1" x="512"/>
        <item m="1" x="697"/>
        <item m="1" x="999"/>
        <item m="1" x="698"/>
        <item m="1" x="823"/>
        <item x="419"/>
        <item m="1" x="812"/>
        <item m="1" x="1067"/>
        <item m="1" x="685"/>
        <item x="378"/>
        <item x="136"/>
        <item m="1" x="1029"/>
        <item m="1" x="844"/>
        <item m="1" x="970"/>
        <item x="307"/>
        <item m="1" x="1018"/>
        <item m="1" x="896"/>
        <item m="1" x="703"/>
        <item m="1" x="769"/>
        <item m="1" x="961"/>
        <item m="1" x="1076"/>
        <item m="1" x="529"/>
        <item m="1" x="1044"/>
        <item x="105"/>
        <item m="1" x="549"/>
        <item m="1" x="711"/>
        <item x="343"/>
        <item m="1" x="599"/>
        <item m="1" x="771"/>
        <item x="183"/>
        <item m="1" x="880"/>
        <item m="1" x="1027"/>
        <item m="1" x="1017"/>
        <item m="1" x="827"/>
        <item m="1" x="1022"/>
        <item m="1" x="870"/>
        <item m="1" x="750"/>
        <item m="1" x="1038"/>
        <item m="1" x="944"/>
        <item m="1" x="910"/>
        <item x="321"/>
        <item m="1" x="661"/>
        <item m="1" x="523"/>
        <item m="1" x="572"/>
        <item m="1" x="591"/>
        <item m="1" x="863"/>
        <item m="1" x="1016"/>
        <item m="1" x="695"/>
        <item m="1" x="1068"/>
        <item m="1" x="990"/>
        <item m="1" x="676"/>
        <item m="1" x="1066"/>
        <item x="221"/>
        <item m="1" x="855"/>
        <item m="1" x="640"/>
        <item m="1" x="700"/>
        <item m="1" x="1055"/>
        <item m="1" x="1074"/>
        <item m="1" x="947"/>
        <item m="1" x="1054"/>
        <item m="1" x="899"/>
        <item m="1" x="888"/>
        <item m="1" x="720"/>
        <item m="1" x="513"/>
        <item m="1" x="581"/>
        <item m="1" x="524"/>
        <item m="1" x="522"/>
        <item m="1" x="541"/>
        <item m="1" x="1064"/>
        <item m="1" x="625"/>
        <item x="43"/>
        <item m="1" x="825"/>
        <item m="1" x="570"/>
        <item m="1" x="951"/>
        <item m="1" x="793"/>
        <item m="1" x="1061"/>
        <item m="1" x="995"/>
        <item m="1" x="582"/>
        <item m="1" x="952"/>
        <item m="1" x="765"/>
        <item m="1" x="1069"/>
        <item m="1" x="654"/>
        <item m="1" x="777"/>
        <item m="1" x="1033"/>
        <item m="1" x="732"/>
        <item m="1" x="1083"/>
        <item m="1" x="791"/>
        <item x="289"/>
        <item x="59"/>
        <item m="1" x="634"/>
        <item m="1" x="883"/>
        <item x="66"/>
        <item m="1" x="893"/>
        <item m="1" x="871"/>
        <item x="417"/>
        <item m="1" x="755"/>
        <item m="1" x="978"/>
        <item x="229"/>
        <item x="113"/>
        <item m="1" x="1005"/>
        <item m="1" x="1034"/>
        <item m="1" x="742"/>
        <item m="1" x="861"/>
        <item m="1" x="741"/>
        <item m="1" x="1073"/>
        <item m="1" x="819"/>
        <item m="1" x="718"/>
        <item m="1" x="809"/>
        <item m="1" x="813"/>
        <item m="1" x="860"/>
        <item x="207"/>
        <item m="1" x="1039"/>
        <item m="1" x="550"/>
        <item m="1" x="560"/>
        <item m="1" x="1031"/>
        <item m="1" x="988"/>
        <item m="1" x="669"/>
        <item x="98"/>
        <item m="1" x="929"/>
        <item m="1" x="797"/>
        <item m="1" x="864"/>
        <item m="1" x="601"/>
        <item m="1" x="852"/>
        <item m="1" x="561"/>
        <item m="1" x="552"/>
        <item m="1" x="1020"/>
        <item m="1" x="805"/>
        <item m="1" x="1008"/>
        <item m="1" x="656"/>
        <item m="1" x="733"/>
        <item m="1" x="836"/>
        <item m="1" x="986"/>
        <item x="278"/>
        <item m="1" x="548"/>
        <item m="1" x="945"/>
        <item m="1" x="803"/>
        <item m="1" x="566"/>
        <item m="1" x="1015"/>
        <item m="1" x="660"/>
        <item m="1" x="1025"/>
        <item m="1" x="639"/>
        <item m="1" x="1053"/>
        <item x="32"/>
        <item m="1" x="1051"/>
        <item m="1" x="1009"/>
        <item m="1" x="535"/>
        <item m="1" x="1052"/>
        <item m="1" x="546"/>
        <item m="1" x="949"/>
        <item x="235"/>
        <item m="1" x="687"/>
        <item m="1" x="1081"/>
        <item m="1" x="954"/>
        <item m="1" x="967"/>
        <item m="1" x="745"/>
        <item x="190"/>
        <item m="1" x="528"/>
        <item m="1" x="731"/>
        <item m="1" x="648"/>
        <item m="1" x="734"/>
        <item m="1" x="724"/>
        <item m="1" x="1021"/>
        <item m="1" x="973"/>
        <item x="93"/>
        <item m="1" x="979"/>
        <item m="1" x="934"/>
        <item x="191"/>
        <item m="1" x="623"/>
        <item m="1" x="693"/>
        <item m="1" x="690"/>
        <item m="1" x="675"/>
        <item m="1" x="1030"/>
        <item x="216"/>
        <item m="1" x="862"/>
        <item m="1" x="924"/>
        <item m="1" x="722"/>
        <item m="1" x="587"/>
        <item m="1" x="782"/>
        <item x="347"/>
        <item m="1" x="895"/>
        <item m="1" x="565"/>
        <item m="1" x="826"/>
        <item m="1" x="920"/>
        <item m="1" x="902"/>
        <item m="1" x="942"/>
        <item x="230"/>
        <item m="1" x="930"/>
        <item m="1" x="768"/>
        <item m="1" x="789"/>
        <item m="1" x="678"/>
        <item m="1" x="705"/>
        <item m="1" x="652"/>
        <item m="1" x="593"/>
        <item m="1" x="737"/>
        <item m="1" x="853"/>
        <item m="1" x="1049"/>
        <item x="50"/>
        <item m="1" x="802"/>
        <item m="1" x="712"/>
        <item m="1" x="637"/>
        <item m="1" x="907"/>
        <item m="1" x="936"/>
        <item m="1" x="559"/>
        <item m="1" x="714"/>
        <item m="1" x="842"/>
        <item m="1" x="850"/>
        <item m="1" x="897"/>
        <item x="503"/>
        <item m="1" x="814"/>
        <item m="1" x="668"/>
        <item m="1" x="533"/>
        <item x="70"/>
        <item m="1" x="792"/>
        <item m="1" x="922"/>
        <item m="1" x="892"/>
        <item x="434"/>
        <item m="1" x="616"/>
        <item m="1" x="786"/>
        <item m="1" x="569"/>
        <item m="1" x="688"/>
        <item m="1" x="776"/>
        <item m="1" x="781"/>
        <item x="476"/>
        <item m="1" x="981"/>
        <item m="1" x="730"/>
        <item m="1" x="588"/>
        <item m="1" x="882"/>
        <item m="1" x="977"/>
        <item m="1" x="615"/>
        <item m="1" x="906"/>
        <item x="202"/>
        <item m="1" x="576"/>
        <item m="1" x="889"/>
        <item m="1" x="534"/>
        <item m="1" x="962"/>
        <item m="1" x="865"/>
        <item m="1" x="1045"/>
        <item m="1" x="667"/>
        <item m="1" x="709"/>
        <item m="1" x="987"/>
        <item m="1" x="824"/>
        <item m="1" x="874"/>
        <item m="1" x="886"/>
        <item x="10"/>
        <item x="155"/>
        <item m="1" x="729"/>
        <item m="1" x="530"/>
        <item m="1" x="785"/>
        <item m="1" x="1013"/>
        <item m="1" x="632"/>
        <item m="1" x="606"/>
        <item m="1" x="1026"/>
        <item x="129"/>
        <item m="1" x="992"/>
        <item m="1" x="838"/>
        <item x="141"/>
        <item x="5"/>
        <item m="1" x="521"/>
        <item m="1" x="1056"/>
        <item m="1" x="891"/>
        <item m="1" x="811"/>
        <item m="1" x="903"/>
        <item m="1" x="926"/>
        <item x="291"/>
        <item m="1" x="613"/>
        <item m="1" x="699"/>
        <item m="1" x="966"/>
        <item m="1" x="928"/>
        <item m="1" x="605"/>
        <item x="38"/>
        <item m="1" x="939"/>
        <item m="1" x="955"/>
        <item m="1" x="1057"/>
        <item m="1" x="594"/>
        <item m="1" x="701"/>
        <item m="1" x="626"/>
        <item m="1" x="796"/>
        <item m="1" x="875"/>
        <item m="1" x="527"/>
        <item x="55"/>
        <item m="1" x="837"/>
        <item m="1" x="916"/>
        <item m="1" x="787"/>
        <item m="1" x="866"/>
        <item m="1" x="635"/>
        <item m="1" x="887"/>
        <item x="210"/>
        <item m="1" x="573"/>
        <item m="1" x="642"/>
        <item m="1" x="1023"/>
        <item x="77"/>
        <item m="1" x="878"/>
        <item x="78"/>
        <item m="1" x="772"/>
        <item m="1" x="881"/>
        <item x="411"/>
        <item m="1" x="767"/>
        <item m="1" x="806"/>
        <item m="1" x="754"/>
        <item m="1" x="829"/>
        <item m="1" x="971"/>
        <item m="1" x="858"/>
        <item m="1" x="553"/>
        <item m="1" x="968"/>
        <item x="339"/>
        <item x="89"/>
        <item m="1" x="520"/>
        <item m="1" x="544"/>
        <item m="1" x="571"/>
        <item m="1" x="1004"/>
        <item x="330"/>
        <item m="1" x="758"/>
        <item m="1" x="775"/>
        <item m="1" x="964"/>
        <item m="1" x="918"/>
        <item m="1" x="804"/>
        <item m="1" x="555"/>
        <item m="1" x="671"/>
        <item m="1" x="622"/>
        <item m="1" x="994"/>
        <item m="1" x="985"/>
        <item m="1" x="702"/>
        <item m="1" x="644"/>
        <item m="1" x="859"/>
        <item m="1" x="743"/>
        <item m="1" x="609"/>
        <item m="1" x="725"/>
        <item m="1" x="645"/>
        <item m="1" x="607"/>
        <item m="1" x="1080"/>
        <item m="1" x="821"/>
        <item m="1" x="1060"/>
        <item x="25"/>
        <item m="1" x="1010"/>
        <item m="1" x="830"/>
        <item m="1" x="728"/>
        <item m="1" x="927"/>
        <item m="1" x="794"/>
        <item m="1" x="817"/>
        <item x="352"/>
        <item m="1" x="738"/>
        <item m="1" x="1050"/>
        <item m="1" x="558"/>
        <item m="1" x="940"/>
        <item m="1" x="1048"/>
        <item m="1" x="909"/>
        <item m="1" x="1006"/>
        <item m="1" x="540"/>
        <item m="1" x="984"/>
        <item m="1" x="659"/>
        <item m="1" x="810"/>
        <item m="1" x="773"/>
        <item m="1" x="641"/>
        <item m="1" x="598"/>
        <item m="1" x="735"/>
        <item m="1" x="708"/>
        <item m="1" x="800"/>
        <item m="1" x="1024"/>
        <item m="1" x="562"/>
        <item m="1" x="854"/>
        <item x="12"/>
        <item m="1" x="1058"/>
        <item m="1" x="1001"/>
        <item m="1" x="832"/>
        <item x="14"/>
        <item m="1" x="579"/>
        <item m="1" x="721"/>
        <item m="1" x="868"/>
        <item m="1" x="717"/>
        <item m="1" x="991"/>
        <item m="1" x="525"/>
        <item x="16"/>
        <item m="1" x="748"/>
        <item m="1" x="753"/>
        <item m="1" x="689"/>
        <item m="1" x="1062"/>
        <item m="1" x="624"/>
        <item m="1" x="957"/>
        <item m="1" x="841"/>
        <item m="1" x="691"/>
        <item x="87"/>
        <item m="1" x="757"/>
        <item m="1" x="679"/>
        <item m="1" x="628"/>
        <item m="1" x="828"/>
        <item x="198"/>
        <item m="1" x="950"/>
        <item m="1" x="515"/>
        <item m="1" x="739"/>
        <item m="1" x="719"/>
        <item m="1" x="723"/>
        <item m="1" x="551"/>
        <item m="1" x="568"/>
        <item m="1" x="556"/>
        <item m="1" x="620"/>
        <item m="1" x="885"/>
        <item x="91"/>
        <item m="1" x="1082"/>
        <item m="1" x="575"/>
        <item m="1" x="713"/>
        <item m="1" x="1079"/>
        <item m="1" x="603"/>
        <item x="263"/>
        <item m="1" x="764"/>
        <item x="184"/>
        <item m="1" x="547"/>
        <item m="1" x="704"/>
        <item m="1" x="923"/>
        <item m="1" x="872"/>
        <item m="1" x="822"/>
        <item x="412"/>
        <item m="1" x="1042"/>
        <item m="1" x="567"/>
        <item x="215"/>
        <item m="1" x="592"/>
        <item x="172"/>
        <item x="217"/>
        <item m="1" x="996"/>
        <item m="1" x="790"/>
        <item m="1" x="958"/>
        <item m="1" x="643"/>
        <item m="1" x="766"/>
        <item m="1" x="585"/>
        <item m="1" x="749"/>
        <item m="1" x="799"/>
        <item m="1" x="650"/>
        <item m="1" x="716"/>
        <item m="1" x="1070"/>
        <item x="0"/>
        <item x="1"/>
        <item x="3"/>
        <item x="6"/>
        <item x="7"/>
        <item x="8"/>
        <item x="11"/>
        <item x="13"/>
        <item x="17"/>
        <item x="18"/>
        <item x="19"/>
        <item x="20"/>
        <item x="21"/>
        <item x="22"/>
        <item x="24"/>
        <item x="26"/>
        <item x="27"/>
        <item m="1" x="617"/>
        <item x="29"/>
        <item m="1" x="1046"/>
        <item x="31"/>
        <item x="33"/>
        <item x="34"/>
        <item x="35"/>
        <item x="36"/>
        <item x="37"/>
        <item x="39"/>
        <item x="40"/>
        <item x="41"/>
        <item x="42"/>
        <item x="44"/>
        <item x="45"/>
        <item x="46"/>
        <item x="48"/>
        <item x="49"/>
        <item x="51"/>
        <item x="53"/>
        <item x="56"/>
        <item x="57"/>
        <item x="58"/>
        <item x="60"/>
        <item x="61"/>
        <item x="62"/>
        <item x="63"/>
        <item x="64"/>
        <item x="65"/>
        <item x="67"/>
        <item x="69"/>
        <item x="71"/>
        <item x="72"/>
        <item x="74"/>
        <item x="75"/>
        <item x="76"/>
        <item x="79"/>
        <item x="80"/>
        <item x="81"/>
        <item x="82"/>
        <item x="83"/>
        <item x="84"/>
        <item x="86"/>
        <item m="1" x="574"/>
        <item x="90"/>
        <item x="92"/>
        <item x="96"/>
        <item x="97"/>
        <item x="99"/>
        <item x="100"/>
        <item x="101"/>
        <item x="102"/>
        <item m="1" x="788"/>
        <item x="104"/>
        <item x="106"/>
        <item x="107"/>
        <item x="108"/>
        <item x="109"/>
        <item x="110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0"/>
        <item x="131"/>
        <item m="1" x="614"/>
        <item x="133"/>
        <item x="134"/>
        <item x="135"/>
        <item x="137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3"/>
        <item x="164"/>
        <item x="165"/>
        <item x="166"/>
        <item x="167"/>
        <item x="168"/>
        <item x="170"/>
        <item x="171"/>
        <item x="173"/>
        <item x="174"/>
        <item x="175"/>
        <item x="177"/>
        <item x="179"/>
        <item x="180"/>
        <item x="181"/>
        <item x="182"/>
        <item x="185"/>
        <item x="186"/>
        <item x="187"/>
        <item x="188"/>
        <item x="189"/>
        <item x="192"/>
        <item x="193"/>
        <item x="194"/>
        <item x="195"/>
        <item x="197"/>
        <item x="199"/>
        <item x="200"/>
        <item x="201"/>
        <item x="203"/>
        <item x="204"/>
        <item x="205"/>
        <item x="206"/>
        <item x="88"/>
        <item x="208"/>
        <item x="209"/>
        <item x="211"/>
        <item x="212"/>
        <item x="213"/>
        <item x="214"/>
        <item x="218"/>
        <item x="219"/>
        <item x="220"/>
        <item x="28"/>
        <item x="132"/>
        <item x="224"/>
        <item x="225"/>
        <item x="226"/>
        <item x="227"/>
        <item x="228"/>
        <item x="231"/>
        <item x="232"/>
        <item x="233"/>
        <item x="234"/>
        <item x="236"/>
        <item x="237"/>
        <item x="238"/>
        <item x="4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m="1" x="898"/>
        <item x="264"/>
        <item x="265"/>
        <item x="266"/>
        <item x="267"/>
        <item x="268"/>
        <item x="269"/>
        <item m="1" x="655"/>
        <item x="270"/>
        <item x="271"/>
        <item x="272"/>
        <item x="273"/>
        <item x="274"/>
        <item x="275"/>
        <item m="1" x="965"/>
        <item x="277"/>
        <item x="279"/>
        <item x="280"/>
        <item x="281"/>
        <item x="282"/>
        <item x="283"/>
        <item x="285"/>
        <item x="286"/>
        <item x="288"/>
        <item x="290"/>
        <item x="292"/>
        <item x="477"/>
        <item x="293"/>
        <item x="294"/>
        <item x="295"/>
        <item x="296"/>
        <item x="298"/>
        <item x="299"/>
        <item x="300"/>
        <item x="301"/>
        <item x="302"/>
        <item x="303"/>
        <item x="304"/>
        <item x="305"/>
        <item x="306"/>
        <item x="308"/>
        <item x="309"/>
        <item m="1" x="665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7"/>
        <item x="338"/>
        <item x="103"/>
        <item x="30"/>
        <item x="340"/>
        <item x="341"/>
        <item x="342"/>
        <item x="344"/>
        <item x="345"/>
        <item x="346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m="1" x="931"/>
        <item x="369"/>
        <item x="370"/>
        <item x="371"/>
        <item x="372"/>
        <item x="373"/>
        <item x="374"/>
        <item x="375"/>
        <item x="376"/>
        <item x="377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67"/>
        <item x="394"/>
        <item x="395"/>
        <item m="1" x="997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m="1" x="884"/>
        <item x="410"/>
        <item x="413"/>
        <item x="414"/>
        <item x="415"/>
        <item x="416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09"/>
        <item x="468"/>
        <item x="470"/>
        <item x="471"/>
        <item x="472"/>
        <item x="473"/>
        <item x="474"/>
        <item x="475"/>
        <item m="1" x="894"/>
        <item m="1" x="770"/>
        <item m="1" x="925"/>
        <item x="479"/>
        <item x="480"/>
        <item x="481"/>
        <item m="1" x="1065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4"/>
        <item x="505"/>
        <item x="506"/>
        <item x="507"/>
        <item x="508"/>
        <item x="509"/>
        <item x="396"/>
        <item x="478"/>
        <item x="48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insertBlankRow="1" defaultSubtotal="0">
      <items count="11">
        <item x="1"/>
        <item n="AD" x="2"/>
        <item n="YR" x="3"/>
        <item x="0"/>
        <item x="5"/>
        <item x="4"/>
        <item x="6"/>
        <item x="7"/>
        <item x="8"/>
        <item x="9"/>
        <item x="10"/>
      </items>
    </pivotField>
    <pivotField showAll="0" defaultSubtotal="0">
      <items count="2">
        <item x="0"/>
        <item x="1"/>
      </items>
    </pivotField>
  </pivotFields>
  <rowFields count="2">
    <field x="4"/>
    <field x="59"/>
  </rowFields>
  <rowItems count="160">
    <i>
      <x/>
    </i>
    <i r="1">
      <x v="654"/>
    </i>
    <i r="1">
      <x v="869"/>
    </i>
    <i r="1">
      <x v="653"/>
    </i>
    <i r="1">
      <x v="668"/>
    </i>
    <i r="1">
      <x v="816"/>
    </i>
    <i r="1">
      <x v="736"/>
    </i>
    <i r="1">
      <x v="731"/>
    </i>
    <i r="1">
      <x v="219"/>
    </i>
    <i r="1">
      <x v="276"/>
    </i>
    <i r="1">
      <x v="974"/>
    </i>
    <i r="1">
      <x v="1042"/>
    </i>
    <i r="1">
      <x v="106"/>
    </i>
    <i r="1">
      <x v="672"/>
    </i>
    <i r="1">
      <x v="975"/>
    </i>
    <i r="1">
      <x v="5"/>
    </i>
    <i r="1">
      <x v="868"/>
    </i>
    <i r="1">
      <x v="356"/>
    </i>
    <i r="1">
      <x v="86"/>
    </i>
    <i r="1">
      <x v="1082"/>
    </i>
    <i r="1">
      <x v="101"/>
    </i>
    <i r="1">
      <x v="925"/>
    </i>
    <i r="1">
      <x v="652"/>
    </i>
    <i r="1">
      <x v="1043"/>
    </i>
    <i r="1">
      <x v="926"/>
    </i>
    <i r="1">
      <x v="2"/>
    </i>
    <i r="1">
      <x v="655"/>
    </i>
    <i r="1">
      <x v="737"/>
    </i>
    <i r="1">
      <x v="977"/>
    </i>
    <i r="1">
      <x v="738"/>
    </i>
    <i r="1">
      <x v="927"/>
    </i>
    <i r="1">
      <x v="870"/>
    </i>
    <i r="1">
      <x v="871"/>
    </i>
    <i r="1">
      <x v="817"/>
    </i>
    <i r="1">
      <x v="739"/>
    </i>
    <i r="1">
      <x v="480"/>
    </i>
    <i r="1">
      <x v="740"/>
    </i>
    <i r="1">
      <x v="773"/>
    </i>
    <i r="1">
      <x v="872"/>
    </i>
    <i r="1">
      <x v="250"/>
    </i>
    <i r="1">
      <x v="677"/>
    </i>
    <i r="1">
      <x v="928"/>
    </i>
    <i r="1">
      <x v="741"/>
    </i>
    <i r="1">
      <x v="753"/>
    </i>
    <i r="1">
      <x v="873"/>
    </i>
    <i r="1">
      <x v="818"/>
    </i>
    <i r="1">
      <x v="744"/>
    </i>
    <i r="1">
      <x v="742"/>
    </i>
    <i r="1">
      <x v="929"/>
    </i>
    <i r="1">
      <x v="882"/>
    </i>
    <i r="1">
      <x v="829"/>
    </i>
    <i r="1">
      <x v="315"/>
    </i>
    <i r="1">
      <x v="747"/>
    </i>
    <i r="1">
      <x v="930"/>
    </i>
    <i r="1">
      <x v="479"/>
    </i>
    <i r="1">
      <x v="979"/>
    </i>
    <i r="1">
      <x v="743"/>
    </i>
    <i r="1">
      <x v="16"/>
    </i>
    <i r="1">
      <x v="755"/>
    </i>
    <i r="1">
      <x v="745"/>
    </i>
    <i r="1">
      <x v="756"/>
    </i>
    <i r="1">
      <x v="754"/>
    </i>
    <i r="1">
      <x v="670"/>
    </i>
    <i r="1">
      <x v="34"/>
    </i>
    <i r="1">
      <x v="815"/>
    </i>
    <i r="1">
      <x v="931"/>
    </i>
    <i r="1">
      <x v="467"/>
    </i>
    <i r="1">
      <x v="748"/>
    </i>
    <i r="1">
      <x v="476"/>
    </i>
    <i r="1">
      <x v="981"/>
    </i>
    <i r="1">
      <x v="983"/>
    </i>
    <i r="1">
      <x v="750"/>
    </i>
    <i r="1">
      <x v="751"/>
    </i>
    <i r="1">
      <x v="819"/>
    </i>
    <i r="1">
      <x v="142"/>
    </i>
    <i r="1">
      <x v="825"/>
    </i>
    <i r="1">
      <x v="656"/>
    </i>
    <i r="1">
      <x v="826"/>
    </i>
    <i r="1">
      <x v="402"/>
    </i>
    <i r="1">
      <x v="657"/>
    </i>
    <i r="1">
      <x v="732"/>
    </i>
    <i r="1">
      <x v="932"/>
    </i>
    <i r="1">
      <x v="733"/>
    </i>
    <i r="1">
      <x v="658"/>
    </i>
    <i r="1">
      <x v="734"/>
    </i>
    <i r="1">
      <x v="978"/>
    </i>
    <i r="1">
      <x v="735"/>
    </i>
    <i r="1">
      <x v="980"/>
    </i>
    <i r="1">
      <x v="234"/>
    </i>
    <i r="1">
      <x v="982"/>
    </i>
    <i r="1">
      <x v="584"/>
    </i>
    <i r="1">
      <x v="749"/>
    </i>
    <i r="1">
      <x v="103"/>
    </i>
    <i r="1">
      <x v="1044"/>
    </i>
    <i r="1">
      <x v="874"/>
    </i>
    <i r="1">
      <x v="752"/>
    </i>
    <i r="1">
      <x v="875"/>
    </i>
    <i t="blank">
      <x/>
    </i>
    <i>
      <x v="1"/>
    </i>
    <i r="1">
      <x v="409"/>
    </i>
    <i r="1">
      <x v="321"/>
    </i>
    <i r="1">
      <x v="687"/>
    </i>
    <i r="1">
      <x v="757"/>
    </i>
    <i r="1">
      <x v="933"/>
    </i>
    <i r="1">
      <x v="659"/>
    </i>
    <i r="1">
      <x v="588"/>
    </i>
    <i r="1">
      <x v="876"/>
    </i>
    <i r="1">
      <x v="771"/>
    </i>
    <i r="1">
      <x v="468"/>
    </i>
    <i r="1">
      <x v="761"/>
    </i>
    <i r="1">
      <x v="46"/>
    </i>
    <i r="1">
      <x v="17"/>
    </i>
    <i r="1">
      <x v="178"/>
    </i>
    <i r="1">
      <x v="143"/>
    </i>
    <i r="1">
      <x v="820"/>
    </i>
    <i r="1">
      <x v="934"/>
    </i>
    <i r="1">
      <x v="984"/>
    </i>
    <i r="1">
      <x v="556"/>
    </i>
    <i r="1">
      <x v="1045"/>
    </i>
    <i r="1">
      <x v="758"/>
    </i>
    <i r="1">
      <x v="503"/>
    </i>
    <i r="1">
      <x v="985"/>
    </i>
    <i r="1">
      <x v="595"/>
    </i>
    <i r="1">
      <x v="660"/>
    </i>
    <i r="1">
      <x v="661"/>
    </i>
    <i r="1">
      <x v="563"/>
    </i>
    <i r="1">
      <x v="772"/>
    </i>
    <i r="1">
      <x v="639"/>
    </i>
    <i r="1">
      <x v="823"/>
    </i>
    <i r="1">
      <x v="487"/>
    </i>
    <i r="1">
      <x v="666"/>
    </i>
    <i r="1">
      <x v="663"/>
    </i>
    <i r="1">
      <x v="821"/>
    </i>
    <i r="1">
      <x v="759"/>
    </i>
    <i r="1">
      <x v="664"/>
    </i>
    <i r="1">
      <x v="760"/>
    </i>
    <i r="1">
      <x v="935"/>
    </i>
    <i r="1">
      <x v="48"/>
    </i>
    <i r="1">
      <x v="311"/>
    </i>
    <i r="1">
      <x v="987"/>
    </i>
    <i r="1">
      <x v="762"/>
    </i>
    <i r="1">
      <x v="373"/>
    </i>
    <i r="1">
      <x v="763"/>
    </i>
    <i r="1">
      <x v="822"/>
    </i>
    <i r="1">
      <x v="764"/>
    </i>
    <i r="1">
      <x v="824"/>
    </i>
    <i r="1">
      <x v="765"/>
    </i>
    <i r="1">
      <x v="877"/>
    </i>
    <i r="1">
      <x v="766"/>
    </i>
    <i r="1">
      <x v="133"/>
    </i>
    <i r="1">
      <x v="767"/>
    </i>
    <i r="1">
      <x v="665"/>
    </i>
    <i r="1">
      <x v="988"/>
    </i>
    <i r="1">
      <x v="986"/>
    </i>
    <i r="1">
      <x v="662"/>
    </i>
    <i r="1">
      <x v="667"/>
    </i>
    <i r="1">
      <x v="770"/>
    </i>
    <i r="1">
      <x v="768"/>
    </i>
    <i r="1">
      <x v="769"/>
    </i>
    <i t="blank">
      <x v="1"/>
    </i>
  </rowItems>
  <colFields count="1">
    <field x="0"/>
  </colFields>
  <colItems count="8">
    <i>
      <x v="10"/>
    </i>
    <i>
      <x v="11"/>
    </i>
    <i>
      <x v="12"/>
    </i>
    <i>
      <x v="13"/>
    </i>
    <i>
      <x v="14"/>
    </i>
    <i>
      <x v="16"/>
    </i>
    <i>
      <x v="17"/>
    </i>
    <i t="grand">
      <x/>
    </i>
  </colItems>
  <pageFields count="1">
    <pageField fld="2" hier="-1"/>
  </pageFields>
  <dataFields count="1">
    <dataField name="Suma de PTS" fld="57" baseField="50" baseItem="0" numFmtId="165"/>
  </dataFields>
  <formats count="6">
    <format dxfId="66">
      <pivotArea field="0" type="button" dataOnly="0" labelOnly="1" outline="0" axis="axisCol" fieldPosition="0"/>
    </format>
    <format dxfId="65">
      <pivotArea type="topRight" dataOnly="0" labelOnly="1" outline="0" fieldPosition="0"/>
    </format>
    <format dxfId="64">
      <pivotArea grandCol="1" outline="0" collapsedLevelsAreSubtotals="1" fieldPosition="0"/>
    </format>
    <format dxfId="63">
      <pivotArea dataOnly="0" labelOnly="1" grandCol="1" outline="0" fieldPosition="0"/>
    </format>
    <format dxfId="62">
      <pivotArea grandCol="1" outline="0" collapsedLevelsAreSubtotals="1" fieldPosition="0"/>
    </format>
    <format dxfId="61">
      <pivotArea collapsedLevelsAreSubtotals="1" fieldPosition="0">
        <references count="1">
          <reference field="4" count="1">
            <x v="0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1" cacheId="227" applyNumberFormats="0" applyBorderFormats="0" applyFontFormats="0" applyPatternFormats="0" applyAlignmentFormats="0" applyWidthHeightFormats="1" dataCaption="Valores" updatedVersion="5" minRefreshableVersion="3" rowGrandTotals="0" itemPrintTitles="1" createdVersion="5" indent="0" compact="0" compactData="0" gridDropZones="1" multipleFieldFilters="0">
  <location ref="B5:J19" firstHeaderRow="1" firstDataRow="2" firstDataCol="1" rowPageCount="1" colPageCount="1"/>
  <pivotFields count="9">
    <pivotField axis="axisCol" compact="0" outline="0" showAll="0">
      <items count="18">
        <item h="1" m="1" x="16"/>
        <item h="1" m="1" x="12"/>
        <item h="1" m="1" x="8"/>
        <item h="1" m="1" x="13"/>
        <item h="1" m="1" x="11"/>
        <item h="1" m="1" x="15"/>
        <item h="1" m="1" x="7"/>
        <item h="1" m="1" x="9"/>
        <item h="1" m="1" x="10"/>
        <item h="1" m="1" x="14"/>
        <item x="0"/>
        <item x="1"/>
        <item x="2"/>
        <item x="3"/>
        <item x="4"/>
        <item x="5"/>
        <item x="6"/>
        <item t="default"/>
      </items>
    </pivotField>
    <pivotField axis="axisRow" compact="0" outline="0" showAll="0" sortType="descending">
      <items count="24">
        <item x="0"/>
        <item x="2"/>
        <item m="1" x="16"/>
        <item m="1" x="19"/>
        <item m="1" x="22"/>
        <item m="1" x="17"/>
        <item m="1" x="18"/>
        <item m="1" x="15"/>
        <item m="1" x="20"/>
        <item m="1" x="14"/>
        <item x="12"/>
        <item x="10"/>
        <item m="1" x="21"/>
        <item m="1" x="13"/>
        <item x="7"/>
        <item x="3"/>
        <item x="1"/>
        <item x="4"/>
        <item x="5"/>
        <item x="6"/>
        <item x="9"/>
        <item x="11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numFmtId="165" outline="0" showAll="0"/>
    <pivotField compact="0" numFmtId="165" outline="0" showAll="0"/>
    <pivotField compact="0" numFmtId="165" outline="0" showAll="0"/>
    <pivotField axis="axisPage" compact="0" outline="0" multipleItemSelectionAllowed="1" showAll="0">
      <items count="4">
        <item x="0"/>
        <item h="1" x="1"/>
        <item h="1" m="1" x="2"/>
        <item t="default"/>
      </items>
    </pivotField>
    <pivotField compact="0" numFmtId="165" outline="0" showAll="0"/>
    <pivotField compact="0" numFmtId="165" outline="0" showAll="0"/>
  </pivotFields>
  <rowFields count="1">
    <field x="1"/>
  </rowFields>
  <rowItems count="13">
    <i>
      <x v="1"/>
    </i>
    <i>
      <x/>
    </i>
    <i>
      <x v="15"/>
    </i>
    <i>
      <x v="16"/>
    </i>
    <i>
      <x v="11"/>
    </i>
    <i>
      <x v="14"/>
    </i>
    <i>
      <x v="17"/>
    </i>
    <i>
      <x v="20"/>
    </i>
    <i>
      <x v="18"/>
    </i>
    <i>
      <x v="22"/>
    </i>
    <i>
      <x v="10"/>
    </i>
    <i>
      <x v="19"/>
    </i>
    <i>
      <x v="21"/>
    </i>
  </rowItems>
  <colFields count="1">
    <field x="0"/>
  </colFields>
  <colItems count="8"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1">
    <pageField fld="6" hier="-1"/>
  </pageFields>
  <dataFields count="1">
    <dataField name="Suma de Puntos" fld="3" baseField="0" baseItem="0" numFmtId="165"/>
  </dataFields>
  <formats count="7">
    <format dxfId="54">
      <pivotArea outline="0" collapsedLevelsAreSubtotals="1" fieldPosition="0"/>
    </format>
    <format dxfId="53">
      <pivotArea dataOnly="0" outline="0" fieldPosition="0">
        <references count="1">
          <reference field="1" count="0" defaultSubtotal="1"/>
        </references>
      </pivotArea>
    </format>
    <format dxfId="52">
      <pivotArea dataOnly="0" outline="0" fieldPosition="0">
        <references count="1">
          <reference field="1" count="0" defaultSubtotal="1"/>
        </references>
      </pivotArea>
    </format>
    <format dxfId="51">
      <pivotArea grandCol="1" outline="0" collapsedLevelsAreSubtotals="1" fieldPosition="0"/>
    </format>
    <format dxfId="50">
      <pivotArea outline="0" collapsedLevelsAreSubtotals="1" fieldPosition="0">
        <references count="1">
          <reference field="1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2"/>
          </reference>
        </references>
      </pivotArea>
    </format>
    <format dxfId="49">
      <pivotArea dataOnly="0" labelOnly="1" outline="0" fieldPosition="0">
        <references count="1">
          <reference field="0" count="0"/>
        </references>
      </pivotArea>
    </format>
    <format dxfId="4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 dinámica3" cacheId="207" applyNumberFormats="0" applyBorderFormats="0" applyFontFormats="0" applyPatternFormats="0" applyAlignmentFormats="0" applyWidthHeightFormats="1" dataCaption="Valores" updatedVersion="5" minRefreshableVersion="3" rowGrandTotals="0" itemPrintTitles="1" createdVersion="5" indent="0" compact="0" compactData="0" gridDropZones="1" multipleFieldFilters="0">
  <location ref="A23:K117" firstHeaderRow="1" firstDataRow="2" firstDataCol="3"/>
  <pivotFields count="9">
    <pivotField axis="axisCol" compact="0" outline="0" showAll="0">
      <items count="18">
        <item h="1" m="1" x="16"/>
        <item h="1" m="1" x="12"/>
        <item h="1" m="1" x="8"/>
        <item h="1" m="1" x="13"/>
        <item h="1" m="1" x="11"/>
        <item h="1" m="1" x="15"/>
        <item h="1" x="7"/>
        <item h="1" m="1" x="9"/>
        <item h="1" m="1" x="10"/>
        <item h="1" m="1" x="14"/>
        <item x="0"/>
        <item x="1"/>
        <item x="2"/>
        <item x="3"/>
        <item x="4"/>
        <item x="5"/>
        <item x="6"/>
        <item t="default"/>
      </items>
    </pivotField>
    <pivotField axis="axisRow" compact="0" outline="0" showAll="0" sortType="descending">
      <items count="21">
        <item x="0"/>
        <item x="2"/>
        <item m="1" x="15"/>
        <item m="1" x="16"/>
        <item m="1" x="17"/>
        <item m="1" x="14"/>
        <item m="1" x="18"/>
        <item m="1" x="13"/>
        <item x="10"/>
        <item m="1" x="19"/>
        <item x="12"/>
        <item x="7"/>
        <item x="3"/>
        <item x="1"/>
        <item x="4"/>
        <item x="5"/>
        <item x="6"/>
        <item x="9"/>
        <item x="11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>
      <items count="106">
        <item m="1" x="102"/>
        <item m="1" x="83"/>
        <item m="1" x="93"/>
        <item x="5"/>
        <item x="15"/>
        <item m="1" x="94"/>
        <item m="1" x="98"/>
        <item x="56"/>
        <item m="1" x="70"/>
        <item m="1" x="79"/>
        <item x="2"/>
        <item x="4"/>
        <item m="1" x="76"/>
        <item m="1" x="101"/>
        <item m="1" x="62"/>
        <item m="1" x="68"/>
        <item m="1" x="64"/>
        <item x="53"/>
        <item x="45"/>
        <item m="1" x="78"/>
        <item m="1" x="74"/>
        <item x="6"/>
        <item m="1" x="84"/>
        <item x="57"/>
        <item m="1" x="75"/>
        <item m="1" x="90"/>
        <item m="1" x="71"/>
        <item m="1" x="104"/>
        <item m="1" x="65"/>
        <item m="1" x="81"/>
        <item m="1" x="91"/>
        <item x="40"/>
        <item x="28"/>
        <item x="29"/>
        <item m="1" x="96"/>
        <item m="1" x="100"/>
        <item m="1" x="85"/>
        <item m="1" x="92"/>
        <item x="43"/>
        <item x="58"/>
        <item m="1" x="97"/>
        <item m="1" x="69"/>
        <item m="1" x="72"/>
        <item x="9"/>
        <item m="1" x="87"/>
        <item m="1" x="99"/>
        <item x="30"/>
        <item m="1" x="86"/>
        <item m="1" x="80"/>
        <item m="1" x="103"/>
        <item x="60"/>
        <item m="1" x="88"/>
        <item m="1" x="67"/>
        <item x="19"/>
        <item x="21"/>
        <item m="1" x="95"/>
        <item m="1" x="73"/>
        <item m="1" x="66"/>
        <item m="1" x="63"/>
        <item x="17"/>
        <item m="1" x="61"/>
        <item x="18"/>
        <item x="22"/>
        <item m="1" x="82"/>
        <item m="1" x="89"/>
        <item x="3"/>
        <item x="0"/>
        <item x="1"/>
        <item x="10"/>
        <item x="11"/>
        <item x="12"/>
        <item x="13"/>
        <item x="14"/>
        <item x="16"/>
        <item x="20"/>
        <item x="34"/>
        <item x="35"/>
        <item x="36"/>
        <item x="47"/>
        <item x="7"/>
        <item x="8"/>
        <item m="1" x="77"/>
        <item x="24"/>
        <item x="25"/>
        <item x="26"/>
        <item x="27"/>
        <item x="31"/>
        <item x="32"/>
        <item x="33"/>
        <item x="42"/>
        <item x="41"/>
        <item x="46"/>
        <item x="48"/>
        <item x="49"/>
        <item x="52"/>
        <item x="44"/>
        <item x="23"/>
        <item x="59"/>
        <item x="38"/>
        <item x="39"/>
        <item x="37"/>
        <item x="50"/>
        <item x="51"/>
        <item x="54"/>
        <item x="5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numFmtId="165" outline="0" showAll="0"/>
    <pivotField compact="0" numFmtId="165" outline="0" showAll="0"/>
    <pivotField compact="0" numFmtId="165" outline="0" showAll="0"/>
    <pivotField axis="axisRow" compact="0" outline="0" showAll="0">
      <items count="4">
        <item x="0"/>
        <item x="1"/>
        <item h="1" x="2"/>
        <item t="default"/>
      </items>
    </pivotField>
    <pivotField compact="0" numFmtId="165" outline="0" showAll="0"/>
    <pivotField compact="0" numFmtId="165" outline="0" showAll="0"/>
  </pivotFields>
  <rowFields count="3">
    <field x="6"/>
    <field x="1"/>
    <field x="2"/>
  </rowFields>
  <rowItems count="93">
    <i>
      <x/>
      <x v="1"/>
      <x v="68"/>
    </i>
    <i r="2">
      <x v="70"/>
    </i>
    <i r="2">
      <x v="4"/>
    </i>
    <i r="2">
      <x v="73"/>
    </i>
    <i r="2">
      <x v="69"/>
    </i>
    <i r="2">
      <x v="72"/>
    </i>
    <i r="2">
      <x v="71"/>
    </i>
    <i t="default" r="1">
      <x v="1"/>
    </i>
    <i r="1">
      <x/>
      <x v="67"/>
    </i>
    <i r="2">
      <x v="66"/>
    </i>
    <i r="2">
      <x v="10"/>
    </i>
    <i r="2">
      <x v="65"/>
    </i>
    <i r="2">
      <x v="11"/>
    </i>
    <i r="2">
      <x v="7"/>
    </i>
    <i t="default" r="1">
      <x/>
    </i>
    <i r="1">
      <x v="12"/>
      <x v="59"/>
    </i>
    <i r="2">
      <x v="61"/>
    </i>
    <i r="2">
      <x v="53"/>
    </i>
    <i r="2">
      <x v="74"/>
    </i>
    <i r="2">
      <x v="62"/>
    </i>
    <i r="2">
      <x v="54"/>
    </i>
    <i t="default" r="1">
      <x v="12"/>
    </i>
    <i r="1">
      <x v="13"/>
      <x v="79"/>
    </i>
    <i r="2">
      <x v="80"/>
    </i>
    <i r="2">
      <x v="43"/>
    </i>
    <i r="2">
      <x v="94"/>
    </i>
    <i r="2">
      <x v="21"/>
    </i>
    <i r="2">
      <x v="23"/>
    </i>
    <i t="default" r="1">
      <x v="13"/>
    </i>
    <i r="1">
      <x v="8"/>
      <x v="78"/>
    </i>
    <i r="2">
      <x v="18"/>
    </i>
    <i r="2">
      <x v="17"/>
    </i>
    <i r="2">
      <x v="97"/>
    </i>
    <i r="2">
      <x v="95"/>
    </i>
    <i t="default" r="1">
      <x v="8"/>
    </i>
    <i r="1">
      <x v="11"/>
      <x v="75"/>
    </i>
    <i r="2">
      <x v="76"/>
    </i>
    <i r="2">
      <x v="77"/>
    </i>
    <i t="default" r="1">
      <x v="11"/>
    </i>
    <i r="1">
      <x v="19"/>
      <x v="103"/>
    </i>
    <i r="2">
      <x v="104"/>
    </i>
    <i r="2">
      <x v="100"/>
    </i>
    <i r="2">
      <x v="101"/>
    </i>
    <i r="2">
      <x v="99"/>
    </i>
    <i r="2">
      <x v="98"/>
    </i>
    <i r="2">
      <x v="102"/>
    </i>
    <i t="default" r="1">
      <x v="19"/>
    </i>
    <i r="1">
      <x v="14"/>
      <x v="96"/>
    </i>
    <i r="2">
      <x v="92"/>
    </i>
    <i r="2">
      <x v="82"/>
    </i>
    <i r="2">
      <x v="83"/>
    </i>
    <i r="2">
      <x v="84"/>
    </i>
    <i r="2">
      <x v="85"/>
    </i>
    <i t="default" r="1">
      <x v="14"/>
    </i>
    <i r="1">
      <x v="17"/>
      <x v="31"/>
    </i>
    <i r="2">
      <x v="89"/>
    </i>
    <i r="2">
      <x v="38"/>
    </i>
    <i r="2">
      <x v="39"/>
    </i>
    <i r="2">
      <x v="90"/>
    </i>
    <i t="default" r="1">
      <x v="17"/>
    </i>
    <i r="1">
      <x v="15"/>
      <x v="32"/>
    </i>
    <i r="2">
      <x v="33"/>
    </i>
    <i r="2">
      <x v="46"/>
    </i>
    <i r="2">
      <x v="93"/>
    </i>
    <i r="2">
      <x v="86"/>
    </i>
    <i t="default" r="1">
      <x v="15"/>
    </i>
    <i r="1">
      <x v="16"/>
      <x v="87"/>
    </i>
    <i r="2">
      <x v="88"/>
    </i>
    <i t="default" r="1">
      <x v="16"/>
    </i>
    <i r="1">
      <x v="18"/>
      <x v="91"/>
    </i>
    <i t="default" r="1">
      <x v="18"/>
    </i>
    <i t="default">
      <x/>
    </i>
    <i>
      <x v="1"/>
      <x v="1"/>
      <x v="72"/>
    </i>
    <i r="2">
      <x v="73"/>
    </i>
    <i r="2">
      <x v="71"/>
    </i>
    <i r="2">
      <x v="68"/>
    </i>
    <i r="2">
      <x v="4"/>
    </i>
    <i r="2">
      <x v="69"/>
    </i>
    <i t="default" r="1">
      <x v="1"/>
    </i>
    <i r="1">
      <x/>
      <x v="11"/>
    </i>
    <i r="2">
      <x v="66"/>
    </i>
    <i r="2">
      <x v="3"/>
    </i>
    <i t="default" r="1">
      <x/>
    </i>
    <i r="1">
      <x v="14"/>
      <x v="85"/>
    </i>
    <i r="2">
      <x v="82"/>
    </i>
    <i t="default" r="1">
      <x v="14"/>
    </i>
    <i r="1">
      <x v="16"/>
      <x v="88"/>
    </i>
    <i t="default" r="1">
      <x v="16"/>
    </i>
    <i r="1">
      <x v="12"/>
      <x v="53"/>
    </i>
    <i r="2">
      <x v="62"/>
    </i>
    <i r="2">
      <x v="54"/>
    </i>
    <i t="default" r="1">
      <x v="12"/>
    </i>
    <i t="default">
      <x v="1"/>
    </i>
  </rowItems>
  <colFields count="1">
    <field x="0"/>
  </colFields>
  <colItems count="8"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dataFields count="1">
    <dataField name="Suma de Puntos" fld="3" baseField="0" baseItem="0" numFmtId="165"/>
  </dataFields>
  <formats count="6">
    <format dxfId="60">
      <pivotArea outline="0" collapsedLevelsAreSubtotals="1" fieldPosition="0"/>
    </format>
    <format dxfId="59">
      <pivotArea dataOnly="0" outline="0" fieldPosition="0">
        <references count="1">
          <reference field="1" count="0" defaultSubtotal="1"/>
        </references>
      </pivotArea>
    </format>
    <format dxfId="58">
      <pivotArea dataOnly="0" outline="0" fieldPosition="0">
        <references count="1">
          <reference field="1" count="0" defaultSubtotal="1"/>
        </references>
      </pivotArea>
    </format>
    <format dxfId="57">
      <pivotArea grandCol="1" outline="0" collapsedLevelsAreSubtotals="1" fieldPosition="0"/>
    </format>
    <format dxfId="56">
      <pivotArea dataOnly="0" outline="0" fieldPosition="0">
        <references count="1">
          <reference field="6" count="0" defaultSubtotal="1"/>
        </references>
      </pivotArea>
    </format>
    <format dxfId="55">
      <pivotArea outline="0" collapsedLevelsAreSubtotals="1" fieldPosition="0">
        <references count="4">
          <reference field="0" count="1" selected="0">
            <x v="15"/>
          </reference>
          <reference field="1" count="1" selected="0">
            <x v="13"/>
          </reference>
          <reference field="2" count="1" selected="0">
            <x v="79"/>
          </reference>
          <reference field="6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 dinámica1" cacheId="222" applyNumberFormats="0" applyBorderFormats="0" applyFontFormats="0" applyPatternFormats="0" applyAlignmentFormats="0" applyWidthHeightFormats="1" dataCaption="Valores" grandTotalCaption="Total" showMissing="0" updatedVersion="5" minRefreshableVersion="3" rowGrandTotals="0" itemPrintTitles="1" createdVersion="4" indent="0" outline="1" outlineData="1" gridDropZones="1">
  <location ref="B3:J370" firstHeaderRow="1" firstDataRow="2" firstDataCol="1" rowPageCount="1" colPageCount="1"/>
  <pivotFields count="64">
    <pivotField axis="axisCol" showAll="0" insertBlankRow="1" defaultSubtotal="0">
      <items count="8">
        <item x="7"/>
        <item x="0"/>
        <item x="1"/>
        <item x="2"/>
        <item x="3"/>
        <item x="4"/>
        <item x="5"/>
        <item x="6"/>
      </items>
    </pivotField>
    <pivotField showAll="0" insertBlankRow="1" defaultSubtotal="0">
      <items count="3">
        <item x="0"/>
        <item x="1"/>
        <item x="2"/>
      </items>
    </pivotField>
    <pivotField axis="axisRow" showAll="0" sortType="descending" defaultSubtotal="0">
      <items count="7">
        <item x="6"/>
        <item x="5"/>
        <item x="0"/>
        <item x="1"/>
        <item x="2"/>
        <item x="3"/>
        <item x="4"/>
      </items>
    </pivotField>
    <pivotField showAll="0" defaultSubtotal="0"/>
    <pivotField showAll="0" insertBlankRow="1" defaultSubtotal="0"/>
    <pivotField showAll="0" insertBlankRow="1" defaultSubtotal="0"/>
    <pivotField axis="axisPage" multipleItemSelectionAllowed="1" showAll="0" insertBlankRow="1" defaultSubtotal="0">
      <items count="3">
        <item h="1" x="1"/>
        <item x="0"/>
        <item h="1" x="2"/>
      </items>
    </pivotField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axis="axisRow" showAll="0" insertBlankRow="1" sortType="descending" defaultSubtotal="0">
      <items count="371">
        <item x="147"/>
        <item x="15"/>
        <item x="149"/>
        <item x="122"/>
        <item x="25"/>
        <item x="115"/>
        <item x="148"/>
        <item x="95"/>
        <item x="120"/>
        <item x="89"/>
        <item x="63"/>
        <item x="121"/>
        <item x="163"/>
        <item x="46"/>
        <item x="18"/>
        <item x="9"/>
        <item x="83"/>
        <item x="54"/>
        <item x="92"/>
        <item x="73"/>
        <item x="2"/>
        <item x="114"/>
        <item x="68"/>
        <item x="66"/>
        <item x="111"/>
        <item x="151"/>
        <item x="144"/>
        <item x="136"/>
        <item x="135"/>
        <item x="88"/>
        <item x="112"/>
        <item x="10"/>
        <item x="61"/>
        <item x="370"/>
        <item x="118"/>
        <item x="116"/>
        <item x="117"/>
        <item x="119"/>
        <item x="19"/>
        <item x="137"/>
        <item x="85"/>
        <item x="153"/>
        <item x="21"/>
        <item x="152"/>
        <item x="53"/>
        <item x="143"/>
        <item x="94"/>
        <item x="23"/>
        <item x="64"/>
        <item x="31"/>
        <item x="123"/>
        <item x="29"/>
        <item x="87"/>
        <item x="157"/>
        <item x="55"/>
        <item x="150"/>
        <item x="52"/>
        <item x="126"/>
        <item x="154"/>
        <item x="56"/>
        <item x="132"/>
        <item x="67"/>
        <item x="142"/>
        <item x="4"/>
        <item x="16"/>
        <item x="159"/>
        <item x="156"/>
        <item x="105"/>
        <item x="70"/>
        <item x="30"/>
        <item x="27"/>
        <item x="43"/>
        <item x="127"/>
        <item x="17"/>
        <item x="141"/>
        <item x="35"/>
        <item x="124"/>
        <item x="59"/>
        <item x="145"/>
        <item x="158"/>
        <item x="113"/>
        <item x="78"/>
        <item x="100"/>
        <item x="98"/>
        <item x="134"/>
        <item x="32"/>
        <item x="138"/>
        <item x="12"/>
        <item x="36"/>
        <item x="79"/>
        <item x="93"/>
        <item x="162"/>
        <item x="8"/>
        <item x="11"/>
        <item x="130"/>
        <item x="50"/>
        <item x="140"/>
        <item x="80"/>
        <item x="22"/>
        <item x="45"/>
        <item x="129"/>
        <item x="5"/>
        <item x="39"/>
        <item x="38"/>
        <item x="82"/>
        <item x="47"/>
        <item x="77"/>
        <item x="41"/>
        <item x="0"/>
        <item x="26"/>
        <item x="3"/>
        <item x="24"/>
        <item x="146"/>
        <item x="20"/>
        <item x="14"/>
        <item x="48"/>
        <item x="1"/>
        <item x="69"/>
        <item x="71"/>
        <item x="37"/>
        <item x="91"/>
        <item x="65"/>
        <item x="107"/>
        <item x="6"/>
        <item x="7"/>
        <item x="13"/>
        <item x="28"/>
        <item x="33"/>
        <item x="34"/>
        <item x="40"/>
        <item x="42"/>
        <item x="44"/>
        <item x="49"/>
        <item x="51"/>
        <item x="57"/>
        <item x="58"/>
        <item x="60"/>
        <item x="62"/>
        <item x="72"/>
        <item x="74"/>
        <item x="75"/>
        <item x="76"/>
        <item x="81"/>
        <item x="84"/>
        <item x="86"/>
        <item x="90"/>
        <item x="96"/>
        <item x="97"/>
        <item x="99"/>
        <item x="101"/>
        <item x="102"/>
        <item x="103"/>
        <item x="104"/>
        <item x="106"/>
        <item x="108"/>
        <item x="109"/>
        <item x="110"/>
        <item x="125"/>
        <item x="128"/>
        <item x="131"/>
        <item x="133"/>
        <item x="139"/>
        <item x="155"/>
        <item x="160"/>
        <item x="161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defaultSubtotal="0"/>
    <pivotField showAll="0" insertBlankRow="1" defaultSubtotal="0">
      <items count="19">
        <item m="1" x="18"/>
        <item x="0"/>
        <item x="1"/>
        <item m="1" x="15"/>
        <item m="1" x="13"/>
        <item x="2"/>
        <item x="3"/>
        <item x="4"/>
        <item x="8"/>
        <item x="5"/>
        <item x="6"/>
        <item x="9"/>
        <item x="7"/>
        <item m="1" x="14"/>
        <item m="1" x="17"/>
        <item m="1" x="11"/>
        <item m="1" x="16"/>
        <item m="1" x="12"/>
        <item m="1" x="10"/>
      </items>
    </pivotField>
    <pivotField showAll="0" insertBlankRow="1" defaultSubtotal="0"/>
    <pivotField showAll="0" defaultSubtotal="0"/>
    <pivotField showAll="0" insertBlankRow="1" defaultSubtotal="0"/>
    <pivotField showAll="0" insertBlankRow="1" defaultSubtotal="0"/>
    <pivotField dataField="1" showAll="0" insertBlankRow="1" defaultSubtotal="0"/>
    <pivotField multipleItemSelectionAllowed="1" showAll="0" insertBlankRow="1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insertBlankRow="1" defaultSubtotal="0">
      <items count="11">
        <item x="1"/>
        <item n="AD" x="2"/>
        <item n="YR" x="3"/>
        <item x="0"/>
        <item x="4"/>
        <item x="5"/>
        <item x="6"/>
        <item x="7"/>
        <item x="8"/>
        <item x="9"/>
        <item x="10"/>
      </items>
    </pivotField>
    <pivotField showAll="0" defaultSubtotal="0">
      <items count="2">
        <item x="1"/>
        <item x="0"/>
      </items>
    </pivotField>
  </pivotFields>
  <rowFields count="2">
    <field x="2"/>
    <field x="13"/>
  </rowFields>
  <rowItems count="366">
    <i>
      <x v="1"/>
    </i>
    <i r="1">
      <x v="35"/>
    </i>
    <i>
      <x v="2"/>
    </i>
    <i r="1">
      <x v="49"/>
    </i>
    <i r="1">
      <x v="110"/>
    </i>
    <i r="1">
      <x v="125"/>
    </i>
    <i r="1">
      <x v="243"/>
    </i>
    <i r="1">
      <x v="116"/>
    </i>
    <i r="1">
      <x v="70"/>
    </i>
    <i r="1">
      <x v="96"/>
    </i>
    <i r="1">
      <x v="50"/>
    </i>
    <i r="1">
      <x v="11"/>
    </i>
    <i r="1">
      <x v="189"/>
    </i>
    <i r="1">
      <x v="245"/>
    </i>
    <i r="1">
      <x v="45"/>
    </i>
    <i r="1">
      <x v="119"/>
    </i>
    <i r="1">
      <x v="207"/>
    </i>
    <i r="1">
      <x v="94"/>
    </i>
    <i r="1">
      <x v="63"/>
    </i>
    <i r="1">
      <x v="203"/>
    </i>
    <i r="1">
      <x v="304"/>
    </i>
    <i r="1">
      <x v="133"/>
    </i>
    <i r="1">
      <x v="62"/>
    </i>
    <i r="1">
      <x v="262"/>
    </i>
    <i r="1">
      <x v="204"/>
    </i>
    <i r="1">
      <x v="313"/>
    </i>
    <i r="1">
      <x v="25"/>
    </i>
    <i r="1">
      <x v="27"/>
    </i>
    <i r="1">
      <x v="242"/>
    </i>
    <i r="1">
      <x v="114"/>
    </i>
    <i r="1">
      <x v="246"/>
    </i>
    <i r="1">
      <x v="85"/>
    </i>
    <i r="1">
      <x v="249"/>
    </i>
    <i r="1">
      <x v="205"/>
    </i>
    <i r="1">
      <x v="210"/>
    </i>
    <i r="1">
      <x v="108"/>
    </i>
    <i r="1">
      <x v="58"/>
    </i>
    <i r="1">
      <x v="286"/>
    </i>
    <i r="1">
      <x v="2"/>
    </i>
    <i r="1">
      <x v="20"/>
    </i>
    <i r="1">
      <x v="123"/>
    </i>
    <i r="1">
      <x v="3"/>
    </i>
    <i r="1">
      <x v="112"/>
    </i>
    <i r="1">
      <x v="1"/>
    </i>
    <i r="1">
      <x v="6"/>
    </i>
    <i r="1">
      <x v="56"/>
    </i>
    <i r="1">
      <x v="47"/>
    </i>
    <i r="1">
      <x v="38"/>
    </i>
    <i r="1">
      <x v="36"/>
    </i>
    <i r="1">
      <x v="35"/>
    </i>
    <i r="1">
      <x v="4"/>
    </i>
    <i r="1">
      <x v="206"/>
    </i>
    <i r="1">
      <x v="76"/>
    </i>
    <i r="1">
      <x v="101"/>
    </i>
    <i r="1">
      <x v="157"/>
    </i>
    <i r="1">
      <x v="162"/>
    </i>
    <i r="1">
      <x v="244"/>
    </i>
    <i r="1">
      <x v="257"/>
    </i>
    <i r="1">
      <x v="69"/>
    </i>
    <i r="1">
      <x v="287"/>
    </i>
    <i r="1">
      <x v="54"/>
    </i>
    <i r="1">
      <x v="57"/>
    </i>
    <i r="1">
      <x v="161"/>
    </i>
    <i r="1">
      <x v="121"/>
    </i>
    <i r="1">
      <x v="64"/>
    </i>
    <i r="1">
      <x v="72"/>
    </i>
    <i r="1">
      <x v="288"/>
    </i>
    <i r="1">
      <x v="255"/>
    </i>
    <i r="1">
      <x v="213"/>
    </i>
    <i r="1">
      <x v="23"/>
    </i>
    <i r="1">
      <x v="73"/>
    </i>
    <i r="1">
      <x v="65"/>
    </i>
    <i r="1">
      <x v="14"/>
    </i>
    <i r="1">
      <x v="261"/>
    </i>
    <i r="1">
      <x v="86"/>
    </i>
    <i>
      <x v="3"/>
    </i>
    <i r="1">
      <x v="137"/>
    </i>
    <i r="1">
      <x v="32"/>
    </i>
    <i r="1">
      <x v="165"/>
    </i>
    <i r="1">
      <x v="19"/>
    </i>
    <i r="1">
      <x v="126"/>
    </i>
    <i r="1">
      <x v="95"/>
    </i>
    <i r="1">
      <x v="138"/>
    </i>
    <i r="1">
      <x v="53"/>
    </i>
    <i r="1">
      <x v="167"/>
    </i>
    <i r="1">
      <x v="168"/>
    </i>
    <i r="1">
      <x v="23"/>
    </i>
    <i r="1">
      <x v="121"/>
    </i>
    <i r="1">
      <x v="56"/>
    </i>
    <i r="1">
      <x v="103"/>
    </i>
    <i r="1">
      <x v="172"/>
    </i>
    <i r="1">
      <x v="44"/>
    </i>
    <i r="1">
      <x v="316"/>
    </i>
    <i r="1">
      <x v="163"/>
    </i>
    <i r="1">
      <x v="100"/>
    </i>
    <i r="1">
      <x v="70"/>
    </i>
    <i r="1">
      <x v="352"/>
    </i>
    <i r="1">
      <x v="210"/>
    </i>
    <i r="1">
      <x v="60"/>
    </i>
    <i r="1">
      <x v="260"/>
    </i>
    <i r="1">
      <x v="51"/>
    </i>
    <i r="1">
      <x v="291"/>
    </i>
    <i r="1">
      <x v="221"/>
    </i>
    <i r="1">
      <x v="211"/>
    </i>
    <i r="1">
      <x v="253"/>
    </i>
    <i r="1">
      <x v="287"/>
    </i>
    <i r="1">
      <x v="133"/>
    </i>
    <i r="1">
      <x v="161"/>
    </i>
    <i r="1">
      <x v="162"/>
    </i>
    <i r="1">
      <x v="80"/>
    </i>
    <i r="1">
      <x v="66"/>
    </i>
    <i r="1">
      <x v="142"/>
    </i>
    <i r="1">
      <x v="129"/>
    </i>
    <i r="1">
      <x v="115"/>
    </i>
    <i r="1">
      <x v="317"/>
    </i>
    <i r="1">
      <x v="41"/>
    </i>
    <i r="1">
      <x v="175"/>
    </i>
    <i r="1">
      <x v="256"/>
    </i>
    <i r="1">
      <x v="68"/>
    </i>
    <i r="1">
      <x v="10"/>
    </i>
    <i r="1">
      <x v="295"/>
    </i>
    <i r="1">
      <x v="254"/>
    </i>
    <i r="1">
      <x v="132"/>
    </i>
    <i r="1">
      <x v="48"/>
    </i>
    <i r="1">
      <x v="34"/>
    </i>
    <i r="1">
      <x v="335"/>
    </i>
    <i r="1">
      <x v="91"/>
    </i>
    <i r="1">
      <x v="296"/>
    </i>
    <i r="1">
      <x v="69"/>
    </i>
    <i r="1">
      <x v="216"/>
    </i>
    <i r="1">
      <x v="46"/>
    </i>
    <i r="1">
      <x v="49"/>
    </i>
    <i r="1">
      <x v="255"/>
    </i>
    <i r="1">
      <x v="323"/>
    </i>
    <i r="1">
      <x v="225"/>
    </i>
    <i r="1">
      <x v="166"/>
    </i>
    <i r="1">
      <x v="16"/>
    </i>
    <i r="1">
      <x v="299"/>
    </i>
    <i r="1">
      <x v="63"/>
    </i>
    <i r="1">
      <x v="17"/>
    </i>
    <i r="1">
      <x v="318"/>
    </i>
    <i r="1">
      <x v="106"/>
    </i>
    <i r="1">
      <x v="190"/>
    </i>
    <i r="1">
      <x v="294"/>
    </i>
    <i r="1">
      <x v="85"/>
    </i>
    <i r="1">
      <x v="148"/>
    </i>
    <i r="1">
      <x v="218"/>
    </i>
    <i r="1">
      <x v="331"/>
    </i>
    <i r="1">
      <x v="127"/>
    </i>
    <i r="1">
      <x v="321"/>
    </i>
    <i r="1">
      <x v="143"/>
    </i>
    <i r="1">
      <x v="79"/>
    </i>
    <i r="1">
      <x v="128"/>
    </i>
    <i r="1">
      <x v="322"/>
    </i>
    <i r="1">
      <x v="292"/>
    </i>
    <i r="1">
      <x v="325"/>
    </i>
    <i r="1">
      <x v="75"/>
    </i>
    <i r="1">
      <x v="326"/>
    </i>
    <i r="1">
      <x v="123"/>
    </i>
    <i r="1">
      <x v="153"/>
    </i>
    <i r="1">
      <x v="88"/>
    </i>
    <i r="1">
      <x v="236"/>
    </i>
    <i r="1">
      <x v="169"/>
    </i>
    <i r="1">
      <x v="319"/>
    </i>
    <i r="1">
      <x v="354"/>
    </i>
    <i r="1">
      <x v="119"/>
    </i>
    <i r="1">
      <x v="144"/>
    </i>
    <i r="1">
      <x v="158"/>
    </i>
    <i r="1">
      <x v="170"/>
    </i>
    <i r="1">
      <x v="259"/>
    </i>
    <i r="1">
      <x v="43"/>
    </i>
    <i r="1">
      <x v="55"/>
    </i>
    <i r="1">
      <x v="332"/>
    </i>
    <i r="1">
      <x v="199"/>
    </i>
    <i r="1">
      <x v="187"/>
    </i>
    <i r="1">
      <x v="196"/>
    </i>
    <i r="1">
      <x v="258"/>
    </i>
    <i r="1">
      <x v="171"/>
    </i>
    <i r="1">
      <x v="82"/>
    </i>
    <i r="1">
      <x v="102"/>
    </i>
    <i r="1">
      <x v="212"/>
    </i>
    <i r="1">
      <x v="61"/>
    </i>
    <i r="1">
      <x v="237"/>
    </i>
    <i r="1">
      <x v="192"/>
    </i>
    <i r="1">
      <x v="184"/>
    </i>
    <i r="1">
      <x v="54"/>
    </i>
    <i r="1">
      <x v="297"/>
    </i>
    <i r="1">
      <x v="219"/>
    </i>
    <i r="1">
      <x v="59"/>
    </i>
    <i r="1">
      <x v="298"/>
    </i>
    <i r="1">
      <x v="261"/>
    </i>
    <i r="1">
      <x v="289"/>
    </i>
    <i r="1">
      <x v="134"/>
    </i>
    <i r="1">
      <x v="257"/>
    </i>
    <i r="1">
      <x v="135"/>
    </i>
    <i r="1">
      <x v="327"/>
    </i>
    <i r="1">
      <x v="328"/>
    </i>
    <i r="1">
      <x v="185"/>
    </i>
    <i r="1">
      <x v="109"/>
    </i>
    <i r="1">
      <x v="105"/>
    </i>
    <i r="1">
      <x v="140"/>
    </i>
    <i r="1">
      <x v="213"/>
    </i>
    <i r="1">
      <x v="173"/>
    </i>
    <i r="1">
      <x v="174"/>
    </i>
    <i r="1">
      <x v="293"/>
    </i>
    <i r="1">
      <x v="300"/>
    </i>
    <i r="1">
      <x v="301"/>
    </i>
    <i r="1">
      <x v="104"/>
    </i>
    <i r="1">
      <x v="357"/>
    </i>
    <i r="1">
      <x v="22"/>
    </i>
    <i r="1">
      <x v="117"/>
    </i>
    <i r="1">
      <x v="118"/>
    </i>
    <i r="1">
      <x v="107"/>
    </i>
    <i>
      <x v="4"/>
    </i>
    <i r="1">
      <x v="188"/>
    </i>
    <i r="1">
      <x v="52"/>
    </i>
    <i r="1">
      <x v="224"/>
    </i>
    <i r="1">
      <x v="178"/>
    </i>
    <i r="1">
      <x v="169"/>
    </i>
    <i r="1">
      <x v="222"/>
    </i>
    <i r="1">
      <x v="262"/>
    </i>
    <i r="1">
      <x v="40"/>
    </i>
    <i r="1">
      <x v="5"/>
    </i>
    <i r="1">
      <x v="144"/>
    </i>
    <i r="1">
      <x v="189"/>
    </i>
    <i r="1">
      <x v="251"/>
    </i>
    <i r="1">
      <x v="228"/>
    </i>
    <i r="1">
      <x v="223"/>
    </i>
    <i r="1">
      <x v="305"/>
    </i>
    <i r="1">
      <x v="334"/>
    </i>
    <i r="1">
      <x v="21"/>
    </i>
    <i r="1">
      <x v="150"/>
    </i>
    <i r="1">
      <x v="122"/>
    </i>
    <i r="1">
      <x v="30"/>
    </i>
    <i r="1">
      <x v="307"/>
    </i>
    <i r="1">
      <x v="196"/>
    </i>
    <i r="1">
      <x v="197"/>
    </i>
    <i>
      <x v="5"/>
    </i>
    <i r="1">
      <x v="9"/>
    </i>
    <i r="1">
      <x v="268"/>
    </i>
    <i r="1">
      <x v="90"/>
    </i>
    <i r="1">
      <x v="29"/>
    </i>
    <i r="1">
      <x v="10"/>
    </i>
    <i r="1">
      <x v="229"/>
    </i>
    <i r="1">
      <x v="226"/>
    </i>
    <i r="1">
      <x v="30"/>
    </i>
    <i r="1">
      <x v="83"/>
    </i>
    <i r="1">
      <x v="191"/>
    </i>
    <i r="1">
      <x v="7"/>
    </i>
    <i r="1">
      <x v="192"/>
    </i>
    <i r="1">
      <x v="270"/>
    </i>
    <i r="1">
      <x v="151"/>
    </i>
    <i r="1">
      <x v="149"/>
    </i>
    <i r="1">
      <x v="196"/>
    </i>
    <i r="1">
      <x v="273"/>
    </i>
    <i r="1">
      <x v="122"/>
    </i>
    <i r="1">
      <x v="190"/>
    </i>
    <i r="1">
      <x v="154"/>
    </i>
    <i r="1">
      <x v="304"/>
    </i>
    <i r="1">
      <x v="263"/>
    </i>
    <i r="1">
      <x v="198"/>
    </i>
    <i r="1">
      <x v="88"/>
    </i>
    <i r="1">
      <x v="100"/>
    </i>
    <i r="1">
      <x v="106"/>
    </i>
    <i r="1">
      <x v="225"/>
    </i>
    <i r="1">
      <x v="305"/>
    </i>
    <i r="1">
      <x v="138"/>
    </i>
    <i r="1">
      <x v="145"/>
    </i>
    <i r="1">
      <x v="335"/>
    </i>
    <i r="1">
      <x v="20"/>
    </i>
    <i r="1">
      <x v="308"/>
    </i>
    <i r="1">
      <x v="232"/>
    </i>
    <i r="1">
      <x v="61"/>
    </i>
    <i r="1">
      <x v="264"/>
    </i>
    <i r="1">
      <x v="120"/>
    </i>
    <i r="1">
      <x v="265"/>
    </i>
    <i r="1">
      <x v="153"/>
    </i>
    <i r="1">
      <x v="32"/>
    </i>
    <i r="1">
      <x v="24"/>
    </i>
    <i r="1">
      <x v="144"/>
    </i>
    <i r="1">
      <x v="79"/>
    </i>
    <i r="1">
      <x v="227"/>
    </i>
    <i r="1">
      <x v="266"/>
    </i>
    <i r="1">
      <x v="228"/>
    </i>
    <i r="1">
      <x v="367"/>
    </i>
    <i r="1">
      <x v="18"/>
    </i>
    <i r="1">
      <x v="161"/>
    </i>
    <i r="1">
      <x v="267"/>
    </i>
    <i r="1">
      <x v="359"/>
    </i>
    <i r="1">
      <x v="336"/>
    </i>
    <i r="1">
      <x v="234"/>
    </i>
    <i r="1">
      <x v="46"/>
    </i>
    <i r="1">
      <x v="208"/>
    </i>
    <i r="1">
      <x v="348"/>
    </i>
    <i r="1">
      <x v="306"/>
    </i>
    <i r="1">
      <x v="269"/>
    </i>
    <i r="1">
      <x v="193"/>
    </i>
    <i r="1">
      <x v="146"/>
    </i>
    <i r="1">
      <x v="236"/>
    </i>
    <i r="1">
      <x v="35"/>
    </i>
    <i r="1">
      <x v="337"/>
    </i>
    <i r="1">
      <x v="194"/>
    </i>
    <i r="1">
      <x v="147"/>
    </i>
    <i r="1">
      <x v="230"/>
    </i>
    <i r="1">
      <x v="195"/>
    </i>
    <i r="1">
      <x v="338"/>
    </i>
    <i r="1">
      <x v="148"/>
    </i>
    <i r="1">
      <x v="82"/>
    </i>
    <i r="1">
      <x v="113"/>
    </i>
    <i r="1">
      <x v="339"/>
    </i>
    <i r="1">
      <x v="271"/>
    </i>
    <i r="1">
      <x v="360"/>
    </i>
    <i r="1">
      <x v="307"/>
    </i>
    <i r="1">
      <x v="123"/>
    </i>
    <i r="1">
      <x v="150"/>
    </i>
    <i r="1">
      <x v="231"/>
    </i>
    <i r="1">
      <x v="272"/>
    </i>
    <i r="1">
      <x v="340"/>
    </i>
    <i r="1">
      <x v="197"/>
    </i>
    <i r="1">
      <x v="237"/>
    </i>
    <i r="1">
      <x v="341"/>
    </i>
    <i r="1">
      <x v="199"/>
    </i>
    <i r="1">
      <x v="175"/>
    </i>
    <i r="1">
      <x v="152"/>
    </i>
    <i r="1">
      <x v="368"/>
    </i>
    <i r="1">
      <x v="342"/>
    </i>
    <i r="1">
      <x v="369"/>
    </i>
    <i r="1">
      <x v="200"/>
    </i>
    <i r="1">
      <x v="233"/>
    </i>
    <i r="1">
      <x v="67"/>
    </i>
    <i r="1">
      <x v="309"/>
    </i>
    <i r="1">
      <x v="274"/>
    </i>
    <i r="1">
      <x v="361"/>
    </i>
    <i r="1">
      <x v="310"/>
    </i>
    <i r="1">
      <x v="362"/>
    </i>
    <i r="1">
      <x v="370"/>
    </i>
    <i r="1">
      <x v="275"/>
    </i>
    <i r="1">
      <x v="363"/>
    </i>
    <i r="1">
      <x v="364"/>
    </i>
    <i r="1">
      <x v="276"/>
    </i>
    <i r="1">
      <x v="277"/>
    </i>
    <i r="1">
      <x v="365"/>
    </i>
    <i r="1">
      <x v="366"/>
    </i>
    <i>
      <x v="6"/>
    </i>
    <i r="1">
      <x v="5"/>
    </i>
    <i r="1">
      <x v="21"/>
    </i>
    <i r="1">
      <x v="186"/>
    </i>
    <i r="1">
      <x v="282"/>
    </i>
    <i r="1">
      <x v="239"/>
    </i>
    <i r="1">
      <x v="202"/>
    </i>
    <i r="1">
      <x v="6"/>
    </i>
    <i r="1">
      <x v="289"/>
    </i>
    <i r="1">
      <x v="201"/>
    </i>
    <i r="1">
      <x v="122"/>
    </i>
    <i r="1">
      <x v="283"/>
    </i>
    <i r="1">
      <x v="240"/>
    </i>
    <i r="1">
      <x v="347"/>
    </i>
    <i r="1">
      <x v="22"/>
    </i>
    <i r="1">
      <x v="284"/>
    </i>
    <i r="1">
      <x v="230"/>
    </i>
    <i r="1">
      <x v="348"/>
    </i>
    <i r="1">
      <x v="349"/>
    </i>
    <i r="1">
      <x v="35"/>
    </i>
    <i r="1">
      <x v="350"/>
    </i>
    <i r="1">
      <x v="72"/>
    </i>
    <i r="1">
      <x v="351"/>
    </i>
  </rowItems>
  <colFields count="1">
    <field x="0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1">
    <pageField fld="6" hier="-1"/>
  </pageFields>
  <dataFields count="1">
    <dataField name="Suma de PTS" fld="57" baseField="50" baseItem="0" numFmtId="165"/>
  </dataFields>
  <formats count="13">
    <format dxfId="47">
      <pivotArea grandCol="1" outline="0" collapsedLevelsAreSubtotals="1" fieldPosition="0"/>
    </format>
    <format dxfId="46">
      <pivotArea outline="0" collapsedLevelsAreSubtotals="1" fieldPosition="0"/>
    </format>
    <format dxfId="45">
      <pivotArea field="0" type="button" dataOnly="0" labelOnly="1" outline="0" axis="axisCol" fieldPosition="0"/>
    </format>
    <format dxfId="44">
      <pivotArea type="topRight" dataOnly="0" labelOnly="1" outline="0" fieldPosition="0"/>
    </format>
    <format dxfId="43">
      <pivotArea dataOnly="0" labelOnly="1" fieldPosition="0">
        <references count="1">
          <reference field="0" count="0"/>
        </references>
      </pivotArea>
    </format>
    <format dxfId="42">
      <pivotArea dataOnly="0" labelOnly="1" grandCol="1" outline="0" fieldPosition="0"/>
    </format>
    <format dxfId="41">
      <pivotArea field="0" type="button" dataOnly="0" labelOnly="1" outline="0" axis="axisCol" fieldPosition="0"/>
    </format>
    <format dxfId="40">
      <pivotArea type="topRight" dataOnly="0" labelOnly="1" outline="0" fieldPosition="0"/>
    </format>
    <format dxfId="39">
      <pivotArea field="52" type="button" dataOnly="0" labelOnly="1" outline="0"/>
    </format>
    <format dxfId="38">
      <pivotArea dataOnly="0" labelOnly="1" fieldPosition="0">
        <references count="1">
          <reference field="0" count="0"/>
        </references>
      </pivotArea>
    </format>
    <format dxfId="37">
      <pivotArea dataOnly="0" labelOnly="1" grandCol="1" outline="0" fieldPosition="0"/>
    </format>
    <format dxfId="36">
      <pivotArea dataOnly="0" labelOnly="1" grandCol="1" outline="0" fieldPosition="0"/>
    </format>
    <format dxfId="35">
      <pivotArea grandCol="1" outline="0" collapsedLevelsAreSubtotals="1" fieldPosition="0"/>
    </format>
  </formats>
  <pivotTableStyleInfo name="PivotStyleMedium2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 dinámica1" cacheId="193" applyNumberFormats="0" applyBorderFormats="0" applyFontFormats="0" applyPatternFormats="0" applyAlignmentFormats="0" applyWidthHeightFormats="1" dataCaption="Valores" grandTotalCaption="Total" showMissing="0" updatedVersion="5" minRefreshableVersion="3" rowGrandTotals="0" itemPrintTitles="1" createdVersion="4" indent="0" outline="1" outlineData="1" gridDropZones="1">
  <location ref="B3:D5" firstHeaderRow="1" firstDataRow="2" firstDataCol="1" rowPageCount="1" colPageCount="1"/>
  <pivotFields count="69">
    <pivotField axis="axisRow" showAll="0" insertBlankRow="1" defaultSubtotal="0">
      <items count="11">
        <item h="1" m="1" x="1"/>
        <item m="1" x="10"/>
        <item m="1" x="6"/>
        <item m="1" x="2"/>
        <item m="1" x="7"/>
        <item m="1" x="5"/>
        <item m="1" x="9"/>
        <item m="1" x="3"/>
        <item m="1" x="4"/>
        <item m="1" x="8"/>
        <item h="1" x="0"/>
      </items>
    </pivotField>
    <pivotField showAll="0" insertBlankRow="1" defaultSubtotal="0">
      <items count="3">
        <item x="0"/>
        <item x="1"/>
        <item m="1" x="2"/>
      </items>
    </pivotField>
    <pivotField showAll="0" defaultSubtotal="0"/>
    <pivotField showAll="0" defaultSubtotal="0"/>
    <pivotField showAll="0" insertBlankRow="1" defaultSubtotal="0"/>
    <pivotField showAll="0" insertBlankRow="1" defaultSubtotal="0"/>
    <pivotField axis="axisPage" multipleItemSelectionAllowed="1" showAll="0" insertBlankRow="1" defaultSubtotal="0">
      <items count="3">
        <item x="1"/>
        <item x="0"/>
        <item h="1" m="1" x="2"/>
      </items>
    </pivotField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sortType="ascending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defaultSubtotal="0"/>
    <pivotField showAll="0" insertBlankRow="1" defaultSubtotal="0">
      <items count="17">
        <item m="1" x="16"/>
        <item x="0"/>
        <item x="1"/>
        <item m="1" x="12"/>
        <item m="1" x="10"/>
        <item x="2"/>
        <item x="3"/>
        <item m="1" x="13"/>
        <item m="1" x="7"/>
        <item m="1" x="5"/>
        <item m="1" x="8"/>
        <item m="1" x="4"/>
        <item m="1" x="9"/>
        <item m="1" x="11"/>
        <item m="1" x="15"/>
        <item m="1" x="6"/>
        <item m="1" x="14"/>
      </items>
    </pivotField>
    <pivotField showAll="0" insertBlankRow="1" defaultSubtotal="0"/>
    <pivotField showAll="0" defaultSubtotal="0"/>
    <pivotField showAll="0" insertBlankRow="1" defaultSubtotal="0"/>
    <pivotField showAll="0" insertBlankRow="1" defaultSubtotal="0"/>
    <pivotField showAll="0" insertBlankRow="1" defaultSubtotal="0"/>
    <pivotField multipleItemSelectionAllowed="1" showAll="0" insertBlankRow="1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ataField="1" showAll="0" defaultSubtotal="0"/>
    <pivotField showAll="0" insertBlankRow="1" defaultSubtotal="0">
      <items count="9">
        <item x="1"/>
        <item n="AD" x="2"/>
        <item n="YR" x="3"/>
        <item x="0"/>
        <item x="4"/>
        <item x="5"/>
        <item x="6"/>
        <item x="7"/>
        <item x="8"/>
      </items>
    </pivotField>
    <pivotField showAll="0" defaultSubtotal="0">
      <items count="2">
        <item x="1"/>
        <item x="0"/>
      </items>
    </pivotField>
  </pivotFields>
  <rowFields count="1">
    <field x="0"/>
  </rowFields>
  <colFields count="1">
    <field x="-2"/>
  </colFields>
  <colItems count="2">
    <i>
      <x/>
    </i>
    <i i="1">
      <x v="1"/>
    </i>
  </colItems>
  <pageFields count="1">
    <pageField fld="6" hier="-1"/>
  </pageFields>
  <dataFields count="2">
    <dataField name="Suma de INSCRITO" fld="66" baseField="0" baseItem="3"/>
    <dataField name="Suma de TERMINA" fld="65" baseField="0" baseItem="3"/>
  </dataFields>
  <formats count="21">
    <format dxfId="34">
      <pivotArea grandCol="1" outline="0" collapsedLevelsAreSubtotals="1" fieldPosition="0"/>
    </format>
    <format dxfId="33">
      <pivotArea outline="0" collapsedLevelsAreSubtotals="1" fieldPosition="0"/>
    </format>
    <format dxfId="32">
      <pivotArea field="0" type="button" dataOnly="0" labelOnly="1" outline="0" axis="axisRow" fieldPosition="0"/>
    </format>
    <format dxfId="31">
      <pivotArea type="topRight" dataOnly="0" labelOnly="1" outline="0" fieldPosition="0"/>
    </format>
    <format dxfId="30">
      <pivotArea dataOnly="0" labelOnly="1" fieldPosition="0">
        <references count="1">
          <reference field="0" count="0"/>
        </references>
      </pivotArea>
    </format>
    <format dxfId="29">
      <pivotArea dataOnly="0" labelOnly="1" grandCol="1" outline="0" fieldPosition="0"/>
    </format>
    <format dxfId="28">
      <pivotArea field="0" type="button" dataOnly="0" labelOnly="1" outline="0" axis="axisRow" fieldPosition="0"/>
    </format>
    <format dxfId="27">
      <pivotArea type="topRight" dataOnly="0" labelOnly="1" outline="0" fieldPosition="0"/>
    </format>
    <format dxfId="26">
      <pivotArea field="52" type="button" dataOnly="0" labelOnly="1" outline="0"/>
    </format>
    <format dxfId="25">
      <pivotArea dataOnly="0" labelOnly="1" fieldPosition="0">
        <references count="1">
          <reference field="0" count="0"/>
        </references>
      </pivotArea>
    </format>
    <format dxfId="24">
      <pivotArea dataOnly="0" labelOnly="1" grandCol="1" outline="0" fieldPosition="0"/>
    </format>
    <format dxfId="23">
      <pivotArea dataOnly="0" labelOnly="1" grandCol="1" outline="0" fieldPosition="0"/>
    </format>
    <format dxfId="22">
      <pivotArea grandCol="1" outline="0" collapsedLevelsAreSubtotals="1" fieldPosition="0"/>
    </format>
    <format dxfId="21">
      <pivotArea outline="0" collapsedLevelsAreSubtotals="1" fieldPosition="0">
        <references count="1">
          <reference field="0" count="1" selected="0">
            <x v="1"/>
          </reference>
        </references>
      </pivotArea>
    </format>
    <format dxfId="20">
      <pivotArea field="0" type="button" dataOnly="0" labelOnly="1" outline="0" axis="axisRow" fieldPosition="0"/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6" count="0"/>
        </references>
      </pivotArea>
    </format>
    <format dxfId="17">
      <pivotArea dataOnly="0" labelOnly="1" fieldPosition="0">
        <references count="1">
          <reference field="0" count="0"/>
        </references>
      </pivotArea>
    </format>
    <format dxfId="16">
      <pivotArea dataOnly="0" labelOnly="1" grandCol="1" outline="0" fieldPosition="0"/>
    </format>
    <format dxfId="15">
      <pivotArea outline="0" collapsedLevelsAreSubtotals="1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2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2:A11"/>
  <sheetViews>
    <sheetView showGridLines="0" tabSelected="1" workbookViewId="0">
      <selection activeCell="I15" sqref="I15"/>
    </sheetView>
  </sheetViews>
  <sheetFormatPr baseColWidth="10" defaultRowHeight="14.4" x14ac:dyDescent="0.3"/>
  <sheetData>
    <row r="2" spans="1:1" x14ac:dyDescent="0.3">
      <c r="A2" s="14" t="s">
        <v>3292</v>
      </c>
    </row>
    <row r="3" spans="1:1" x14ac:dyDescent="0.3">
      <c r="A3" s="14"/>
    </row>
    <row r="4" spans="1:1" x14ac:dyDescent="0.3">
      <c r="A4" t="s">
        <v>755</v>
      </c>
    </row>
    <row r="5" spans="1:1" x14ac:dyDescent="0.3">
      <c r="A5" t="s">
        <v>692</v>
      </c>
    </row>
    <row r="6" spans="1:1" x14ac:dyDescent="0.3">
      <c r="A6" t="s">
        <v>691</v>
      </c>
    </row>
    <row r="7" spans="1:1" x14ac:dyDescent="0.3">
      <c r="A7" t="s">
        <v>7397</v>
      </c>
    </row>
    <row r="8" spans="1:1" x14ac:dyDescent="0.3">
      <c r="A8" t="s">
        <v>690</v>
      </c>
    </row>
    <row r="9" spans="1:1" x14ac:dyDescent="0.3">
      <c r="A9" t="s">
        <v>2549</v>
      </c>
    </row>
    <row r="11" spans="1:1" x14ac:dyDescent="0.3">
      <c r="A11" s="52" t="s">
        <v>689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  <pageSetUpPr fitToPage="1"/>
  </sheetPr>
  <dimension ref="A1:H526"/>
  <sheetViews>
    <sheetView showGridLines="0" view="pageBreakPreview" zoomScaleNormal="70" zoomScaleSheetLayoutView="100" workbookViewId="0">
      <selection activeCell="C17" sqref="C17"/>
    </sheetView>
  </sheetViews>
  <sheetFormatPr baseColWidth="10" defaultRowHeight="14.4" x14ac:dyDescent="0.3"/>
  <cols>
    <col min="1" max="1" width="4.33203125" style="6" customWidth="1"/>
    <col min="2" max="2" width="44.5546875" customWidth="1"/>
    <col min="3" max="3" width="18" style="56" customWidth="1"/>
    <col min="4" max="4" width="21.6640625" style="56" customWidth="1"/>
    <col min="5" max="5" width="21.5546875" style="56" customWidth="1"/>
    <col min="6" max="6" width="10" style="57" customWidth="1"/>
    <col min="7" max="7" width="10" style="56" customWidth="1"/>
    <col min="8" max="8" width="10" style="34" customWidth="1"/>
  </cols>
  <sheetData>
    <row r="1" spans="1:8" x14ac:dyDescent="0.3">
      <c r="B1" s="2" t="s">
        <v>5</v>
      </c>
      <c r="C1" s="5" t="s">
        <v>687</v>
      </c>
    </row>
    <row r="2" spans="1:8" ht="45" customHeight="1" x14ac:dyDescent="0.3">
      <c r="A2" s="336" t="s">
        <v>341</v>
      </c>
      <c r="B2" s="336"/>
      <c r="C2" s="336"/>
      <c r="D2" s="336"/>
      <c r="E2" s="336"/>
      <c r="F2" s="336"/>
      <c r="G2" s="336"/>
    </row>
    <row r="3" spans="1:8" x14ac:dyDescent="0.3">
      <c r="A3" s="18"/>
      <c r="C3" s="2" t="s">
        <v>1193</v>
      </c>
      <c r="D3" s="11"/>
      <c r="E3" s="64"/>
      <c r="F3"/>
      <c r="G3"/>
      <c r="H3"/>
    </row>
    <row r="4" spans="1:8" x14ac:dyDescent="0.3">
      <c r="A4" s="19"/>
      <c r="B4" s="28" t="s">
        <v>60</v>
      </c>
      <c r="C4" s="6" t="s">
        <v>1195</v>
      </c>
      <c r="D4" s="6" t="s">
        <v>1194</v>
      </c>
      <c r="E4" s="67" t="s">
        <v>1196</v>
      </c>
      <c r="F4"/>
      <c r="G4"/>
      <c r="H4"/>
    </row>
    <row r="5" spans="1:8" x14ac:dyDescent="0.3">
      <c r="A5" s="20"/>
      <c r="C5" s="9"/>
      <c r="D5" s="9"/>
      <c r="E5" s="65" t="e">
        <f>D5/C5</f>
        <v>#DIV/0!</v>
      </c>
      <c r="F5"/>
      <c r="G5"/>
      <c r="H5"/>
    </row>
    <row r="6" spans="1:8" x14ac:dyDescent="0.3">
      <c r="C6"/>
      <c r="D6"/>
      <c r="E6" s="66" t="e">
        <f t="shared" ref="E6:E13" si="0">D6/C6</f>
        <v>#DIV/0!</v>
      </c>
      <c r="F6"/>
      <c r="G6"/>
      <c r="H6"/>
    </row>
    <row r="7" spans="1:8" x14ac:dyDescent="0.3">
      <c r="A7" s="6">
        <v>1</v>
      </c>
      <c r="C7"/>
      <c r="D7"/>
      <c r="E7" s="65" t="e">
        <f t="shared" si="0"/>
        <v>#DIV/0!</v>
      </c>
      <c r="F7"/>
      <c r="G7"/>
      <c r="H7"/>
    </row>
    <row r="8" spans="1:8" x14ac:dyDescent="0.3">
      <c r="A8" s="6" t="str">
        <f t="shared" ref="A8:A71" si="1">IF(A7="",1,IF(B7="","",A7+1))</f>
        <v/>
      </c>
      <c r="C8"/>
      <c r="D8"/>
      <c r="E8" s="66" t="e">
        <f t="shared" si="0"/>
        <v>#DIV/0!</v>
      </c>
      <c r="F8"/>
      <c r="G8"/>
      <c r="H8"/>
    </row>
    <row r="9" spans="1:8" x14ac:dyDescent="0.3">
      <c r="A9" s="6">
        <f t="shared" si="1"/>
        <v>1</v>
      </c>
      <c r="C9"/>
      <c r="D9"/>
      <c r="E9" s="65" t="e">
        <f t="shared" si="0"/>
        <v>#DIV/0!</v>
      </c>
      <c r="F9"/>
      <c r="G9"/>
      <c r="H9"/>
    </row>
    <row r="10" spans="1:8" x14ac:dyDescent="0.3">
      <c r="A10" s="6" t="str">
        <f>IF(A9="",1,IF(B9="","",A9+1))</f>
        <v/>
      </c>
      <c r="C10"/>
      <c r="D10"/>
      <c r="E10" s="66" t="e">
        <f t="shared" si="0"/>
        <v>#DIV/0!</v>
      </c>
      <c r="F10"/>
      <c r="G10"/>
      <c r="H10"/>
    </row>
    <row r="11" spans="1:8" x14ac:dyDescent="0.3">
      <c r="A11" s="6">
        <f t="shared" si="1"/>
        <v>1</v>
      </c>
      <c r="C11"/>
      <c r="D11"/>
      <c r="E11" s="65" t="e">
        <f t="shared" si="0"/>
        <v>#DIV/0!</v>
      </c>
      <c r="F11"/>
      <c r="G11"/>
      <c r="H11"/>
    </row>
    <row r="12" spans="1:8" x14ac:dyDescent="0.3">
      <c r="A12" s="6" t="str">
        <f t="shared" si="1"/>
        <v/>
      </c>
      <c r="C12"/>
      <c r="D12"/>
      <c r="E12" s="66" t="e">
        <f t="shared" si="0"/>
        <v>#DIV/0!</v>
      </c>
      <c r="F12"/>
      <c r="G12"/>
      <c r="H12"/>
    </row>
    <row r="13" spans="1:8" x14ac:dyDescent="0.3">
      <c r="A13" s="6">
        <f t="shared" si="1"/>
        <v>1</v>
      </c>
      <c r="C13"/>
      <c r="D13"/>
      <c r="E13" s="65" t="e">
        <f t="shared" si="0"/>
        <v>#DIV/0!</v>
      </c>
      <c r="F13"/>
      <c r="G13"/>
      <c r="H13"/>
    </row>
    <row r="14" spans="1:8" x14ac:dyDescent="0.3">
      <c r="A14" s="6" t="str">
        <f t="shared" si="1"/>
        <v/>
      </c>
      <c r="C14"/>
      <c r="D14"/>
      <c r="E14"/>
      <c r="F14"/>
      <c r="G14"/>
      <c r="H14"/>
    </row>
    <row r="15" spans="1:8" x14ac:dyDescent="0.3">
      <c r="A15" s="6">
        <f t="shared" si="1"/>
        <v>1</v>
      </c>
      <c r="C15"/>
      <c r="D15"/>
      <c r="E15"/>
      <c r="F15"/>
      <c r="G15"/>
      <c r="H15"/>
    </row>
    <row r="16" spans="1:8" x14ac:dyDescent="0.3">
      <c r="A16" s="6" t="str">
        <f t="shared" si="1"/>
        <v/>
      </c>
      <c r="C16"/>
      <c r="D16"/>
      <c r="E16"/>
      <c r="F16"/>
      <c r="G16"/>
      <c r="H16"/>
    </row>
    <row r="17" spans="1:8" x14ac:dyDescent="0.3">
      <c r="A17" s="6">
        <f t="shared" si="1"/>
        <v>1</v>
      </c>
      <c r="C17"/>
      <c r="D17"/>
      <c r="E17"/>
      <c r="F17"/>
      <c r="G17"/>
      <c r="H17"/>
    </row>
    <row r="18" spans="1:8" x14ac:dyDescent="0.3">
      <c r="A18" s="6" t="str">
        <f t="shared" si="1"/>
        <v/>
      </c>
      <c r="C18"/>
      <c r="D18"/>
      <c r="E18"/>
      <c r="F18"/>
      <c r="G18"/>
      <c r="H18"/>
    </row>
    <row r="19" spans="1:8" x14ac:dyDescent="0.3">
      <c r="A19" s="6">
        <f t="shared" si="1"/>
        <v>1</v>
      </c>
      <c r="C19"/>
      <c r="D19"/>
      <c r="E19"/>
      <c r="F19"/>
      <c r="G19"/>
      <c r="H19"/>
    </row>
    <row r="20" spans="1:8" x14ac:dyDescent="0.3">
      <c r="A20" s="6" t="str">
        <f t="shared" si="1"/>
        <v/>
      </c>
      <c r="C20"/>
      <c r="D20"/>
      <c r="E20"/>
      <c r="F20"/>
      <c r="G20"/>
      <c r="H20"/>
    </row>
    <row r="21" spans="1:8" x14ac:dyDescent="0.3">
      <c r="A21" s="6">
        <f t="shared" si="1"/>
        <v>1</v>
      </c>
      <c r="C21"/>
      <c r="D21"/>
      <c r="E21"/>
      <c r="F21"/>
      <c r="G21"/>
      <c r="H21"/>
    </row>
    <row r="22" spans="1:8" x14ac:dyDescent="0.3">
      <c r="A22" s="6" t="str">
        <f t="shared" si="1"/>
        <v/>
      </c>
      <c r="C22"/>
      <c r="D22"/>
      <c r="E22"/>
      <c r="F22"/>
      <c r="G22"/>
      <c r="H22"/>
    </row>
    <row r="23" spans="1:8" x14ac:dyDescent="0.3">
      <c r="A23" s="6">
        <f t="shared" si="1"/>
        <v>1</v>
      </c>
      <c r="C23"/>
      <c r="D23"/>
      <c r="E23"/>
      <c r="F23"/>
      <c r="G23"/>
      <c r="H23"/>
    </row>
    <row r="24" spans="1:8" x14ac:dyDescent="0.3">
      <c r="A24" s="6" t="str">
        <f t="shared" si="1"/>
        <v/>
      </c>
      <c r="C24"/>
      <c r="D24"/>
      <c r="E24"/>
      <c r="F24"/>
      <c r="G24"/>
      <c r="H24"/>
    </row>
    <row r="25" spans="1:8" x14ac:dyDescent="0.3">
      <c r="A25" s="6">
        <f t="shared" si="1"/>
        <v>1</v>
      </c>
      <c r="C25"/>
      <c r="D25"/>
      <c r="E25"/>
      <c r="F25"/>
      <c r="G25"/>
      <c r="H25"/>
    </row>
    <row r="26" spans="1:8" x14ac:dyDescent="0.3">
      <c r="A26" s="6" t="str">
        <f t="shared" si="1"/>
        <v/>
      </c>
      <c r="C26"/>
      <c r="D26"/>
      <c r="E26"/>
      <c r="F26"/>
      <c r="G26"/>
      <c r="H26"/>
    </row>
    <row r="27" spans="1:8" x14ac:dyDescent="0.3">
      <c r="A27" s="6">
        <f t="shared" si="1"/>
        <v>1</v>
      </c>
      <c r="C27"/>
      <c r="D27"/>
      <c r="E27"/>
      <c r="F27"/>
      <c r="G27"/>
      <c r="H27"/>
    </row>
    <row r="28" spans="1:8" x14ac:dyDescent="0.3">
      <c r="A28" s="6" t="str">
        <f>IF(A27="",1,IF(B27="","",A27+1))</f>
        <v/>
      </c>
      <c r="C28"/>
      <c r="D28"/>
      <c r="E28"/>
      <c r="F28"/>
      <c r="G28"/>
      <c r="H28"/>
    </row>
    <row r="29" spans="1:8" x14ac:dyDescent="0.3">
      <c r="A29" s="6">
        <f t="shared" si="1"/>
        <v>1</v>
      </c>
      <c r="C29"/>
      <c r="D29"/>
      <c r="E29"/>
      <c r="F29"/>
      <c r="G29"/>
      <c r="H29"/>
    </row>
    <row r="30" spans="1:8" x14ac:dyDescent="0.3">
      <c r="A30" s="6" t="str">
        <f t="shared" si="1"/>
        <v/>
      </c>
      <c r="C30"/>
      <c r="D30"/>
      <c r="E30"/>
      <c r="F30"/>
      <c r="G30"/>
      <c r="H30"/>
    </row>
    <row r="31" spans="1:8" x14ac:dyDescent="0.3">
      <c r="A31" s="6">
        <f t="shared" si="1"/>
        <v>1</v>
      </c>
      <c r="C31"/>
      <c r="D31"/>
      <c r="E31"/>
      <c r="F31"/>
      <c r="G31"/>
      <c r="H31"/>
    </row>
    <row r="32" spans="1:8" x14ac:dyDescent="0.3">
      <c r="A32" s="6" t="str">
        <f t="shared" si="1"/>
        <v/>
      </c>
      <c r="C32"/>
      <c r="D32"/>
      <c r="E32"/>
      <c r="F32"/>
      <c r="G32"/>
      <c r="H32"/>
    </row>
    <row r="33" spans="1:8" x14ac:dyDescent="0.3">
      <c r="A33" s="6">
        <f t="shared" si="1"/>
        <v>1</v>
      </c>
      <c r="C33"/>
      <c r="D33"/>
      <c r="E33"/>
      <c r="F33"/>
      <c r="G33"/>
      <c r="H33"/>
    </row>
    <row r="34" spans="1:8" x14ac:dyDescent="0.3">
      <c r="A34" s="6" t="str">
        <f t="shared" si="1"/>
        <v/>
      </c>
      <c r="C34"/>
      <c r="D34"/>
      <c r="E34"/>
      <c r="F34"/>
      <c r="G34"/>
      <c r="H34"/>
    </row>
    <row r="35" spans="1:8" x14ac:dyDescent="0.3">
      <c r="A35" s="6">
        <f t="shared" si="1"/>
        <v>1</v>
      </c>
      <c r="C35"/>
      <c r="D35"/>
      <c r="E35"/>
      <c r="F35"/>
      <c r="G35"/>
      <c r="H35"/>
    </row>
    <row r="36" spans="1:8" x14ac:dyDescent="0.3">
      <c r="A36" s="6" t="str">
        <f t="shared" si="1"/>
        <v/>
      </c>
      <c r="C36"/>
      <c r="D36"/>
      <c r="E36"/>
      <c r="F36"/>
      <c r="G36"/>
      <c r="H36"/>
    </row>
    <row r="37" spans="1:8" x14ac:dyDescent="0.3">
      <c r="A37" s="6">
        <f t="shared" si="1"/>
        <v>1</v>
      </c>
      <c r="C37"/>
      <c r="D37"/>
      <c r="E37"/>
      <c r="F37"/>
      <c r="G37"/>
      <c r="H37"/>
    </row>
    <row r="38" spans="1:8" x14ac:dyDescent="0.3">
      <c r="A38" s="6" t="str">
        <f t="shared" si="1"/>
        <v/>
      </c>
      <c r="C38"/>
      <c r="D38"/>
      <c r="E38"/>
      <c r="F38"/>
      <c r="G38"/>
      <c r="H38"/>
    </row>
    <row r="39" spans="1:8" x14ac:dyDescent="0.3">
      <c r="A39" s="6">
        <f t="shared" si="1"/>
        <v>1</v>
      </c>
      <c r="C39"/>
      <c r="D39"/>
      <c r="E39"/>
      <c r="F39"/>
      <c r="G39"/>
      <c r="H39"/>
    </row>
    <row r="40" spans="1:8" x14ac:dyDescent="0.3">
      <c r="A40" s="6" t="str">
        <f t="shared" si="1"/>
        <v/>
      </c>
      <c r="C40"/>
      <c r="D40"/>
      <c r="E40"/>
      <c r="F40"/>
      <c r="G40"/>
      <c r="H40"/>
    </row>
    <row r="41" spans="1:8" x14ac:dyDescent="0.3">
      <c r="A41" s="6">
        <f t="shared" si="1"/>
        <v>1</v>
      </c>
      <c r="C41"/>
      <c r="D41"/>
      <c r="E41"/>
      <c r="F41"/>
      <c r="G41"/>
      <c r="H41"/>
    </row>
    <row r="42" spans="1:8" x14ac:dyDescent="0.3">
      <c r="A42" s="6" t="str">
        <f t="shared" si="1"/>
        <v/>
      </c>
      <c r="C42"/>
      <c r="D42"/>
      <c r="E42"/>
      <c r="F42"/>
      <c r="G42"/>
      <c r="H42"/>
    </row>
    <row r="43" spans="1:8" x14ac:dyDescent="0.3">
      <c r="A43" s="6">
        <f t="shared" si="1"/>
        <v>1</v>
      </c>
      <c r="C43"/>
      <c r="D43"/>
      <c r="E43"/>
      <c r="F43"/>
      <c r="G43"/>
      <c r="H43"/>
    </row>
    <row r="44" spans="1:8" x14ac:dyDescent="0.3">
      <c r="A44" s="6" t="str">
        <f t="shared" si="1"/>
        <v/>
      </c>
      <c r="C44"/>
      <c r="D44"/>
      <c r="E44"/>
      <c r="F44"/>
      <c r="G44"/>
      <c r="H44"/>
    </row>
    <row r="45" spans="1:8" x14ac:dyDescent="0.3">
      <c r="A45" s="6">
        <f t="shared" si="1"/>
        <v>1</v>
      </c>
      <c r="C45"/>
      <c r="D45"/>
      <c r="E45"/>
      <c r="F45"/>
      <c r="G45"/>
      <c r="H45"/>
    </row>
    <row r="46" spans="1:8" x14ac:dyDescent="0.3">
      <c r="A46" s="6" t="str">
        <f t="shared" si="1"/>
        <v/>
      </c>
      <c r="C46"/>
      <c r="D46"/>
      <c r="E46"/>
      <c r="F46"/>
      <c r="G46"/>
      <c r="H46"/>
    </row>
    <row r="47" spans="1:8" x14ac:dyDescent="0.3">
      <c r="A47" s="6">
        <f t="shared" si="1"/>
        <v>1</v>
      </c>
      <c r="C47"/>
      <c r="D47"/>
      <c r="E47"/>
      <c r="F47"/>
      <c r="G47"/>
      <c r="H47"/>
    </row>
    <row r="48" spans="1:8" x14ac:dyDescent="0.3">
      <c r="A48" s="6" t="str">
        <f t="shared" si="1"/>
        <v/>
      </c>
      <c r="C48"/>
      <c r="D48"/>
      <c r="E48"/>
      <c r="F48"/>
      <c r="G48"/>
      <c r="H48"/>
    </row>
    <row r="49" spans="1:8" x14ac:dyDescent="0.3">
      <c r="A49" s="6">
        <f t="shared" si="1"/>
        <v>1</v>
      </c>
      <c r="C49"/>
      <c r="D49"/>
      <c r="E49"/>
      <c r="F49"/>
      <c r="G49"/>
      <c r="H49"/>
    </row>
    <row r="50" spans="1:8" x14ac:dyDescent="0.3">
      <c r="A50" s="6" t="str">
        <f t="shared" si="1"/>
        <v/>
      </c>
      <c r="C50"/>
      <c r="D50"/>
      <c r="E50"/>
      <c r="F50"/>
      <c r="G50"/>
      <c r="H50"/>
    </row>
    <row r="51" spans="1:8" x14ac:dyDescent="0.3">
      <c r="A51" s="6">
        <f t="shared" si="1"/>
        <v>1</v>
      </c>
      <c r="C51"/>
      <c r="D51"/>
      <c r="E51"/>
      <c r="F51"/>
      <c r="G51"/>
      <c r="H51"/>
    </row>
    <row r="52" spans="1:8" x14ac:dyDescent="0.3">
      <c r="A52" s="6" t="str">
        <f t="shared" si="1"/>
        <v/>
      </c>
      <c r="C52"/>
      <c r="D52"/>
      <c r="E52"/>
      <c r="F52"/>
      <c r="G52"/>
      <c r="H52"/>
    </row>
    <row r="53" spans="1:8" x14ac:dyDescent="0.3">
      <c r="A53" s="6">
        <f t="shared" si="1"/>
        <v>1</v>
      </c>
      <c r="C53"/>
      <c r="D53"/>
      <c r="E53"/>
      <c r="F53"/>
      <c r="G53"/>
      <c r="H53"/>
    </row>
    <row r="54" spans="1:8" x14ac:dyDescent="0.3">
      <c r="A54" s="6" t="str">
        <f t="shared" si="1"/>
        <v/>
      </c>
      <c r="C54"/>
      <c r="D54"/>
      <c r="E54"/>
      <c r="F54"/>
      <c r="G54"/>
      <c r="H54"/>
    </row>
    <row r="55" spans="1:8" x14ac:dyDescent="0.3">
      <c r="A55" s="6">
        <f t="shared" si="1"/>
        <v>1</v>
      </c>
      <c r="C55"/>
      <c r="D55"/>
      <c r="E55"/>
      <c r="F55"/>
      <c r="G55"/>
      <c r="H55"/>
    </row>
    <row r="56" spans="1:8" x14ac:dyDescent="0.3">
      <c r="A56" s="6" t="str">
        <f t="shared" si="1"/>
        <v/>
      </c>
      <c r="C56"/>
      <c r="D56"/>
      <c r="E56"/>
      <c r="F56"/>
      <c r="G56"/>
      <c r="H56"/>
    </row>
    <row r="57" spans="1:8" x14ac:dyDescent="0.3">
      <c r="A57" s="6">
        <f t="shared" si="1"/>
        <v>1</v>
      </c>
      <c r="C57"/>
      <c r="D57"/>
      <c r="E57"/>
      <c r="F57"/>
      <c r="G57"/>
      <c r="H57"/>
    </row>
    <row r="58" spans="1:8" x14ac:dyDescent="0.3">
      <c r="A58" s="6" t="str">
        <f t="shared" si="1"/>
        <v/>
      </c>
      <c r="C58"/>
      <c r="D58"/>
      <c r="E58"/>
      <c r="F58"/>
      <c r="G58"/>
      <c r="H58"/>
    </row>
    <row r="59" spans="1:8" x14ac:dyDescent="0.3">
      <c r="A59" s="6">
        <f t="shared" si="1"/>
        <v>1</v>
      </c>
      <c r="C59"/>
      <c r="D59"/>
      <c r="E59"/>
      <c r="F59"/>
      <c r="G59"/>
      <c r="H59"/>
    </row>
    <row r="60" spans="1:8" x14ac:dyDescent="0.3">
      <c r="A60" s="6" t="str">
        <f t="shared" si="1"/>
        <v/>
      </c>
      <c r="C60"/>
      <c r="D60"/>
      <c r="E60"/>
      <c r="F60"/>
      <c r="G60"/>
      <c r="H60"/>
    </row>
    <row r="61" spans="1:8" x14ac:dyDescent="0.3">
      <c r="A61" s="6">
        <f t="shared" si="1"/>
        <v>1</v>
      </c>
      <c r="C61"/>
      <c r="D61"/>
      <c r="E61"/>
      <c r="F61"/>
      <c r="G61"/>
      <c r="H61"/>
    </row>
    <row r="62" spans="1:8" x14ac:dyDescent="0.3">
      <c r="A62" s="6" t="str">
        <f t="shared" si="1"/>
        <v/>
      </c>
      <c r="C62"/>
      <c r="D62"/>
      <c r="E62"/>
      <c r="F62"/>
      <c r="G62"/>
      <c r="H62"/>
    </row>
    <row r="63" spans="1:8" x14ac:dyDescent="0.3">
      <c r="A63" s="6">
        <f t="shared" si="1"/>
        <v>1</v>
      </c>
      <c r="C63"/>
      <c r="D63"/>
      <c r="E63"/>
      <c r="F63"/>
      <c r="G63"/>
      <c r="H63"/>
    </row>
    <row r="64" spans="1:8" x14ac:dyDescent="0.3">
      <c r="A64" s="6" t="str">
        <f t="shared" si="1"/>
        <v/>
      </c>
      <c r="C64"/>
      <c r="D64"/>
      <c r="E64"/>
      <c r="F64"/>
      <c r="G64"/>
      <c r="H64"/>
    </row>
    <row r="65" spans="1:8" x14ac:dyDescent="0.3">
      <c r="A65" s="6">
        <f t="shared" si="1"/>
        <v>1</v>
      </c>
      <c r="C65"/>
      <c r="D65"/>
      <c r="E65"/>
      <c r="F65"/>
      <c r="G65"/>
      <c r="H65"/>
    </row>
    <row r="66" spans="1:8" x14ac:dyDescent="0.3">
      <c r="A66" s="6" t="str">
        <f t="shared" si="1"/>
        <v/>
      </c>
      <c r="C66"/>
      <c r="D66"/>
      <c r="E66"/>
      <c r="F66"/>
      <c r="G66"/>
      <c r="H66"/>
    </row>
    <row r="67" spans="1:8" x14ac:dyDescent="0.3">
      <c r="A67" s="6">
        <f t="shared" si="1"/>
        <v>1</v>
      </c>
      <c r="C67"/>
      <c r="D67"/>
      <c r="E67"/>
      <c r="F67"/>
      <c r="G67"/>
      <c r="H67"/>
    </row>
    <row r="68" spans="1:8" x14ac:dyDescent="0.3">
      <c r="A68" s="6" t="str">
        <f t="shared" si="1"/>
        <v/>
      </c>
      <c r="C68"/>
      <c r="D68"/>
      <c r="E68"/>
      <c r="F68"/>
      <c r="G68"/>
      <c r="H68"/>
    </row>
    <row r="69" spans="1:8" x14ac:dyDescent="0.3">
      <c r="A69" s="6">
        <f t="shared" si="1"/>
        <v>1</v>
      </c>
      <c r="C69"/>
      <c r="D69"/>
      <c r="E69"/>
      <c r="F69"/>
      <c r="G69"/>
      <c r="H69"/>
    </row>
    <row r="70" spans="1:8" x14ac:dyDescent="0.3">
      <c r="A70" s="6" t="str">
        <f t="shared" si="1"/>
        <v/>
      </c>
      <c r="C70"/>
      <c r="D70"/>
      <c r="E70"/>
      <c r="F70"/>
      <c r="G70"/>
      <c r="H70"/>
    </row>
    <row r="71" spans="1:8" x14ac:dyDescent="0.3">
      <c r="A71" s="6">
        <f t="shared" si="1"/>
        <v>1</v>
      </c>
      <c r="C71"/>
      <c r="D71"/>
      <c r="E71"/>
      <c r="F71"/>
      <c r="G71"/>
      <c r="H71"/>
    </row>
    <row r="72" spans="1:8" x14ac:dyDescent="0.3">
      <c r="A72" s="6" t="str">
        <f t="shared" ref="A72:A135" si="2">IF(A71="",1,IF(B71="","",A71+1))</f>
        <v/>
      </c>
      <c r="C72"/>
      <c r="D72"/>
      <c r="E72"/>
      <c r="F72"/>
      <c r="G72"/>
      <c r="H72"/>
    </row>
    <row r="73" spans="1:8" x14ac:dyDescent="0.3">
      <c r="A73" s="6">
        <f t="shared" si="2"/>
        <v>1</v>
      </c>
      <c r="C73"/>
      <c r="D73"/>
      <c r="E73"/>
      <c r="F73"/>
      <c r="G73"/>
      <c r="H73"/>
    </row>
    <row r="74" spans="1:8" x14ac:dyDescent="0.3">
      <c r="A74" s="6" t="str">
        <f t="shared" si="2"/>
        <v/>
      </c>
      <c r="C74"/>
      <c r="D74"/>
      <c r="E74"/>
      <c r="F74"/>
      <c r="G74"/>
      <c r="H74"/>
    </row>
    <row r="75" spans="1:8" x14ac:dyDescent="0.3">
      <c r="A75" s="6">
        <f t="shared" si="2"/>
        <v>1</v>
      </c>
      <c r="C75"/>
      <c r="D75"/>
      <c r="E75"/>
      <c r="F75"/>
      <c r="G75"/>
      <c r="H75"/>
    </row>
    <row r="76" spans="1:8" x14ac:dyDescent="0.3">
      <c r="A76" s="6" t="str">
        <f t="shared" si="2"/>
        <v/>
      </c>
      <c r="C76"/>
      <c r="D76"/>
      <c r="E76"/>
      <c r="F76"/>
      <c r="G76"/>
      <c r="H76"/>
    </row>
    <row r="77" spans="1:8" x14ac:dyDescent="0.3">
      <c r="A77" s="6">
        <f t="shared" si="2"/>
        <v>1</v>
      </c>
      <c r="C77"/>
      <c r="D77"/>
      <c r="E77"/>
      <c r="F77"/>
      <c r="G77"/>
      <c r="H77"/>
    </row>
    <row r="78" spans="1:8" x14ac:dyDescent="0.3">
      <c r="A78" s="6" t="str">
        <f t="shared" si="2"/>
        <v/>
      </c>
      <c r="C78"/>
      <c r="D78"/>
      <c r="E78"/>
      <c r="F78"/>
      <c r="G78"/>
      <c r="H78"/>
    </row>
    <row r="79" spans="1:8" x14ac:dyDescent="0.3">
      <c r="A79" s="6">
        <f t="shared" si="2"/>
        <v>1</v>
      </c>
      <c r="C79"/>
      <c r="D79"/>
      <c r="E79"/>
      <c r="F79"/>
      <c r="G79"/>
      <c r="H79"/>
    </row>
    <row r="80" spans="1:8" x14ac:dyDescent="0.3">
      <c r="A80" s="6" t="str">
        <f t="shared" si="2"/>
        <v/>
      </c>
      <c r="C80"/>
      <c r="D80"/>
      <c r="E80"/>
      <c r="F80"/>
      <c r="G80"/>
      <c r="H80"/>
    </row>
    <row r="81" spans="1:8" x14ac:dyDescent="0.3">
      <c r="A81" s="6">
        <f t="shared" si="2"/>
        <v>1</v>
      </c>
      <c r="C81"/>
      <c r="D81"/>
      <c r="E81"/>
      <c r="F81"/>
      <c r="G81"/>
      <c r="H81"/>
    </row>
    <row r="82" spans="1:8" x14ac:dyDescent="0.3">
      <c r="A82" s="6" t="str">
        <f t="shared" si="2"/>
        <v/>
      </c>
      <c r="C82"/>
      <c r="D82"/>
      <c r="E82"/>
      <c r="F82"/>
      <c r="G82"/>
      <c r="H82"/>
    </row>
    <row r="83" spans="1:8" x14ac:dyDescent="0.3">
      <c r="A83" s="6">
        <f t="shared" si="2"/>
        <v>1</v>
      </c>
      <c r="C83"/>
      <c r="D83"/>
      <c r="E83"/>
      <c r="F83"/>
      <c r="G83"/>
      <c r="H83"/>
    </row>
    <row r="84" spans="1:8" x14ac:dyDescent="0.3">
      <c r="A84" s="6" t="str">
        <f t="shared" si="2"/>
        <v/>
      </c>
      <c r="C84"/>
      <c r="D84"/>
      <c r="E84"/>
      <c r="F84"/>
      <c r="G84"/>
      <c r="H84"/>
    </row>
    <row r="85" spans="1:8" x14ac:dyDescent="0.3">
      <c r="A85" s="6">
        <f t="shared" si="2"/>
        <v>1</v>
      </c>
      <c r="C85"/>
      <c r="D85"/>
      <c r="E85"/>
      <c r="F85"/>
      <c r="G85"/>
      <c r="H85"/>
    </row>
    <row r="86" spans="1:8" x14ac:dyDescent="0.3">
      <c r="A86" s="6" t="str">
        <f t="shared" si="2"/>
        <v/>
      </c>
      <c r="C86"/>
      <c r="D86"/>
      <c r="E86"/>
      <c r="F86"/>
      <c r="G86"/>
      <c r="H86"/>
    </row>
    <row r="87" spans="1:8" x14ac:dyDescent="0.3">
      <c r="A87" s="6">
        <f t="shared" si="2"/>
        <v>1</v>
      </c>
      <c r="C87"/>
      <c r="D87"/>
      <c r="E87"/>
      <c r="F87"/>
      <c r="G87"/>
      <c r="H87"/>
    </row>
    <row r="88" spans="1:8" x14ac:dyDescent="0.3">
      <c r="A88" s="6" t="str">
        <f t="shared" si="2"/>
        <v/>
      </c>
      <c r="C88"/>
      <c r="D88"/>
      <c r="E88"/>
      <c r="F88"/>
      <c r="G88"/>
      <c r="H88"/>
    </row>
    <row r="89" spans="1:8" x14ac:dyDescent="0.3">
      <c r="A89" s="6">
        <f t="shared" si="2"/>
        <v>1</v>
      </c>
      <c r="C89"/>
      <c r="D89"/>
      <c r="E89"/>
      <c r="F89"/>
      <c r="G89"/>
      <c r="H89"/>
    </row>
    <row r="90" spans="1:8" x14ac:dyDescent="0.3">
      <c r="A90" s="6" t="str">
        <f t="shared" si="2"/>
        <v/>
      </c>
      <c r="C90"/>
      <c r="D90"/>
      <c r="E90"/>
      <c r="F90"/>
      <c r="G90"/>
      <c r="H90"/>
    </row>
    <row r="91" spans="1:8" x14ac:dyDescent="0.3">
      <c r="A91" s="6">
        <f t="shared" si="2"/>
        <v>1</v>
      </c>
      <c r="C91"/>
      <c r="D91"/>
      <c r="E91"/>
      <c r="F91"/>
      <c r="G91"/>
      <c r="H91"/>
    </row>
    <row r="92" spans="1:8" x14ac:dyDescent="0.3">
      <c r="A92" s="6" t="str">
        <f t="shared" si="2"/>
        <v/>
      </c>
      <c r="C92"/>
      <c r="D92"/>
      <c r="E92"/>
      <c r="F92"/>
      <c r="G92"/>
      <c r="H92"/>
    </row>
    <row r="93" spans="1:8" x14ac:dyDescent="0.3">
      <c r="A93" s="6">
        <f t="shared" si="2"/>
        <v>1</v>
      </c>
      <c r="C93"/>
      <c r="D93"/>
      <c r="E93"/>
      <c r="F93"/>
      <c r="G93"/>
      <c r="H93"/>
    </row>
    <row r="94" spans="1:8" x14ac:dyDescent="0.3">
      <c r="A94" s="6" t="str">
        <f t="shared" si="2"/>
        <v/>
      </c>
      <c r="C94"/>
      <c r="D94"/>
      <c r="E94"/>
      <c r="F94"/>
      <c r="G94"/>
      <c r="H94"/>
    </row>
    <row r="95" spans="1:8" x14ac:dyDescent="0.3">
      <c r="A95" s="6">
        <f t="shared" si="2"/>
        <v>1</v>
      </c>
      <c r="C95"/>
      <c r="D95"/>
      <c r="E95"/>
      <c r="F95"/>
      <c r="G95"/>
      <c r="H95"/>
    </row>
    <row r="96" spans="1:8" x14ac:dyDescent="0.3">
      <c r="A96" s="6" t="str">
        <f t="shared" si="2"/>
        <v/>
      </c>
      <c r="C96"/>
      <c r="D96"/>
      <c r="E96"/>
      <c r="F96"/>
      <c r="G96"/>
      <c r="H96"/>
    </row>
    <row r="97" spans="1:8" x14ac:dyDescent="0.3">
      <c r="A97" s="6">
        <f t="shared" si="2"/>
        <v>1</v>
      </c>
      <c r="C97"/>
      <c r="D97"/>
      <c r="E97"/>
      <c r="F97"/>
      <c r="G97"/>
      <c r="H97"/>
    </row>
    <row r="98" spans="1:8" x14ac:dyDescent="0.3">
      <c r="A98" s="6" t="str">
        <f t="shared" si="2"/>
        <v/>
      </c>
      <c r="C98"/>
      <c r="D98"/>
      <c r="E98"/>
      <c r="F98"/>
      <c r="G98"/>
      <c r="H98"/>
    </row>
    <row r="99" spans="1:8" x14ac:dyDescent="0.3">
      <c r="A99" s="6">
        <f t="shared" si="2"/>
        <v>1</v>
      </c>
      <c r="C99"/>
      <c r="D99"/>
      <c r="E99"/>
      <c r="F99"/>
      <c r="G99"/>
      <c r="H99"/>
    </row>
    <row r="100" spans="1:8" x14ac:dyDescent="0.3">
      <c r="A100" s="6" t="str">
        <f t="shared" si="2"/>
        <v/>
      </c>
      <c r="C100"/>
      <c r="D100"/>
      <c r="E100"/>
      <c r="F100"/>
      <c r="G100"/>
      <c r="H100"/>
    </row>
    <row r="101" spans="1:8" x14ac:dyDescent="0.3">
      <c r="A101" s="6">
        <f t="shared" si="2"/>
        <v>1</v>
      </c>
      <c r="C101"/>
      <c r="D101"/>
      <c r="E101"/>
      <c r="F101"/>
      <c r="G101"/>
      <c r="H101"/>
    </row>
    <row r="102" spans="1:8" x14ac:dyDescent="0.3">
      <c r="A102" s="6" t="str">
        <f t="shared" si="2"/>
        <v/>
      </c>
      <c r="C102"/>
      <c r="D102"/>
      <c r="E102"/>
      <c r="F102"/>
      <c r="G102"/>
      <c r="H102"/>
    </row>
    <row r="103" spans="1:8" x14ac:dyDescent="0.3">
      <c r="A103" s="6">
        <f t="shared" si="2"/>
        <v>1</v>
      </c>
      <c r="C103"/>
      <c r="D103"/>
      <c r="E103"/>
      <c r="F103"/>
      <c r="G103"/>
      <c r="H103"/>
    </row>
    <row r="104" spans="1:8" x14ac:dyDescent="0.3">
      <c r="A104" s="6" t="str">
        <f t="shared" si="2"/>
        <v/>
      </c>
      <c r="C104"/>
      <c r="D104"/>
      <c r="E104"/>
      <c r="F104"/>
      <c r="G104"/>
      <c r="H104"/>
    </row>
    <row r="105" spans="1:8" x14ac:dyDescent="0.3">
      <c r="A105" s="6">
        <f t="shared" si="2"/>
        <v>1</v>
      </c>
      <c r="C105"/>
      <c r="D105"/>
      <c r="E105"/>
      <c r="F105"/>
      <c r="G105"/>
      <c r="H105"/>
    </row>
    <row r="106" spans="1:8" x14ac:dyDescent="0.3">
      <c r="A106" s="6" t="str">
        <f t="shared" si="2"/>
        <v/>
      </c>
      <c r="C106"/>
      <c r="D106"/>
      <c r="E106"/>
      <c r="F106"/>
      <c r="G106"/>
      <c r="H106"/>
    </row>
    <row r="107" spans="1:8" x14ac:dyDescent="0.3">
      <c r="A107" s="6">
        <f t="shared" si="2"/>
        <v>1</v>
      </c>
      <c r="C107"/>
      <c r="D107"/>
      <c r="E107"/>
      <c r="F107"/>
      <c r="G107"/>
      <c r="H107"/>
    </row>
    <row r="108" spans="1:8" x14ac:dyDescent="0.3">
      <c r="A108" s="6" t="str">
        <f t="shared" si="2"/>
        <v/>
      </c>
      <c r="C108"/>
      <c r="D108"/>
      <c r="E108"/>
      <c r="F108"/>
      <c r="G108"/>
      <c r="H108"/>
    </row>
    <row r="109" spans="1:8" x14ac:dyDescent="0.3">
      <c r="A109" s="6">
        <f t="shared" si="2"/>
        <v>1</v>
      </c>
      <c r="C109"/>
      <c r="D109"/>
      <c r="E109"/>
      <c r="F109"/>
      <c r="G109"/>
      <c r="H109"/>
    </row>
    <row r="110" spans="1:8" x14ac:dyDescent="0.3">
      <c r="A110" s="6" t="str">
        <f t="shared" si="2"/>
        <v/>
      </c>
      <c r="C110"/>
      <c r="D110"/>
      <c r="E110"/>
      <c r="F110"/>
      <c r="G110"/>
      <c r="H110"/>
    </row>
    <row r="111" spans="1:8" x14ac:dyDescent="0.3">
      <c r="A111" s="6">
        <f t="shared" si="2"/>
        <v>1</v>
      </c>
      <c r="C111"/>
      <c r="D111"/>
      <c r="E111"/>
      <c r="F111"/>
      <c r="G111"/>
      <c r="H111"/>
    </row>
    <row r="112" spans="1:8" x14ac:dyDescent="0.3">
      <c r="A112" s="6" t="str">
        <f t="shared" si="2"/>
        <v/>
      </c>
      <c r="C112"/>
      <c r="D112"/>
      <c r="E112"/>
      <c r="F112"/>
      <c r="G112"/>
      <c r="H112"/>
    </row>
    <row r="113" spans="1:8" x14ac:dyDescent="0.3">
      <c r="A113" s="6">
        <f t="shared" si="2"/>
        <v>1</v>
      </c>
      <c r="C113"/>
      <c r="D113"/>
      <c r="E113"/>
      <c r="F113"/>
      <c r="G113"/>
      <c r="H113"/>
    </row>
    <row r="114" spans="1:8" x14ac:dyDescent="0.3">
      <c r="A114" s="6" t="str">
        <f t="shared" si="2"/>
        <v/>
      </c>
      <c r="C114"/>
      <c r="D114"/>
      <c r="E114"/>
      <c r="F114"/>
      <c r="G114"/>
      <c r="H114"/>
    </row>
    <row r="115" spans="1:8" x14ac:dyDescent="0.3">
      <c r="A115" s="6">
        <f t="shared" si="2"/>
        <v>1</v>
      </c>
      <c r="C115"/>
      <c r="D115"/>
      <c r="E115"/>
      <c r="F115"/>
      <c r="G115"/>
      <c r="H115"/>
    </row>
    <row r="116" spans="1:8" x14ac:dyDescent="0.3">
      <c r="A116" s="6" t="str">
        <f t="shared" si="2"/>
        <v/>
      </c>
      <c r="C116"/>
      <c r="D116"/>
      <c r="E116"/>
      <c r="F116"/>
      <c r="G116"/>
      <c r="H116"/>
    </row>
    <row r="117" spans="1:8" x14ac:dyDescent="0.3">
      <c r="A117" s="6">
        <f t="shared" si="2"/>
        <v>1</v>
      </c>
      <c r="C117"/>
      <c r="D117"/>
      <c r="E117"/>
      <c r="F117"/>
      <c r="G117"/>
      <c r="H117"/>
    </row>
    <row r="118" spans="1:8" x14ac:dyDescent="0.3">
      <c r="A118" s="6" t="str">
        <f t="shared" si="2"/>
        <v/>
      </c>
      <c r="C118"/>
      <c r="D118"/>
      <c r="E118"/>
      <c r="F118"/>
      <c r="G118"/>
      <c r="H118"/>
    </row>
    <row r="119" spans="1:8" x14ac:dyDescent="0.3">
      <c r="C119"/>
      <c r="D119"/>
      <c r="E119"/>
      <c r="F119"/>
      <c r="G119"/>
      <c r="H119"/>
    </row>
    <row r="120" spans="1:8" x14ac:dyDescent="0.3">
      <c r="A120" s="6">
        <f t="shared" si="2"/>
        <v>1</v>
      </c>
      <c r="C120"/>
      <c r="D120"/>
      <c r="E120"/>
      <c r="F120"/>
      <c r="G120"/>
      <c r="H120"/>
    </row>
    <row r="121" spans="1:8" x14ac:dyDescent="0.3">
      <c r="A121" s="6" t="str">
        <f t="shared" si="2"/>
        <v/>
      </c>
      <c r="C121"/>
      <c r="D121"/>
      <c r="E121"/>
      <c r="F121"/>
      <c r="G121"/>
      <c r="H121"/>
    </row>
    <row r="122" spans="1:8" x14ac:dyDescent="0.3">
      <c r="A122" s="6">
        <f t="shared" si="2"/>
        <v>1</v>
      </c>
      <c r="C122"/>
      <c r="D122"/>
      <c r="E122"/>
      <c r="F122"/>
      <c r="G122"/>
      <c r="H122"/>
    </row>
    <row r="123" spans="1:8" x14ac:dyDescent="0.3">
      <c r="A123" s="6" t="str">
        <f t="shared" si="2"/>
        <v/>
      </c>
      <c r="C123"/>
      <c r="D123"/>
      <c r="E123"/>
      <c r="F123"/>
      <c r="G123"/>
      <c r="H123"/>
    </row>
    <row r="124" spans="1:8" x14ac:dyDescent="0.3">
      <c r="A124" s="6">
        <f t="shared" si="2"/>
        <v>1</v>
      </c>
      <c r="C124"/>
      <c r="D124"/>
      <c r="E124"/>
      <c r="F124"/>
      <c r="G124"/>
      <c r="H124"/>
    </row>
    <row r="125" spans="1:8" x14ac:dyDescent="0.3">
      <c r="A125" s="6" t="str">
        <f t="shared" si="2"/>
        <v/>
      </c>
      <c r="C125"/>
      <c r="D125"/>
      <c r="E125"/>
      <c r="F125"/>
      <c r="G125"/>
      <c r="H125"/>
    </row>
    <row r="126" spans="1:8" x14ac:dyDescent="0.3">
      <c r="A126" s="6">
        <f t="shared" si="2"/>
        <v>1</v>
      </c>
      <c r="C126"/>
      <c r="D126"/>
      <c r="E126"/>
      <c r="F126"/>
      <c r="G126"/>
      <c r="H126"/>
    </row>
    <row r="127" spans="1:8" x14ac:dyDescent="0.3">
      <c r="A127" s="6" t="str">
        <f t="shared" si="2"/>
        <v/>
      </c>
      <c r="C127"/>
      <c r="D127"/>
      <c r="E127"/>
      <c r="F127"/>
      <c r="G127"/>
      <c r="H127"/>
    </row>
    <row r="128" spans="1:8" x14ac:dyDescent="0.3">
      <c r="A128" s="6">
        <f t="shared" si="2"/>
        <v>1</v>
      </c>
      <c r="C128"/>
      <c r="D128"/>
      <c r="E128"/>
      <c r="F128"/>
      <c r="G128"/>
      <c r="H128"/>
    </row>
    <row r="129" spans="1:8" x14ac:dyDescent="0.3">
      <c r="A129" s="6" t="str">
        <f t="shared" si="2"/>
        <v/>
      </c>
      <c r="C129"/>
      <c r="D129"/>
      <c r="E129"/>
      <c r="F129"/>
      <c r="G129"/>
      <c r="H129"/>
    </row>
    <row r="130" spans="1:8" x14ac:dyDescent="0.3">
      <c r="A130" s="6">
        <f t="shared" si="2"/>
        <v>1</v>
      </c>
      <c r="C130"/>
      <c r="D130"/>
      <c r="E130"/>
      <c r="F130"/>
      <c r="G130"/>
      <c r="H130"/>
    </row>
    <row r="131" spans="1:8" x14ac:dyDescent="0.3">
      <c r="A131" s="6" t="str">
        <f t="shared" si="2"/>
        <v/>
      </c>
      <c r="C131"/>
      <c r="D131"/>
      <c r="E131"/>
      <c r="F131"/>
      <c r="G131"/>
      <c r="H131"/>
    </row>
    <row r="132" spans="1:8" x14ac:dyDescent="0.3">
      <c r="A132" s="6">
        <f t="shared" si="2"/>
        <v>1</v>
      </c>
      <c r="C132"/>
      <c r="D132"/>
      <c r="E132"/>
      <c r="F132"/>
      <c r="G132"/>
      <c r="H132"/>
    </row>
    <row r="133" spans="1:8" x14ac:dyDescent="0.3">
      <c r="A133" s="6" t="str">
        <f t="shared" si="2"/>
        <v/>
      </c>
      <c r="C133"/>
      <c r="D133"/>
      <c r="E133"/>
      <c r="F133"/>
      <c r="G133"/>
      <c r="H133"/>
    </row>
    <row r="134" spans="1:8" x14ac:dyDescent="0.3">
      <c r="A134" s="6">
        <f t="shared" si="2"/>
        <v>1</v>
      </c>
      <c r="C134"/>
      <c r="D134"/>
      <c r="E134"/>
      <c r="F134"/>
      <c r="G134"/>
      <c r="H134"/>
    </row>
    <row r="135" spans="1:8" x14ac:dyDescent="0.3">
      <c r="A135" s="6" t="str">
        <f t="shared" si="2"/>
        <v/>
      </c>
      <c r="C135"/>
      <c r="D135"/>
      <c r="E135"/>
      <c r="F135"/>
      <c r="G135"/>
      <c r="H135"/>
    </row>
    <row r="136" spans="1:8" x14ac:dyDescent="0.3">
      <c r="A136" s="6">
        <f t="shared" ref="A136:A199" si="3">IF(A135="",1,IF(B135="","",A135+1))</f>
        <v>1</v>
      </c>
      <c r="C136"/>
      <c r="D136"/>
      <c r="E136"/>
      <c r="F136"/>
      <c r="G136"/>
      <c r="H136"/>
    </row>
    <row r="137" spans="1:8" x14ac:dyDescent="0.3">
      <c r="A137" s="6" t="str">
        <f t="shared" si="3"/>
        <v/>
      </c>
      <c r="C137"/>
      <c r="D137"/>
      <c r="E137"/>
      <c r="F137"/>
      <c r="G137"/>
      <c r="H137"/>
    </row>
    <row r="138" spans="1:8" x14ac:dyDescent="0.3">
      <c r="A138" s="6">
        <f t="shared" si="3"/>
        <v>1</v>
      </c>
      <c r="C138"/>
      <c r="D138"/>
      <c r="E138"/>
      <c r="F138"/>
      <c r="G138"/>
      <c r="H138"/>
    </row>
    <row r="139" spans="1:8" x14ac:dyDescent="0.3">
      <c r="A139" s="6" t="str">
        <f t="shared" si="3"/>
        <v/>
      </c>
      <c r="C139"/>
      <c r="D139"/>
      <c r="E139"/>
      <c r="F139"/>
      <c r="G139"/>
      <c r="H139"/>
    </row>
    <row r="140" spans="1:8" x14ac:dyDescent="0.3">
      <c r="A140" s="6">
        <f t="shared" si="3"/>
        <v>1</v>
      </c>
      <c r="C140"/>
      <c r="D140"/>
      <c r="E140"/>
      <c r="F140"/>
      <c r="G140"/>
      <c r="H140"/>
    </row>
    <row r="141" spans="1:8" x14ac:dyDescent="0.3">
      <c r="A141" s="6" t="str">
        <f t="shared" si="3"/>
        <v/>
      </c>
      <c r="C141"/>
      <c r="D141"/>
      <c r="E141"/>
      <c r="F141"/>
      <c r="G141"/>
      <c r="H141"/>
    </row>
    <row r="142" spans="1:8" x14ac:dyDescent="0.3">
      <c r="A142" s="6">
        <f t="shared" si="3"/>
        <v>1</v>
      </c>
      <c r="C142"/>
      <c r="D142"/>
      <c r="E142"/>
      <c r="F142"/>
      <c r="G142"/>
      <c r="H142"/>
    </row>
    <row r="143" spans="1:8" x14ac:dyDescent="0.3">
      <c r="A143" s="6" t="str">
        <f t="shared" si="3"/>
        <v/>
      </c>
      <c r="C143"/>
      <c r="D143"/>
      <c r="E143"/>
      <c r="F143"/>
      <c r="G143"/>
      <c r="H143"/>
    </row>
    <row r="144" spans="1:8" x14ac:dyDescent="0.3">
      <c r="A144" s="6">
        <f t="shared" si="3"/>
        <v>1</v>
      </c>
      <c r="C144"/>
      <c r="D144"/>
      <c r="E144"/>
      <c r="F144"/>
      <c r="G144"/>
      <c r="H144"/>
    </row>
    <row r="145" spans="1:8" x14ac:dyDescent="0.3">
      <c r="A145" s="6" t="str">
        <f t="shared" si="3"/>
        <v/>
      </c>
      <c r="C145"/>
      <c r="D145"/>
      <c r="E145"/>
      <c r="F145"/>
      <c r="G145"/>
      <c r="H145"/>
    </row>
    <row r="146" spans="1:8" x14ac:dyDescent="0.3">
      <c r="A146" s="6">
        <f t="shared" si="3"/>
        <v>1</v>
      </c>
      <c r="C146"/>
      <c r="D146"/>
      <c r="E146"/>
      <c r="F146"/>
      <c r="G146"/>
      <c r="H146"/>
    </row>
    <row r="147" spans="1:8" x14ac:dyDescent="0.3">
      <c r="A147" s="6" t="str">
        <f t="shared" si="3"/>
        <v/>
      </c>
      <c r="C147"/>
      <c r="D147"/>
      <c r="E147"/>
      <c r="F147"/>
      <c r="G147"/>
      <c r="H147"/>
    </row>
    <row r="148" spans="1:8" x14ac:dyDescent="0.3">
      <c r="A148" s="6">
        <f t="shared" si="3"/>
        <v>1</v>
      </c>
      <c r="C148"/>
      <c r="D148"/>
      <c r="E148"/>
      <c r="F148"/>
      <c r="G148"/>
      <c r="H148"/>
    </row>
    <row r="149" spans="1:8" x14ac:dyDescent="0.3">
      <c r="A149" s="6" t="str">
        <f t="shared" si="3"/>
        <v/>
      </c>
      <c r="C149"/>
      <c r="D149"/>
      <c r="E149"/>
      <c r="F149"/>
      <c r="G149"/>
      <c r="H149"/>
    </row>
    <row r="150" spans="1:8" x14ac:dyDescent="0.3">
      <c r="A150" s="6">
        <f t="shared" si="3"/>
        <v>1</v>
      </c>
      <c r="C150"/>
      <c r="D150"/>
      <c r="E150"/>
      <c r="F150"/>
      <c r="G150"/>
      <c r="H150"/>
    </row>
    <row r="151" spans="1:8" x14ac:dyDescent="0.3">
      <c r="A151" s="6" t="str">
        <f t="shared" si="3"/>
        <v/>
      </c>
      <c r="C151"/>
      <c r="D151"/>
      <c r="E151"/>
      <c r="F151"/>
      <c r="G151"/>
      <c r="H151"/>
    </row>
    <row r="152" spans="1:8" x14ac:dyDescent="0.3">
      <c r="A152" s="6">
        <f t="shared" si="3"/>
        <v>1</v>
      </c>
      <c r="C152"/>
      <c r="D152"/>
      <c r="E152"/>
      <c r="F152"/>
      <c r="G152"/>
      <c r="H152"/>
    </row>
    <row r="153" spans="1:8" x14ac:dyDescent="0.3">
      <c r="A153" s="6" t="str">
        <f t="shared" si="3"/>
        <v/>
      </c>
      <c r="C153"/>
      <c r="D153"/>
      <c r="E153"/>
      <c r="F153"/>
      <c r="G153"/>
      <c r="H153"/>
    </row>
    <row r="154" spans="1:8" x14ac:dyDescent="0.3">
      <c r="A154" s="6">
        <f t="shared" si="3"/>
        <v>1</v>
      </c>
      <c r="C154"/>
      <c r="D154"/>
      <c r="E154"/>
      <c r="F154"/>
      <c r="G154"/>
      <c r="H154"/>
    </row>
    <row r="155" spans="1:8" x14ac:dyDescent="0.3">
      <c r="A155" s="6" t="str">
        <f t="shared" si="3"/>
        <v/>
      </c>
      <c r="C155"/>
      <c r="D155"/>
      <c r="E155"/>
      <c r="F155"/>
      <c r="G155"/>
      <c r="H155"/>
    </row>
    <row r="156" spans="1:8" x14ac:dyDescent="0.3">
      <c r="A156" s="6">
        <f t="shared" si="3"/>
        <v>1</v>
      </c>
      <c r="C156"/>
      <c r="D156"/>
      <c r="E156"/>
      <c r="F156"/>
      <c r="G156"/>
      <c r="H156"/>
    </row>
    <row r="157" spans="1:8" x14ac:dyDescent="0.3">
      <c r="A157" s="6" t="str">
        <f t="shared" si="3"/>
        <v/>
      </c>
      <c r="C157"/>
      <c r="D157"/>
      <c r="E157"/>
      <c r="F157"/>
      <c r="G157"/>
      <c r="H157"/>
    </row>
    <row r="158" spans="1:8" x14ac:dyDescent="0.3">
      <c r="A158" s="6">
        <f t="shared" si="3"/>
        <v>1</v>
      </c>
      <c r="C158"/>
      <c r="D158"/>
      <c r="E158"/>
      <c r="F158"/>
      <c r="G158"/>
      <c r="H158"/>
    </row>
    <row r="159" spans="1:8" x14ac:dyDescent="0.3">
      <c r="A159" s="6" t="str">
        <f t="shared" si="3"/>
        <v/>
      </c>
      <c r="C159"/>
      <c r="D159"/>
      <c r="E159"/>
      <c r="F159"/>
      <c r="G159"/>
      <c r="H159"/>
    </row>
    <row r="160" spans="1:8" x14ac:dyDescent="0.3">
      <c r="A160" s="6">
        <f t="shared" si="3"/>
        <v>1</v>
      </c>
      <c r="C160"/>
      <c r="D160"/>
      <c r="E160"/>
      <c r="F160"/>
      <c r="G160"/>
      <c r="H160"/>
    </row>
    <row r="161" spans="1:8" x14ac:dyDescent="0.3">
      <c r="A161" s="6" t="str">
        <f t="shared" si="3"/>
        <v/>
      </c>
      <c r="C161"/>
      <c r="D161"/>
      <c r="E161"/>
      <c r="F161"/>
      <c r="G161"/>
      <c r="H161"/>
    </row>
    <row r="162" spans="1:8" x14ac:dyDescent="0.3">
      <c r="A162" s="6">
        <f t="shared" si="3"/>
        <v>1</v>
      </c>
      <c r="C162"/>
      <c r="D162"/>
      <c r="E162"/>
      <c r="F162"/>
      <c r="G162"/>
      <c r="H162"/>
    </row>
    <row r="163" spans="1:8" x14ac:dyDescent="0.3">
      <c r="A163" s="6" t="str">
        <f t="shared" si="3"/>
        <v/>
      </c>
      <c r="C163"/>
      <c r="D163"/>
      <c r="E163"/>
      <c r="F163"/>
      <c r="G163"/>
      <c r="H163"/>
    </row>
    <row r="164" spans="1:8" x14ac:dyDescent="0.3">
      <c r="A164" s="6">
        <f t="shared" si="3"/>
        <v>1</v>
      </c>
      <c r="C164"/>
      <c r="D164"/>
      <c r="E164"/>
      <c r="F164"/>
      <c r="G164"/>
      <c r="H164"/>
    </row>
    <row r="165" spans="1:8" x14ac:dyDescent="0.3">
      <c r="A165" s="6" t="str">
        <f t="shared" si="3"/>
        <v/>
      </c>
      <c r="C165"/>
      <c r="D165"/>
      <c r="E165"/>
      <c r="F165"/>
      <c r="G165"/>
      <c r="H165"/>
    </row>
    <row r="166" spans="1:8" x14ac:dyDescent="0.3">
      <c r="A166" s="6">
        <f t="shared" si="3"/>
        <v>1</v>
      </c>
      <c r="C166"/>
      <c r="D166"/>
      <c r="E166"/>
      <c r="F166"/>
      <c r="G166"/>
      <c r="H166"/>
    </row>
    <row r="167" spans="1:8" x14ac:dyDescent="0.3">
      <c r="A167" s="6" t="str">
        <f t="shared" si="3"/>
        <v/>
      </c>
      <c r="C167"/>
      <c r="D167"/>
      <c r="E167"/>
      <c r="F167"/>
      <c r="G167"/>
      <c r="H167"/>
    </row>
    <row r="168" spans="1:8" x14ac:dyDescent="0.3">
      <c r="A168" s="6">
        <f t="shared" si="3"/>
        <v>1</v>
      </c>
      <c r="C168"/>
      <c r="D168"/>
      <c r="E168"/>
      <c r="F168"/>
      <c r="G168"/>
      <c r="H168"/>
    </row>
    <row r="169" spans="1:8" x14ac:dyDescent="0.3">
      <c r="A169" s="6" t="str">
        <f t="shared" si="3"/>
        <v/>
      </c>
      <c r="C169"/>
      <c r="D169"/>
      <c r="E169"/>
      <c r="F169"/>
      <c r="G169"/>
      <c r="H169"/>
    </row>
    <row r="170" spans="1:8" x14ac:dyDescent="0.3">
      <c r="A170" s="6">
        <f t="shared" si="3"/>
        <v>1</v>
      </c>
      <c r="C170"/>
      <c r="D170"/>
      <c r="E170"/>
      <c r="F170"/>
      <c r="G170"/>
      <c r="H170"/>
    </row>
    <row r="171" spans="1:8" x14ac:dyDescent="0.3">
      <c r="A171" s="6" t="str">
        <f t="shared" si="3"/>
        <v/>
      </c>
      <c r="C171"/>
      <c r="D171"/>
      <c r="E171"/>
      <c r="F171"/>
      <c r="G171"/>
      <c r="H171"/>
    </row>
    <row r="172" spans="1:8" x14ac:dyDescent="0.3">
      <c r="A172" s="6">
        <f t="shared" si="3"/>
        <v>1</v>
      </c>
      <c r="C172"/>
      <c r="D172"/>
      <c r="E172"/>
      <c r="F172"/>
      <c r="G172"/>
      <c r="H172"/>
    </row>
    <row r="173" spans="1:8" x14ac:dyDescent="0.3">
      <c r="A173" s="6" t="str">
        <f t="shared" si="3"/>
        <v/>
      </c>
      <c r="C173"/>
      <c r="D173"/>
      <c r="E173"/>
      <c r="F173"/>
      <c r="G173"/>
      <c r="H173"/>
    </row>
    <row r="174" spans="1:8" x14ac:dyDescent="0.3">
      <c r="A174" s="6">
        <f t="shared" si="3"/>
        <v>1</v>
      </c>
      <c r="C174"/>
      <c r="D174"/>
      <c r="E174"/>
      <c r="F174"/>
      <c r="G174"/>
      <c r="H174"/>
    </row>
    <row r="175" spans="1:8" x14ac:dyDescent="0.3">
      <c r="A175" s="6" t="str">
        <f t="shared" si="3"/>
        <v/>
      </c>
      <c r="C175"/>
      <c r="D175"/>
      <c r="E175"/>
      <c r="F175"/>
      <c r="G175"/>
      <c r="H175"/>
    </row>
    <row r="176" spans="1:8" x14ac:dyDescent="0.3">
      <c r="A176" s="6">
        <f t="shared" si="3"/>
        <v>1</v>
      </c>
      <c r="C176"/>
      <c r="D176"/>
      <c r="E176"/>
      <c r="F176"/>
      <c r="G176"/>
      <c r="H176"/>
    </row>
    <row r="177" spans="1:8" x14ac:dyDescent="0.3">
      <c r="A177" s="6" t="str">
        <f t="shared" si="3"/>
        <v/>
      </c>
      <c r="C177"/>
      <c r="D177"/>
      <c r="E177"/>
      <c r="F177"/>
      <c r="G177"/>
      <c r="H177"/>
    </row>
    <row r="178" spans="1:8" x14ac:dyDescent="0.3">
      <c r="A178" s="6">
        <f t="shared" si="3"/>
        <v>1</v>
      </c>
      <c r="C178"/>
      <c r="D178"/>
      <c r="E178"/>
      <c r="F178"/>
      <c r="G178"/>
      <c r="H178"/>
    </row>
    <row r="179" spans="1:8" x14ac:dyDescent="0.3">
      <c r="A179" s="6" t="str">
        <f t="shared" si="3"/>
        <v/>
      </c>
      <c r="C179"/>
      <c r="D179"/>
      <c r="E179"/>
      <c r="F179"/>
      <c r="G179"/>
      <c r="H179"/>
    </row>
    <row r="180" spans="1:8" x14ac:dyDescent="0.3">
      <c r="A180" s="6">
        <f t="shared" si="3"/>
        <v>1</v>
      </c>
      <c r="C180"/>
      <c r="D180"/>
      <c r="E180"/>
      <c r="F180"/>
      <c r="G180"/>
      <c r="H180"/>
    </row>
    <row r="181" spans="1:8" x14ac:dyDescent="0.3">
      <c r="A181" s="6" t="str">
        <f t="shared" si="3"/>
        <v/>
      </c>
      <c r="C181"/>
      <c r="D181"/>
      <c r="E181"/>
      <c r="F181"/>
      <c r="G181"/>
      <c r="H181"/>
    </row>
    <row r="182" spans="1:8" x14ac:dyDescent="0.3">
      <c r="A182" s="6">
        <f t="shared" si="3"/>
        <v>1</v>
      </c>
      <c r="C182"/>
      <c r="D182"/>
      <c r="E182"/>
      <c r="F182"/>
      <c r="G182"/>
      <c r="H182"/>
    </row>
    <row r="183" spans="1:8" x14ac:dyDescent="0.3">
      <c r="A183" s="6" t="str">
        <f t="shared" si="3"/>
        <v/>
      </c>
      <c r="C183"/>
      <c r="D183"/>
      <c r="E183"/>
      <c r="F183"/>
      <c r="G183"/>
      <c r="H183"/>
    </row>
    <row r="184" spans="1:8" x14ac:dyDescent="0.3">
      <c r="A184" s="6">
        <f t="shared" si="3"/>
        <v>1</v>
      </c>
      <c r="C184"/>
      <c r="D184"/>
      <c r="E184"/>
      <c r="F184"/>
      <c r="G184"/>
      <c r="H184"/>
    </row>
    <row r="185" spans="1:8" x14ac:dyDescent="0.3">
      <c r="A185" s="6" t="str">
        <f t="shared" si="3"/>
        <v/>
      </c>
      <c r="C185"/>
      <c r="D185"/>
      <c r="E185"/>
      <c r="F185"/>
      <c r="G185"/>
      <c r="H185"/>
    </row>
    <row r="186" spans="1:8" x14ac:dyDescent="0.3">
      <c r="A186" s="6">
        <f t="shared" si="3"/>
        <v>1</v>
      </c>
      <c r="C186"/>
      <c r="D186"/>
      <c r="E186"/>
      <c r="F186"/>
      <c r="G186"/>
      <c r="H186"/>
    </row>
    <row r="187" spans="1:8" x14ac:dyDescent="0.3">
      <c r="A187" s="6" t="str">
        <f t="shared" si="3"/>
        <v/>
      </c>
      <c r="C187"/>
      <c r="D187"/>
      <c r="E187"/>
      <c r="F187"/>
      <c r="G187"/>
      <c r="H187"/>
    </row>
    <row r="188" spans="1:8" x14ac:dyDescent="0.3">
      <c r="A188" s="6">
        <f t="shared" si="3"/>
        <v>1</v>
      </c>
      <c r="C188"/>
      <c r="D188"/>
      <c r="E188"/>
      <c r="F188"/>
      <c r="G188"/>
      <c r="H188"/>
    </row>
    <row r="189" spans="1:8" x14ac:dyDescent="0.3">
      <c r="A189" s="6" t="str">
        <f t="shared" si="3"/>
        <v/>
      </c>
      <c r="C189"/>
      <c r="D189"/>
      <c r="E189"/>
      <c r="F189"/>
      <c r="G189"/>
      <c r="H189"/>
    </row>
    <row r="190" spans="1:8" x14ac:dyDescent="0.3">
      <c r="A190" s="6">
        <f t="shared" si="3"/>
        <v>1</v>
      </c>
      <c r="C190"/>
      <c r="D190"/>
      <c r="E190"/>
      <c r="F190"/>
      <c r="G190"/>
      <c r="H190"/>
    </row>
    <row r="191" spans="1:8" x14ac:dyDescent="0.3">
      <c r="A191" s="6" t="str">
        <f t="shared" si="3"/>
        <v/>
      </c>
      <c r="C191"/>
      <c r="D191"/>
      <c r="E191"/>
      <c r="F191"/>
      <c r="G191"/>
      <c r="H191"/>
    </row>
    <row r="192" spans="1:8" x14ac:dyDescent="0.3">
      <c r="A192" s="6">
        <f t="shared" si="3"/>
        <v>1</v>
      </c>
      <c r="C192"/>
      <c r="D192"/>
      <c r="E192"/>
      <c r="F192"/>
      <c r="G192"/>
      <c r="H192"/>
    </row>
    <row r="193" spans="1:8" x14ac:dyDescent="0.3">
      <c r="A193" s="6" t="str">
        <f t="shared" si="3"/>
        <v/>
      </c>
      <c r="C193"/>
      <c r="D193"/>
      <c r="E193"/>
      <c r="F193"/>
      <c r="G193"/>
      <c r="H193"/>
    </row>
    <row r="194" spans="1:8" x14ac:dyDescent="0.3">
      <c r="A194" s="6">
        <f t="shared" si="3"/>
        <v>1</v>
      </c>
      <c r="C194"/>
      <c r="D194"/>
      <c r="E194"/>
      <c r="F194"/>
      <c r="G194"/>
      <c r="H194"/>
    </row>
    <row r="195" spans="1:8" x14ac:dyDescent="0.3">
      <c r="A195" s="6" t="str">
        <f t="shared" si="3"/>
        <v/>
      </c>
      <c r="C195"/>
      <c r="D195"/>
      <c r="E195"/>
      <c r="F195"/>
      <c r="G195"/>
      <c r="H195"/>
    </row>
    <row r="196" spans="1:8" x14ac:dyDescent="0.3">
      <c r="A196" s="6">
        <f t="shared" si="3"/>
        <v>1</v>
      </c>
      <c r="C196"/>
      <c r="D196"/>
      <c r="E196"/>
      <c r="F196"/>
      <c r="G196"/>
      <c r="H196"/>
    </row>
    <row r="197" spans="1:8" x14ac:dyDescent="0.3">
      <c r="A197" s="6" t="str">
        <f t="shared" si="3"/>
        <v/>
      </c>
      <c r="C197"/>
      <c r="D197"/>
      <c r="E197"/>
      <c r="F197"/>
      <c r="G197"/>
      <c r="H197"/>
    </row>
    <row r="198" spans="1:8" x14ac:dyDescent="0.3">
      <c r="A198" s="6">
        <f t="shared" si="3"/>
        <v>1</v>
      </c>
      <c r="C198"/>
      <c r="D198"/>
      <c r="E198"/>
      <c r="F198"/>
      <c r="G198"/>
      <c r="H198"/>
    </row>
    <row r="199" spans="1:8" x14ac:dyDescent="0.3">
      <c r="A199" s="6" t="str">
        <f t="shared" si="3"/>
        <v/>
      </c>
      <c r="C199"/>
      <c r="D199"/>
      <c r="E199"/>
      <c r="F199"/>
      <c r="G199"/>
      <c r="H199"/>
    </row>
    <row r="200" spans="1:8" x14ac:dyDescent="0.3">
      <c r="A200" s="6">
        <f t="shared" ref="A200:A263" si="4">IF(A199="",1,IF(B199="","",A199+1))</f>
        <v>1</v>
      </c>
      <c r="C200"/>
      <c r="D200"/>
      <c r="E200"/>
      <c r="F200"/>
      <c r="G200"/>
      <c r="H200"/>
    </row>
    <row r="201" spans="1:8" x14ac:dyDescent="0.3">
      <c r="A201" s="6" t="str">
        <f t="shared" si="4"/>
        <v/>
      </c>
      <c r="C201"/>
      <c r="D201"/>
      <c r="E201"/>
      <c r="F201"/>
      <c r="G201"/>
      <c r="H201"/>
    </row>
    <row r="202" spans="1:8" x14ac:dyDescent="0.3">
      <c r="A202" s="6">
        <f t="shared" si="4"/>
        <v>1</v>
      </c>
      <c r="C202"/>
      <c r="D202"/>
      <c r="E202"/>
      <c r="F202"/>
      <c r="G202"/>
      <c r="H202"/>
    </row>
    <row r="203" spans="1:8" x14ac:dyDescent="0.3">
      <c r="A203" s="6" t="str">
        <f t="shared" si="4"/>
        <v/>
      </c>
      <c r="C203"/>
      <c r="D203"/>
      <c r="E203"/>
      <c r="F203"/>
      <c r="G203"/>
      <c r="H203"/>
    </row>
    <row r="204" spans="1:8" x14ac:dyDescent="0.3">
      <c r="A204" s="6">
        <f t="shared" si="4"/>
        <v>1</v>
      </c>
      <c r="C204"/>
      <c r="D204"/>
      <c r="E204"/>
      <c r="F204"/>
      <c r="G204"/>
      <c r="H204"/>
    </row>
    <row r="205" spans="1:8" x14ac:dyDescent="0.3">
      <c r="A205" s="6" t="str">
        <f t="shared" si="4"/>
        <v/>
      </c>
      <c r="C205"/>
      <c r="D205"/>
      <c r="E205"/>
      <c r="F205"/>
      <c r="G205"/>
      <c r="H205"/>
    </row>
    <row r="206" spans="1:8" x14ac:dyDescent="0.3">
      <c r="A206" s="6">
        <f t="shared" si="4"/>
        <v>1</v>
      </c>
      <c r="C206"/>
      <c r="D206"/>
      <c r="E206"/>
      <c r="F206"/>
      <c r="G206"/>
      <c r="H206"/>
    </row>
    <row r="207" spans="1:8" x14ac:dyDescent="0.3">
      <c r="A207" s="6" t="str">
        <f t="shared" si="4"/>
        <v/>
      </c>
      <c r="C207"/>
      <c r="D207"/>
      <c r="E207"/>
      <c r="F207"/>
      <c r="G207"/>
      <c r="H207"/>
    </row>
    <row r="208" spans="1:8" x14ac:dyDescent="0.3">
      <c r="A208" s="6">
        <f t="shared" si="4"/>
        <v>1</v>
      </c>
      <c r="C208"/>
      <c r="D208"/>
      <c r="E208"/>
      <c r="F208"/>
      <c r="G208"/>
      <c r="H208"/>
    </row>
    <row r="209" spans="1:8" x14ac:dyDescent="0.3">
      <c r="A209" s="6" t="str">
        <f t="shared" si="4"/>
        <v/>
      </c>
      <c r="C209"/>
      <c r="D209"/>
      <c r="E209"/>
      <c r="F209"/>
      <c r="G209"/>
      <c r="H209"/>
    </row>
    <row r="210" spans="1:8" x14ac:dyDescent="0.3">
      <c r="A210" s="6">
        <f t="shared" si="4"/>
        <v>1</v>
      </c>
      <c r="C210"/>
      <c r="D210"/>
      <c r="E210"/>
      <c r="F210"/>
      <c r="G210"/>
      <c r="H210"/>
    </row>
    <row r="211" spans="1:8" x14ac:dyDescent="0.3">
      <c r="A211" s="6" t="str">
        <f t="shared" si="4"/>
        <v/>
      </c>
      <c r="C211"/>
      <c r="D211"/>
      <c r="E211"/>
      <c r="F211"/>
      <c r="G211"/>
      <c r="H211"/>
    </row>
    <row r="212" spans="1:8" x14ac:dyDescent="0.3">
      <c r="A212" s="6">
        <f t="shared" si="4"/>
        <v>1</v>
      </c>
      <c r="C212"/>
      <c r="D212"/>
      <c r="E212"/>
      <c r="F212"/>
      <c r="G212"/>
      <c r="H212"/>
    </row>
    <row r="213" spans="1:8" x14ac:dyDescent="0.3">
      <c r="A213" s="6" t="str">
        <f t="shared" si="4"/>
        <v/>
      </c>
      <c r="C213"/>
      <c r="D213"/>
      <c r="E213"/>
      <c r="F213"/>
      <c r="G213"/>
      <c r="H213"/>
    </row>
    <row r="214" spans="1:8" x14ac:dyDescent="0.3">
      <c r="A214" s="6">
        <f t="shared" si="4"/>
        <v>1</v>
      </c>
      <c r="C214"/>
      <c r="D214"/>
      <c r="E214"/>
      <c r="F214"/>
      <c r="G214"/>
      <c r="H214"/>
    </row>
    <row r="215" spans="1:8" x14ac:dyDescent="0.3">
      <c r="A215" s="6" t="str">
        <f t="shared" si="4"/>
        <v/>
      </c>
      <c r="C215"/>
      <c r="D215"/>
      <c r="E215"/>
      <c r="F215"/>
      <c r="G215"/>
      <c r="H215"/>
    </row>
    <row r="216" spans="1:8" x14ac:dyDescent="0.3">
      <c r="A216" s="6">
        <f t="shared" si="4"/>
        <v>1</v>
      </c>
      <c r="C216"/>
      <c r="D216"/>
      <c r="E216"/>
      <c r="F216"/>
      <c r="G216"/>
      <c r="H216"/>
    </row>
    <row r="217" spans="1:8" x14ac:dyDescent="0.3">
      <c r="A217" s="6" t="str">
        <f t="shared" si="4"/>
        <v/>
      </c>
      <c r="C217"/>
      <c r="D217"/>
      <c r="E217"/>
      <c r="F217"/>
      <c r="G217"/>
      <c r="H217"/>
    </row>
    <row r="218" spans="1:8" x14ac:dyDescent="0.3">
      <c r="A218" s="6">
        <f t="shared" si="4"/>
        <v>1</v>
      </c>
      <c r="C218"/>
      <c r="D218"/>
      <c r="E218"/>
      <c r="F218"/>
      <c r="G218"/>
      <c r="H218"/>
    </row>
    <row r="219" spans="1:8" x14ac:dyDescent="0.3">
      <c r="A219" s="6" t="str">
        <f t="shared" si="4"/>
        <v/>
      </c>
      <c r="C219"/>
      <c r="D219"/>
      <c r="E219"/>
      <c r="F219"/>
      <c r="G219"/>
      <c r="H219"/>
    </row>
    <row r="220" spans="1:8" x14ac:dyDescent="0.3">
      <c r="A220" s="6">
        <f t="shared" si="4"/>
        <v>1</v>
      </c>
      <c r="C220"/>
      <c r="D220"/>
      <c r="E220"/>
      <c r="F220"/>
      <c r="G220"/>
      <c r="H220"/>
    </row>
    <row r="221" spans="1:8" x14ac:dyDescent="0.3">
      <c r="A221" s="6" t="str">
        <f t="shared" si="4"/>
        <v/>
      </c>
      <c r="C221"/>
      <c r="D221"/>
      <c r="E221"/>
      <c r="F221"/>
      <c r="G221"/>
      <c r="H221"/>
    </row>
    <row r="222" spans="1:8" x14ac:dyDescent="0.3">
      <c r="A222" s="6">
        <f t="shared" si="4"/>
        <v>1</v>
      </c>
      <c r="C222"/>
      <c r="D222"/>
      <c r="E222"/>
      <c r="F222"/>
      <c r="G222"/>
      <c r="H222"/>
    </row>
    <row r="223" spans="1:8" x14ac:dyDescent="0.3">
      <c r="A223" s="6" t="str">
        <f t="shared" si="4"/>
        <v/>
      </c>
      <c r="C223"/>
      <c r="D223"/>
      <c r="E223"/>
      <c r="F223"/>
      <c r="G223"/>
      <c r="H223"/>
    </row>
    <row r="224" spans="1:8" x14ac:dyDescent="0.3">
      <c r="A224" s="6">
        <f t="shared" si="4"/>
        <v>1</v>
      </c>
      <c r="C224"/>
      <c r="D224"/>
      <c r="E224"/>
      <c r="F224"/>
      <c r="G224"/>
      <c r="H224"/>
    </row>
    <row r="225" spans="1:8" x14ac:dyDescent="0.3">
      <c r="A225" s="6" t="str">
        <f t="shared" si="4"/>
        <v/>
      </c>
      <c r="C225"/>
      <c r="D225"/>
      <c r="E225"/>
      <c r="F225"/>
      <c r="G225"/>
      <c r="H225"/>
    </row>
    <row r="226" spans="1:8" x14ac:dyDescent="0.3">
      <c r="A226" s="6">
        <f t="shared" si="4"/>
        <v>1</v>
      </c>
      <c r="C226"/>
      <c r="D226"/>
      <c r="E226"/>
      <c r="F226"/>
      <c r="G226"/>
      <c r="H226"/>
    </row>
    <row r="227" spans="1:8" x14ac:dyDescent="0.3">
      <c r="A227" s="6" t="str">
        <f t="shared" si="4"/>
        <v/>
      </c>
      <c r="C227"/>
      <c r="D227"/>
      <c r="E227"/>
      <c r="F227"/>
      <c r="G227"/>
      <c r="H227"/>
    </row>
    <row r="228" spans="1:8" x14ac:dyDescent="0.3">
      <c r="A228" s="6">
        <f t="shared" si="4"/>
        <v>1</v>
      </c>
      <c r="C228"/>
      <c r="D228"/>
      <c r="E228"/>
      <c r="F228"/>
      <c r="G228"/>
      <c r="H228"/>
    </row>
    <row r="229" spans="1:8" x14ac:dyDescent="0.3">
      <c r="A229" s="6" t="str">
        <f t="shared" si="4"/>
        <v/>
      </c>
      <c r="C229"/>
      <c r="D229"/>
      <c r="E229"/>
      <c r="F229"/>
      <c r="G229"/>
      <c r="H229"/>
    </row>
    <row r="230" spans="1:8" x14ac:dyDescent="0.3">
      <c r="A230" s="6">
        <f t="shared" si="4"/>
        <v>1</v>
      </c>
      <c r="C230"/>
      <c r="D230"/>
      <c r="E230"/>
      <c r="F230"/>
      <c r="G230"/>
      <c r="H230"/>
    </row>
    <row r="231" spans="1:8" x14ac:dyDescent="0.3">
      <c r="A231" s="6" t="str">
        <f t="shared" si="4"/>
        <v/>
      </c>
      <c r="C231"/>
      <c r="D231"/>
      <c r="E231"/>
      <c r="F231"/>
      <c r="G231"/>
      <c r="H231"/>
    </row>
    <row r="232" spans="1:8" x14ac:dyDescent="0.3">
      <c r="A232" s="6">
        <f t="shared" si="4"/>
        <v>1</v>
      </c>
      <c r="C232"/>
      <c r="D232"/>
      <c r="E232"/>
      <c r="F232"/>
      <c r="G232"/>
      <c r="H232"/>
    </row>
    <row r="233" spans="1:8" x14ac:dyDescent="0.3">
      <c r="A233" s="6" t="str">
        <f t="shared" si="4"/>
        <v/>
      </c>
      <c r="C233"/>
      <c r="D233"/>
      <c r="E233"/>
      <c r="F233"/>
      <c r="G233"/>
      <c r="H233"/>
    </row>
    <row r="234" spans="1:8" x14ac:dyDescent="0.3">
      <c r="A234" s="6">
        <f t="shared" si="4"/>
        <v>1</v>
      </c>
      <c r="C234"/>
      <c r="D234"/>
      <c r="E234"/>
      <c r="F234"/>
      <c r="G234"/>
      <c r="H234"/>
    </row>
    <row r="235" spans="1:8" x14ac:dyDescent="0.3">
      <c r="A235" s="6" t="str">
        <f t="shared" si="4"/>
        <v/>
      </c>
      <c r="C235"/>
      <c r="D235"/>
      <c r="E235"/>
      <c r="F235"/>
      <c r="G235"/>
      <c r="H235"/>
    </row>
    <row r="236" spans="1:8" x14ac:dyDescent="0.3">
      <c r="A236" s="6">
        <f t="shared" si="4"/>
        <v>1</v>
      </c>
      <c r="C236"/>
      <c r="D236"/>
      <c r="E236"/>
      <c r="F236"/>
      <c r="G236"/>
      <c r="H236"/>
    </row>
    <row r="237" spans="1:8" x14ac:dyDescent="0.3">
      <c r="A237" s="6" t="str">
        <f t="shared" si="4"/>
        <v/>
      </c>
      <c r="C237"/>
      <c r="D237"/>
      <c r="E237"/>
      <c r="F237"/>
      <c r="G237"/>
      <c r="H237"/>
    </row>
    <row r="238" spans="1:8" x14ac:dyDescent="0.3">
      <c r="A238" s="6">
        <f t="shared" si="4"/>
        <v>1</v>
      </c>
      <c r="C238"/>
      <c r="D238"/>
      <c r="E238"/>
      <c r="F238"/>
      <c r="G238"/>
      <c r="H238"/>
    </row>
    <row r="239" spans="1:8" x14ac:dyDescent="0.3">
      <c r="A239" s="6" t="str">
        <f t="shared" si="4"/>
        <v/>
      </c>
      <c r="C239"/>
      <c r="D239"/>
      <c r="E239"/>
      <c r="F239"/>
      <c r="G239"/>
      <c r="H239"/>
    </row>
    <row r="240" spans="1:8" x14ac:dyDescent="0.3">
      <c r="A240" s="6">
        <f t="shared" si="4"/>
        <v>1</v>
      </c>
      <c r="C240"/>
      <c r="D240"/>
      <c r="E240"/>
      <c r="F240"/>
      <c r="G240"/>
      <c r="H240"/>
    </row>
    <row r="241" spans="1:8" x14ac:dyDescent="0.3">
      <c r="A241" s="6" t="str">
        <f t="shared" si="4"/>
        <v/>
      </c>
      <c r="C241"/>
      <c r="D241"/>
      <c r="E241"/>
      <c r="F241"/>
      <c r="G241"/>
      <c r="H241"/>
    </row>
    <row r="242" spans="1:8" x14ac:dyDescent="0.3">
      <c r="A242" s="6">
        <f t="shared" si="4"/>
        <v>1</v>
      </c>
      <c r="C242"/>
      <c r="D242"/>
      <c r="E242"/>
      <c r="F242"/>
      <c r="G242"/>
      <c r="H242"/>
    </row>
    <row r="243" spans="1:8" x14ac:dyDescent="0.3">
      <c r="A243" s="6" t="str">
        <f t="shared" si="4"/>
        <v/>
      </c>
      <c r="C243"/>
      <c r="D243"/>
      <c r="E243"/>
      <c r="F243"/>
      <c r="G243"/>
      <c r="H243"/>
    </row>
    <row r="244" spans="1:8" x14ac:dyDescent="0.3">
      <c r="A244" s="6">
        <f t="shared" si="4"/>
        <v>1</v>
      </c>
      <c r="C244"/>
      <c r="D244"/>
      <c r="E244"/>
      <c r="F244"/>
      <c r="G244"/>
      <c r="H244"/>
    </row>
    <row r="245" spans="1:8" x14ac:dyDescent="0.3">
      <c r="A245" s="6" t="str">
        <f t="shared" si="4"/>
        <v/>
      </c>
      <c r="C245"/>
      <c r="D245"/>
      <c r="E245"/>
      <c r="F245"/>
      <c r="G245"/>
      <c r="H245"/>
    </row>
    <row r="246" spans="1:8" x14ac:dyDescent="0.3">
      <c r="A246" s="6">
        <f t="shared" si="4"/>
        <v>1</v>
      </c>
      <c r="C246"/>
      <c r="D246"/>
      <c r="E246"/>
      <c r="F246"/>
      <c r="G246"/>
      <c r="H246"/>
    </row>
    <row r="247" spans="1:8" x14ac:dyDescent="0.3">
      <c r="A247" s="6" t="str">
        <f t="shared" si="4"/>
        <v/>
      </c>
      <c r="C247"/>
      <c r="D247"/>
      <c r="E247"/>
      <c r="F247"/>
      <c r="G247"/>
      <c r="H247"/>
    </row>
    <row r="248" spans="1:8" x14ac:dyDescent="0.3">
      <c r="A248" s="6">
        <f t="shared" si="4"/>
        <v>1</v>
      </c>
      <c r="C248"/>
      <c r="D248"/>
      <c r="E248"/>
      <c r="F248"/>
      <c r="G248"/>
      <c r="H248"/>
    </row>
    <row r="249" spans="1:8" x14ac:dyDescent="0.3">
      <c r="A249" s="6" t="str">
        <f t="shared" si="4"/>
        <v/>
      </c>
      <c r="C249"/>
      <c r="D249"/>
      <c r="E249"/>
      <c r="F249"/>
      <c r="G249"/>
      <c r="H249"/>
    </row>
    <row r="250" spans="1:8" x14ac:dyDescent="0.3">
      <c r="A250" s="6">
        <f t="shared" si="4"/>
        <v>1</v>
      </c>
      <c r="C250"/>
      <c r="D250"/>
      <c r="E250"/>
      <c r="F250"/>
      <c r="G250"/>
      <c r="H250"/>
    </row>
    <row r="251" spans="1:8" x14ac:dyDescent="0.3">
      <c r="A251" s="6" t="str">
        <f t="shared" si="4"/>
        <v/>
      </c>
      <c r="C251"/>
      <c r="D251"/>
      <c r="E251"/>
      <c r="F251"/>
      <c r="G251"/>
      <c r="H251"/>
    </row>
    <row r="252" spans="1:8" x14ac:dyDescent="0.3">
      <c r="A252" s="6">
        <f t="shared" si="4"/>
        <v>1</v>
      </c>
      <c r="C252"/>
      <c r="D252"/>
      <c r="E252"/>
      <c r="F252"/>
      <c r="G252"/>
      <c r="H252"/>
    </row>
    <row r="253" spans="1:8" x14ac:dyDescent="0.3">
      <c r="A253" s="6" t="str">
        <f t="shared" si="4"/>
        <v/>
      </c>
      <c r="C253"/>
      <c r="D253"/>
      <c r="E253"/>
      <c r="F253"/>
      <c r="G253"/>
      <c r="H253"/>
    </row>
    <row r="254" spans="1:8" x14ac:dyDescent="0.3">
      <c r="A254" s="6">
        <f t="shared" si="4"/>
        <v>1</v>
      </c>
      <c r="C254"/>
      <c r="D254"/>
      <c r="E254"/>
      <c r="F254"/>
      <c r="G254"/>
      <c r="H254"/>
    </row>
    <row r="255" spans="1:8" x14ac:dyDescent="0.3">
      <c r="A255" s="6" t="str">
        <f t="shared" si="4"/>
        <v/>
      </c>
      <c r="C255"/>
      <c r="D255"/>
      <c r="E255"/>
      <c r="F255"/>
      <c r="G255"/>
      <c r="H255"/>
    </row>
    <row r="256" spans="1:8" x14ac:dyDescent="0.3">
      <c r="A256" s="6">
        <f t="shared" si="4"/>
        <v>1</v>
      </c>
      <c r="C256"/>
      <c r="D256"/>
      <c r="E256"/>
      <c r="F256"/>
      <c r="G256"/>
      <c r="H256"/>
    </row>
    <row r="257" spans="1:8" x14ac:dyDescent="0.3">
      <c r="A257" s="6" t="str">
        <f t="shared" si="4"/>
        <v/>
      </c>
      <c r="C257"/>
      <c r="D257"/>
      <c r="E257"/>
      <c r="F257"/>
      <c r="G257"/>
      <c r="H257"/>
    </row>
    <row r="258" spans="1:8" x14ac:dyDescent="0.3">
      <c r="A258" s="6">
        <f t="shared" si="4"/>
        <v>1</v>
      </c>
      <c r="C258"/>
      <c r="D258"/>
      <c r="E258"/>
      <c r="F258"/>
      <c r="G258"/>
      <c r="H258"/>
    </row>
    <row r="259" spans="1:8" x14ac:dyDescent="0.3">
      <c r="A259" s="6" t="str">
        <f t="shared" si="4"/>
        <v/>
      </c>
      <c r="C259"/>
      <c r="D259"/>
      <c r="E259"/>
      <c r="F259"/>
      <c r="G259"/>
      <c r="H259"/>
    </row>
    <row r="260" spans="1:8" x14ac:dyDescent="0.3">
      <c r="A260" s="6">
        <f t="shared" si="4"/>
        <v>1</v>
      </c>
      <c r="C260"/>
      <c r="D260"/>
      <c r="E260"/>
      <c r="F260"/>
      <c r="G260"/>
      <c r="H260"/>
    </row>
    <row r="261" spans="1:8" x14ac:dyDescent="0.3">
      <c r="A261" s="6" t="str">
        <f t="shared" si="4"/>
        <v/>
      </c>
      <c r="C261"/>
      <c r="D261"/>
      <c r="E261"/>
      <c r="F261"/>
      <c r="G261"/>
      <c r="H261"/>
    </row>
    <row r="262" spans="1:8" x14ac:dyDescent="0.3">
      <c r="A262" s="6">
        <f t="shared" si="4"/>
        <v>1</v>
      </c>
      <c r="C262"/>
      <c r="D262"/>
      <c r="E262"/>
      <c r="F262"/>
      <c r="G262"/>
      <c r="H262"/>
    </row>
    <row r="263" spans="1:8" x14ac:dyDescent="0.3">
      <c r="A263" s="6" t="str">
        <f t="shared" si="4"/>
        <v/>
      </c>
      <c r="C263"/>
      <c r="D263"/>
      <c r="E263"/>
      <c r="F263"/>
      <c r="G263"/>
      <c r="H263"/>
    </row>
    <row r="264" spans="1:8" x14ac:dyDescent="0.3">
      <c r="A264" s="6">
        <f t="shared" ref="A264:A327" si="5">IF(A263="",1,IF(B263="","",A263+1))</f>
        <v>1</v>
      </c>
      <c r="C264"/>
      <c r="D264"/>
      <c r="E264"/>
      <c r="F264"/>
      <c r="G264"/>
      <c r="H264"/>
    </row>
    <row r="265" spans="1:8" x14ac:dyDescent="0.3">
      <c r="A265" s="6" t="str">
        <f t="shared" si="5"/>
        <v/>
      </c>
      <c r="C265"/>
      <c r="D265"/>
      <c r="E265"/>
      <c r="F265"/>
      <c r="G265"/>
      <c r="H265"/>
    </row>
    <row r="266" spans="1:8" x14ac:dyDescent="0.3">
      <c r="A266" s="6">
        <f t="shared" si="5"/>
        <v>1</v>
      </c>
      <c r="C266"/>
      <c r="D266"/>
      <c r="E266"/>
      <c r="F266"/>
      <c r="G266"/>
      <c r="H266"/>
    </row>
    <row r="267" spans="1:8" x14ac:dyDescent="0.3">
      <c r="A267" s="6" t="str">
        <f t="shared" si="5"/>
        <v/>
      </c>
      <c r="C267"/>
      <c r="D267"/>
      <c r="E267"/>
      <c r="F267"/>
      <c r="G267"/>
      <c r="H267"/>
    </row>
    <row r="268" spans="1:8" x14ac:dyDescent="0.3">
      <c r="A268" s="6">
        <f t="shared" si="5"/>
        <v>1</v>
      </c>
      <c r="C268"/>
      <c r="D268"/>
      <c r="E268"/>
      <c r="F268"/>
      <c r="G268"/>
      <c r="H268"/>
    </row>
    <row r="269" spans="1:8" x14ac:dyDescent="0.3">
      <c r="A269" s="6" t="str">
        <f t="shared" si="5"/>
        <v/>
      </c>
      <c r="C269"/>
      <c r="D269"/>
      <c r="E269"/>
      <c r="F269"/>
      <c r="G269"/>
      <c r="H269"/>
    </row>
    <row r="270" spans="1:8" x14ac:dyDescent="0.3">
      <c r="A270" s="6">
        <f t="shared" si="5"/>
        <v>1</v>
      </c>
      <c r="C270"/>
      <c r="D270"/>
      <c r="E270"/>
      <c r="F270"/>
      <c r="G270"/>
      <c r="H270"/>
    </row>
    <row r="271" spans="1:8" x14ac:dyDescent="0.3">
      <c r="A271" s="6" t="str">
        <f t="shared" si="5"/>
        <v/>
      </c>
      <c r="C271"/>
      <c r="D271"/>
      <c r="E271"/>
      <c r="F271"/>
      <c r="G271"/>
      <c r="H271"/>
    </row>
    <row r="272" spans="1:8" x14ac:dyDescent="0.3">
      <c r="A272" s="6">
        <f t="shared" si="5"/>
        <v>1</v>
      </c>
      <c r="C272"/>
      <c r="D272"/>
      <c r="E272"/>
      <c r="F272"/>
      <c r="G272"/>
      <c r="H272"/>
    </row>
    <row r="273" spans="1:8" x14ac:dyDescent="0.3">
      <c r="A273" s="6" t="str">
        <f t="shared" si="5"/>
        <v/>
      </c>
      <c r="C273"/>
      <c r="D273"/>
      <c r="E273"/>
      <c r="F273"/>
      <c r="G273"/>
      <c r="H273"/>
    </row>
    <row r="274" spans="1:8" x14ac:dyDescent="0.3">
      <c r="A274" s="6">
        <f t="shared" si="5"/>
        <v>1</v>
      </c>
      <c r="C274"/>
      <c r="D274"/>
      <c r="E274"/>
      <c r="F274"/>
      <c r="G274"/>
      <c r="H274"/>
    </row>
    <row r="275" spans="1:8" x14ac:dyDescent="0.3">
      <c r="A275" s="6" t="str">
        <f t="shared" si="5"/>
        <v/>
      </c>
      <c r="C275"/>
      <c r="D275"/>
      <c r="E275"/>
      <c r="F275"/>
      <c r="G275"/>
      <c r="H275"/>
    </row>
    <row r="276" spans="1:8" x14ac:dyDescent="0.3">
      <c r="A276" s="6">
        <f t="shared" si="5"/>
        <v>1</v>
      </c>
      <c r="C276"/>
      <c r="D276"/>
      <c r="E276"/>
      <c r="F276"/>
      <c r="G276"/>
      <c r="H276"/>
    </row>
    <row r="277" spans="1:8" x14ac:dyDescent="0.3">
      <c r="A277" s="6" t="str">
        <f t="shared" si="5"/>
        <v/>
      </c>
      <c r="C277"/>
      <c r="D277"/>
      <c r="E277"/>
      <c r="F277"/>
      <c r="G277"/>
      <c r="H277"/>
    </row>
    <row r="278" spans="1:8" x14ac:dyDescent="0.3">
      <c r="A278" s="6">
        <f t="shared" si="5"/>
        <v>1</v>
      </c>
      <c r="C278"/>
      <c r="D278"/>
      <c r="E278"/>
      <c r="F278"/>
      <c r="G278"/>
      <c r="H278"/>
    </row>
    <row r="279" spans="1:8" x14ac:dyDescent="0.3">
      <c r="A279" s="6" t="str">
        <f t="shared" si="5"/>
        <v/>
      </c>
      <c r="C279"/>
      <c r="D279"/>
      <c r="E279"/>
      <c r="F279"/>
      <c r="G279"/>
      <c r="H279"/>
    </row>
    <row r="280" spans="1:8" x14ac:dyDescent="0.3">
      <c r="A280" s="6">
        <f t="shared" si="5"/>
        <v>1</v>
      </c>
      <c r="C280"/>
      <c r="D280"/>
      <c r="E280"/>
      <c r="F280"/>
      <c r="G280"/>
      <c r="H280"/>
    </row>
    <row r="281" spans="1:8" x14ac:dyDescent="0.3">
      <c r="A281" s="6" t="str">
        <f t="shared" si="5"/>
        <v/>
      </c>
      <c r="C281"/>
      <c r="D281"/>
      <c r="E281"/>
      <c r="F281"/>
      <c r="G281"/>
      <c r="H281"/>
    </row>
    <row r="282" spans="1:8" x14ac:dyDescent="0.3">
      <c r="A282" s="6">
        <f t="shared" si="5"/>
        <v>1</v>
      </c>
      <c r="C282"/>
      <c r="D282"/>
      <c r="E282"/>
      <c r="F282"/>
      <c r="G282"/>
      <c r="H282"/>
    </row>
    <row r="283" spans="1:8" x14ac:dyDescent="0.3">
      <c r="A283" s="6" t="str">
        <f t="shared" si="5"/>
        <v/>
      </c>
      <c r="C283"/>
      <c r="D283"/>
      <c r="E283"/>
      <c r="F283"/>
      <c r="G283"/>
      <c r="H283"/>
    </row>
    <row r="284" spans="1:8" x14ac:dyDescent="0.3">
      <c r="A284" s="6">
        <f t="shared" si="5"/>
        <v>1</v>
      </c>
      <c r="C284"/>
      <c r="D284"/>
      <c r="E284"/>
      <c r="F284"/>
      <c r="G284"/>
      <c r="H284"/>
    </row>
    <row r="285" spans="1:8" x14ac:dyDescent="0.3">
      <c r="A285" s="6" t="str">
        <f t="shared" si="5"/>
        <v/>
      </c>
      <c r="C285"/>
      <c r="D285"/>
      <c r="E285"/>
      <c r="F285"/>
      <c r="G285"/>
      <c r="H285"/>
    </row>
    <row r="286" spans="1:8" x14ac:dyDescent="0.3">
      <c r="A286" s="6">
        <f t="shared" si="5"/>
        <v>1</v>
      </c>
      <c r="C286"/>
      <c r="D286"/>
      <c r="E286"/>
      <c r="F286"/>
      <c r="G286"/>
      <c r="H286"/>
    </row>
    <row r="287" spans="1:8" x14ac:dyDescent="0.3">
      <c r="A287" s="6" t="str">
        <f t="shared" si="5"/>
        <v/>
      </c>
      <c r="C287"/>
      <c r="D287"/>
      <c r="E287"/>
      <c r="F287"/>
      <c r="G287"/>
      <c r="H287"/>
    </row>
    <row r="288" spans="1:8" x14ac:dyDescent="0.3">
      <c r="A288" s="6">
        <f t="shared" si="5"/>
        <v>1</v>
      </c>
      <c r="C288"/>
      <c r="D288"/>
      <c r="E288"/>
      <c r="F288"/>
      <c r="G288"/>
      <c r="H288"/>
    </row>
    <row r="289" spans="1:8" x14ac:dyDescent="0.3">
      <c r="A289" s="6" t="str">
        <f t="shared" si="5"/>
        <v/>
      </c>
      <c r="C289"/>
      <c r="D289"/>
      <c r="E289"/>
      <c r="F289"/>
      <c r="G289"/>
      <c r="H289"/>
    </row>
    <row r="290" spans="1:8" x14ac:dyDescent="0.3">
      <c r="A290" s="6">
        <f t="shared" si="5"/>
        <v>1</v>
      </c>
      <c r="C290"/>
      <c r="D290"/>
      <c r="E290"/>
      <c r="F290"/>
      <c r="G290"/>
      <c r="H290"/>
    </row>
    <row r="291" spans="1:8" x14ac:dyDescent="0.3">
      <c r="A291" s="6" t="str">
        <f t="shared" si="5"/>
        <v/>
      </c>
      <c r="C291"/>
      <c r="D291"/>
      <c r="E291"/>
      <c r="F291"/>
      <c r="G291"/>
      <c r="H291"/>
    </row>
    <row r="292" spans="1:8" x14ac:dyDescent="0.3">
      <c r="A292" s="6">
        <f t="shared" si="5"/>
        <v>1</v>
      </c>
      <c r="C292"/>
      <c r="D292"/>
      <c r="E292"/>
      <c r="F292"/>
      <c r="G292"/>
      <c r="H292"/>
    </row>
    <row r="293" spans="1:8" x14ac:dyDescent="0.3">
      <c r="A293" s="6" t="str">
        <f t="shared" si="5"/>
        <v/>
      </c>
      <c r="C293"/>
      <c r="D293"/>
      <c r="E293"/>
      <c r="F293"/>
      <c r="G293"/>
      <c r="H293"/>
    </row>
    <row r="294" spans="1:8" x14ac:dyDescent="0.3">
      <c r="A294" s="6">
        <f t="shared" si="5"/>
        <v>1</v>
      </c>
      <c r="C294"/>
      <c r="D294"/>
      <c r="E294"/>
      <c r="F294"/>
      <c r="G294"/>
      <c r="H294"/>
    </row>
    <row r="295" spans="1:8" x14ac:dyDescent="0.3">
      <c r="A295" s="6" t="str">
        <f t="shared" si="5"/>
        <v/>
      </c>
      <c r="C295"/>
      <c r="D295"/>
      <c r="E295"/>
      <c r="F295"/>
      <c r="G295"/>
      <c r="H295"/>
    </row>
    <row r="296" spans="1:8" x14ac:dyDescent="0.3">
      <c r="A296" s="6">
        <f t="shared" si="5"/>
        <v>1</v>
      </c>
      <c r="C296"/>
      <c r="D296"/>
      <c r="E296"/>
      <c r="F296"/>
      <c r="G296"/>
      <c r="H296"/>
    </row>
    <row r="297" spans="1:8" x14ac:dyDescent="0.3">
      <c r="A297" s="6" t="str">
        <f t="shared" si="5"/>
        <v/>
      </c>
      <c r="C297"/>
      <c r="D297"/>
      <c r="E297"/>
      <c r="F297"/>
      <c r="G297"/>
      <c r="H297"/>
    </row>
    <row r="298" spans="1:8" x14ac:dyDescent="0.3">
      <c r="A298" s="6">
        <f t="shared" si="5"/>
        <v>1</v>
      </c>
      <c r="C298"/>
      <c r="D298"/>
      <c r="E298"/>
      <c r="F298"/>
      <c r="G298"/>
      <c r="H298"/>
    </row>
    <row r="299" spans="1:8" x14ac:dyDescent="0.3">
      <c r="A299" s="6" t="str">
        <f t="shared" si="5"/>
        <v/>
      </c>
      <c r="C299"/>
      <c r="D299"/>
      <c r="E299"/>
      <c r="F299"/>
      <c r="G299"/>
      <c r="H299"/>
    </row>
    <row r="300" spans="1:8" x14ac:dyDescent="0.3">
      <c r="A300" s="6">
        <f t="shared" si="5"/>
        <v>1</v>
      </c>
      <c r="C300"/>
      <c r="D300"/>
      <c r="E300"/>
      <c r="F300"/>
      <c r="G300"/>
      <c r="H300"/>
    </row>
    <row r="301" spans="1:8" x14ac:dyDescent="0.3">
      <c r="A301" s="6" t="str">
        <f t="shared" si="5"/>
        <v/>
      </c>
      <c r="C301"/>
      <c r="D301"/>
      <c r="E301"/>
      <c r="F301"/>
      <c r="G301"/>
      <c r="H301"/>
    </row>
    <row r="302" spans="1:8" x14ac:dyDescent="0.3">
      <c r="A302" s="6">
        <f t="shared" si="5"/>
        <v>1</v>
      </c>
      <c r="C302" s="34"/>
      <c r="D302" s="34"/>
      <c r="E302" s="34"/>
      <c r="F302" s="34"/>
      <c r="G302" s="34"/>
    </row>
    <row r="303" spans="1:8" x14ac:dyDescent="0.3">
      <c r="A303" s="6" t="str">
        <f t="shared" si="5"/>
        <v/>
      </c>
      <c r="C303" s="34"/>
      <c r="D303" s="34"/>
      <c r="E303" s="34"/>
      <c r="F303" s="34"/>
      <c r="G303" s="34"/>
    </row>
    <row r="304" spans="1:8" x14ac:dyDescent="0.3">
      <c r="A304" s="6">
        <f t="shared" si="5"/>
        <v>1</v>
      </c>
      <c r="C304" s="34"/>
      <c r="D304" s="34"/>
      <c r="E304" s="34"/>
      <c r="F304" s="34"/>
      <c r="G304" s="34"/>
    </row>
    <row r="305" spans="1:7" x14ac:dyDescent="0.3">
      <c r="A305" s="6" t="str">
        <f t="shared" si="5"/>
        <v/>
      </c>
      <c r="C305" s="34"/>
      <c r="D305" s="34"/>
      <c r="E305" s="34"/>
      <c r="F305" s="34"/>
      <c r="G305" s="34"/>
    </row>
    <row r="306" spans="1:7" x14ac:dyDescent="0.3">
      <c r="A306" s="6">
        <f t="shared" si="5"/>
        <v>1</v>
      </c>
      <c r="C306" s="34"/>
      <c r="D306" s="34"/>
      <c r="E306" s="34"/>
      <c r="F306" s="34"/>
      <c r="G306" s="34"/>
    </row>
    <row r="307" spans="1:7" x14ac:dyDescent="0.3">
      <c r="A307" s="6" t="str">
        <f t="shared" si="5"/>
        <v/>
      </c>
      <c r="C307" s="34"/>
      <c r="D307" s="34"/>
      <c r="E307" s="34"/>
      <c r="F307" s="34"/>
      <c r="G307" s="34"/>
    </row>
    <row r="308" spans="1:7" x14ac:dyDescent="0.3">
      <c r="A308" s="6">
        <f t="shared" si="5"/>
        <v>1</v>
      </c>
      <c r="C308" s="34"/>
      <c r="D308" s="34"/>
      <c r="E308" s="34"/>
      <c r="F308" s="34"/>
      <c r="G308" s="34"/>
    </row>
    <row r="309" spans="1:7" x14ac:dyDescent="0.3">
      <c r="A309" s="6" t="str">
        <f t="shared" si="5"/>
        <v/>
      </c>
      <c r="C309" s="34"/>
      <c r="D309" s="34"/>
      <c r="E309" s="34"/>
      <c r="F309" s="34"/>
      <c r="G309" s="34"/>
    </row>
    <row r="310" spans="1:7" x14ac:dyDescent="0.3">
      <c r="A310" s="6">
        <f t="shared" si="5"/>
        <v>1</v>
      </c>
      <c r="C310" s="34"/>
      <c r="D310" s="34"/>
      <c r="E310" s="34"/>
      <c r="F310" s="34"/>
      <c r="G310" s="34"/>
    </row>
    <row r="311" spans="1:7" x14ac:dyDescent="0.3">
      <c r="A311" s="6" t="str">
        <f t="shared" si="5"/>
        <v/>
      </c>
      <c r="C311" s="34"/>
      <c r="D311" s="34"/>
      <c r="E311" s="34"/>
      <c r="F311" s="34"/>
      <c r="G311" s="34"/>
    </row>
    <row r="312" spans="1:7" x14ac:dyDescent="0.3">
      <c r="A312" s="6">
        <f t="shared" si="5"/>
        <v>1</v>
      </c>
      <c r="C312" s="34"/>
      <c r="D312" s="34"/>
      <c r="E312" s="34"/>
      <c r="F312" s="34"/>
      <c r="G312" s="34"/>
    </row>
    <row r="313" spans="1:7" x14ac:dyDescent="0.3">
      <c r="A313" s="6" t="str">
        <f t="shared" si="5"/>
        <v/>
      </c>
      <c r="C313" s="34"/>
      <c r="D313" s="34"/>
      <c r="E313" s="34"/>
      <c r="F313" s="34"/>
      <c r="G313" s="34"/>
    </row>
    <row r="314" spans="1:7" x14ac:dyDescent="0.3">
      <c r="A314" s="6">
        <f t="shared" si="5"/>
        <v>1</v>
      </c>
      <c r="C314" s="34"/>
      <c r="D314" s="34"/>
      <c r="E314" s="34"/>
      <c r="F314" s="34"/>
      <c r="G314" s="34"/>
    </row>
    <row r="315" spans="1:7" x14ac:dyDescent="0.3">
      <c r="A315" s="6" t="str">
        <f t="shared" si="5"/>
        <v/>
      </c>
      <c r="C315" s="34"/>
      <c r="D315" s="34"/>
      <c r="E315" s="34"/>
      <c r="F315" s="34"/>
      <c r="G315" s="34"/>
    </row>
    <row r="316" spans="1:7" x14ac:dyDescent="0.3">
      <c r="A316" s="6">
        <f t="shared" si="5"/>
        <v>1</v>
      </c>
      <c r="C316" s="34"/>
      <c r="D316" s="34"/>
      <c r="E316" s="34"/>
      <c r="F316" s="34"/>
      <c r="G316" s="34"/>
    </row>
    <row r="317" spans="1:7" x14ac:dyDescent="0.3">
      <c r="A317" s="6" t="str">
        <f t="shared" si="5"/>
        <v/>
      </c>
      <c r="C317" s="34"/>
      <c r="D317" s="34"/>
      <c r="E317" s="34"/>
      <c r="F317" s="34"/>
      <c r="G317" s="34"/>
    </row>
    <row r="318" spans="1:7" x14ac:dyDescent="0.3">
      <c r="A318" s="6">
        <f t="shared" si="5"/>
        <v>1</v>
      </c>
      <c r="C318" s="34"/>
      <c r="D318" s="34"/>
      <c r="E318" s="34"/>
      <c r="F318" s="34"/>
      <c r="G318" s="34"/>
    </row>
    <row r="319" spans="1:7" x14ac:dyDescent="0.3">
      <c r="A319" s="6" t="str">
        <f t="shared" si="5"/>
        <v/>
      </c>
      <c r="C319" s="34"/>
      <c r="D319" s="34"/>
      <c r="E319" s="34"/>
      <c r="F319" s="34"/>
      <c r="G319" s="34"/>
    </row>
    <row r="320" spans="1:7" x14ac:dyDescent="0.3">
      <c r="A320" s="6">
        <f t="shared" si="5"/>
        <v>1</v>
      </c>
      <c r="C320" s="34"/>
      <c r="D320" s="34"/>
      <c r="E320" s="34"/>
      <c r="F320" s="34"/>
      <c r="G320" s="34"/>
    </row>
    <row r="321" spans="1:7" x14ac:dyDescent="0.3">
      <c r="A321" s="6" t="str">
        <f t="shared" si="5"/>
        <v/>
      </c>
      <c r="C321" s="34"/>
      <c r="D321" s="34"/>
      <c r="E321" s="34"/>
      <c r="F321" s="34"/>
      <c r="G321" s="34"/>
    </row>
    <row r="322" spans="1:7" x14ac:dyDescent="0.3">
      <c r="A322" s="6">
        <f t="shared" si="5"/>
        <v>1</v>
      </c>
      <c r="C322" s="34"/>
      <c r="D322" s="34"/>
      <c r="E322" s="34"/>
      <c r="F322" s="34"/>
      <c r="G322" s="34"/>
    </row>
    <row r="323" spans="1:7" x14ac:dyDescent="0.3">
      <c r="A323" s="6" t="str">
        <f t="shared" si="5"/>
        <v/>
      </c>
      <c r="C323" s="34"/>
      <c r="D323" s="34"/>
      <c r="E323" s="34"/>
      <c r="F323" s="34"/>
      <c r="G323" s="34"/>
    </row>
    <row r="324" spans="1:7" x14ac:dyDescent="0.3">
      <c r="A324" s="6">
        <f t="shared" si="5"/>
        <v>1</v>
      </c>
      <c r="C324" s="34"/>
      <c r="D324" s="34"/>
      <c r="E324" s="34"/>
      <c r="F324" s="34"/>
      <c r="G324" s="34"/>
    </row>
    <row r="325" spans="1:7" x14ac:dyDescent="0.3">
      <c r="A325" s="6" t="str">
        <f t="shared" si="5"/>
        <v/>
      </c>
      <c r="C325" s="34"/>
      <c r="D325" s="34"/>
      <c r="E325" s="34"/>
      <c r="F325" s="34"/>
      <c r="G325" s="34"/>
    </row>
    <row r="326" spans="1:7" x14ac:dyDescent="0.3">
      <c r="A326" s="6">
        <f t="shared" si="5"/>
        <v>1</v>
      </c>
      <c r="C326" s="34"/>
      <c r="D326" s="34"/>
      <c r="E326" s="34"/>
      <c r="F326" s="34"/>
      <c r="G326" s="34"/>
    </row>
    <row r="327" spans="1:7" x14ac:dyDescent="0.3">
      <c r="A327" s="6" t="str">
        <f t="shared" si="5"/>
        <v/>
      </c>
      <c r="C327" s="34"/>
      <c r="D327" s="34"/>
      <c r="E327" s="34"/>
      <c r="F327" s="34"/>
      <c r="G327" s="34"/>
    </row>
    <row r="328" spans="1:7" x14ac:dyDescent="0.3">
      <c r="A328" s="6">
        <f t="shared" ref="A328:A391" si="6">IF(A327="",1,IF(B327="","",A327+1))</f>
        <v>1</v>
      </c>
      <c r="C328" s="34"/>
      <c r="D328" s="34"/>
      <c r="E328" s="34"/>
      <c r="F328" s="34"/>
      <c r="G328" s="34"/>
    </row>
    <row r="329" spans="1:7" x14ac:dyDescent="0.3">
      <c r="A329" s="6" t="str">
        <f t="shared" si="6"/>
        <v/>
      </c>
      <c r="C329" s="34"/>
      <c r="D329" s="34"/>
      <c r="E329" s="34"/>
      <c r="F329" s="34"/>
      <c r="G329" s="34"/>
    </row>
    <row r="330" spans="1:7" x14ac:dyDescent="0.3">
      <c r="A330" s="6">
        <f t="shared" si="6"/>
        <v>1</v>
      </c>
      <c r="C330" s="34"/>
      <c r="D330" s="34"/>
      <c r="E330" s="34"/>
      <c r="F330" s="34"/>
      <c r="G330" s="34"/>
    </row>
    <row r="331" spans="1:7" x14ac:dyDescent="0.3">
      <c r="A331" s="6" t="str">
        <f t="shared" si="6"/>
        <v/>
      </c>
      <c r="C331" s="34"/>
      <c r="D331" s="34"/>
      <c r="E331" s="34"/>
      <c r="F331" s="34"/>
      <c r="G331" s="34"/>
    </row>
    <row r="332" spans="1:7" x14ac:dyDescent="0.3">
      <c r="A332" s="6">
        <f t="shared" si="6"/>
        <v>1</v>
      </c>
      <c r="C332" s="34"/>
      <c r="D332" s="34"/>
      <c r="E332" s="34"/>
      <c r="F332" s="34"/>
      <c r="G332" s="34"/>
    </row>
    <row r="333" spans="1:7" x14ac:dyDescent="0.3">
      <c r="A333" s="6" t="str">
        <f t="shared" si="6"/>
        <v/>
      </c>
      <c r="C333" s="34"/>
      <c r="D333" s="34"/>
      <c r="E333" s="34"/>
      <c r="F333" s="34"/>
      <c r="G333" s="34"/>
    </row>
    <row r="334" spans="1:7" x14ac:dyDescent="0.3">
      <c r="A334" s="6">
        <f t="shared" si="6"/>
        <v>1</v>
      </c>
      <c r="C334" s="34"/>
      <c r="D334" s="34"/>
      <c r="E334" s="34"/>
      <c r="F334" s="34"/>
      <c r="G334" s="34"/>
    </row>
    <row r="335" spans="1:7" x14ac:dyDescent="0.3">
      <c r="A335" s="6" t="str">
        <f t="shared" si="6"/>
        <v/>
      </c>
      <c r="C335" s="34"/>
      <c r="D335" s="34"/>
      <c r="E335" s="34"/>
      <c r="F335" s="34"/>
      <c r="G335" s="34"/>
    </row>
    <row r="336" spans="1:7" x14ac:dyDescent="0.3">
      <c r="A336" s="6">
        <f t="shared" si="6"/>
        <v>1</v>
      </c>
      <c r="C336" s="34"/>
      <c r="D336" s="34"/>
      <c r="E336" s="34"/>
      <c r="F336" s="34"/>
      <c r="G336" s="34"/>
    </row>
    <row r="337" spans="1:7" x14ac:dyDescent="0.3">
      <c r="A337" s="6" t="str">
        <f t="shared" si="6"/>
        <v/>
      </c>
      <c r="C337" s="34"/>
      <c r="D337" s="34"/>
      <c r="E337" s="34"/>
      <c r="F337" s="34"/>
      <c r="G337" s="34"/>
    </row>
    <row r="338" spans="1:7" x14ac:dyDescent="0.3">
      <c r="A338" s="6">
        <f t="shared" si="6"/>
        <v>1</v>
      </c>
      <c r="C338" s="34"/>
      <c r="D338" s="34"/>
      <c r="E338" s="34"/>
      <c r="F338" s="34"/>
      <c r="G338" s="34"/>
    </row>
    <row r="339" spans="1:7" x14ac:dyDescent="0.3">
      <c r="A339" s="6" t="str">
        <f t="shared" si="6"/>
        <v/>
      </c>
      <c r="C339" s="34"/>
      <c r="D339" s="34"/>
      <c r="E339" s="34"/>
      <c r="F339" s="34"/>
      <c r="G339" s="34"/>
    </row>
    <row r="340" spans="1:7" x14ac:dyDescent="0.3">
      <c r="A340" s="6">
        <f t="shared" si="6"/>
        <v>1</v>
      </c>
      <c r="C340" s="34"/>
      <c r="D340" s="34"/>
      <c r="E340" s="34"/>
      <c r="F340" s="34"/>
      <c r="G340" s="34"/>
    </row>
    <row r="341" spans="1:7" x14ac:dyDescent="0.3">
      <c r="A341" s="6" t="str">
        <f t="shared" si="6"/>
        <v/>
      </c>
      <c r="C341" s="34"/>
      <c r="D341" s="34"/>
      <c r="E341" s="34"/>
      <c r="F341" s="34"/>
      <c r="G341" s="34"/>
    </row>
    <row r="342" spans="1:7" x14ac:dyDescent="0.3">
      <c r="A342" s="6">
        <f t="shared" si="6"/>
        <v>1</v>
      </c>
      <c r="C342" s="34"/>
      <c r="D342" s="34"/>
      <c r="E342" s="34"/>
      <c r="F342" s="34"/>
      <c r="G342" s="34"/>
    </row>
    <row r="343" spans="1:7" x14ac:dyDescent="0.3">
      <c r="A343" s="6" t="str">
        <f t="shared" si="6"/>
        <v/>
      </c>
      <c r="C343" s="34"/>
      <c r="D343" s="34"/>
      <c r="E343" s="34"/>
      <c r="F343" s="34"/>
      <c r="G343" s="34"/>
    </row>
    <row r="344" spans="1:7" x14ac:dyDescent="0.3">
      <c r="A344" s="6">
        <f t="shared" si="6"/>
        <v>1</v>
      </c>
      <c r="C344" s="34"/>
      <c r="D344" s="34"/>
      <c r="E344" s="34"/>
      <c r="F344" s="34"/>
      <c r="G344" s="34"/>
    </row>
    <row r="345" spans="1:7" x14ac:dyDescent="0.3">
      <c r="A345" s="6" t="str">
        <f t="shared" si="6"/>
        <v/>
      </c>
      <c r="C345" s="34"/>
      <c r="D345" s="34"/>
      <c r="E345" s="34"/>
      <c r="F345" s="34"/>
      <c r="G345" s="34"/>
    </row>
    <row r="346" spans="1:7" x14ac:dyDescent="0.3">
      <c r="A346" s="6">
        <f t="shared" si="6"/>
        <v>1</v>
      </c>
      <c r="C346" s="34"/>
      <c r="D346" s="34"/>
      <c r="E346" s="34"/>
      <c r="F346" s="34"/>
      <c r="G346" s="34"/>
    </row>
    <row r="347" spans="1:7" x14ac:dyDescent="0.3">
      <c r="A347" s="6" t="str">
        <f t="shared" si="6"/>
        <v/>
      </c>
      <c r="C347" s="34"/>
      <c r="D347" s="34"/>
      <c r="E347" s="34"/>
      <c r="F347" s="34"/>
      <c r="G347" s="34"/>
    </row>
    <row r="348" spans="1:7" x14ac:dyDescent="0.3">
      <c r="A348" s="6">
        <f t="shared" si="6"/>
        <v>1</v>
      </c>
      <c r="C348" s="34"/>
      <c r="D348" s="34"/>
      <c r="E348" s="34"/>
      <c r="F348" s="34"/>
      <c r="G348" s="34"/>
    </row>
    <row r="349" spans="1:7" x14ac:dyDescent="0.3">
      <c r="A349" s="6" t="str">
        <f t="shared" si="6"/>
        <v/>
      </c>
      <c r="C349" s="34"/>
      <c r="D349" s="34"/>
      <c r="E349" s="34"/>
      <c r="F349" s="34"/>
      <c r="G349" s="34"/>
    </row>
    <row r="350" spans="1:7" x14ac:dyDescent="0.3">
      <c r="A350" s="6">
        <f t="shared" si="6"/>
        <v>1</v>
      </c>
      <c r="C350" s="34"/>
      <c r="D350" s="34"/>
      <c r="E350" s="34"/>
      <c r="F350" s="34"/>
      <c r="G350" s="34"/>
    </row>
    <row r="351" spans="1:7" x14ac:dyDescent="0.3">
      <c r="A351" s="6" t="str">
        <f t="shared" si="6"/>
        <v/>
      </c>
      <c r="C351" s="34"/>
      <c r="D351" s="34"/>
      <c r="E351" s="34"/>
      <c r="F351" s="34"/>
      <c r="G351" s="34"/>
    </row>
    <row r="352" spans="1:7" x14ac:dyDescent="0.3">
      <c r="A352" s="6">
        <f t="shared" si="6"/>
        <v>1</v>
      </c>
      <c r="C352" s="34"/>
      <c r="D352" s="34"/>
      <c r="E352" s="34"/>
      <c r="F352" s="34"/>
      <c r="G352" s="34"/>
    </row>
    <row r="353" spans="1:7" x14ac:dyDescent="0.3">
      <c r="A353" s="6" t="str">
        <f t="shared" si="6"/>
        <v/>
      </c>
      <c r="C353" s="34"/>
      <c r="D353" s="34"/>
      <c r="E353" s="34"/>
      <c r="F353" s="34"/>
      <c r="G353" s="34"/>
    </row>
    <row r="354" spans="1:7" x14ac:dyDescent="0.3">
      <c r="A354" s="6">
        <f t="shared" si="6"/>
        <v>1</v>
      </c>
      <c r="C354" s="34"/>
      <c r="D354" s="34"/>
      <c r="E354" s="34"/>
      <c r="F354" s="34"/>
      <c r="G354" s="34"/>
    </row>
    <row r="355" spans="1:7" x14ac:dyDescent="0.3">
      <c r="A355" s="6" t="str">
        <f t="shared" si="6"/>
        <v/>
      </c>
      <c r="C355" s="34"/>
      <c r="D355" s="34"/>
      <c r="E355" s="34"/>
      <c r="F355" s="34"/>
      <c r="G355" s="34"/>
    </row>
    <row r="356" spans="1:7" x14ac:dyDescent="0.3">
      <c r="A356" s="6">
        <f t="shared" si="6"/>
        <v>1</v>
      </c>
      <c r="C356" s="34"/>
      <c r="D356" s="34"/>
      <c r="E356" s="34"/>
      <c r="F356" s="34"/>
      <c r="G356" s="34"/>
    </row>
    <row r="357" spans="1:7" x14ac:dyDescent="0.3">
      <c r="A357" s="6" t="str">
        <f t="shared" si="6"/>
        <v/>
      </c>
      <c r="C357" s="34"/>
      <c r="D357" s="34"/>
      <c r="E357" s="34"/>
      <c r="F357" s="34"/>
      <c r="G357" s="34"/>
    </row>
    <row r="358" spans="1:7" x14ac:dyDescent="0.3">
      <c r="A358" s="6">
        <f t="shared" si="6"/>
        <v>1</v>
      </c>
      <c r="C358" s="34"/>
      <c r="D358" s="34"/>
      <c r="E358" s="34"/>
      <c r="F358" s="34"/>
      <c r="G358" s="34"/>
    </row>
    <row r="359" spans="1:7" x14ac:dyDescent="0.3">
      <c r="A359" s="6" t="str">
        <f t="shared" si="6"/>
        <v/>
      </c>
      <c r="C359" s="34"/>
      <c r="D359" s="34"/>
      <c r="E359" s="34"/>
      <c r="F359" s="34"/>
      <c r="G359" s="34"/>
    </row>
    <row r="360" spans="1:7" x14ac:dyDescent="0.3">
      <c r="A360" s="6">
        <f t="shared" si="6"/>
        <v>1</v>
      </c>
      <c r="C360" s="34"/>
      <c r="D360" s="34"/>
      <c r="E360" s="34"/>
      <c r="F360" s="34"/>
      <c r="G360" s="34"/>
    </row>
    <row r="361" spans="1:7" x14ac:dyDescent="0.3">
      <c r="A361" s="6" t="str">
        <f t="shared" si="6"/>
        <v/>
      </c>
      <c r="C361" s="34"/>
      <c r="D361" s="34"/>
      <c r="E361" s="34"/>
      <c r="F361" s="34"/>
      <c r="G361" s="34"/>
    </row>
    <row r="362" spans="1:7" x14ac:dyDescent="0.3">
      <c r="A362" s="6">
        <f t="shared" si="6"/>
        <v>1</v>
      </c>
      <c r="C362" s="34"/>
      <c r="D362" s="34"/>
      <c r="E362" s="34"/>
      <c r="F362" s="34"/>
      <c r="G362" s="34"/>
    </row>
    <row r="363" spans="1:7" x14ac:dyDescent="0.3">
      <c r="A363" s="6" t="str">
        <f t="shared" si="6"/>
        <v/>
      </c>
      <c r="C363" s="34"/>
      <c r="D363" s="34"/>
      <c r="E363" s="34"/>
      <c r="F363" s="34"/>
      <c r="G363" s="34"/>
    </row>
    <row r="364" spans="1:7" x14ac:dyDescent="0.3">
      <c r="A364" s="6">
        <f t="shared" si="6"/>
        <v>1</v>
      </c>
      <c r="C364" s="34"/>
      <c r="D364" s="34"/>
      <c r="E364" s="34"/>
      <c r="F364" s="34"/>
      <c r="G364" s="34"/>
    </row>
    <row r="365" spans="1:7" x14ac:dyDescent="0.3">
      <c r="A365" s="6" t="str">
        <f t="shared" si="6"/>
        <v/>
      </c>
      <c r="C365" s="34"/>
      <c r="D365" s="34"/>
      <c r="E365" s="34"/>
      <c r="F365" s="34"/>
      <c r="G365" s="34"/>
    </row>
    <row r="366" spans="1:7" x14ac:dyDescent="0.3">
      <c r="A366" s="6">
        <f t="shared" si="6"/>
        <v>1</v>
      </c>
      <c r="C366" s="34"/>
      <c r="D366" s="34"/>
      <c r="E366" s="34"/>
      <c r="F366" s="34"/>
      <c r="G366" s="34"/>
    </row>
    <row r="367" spans="1:7" x14ac:dyDescent="0.3">
      <c r="A367" s="6" t="str">
        <f t="shared" si="6"/>
        <v/>
      </c>
      <c r="C367" s="34"/>
      <c r="D367" s="34"/>
      <c r="E367" s="34"/>
      <c r="F367" s="34"/>
      <c r="G367" s="34"/>
    </row>
    <row r="368" spans="1:7" x14ac:dyDescent="0.3">
      <c r="A368" s="6">
        <f t="shared" si="6"/>
        <v>1</v>
      </c>
      <c r="C368" s="34"/>
      <c r="D368" s="34"/>
      <c r="E368" s="34"/>
      <c r="F368" s="34"/>
      <c r="G368" s="34"/>
    </row>
    <row r="369" spans="1:7" x14ac:dyDescent="0.3">
      <c r="A369" s="6" t="str">
        <f t="shared" si="6"/>
        <v/>
      </c>
      <c r="C369" s="34"/>
      <c r="D369" s="34"/>
      <c r="E369" s="34"/>
      <c r="F369" s="34"/>
      <c r="G369" s="34"/>
    </row>
    <row r="370" spans="1:7" x14ac:dyDescent="0.3">
      <c r="A370" s="6">
        <f t="shared" si="6"/>
        <v>1</v>
      </c>
      <c r="C370" s="34"/>
      <c r="D370" s="34"/>
      <c r="E370" s="34"/>
      <c r="F370" s="34"/>
      <c r="G370" s="34"/>
    </row>
    <row r="371" spans="1:7" x14ac:dyDescent="0.3">
      <c r="A371" s="6" t="str">
        <f t="shared" si="6"/>
        <v/>
      </c>
      <c r="C371" s="34"/>
      <c r="D371" s="34"/>
      <c r="E371" s="34"/>
      <c r="F371" s="34"/>
      <c r="G371" s="34"/>
    </row>
    <row r="372" spans="1:7" x14ac:dyDescent="0.3">
      <c r="A372" s="6">
        <f t="shared" si="6"/>
        <v>1</v>
      </c>
      <c r="C372" s="34"/>
      <c r="D372" s="34"/>
      <c r="E372" s="34"/>
      <c r="F372" s="34"/>
      <c r="G372" s="34"/>
    </row>
    <row r="373" spans="1:7" x14ac:dyDescent="0.3">
      <c r="A373" s="6" t="str">
        <f t="shared" si="6"/>
        <v/>
      </c>
      <c r="C373" s="34"/>
      <c r="D373" s="34"/>
      <c r="E373" s="34"/>
      <c r="F373" s="34"/>
      <c r="G373" s="34"/>
    </row>
    <row r="374" spans="1:7" x14ac:dyDescent="0.3">
      <c r="A374" s="6">
        <f t="shared" si="6"/>
        <v>1</v>
      </c>
      <c r="C374" s="34"/>
      <c r="D374" s="34"/>
      <c r="E374" s="34"/>
      <c r="F374" s="34"/>
      <c r="G374" s="34"/>
    </row>
    <row r="375" spans="1:7" x14ac:dyDescent="0.3">
      <c r="A375" s="6" t="str">
        <f t="shared" si="6"/>
        <v/>
      </c>
      <c r="C375" s="34"/>
      <c r="D375" s="34"/>
      <c r="E375" s="34"/>
      <c r="F375" s="34"/>
      <c r="G375" s="34"/>
    </row>
    <row r="376" spans="1:7" x14ac:dyDescent="0.3">
      <c r="A376" s="6">
        <f t="shared" si="6"/>
        <v>1</v>
      </c>
      <c r="C376" s="34"/>
      <c r="D376" s="34"/>
      <c r="E376" s="34"/>
      <c r="F376" s="34"/>
      <c r="G376" s="34"/>
    </row>
    <row r="377" spans="1:7" x14ac:dyDescent="0.3">
      <c r="A377" s="6" t="str">
        <f t="shared" si="6"/>
        <v/>
      </c>
      <c r="C377" s="34"/>
      <c r="D377" s="34"/>
      <c r="E377" s="34"/>
      <c r="F377" s="34"/>
      <c r="G377" s="34"/>
    </row>
    <row r="378" spans="1:7" x14ac:dyDescent="0.3">
      <c r="A378" s="6">
        <f t="shared" si="6"/>
        <v>1</v>
      </c>
      <c r="C378" s="34"/>
      <c r="D378" s="34"/>
      <c r="E378" s="34"/>
      <c r="F378" s="34"/>
      <c r="G378" s="34"/>
    </row>
    <row r="379" spans="1:7" x14ac:dyDescent="0.3">
      <c r="A379" s="6" t="str">
        <f t="shared" si="6"/>
        <v/>
      </c>
      <c r="C379" s="34"/>
      <c r="D379" s="34"/>
      <c r="E379" s="34"/>
      <c r="F379" s="34"/>
      <c r="G379" s="34"/>
    </row>
    <row r="380" spans="1:7" x14ac:dyDescent="0.3">
      <c r="A380" s="6">
        <f t="shared" si="6"/>
        <v>1</v>
      </c>
      <c r="C380" s="34"/>
      <c r="D380" s="34"/>
      <c r="E380" s="34"/>
      <c r="F380" s="34"/>
      <c r="G380" s="34"/>
    </row>
    <row r="381" spans="1:7" x14ac:dyDescent="0.3">
      <c r="A381" s="6" t="str">
        <f t="shared" si="6"/>
        <v/>
      </c>
      <c r="C381" s="34"/>
      <c r="D381" s="34"/>
      <c r="E381" s="34"/>
      <c r="F381" s="34"/>
      <c r="G381" s="34"/>
    </row>
    <row r="382" spans="1:7" x14ac:dyDescent="0.3">
      <c r="A382" s="6">
        <f t="shared" si="6"/>
        <v>1</v>
      </c>
      <c r="C382" s="34"/>
      <c r="D382" s="34"/>
      <c r="E382" s="34"/>
      <c r="F382" s="34"/>
      <c r="G382" s="34"/>
    </row>
    <row r="383" spans="1:7" x14ac:dyDescent="0.3">
      <c r="A383" s="6" t="str">
        <f t="shared" si="6"/>
        <v/>
      </c>
      <c r="C383" s="34"/>
      <c r="D383" s="34"/>
      <c r="E383" s="34"/>
      <c r="F383" s="34"/>
      <c r="G383" s="34"/>
    </row>
    <row r="384" spans="1:7" x14ac:dyDescent="0.3">
      <c r="A384" s="6">
        <f t="shared" si="6"/>
        <v>1</v>
      </c>
      <c r="C384" s="34"/>
      <c r="D384" s="34"/>
      <c r="E384" s="34"/>
      <c r="F384" s="34"/>
      <c r="G384" s="34"/>
    </row>
    <row r="385" spans="1:7" x14ac:dyDescent="0.3">
      <c r="A385" s="6" t="str">
        <f t="shared" si="6"/>
        <v/>
      </c>
      <c r="C385" s="34"/>
      <c r="D385" s="34"/>
      <c r="E385" s="34"/>
      <c r="F385" s="34"/>
      <c r="G385" s="34"/>
    </row>
    <row r="386" spans="1:7" x14ac:dyDescent="0.3">
      <c r="A386" s="6">
        <f t="shared" si="6"/>
        <v>1</v>
      </c>
      <c r="C386" s="34"/>
      <c r="D386" s="34"/>
      <c r="E386" s="34"/>
      <c r="F386" s="34"/>
      <c r="G386" s="34"/>
    </row>
    <row r="387" spans="1:7" x14ac:dyDescent="0.3">
      <c r="A387" s="6" t="str">
        <f t="shared" si="6"/>
        <v/>
      </c>
      <c r="C387" s="34"/>
      <c r="D387" s="34"/>
      <c r="E387" s="34"/>
      <c r="F387" s="34"/>
      <c r="G387" s="34"/>
    </row>
    <row r="388" spans="1:7" x14ac:dyDescent="0.3">
      <c r="A388" s="6">
        <f t="shared" si="6"/>
        <v>1</v>
      </c>
      <c r="C388" s="34"/>
      <c r="D388" s="34"/>
      <c r="E388" s="34"/>
      <c r="F388" s="34"/>
      <c r="G388" s="34"/>
    </row>
    <row r="389" spans="1:7" x14ac:dyDescent="0.3">
      <c r="A389" s="6" t="str">
        <f t="shared" si="6"/>
        <v/>
      </c>
      <c r="C389" s="34"/>
      <c r="D389" s="34"/>
      <c r="E389" s="34"/>
      <c r="F389" s="34"/>
      <c r="G389" s="34"/>
    </row>
    <row r="390" spans="1:7" x14ac:dyDescent="0.3">
      <c r="A390" s="6">
        <f t="shared" si="6"/>
        <v>1</v>
      </c>
      <c r="C390" s="34"/>
      <c r="D390" s="34"/>
      <c r="E390" s="34"/>
      <c r="F390" s="34"/>
      <c r="G390" s="34"/>
    </row>
    <row r="391" spans="1:7" x14ac:dyDescent="0.3">
      <c r="A391" s="6" t="str">
        <f t="shared" si="6"/>
        <v/>
      </c>
      <c r="C391" s="34"/>
      <c r="D391" s="34"/>
      <c r="E391" s="34"/>
      <c r="F391" s="34"/>
      <c r="G391" s="34"/>
    </row>
    <row r="392" spans="1:7" x14ac:dyDescent="0.3">
      <c r="A392" s="6">
        <f t="shared" ref="A392:A441" si="7">IF(A391="",1,IF(B391="","",A391+1))</f>
        <v>1</v>
      </c>
      <c r="C392" s="34"/>
      <c r="D392" s="34"/>
      <c r="E392" s="34"/>
      <c r="F392" s="34"/>
      <c r="G392" s="34"/>
    </row>
    <row r="393" spans="1:7" x14ac:dyDescent="0.3">
      <c r="A393" s="6" t="str">
        <f t="shared" si="7"/>
        <v/>
      </c>
      <c r="C393" s="34"/>
      <c r="D393" s="34"/>
      <c r="E393" s="34"/>
      <c r="F393" s="34"/>
      <c r="G393" s="34"/>
    </row>
    <row r="394" spans="1:7" x14ac:dyDescent="0.3">
      <c r="A394" s="6">
        <f t="shared" si="7"/>
        <v>1</v>
      </c>
      <c r="C394" s="34"/>
      <c r="D394" s="34"/>
      <c r="E394" s="34"/>
      <c r="F394" s="34"/>
      <c r="G394" s="34"/>
    </row>
    <row r="395" spans="1:7" x14ac:dyDescent="0.3">
      <c r="A395" s="6" t="str">
        <f t="shared" si="7"/>
        <v/>
      </c>
      <c r="C395" s="34"/>
      <c r="D395" s="34"/>
      <c r="E395" s="34"/>
      <c r="F395" s="34"/>
      <c r="G395" s="34"/>
    </row>
    <row r="396" spans="1:7" x14ac:dyDescent="0.3">
      <c r="A396" s="6">
        <f t="shared" si="7"/>
        <v>1</v>
      </c>
      <c r="C396" s="34"/>
      <c r="D396" s="34"/>
      <c r="E396" s="34"/>
      <c r="F396" s="34"/>
      <c r="G396" s="34"/>
    </row>
    <row r="397" spans="1:7" x14ac:dyDescent="0.3">
      <c r="A397" s="6" t="str">
        <f t="shared" si="7"/>
        <v/>
      </c>
      <c r="C397" s="34"/>
      <c r="D397" s="34"/>
      <c r="E397" s="34"/>
      <c r="F397" s="34"/>
      <c r="G397" s="34"/>
    </row>
    <row r="398" spans="1:7" x14ac:dyDescent="0.3">
      <c r="A398" s="6">
        <f t="shared" si="7"/>
        <v>1</v>
      </c>
      <c r="C398" s="34"/>
      <c r="D398" s="34"/>
      <c r="E398" s="34"/>
      <c r="F398" s="34"/>
      <c r="G398" s="34"/>
    </row>
    <row r="399" spans="1:7" x14ac:dyDescent="0.3">
      <c r="A399" s="6" t="str">
        <f t="shared" si="7"/>
        <v/>
      </c>
      <c r="C399" s="34"/>
      <c r="D399" s="34"/>
      <c r="E399" s="34"/>
      <c r="F399" s="34"/>
      <c r="G399" s="34"/>
    </row>
    <row r="400" spans="1:7" x14ac:dyDescent="0.3">
      <c r="A400" s="6">
        <f t="shared" si="7"/>
        <v>1</v>
      </c>
      <c r="C400" s="34"/>
      <c r="D400" s="34"/>
      <c r="E400" s="34"/>
      <c r="F400" s="34"/>
      <c r="G400" s="34"/>
    </row>
    <row r="401" spans="1:7" x14ac:dyDescent="0.3">
      <c r="A401" s="6" t="str">
        <f t="shared" si="7"/>
        <v/>
      </c>
      <c r="C401" s="34"/>
      <c r="D401" s="34"/>
      <c r="E401" s="34"/>
      <c r="F401" s="34"/>
      <c r="G401" s="34"/>
    </row>
    <row r="402" spans="1:7" x14ac:dyDescent="0.3">
      <c r="A402" s="6">
        <f t="shared" si="7"/>
        <v>1</v>
      </c>
      <c r="C402" s="34"/>
      <c r="D402" s="34"/>
      <c r="E402" s="34"/>
      <c r="F402" s="34"/>
      <c r="G402" s="34"/>
    </row>
    <row r="403" spans="1:7" x14ac:dyDescent="0.3">
      <c r="A403" s="6" t="str">
        <f t="shared" si="7"/>
        <v/>
      </c>
      <c r="C403" s="34"/>
      <c r="D403" s="34"/>
      <c r="E403" s="34"/>
      <c r="F403" s="34"/>
      <c r="G403" s="34"/>
    </row>
    <row r="404" spans="1:7" x14ac:dyDescent="0.3">
      <c r="A404" s="6">
        <f t="shared" si="7"/>
        <v>1</v>
      </c>
      <c r="C404" s="34"/>
      <c r="D404" s="34"/>
      <c r="E404" s="34"/>
      <c r="F404" s="34"/>
      <c r="G404" s="34"/>
    </row>
    <row r="405" spans="1:7" x14ac:dyDescent="0.3">
      <c r="A405" s="6" t="str">
        <f t="shared" si="7"/>
        <v/>
      </c>
      <c r="C405" s="34"/>
      <c r="D405" s="34"/>
      <c r="E405" s="34"/>
      <c r="F405" s="34"/>
      <c r="G405" s="34"/>
    </row>
    <row r="406" spans="1:7" x14ac:dyDescent="0.3">
      <c r="A406" s="6">
        <f t="shared" si="7"/>
        <v>1</v>
      </c>
      <c r="C406" s="34"/>
      <c r="D406" s="34"/>
      <c r="E406" s="34"/>
      <c r="F406" s="34"/>
      <c r="G406" s="34"/>
    </row>
    <row r="407" spans="1:7" x14ac:dyDescent="0.3">
      <c r="A407" s="6" t="str">
        <f t="shared" si="7"/>
        <v/>
      </c>
      <c r="C407" s="34"/>
      <c r="D407" s="34"/>
      <c r="E407" s="34"/>
      <c r="F407" s="34"/>
      <c r="G407" s="34"/>
    </row>
    <row r="408" spans="1:7" x14ac:dyDescent="0.3">
      <c r="A408" s="6">
        <f t="shared" si="7"/>
        <v>1</v>
      </c>
      <c r="C408" s="34"/>
      <c r="D408" s="34"/>
      <c r="E408" s="34"/>
      <c r="F408" s="34"/>
      <c r="G408" s="34"/>
    </row>
    <row r="409" spans="1:7" x14ac:dyDescent="0.3">
      <c r="A409" s="6" t="str">
        <f t="shared" si="7"/>
        <v/>
      </c>
      <c r="C409" s="34"/>
      <c r="D409" s="34"/>
      <c r="E409" s="34"/>
      <c r="F409" s="34"/>
      <c r="G409" s="34"/>
    </row>
    <row r="410" spans="1:7" x14ac:dyDescent="0.3">
      <c r="A410" s="6">
        <f t="shared" si="7"/>
        <v>1</v>
      </c>
      <c r="C410" s="34"/>
      <c r="D410" s="34"/>
      <c r="E410" s="34"/>
      <c r="F410" s="34"/>
      <c r="G410" s="34"/>
    </row>
    <row r="411" spans="1:7" x14ac:dyDescent="0.3">
      <c r="A411" s="6" t="str">
        <f t="shared" si="7"/>
        <v/>
      </c>
      <c r="C411" s="34"/>
      <c r="D411" s="34"/>
      <c r="E411" s="34"/>
      <c r="F411" s="34"/>
      <c r="G411" s="34"/>
    </row>
    <row r="412" spans="1:7" x14ac:dyDescent="0.3">
      <c r="A412" s="6">
        <f t="shared" si="7"/>
        <v>1</v>
      </c>
      <c r="C412" s="34"/>
      <c r="D412" s="34"/>
      <c r="E412" s="34"/>
      <c r="F412" s="34"/>
      <c r="G412" s="34"/>
    </row>
    <row r="413" spans="1:7" x14ac:dyDescent="0.3">
      <c r="A413" s="6" t="str">
        <f t="shared" si="7"/>
        <v/>
      </c>
      <c r="C413" s="34"/>
      <c r="D413" s="34"/>
      <c r="E413" s="34"/>
      <c r="F413" s="34"/>
      <c r="G413" s="34"/>
    </row>
    <row r="414" spans="1:7" x14ac:dyDescent="0.3">
      <c r="A414" s="6">
        <f t="shared" si="7"/>
        <v>1</v>
      </c>
      <c r="C414" s="34"/>
      <c r="D414" s="34"/>
      <c r="E414" s="34"/>
      <c r="F414" s="34"/>
      <c r="G414" s="34"/>
    </row>
    <row r="415" spans="1:7" x14ac:dyDescent="0.3">
      <c r="A415" s="6" t="str">
        <f t="shared" si="7"/>
        <v/>
      </c>
      <c r="C415" s="34"/>
      <c r="D415" s="34"/>
      <c r="E415" s="34"/>
      <c r="F415" s="34"/>
      <c r="G415" s="34"/>
    </row>
    <row r="416" spans="1:7" x14ac:dyDescent="0.3">
      <c r="A416" s="6">
        <f t="shared" si="7"/>
        <v>1</v>
      </c>
      <c r="C416" s="34"/>
      <c r="D416" s="34"/>
      <c r="E416" s="34"/>
      <c r="F416" s="34"/>
      <c r="G416" s="34"/>
    </row>
    <row r="417" spans="1:7" x14ac:dyDescent="0.3">
      <c r="A417" s="6" t="str">
        <f t="shared" si="7"/>
        <v/>
      </c>
      <c r="C417" s="34"/>
      <c r="D417" s="34"/>
      <c r="E417" s="34"/>
      <c r="F417" s="34"/>
      <c r="G417" s="34"/>
    </row>
    <row r="418" spans="1:7" x14ac:dyDescent="0.3">
      <c r="A418" s="6">
        <f t="shared" si="7"/>
        <v>1</v>
      </c>
      <c r="C418" s="34"/>
      <c r="D418" s="34"/>
      <c r="E418" s="34"/>
      <c r="F418" s="34"/>
      <c r="G418" s="34"/>
    </row>
    <row r="419" spans="1:7" x14ac:dyDescent="0.3">
      <c r="A419" s="6" t="str">
        <f t="shared" si="7"/>
        <v/>
      </c>
      <c r="C419" s="34"/>
      <c r="D419" s="34"/>
      <c r="E419" s="34"/>
      <c r="F419" s="34"/>
      <c r="G419" s="34"/>
    </row>
    <row r="420" spans="1:7" x14ac:dyDescent="0.3">
      <c r="A420" s="6">
        <f t="shared" si="7"/>
        <v>1</v>
      </c>
      <c r="C420" s="34"/>
      <c r="D420" s="34"/>
      <c r="E420" s="34"/>
      <c r="F420" s="34"/>
      <c r="G420" s="34"/>
    </row>
    <row r="421" spans="1:7" x14ac:dyDescent="0.3">
      <c r="A421" s="6" t="str">
        <f t="shared" si="7"/>
        <v/>
      </c>
      <c r="C421" s="34"/>
      <c r="D421" s="34"/>
      <c r="E421" s="34"/>
      <c r="F421" s="34"/>
      <c r="G421" s="34"/>
    </row>
    <row r="422" spans="1:7" x14ac:dyDescent="0.3">
      <c r="A422" s="6">
        <f t="shared" si="7"/>
        <v>1</v>
      </c>
      <c r="C422" s="34"/>
      <c r="D422" s="34"/>
      <c r="E422" s="34"/>
      <c r="F422" s="34"/>
      <c r="G422" s="34"/>
    </row>
    <row r="423" spans="1:7" x14ac:dyDescent="0.3">
      <c r="A423" s="6" t="str">
        <f t="shared" si="7"/>
        <v/>
      </c>
      <c r="C423" s="34"/>
      <c r="D423" s="34"/>
      <c r="E423" s="34"/>
      <c r="F423" s="34"/>
      <c r="G423" s="34"/>
    </row>
    <row r="424" spans="1:7" x14ac:dyDescent="0.3">
      <c r="A424" s="6">
        <f t="shared" si="7"/>
        <v>1</v>
      </c>
      <c r="C424" s="34"/>
      <c r="D424" s="34"/>
      <c r="E424" s="34"/>
      <c r="F424" s="34"/>
      <c r="G424" s="34"/>
    </row>
    <row r="425" spans="1:7" x14ac:dyDescent="0.3">
      <c r="A425" s="6" t="str">
        <f t="shared" si="7"/>
        <v/>
      </c>
      <c r="C425" s="34"/>
      <c r="D425" s="34"/>
      <c r="E425" s="34"/>
      <c r="F425" s="34"/>
      <c r="G425" s="34"/>
    </row>
    <row r="426" spans="1:7" x14ac:dyDescent="0.3">
      <c r="A426" s="6">
        <f t="shared" si="7"/>
        <v>1</v>
      </c>
      <c r="C426" s="34"/>
      <c r="D426" s="34"/>
      <c r="E426" s="34"/>
      <c r="F426" s="34"/>
      <c r="G426" s="34"/>
    </row>
    <row r="427" spans="1:7" x14ac:dyDescent="0.3">
      <c r="A427" s="6" t="str">
        <f t="shared" si="7"/>
        <v/>
      </c>
      <c r="C427" s="34"/>
      <c r="D427" s="34"/>
      <c r="E427" s="34"/>
      <c r="F427" s="34"/>
      <c r="G427" s="34"/>
    </row>
    <row r="428" spans="1:7" x14ac:dyDescent="0.3">
      <c r="A428" s="6">
        <f t="shared" si="7"/>
        <v>1</v>
      </c>
      <c r="C428" s="34"/>
      <c r="D428" s="34"/>
      <c r="E428" s="34"/>
      <c r="F428" s="34"/>
      <c r="G428" s="34"/>
    </row>
    <row r="429" spans="1:7" x14ac:dyDescent="0.3">
      <c r="A429" s="6" t="str">
        <f t="shared" si="7"/>
        <v/>
      </c>
      <c r="C429" s="34"/>
      <c r="D429" s="34"/>
      <c r="E429" s="34"/>
      <c r="F429" s="34"/>
      <c r="G429" s="34"/>
    </row>
    <row r="430" spans="1:7" x14ac:dyDescent="0.3">
      <c r="A430" s="6">
        <f t="shared" si="7"/>
        <v>1</v>
      </c>
      <c r="C430" s="34"/>
      <c r="D430" s="34"/>
      <c r="E430" s="34"/>
      <c r="F430" s="34"/>
      <c r="G430" s="34"/>
    </row>
    <row r="431" spans="1:7" x14ac:dyDescent="0.3">
      <c r="A431" s="6" t="str">
        <f t="shared" si="7"/>
        <v/>
      </c>
      <c r="C431" s="34"/>
      <c r="D431" s="34"/>
      <c r="E431" s="34"/>
      <c r="F431" s="34"/>
      <c r="G431" s="34"/>
    </row>
    <row r="432" spans="1:7" x14ac:dyDescent="0.3">
      <c r="A432" s="6">
        <f t="shared" si="7"/>
        <v>1</v>
      </c>
      <c r="C432" s="34"/>
      <c r="D432" s="34"/>
      <c r="E432" s="34"/>
      <c r="F432" s="34"/>
      <c r="G432" s="34"/>
    </row>
    <row r="433" spans="1:7" x14ac:dyDescent="0.3">
      <c r="A433" s="6" t="str">
        <f t="shared" si="7"/>
        <v/>
      </c>
      <c r="C433" s="34"/>
      <c r="D433" s="34"/>
      <c r="E433" s="34"/>
      <c r="F433" s="34"/>
      <c r="G433" s="34"/>
    </row>
    <row r="434" spans="1:7" x14ac:dyDescent="0.3">
      <c r="A434" s="6">
        <f t="shared" si="7"/>
        <v>1</v>
      </c>
      <c r="C434" s="34"/>
      <c r="D434" s="34"/>
      <c r="E434" s="34"/>
      <c r="F434" s="34"/>
      <c r="G434" s="34"/>
    </row>
    <row r="435" spans="1:7" x14ac:dyDescent="0.3">
      <c r="A435" s="6" t="str">
        <f t="shared" si="7"/>
        <v/>
      </c>
      <c r="C435" s="34"/>
      <c r="D435" s="34"/>
      <c r="E435" s="34"/>
      <c r="F435" s="34"/>
      <c r="G435" s="34"/>
    </row>
    <row r="436" spans="1:7" x14ac:dyDescent="0.3">
      <c r="A436" s="6">
        <f t="shared" si="7"/>
        <v>1</v>
      </c>
      <c r="C436" s="34"/>
      <c r="D436" s="34"/>
      <c r="E436" s="34"/>
      <c r="F436" s="34"/>
      <c r="G436" s="34"/>
    </row>
    <row r="437" spans="1:7" x14ac:dyDescent="0.3">
      <c r="A437" s="6" t="str">
        <f t="shared" si="7"/>
        <v/>
      </c>
      <c r="C437" s="34"/>
      <c r="D437" s="34"/>
      <c r="E437" s="34"/>
      <c r="F437" s="34"/>
      <c r="G437" s="34"/>
    </row>
    <row r="438" spans="1:7" x14ac:dyDescent="0.3">
      <c r="A438" s="6">
        <f t="shared" si="7"/>
        <v>1</v>
      </c>
      <c r="C438" s="34"/>
      <c r="D438" s="34"/>
      <c r="E438" s="34"/>
      <c r="F438" s="34"/>
      <c r="G438" s="34"/>
    </row>
    <row r="439" spans="1:7" x14ac:dyDescent="0.3">
      <c r="A439" s="6" t="str">
        <f t="shared" si="7"/>
        <v/>
      </c>
      <c r="C439" s="34"/>
      <c r="D439" s="34"/>
      <c r="E439" s="34"/>
      <c r="F439" s="34"/>
      <c r="G439" s="34"/>
    </row>
    <row r="440" spans="1:7" x14ac:dyDescent="0.3">
      <c r="A440" s="6">
        <f t="shared" si="7"/>
        <v>1</v>
      </c>
      <c r="C440" s="34"/>
      <c r="D440" s="34"/>
      <c r="E440" s="34"/>
      <c r="F440" s="34"/>
      <c r="G440" s="34"/>
    </row>
    <row r="441" spans="1:7" x14ac:dyDescent="0.3">
      <c r="A441" s="6" t="str">
        <f t="shared" si="7"/>
        <v/>
      </c>
      <c r="C441" s="34"/>
      <c r="D441" s="34"/>
      <c r="E441" s="34"/>
      <c r="F441" s="34"/>
      <c r="G441" s="34"/>
    </row>
    <row r="442" spans="1:7" x14ac:dyDescent="0.3">
      <c r="C442" s="34"/>
      <c r="D442" s="34"/>
      <c r="E442" s="34"/>
      <c r="F442" s="34"/>
      <c r="G442" s="34"/>
    </row>
    <row r="443" spans="1:7" x14ac:dyDescent="0.3">
      <c r="C443" s="34"/>
      <c r="D443" s="34"/>
      <c r="E443" s="34"/>
      <c r="F443" s="34"/>
      <c r="G443" s="34"/>
    </row>
    <row r="444" spans="1:7" x14ac:dyDescent="0.3">
      <c r="C444" s="34"/>
      <c r="D444" s="34"/>
      <c r="E444" s="34"/>
      <c r="F444" s="34"/>
      <c r="G444" s="34"/>
    </row>
    <row r="445" spans="1:7" x14ac:dyDescent="0.3">
      <c r="C445" s="34"/>
      <c r="D445" s="34"/>
      <c r="E445" s="34"/>
      <c r="F445" s="34"/>
      <c r="G445" s="34"/>
    </row>
    <row r="446" spans="1:7" x14ac:dyDescent="0.3">
      <c r="C446" s="34"/>
      <c r="D446" s="34"/>
      <c r="E446" s="34"/>
      <c r="F446" s="34"/>
      <c r="G446" s="34"/>
    </row>
    <row r="447" spans="1:7" x14ac:dyDescent="0.3">
      <c r="C447" s="34"/>
      <c r="D447" s="34"/>
      <c r="E447" s="34"/>
      <c r="F447" s="34"/>
      <c r="G447" s="34"/>
    </row>
    <row r="448" spans="1:7" x14ac:dyDescent="0.3">
      <c r="C448" s="34"/>
      <c r="D448" s="34"/>
      <c r="E448" s="34"/>
      <c r="F448" s="34"/>
      <c r="G448" s="34"/>
    </row>
    <row r="449" spans="3:7" x14ac:dyDescent="0.3">
      <c r="C449" s="34"/>
      <c r="D449" s="34"/>
      <c r="E449" s="34"/>
      <c r="F449" s="34"/>
      <c r="G449" s="34"/>
    </row>
    <row r="450" spans="3:7" x14ac:dyDescent="0.3">
      <c r="C450" s="34"/>
      <c r="D450" s="34"/>
      <c r="E450" s="34"/>
      <c r="F450" s="34"/>
      <c r="G450" s="34"/>
    </row>
    <row r="451" spans="3:7" x14ac:dyDescent="0.3">
      <c r="C451" s="34"/>
      <c r="D451" s="34"/>
      <c r="E451" s="34"/>
      <c r="F451" s="34"/>
      <c r="G451" s="34"/>
    </row>
    <row r="452" spans="3:7" x14ac:dyDescent="0.3">
      <c r="C452" s="34"/>
      <c r="D452" s="34"/>
      <c r="E452" s="34"/>
      <c r="F452" s="34"/>
      <c r="G452" s="34"/>
    </row>
    <row r="453" spans="3:7" x14ac:dyDescent="0.3">
      <c r="C453" s="34"/>
      <c r="D453" s="34"/>
      <c r="E453" s="34"/>
      <c r="F453" s="34"/>
      <c r="G453" s="34"/>
    </row>
    <row r="454" spans="3:7" x14ac:dyDescent="0.3">
      <c r="C454" s="34"/>
      <c r="D454" s="34"/>
      <c r="E454" s="34"/>
      <c r="F454" s="34"/>
      <c r="G454" s="34"/>
    </row>
    <row r="455" spans="3:7" x14ac:dyDescent="0.3">
      <c r="C455" s="34"/>
      <c r="D455" s="34"/>
      <c r="E455" s="34"/>
      <c r="F455" s="34"/>
    </row>
    <row r="456" spans="3:7" x14ac:dyDescent="0.3">
      <c r="C456" s="34"/>
      <c r="D456" s="34"/>
      <c r="E456" s="34"/>
      <c r="F456" s="34"/>
    </row>
    <row r="457" spans="3:7" x14ac:dyDescent="0.3">
      <c r="C457" s="34"/>
      <c r="D457" s="34"/>
      <c r="E457" s="34"/>
      <c r="F457" s="34"/>
    </row>
    <row r="458" spans="3:7" x14ac:dyDescent="0.3">
      <c r="C458" s="34"/>
      <c r="D458" s="34"/>
      <c r="E458" s="34"/>
      <c r="F458" s="34"/>
    </row>
    <row r="459" spans="3:7" x14ac:dyDescent="0.3">
      <c r="C459" s="34"/>
      <c r="D459" s="34"/>
      <c r="E459" s="34"/>
      <c r="F459" s="34"/>
    </row>
    <row r="460" spans="3:7" x14ac:dyDescent="0.3">
      <c r="C460" s="34"/>
      <c r="D460" s="34"/>
      <c r="E460" s="34"/>
      <c r="F460" s="34"/>
    </row>
    <row r="461" spans="3:7" x14ac:dyDescent="0.3">
      <c r="C461" s="34"/>
      <c r="D461" s="34"/>
      <c r="E461" s="34"/>
      <c r="F461" s="34"/>
    </row>
    <row r="462" spans="3:7" x14ac:dyDescent="0.3">
      <c r="C462" s="34"/>
      <c r="D462" s="34"/>
      <c r="E462" s="34"/>
      <c r="F462" s="34"/>
    </row>
    <row r="463" spans="3:7" x14ac:dyDescent="0.3">
      <c r="C463" s="34"/>
      <c r="D463" s="34"/>
      <c r="E463" s="34"/>
      <c r="F463" s="34"/>
    </row>
    <row r="464" spans="3:7" x14ac:dyDescent="0.3">
      <c r="C464" s="34"/>
      <c r="D464" s="34"/>
      <c r="E464" s="34"/>
      <c r="F464" s="34"/>
    </row>
    <row r="465" spans="3:6" x14ac:dyDescent="0.3">
      <c r="C465" s="34"/>
      <c r="D465" s="34"/>
      <c r="E465" s="34"/>
      <c r="F465" s="34"/>
    </row>
    <row r="466" spans="3:6" x14ac:dyDescent="0.3">
      <c r="C466" s="34"/>
      <c r="D466" s="34"/>
      <c r="E466" s="34"/>
      <c r="F466" s="34"/>
    </row>
    <row r="467" spans="3:6" x14ac:dyDescent="0.3">
      <c r="C467" s="34"/>
      <c r="D467" s="34"/>
      <c r="E467" s="34"/>
      <c r="F467" s="34"/>
    </row>
    <row r="468" spans="3:6" x14ac:dyDescent="0.3">
      <c r="C468" s="34"/>
      <c r="D468" s="34"/>
      <c r="E468" s="34"/>
      <c r="F468" s="34"/>
    </row>
    <row r="469" spans="3:6" x14ac:dyDescent="0.3">
      <c r="C469" s="34"/>
      <c r="D469" s="34"/>
      <c r="E469" s="34"/>
      <c r="F469" s="34"/>
    </row>
    <row r="470" spans="3:6" x14ac:dyDescent="0.3">
      <c r="C470" s="34"/>
      <c r="D470" s="34"/>
      <c r="E470" s="34"/>
      <c r="F470" s="34"/>
    </row>
    <row r="471" spans="3:6" x14ac:dyDescent="0.3">
      <c r="C471" s="34"/>
      <c r="D471" s="34"/>
      <c r="E471" s="34"/>
      <c r="F471" s="34"/>
    </row>
    <row r="472" spans="3:6" x14ac:dyDescent="0.3">
      <c r="C472" s="34"/>
      <c r="D472" s="34"/>
      <c r="E472" s="34"/>
      <c r="F472" s="34"/>
    </row>
    <row r="473" spans="3:6" x14ac:dyDescent="0.3">
      <c r="C473" s="34"/>
      <c r="D473" s="34"/>
      <c r="E473" s="34"/>
      <c r="F473" s="34"/>
    </row>
    <row r="474" spans="3:6" x14ac:dyDescent="0.3">
      <c r="C474" s="34"/>
      <c r="D474" s="34"/>
      <c r="E474" s="34"/>
      <c r="F474" s="34"/>
    </row>
    <row r="475" spans="3:6" x14ac:dyDescent="0.3">
      <c r="C475" s="34"/>
      <c r="D475" s="34"/>
      <c r="E475" s="34"/>
      <c r="F475" s="34"/>
    </row>
    <row r="476" spans="3:6" x14ac:dyDescent="0.3">
      <c r="C476" s="34"/>
      <c r="D476" s="34"/>
      <c r="E476" s="34"/>
      <c r="F476" s="34"/>
    </row>
    <row r="477" spans="3:6" x14ac:dyDescent="0.3">
      <c r="C477" s="34"/>
      <c r="D477" s="34"/>
      <c r="E477" s="34"/>
      <c r="F477" s="34"/>
    </row>
    <row r="478" spans="3:6" x14ac:dyDescent="0.3">
      <c r="C478" s="34"/>
      <c r="D478" s="34"/>
      <c r="E478" s="34"/>
      <c r="F478" s="34"/>
    </row>
    <row r="479" spans="3:6" x14ac:dyDescent="0.3">
      <c r="C479" s="34"/>
      <c r="D479" s="34"/>
      <c r="E479" s="34"/>
      <c r="F479" s="34"/>
    </row>
    <row r="480" spans="3:6" x14ac:dyDescent="0.3">
      <c r="C480" s="34"/>
      <c r="D480" s="34"/>
      <c r="E480" s="34"/>
      <c r="F480" s="34"/>
    </row>
    <row r="481" spans="3:6" x14ac:dyDescent="0.3">
      <c r="C481" s="34"/>
      <c r="D481" s="34"/>
      <c r="E481" s="34"/>
      <c r="F481" s="34"/>
    </row>
    <row r="482" spans="3:6" x14ac:dyDescent="0.3">
      <c r="C482" s="34"/>
      <c r="D482" s="34"/>
      <c r="E482" s="34"/>
      <c r="F482" s="34"/>
    </row>
    <row r="483" spans="3:6" x14ac:dyDescent="0.3">
      <c r="C483" s="34"/>
      <c r="D483" s="34"/>
      <c r="E483" s="34"/>
      <c r="F483" s="34"/>
    </row>
    <row r="484" spans="3:6" x14ac:dyDescent="0.3">
      <c r="C484" s="34"/>
      <c r="D484" s="34"/>
      <c r="E484" s="34"/>
      <c r="F484" s="34"/>
    </row>
    <row r="485" spans="3:6" x14ac:dyDescent="0.3">
      <c r="C485" s="34"/>
      <c r="D485" s="34"/>
      <c r="E485" s="34"/>
      <c r="F485" s="34"/>
    </row>
    <row r="486" spans="3:6" x14ac:dyDescent="0.3">
      <c r="C486" s="34"/>
      <c r="D486" s="34"/>
      <c r="E486" s="34"/>
      <c r="F486" s="34"/>
    </row>
    <row r="487" spans="3:6" x14ac:dyDescent="0.3">
      <c r="C487" s="34"/>
      <c r="D487" s="34"/>
      <c r="E487" s="34"/>
      <c r="F487" s="34"/>
    </row>
    <row r="488" spans="3:6" x14ac:dyDescent="0.3">
      <c r="C488" s="34"/>
      <c r="D488" s="34"/>
      <c r="E488" s="34"/>
      <c r="F488" s="34"/>
    </row>
    <row r="489" spans="3:6" x14ac:dyDescent="0.3">
      <c r="C489" s="34"/>
      <c r="D489" s="34"/>
      <c r="E489" s="34"/>
      <c r="F489" s="34"/>
    </row>
    <row r="490" spans="3:6" x14ac:dyDescent="0.3">
      <c r="C490" s="34"/>
      <c r="D490" s="34"/>
      <c r="E490" s="34"/>
      <c r="F490" s="34"/>
    </row>
    <row r="491" spans="3:6" x14ac:dyDescent="0.3">
      <c r="C491" s="34"/>
      <c r="D491" s="34"/>
      <c r="E491" s="34"/>
      <c r="F491" s="34"/>
    </row>
    <row r="492" spans="3:6" x14ac:dyDescent="0.3">
      <c r="C492" s="34"/>
      <c r="D492" s="34"/>
      <c r="E492" s="34"/>
      <c r="F492" s="34"/>
    </row>
    <row r="493" spans="3:6" x14ac:dyDescent="0.3">
      <c r="C493" s="34"/>
      <c r="D493" s="34"/>
      <c r="E493" s="34"/>
      <c r="F493" s="34"/>
    </row>
    <row r="494" spans="3:6" x14ac:dyDescent="0.3">
      <c r="C494" s="34"/>
      <c r="D494" s="34"/>
      <c r="E494" s="34"/>
      <c r="F494" s="34"/>
    </row>
    <row r="495" spans="3:6" x14ac:dyDescent="0.3">
      <c r="C495" s="34"/>
      <c r="D495" s="34"/>
      <c r="E495" s="34"/>
      <c r="F495" s="34"/>
    </row>
    <row r="496" spans="3:6" x14ac:dyDescent="0.3">
      <c r="C496" s="34"/>
      <c r="D496" s="34"/>
      <c r="E496" s="34"/>
      <c r="F496" s="34"/>
    </row>
    <row r="497" spans="3:6" x14ac:dyDescent="0.3">
      <c r="C497" s="34"/>
      <c r="D497" s="34"/>
      <c r="E497" s="34"/>
      <c r="F497" s="34"/>
    </row>
    <row r="498" spans="3:6" x14ac:dyDescent="0.3">
      <c r="C498" s="34"/>
      <c r="D498" s="34"/>
      <c r="E498" s="34"/>
      <c r="F498" s="34"/>
    </row>
    <row r="499" spans="3:6" x14ac:dyDescent="0.3">
      <c r="C499" s="34"/>
      <c r="D499" s="34"/>
      <c r="E499" s="34"/>
      <c r="F499" s="34"/>
    </row>
    <row r="500" spans="3:6" x14ac:dyDescent="0.3">
      <c r="C500" s="34"/>
      <c r="D500" s="34"/>
      <c r="E500" s="34"/>
      <c r="F500" s="34"/>
    </row>
    <row r="501" spans="3:6" x14ac:dyDescent="0.3">
      <c r="C501" s="34"/>
      <c r="D501" s="34"/>
      <c r="E501" s="34"/>
      <c r="F501" s="34"/>
    </row>
    <row r="502" spans="3:6" x14ac:dyDescent="0.3">
      <c r="C502" s="34"/>
      <c r="D502" s="34"/>
      <c r="E502" s="34"/>
      <c r="F502" s="34"/>
    </row>
    <row r="503" spans="3:6" x14ac:dyDescent="0.3">
      <c r="C503" s="34"/>
      <c r="D503" s="34"/>
      <c r="E503" s="34"/>
      <c r="F503" s="34"/>
    </row>
    <row r="504" spans="3:6" x14ac:dyDescent="0.3">
      <c r="C504" s="34"/>
      <c r="D504" s="34"/>
      <c r="E504" s="34"/>
      <c r="F504" s="34"/>
    </row>
    <row r="505" spans="3:6" x14ac:dyDescent="0.3">
      <c r="C505" s="34"/>
      <c r="D505" s="34"/>
      <c r="E505" s="34"/>
      <c r="F505" s="34"/>
    </row>
    <row r="506" spans="3:6" x14ac:dyDescent="0.3">
      <c r="C506" s="34"/>
      <c r="D506" s="34"/>
      <c r="E506" s="34"/>
      <c r="F506" s="34"/>
    </row>
    <row r="507" spans="3:6" x14ac:dyDescent="0.3">
      <c r="C507" s="34"/>
      <c r="D507" s="34"/>
      <c r="E507" s="34"/>
      <c r="F507" s="34"/>
    </row>
    <row r="508" spans="3:6" x14ac:dyDescent="0.3">
      <c r="C508" s="34"/>
      <c r="D508" s="34"/>
      <c r="E508" s="34"/>
      <c r="F508" s="34"/>
    </row>
    <row r="509" spans="3:6" x14ac:dyDescent="0.3">
      <c r="C509" s="34"/>
      <c r="D509" s="34"/>
      <c r="E509" s="34"/>
      <c r="F509" s="34"/>
    </row>
    <row r="510" spans="3:6" x14ac:dyDescent="0.3">
      <c r="C510" s="34"/>
      <c r="D510" s="34"/>
      <c r="E510" s="34"/>
      <c r="F510" s="34"/>
    </row>
    <row r="511" spans="3:6" x14ac:dyDescent="0.3">
      <c r="C511" s="34"/>
      <c r="D511" s="34"/>
      <c r="E511" s="34"/>
      <c r="F511" s="34"/>
    </row>
    <row r="512" spans="3:6" x14ac:dyDescent="0.3">
      <c r="C512" s="34"/>
      <c r="D512" s="34"/>
      <c r="E512" s="34"/>
      <c r="F512" s="34"/>
    </row>
    <row r="513" spans="3:6" x14ac:dyDescent="0.3">
      <c r="C513" s="34"/>
      <c r="D513" s="34"/>
      <c r="E513" s="34"/>
      <c r="F513" s="34"/>
    </row>
    <row r="514" spans="3:6" x14ac:dyDescent="0.3">
      <c r="C514" s="34"/>
      <c r="D514" s="34"/>
      <c r="E514" s="34"/>
      <c r="F514" s="34"/>
    </row>
    <row r="515" spans="3:6" x14ac:dyDescent="0.3">
      <c r="C515" s="34"/>
      <c r="D515" s="34"/>
      <c r="E515" s="34"/>
      <c r="F515" s="34"/>
    </row>
    <row r="516" spans="3:6" x14ac:dyDescent="0.3">
      <c r="C516" s="34"/>
      <c r="D516" s="34"/>
      <c r="E516" s="34"/>
      <c r="F516" s="34"/>
    </row>
    <row r="517" spans="3:6" x14ac:dyDescent="0.3">
      <c r="C517" s="34"/>
      <c r="D517" s="34"/>
      <c r="E517" s="34"/>
      <c r="F517" s="34"/>
    </row>
    <row r="518" spans="3:6" x14ac:dyDescent="0.3">
      <c r="C518" s="34"/>
      <c r="D518" s="34"/>
      <c r="E518" s="34"/>
      <c r="F518" s="34"/>
    </row>
    <row r="519" spans="3:6" x14ac:dyDescent="0.3">
      <c r="C519" s="34"/>
      <c r="D519" s="34"/>
      <c r="E519" s="34"/>
      <c r="F519" s="34"/>
    </row>
    <row r="520" spans="3:6" x14ac:dyDescent="0.3">
      <c r="C520" s="34"/>
      <c r="D520" s="34"/>
      <c r="E520" s="34"/>
      <c r="F520" s="34"/>
    </row>
    <row r="521" spans="3:6" x14ac:dyDescent="0.3">
      <c r="C521" s="34"/>
      <c r="D521" s="34"/>
      <c r="E521" s="34"/>
      <c r="F521" s="34"/>
    </row>
    <row r="522" spans="3:6" x14ac:dyDescent="0.3">
      <c r="C522" s="34"/>
      <c r="D522" s="34"/>
      <c r="E522" s="34"/>
      <c r="F522" s="34"/>
    </row>
    <row r="523" spans="3:6" x14ac:dyDescent="0.3">
      <c r="C523" s="34"/>
      <c r="D523" s="34"/>
      <c r="E523" s="34"/>
      <c r="F523" s="34"/>
    </row>
    <row r="524" spans="3:6" x14ac:dyDescent="0.3">
      <c r="C524" s="34"/>
      <c r="D524" s="34"/>
      <c r="E524" s="34"/>
      <c r="F524" s="34"/>
    </row>
    <row r="525" spans="3:6" x14ac:dyDescent="0.3">
      <c r="C525" s="34"/>
      <c r="D525" s="34"/>
      <c r="E525" s="34"/>
      <c r="F525" s="34"/>
    </row>
    <row r="526" spans="3:6" x14ac:dyDescent="0.3">
      <c r="C526" s="34"/>
      <c r="D526" s="34"/>
      <c r="E526" s="34"/>
      <c r="F526" s="34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scale="48" fitToHeight="7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25"/>
  <sheetViews>
    <sheetView showGridLines="0" view="pageBreakPreview" zoomScaleNormal="70" zoomScaleSheetLayoutView="100" workbookViewId="0">
      <selection activeCell="D79" sqref="D79"/>
    </sheetView>
  </sheetViews>
  <sheetFormatPr baseColWidth="10" defaultRowHeight="14.4" x14ac:dyDescent="0.3"/>
  <cols>
    <col min="1" max="1" width="4.33203125" style="6" customWidth="1"/>
    <col min="2" max="2" width="44.5546875" customWidth="1"/>
    <col min="3" max="3" width="12.44140625" style="26" customWidth="1"/>
    <col min="4" max="4" width="12.44140625" style="6" customWidth="1"/>
    <col min="5" max="5" width="13.33203125" style="6" customWidth="1"/>
    <col min="6" max="6" width="15.5546875" style="8" customWidth="1"/>
    <col min="7" max="7" width="9.77734375" style="6" customWidth="1"/>
    <col min="8" max="9" width="9.77734375" customWidth="1"/>
    <col min="10" max="10" width="9.77734375" style="1" customWidth="1"/>
    <col min="13" max="13" width="14.33203125" customWidth="1"/>
    <col min="14" max="15" width="11.5546875" style="6"/>
  </cols>
  <sheetData>
    <row r="1" spans="1:15" x14ac:dyDescent="0.3">
      <c r="B1" s="2" t="s">
        <v>5</v>
      </c>
      <c r="C1" s="27" t="s">
        <v>687</v>
      </c>
    </row>
    <row r="2" spans="1:15" ht="45" customHeight="1" x14ac:dyDescent="0.3">
      <c r="A2" s="336" t="s">
        <v>341</v>
      </c>
      <c r="B2" s="336"/>
      <c r="C2" s="336"/>
      <c r="D2" s="336"/>
      <c r="E2" s="336"/>
      <c r="F2" s="336"/>
      <c r="G2" s="336"/>
    </row>
    <row r="3" spans="1:15" x14ac:dyDescent="0.3">
      <c r="A3" s="18"/>
      <c r="B3" s="2" t="s">
        <v>681</v>
      </c>
      <c r="C3" s="28" t="s">
        <v>59</v>
      </c>
      <c r="D3"/>
      <c r="E3"/>
      <c r="F3"/>
      <c r="G3"/>
      <c r="J3"/>
    </row>
    <row r="4" spans="1:15" x14ac:dyDescent="0.3">
      <c r="A4" s="19"/>
      <c r="B4" s="2" t="s">
        <v>60</v>
      </c>
      <c r="C4"/>
      <c r="D4"/>
      <c r="E4"/>
      <c r="F4"/>
      <c r="G4"/>
      <c r="J4"/>
      <c r="L4" t="s">
        <v>682</v>
      </c>
      <c r="M4" t="s">
        <v>683</v>
      </c>
      <c r="N4" s="6" t="s">
        <v>684</v>
      </c>
      <c r="O4" s="6" t="s">
        <v>685</v>
      </c>
    </row>
    <row r="5" spans="1:15" x14ac:dyDescent="0.3">
      <c r="A5" s="6">
        <f>IF(A4="",1,IF(B4="","",A4+1))</f>
        <v>1</v>
      </c>
      <c r="C5" s="6"/>
      <c r="D5"/>
      <c r="E5"/>
      <c r="F5"/>
      <c r="G5"/>
      <c r="J5"/>
      <c r="M5">
        <f>B5</f>
        <v>0</v>
      </c>
      <c r="N5" s="6" t="str">
        <f>IF(SUM(C5:L5)&gt;0,"FEI", "NAC")</f>
        <v>NAC</v>
      </c>
      <c r="O5" s="6">
        <f>MAX(C5:L5)</f>
        <v>0</v>
      </c>
    </row>
    <row r="6" spans="1:15" x14ac:dyDescent="0.3">
      <c r="A6" s="6" t="str">
        <f>IF(A5="",1,IF(B5="","",A5+1))</f>
        <v/>
      </c>
      <c r="C6"/>
      <c r="D6"/>
      <c r="E6"/>
      <c r="F6"/>
      <c r="G6"/>
      <c r="J6"/>
      <c r="M6">
        <f t="shared" ref="M6:M69" si="0">B6</f>
        <v>0</v>
      </c>
      <c r="N6" s="6" t="str">
        <f t="shared" ref="N6:N69" si="1">IF(SUM(C6:L6)&gt;0,"FEI", "NAC")</f>
        <v>NAC</v>
      </c>
      <c r="O6" s="6">
        <f t="shared" ref="O6:O69" si="2">MAX(C6:L6)</f>
        <v>0</v>
      </c>
    </row>
    <row r="7" spans="1:15" x14ac:dyDescent="0.3">
      <c r="A7" s="6">
        <f>IF(A6="",1,IF(B6="","",A6+1))</f>
        <v>1</v>
      </c>
      <c r="C7"/>
      <c r="D7"/>
      <c r="E7"/>
      <c r="F7"/>
      <c r="G7"/>
      <c r="J7"/>
      <c r="M7">
        <f t="shared" si="0"/>
        <v>0</v>
      </c>
      <c r="N7" s="6" t="str">
        <f t="shared" si="1"/>
        <v>NAC</v>
      </c>
      <c r="O7" s="6">
        <f>MAX(C7:L7)</f>
        <v>0</v>
      </c>
    </row>
    <row r="8" spans="1:15" x14ac:dyDescent="0.3">
      <c r="A8" s="6" t="str">
        <f t="shared" ref="A8:A71" si="3">IF(A7="",1,IF(B7="","",A7+1))</f>
        <v/>
      </c>
      <c r="C8"/>
      <c r="D8"/>
      <c r="E8"/>
      <c r="F8"/>
      <c r="G8"/>
      <c r="J8"/>
      <c r="M8">
        <f t="shared" si="0"/>
        <v>0</v>
      </c>
      <c r="N8" s="6" t="str">
        <f t="shared" si="1"/>
        <v>NAC</v>
      </c>
      <c r="O8" s="6">
        <f t="shared" si="2"/>
        <v>0</v>
      </c>
    </row>
    <row r="9" spans="1:15" x14ac:dyDescent="0.3">
      <c r="A9" s="6">
        <f t="shared" si="3"/>
        <v>1</v>
      </c>
      <c r="C9"/>
      <c r="D9"/>
      <c r="E9"/>
      <c r="F9"/>
      <c r="G9"/>
      <c r="J9"/>
      <c r="M9">
        <f t="shared" si="0"/>
        <v>0</v>
      </c>
      <c r="N9" s="6" t="str">
        <f t="shared" si="1"/>
        <v>NAC</v>
      </c>
      <c r="O9" s="6">
        <f t="shared" si="2"/>
        <v>0</v>
      </c>
    </row>
    <row r="10" spans="1:15" x14ac:dyDescent="0.3">
      <c r="A10" s="6" t="str">
        <f>IF(A9="",1,IF(B9="","",A9+1))</f>
        <v/>
      </c>
      <c r="C10"/>
      <c r="D10"/>
      <c r="E10"/>
      <c r="F10"/>
      <c r="G10"/>
      <c r="J10"/>
      <c r="M10">
        <f t="shared" si="0"/>
        <v>0</v>
      </c>
      <c r="N10" s="6" t="str">
        <f t="shared" si="1"/>
        <v>NAC</v>
      </c>
      <c r="O10" s="6">
        <f t="shared" si="2"/>
        <v>0</v>
      </c>
    </row>
    <row r="11" spans="1:15" x14ac:dyDescent="0.3">
      <c r="A11" s="6">
        <f t="shared" si="3"/>
        <v>1</v>
      </c>
      <c r="C11"/>
      <c r="D11"/>
      <c r="E11"/>
      <c r="F11"/>
      <c r="G11"/>
      <c r="J11"/>
      <c r="M11">
        <f t="shared" si="0"/>
        <v>0</v>
      </c>
      <c r="N11" s="6" t="str">
        <f t="shared" si="1"/>
        <v>NAC</v>
      </c>
      <c r="O11" s="6">
        <f t="shared" si="2"/>
        <v>0</v>
      </c>
    </row>
    <row r="12" spans="1:15" x14ac:dyDescent="0.3">
      <c r="A12" s="6" t="str">
        <f t="shared" si="3"/>
        <v/>
      </c>
      <c r="C12"/>
      <c r="D12"/>
      <c r="E12"/>
      <c r="F12"/>
      <c r="G12"/>
      <c r="J12"/>
      <c r="M12">
        <f t="shared" si="0"/>
        <v>0</v>
      </c>
      <c r="N12" s="6" t="str">
        <f t="shared" si="1"/>
        <v>NAC</v>
      </c>
      <c r="O12" s="6">
        <f t="shared" si="2"/>
        <v>0</v>
      </c>
    </row>
    <row r="13" spans="1:15" x14ac:dyDescent="0.3">
      <c r="A13" s="6">
        <f t="shared" si="3"/>
        <v>1</v>
      </c>
      <c r="C13"/>
      <c r="D13"/>
      <c r="E13"/>
      <c r="F13"/>
      <c r="G13"/>
      <c r="J13"/>
      <c r="M13">
        <f t="shared" si="0"/>
        <v>0</v>
      </c>
      <c r="N13" s="6" t="str">
        <f t="shared" si="1"/>
        <v>NAC</v>
      </c>
      <c r="O13" s="6">
        <f t="shared" si="2"/>
        <v>0</v>
      </c>
    </row>
    <row r="14" spans="1:15" x14ac:dyDescent="0.3">
      <c r="A14" s="6" t="str">
        <f t="shared" si="3"/>
        <v/>
      </c>
      <c r="C14"/>
      <c r="D14"/>
      <c r="E14"/>
      <c r="F14"/>
      <c r="G14"/>
      <c r="J14"/>
      <c r="M14">
        <f t="shared" si="0"/>
        <v>0</v>
      </c>
      <c r="N14" s="6" t="str">
        <f t="shared" si="1"/>
        <v>NAC</v>
      </c>
      <c r="O14" s="6">
        <f t="shared" si="2"/>
        <v>0</v>
      </c>
    </row>
    <row r="15" spans="1:15" x14ac:dyDescent="0.3">
      <c r="A15" s="6">
        <f t="shared" si="3"/>
        <v>1</v>
      </c>
      <c r="C15"/>
      <c r="D15"/>
      <c r="E15"/>
      <c r="F15"/>
      <c r="G15"/>
      <c r="J15"/>
      <c r="M15">
        <f t="shared" si="0"/>
        <v>0</v>
      </c>
      <c r="N15" s="6" t="str">
        <f t="shared" si="1"/>
        <v>NAC</v>
      </c>
      <c r="O15" s="6">
        <f t="shared" si="2"/>
        <v>0</v>
      </c>
    </row>
    <row r="16" spans="1:15" x14ac:dyDescent="0.3">
      <c r="A16" s="6" t="str">
        <f t="shared" si="3"/>
        <v/>
      </c>
      <c r="C16"/>
      <c r="D16"/>
      <c r="E16"/>
      <c r="F16"/>
      <c r="G16"/>
      <c r="J16"/>
      <c r="M16">
        <f t="shared" si="0"/>
        <v>0</v>
      </c>
      <c r="N16" s="6" t="str">
        <f t="shared" si="1"/>
        <v>NAC</v>
      </c>
      <c r="O16" s="6">
        <f t="shared" si="2"/>
        <v>0</v>
      </c>
    </row>
    <row r="17" spans="1:15" x14ac:dyDescent="0.3">
      <c r="A17" s="6">
        <f t="shared" si="3"/>
        <v>1</v>
      </c>
      <c r="C17"/>
      <c r="D17"/>
      <c r="E17"/>
      <c r="F17"/>
      <c r="G17"/>
      <c r="J17"/>
      <c r="M17">
        <f t="shared" si="0"/>
        <v>0</v>
      </c>
      <c r="N17" s="6" t="str">
        <f t="shared" si="1"/>
        <v>NAC</v>
      </c>
      <c r="O17" s="6">
        <f t="shared" si="2"/>
        <v>0</v>
      </c>
    </row>
    <row r="18" spans="1:15" x14ac:dyDescent="0.3">
      <c r="A18" s="6" t="str">
        <f t="shared" si="3"/>
        <v/>
      </c>
      <c r="C18"/>
      <c r="D18"/>
      <c r="E18"/>
      <c r="F18"/>
      <c r="G18"/>
      <c r="J18"/>
      <c r="M18">
        <f t="shared" si="0"/>
        <v>0</v>
      </c>
      <c r="N18" s="6" t="str">
        <f t="shared" si="1"/>
        <v>NAC</v>
      </c>
      <c r="O18" s="6">
        <f t="shared" si="2"/>
        <v>0</v>
      </c>
    </row>
    <row r="19" spans="1:15" x14ac:dyDescent="0.3">
      <c r="A19" s="6">
        <f t="shared" si="3"/>
        <v>1</v>
      </c>
      <c r="C19"/>
      <c r="D19"/>
      <c r="E19"/>
      <c r="F19"/>
      <c r="G19"/>
      <c r="J19"/>
      <c r="M19">
        <f t="shared" si="0"/>
        <v>0</v>
      </c>
      <c r="N19" s="6" t="str">
        <f t="shared" si="1"/>
        <v>NAC</v>
      </c>
      <c r="O19" s="6">
        <f t="shared" si="2"/>
        <v>0</v>
      </c>
    </row>
    <row r="20" spans="1:15" x14ac:dyDescent="0.3">
      <c r="A20" s="6" t="str">
        <f t="shared" si="3"/>
        <v/>
      </c>
      <c r="C20"/>
      <c r="D20"/>
      <c r="E20"/>
      <c r="F20"/>
      <c r="G20"/>
      <c r="J20"/>
      <c r="M20">
        <f t="shared" si="0"/>
        <v>0</v>
      </c>
      <c r="N20" s="6" t="str">
        <f t="shared" si="1"/>
        <v>NAC</v>
      </c>
      <c r="O20" s="6">
        <f t="shared" si="2"/>
        <v>0</v>
      </c>
    </row>
    <row r="21" spans="1:15" x14ac:dyDescent="0.3">
      <c r="A21" s="6">
        <f t="shared" si="3"/>
        <v>1</v>
      </c>
      <c r="C21"/>
      <c r="D21"/>
      <c r="E21"/>
      <c r="F21"/>
      <c r="G21"/>
      <c r="J21"/>
      <c r="M21">
        <f t="shared" si="0"/>
        <v>0</v>
      </c>
      <c r="N21" s="6" t="str">
        <f t="shared" si="1"/>
        <v>NAC</v>
      </c>
      <c r="O21" s="6">
        <f t="shared" si="2"/>
        <v>0</v>
      </c>
    </row>
    <row r="22" spans="1:15" x14ac:dyDescent="0.3">
      <c r="A22" s="6" t="str">
        <f t="shared" si="3"/>
        <v/>
      </c>
      <c r="C22"/>
      <c r="D22"/>
      <c r="E22"/>
      <c r="F22"/>
      <c r="G22"/>
      <c r="J22"/>
      <c r="M22">
        <f t="shared" si="0"/>
        <v>0</v>
      </c>
      <c r="N22" s="6" t="str">
        <f t="shared" si="1"/>
        <v>NAC</v>
      </c>
      <c r="O22" s="6">
        <f t="shared" si="2"/>
        <v>0</v>
      </c>
    </row>
    <row r="23" spans="1:15" x14ac:dyDescent="0.3">
      <c r="A23" s="6">
        <f t="shared" si="3"/>
        <v>1</v>
      </c>
      <c r="C23"/>
      <c r="D23"/>
      <c r="E23"/>
      <c r="F23"/>
      <c r="G23"/>
      <c r="J23"/>
      <c r="M23">
        <f t="shared" si="0"/>
        <v>0</v>
      </c>
      <c r="N23" s="6" t="str">
        <f t="shared" si="1"/>
        <v>NAC</v>
      </c>
      <c r="O23" s="6">
        <f t="shared" si="2"/>
        <v>0</v>
      </c>
    </row>
    <row r="24" spans="1:15" x14ac:dyDescent="0.3">
      <c r="A24" s="6" t="str">
        <f t="shared" si="3"/>
        <v/>
      </c>
      <c r="C24"/>
      <c r="D24"/>
      <c r="E24"/>
      <c r="F24"/>
      <c r="G24"/>
      <c r="J24"/>
      <c r="M24">
        <f t="shared" si="0"/>
        <v>0</v>
      </c>
      <c r="N24" s="6" t="str">
        <f t="shared" si="1"/>
        <v>NAC</v>
      </c>
      <c r="O24" s="6">
        <f t="shared" si="2"/>
        <v>0</v>
      </c>
    </row>
    <row r="25" spans="1:15" x14ac:dyDescent="0.3">
      <c r="A25" s="6">
        <f t="shared" si="3"/>
        <v>1</v>
      </c>
      <c r="C25"/>
      <c r="D25"/>
      <c r="E25"/>
      <c r="F25"/>
      <c r="G25"/>
      <c r="J25"/>
      <c r="M25">
        <f t="shared" si="0"/>
        <v>0</v>
      </c>
      <c r="N25" s="6" t="str">
        <f t="shared" si="1"/>
        <v>NAC</v>
      </c>
      <c r="O25" s="6">
        <f t="shared" si="2"/>
        <v>0</v>
      </c>
    </row>
    <row r="26" spans="1:15" x14ac:dyDescent="0.3">
      <c r="A26" s="6" t="str">
        <f t="shared" si="3"/>
        <v/>
      </c>
      <c r="C26"/>
      <c r="D26"/>
      <c r="E26"/>
      <c r="F26"/>
      <c r="G26"/>
      <c r="J26"/>
      <c r="M26">
        <f t="shared" si="0"/>
        <v>0</v>
      </c>
      <c r="N26" s="6" t="str">
        <f t="shared" si="1"/>
        <v>NAC</v>
      </c>
      <c r="O26" s="6">
        <f t="shared" si="2"/>
        <v>0</v>
      </c>
    </row>
    <row r="27" spans="1:15" x14ac:dyDescent="0.3">
      <c r="A27" s="6">
        <f t="shared" si="3"/>
        <v>1</v>
      </c>
      <c r="C27"/>
      <c r="D27"/>
      <c r="E27"/>
      <c r="F27"/>
      <c r="G27"/>
      <c r="J27"/>
      <c r="M27">
        <f t="shared" si="0"/>
        <v>0</v>
      </c>
      <c r="N27" s="6" t="str">
        <f t="shared" si="1"/>
        <v>NAC</v>
      </c>
      <c r="O27" s="6">
        <f t="shared" si="2"/>
        <v>0</v>
      </c>
    </row>
    <row r="28" spans="1:15" x14ac:dyDescent="0.3">
      <c r="A28" s="6" t="str">
        <f>IF(A27="",1,IF(B27="","",A27+1))</f>
        <v/>
      </c>
      <c r="C28"/>
      <c r="D28"/>
      <c r="E28"/>
      <c r="F28"/>
      <c r="G28"/>
      <c r="J28"/>
      <c r="M28">
        <f t="shared" si="0"/>
        <v>0</v>
      </c>
      <c r="N28" s="6" t="str">
        <f t="shared" si="1"/>
        <v>NAC</v>
      </c>
      <c r="O28" s="6">
        <f t="shared" si="2"/>
        <v>0</v>
      </c>
    </row>
    <row r="29" spans="1:15" x14ac:dyDescent="0.3">
      <c r="A29" s="6">
        <f t="shared" si="3"/>
        <v>1</v>
      </c>
      <c r="C29"/>
      <c r="D29"/>
      <c r="E29"/>
      <c r="F29"/>
      <c r="G29"/>
      <c r="J29"/>
      <c r="M29">
        <f t="shared" si="0"/>
        <v>0</v>
      </c>
      <c r="N29" s="6" t="str">
        <f t="shared" si="1"/>
        <v>NAC</v>
      </c>
      <c r="O29" s="6">
        <f t="shared" si="2"/>
        <v>0</v>
      </c>
    </row>
    <row r="30" spans="1:15" x14ac:dyDescent="0.3">
      <c r="A30" s="6" t="str">
        <f t="shared" si="3"/>
        <v/>
      </c>
      <c r="C30"/>
      <c r="D30"/>
      <c r="E30"/>
      <c r="F30"/>
      <c r="G30"/>
      <c r="J30"/>
      <c r="M30">
        <f t="shared" si="0"/>
        <v>0</v>
      </c>
      <c r="N30" s="6" t="str">
        <f t="shared" si="1"/>
        <v>NAC</v>
      </c>
      <c r="O30" s="6">
        <f t="shared" si="2"/>
        <v>0</v>
      </c>
    </row>
    <row r="31" spans="1:15" x14ac:dyDescent="0.3">
      <c r="A31" s="6">
        <f t="shared" si="3"/>
        <v>1</v>
      </c>
      <c r="C31"/>
      <c r="D31"/>
      <c r="E31"/>
      <c r="F31"/>
      <c r="G31"/>
      <c r="J31"/>
      <c r="M31">
        <f t="shared" si="0"/>
        <v>0</v>
      </c>
      <c r="N31" s="6" t="str">
        <f t="shared" si="1"/>
        <v>NAC</v>
      </c>
      <c r="O31" s="6">
        <f t="shared" si="2"/>
        <v>0</v>
      </c>
    </row>
    <row r="32" spans="1:15" x14ac:dyDescent="0.3">
      <c r="A32" s="6" t="str">
        <f t="shared" si="3"/>
        <v/>
      </c>
      <c r="C32"/>
      <c r="D32"/>
      <c r="E32"/>
      <c r="F32"/>
      <c r="G32"/>
      <c r="J32"/>
      <c r="M32">
        <f t="shared" si="0"/>
        <v>0</v>
      </c>
      <c r="N32" s="6" t="str">
        <f t="shared" si="1"/>
        <v>NAC</v>
      </c>
      <c r="O32" s="6">
        <f t="shared" si="2"/>
        <v>0</v>
      </c>
    </row>
    <row r="33" spans="1:15" x14ac:dyDescent="0.3">
      <c r="A33" s="6">
        <f t="shared" si="3"/>
        <v>1</v>
      </c>
      <c r="C33"/>
      <c r="D33"/>
      <c r="E33"/>
      <c r="F33"/>
      <c r="G33"/>
      <c r="J33"/>
      <c r="M33">
        <f t="shared" si="0"/>
        <v>0</v>
      </c>
      <c r="N33" s="6" t="str">
        <f t="shared" si="1"/>
        <v>NAC</v>
      </c>
      <c r="O33" s="6">
        <f t="shared" si="2"/>
        <v>0</v>
      </c>
    </row>
    <row r="34" spans="1:15" x14ac:dyDescent="0.3">
      <c r="A34" s="6" t="str">
        <f t="shared" si="3"/>
        <v/>
      </c>
      <c r="C34"/>
      <c r="D34"/>
      <c r="E34"/>
      <c r="F34"/>
      <c r="G34"/>
      <c r="J34"/>
      <c r="M34">
        <f t="shared" si="0"/>
        <v>0</v>
      </c>
      <c r="N34" s="6" t="str">
        <f t="shared" si="1"/>
        <v>NAC</v>
      </c>
      <c r="O34" s="6">
        <f t="shared" si="2"/>
        <v>0</v>
      </c>
    </row>
    <row r="35" spans="1:15" x14ac:dyDescent="0.3">
      <c r="A35" s="6">
        <f t="shared" si="3"/>
        <v>1</v>
      </c>
      <c r="C35"/>
      <c r="D35"/>
      <c r="E35"/>
      <c r="F35"/>
      <c r="G35"/>
      <c r="J35"/>
      <c r="M35">
        <f t="shared" si="0"/>
        <v>0</v>
      </c>
      <c r="N35" s="6" t="str">
        <f t="shared" si="1"/>
        <v>NAC</v>
      </c>
      <c r="O35" s="6">
        <f t="shared" si="2"/>
        <v>0</v>
      </c>
    </row>
    <row r="36" spans="1:15" x14ac:dyDescent="0.3">
      <c r="A36" s="6" t="str">
        <f t="shared" si="3"/>
        <v/>
      </c>
      <c r="C36"/>
      <c r="D36"/>
      <c r="E36"/>
      <c r="F36"/>
      <c r="G36"/>
      <c r="J36"/>
      <c r="M36">
        <f t="shared" si="0"/>
        <v>0</v>
      </c>
      <c r="N36" s="6" t="str">
        <f t="shared" si="1"/>
        <v>NAC</v>
      </c>
      <c r="O36" s="6">
        <f t="shared" si="2"/>
        <v>0</v>
      </c>
    </row>
    <row r="37" spans="1:15" x14ac:dyDescent="0.3">
      <c r="A37" s="6">
        <f t="shared" si="3"/>
        <v>1</v>
      </c>
      <c r="C37"/>
      <c r="D37"/>
      <c r="E37"/>
      <c r="F37"/>
      <c r="G37"/>
      <c r="J37"/>
      <c r="M37">
        <f t="shared" si="0"/>
        <v>0</v>
      </c>
      <c r="N37" s="6" t="str">
        <f t="shared" si="1"/>
        <v>NAC</v>
      </c>
      <c r="O37" s="6">
        <f t="shared" si="2"/>
        <v>0</v>
      </c>
    </row>
    <row r="38" spans="1:15" x14ac:dyDescent="0.3">
      <c r="A38" s="6" t="str">
        <f t="shared" si="3"/>
        <v/>
      </c>
      <c r="C38"/>
      <c r="D38"/>
      <c r="E38"/>
      <c r="F38"/>
      <c r="G38"/>
      <c r="J38"/>
      <c r="M38">
        <f t="shared" si="0"/>
        <v>0</v>
      </c>
      <c r="N38" s="6" t="str">
        <f t="shared" si="1"/>
        <v>NAC</v>
      </c>
      <c r="O38" s="6">
        <f t="shared" si="2"/>
        <v>0</v>
      </c>
    </row>
    <row r="39" spans="1:15" x14ac:dyDescent="0.3">
      <c r="A39" s="6">
        <f t="shared" si="3"/>
        <v>1</v>
      </c>
      <c r="C39"/>
      <c r="D39"/>
      <c r="E39"/>
      <c r="F39"/>
      <c r="G39"/>
      <c r="J39"/>
      <c r="M39">
        <f t="shared" si="0"/>
        <v>0</v>
      </c>
      <c r="N39" s="6" t="str">
        <f t="shared" si="1"/>
        <v>NAC</v>
      </c>
      <c r="O39" s="6">
        <f t="shared" si="2"/>
        <v>0</v>
      </c>
    </row>
    <row r="40" spans="1:15" x14ac:dyDescent="0.3">
      <c r="A40" s="6" t="str">
        <f t="shared" si="3"/>
        <v/>
      </c>
      <c r="C40"/>
      <c r="D40"/>
      <c r="E40"/>
      <c r="F40"/>
      <c r="G40"/>
      <c r="J40"/>
      <c r="M40">
        <f t="shared" si="0"/>
        <v>0</v>
      </c>
      <c r="N40" s="6" t="str">
        <f t="shared" si="1"/>
        <v>NAC</v>
      </c>
      <c r="O40" s="6">
        <f t="shared" si="2"/>
        <v>0</v>
      </c>
    </row>
    <row r="41" spans="1:15" x14ac:dyDescent="0.3">
      <c r="A41" s="6">
        <f t="shared" si="3"/>
        <v>1</v>
      </c>
      <c r="C41"/>
      <c r="D41"/>
      <c r="E41"/>
      <c r="F41"/>
      <c r="G41"/>
      <c r="J41"/>
      <c r="M41">
        <f t="shared" si="0"/>
        <v>0</v>
      </c>
      <c r="N41" s="6" t="str">
        <f t="shared" si="1"/>
        <v>NAC</v>
      </c>
      <c r="O41" s="6">
        <f t="shared" si="2"/>
        <v>0</v>
      </c>
    </row>
    <row r="42" spans="1:15" x14ac:dyDescent="0.3">
      <c r="A42" s="6" t="str">
        <f t="shared" si="3"/>
        <v/>
      </c>
      <c r="C42"/>
      <c r="D42"/>
      <c r="E42"/>
      <c r="F42"/>
      <c r="G42"/>
      <c r="J42"/>
      <c r="M42">
        <f t="shared" si="0"/>
        <v>0</v>
      </c>
      <c r="N42" s="6" t="str">
        <f t="shared" si="1"/>
        <v>NAC</v>
      </c>
      <c r="O42" s="6">
        <f t="shared" si="2"/>
        <v>0</v>
      </c>
    </row>
    <row r="43" spans="1:15" x14ac:dyDescent="0.3">
      <c r="A43" s="6">
        <f t="shared" si="3"/>
        <v>1</v>
      </c>
      <c r="C43"/>
      <c r="D43"/>
      <c r="E43"/>
      <c r="F43"/>
      <c r="G43"/>
      <c r="J43"/>
      <c r="M43">
        <f t="shared" si="0"/>
        <v>0</v>
      </c>
      <c r="N43" s="6" t="str">
        <f t="shared" si="1"/>
        <v>NAC</v>
      </c>
      <c r="O43" s="6">
        <f t="shared" si="2"/>
        <v>0</v>
      </c>
    </row>
    <row r="44" spans="1:15" x14ac:dyDescent="0.3">
      <c r="A44" s="6" t="str">
        <f t="shared" si="3"/>
        <v/>
      </c>
      <c r="C44"/>
      <c r="D44"/>
      <c r="E44"/>
      <c r="F44"/>
      <c r="G44"/>
      <c r="J44"/>
      <c r="M44">
        <f t="shared" si="0"/>
        <v>0</v>
      </c>
      <c r="N44" s="6" t="str">
        <f t="shared" si="1"/>
        <v>NAC</v>
      </c>
      <c r="O44" s="6">
        <f t="shared" si="2"/>
        <v>0</v>
      </c>
    </row>
    <row r="45" spans="1:15" x14ac:dyDescent="0.3">
      <c r="A45" s="6">
        <f t="shared" si="3"/>
        <v>1</v>
      </c>
      <c r="C45"/>
      <c r="D45"/>
      <c r="E45"/>
      <c r="F45"/>
      <c r="G45"/>
      <c r="J45"/>
      <c r="M45">
        <f t="shared" si="0"/>
        <v>0</v>
      </c>
      <c r="N45" s="6" t="str">
        <f t="shared" si="1"/>
        <v>NAC</v>
      </c>
      <c r="O45" s="6">
        <f t="shared" si="2"/>
        <v>0</v>
      </c>
    </row>
    <row r="46" spans="1:15" x14ac:dyDescent="0.3">
      <c r="A46" s="6" t="str">
        <f t="shared" si="3"/>
        <v/>
      </c>
      <c r="C46"/>
      <c r="D46"/>
      <c r="E46"/>
      <c r="F46"/>
      <c r="G46"/>
      <c r="J46"/>
      <c r="M46">
        <f t="shared" si="0"/>
        <v>0</v>
      </c>
      <c r="N46" s="6" t="str">
        <f t="shared" si="1"/>
        <v>NAC</v>
      </c>
      <c r="O46" s="6">
        <f t="shared" si="2"/>
        <v>0</v>
      </c>
    </row>
    <row r="47" spans="1:15" x14ac:dyDescent="0.3">
      <c r="A47" s="6">
        <f t="shared" si="3"/>
        <v>1</v>
      </c>
      <c r="C47"/>
      <c r="D47"/>
      <c r="E47"/>
      <c r="F47"/>
      <c r="G47"/>
      <c r="J47"/>
      <c r="M47">
        <f t="shared" si="0"/>
        <v>0</v>
      </c>
      <c r="N47" s="6" t="str">
        <f t="shared" si="1"/>
        <v>NAC</v>
      </c>
      <c r="O47" s="6">
        <f t="shared" si="2"/>
        <v>0</v>
      </c>
    </row>
    <row r="48" spans="1:15" x14ac:dyDescent="0.3">
      <c r="A48" s="6" t="str">
        <f t="shared" si="3"/>
        <v/>
      </c>
      <c r="C48"/>
      <c r="D48"/>
      <c r="E48"/>
      <c r="F48"/>
      <c r="G48"/>
      <c r="J48"/>
      <c r="M48">
        <f t="shared" si="0"/>
        <v>0</v>
      </c>
      <c r="N48" s="6" t="str">
        <f t="shared" si="1"/>
        <v>NAC</v>
      </c>
      <c r="O48" s="6">
        <f t="shared" si="2"/>
        <v>0</v>
      </c>
    </row>
    <row r="49" spans="1:15" x14ac:dyDescent="0.3">
      <c r="A49" s="6">
        <f t="shared" si="3"/>
        <v>1</v>
      </c>
      <c r="C49"/>
      <c r="D49"/>
      <c r="E49"/>
      <c r="F49"/>
      <c r="G49"/>
      <c r="J49"/>
      <c r="M49">
        <f t="shared" si="0"/>
        <v>0</v>
      </c>
      <c r="N49" s="6" t="str">
        <f t="shared" si="1"/>
        <v>NAC</v>
      </c>
      <c r="O49" s="6">
        <f t="shared" si="2"/>
        <v>0</v>
      </c>
    </row>
    <row r="50" spans="1:15" x14ac:dyDescent="0.3">
      <c r="A50" s="6" t="str">
        <f t="shared" si="3"/>
        <v/>
      </c>
      <c r="C50"/>
      <c r="D50"/>
      <c r="E50"/>
      <c r="F50"/>
      <c r="G50"/>
      <c r="J50"/>
      <c r="M50">
        <f t="shared" si="0"/>
        <v>0</v>
      </c>
      <c r="N50" s="6" t="str">
        <f t="shared" si="1"/>
        <v>NAC</v>
      </c>
      <c r="O50" s="6">
        <f t="shared" si="2"/>
        <v>0</v>
      </c>
    </row>
    <row r="51" spans="1:15" x14ac:dyDescent="0.3">
      <c r="A51" s="6">
        <f t="shared" si="3"/>
        <v>1</v>
      </c>
      <c r="C51"/>
      <c r="D51"/>
      <c r="E51"/>
      <c r="F51"/>
      <c r="G51"/>
      <c r="J51"/>
      <c r="M51">
        <f t="shared" si="0"/>
        <v>0</v>
      </c>
      <c r="N51" s="6" t="str">
        <f t="shared" si="1"/>
        <v>NAC</v>
      </c>
      <c r="O51" s="6">
        <f t="shared" si="2"/>
        <v>0</v>
      </c>
    </row>
    <row r="52" spans="1:15" x14ac:dyDescent="0.3">
      <c r="A52" s="6" t="str">
        <f t="shared" si="3"/>
        <v/>
      </c>
      <c r="C52"/>
      <c r="D52"/>
      <c r="E52"/>
      <c r="F52"/>
      <c r="G52"/>
      <c r="J52"/>
      <c r="M52">
        <f t="shared" si="0"/>
        <v>0</v>
      </c>
      <c r="N52" s="6" t="str">
        <f t="shared" si="1"/>
        <v>NAC</v>
      </c>
      <c r="O52" s="6">
        <f t="shared" si="2"/>
        <v>0</v>
      </c>
    </row>
    <row r="53" spans="1:15" x14ac:dyDescent="0.3">
      <c r="A53" s="6">
        <f t="shared" si="3"/>
        <v>1</v>
      </c>
      <c r="C53"/>
      <c r="D53"/>
      <c r="E53"/>
      <c r="F53"/>
      <c r="G53"/>
      <c r="J53"/>
      <c r="M53">
        <f t="shared" si="0"/>
        <v>0</v>
      </c>
      <c r="N53" s="6" t="str">
        <f t="shared" si="1"/>
        <v>NAC</v>
      </c>
      <c r="O53" s="6">
        <f t="shared" si="2"/>
        <v>0</v>
      </c>
    </row>
    <row r="54" spans="1:15" x14ac:dyDescent="0.3">
      <c r="A54" s="6" t="str">
        <f t="shared" si="3"/>
        <v/>
      </c>
      <c r="C54"/>
      <c r="D54"/>
      <c r="E54"/>
      <c r="F54"/>
      <c r="G54"/>
      <c r="J54"/>
      <c r="M54">
        <f t="shared" si="0"/>
        <v>0</v>
      </c>
      <c r="N54" s="6" t="str">
        <f t="shared" si="1"/>
        <v>NAC</v>
      </c>
      <c r="O54" s="6">
        <f t="shared" si="2"/>
        <v>0</v>
      </c>
    </row>
    <row r="55" spans="1:15" x14ac:dyDescent="0.3">
      <c r="A55" s="6">
        <f t="shared" si="3"/>
        <v>1</v>
      </c>
      <c r="C55"/>
      <c r="D55"/>
      <c r="E55"/>
      <c r="F55"/>
      <c r="G55"/>
      <c r="J55"/>
      <c r="M55">
        <f t="shared" si="0"/>
        <v>0</v>
      </c>
      <c r="N55" s="6" t="str">
        <f t="shared" si="1"/>
        <v>NAC</v>
      </c>
      <c r="O55" s="6">
        <f t="shared" si="2"/>
        <v>0</v>
      </c>
    </row>
    <row r="56" spans="1:15" x14ac:dyDescent="0.3">
      <c r="A56" s="6" t="str">
        <f t="shared" si="3"/>
        <v/>
      </c>
      <c r="C56"/>
      <c r="D56"/>
      <c r="E56"/>
      <c r="F56"/>
      <c r="G56"/>
      <c r="J56"/>
      <c r="M56">
        <f t="shared" si="0"/>
        <v>0</v>
      </c>
      <c r="N56" s="6" t="str">
        <f t="shared" si="1"/>
        <v>NAC</v>
      </c>
      <c r="O56" s="6">
        <f t="shared" si="2"/>
        <v>0</v>
      </c>
    </row>
    <row r="57" spans="1:15" x14ac:dyDescent="0.3">
      <c r="A57" s="6">
        <f t="shared" si="3"/>
        <v>1</v>
      </c>
      <c r="C57"/>
      <c r="D57"/>
      <c r="E57"/>
      <c r="F57"/>
      <c r="G57"/>
      <c r="J57"/>
      <c r="M57">
        <f t="shared" si="0"/>
        <v>0</v>
      </c>
      <c r="N57" s="6" t="str">
        <f t="shared" si="1"/>
        <v>NAC</v>
      </c>
      <c r="O57" s="6">
        <f t="shared" si="2"/>
        <v>0</v>
      </c>
    </row>
    <row r="58" spans="1:15" x14ac:dyDescent="0.3">
      <c r="A58" s="6" t="str">
        <f t="shared" si="3"/>
        <v/>
      </c>
      <c r="C58"/>
      <c r="D58"/>
      <c r="E58"/>
      <c r="F58"/>
      <c r="G58"/>
      <c r="J58"/>
      <c r="M58">
        <f t="shared" si="0"/>
        <v>0</v>
      </c>
      <c r="N58" s="6" t="str">
        <f t="shared" si="1"/>
        <v>NAC</v>
      </c>
      <c r="O58" s="6">
        <f t="shared" si="2"/>
        <v>0</v>
      </c>
    </row>
    <row r="59" spans="1:15" x14ac:dyDescent="0.3">
      <c r="A59" s="6">
        <f t="shared" si="3"/>
        <v>1</v>
      </c>
      <c r="C59"/>
      <c r="D59"/>
      <c r="E59"/>
      <c r="F59"/>
      <c r="G59"/>
      <c r="J59"/>
      <c r="M59">
        <f t="shared" si="0"/>
        <v>0</v>
      </c>
      <c r="N59" s="6" t="str">
        <f t="shared" si="1"/>
        <v>NAC</v>
      </c>
      <c r="O59" s="6">
        <f t="shared" si="2"/>
        <v>0</v>
      </c>
    </row>
    <row r="60" spans="1:15" x14ac:dyDescent="0.3">
      <c r="A60" s="6" t="str">
        <f t="shared" si="3"/>
        <v/>
      </c>
      <c r="C60"/>
      <c r="D60"/>
      <c r="E60"/>
      <c r="F60"/>
      <c r="G60"/>
      <c r="J60"/>
      <c r="M60">
        <f t="shared" si="0"/>
        <v>0</v>
      </c>
      <c r="N60" s="6" t="str">
        <f t="shared" si="1"/>
        <v>NAC</v>
      </c>
      <c r="O60" s="6">
        <f t="shared" si="2"/>
        <v>0</v>
      </c>
    </row>
    <row r="61" spans="1:15" x14ac:dyDescent="0.3">
      <c r="A61" s="6">
        <f t="shared" si="3"/>
        <v>1</v>
      </c>
      <c r="C61"/>
      <c r="D61"/>
      <c r="E61"/>
      <c r="F61"/>
      <c r="G61"/>
      <c r="J61"/>
      <c r="M61">
        <f t="shared" si="0"/>
        <v>0</v>
      </c>
      <c r="N61" s="6" t="str">
        <f t="shared" si="1"/>
        <v>NAC</v>
      </c>
      <c r="O61" s="6">
        <f t="shared" si="2"/>
        <v>0</v>
      </c>
    </row>
    <row r="62" spans="1:15" x14ac:dyDescent="0.3">
      <c r="A62" s="6" t="str">
        <f t="shared" si="3"/>
        <v/>
      </c>
      <c r="C62"/>
      <c r="D62"/>
      <c r="E62"/>
      <c r="F62"/>
      <c r="G62"/>
      <c r="J62"/>
      <c r="M62">
        <f t="shared" si="0"/>
        <v>0</v>
      </c>
      <c r="N62" s="6" t="str">
        <f t="shared" si="1"/>
        <v>NAC</v>
      </c>
      <c r="O62" s="6">
        <f t="shared" si="2"/>
        <v>0</v>
      </c>
    </row>
    <row r="63" spans="1:15" x14ac:dyDescent="0.3">
      <c r="A63" s="6">
        <f t="shared" si="3"/>
        <v>1</v>
      </c>
      <c r="C63"/>
      <c r="D63"/>
      <c r="E63"/>
      <c r="F63"/>
      <c r="G63"/>
      <c r="J63"/>
      <c r="M63">
        <f t="shared" si="0"/>
        <v>0</v>
      </c>
      <c r="N63" s="6" t="str">
        <f t="shared" si="1"/>
        <v>NAC</v>
      </c>
      <c r="O63" s="6">
        <f t="shared" si="2"/>
        <v>0</v>
      </c>
    </row>
    <row r="64" spans="1:15" x14ac:dyDescent="0.3">
      <c r="A64" s="6" t="str">
        <f t="shared" si="3"/>
        <v/>
      </c>
      <c r="C64"/>
      <c r="D64"/>
      <c r="E64"/>
      <c r="F64"/>
      <c r="G64"/>
      <c r="J64"/>
      <c r="M64">
        <f t="shared" si="0"/>
        <v>0</v>
      </c>
      <c r="N64" s="6" t="str">
        <f t="shared" si="1"/>
        <v>NAC</v>
      </c>
      <c r="O64" s="6">
        <f t="shared" si="2"/>
        <v>0</v>
      </c>
    </row>
    <row r="65" spans="1:15" x14ac:dyDescent="0.3">
      <c r="A65" s="6">
        <f t="shared" si="3"/>
        <v>1</v>
      </c>
      <c r="C65"/>
      <c r="D65"/>
      <c r="E65"/>
      <c r="F65"/>
      <c r="G65"/>
      <c r="J65"/>
      <c r="M65">
        <f t="shared" si="0"/>
        <v>0</v>
      </c>
      <c r="N65" s="6" t="str">
        <f t="shared" si="1"/>
        <v>NAC</v>
      </c>
      <c r="O65" s="6">
        <f t="shared" si="2"/>
        <v>0</v>
      </c>
    </row>
    <row r="66" spans="1:15" x14ac:dyDescent="0.3">
      <c r="A66" s="6" t="str">
        <f t="shared" si="3"/>
        <v/>
      </c>
      <c r="C66"/>
      <c r="D66"/>
      <c r="E66"/>
      <c r="F66"/>
      <c r="G66"/>
      <c r="J66"/>
      <c r="M66">
        <f t="shared" si="0"/>
        <v>0</v>
      </c>
      <c r="N66" s="6" t="str">
        <f t="shared" si="1"/>
        <v>NAC</v>
      </c>
      <c r="O66" s="6">
        <f t="shared" si="2"/>
        <v>0</v>
      </c>
    </row>
    <row r="67" spans="1:15" x14ac:dyDescent="0.3">
      <c r="A67" s="6">
        <f t="shared" si="3"/>
        <v>1</v>
      </c>
      <c r="C67"/>
      <c r="D67"/>
      <c r="E67"/>
      <c r="F67"/>
      <c r="G67"/>
      <c r="J67"/>
      <c r="M67">
        <f t="shared" si="0"/>
        <v>0</v>
      </c>
      <c r="N67" s="6" t="str">
        <f t="shared" si="1"/>
        <v>NAC</v>
      </c>
      <c r="O67" s="6">
        <f t="shared" si="2"/>
        <v>0</v>
      </c>
    </row>
    <row r="68" spans="1:15" x14ac:dyDescent="0.3">
      <c r="A68" s="6" t="str">
        <f t="shared" si="3"/>
        <v/>
      </c>
      <c r="C68"/>
      <c r="D68"/>
      <c r="E68"/>
      <c r="F68"/>
      <c r="G68"/>
      <c r="J68"/>
      <c r="M68">
        <f t="shared" si="0"/>
        <v>0</v>
      </c>
      <c r="N68" s="6" t="str">
        <f t="shared" si="1"/>
        <v>NAC</v>
      </c>
      <c r="O68" s="6">
        <f t="shared" si="2"/>
        <v>0</v>
      </c>
    </row>
    <row r="69" spans="1:15" x14ac:dyDescent="0.3">
      <c r="A69" s="6">
        <f t="shared" si="3"/>
        <v>1</v>
      </c>
      <c r="C69"/>
      <c r="D69"/>
      <c r="E69"/>
      <c r="F69"/>
      <c r="G69"/>
      <c r="J69"/>
      <c r="M69">
        <f t="shared" si="0"/>
        <v>0</v>
      </c>
      <c r="N69" s="6" t="str">
        <f t="shared" si="1"/>
        <v>NAC</v>
      </c>
      <c r="O69" s="6">
        <f t="shared" si="2"/>
        <v>0</v>
      </c>
    </row>
    <row r="70" spans="1:15" x14ac:dyDescent="0.3">
      <c r="A70" s="6" t="str">
        <f t="shared" si="3"/>
        <v/>
      </c>
      <c r="C70"/>
      <c r="D70"/>
      <c r="E70"/>
      <c r="F70"/>
      <c r="G70"/>
      <c r="J70"/>
      <c r="M70">
        <f t="shared" ref="M70:M133" si="4">B70</f>
        <v>0</v>
      </c>
      <c r="N70" s="6" t="str">
        <f t="shared" ref="N70:N133" si="5">IF(SUM(C70:L70)&gt;0,"FEI", "NAC")</f>
        <v>NAC</v>
      </c>
      <c r="O70" s="6">
        <f t="shared" ref="O70:O133" si="6">MAX(C70:L70)</f>
        <v>0</v>
      </c>
    </row>
    <row r="71" spans="1:15" x14ac:dyDescent="0.3">
      <c r="A71" s="6">
        <f t="shared" si="3"/>
        <v>1</v>
      </c>
      <c r="C71"/>
      <c r="D71"/>
      <c r="E71"/>
      <c r="F71"/>
      <c r="G71"/>
      <c r="J71"/>
      <c r="M71">
        <f t="shared" si="4"/>
        <v>0</v>
      </c>
      <c r="N71" s="6" t="str">
        <f t="shared" si="5"/>
        <v>NAC</v>
      </c>
      <c r="O71" s="6">
        <f t="shared" si="6"/>
        <v>0</v>
      </c>
    </row>
    <row r="72" spans="1:15" x14ac:dyDescent="0.3">
      <c r="A72" s="6" t="str">
        <f t="shared" ref="A72:A135" si="7">IF(A71="",1,IF(B71="","",A71+1))</f>
        <v/>
      </c>
      <c r="C72"/>
      <c r="D72"/>
      <c r="E72"/>
      <c r="F72"/>
      <c r="G72"/>
      <c r="J72"/>
      <c r="M72">
        <f t="shared" si="4"/>
        <v>0</v>
      </c>
      <c r="N72" s="6" t="str">
        <f t="shared" si="5"/>
        <v>NAC</v>
      </c>
      <c r="O72" s="6">
        <f t="shared" si="6"/>
        <v>0</v>
      </c>
    </row>
    <row r="73" spans="1:15" x14ac:dyDescent="0.3">
      <c r="A73" s="6">
        <f t="shared" si="7"/>
        <v>1</v>
      </c>
      <c r="C73"/>
      <c r="D73"/>
      <c r="E73"/>
      <c r="F73"/>
      <c r="G73"/>
      <c r="J73"/>
      <c r="M73">
        <f t="shared" si="4"/>
        <v>0</v>
      </c>
      <c r="N73" s="6" t="str">
        <f t="shared" si="5"/>
        <v>NAC</v>
      </c>
      <c r="O73" s="6">
        <f t="shared" si="6"/>
        <v>0</v>
      </c>
    </row>
    <row r="74" spans="1:15" x14ac:dyDescent="0.3">
      <c r="A74" s="6" t="str">
        <f t="shared" si="7"/>
        <v/>
      </c>
      <c r="C74"/>
      <c r="D74"/>
      <c r="E74"/>
      <c r="F74"/>
      <c r="G74"/>
      <c r="J74"/>
      <c r="M74">
        <f t="shared" si="4"/>
        <v>0</v>
      </c>
      <c r="N74" s="6" t="str">
        <f t="shared" si="5"/>
        <v>NAC</v>
      </c>
      <c r="O74" s="6">
        <f t="shared" si="6"/>
        <v>0</v>
      </c>
    </row>
    <row r="75" spans="1:15" x14ac:dyDescent="0.3">
      <c r="A75" s="6">
        <f t="shared" si="7"/>
        <v>1</v>
      </c>
      <c r="C75"/>
      <c r="D75"/>
      <c r="E75"/>
      <c r="F75"/>
      <c r="G75"/>
      <c r="J75"/>
      <c r="M75">
        <f t="shared" si="4"/>
        <v>0</v>
      </c>
      <c r="N75" s="6" t="str">
        <f t="shared" si="5"/>
        <v>NAC</v>
      </c>
      <c r="O75" s="6">
        <f t="shared" si="6"/>
        <v>0</v>
      </c>
    </row>
    <row r="76" spans="1:15" x14ac:dyDescent="0.3">
      <c r="A76" s="6" t="str">
        <f t="shared" si="7"/>
        <v/>
      </c>
      <c r="C76"/>
      <c r="D76"/>
      <c r="E76"/>
      <c r="F76"/>
      <c r="G76"/>
      <c r="J76"/>
      <c r="M76">
        <f t="shared" si="4"/>
        <v>0</v>
      </c>
      <c r="N76" s="6" t="str">
        <f t="shared" si="5"/>
        <v>NAC</v>
      </c>
      <c r="O76" s="6">
        <f t="shared" si="6"/>
        <v>0</v>
      </c>
    </row>
    <row r="77" spans="1:15" x14ac:dyDescent="0.3">
      <c r="A77" s="6">
        <f t="shared" si="7"/>
        <v>1</v>
      </c>
      <c r="C77"/>
      <c r="D77"/>
      <c r="E77"/>
      <c r="F77"/>
      <c r="G77"/>
      <c r="J77"/>
      <c r="M77">
        <f t="shared" si="4"/>
        <v>0</v>
      </c>
      <c r="N77" s="6" t="str">
        <f t="shared" si="5"/>
        <v>NAC</v>
      </c>
      <c r="O77" s="6">
        <f t="shared" si="6"/>
        <v>0</v>
      </c>
    </row>
    <row r="78" spans="1:15" x14ac:dyDescent="0.3">
      <c r="A78" s="6" t="str">
        <f t="shared" si="7"/>
        <v/>
      </c>
      <c r="C78"/>
      <c r="D78"/>
      <c r="E78"/>
      <c r="F78"/>
      <c r="G78"/>
      <c r="J78"/>
      <c r="M78">
        <f t="shared" si="4"/>
        <v>0</v>
      </c>
      <c r="N78" s="6" t="str">
        <f t="shared" si="5"/>
        <v>NAC</v>
      </c>
      <c r="O78" s="6">
        <f t="shared" si="6"/>
        <v>0</v>
      </c>
    </row>
    <row r="79" spans="1:15" x14ac:dyDescent="0.3">
      <c r="A79" s="6">
        <f t="shared" si="7"/>
        <v>1</v>
      </c>
      <c r="C79"/>
      <c r="D79"/>
      <c r="E79"/>
      <c r="F79"/>
      <c r="G79"/>
      <c r="J79"/>
      <c r="M79">
        <f t="shared" si="4"/>
        <v>0</v>
      </c>
      <c r="N79" s="6" t="str">
        <f t="shared" si="5"/>
        <v>NAC</v>
      </c>
      <c r="O79" s="6">
        <f t="shared" si="6"/>
        <v>0</v>
      </c>
    </row>
    <row r="80" spans="1:15" x14ac:dyDescent="0.3">
      <c r="A80" s="6" t="str">
        <f t="shared" si="7"/>
        <v/>
      </c>
      <c r="C80"/>
      <c r="D80"/>
      <c r="E80"/>
      <c r="F80"/>
      <c r="G80"/>
      <c r="J80"/>
      <c r="M80">
        <f t="shared" si="4"/>
        <v>0</v>
      </c>
      <c r="N80" s="6" t="str">
        <f t="shared" si="5"/>
        <v>NAC</v>
      </c>
      <c r="O80" s="6">
        <f t="shared" si="6"/>
        <v>0</v>
      </c>
    </row>
    <row r="81" spans="1:15" x14ac:dyDescent="0.3">
      <c r="A81" s="6">
        <f t="shared" si="7"/>
        <v>1</v>
      </c>
      <c r="C81"/>
      <c r="D81"/>
      <c r="E81"/>
      <c r="F81"/>
      <c r="G81"/>
      <c r="J81"/>
      <c r="M81">
        <f t="shared" si="4"/>
        <v>0</v>
      </c>
      <c r="N81" s="6" t="str">
        <f t="shared" si="5"/>
        <v>NAC</v>
      </c>
      <c r="O81" s="6">
        <f t="shared" si="6"/>
        <v>0</v>
      </c>
    </row>
    <row r="82" spans="1:15" x14ac:dyDescent="0.3">
      <c r="A82" s="6" t="str">
        <f t="shared" si="7"/>
        <v/>
      </c>
      <c r="C82"/>
      <c r="D82"/>
      <c r="E82"/>
      <c r="F82"/>
      <c r="G82"/>
      <c r="J82"/>
      <c r="M82">
        <f t="shared" si="4"/>
        <v>0</v>
      </c>
      <c r="N82" s="6" t="str">
        <f t="shared" si="5"/>
        <v>NAC</v>
      </c>
      <c r="O82" s="6">
        <f t="shared" si="6"/>
        <v>0</v>
      </c>
    </row>
    <row r="83" spans="1:15" x14ac:dyDescent="0.3">
      <c r="A83" s="6">
        <f t="shared" si="7"/>
        <v>1</v>
      </c>
      <c r="C83"/>
      <c r="D83"/>
      <c r="E83"/>
      <c r="F83"/>
      <c r="G83"/>
      <c r="J83"/>
      <c r="M83">
        <f t="shared" si="4"/>
        <v>0</v>
      </c>
      <c r="N83" s="6" t="str">
        <f t="shared" si="5"/>
        <v>NAC</v>
      </c>
      <c r="O83" s="6">
        <f t="shared" si="6"/>
        <v>0</v>
      </c>
    </row>
    <row r="84" spans="1:15" x14ac:dyDescent="0.3">
      <c r="A84" s="6" t="str">
        <f t="shared" si="7"/>
        <v/>
      </c>
      <c r="C84"/>
      <c r="D84"/>
      <c r="E84"/>
      <c r="F84"/>
      <c r="G84"/>
      <c r="J84"/>
      <c r="M84">
        <f t="shared" si="4"/>
        <v>0</v>
      </c>
      <c r="N84" s="6" t="str">
        <f t="shared" si="5"/>
        <v>NAC</v>
      </c>
      <c r="O84" s="6">
        <f t="shared" si="6"/>
        <v>0</v>
      </c>
    </row>
    <row r="85" spans="1:15" x14ac:dyDescent="0.3">
      <c r="A85" s="6">
        <f t="shared" si="7"/>
        <v>1</v>
      </c>
      <c r="C85"/>
      <c r="D85"/>
      <c r="E85"/>
      <c r="F85"/>
      <c r="G85"/>
      <c r="J85"/>
      <c r="M85">
        <f t="shared" si="4"/>
        <v>0</v>
      </c>
      <c r="N85" s="6" t="str">
        <f t="shared" si="5"/>
        <v>NAC</v>
      </c>
      <c r="O85" s="6">
        <f t="shared" si="6"/>
        <v>0</v>
      </c>
    </row>
    <row r="86" spans="1:15" x14ac:dyDescent="0.3">
      <c r="A86" s="6" t="str">
        <f t="shared" si="7"/>
        <v/>
      </c>
      <c r="C86"/>
      <c r="D86"/>
      <c r="E86"/>
      <c r="F86"/>
      <c r="G86"/>
      <c r="J86"/>
      <c r="M86">
        <f t="shared" si="4"/>
        <v>0</v>
      </c>
      <c r="N86" s="6" t="str">
        <f t="shared" si="5"/>
        <v>NAC</v>
      </c>
      <c r="O86" s="6">
        <f t="shared" si="6"/>
        <v>0</v>
      </c>
    </row>
    <row r="87" spans="1:15" x14ac:dyDescent="0.3">
      <c r="A87" s="6">
        <f t="shared" si="7"/>
        <v>1</v>
      </c>
      <c r="C87"/>
      <c r="D87"/>
      <c r="E87"/>
      <c r="F87"/>
      <c r="G87"/>
      <c r="J87"/>
      <c r="M87">
        <f t="shared" si="4"/>
        <v>0</v>
      </c>
      <c r="N87" s="6" t="str">
        <f t="shared" si="5"/>
        <v>NAC</v>
      </c>
      <c r="O87" s="6">
        <f t="shared" si="6"/>
        <v>0</v>
      </c>
    </row>
    <row r="88" spans="1:15" x14ac:dyDescent="0.3">
      <c r="A88" s="6" t="str">
        <f t="shared" si="7"/>
        <v/>
      </c>
      <c r="C88"/>
      <c r="D88"/>
      <c r="E88"/>
      <c r="F88"/>
      <c r="G88"/>
      <c r="J88"/>
      <c r="M88">
        <f t="shared" si="4"/>
        <v>0</v>
      </c>
      <c r="N88" s="6" t="str">
        <f t="shared" si="5"/>
        <v>NAC</v>
      </c>
      <c r="O88" s="6">
        <f t="shared" si="6"/>
        <v>0</v>
      </c>
    </row>
    <row r="89" spans="1:15" x14ac:dyDescent="0.3">
      <c r="A89" s="6">
        <f t="shared" si="7"/>
        <v>1</v>
      </c>
      <c r="C89"/>
      <c r="D89"/>
      <c r="E89"/>
      <c r="F89"/>
      <c r="G89"/>
      <c r="J89"/>
      <c r="M89">
        <f t="shared" si="4"/>
        <v>0</v>
      </c>
      <c r="N89" s="6" t="str">
        <f t="shared" si="5"/>
        <v>NAC</v>
      </c>
      <c r="O89" s="6">
        <f t="shared" si="6"/>
        <v>0</v>
      </c>
    </row>
    <row r="90" spans="1:15" x14ac:dyDescent="0.3">
      <c r="A90" s="6" t="str">
        <f t="shared" si="7"/>
        <v/>
      </c>
      <c r="C90"/>
      <c r="D90"/>
      <c r="E90"/>
      <c r="F90"/>
      <c r="G90"/>
      <c r="J90"/>
      <c r="M90">
        <f t="shared" si="4"/>
        <v>0</v>
      </c>
      <c r="N90" s="6" t="str">
        <f t="shared" si="5"/>
        <v>NAC</v>
      </c>
      <c r="O90" s="6">
        <f t="shared" si="6"/>
        <v>0</v>
      </c>
    </row>
    <row r="91" spans="1:15" x14ac:dyDescent="0.3">
      <c r="A91" s="6">
        <f t="shared" si="7"/>
        <v>1</v>
      </c>
      <c r="C91"/>
      <c r="D91"/>
      <c r="E91"/>
      <c r="F91"/>
      <c r="G91"/>
      <c r="J91"/>
      <c r="M91">
        <f t="shared" si="4"/>
        <v>0</v>
      </c>
      <c r="N91" s="6" t="str">
        <f t="shared" si="5"/>
        <v>NAC</v>
      </c>
      <c r="O91" s="6">
        <f t="shared" si="6"/>
        <v>0</v>
      </c>
    </row>
    <row r="92" spans="1:15" x14ac:dyDescent="0.3">
      <c r="A92" s="6" t="str">
        <f t="shared" si="7"/>
        <v/>
      </c>
      <c r="C92"/>
      <c r="D92"/>
      <c r="E92"/>
      <c r="F92"/>
      <c r="G92"/>
      <c r="J92"/>
      <c r="M92">
        <f t="shared" si="4"/>
        <v>0</v>
      </c>
      <c r="N92" s="6" t="str">
        <f t="shared" si="5"/>
        <v>NAC</v>
      </c>
      <c r="O92" s="6">
        <f t="shared" si="6"/>
        <v>0</v>
      </c>
    </row>
    <row r="93" spans="1:15" x14ac:dyDescent="0.3">
      <c r="A93" s="6">
        <f t="shared" si="7"/>
        <v>1</v>
      </c>
      <c r="C93"/>
      <c r="D93"/>
      <c r="E93"/>
      <c r="F93"/>
      <c r="G93"/>
      <c r="J93"/>
      <c r="M93">
        <f t="shared" si="4"/>
        <v>0</v>
      </c>
      <c r="N93" s="6" t="str">
        <f t="shared" si="5"/>
        <v>NAC</v>
      </c>
      <c r="O93" s="6">
        <f t="shared" si="6"/>
        <v>0</v>
      </c>
    </row>
    <row r="94" spans="1:15" x14ac:dyDescent="0.3">
      <c r="A94" s="6" t="str">
        <f t="shared" si="7"/>
        <v/>
      </c>
      <c r="C94"/>
      <c r="D94"/>
      <c r="E94"/>
      <c r="F94"/>
      <c r="G94"/>
      <c r="J94"/>
      <c r="M94">
        <f t="shared" si="4"/>
        <v>0</v>
      </c>
      <c r="N94" s="6" t="str">
        <f t="shared" si="5"/>
        <v>NAC</v>
      </c>
      <c r="O94" s="6">
        <f t="shared" si="6"/>
        <v>0</v>
      </c>
    </row>
    <row r="95" spans="1:15" x14ac:dyDescent="0.3">
      <c r="A95" s="6">
        <f t="shared" si="7"/>
        <v>1</v>
      </c>
      <c r="C95"/>
      <c r="D95"/>
      <c r="E95"/>
      <c r="F95"/>
      <c r="G95"/>
      <c r="J95"/>
      <c r="M95">
        <f t="shared" si="4"/>
        <v>0</v>
      </c>
      <c r="N95" s="6" t="str">
        <f t="shared" si="5"/>
        <v>NAC</v>
      </c>
      <c r="O95" s="6">
        <f t="shared" si="6"/>
        <v>0</v>
      </c>
    </row>
    <row r="96" spans="1:15" x14ac:dyDescent="0.3">
      <c r="A96" s="6" t="str">
        <f t="shared" si="7"/>
        <v/>
      </c>
      <c r="C96"/>
      <c r="D96"/>
      <c r="E96"/>
      <c r="F96"/>
      <c r="G96"/>
      <c r="J96"/>
      <c r="M96">
        <f t="shared" si="4"/>
        <v>0</v>
      </c>
      <c r="N96" s="6" t="str">
        <f t="shared" si="5"/>
        <v>NAC</v>
      </c>
      <c r="O96" s="6">
        <f t="shared" si="6"/>
        <v>0</v>
      </c>
    </row>
    <row r="97" spans="1:15" x14ac:dyDescent="0.3">
      <c r="A97" s="6">
        <f t="shared" si="7"/>
        <v>1</v>
      </c>
      <c r="C97"/>
      <c r="D97"/>
      <c r="E97"/>
      <c r="F97"/>
      <c r="G97"/>
      <c r="J97"/>
      <c r="M97">
        <f t="shared" si="4"/>
        <v>0</v>
      </c>
      <c r="N97" s="6" t="str">
        <f t="shared" si="5"/>
        <v>NAC</v>
      </c>
      <c r="O97" s="6">
        <f t="shared" si="6"/>
        <v>0</v>
      </c>
    </row>
    <row r="98" spans="1:15" x14ac:dyDescent="0.3">
      <c r="A98" s="6" t="str">
        <f t="shared" si="7"/>
        <v/>
      </c>
      <c r="C98"/>
      <c r="D98"/>
      <c r="E98"/>
      <c r="F98"/>
      <c r="G98"/>
      <c r="J98"/>
      <c r="M98">
        <f t="shared" si="4"/>
        <v>0</v>
      </c>
      <c r="N98" s="6" t="str">
        <f t="shared" si="5"/>
        <v>NAC</v>
      </c>
      <c r="O98" s="6">
        <f t="shared" si="6"/>
        <v>0</v>
      </c>
    </row>
    <row r="99" spans="1:15" x14ac:dyDescent="0.3">
      <c r="A99" s="6">
        <f t="shared" si="7"/>
        <v>1</v>
      </c>
      <c r="C99"/>
      <c r="D99"/>
      <c r="E99"/>
      <c r="F99"/>
      <c r="G99"/>
      <c r="J99"/>
      <c r="M99">
        <f t="shared" si="4"/>
        <v>0</v>
      </c>
      <c r="N99" s="6" t="str">
        <f t="shared" si="5"/>
        <v>NAC</v>
      </c>
      <c r="O99" s="6">
        <f t="shared" si="6"/>
        <v>0</v>
      </c>
    </row>
    <row r="100" spans="1:15" x14ac:dyDescent="0.3">
      <c r="A100" s="6" t="str">
        <f t="shared" si="7"/>
        <v/>
      </c>
      <c r="C100"/>
      <c r="D100"/>
      <c r="E100"/>
      <c r="F100"/>
      <c r="G100"/>
      <c r="J100"/>
      <c r="M100">
        <f t="shared" si="4"/>
        <v>0</v>
      </c>
      <c r="N100" s="6" t="str">
        <f t="shared" si="5"/>
        <v>NAC</v>
      </c>
      <c r="O100" s="6">
        <f t="shared" si="6"/>
        <v>0</v>
      </c>
    </row>
    <row r="101" spans="1:15" x14ac:dyDescent="0.3">
      <c r="A101" s="6">
        <f t="shared" si="7"/>
        <v>1</v>
      </c>
      <c r="C101"/>
      <c r="D101"/>
      <c r="E101"/>
      <c r="F101"/>
      <c r="G101"/>
      <c r="J101"/>
      <c r="M101">
        <f t="shared" si="4"/>
        <v>0</v>
      </c>
      <c r="N101" s="6" t="str">
        <f t="shared" si="5"/>
        <v>NAC</v>
      </c>
      <c r="O101" s="6">
        <f t="shared" si="6"/>
        <v>0</v>
      </c>
    </row>
    <row r="102" spans="1:15" x14ac:dyDescent="0.3">
      <c r="A102" s="6" t="str">
        <f t="shared" si="7"/>
        <v/>
      </c>
      <c r="C102"/>
      <c r="D102"/>
      <c r="E102"/>
      <c r="F102"/>
      <c r="G102"/>
      <c r="J102"/>
      <c r="M102">
        <f t="shared" si="4"/>
        <v>0</v>
      </c>
      <c r="N102" s="6" t="str">
        <f t="shared" si="5"/>
        <v>NAC</v>
      </c>
      <c r="O102" s="6">
        <f t="shared" si="6"/>
        <v>0</v>
      </c>
    </row>
    <row r="103" spans="1:15" x14ac:dyDescent="0.3">
      <c r="A103" s="6">
        <f t="shared" si="7"/>
        <v>1</v>
      </c>
      <c r="C103"/>
      <c r="D103"/>
      <c r="E103"/>
      <c r="F103"/>
      <c r="G103"/>
      <c r="J103"/>
      <c r="M103">
        <f t="shared" si="4"/>
        <v>0</v>
      </c>
      <c r="N103" s="6" t="str">
        <f t="shared" si="5"/>
        <v>NAC</v>
      </c>
      <c r="O103" s="6">
        <f t="shared" si="6"/>
        <v>0</v>
      </c>
    </row>
    <row r="104" spans="1:15" x14ac:dyDescent="0.3">
      <c r="A104" s="6" t="str">
        <f t="shared" si="7"/>
        <v/>
      </c>
      <c r="C104"/>
      <c r="D104"/>
      <c r="E104"/>
      <c r="F104"/>
      <c r="G104"/>
      <c r="J104"/>
      <c r="M104">
        <f t="shared" si="4"/>
        <v>0</v>
      </c>
      <c r="N104" s="6" t="str">
        <f t="shared" si="5"/>
        <v>NAC</v>
      </c>
      <c r="O104" s="6">
        <f t="shared" si="6"/>
        <v>0</v>
      </c>
    </row>
    <row r="105" spans="1:15" x14ac:dyDescent="0.3">
      <c r="A105" s="6">
        <f t="shared" si="7"/>
        <v>1</v>
      </c>
      <c r="C105"/>
      <c r="D105"/>
      <c r="E105"/>
      <c r="F105"/>
      <c r="G105"/>
      <c r="J105"/>
      <c r="M105">
        <f t="shared" si="4"/>
        <v>0</v>
      </c>
      <c r="N105" s="6" t="str">
        <f t="shared" si="5"/>
        <v>NAC</v>
      </c>
      <c r="O105" s="6">
        <f t="shared" si="6"/>
        <v>0</v>
      </c>
    </row>
    <row r="106" spans="1:15" x14ac:dyDescent="0.3">
      <c r="A106" s="6" t="str">
        <f t="shared" si="7"/>
        <v/>
      </c>
      <c r="C106"/>
      <c r="D106"/>
      <c r="E106"/>
      <c r="F106"/>
      <c r="G106"/>
      <c r="J106"/>
      <c r="M106">
        <f t="shared" si="4"/>
        <v>0</v>
      </c>
      <c r="N106" s="6" t="str">
        <f t="shared" si="5"/>
        <v>NAC</v>
      </c>
      <c r="O106" s="6">
        <f t="shared" si="6"/>
        <v>0</v>
      </c>
    </row>
    <row r="107" spans="1:15" x14ac:dyDescent="0.3">
      <c r="A107" s="6">
        <f t="shared" si="7"/>
        <v>1</v>
      </c>
      <c r="C107"/>
      <c r="D107"/>
      <c r="E107"/>
      <c r="F107"/>
      <c r="G107"/>
      <c r="J107"/>
      <c r="M107">
        <f t="shared" si="4"/>
        <v>0</v>
      </c>
      <c r="N107" s="6" t="str">
        <f t="shared" si="5"/>
        <v>NAC</v>
      </c>
      <c r="O107" s="6">
        <f t="shared" si="6"/>
        <v>0</v>
      </c>
    </row>
    <row r="108" spans="1:15" x14ac:dyDescent="0.3">
      <c r="A108" s="6" t="str">
        <f t="shared" si="7"/>
        <v/>
      </c>
      <c r="C108"/>
      <c r="D108"/>
      <c r="E108"/>
      <c r="F108"/>
      <c r="G108"/>
      <c r="J108"/>
      <c r="M108">
        <f t="shared" si="4"/>
        <v>0</v>
      </c>
      <c r="N108" s="6" t="str">
        <f t="shared" si="5"/>
        <v>NAC</v>
      </c>
      <c r="O108" s="6">
        <f t="shared" si="6"/>
        <v>0</v>
      </c>
    </row>
    <row r="109" spans="1:15" x14ac:dyDescent="0.3">
      <c r="A109" s="6">
        <f t="shared" si="7"/>
        <v>1</v>
      </c>
      <c r="C109"/>
      <c r="D109"/>
      <c r="E109"/>
      <c r="F109"/>
      <c r="G109"/>
      <c r="J109"/>
      <c r="M109">
        <f t="shared" si="4"/>
        <v>0</v>
      </c>
      <c r="N109" s="6" t="str">
        <f t="shared" si="5"/>
        <v>NAC</v>
      </c>
      <c r="O109" s="6">
        <f t="shared" si="6"/>
        <v>0</v>
      </c>
    </row>
    <row r="110" spans="1:15" x14ac:dyDescent="0.3">
      <c r="A110" s="6" t="str">
        <f t="shared" si="7"/>
        <v/>
      </c>
      <c r="C110"/>
      <c r="D110"/>
      <c r="E110"/>
      <c r="F110"/>
      <c r="G110"/>
      <c r="J110"/>
      <c r="M110">
        <f t="shared" si="4"/>
        <v>0</v>
      </c>
      <c r="N110" s="6" t="str">
        <f t="shared" si="5"/>
        <v>NAC</v>
      </c>
      <c r="O110" s="6">
        <f t="shared" si="6"/>
        <v>0</v>
      </c>
    </row>
    <row r="111" spans="1:15" x14ac:dyDescent="0.3">
      <c r="A111" s="6">
        <f t="shared" si="7"/>
        <v>1</v>
      </c>
      <c r="C111"/>
      <c r="D111"/>
      <c r="E111"/>
      <c r="F111"/>
      <c r="G111"/>
      <c r="J111"/>
      <c r="M111">
        <f t="shared" si="4"/>
        <v>0</v>
      </c>
      <c r="N111" s="6" t="str">
        <f t="shared" si="5"/>
        <v>NAC</v>
      </c>
      <c r="O111" s="6">
        <f t="shared" si="6"/>
        <v>0</v>
      </c>
    </row>
    <row r="112" spans="1:15" x14ac:dyDescent="0.3">
      <c r="A112" s="6" t="str">
        <f t="shared" si="7"/>
        <v/>
      </c>
      <c r="C112"/>
      <c r="D112"/>
      <c r="E112"/>
      <c r="F112"/>
      <c r="G112"/>
      <c r="J112"/>
      <c r="M112">
        <f t="shared" si="4"/>
        <v>0</v>
      </c>
      <c r="N112" s="6" t="str">
        <f t="shared" si="5"/>
        <v>NAC</v>
      </c>
      <c r="O112" s="6">
        <f t="shared" si="6"/>
        <v>0</v>
      </c>
    </row>
    <row r="113" spans="1:15" x14ac:dyDescent="0.3">
      <c r="A113" s="6">
        <f t="shared" si="7"/>
        <v>1</v>
      </c>
      <c r="C113"/>
      <c r="D113"/>
      <c r="E113"/>
      <c r="F113"/>
      <c r="G113"/>
      <c r="J113"/>
      <c r="M113">
        <f t="shared" si="4"/>
        <v>0</v>
      </c>
      <c r="N113" s="6" t="str">
        <f t="shared" si="5"/>
        <v>NAC</v>
      </c>
      <c r="O113" s="6">
        <f t="shared" si="6"/>
        <v>0</v>
      </c>
    </row>
    <row r="114" spans="1:15" x14ac:dyDescent="0.3">
      <c r="A114" s="6" t="str">
        <f t="shared" si="7"/>
        <v/>
      </c>
      <c r="C114"/>
      <c r="D114"/>
      <c r="E114"/>
      <c r="F114"/>
      <c r="G114"/>
      <c r="J114"/>
      <c r="M114">
        <f t="shared" si="4"/>
        <v>0</v>
      </c>
      <c r="N114" s="6" t="str">
        <f t="shared" si="5"/>
        <v>NAC</v>
      </c>
      <c r="O114" s="6">
        <f t="shared" si="6"/>
        <v>0</v>
      </c>
    </row>
    <row r="115" spans="1:15" x14ac:dyDescent="0.3">
      <c r="A115" s="6">
        <f t="shared" si="7"/>
        <v>1</v>
      </c>
      <c r="C115"/>
      <c r="D115"/>
      <c r="E115"/>
      <c r="F115"/>
      <c r="G115"/>
      <c r="J115"/>
      <c r="M115">
        <f t="shared" si="4"/>
        <v>0</v>
      </c>
      <c r="N115" s="6" t="str">
        <f t="shared" si="5"/>
        <v>NAC</v>
      </c>
      <c r="O115" s="6">
        <f t="shared" si="6"/>
        <v>0</v>
      </c>
    </row>
    <row r="116" spans="1:15" x14ac:dyDescent="0.3">
      <c r="A116" s="6" t="str">
        <f t="shared" si="7"/>
        <v/>
      </c>
      <c r="C116"/>
      <c r="D116"/>
      <c r="E116"/>
      <c r="F116"/>
      <c r="G116"/>
      <c r="J116"/>
      <c r="M116">
        <f t="shared" si="4"/>
        <v>0</v>
      </c>
      <c r="N116" s="6" t="str">
        <f t="shared" si="5"/>
        <v>NAC</v>
      </c>
      <c r="O116" s="6">
        <f t="shared" si="6"/>
        <v>0</v>
      </c>
    </row>
    <row r="117" spans="1:15" x14ac:dyDescent="0.3">
      <c r="A117" s="6">
        <f t="shared" si="7"/>
        <v>1</v>
      </c>
      <c r="C117"/>
      <c r="D117"/>
      <c r="E117"/>
      <c r="F117"/>
      <c r="G117"/>
      <c r="J117"/>
      <c r="M117">
        <f t="shared" si="4"/>
        <v>0</v>
      </c>
      <c r="N117" s="6" t="str">
        <f t="shared" si="5"/>
        <v>NAC</v>
      </c>
      <c r="O117" s="6">
        <f t="shared" si="6"/>
        <v>0</v>
      </c>
    </row>
    <row r="118" spans="1:15" x14ac:dyDescent="0.3">
      <c r="A118" s="6" t="str">
        <f t="shared" si="7"/>
        <v/>
      </c>
      <c r="C118"/>
      <c r="D118"/>
      <c r="E118"/>
      <c r="F118"/>
      <c r="G118"/>
      <c r="J118"/>
      <c r="M118">
        <f t="shared" si="4"/>
        <v>0</v>
      </c>
      <c r="N118" s="6" t="str">
        <f t="shared" si="5"/>
        <v>NAC</v>
      </c>
      <c r="O118" s="6">
        <f t="shared" si="6"/>
        <v>0</v>
      </c>
    </row>
    <row r="119" spans="1:15" x14ac:dyDescent="0.3">
      <c r="A119" s="6">
        <f t="shared" si="7"/>
        <v>1</v>
      </c>
      <c r="C119"/>
      <c r="D119"/>
      <c r="E119"/>
      <c r="F119"/>
      <c r="G119"/>
      <c r="J119"/>
      <c r="M119">
        <f t="shared" si="4"/>
        <v>0</v>
      </c>
      <c r="N119" s="6" t="str">
        <f t="shared" si="5"/>
        <v>NAC</v>
      </c>
      <c r="O119" s="6">
        <f t="shared" si="6"/>
        <v>0</v>
      </c>
    </row>
    <row r="120" spans="1:15" x14ac:dyDescent="0.3">
      <c r="A120" s="6" t="str">
        <f t="shared" si="7"/>
        <v/>
      </c>
      <c r="C120"/>
      <c r="D120"/>
      <c r="E120"/>
      <c r="F120"/>
      <c r="G120"/>
      <c r="J120"/>
      <c r="M120">
        <f t="shared" si="4"/>
        <v>0</v>
      </c>
      <c r="N120" s="6" t="str">
        <f t="shared" si="5"/>
        <v>NAC</v>
      </c>
      <c r="O120" s="6">
        <f t="shared" si="6"/>
        <v>0</v>
      </c>
    </row>
    <row r="121" spans="1:15" x14ac:dyDescent="0.3">
      <c r="A121" s="6">
        <f t="shared" si="7"/>
        <v>1</v>
      </c>
      <c r="C121"/>
      <c r="D121"/>
      <c r="E121"/>
      <c r="F121"/>
      <c r="G121"/>
      <c r="J121"/>
      <c r="M121">
        <f t="shared" si="4"/>
        <v>0</v>
      </c>
      <c r="N121" s="6" t="str">
        <f t="shared" si="5"/>
        <v>NAC</v>
      </c>
      <c r="O121" s="6">
        <f t="shared" si="6"/>
        <v>0</v>
      </c>
    </row>
    <row r="122" spans="1:15" x14ac:dyDescent="0.3">
      <c r="A122" s="6" t="str">
        <f t="shared" si="7"/>
        <v/>
      </c>
      <c r="C122"/>
      <c r="D122"/>
      <c r="E122"/>
      <c r="F122"/>
      <c r="G122"/>
      <c r="J122"/>
      <c r="M122">
        <f t="shared" si="4"/>
        <v>0</v>
      </c>
      <c r="N122" s="6" t="str">
        <f t="shared" si="5"/>
        <v>NAC</v>
      </c>
      <c r="O122" s="6">
        <f t="shared" si="6"/>
        <v>0</v>
      </c>
    </row>
    <row r="123" spans="1:15" x14ac:dyDescent="0.3">
      <c r="A123" s="6">
        <f t="shared" si="7"/>
        <v>1</v>
      </c>
      <c r="C123"/>
      <c r="D123"/>
      <c r="E123"/>
      <c r="F123"/>
      <c r="G123"/>
      <c r="J123"/>
      <c r="M123">
        <f t="shared" si="4"/>
        <v>0</v>
      </c>
      <c r="N123" s="6" t="str">
        <f t="shared" si="5"/>
        <v>NAC</v>
      </c>
      <c r="O123" s="6">
        <f t="shared" si="6"/>
        <v>0</v>
      </c>
    </row>
    <row r="124" spans="1:15" x14ac:dyDescent="0.3">
      <c r="A124" s="6" t="str">
        <f t="shared" si="7"/>
        <v/>
      </c>
      <c r="C124"/>
      <c r="D124"/>
      <c r="E124"/>
      <c r="F124"/>
      <c r="G124"/>
      <c r="J124"/>
      <c r="M124">
        <f t="shared" si="4"/>
        <v>0</v>
      </c>
      <c r="N124" s="6" t="str">
        <f t="shared" si="5"/>
        <v>NAC</v>
      </c>
      <c r="O124" s="6">
        <f t="shared" si="6"/>
        <v>0</v>
      </c>
    </row>
    <row r="125" spans="1:15" x14ac:dyDescent="0.3">
      <c r="A125" s="6">
        <f t="shared" si="7"/>
        <v>1</v>
      </c>
      <c r="C125"/>
      <c r="D125"/>
      <c r="E125"/>
      <c r="F125"/>
      <c r="G125"/>
      <c r="J125"/>
      <c r="M125">
        <f t="shared" si="4"/>
        <v>0</v>
      </c>
      <c r="N125" s="6" t="str">
        <f t="shared" si="5"/>
        <v>NAC</v>
      </c>
      <c r="O125" s="6">
        <f t="shared" si="6"/>
        <v>0</v>
      </c>
    </row>
    <row r="126" spans="1:15" x14ac:dyDescent="0.3">
      <c r="A126" s="6" t="str">
        <f t="shared" si="7"/>
        <v/>
      </c>
      <c r="C126"/>
      <c r="D126"/>
      <c r="E126"/>
      <c r="F126"/>
      <c r="G126"/>
      <c r="J126"/>
      <c r="M126">
        <f t="shared" si="4"/>
        <v>0</v>
      </c>
      <c r="N126" s="6" t="str">
        <f t="shared" si="5"/>
        <v>NAC</v>
      </c>
      <c r="O126" s="6">
        <f t="shared" si="6"/>
        <v>0</v>
      </c>
    </row>
    <row r="127" spans="1:15" x14ac:dyDescent="0.3">
      <c r="A127" s="6">
        <f t="shared" si="7"/>
        <v>1</v>
      </c>
      <c r="C127"/>
      <c r="D127"/>
      <c r="E127"/>
      <c r="F127"/>
      <c r="G127"/>
      <c r="J127"/>
      <c r="M127">
        <f t="shared" si="4"/>
        <v>0</v>
      </c>
      <c r="N127" s="6" t="str">
        <f t="shared" si="5"/>
        <v>NAC</v>
      </c>
      <c r="O127" s="6">
        <f t="shared" si="6"/>
        <v>0</v>
      </c>
    </row>
    <row r="128" spans="1:15" x14ac:dyDescent="0.3">
      <c r="A128" s="6" t="str">
        <f t="shared" si="7"/>
        <v/>
      </c>
      <c r="C128"/>
      <c r="D128"/>
      <c r="E128"/>
      <c r="F128"/>
      <c r="G128"/>
      <c r="J128"/>
      <c r="M128">
        <f t="shared" si="4"/>
        <v>0</v>
      </c>
      <c r="N128" s="6" t="str">
        <f t="shared" si="5"/>
        <v>NAC</v>
      </c>
      <c r="O128" s="6">
        <f t="shared" si="6"/>
        <v>0</v>
      </c>
    </row>
    <row r="129" spans="1:15" x14ac:dyDescent="0.3">
      <c r="A129" s="6">
        <f t="shared" si="7"/>
        <v>1</v>
      </c>
      <c r="C129"/>
      <c r="D129"/>
      <c r="E129"/>
      <c r="F129"/>
      <c r="G129"/>
      <c r="J129"/>
      <c r="M129">
        <f t="shared" si="4"/>
        <v>0</v>
      </c>
      <c r="N129" s="6" t="str">
        <f t="shared" si="5"/>
        <v>NAC</v>
      </c>
      <c r="O129" s="6">
        <f t="shared" si="6"/>
        <v>0</v>
      </c>
    </row>
    <row r="130" spans="1:15" x14ac:dyDescent="0.3">
      <c r="A130" s="6" t="str">
        <f t="shared" si="7"/>
        <v/>
      </c>
      <c r="C130"/>
      <c r="D130"/>
      <c r="E130"/>
      <c r="F130"/>
      <c r="G130"/>
      <c r="J130"/>
      <c r="M130">
        <f t="shared" si="4"/>
        <v>0</v>
      </c>
      <c r="N130" s="6" t="str">
        <f t="shared" si="5"/>
        <v>NAC</v>
      </c>
      <c r="O130" s="6">
        <f t="shared" si="6"/>
        <v>0</v>
      </c>
    </row>
    <row r="131" spans="1:15" x14ac:dyDescent="0.3">
      <c r="A131" s="6">
        <f t="shared" si="7"/>
        <v>1</v>
      </c>
      <c r="C131"/>
      <c r="D131"/>
      <c r="E131"/>
      <c r="F131"/>
      <c r="G131"/>
      <c r="J131"/>
      <c r="M131">
        <f t="shared" si="4"/>
        <v>0</v>
      </c>
      <c r="N131" s="6" t="str">
        <f t="shared" si="5"/>
        <v>NAC</v>
      </c>
      <c r="O131" s="6">
        <f t="shared" si="6"/>
        <v>0</v>
      </c>
    </row>
    <row r="132" spans="1:15" x14ac:dyDescent="0.3">
      <c r="A132" s="6" t="str">
        <f t="shared" si="7"/>
        <v/>
      </c>
      <c r="C132"/>
      <c r="D132"/>
      <c r="E132"/>
      <c r="F132"/>
      <c r="G132"/>
      <c r="J132"/>
      <c r="M132">
        <f t="shared" si="4"/>
        <v>0</v>
      </c>
      <c r="N132" s="6" t="str">
        <f t="shared" si="5"/>
        <v>NAC</v>
      </c>
      <c r="O132" s="6">
        <f t="shared" si="6"/>
        <v>0</v>
      </c>
    </row>
    <row r="133" spans="1:15" x14ac:dyDescent="0.3">
      <c r="A133" s="6">
        <f t="shared" si="7"/>
        <v>1</v>
      </c>
      <c r="C133"/>
      <c r="D133"/>
      <c r="E133"/>
      <c r="F133"/>
      <c r="G133"/>
      <c r="J133"/>
      <c r="M133">
        <f t="shared" si="4"/>
        <v>0</v>
      </c>
      <c r="N133" s="6" t="str">
        <f t="shared" si="5"/>
        <v>NAC</v>
      </c>
      <c r="O133" s="6">
        <f t="shared" si="6"/>
        <v>0</v>
      </c>
    </row>
    <row r="134" spans="1:15" x14ac:dyDescent="0.3">
      <c r="A134" s="6" t="str">
        <f t="shared" si="7"/>
        <v/>
      </c>
      <c r="C134"/>
      <c r="D134"/>
      <c r="E134"/>
      <c r="F134"/>
      <c r="G134"/>
      <c r="J134"/>
      <c r="M134">
        <f t="shared" ref="M134:M197" si="8">B134</f>
        <v>0</v>
      </c>
      <c r="N134" s="6" t="str">
        <f t="shared" ref="N134:N197" si="9">IF(SUM(C134:L134)&gt;0,"FEI", "NAC")</f>
        <v>NAC</v>
      </c>
      <c r="O134" s="6">
        <f t="shared" ref="O134:O197" si="10">MAX(C134:L134)</f>
        <v>0</v>
      </c>
    </row>
    <row r="135" spans="1:15" x14ac:dyDescent="0.3">
      <c r="A135" s="6">
        <f t="shared" si="7"/>
        <v>1</v>
      </c>
      <c r="C135"/>
      <c r="D135"/>
      <c r="E135"/>
      <c r="F135"/>
      <c r="G135"/>
      <c r="J135"/>
      <c r="M135">
        <f t="shared" si="8"/>
        <v>0</v>
      </c>
      <c r="N135" s="6" t="str">
        <f t="shared" si="9"/>
        <v>NAC</v>
      </c>
      <c r="O135" s="6">
        <f t="shared" si="10"/>
        <v>0</v>
      </c>
    </row>
    <row r="136" spans="1:15" x14ac:dyDescent="0.3">
      <c r="A136" s="6" t="str">
        <f t="shared" ref="A136:A199" si="11">IF(A135="",1,IF(B135="","",A135+1))</f>
        <v/>
      </c>
      <c r="C136"/>
      <c r="D136"/>
      <c r="E136"/>
      <c r="F136"/>
      <c r="G136"/>
      <c r="J136"/>
      <c r="M136">
        <f t="shared" si="8"/>
        <v>0</v>
      </c>
      <c r="N136" s="6" t="str">
        <f t="shared" si="9"/>
        <v>NAC</v>
      </c>
      <c r="O136" s="6">
        <f t="shared" si="10"/>
        <v>0</v>
      </c>
    </row>
    <row r="137" spans="1:15" x14ac:dyDescent="0.3">
      <c r="A137" s="6">
        <f t="shared" si="11"/>
        <v>1</v>
      </c>
      <c r="C137"/>
      <c r="D137"/>
      <c r="E137"/>
      <c r="F137"/>
      <c r="G137"/>
      <c r="J137"/>
      <c r="M137">
        <f t="shared" si="8"/>
        <v>0</v>
      </c>
      <c r="N137" s="6" t="str">
        <f t="shared" si="9"/>
        <v>NAC</v>
      </c>
      <c r="O137" s="6">
        <f t="shared" si="10"/>
        <v>0</v>
      </c>
    </row>
    <row r="138" spans="1:15" x14ac:dyDescent="0.3">
      <c r="A138" s="6" t="str">
        <f t="shared" si="11"/>
        <v/>
      </c>
      <c r="C138"/>
      <c r="D138"/>
      <c r="E138"/>
      <c r="F138"/>
      <c r="G138"/>
      <c r="J138"/>
      <c r="M138">
        <f t="shared" si="8"/>
        <v>0</v>
      </c>
      <c r="N138" s="6" t="str">
        <f t="shared" si="9"/>
        <v>NAC</v>
      </c>
      <c r="O138" s="6">
        <f t="shared" si="10"/>
        <v>0</v>
      </c>
    </row>
    <row r="139" spans="1:15" x14ac:dyDescent="0.3">
      <c r="A139" s="6">
        <f t="shared" si="11"/>
        <v>1</v>
      </c>
      <c r="C139"/>
      <c r="D139"/>
      <c r="E139"/>
      <c r="F139"/>
      <c r="G139"/>
      <c r="J139"/>
      <c r="M139">
        <f t="shared" si="8"/>
        <v>0</v>
      </c>
      <c r="N139" s="6" t="str">
        <f t="shared" si="9"/>
        <v>NAC</v>
      </c>
      <c r="O139" s="6">
        <f t="shared" si="10"/>
        <v>0</v>
      </c>
    </row>
    <row r="140" spans="1:15" x14ac:dyDescent="0.3">
      <c r="A140" s="6" t="str">
        <f t="shared" si="11"/>
        <v/>
      </c>
      <c r="C140"/>
      <c r="D140"/>
      <c r="E140"/>
      <c r="F140"/>
      <c r="G140"/>
      <c r="J140"/>
      <c r="M140">
        <f t="shared" si="8"/>
        <v>0</v>
      </c>
      <c r="N140" s="6" t="str">
        <f t="shared" si="9"/>
        <v>NAC</v>
      </c>
      <c r="O140" s="6">
        <f t="shared" si="10"/>
        <v>0</v>
      </c>
    </row>
    <row r="141" spans="1:15" x14ac:dyDescent="0.3">
      <c r="A141" s="6">
        <f t="shared" si="11"/>
        <v>1</v>
      </c>
      <c r="C141"/>
      <c r="D141"/>
      <c r="E141"/>
      <c r="F141"/>
      <c r="G141"/>
      <c r="J141"/>
      <c r="M141">
        <f t="shared" si="8"/>
        <v>0</v>
      </c>
      <c r="N141" s="6" t="str">
        <f t="shared" si="9"/>
        <v>NAC</v>
      </c>
      <c r="O141" s="6">
        <f t="shared" si="10"/>
        <v>0</v>
      </c>
    </row>
    <row r="142" spans="1:15" x14ac:dyDescent="0.3">
      <c r="A142" s="6" t="str">
        <f t="shared" si="11"/>
        <v/>
      </c>
      <c r="C142"/>
      <c r="D142"/>
      <c r="E142"/>
      <c r="F142"/>
      <c r="G142"/>
      <c r="J142"/>
      <c r="M142">
        <f t="shared" si="8"/>
        <v>0</v>
      </c>
      <c r="N142" s="6" t="str">
        <f t="shared" si="9"/>
        <v>NAC</v>
      </c>
      <c r="O142" s="6">
        <f t="shared" si="10"/>
        <v>0</v>
      </c>
    </row>
    <row r="143" spans="1:15" x14ac:dyDescent="0.3">
      <c r="A143" s="6">
        <f t="shared" si="11"/>
        <v>1</v>
      </c>
      <c r="C143"/>
      <c r="D143"/>
      <c r="E143"/>
      <c r="F143"/>
      <c r="G143"/>
      <c r="J143"/>
      <c r="M143">
        <f t="shared" si="8"/>
        <v>0</v>
      </c>
      <c r="N143" s="6" t="str">
        <f t="shared" si="9"/>
        <v>NAC</v>
      </c>
      <c r="O143" s="6">
        <f t="shared" si="10"/>
        <v>0</v>
      </c>
    </row>
    <row r="144" spans="1:15" x14ac:dyDescent="0.3">
      <c r="A144" s="6" t="str">
        <f t="shared" si="11"/>
        <v/>
      </c>
      <c r="C144"/>
      <c r="D144"/>
      <c r="E144"/>
      <c r="F144"/>
      <c r="G144"/>
      <c r="J144"/>
      <c r="M144">
        <f t="shared" si="8"/>
        <v>0</v>
      </c>
      <c r="N144" s="6" t="str">
        <f t="shared" si="9"/>
        <v>NAC</v>
      </c>
      <c r="O144" s="6">
        <f t="shared" si="10"/>
        <v>0</v>
      </c>
    </row>
    <row r="145" spans="1:15" x14ac:dyDescent="0.3">
      <c r="A145" s="6">
        <f t="shared" si="11"/>
        <v>1</v>
      </c>
      <c r="C145"/>
      <c r="D145"/>
      <c r="E145"/>
      <c r="F145"/>
      <c r="G145"/>
      <c r="J145"/>
      <c r="M145">
        <f t="shared" si="8"/>
        <v>0</v>
      </c>
      <c r="N145" s="6" t="str">
        <f t="shared" si="9"/>
        <v>NAC</v>
      </c>
      <c r="O145" s="6">
        <f t="shared" si="10"/>
        <v>0</v>
      </c>
    </row>
    <row r="146" spans="1:15" x14ac:dyDescent="0.3">
      <c r="A146" s="6" t="str">
        <f t="shared" si="11"/>
        <v/>
      </c>
      <c r="C146"/>
      <c r="D146"/>
      <c r="E146"/>
      <c r="F146"/>
      <c r="G146"/>
      <c r="J146"/>
      <c r="M146">
        <f t="shared" si="8"/>
        <v>0</v>
      </c>
      <c r="N146" s="6" t="str">
        <f t="shared" si="9"/>
        <v>NAC</v>
      </c>
      <c r="O146" s="6">
        <f t="shared" si="10"/>
        <v>0</v>
      </c>
    </row>
    <row r="147" spans="1:15" x14ac:dyDescent="0.3">
      <c r="A147" s="6">
        <f t="shared" si="11"/>
        <v>1</v>
      </c>
      <c r="C147"/>
      <c r="D147"/>
      <c r="E147"/>
      <c r="F147"/>
      <c r="G147"/>
      <c r="J147"/>
      <c r="M147">
        <f t="shared" si="8"/>
        <v>0</v>
      </c>
      <c r="N147" s="6" t="str">
        <f t="shared" si="9"/>
        <v>NAC</v>
      </c>
      <c r="O147" s="6">
        <f t="shared" si="10"/>
        <v>0</v>
      </c>
    </row>
    <row r="148" spans="1:15" x14ac:dyDescent="0.3">
      <c r="A148" s="6" t="str">
        <f t="shared" si="11"/>
        <v/>
      </c>
      <c r="C148"/>
      <c r="D148"/>
      <c r="E148"/>
      <c r="F148"/>
      <c r="G148"/>
      <c r="J148"/>
      <c r="M148">
        <f t="shared" si="8"/>
        <v>0</v>
      </c>
      <c r="N148" s="6" t="str">
        <f t="shared" si="9"/>
        <v>NAC</v>
      </c>
      <c r="O148" s="6">
        <f t="shared" si="10"/>
        <v>0</v>
      </c>
    </row>
    <row r="149" spans="1:15" x14ac:dyDescent="0.3">
      <c r="A149" s="6">
        <f t="shared" si="11"/>
        <v>1</v>
      </c>
      <c r="C149"/>
      <c r="D149"/>
      <c r="E149"/>
      <c r="F149"/>
      <c r="G149"/>
      <c r="J149"/>
      <c r="M149">
        <f t="shared" si="8"/>
        <v>0</v>
      </c>
      <c r="N149" s="6" t="str">
        <f t="shared" si="9"/>
        <v>NAC</v>
      </c>
      <c r="O149" s="6">
        <f t="shared" si="10"/>
        <v>0</v>
      </c>
    </row>
    <row r="150" spans="1:15" x14ac:dyDescent="0.3">
      <c r="A150" s="6" t="str">
        <f t="shared" si="11"/>
        <v/>
      </c>
      <c r="C150"/>
      <c r="D150"/>
      <c r="E150"/>
      <c r="F150"/>
      <c r="G150"/>
      <c r="J150"/>
      <c r="M150">
        <f t="shared" si="8"/>
        <v>0</v>
      </c>
      <c r="N150" s="6" t="str">
        <f t="shared" si="9"/>
        <v>NAC</v>
      </c>
      <c r="O150" s="6">
        <f t="shared" si="10"/>
        <v>0</v>
      </c>
    </row>
    <row r="151" spans="1:15" x14ac:dyDescent="0.3">
      <c r="A151" s="6">
        <f t="shared" si="11"/>
        <v>1</v>
      </c>
      <c r="C151"/>
      <c r="D151"/>
      <c r="E151"/>
      <c r="F151"/>
      <c r="G151"/>
      <c r="J151"/>
      <c r="M151">
        <f t="shared" si="8"/>
        <v>0</v>
      </c>
      <c r="N151" s="6" t="str">
        <f t="shared" si="9"/>
        <v>NAC</v>
      </c>
      <c r="O151" s="6">
        <f t="shared" si="10"/>
        <v>0</v>
      </c>
    </row>
    <row r="152" spans="1:15" x14ac:dyDescent="0.3">
      <c r="A152" s="6" t="str">
        <f t="shared" si="11"/>
        <v/>
      </c>
      <c r="C152"/>
      <c r="D152"/>
      <c r="E152"/>
      <c r="F152"/>
      <c r="G152"/>
      <c r="J152"/>
      <c r="M152">
        <f t="shared" si="8"/>
        <v>0</v>
      </c>
      <c r="N152" s="6" t="str">
        <f t="shared" si="9"/>
        <v>NAC</v>
      </c>
      <c r="O152" s="6">
        <f t="shared" si="10"/>
        <v>0</v>
      </c>
    </row>
    <row r="153" spans="1:15" x14ac:dyDescent="0.3">
      <c r="A153" s="6">
        <f t="shared" si="11"/>
        <v>1</v>
      </c>
      <c r="C153"/>
      <c r="D153"/>
      <c r="E153"/>
      <c r="F153"/>
      <c r="G153"/>
      <c r="J153"/>
      <c r="M153">
        <f t="shared" si="8"/>
        <v>0</v>
      </c>
      <c r="N153" s="6" t="str">
        <f t="shared" si="9"/>
        <v>NAC</v>
      </c>
      <c r="O153" s="6">
        <f t="shared" si="10"/>
        <v>0</v>
      </c>
    </row>
    <row r="154" spans="1:15" x14ac:dyDescent="0.3">
      <c r="A154" s="6" t="str">
        <f t="shared" si="11"/>
        <v/>
      </c>
      <c r="C154"/>
      <c r="D154"/>
      <c r="E154"/>
      <c r="F154"/>
      <c r="G154"/>
      <c r="J154"/>
      <c r="M154">
        <f t="shared" si="8"/>
        <v>0</v>
      </c>
      <c r="N154" s="6" t="str">
        <f t="shared" si="9"/>
        <v>NAC</v>
      </c>
      <c r="O154" s="6">
        <f t="shared" si="10"/>
        <v>0</v>
      </c>
    </row>
    <row r="155" spans="1:15" x14ac:dyDescent="0.3">
      <c r="A155" s="6">
        <f t="shared" si="11"/>
        <v>1</v>
      </c>
      <c r="C155"/>
      <c r="D155"/>
      <c r="E155"/>
      <c r="F155"/>
      <c r="G155"/>
      <c r="J155"/>
      <c r="M155">
        <f t="shared" si="8"/>
        <v>0</v>
      </c>
      <c r="N155" s="6" t="str">
        <f t="shared" si="9"/>
        <v>NAC</v>
      </c>
      <c r="O155" s="6">
        <f t="shared" si="10"/>
        <v>0</v>
      </c>
    </row>
    <row r="156" spans="1:15" x14ac:dyDescent="0.3">
      <c r="A156" s="6" t="str">
        <f t="shared" si="11"/>
        <v/>
      </c>
      <c r="C156"/>
      <c r="D156"/>
      <c r="E156"/>
      <c r="F156"/>
      <c r="G156"/>
      <c r="J156"/>
      <c r="M156">
        <f t="shared" si="8"/>
        <v>0</v>
      </c>
      <c r="N156" s="6" t="str">
        <f t="shared" si="9"/>
        <v>NAC</v>
      </c>
      <c r="O156" s="6">
        <f t="shared" si="10"/>
        <v>0</v>
      </c>
    </row>
    <row r="157" spans="1:15" x14ac:dyDescent="0.3">
      <c r="A157" s="6">
        <f t="shared" si="11"/>
        <v>1</v>
      </c>
      <c r="C157"/>
      <c r="D157"/>
      <c r="E157"/>
      <c r="F157"/>
      <c r="G157"/>
      <c r="J157"/>
      <c r="M157">
        <f t="shared" si="8"/>
        <v>0</v>
      </c>
      <c r="N157" s="6" t="str">
        <f t="shared" si="9"/>
        <v>NAC</v>
      </c>
      <c r="O157" s="6">
        <f t="shared" si="10"/>
        <v>0</v>
      </c>
    </row>
    <row r="158" spans="1:15" x14ac:dyDescent="0.3">
      <c r="A158" s="6" t="str">
        <f t="shared" si="11"/>
        <v/>
      </c>
      <c r="C158"/>
      <c r="D158"/>
      <c r="E158"/>
      <c r="F158"/>
      <c r="G158"/>
      <c r="J158"/>
      <c r="M158">
        <f t="shared" si="8"/>
        <v>0</v>
      </c>
      <c r="N158" s="6" t="str">
        <f t="shared" si="9"/>
        <v>NAC</v>
      </c>
      <c r="O158" s="6">
        <f t="shared" si="10"/>
        <v>0</v>
      </c>
    </row>
    <row r="159" spans="1:15" x14ac:dyDescent="0.3">
      <c r="A159" s="6">
        <f t="shared" si="11"/>
        <v>1</v>
      </c>
      <c r="C159"/>
      <c r="D159"/>
      <c r="E159"/>
      <c r="F159"/>
      <c r="G159"/>
      <c r="J159"/>
      <c r="M159">
        <f t="shared" si="8"/>
        <v>0</v>
      </c>
      <c r="N159" s="6" t="str">
        <f t="shared" si="9"/>
        <v>NAC</v>
      </c>
      <c r="O159" s="6">
        <f t="shared" si="10"/>
        <v>0</v>
      </c>
    </row>
    <row r="160" spans="1:15" x14ac:dyDescent="0.3">
      <c r="A160" s="6" t="str">
        <f t="shared" si="11"/>
        <v/>
      </c>
      <c r="C160"/>
      <c r="D160"/>
      <c r="E160"/>
      <c r="F160"/>
      <c r="G160"/>
      <c r="J160"/>
      <c r="M160">
        <f t="shared" si="8"/>
        <v>0</v>
      </c>
      <c r="N160" s="6" t="str">
        <f t="shared" si="9"/>
        <v>NAC</v>
      </c>
      <c r="O160" s="6">
        <f t="shared" si="10"/>
        <v>0</v>
      </c>
    </row>
    <row r="161" spans="1:15" x14ac:dyDescent="0.3">
      <c r="A161" s="6">
        <f t="shared" si="11"/>
        <v>1</v>
      </c>
      <c r="C161"/>
      <c r="D161"/>
      <c r="E161"/>
      <c r="F161"/>
      <c r="G161"/>
      <c r="J161"/>
      <c r="M161">
        <f t="shared" si="8"/>
        <v>0</v>
      </c>
      <c r="N161" s="6" t="str">
        <f t="shared" si="9"/>
        <v>NAC</v>
      </c>
      <c r="O161" s="6">
        <f t="shared" si="10"/>
        <v>0</v>
      </c>
    </row>
    <row r="162" spans="1:15" x14ac:dyDescent="0.3">
      <c r="A162" s="6" t="str">
        <f t="shared" si="11"/>
        <v/>
      </c>
      <c r="C162"/>
      <c r="D162"/>
      <c r="E162"/>
      <c r="F162"/>
      <c r="G162"/>
      <c r="J162"/>
      <c r="M162">
        <f t="shared" si="8"/>
        <v>0</v>
      </c>
      <c r="N162" s="6" t="str">
        <f t="shared" si="9"/>
        <v>NAC</v>
      </c>
      <c r="O162" s="6">
        <f t="shared" si="10"/>
        <v>0</v>
      </c>
    </row>
    <row r="163" spans="1:15" x14ac:dyDescent="0.3">
      <c r="A163" s="6">
        <f t="shared" si="11"/>
        <v>1</v>
      </c>
      <c r="C163"/>
      <c r="D163"/>
      <c r="E163"/>
      <c r="F163"/>
      <c r="G163"/>
      <c r="J163"/>
      <c r="M163">
        <f t="shared" si="8"/>
        <v>0</v>
      </c>
      <c r="N163" s="6" t="str">
        <f t="shared" si="9"/>
        <v>NAC</v>
      </c>
      <c r="O163" s="6">
        <f t="shared" si="10"/>
        <v>0</v>
      </c>
    </row>
    <row r="164" spans="1:15" x14ac:dyDescent="0.3">
      <c r="A164" s="6" t="str">
        <f t="shared" si="11"/>
        <v/>
      </c>
      <c r="C164"/>
      <c r="D164"/>
      <c r="E164"/>
      <c r="F164"/>
      <c r="G164"/>
      <c r="J164"/>
      <c r="M164">
        <f t="shared" si="8"/>
        <v>0</v>
      </c>
      <c r="N164" s="6" t="str">
        <f t="shared" si="9"/>
        <v>NAC</v>
      </c>
      <c r="O164" s="6">
        <f t="shared" si="10"/>
        <v>0</v>
      </c>
    </row>
    <row r="165" spans="1:15" x14ac:dyDescent="0.3">
      <c r="A165" s="6">
        <f t="shared" si="11"/>
        <v>1</v>
      </c>
      <c r="C165"/>
      <c r="D165"/>
      <c r="E165"/>
      <c r="F165"/>
      <c r="G165"/>
      <c r="J165"/>
      <c r="M165">
        <f t="shared" si="8"/>
        <v>0</v>
      </c>
      <c r="N165" s="6" t="str">
        <f t="shared" si="9"/>
        <v>NAC</v>
      </c>
      <c r="O165" s="6">
        <f t="shared" si="10"/>
        <v>0</v>
      </c>
    </row>
    <row r="166" spans="1:15" x14ac:dyDescent="0.3">
      <c r="A166" s="6" t="str">
        <f t="shared" si="11"/>
        <v/>
      </c>
      <c r="C166"/>
      <c r="D166"/>
      <c r="E166"/>
      <c r="F166"/>
      <c r="G166"/>
      <c r="J166"/>
      <c r="M166">
        <f t="shared" si="8"/>
        <v>0</v>
      </c>
      <c r="N166" s="6" t="str">
        <f t="shared" si="9"/>
        <v>NAC</v>
      </c>
      <c r="O166" s="6">
        <f t="shared" si="10"/>
        <v>0</v>
      </c>
    </row>
    <row r="167" spans="1:15" x14ac:dyDescent="0.3">
      <c r="A167" s="6">
        <f t="shared" si="11"/>
        <v>1</v>
      </c>
      <c r="C167"/>
      <c r="D167"/>
      <c r="E167"/>
      <c r="F167"/>
      <c r="G167"/>
      <c r="J167"/>
      <c r="M167">
        <f t="shared" si="8"/>
        <v>0</v>
      </c>
      <c r="N167" s="6" t="str">
        <f t="shared" si="9"/>
        <v>NAC</v>
      </c>
      <c r="O167" s="6">
        <f t="shared" si="10"/>
        <v>0</v>
      </c>
    </row>
    <row r="168" spans="1:15" x14ac:dyDescent="0.3">
      <c r="A168" s="6" t="str">
        <f t="shared" si="11"/>
        <v/>
      </c>
      <c r="C168"/>
      <c r="D168"/>
      <c r="E168"/>
      <c r="F168"/>
      <c r="G168"/>
      <c r="J168"/>
      <c r="M168">
        <f t="shared" si="8"/>
        <v>0</v>
      </c>
      <c r="N168" s="6" t="str">
        <f t="shared" si="9"/>
        <v>NAC</v>
      </c>
      <c r="O168" s="6">
        <f t="shared" si="10"/>
        <v>0</v>
      </c>
    </row>
    <row r="169" spans="1:15" x14ac:dyDescent="0.3">
      <c r="A169" s="6">
        <f t="shared" si="11"/>
        <v>1</v>
      </c>
      <c r="C169"/>
      <c r="D169"/>
      <c r="E169"/>
      <c r="F169"/>
      <c r="G169"/>
      <c r="J169"/>
      <c r="M169">
        <f t="shared" si="8"/>
        <v>0</v>
      </c>
      <c r="N169" s="6" t="str">
        <f t="shared" si="9"/>
        <v>NAC</v>
      </c>
      <c r="O169" s="6">
        <f t="shared" si="10"/>
        <v>0</v>
      </c>
    </row>
    <row r="170" spans="1:15" x14ac:dyDescent="0.3">
      <c r="A170" s="6" t="str">
        <f t="shared" si="11"/>
        <v/>
      </c>
      <c r="C170"/>
      <c r="D170"/>
      <c r="E170"/>
      <c r="F170"/>
      <c r="G170"/>
      <c r="J170"/>
      <c r="M170">
        <f t="shared" si="8"/>
        <v>0</v>
      </c>
      <c r="N170" s="6" t="str">
        <f t="shared" si="9"/>
        <v>NAC</v>
      </c>
      <c r="O170" s="6">
        <f t="shared" si="10"/>
        <v>0</v>
      </c>
    </row>
    <row r="171" spans="1:15" x14ac:dyDescent="0.3">
      <c r="A171" s="6">
        <f t="shared" si="11"/>
        <v>1</v>
      </c>
      <c r="C171"/>
      <c r="D171"/>
      <c r="E171"/>
      <c r="F171"/>
      <c r="G171"/>
      <c r="J171"/>
      <c r="M171">
        <f t="shared" si="8"/>
        <v>0</v>
      </c>
      <c r="N171" s="6" t="str">
        <f t="shared" si="9"/>
        <v>NAC</v>
      </c>
      <c r="O171" s="6">
        <f t="shared" si="10"/>
        <v>0</v>
      </c>
    </row>
    <row r="172" spans="1:15" x14ac:dyDescent="0.3">
      <c r="A172" s="6" t="str">
        <f t="shared" si="11"/>
        <v/>
      </c>
      <c r="C172"/>
      <c r="D172"/>
      <c r="E172"/>
      <c r="F172"/>
      <c r="G172"/>
      <c r="J172"/>
      <c r="M172">
        <f t="shared" si="8"/>
        <v>0</v>
      </c>
      <c r="N172" s="6" t="str">
        <f t="shared" si="9"/>
        <v>NAC</v>
      </c>
      <c r="O172" s="6">
        <f t="shared" si="10"/>
        <v>0</v>
      </c>
    </row>
    <row r="173" spans="1:15" x14ac:dyDescent="0.3">
      <c r="A173" s="6">
        <f t="shared" si="11"/>
        <v>1</v>
      </c>
      <c r="C173"/>
      <c r="D173"/>
      <c r="E173"/>
      <c r="F173"/>
      <c r="G173"/>
      <c r="J173"/>
      <c r="M173">
        <f t="shared" si="8"/>
        <v>0</v>
      </c>
      <c r="N173" s="6" t="str">
        <f t="shared" si="9"/>
        <v>NAC</v>
      </c>
      <c r="O173" s="6">
        <f t="shared" si="10"/>
        <v>0</v>
      </c>
    </row>
    <row r="174" spans="1:15" x14ac:dyDescent="0.3">
      <c r="A174" s="6" t="str">
        <f t="shared" si="11"/>
        <v/>
      </c>
      <c r="C174"/>
      <c r="D174"/>
      <c r="E174"/>
      <c r="F174"/>
      <c r="G174"/>
      <c r="J174"/>
      <c r="M174">
        <f t="shared" si="8"/>
        <v>0</v>
      </c>
      <c r="N174" s="6" t="str">
        <f t="shared" si="9"/>
        <v>NAC</v>
      </c>
      <c r="O174" s="6">
        <f t="shared" si="10"/>
        <v>0</v>
      </c>
    </row>
    <row r="175" spans="1:15" x14ac:dyDescent="0.3">
      <c r="A175" s="6">
        <f t="shared" si="11"/>
        <v>1</v>
      </c>
      <c r="C175"/>
      <c r="D175"/>
      <c r="E175"/>
      <c r="F175"/>
      <c r="G175"/>
      <c r="J175"/>
      <c r="M175">
        <f t="shared" si="8"/>
        <v>0</v>
      </c>
      <c r="N175" s="6" t="str">
        <f t="shared" si="9"/>
        <v>NAC</v>
      </c>
      <c r="O175" s="6">
        <f t="shared" si="10"/>
        <v>0</v>
      </c>
    </row>
    <row r="176" spans="1:15" x14ac:dyDescent="0.3">
      <c r="A176" s="6" t="str">
        <f t="shared" si="11"/>
        <v/>
      </c>
      <c r="C176"/>
      <c r="D176"/>
      <c r="E176"/>
      <c r="F176"/>
      <c r="G176"/>
      <c r="J176"/>
      <c r="M176">
        <f t="shared" si="8"/>
        <v>0</v>
      </c>
      <c r="N176" s="6" t="str">
        <f t="shared" si="9"/>
        <v>NAC</v>
      </c>
      <c r="O176" s="6">
        <f t="shared" si="10"/>
        <v>0</v>
      </c>
    </row>
    <row r="177" spans="1:15" x14ac:dyDescent="0.3">
      <c r="A177" s="6">
        <f t="shared" si="11"/>
        <v>1</v>
      </c>
      <c r="C177"/>
      <c r="D177"/>
      <c r="E177"/>
      <c r="F177"/>
      <c r="G177"/>
      <c r="J177"/>
      <c r="M177">
        <f t="shared" si="8"/>
        <v>0</v>
      </c>
      <c r="N177" s="6" t="str">
        <f t="shared" si="9"/>
        <v>NAC</v>
      </c>
      <c r="O177" s="6">
        <f t="shared" si="10"/>
        <v>0</v>
      </c>
    </row>
    <row r="178" spans="1:15" x14ac:dyDescent="0.3">
      <c r="A178" s="6" t="str">
        <f t="shared" si="11"/>
        <v/>
      </c>
      <c r="C178"/>
      <c r="D178"/>
      <c r="E178"/>
      <c r="F178"/>
      <c r="G178"/>
      <c r="J178"/>
      <c r="M178">
        <f t="shared" si="8"/>
        <v>0</v>
      </c>
      <c r="N178" s="6" t="str">
        <f t="shared" si="9"/>
        <v>NAC</v>
      </c>
      <c r="O178" s="6">
        <f t="shared" si="10"/>
        <v>0</v>
      </c>
    </row>
    <row r="179" spans="1:15" x14ac:dyDescent="0.3">
      <c r="A179" s="6">
        <f t="shared" si="11"/>
        <v>1</v>
      </c>
      <c r="C179"/>
      <c r="D179"/>
      <c r="E179"/>
      <c r="F179"/>
      <c r="G179"/>
      <c r="J179"/>
      <c r="M179">
        <f t="shared" si="8"/>
        <v>0</v>
      </c>
      <c r="N179" s="6" t="str">
        <f t="shared" si="9"/>
        <v>NAC</v>
      </c>
      <c r="O179" s="6">
        <f t="shared" si="10"/>
        <v>0</v>
      </c>
    </row>
    <row r="180" spans="1:15" x14ac:dyDescent="0.3">
      <c r="A180" s="6" t="str">
        <f t="shared" si="11"/>
        <v/>
      </c>
      <c r="C180"/>
      <c r="D180"/>
      <c r="E180"/>
      <c r="F180"/>
      <c r="G180"/>
      <c r="J180"/>
      <c r="M180">
        <f t="shared" si="8"/>
        <v>0</v>
      </c>
      <c r="N180" s="6" t="str">
        <f t="shared" si="9"/>
        <v>NAC</v>
      </c>
      <c r="O180" s="6">
        <f t="shared" si="10"/>
        <v>0</v>
      </c>
    </row>
    <row r="181" spans="1:15" x14ac:dyDescent="0.3">
      <c r="A181" s="6">
        <f t="shared" si="11"/>
        <v>1</v>
      </c>
      <c r="C181"/>
      <c r="D181"/>
      <c r="E181"/>
      <c r="F181"/>
      <c r="G181"/>
      <c r="J181"/>
      <c r="M181">
        <f t="shared" si="8"/>
        <v>0</v>
      </c>
      <c r="N181" s="6" t="str">
        <f t="shared" si="9"/>
        <v>NAC</v>
      </c>
      <c r="O181" s="6">
        <f t="shared" si="10"/>
        <v>0</v>
      </c>
    </row>
    <row r="182" spans="1:15" x14ac:dyDescent="0.3">
      <c r="A182" s="6" t="str">
        <f t="shared" si="11"/>
        <v/>
      </c>
      <c r="C182"/>
      <c r="D182"/>
      <c r="E182"/>
      <c r="F182"/>
      <c r="G182"/>
      <c r="J182"/>
      <c r="M182">
        <f t="shared" si="8"/>
        <v>0</v>
      </c>
      <c r="N182" s="6" t="str">
        <f t="shared" si="9"/>
        <v>NAC</v>
      </c>
      <c r="O182" s="6">
        <f t="shared" si="10"/>
        <v>0</v>
      </c>
    </row>
    <row r="183" spans="1:15" x14ac:dyDescent="0.3">
      <c r="A183" s="6">
        <f t="shared" si="11"/>
        <v>1</v>
      </c>
      <c r="C183"/>
      <c r="D183"/>
      <c r="E183"/>
      <c r="F183"/>
      <c r="G183"/>
      <c r="J183"/>
      <c r="M183">
        <f t="shared" si="8"/>
        <v>0</v>
      </c>
      <c r="N183" s="6" t="str">
        <f t="shared" si="9"/>
        <v>NAC</v>
      </c>
      <c r="O183" s="6">
        <f t="shared" si="10"/>
        <v>0</v>
      </c>
    </row>
    <row r="184" spans="1:15" x14ac:dyDescent="0.3">
      <c r="A184" s="6" t="str">
        <f t="shared" si="11"/>
        <v/>
      </c>
      <c r="C184"/>
      <c r="D184"/>
      <c r="E184"/>
      <c r="F184"/>
      <c r="G184"/>
      <c r="J184"/>
      <c r="M184">
        <f t="shared" si="8"/>
        <v>0</v>
      </c>
      <c r="N184" s="6" t="str">
        <f t="shared" si="9"/>
        <v>NAC</v>
      </c>
      <c r="O184" s="6">
        <f t="shared" si="10"/>
        <v>0</v>
      </c>
    </row>
    <row r="185" spans="1:15" x14ac:dyDescent="0.3">
      <c r="A185" s="6">
        <f t="shared" si="11"/>
        <v>1</v>
      </c>
      <c r="C185"/>
      <c r="D185"/>
      <c r="E185"/>
      <c r="F185"/>
      <c r="G185"/>
      <c r="J185"/>
      <c r="M185">
        <f t="shared" si="8"/>
        <v>0</v>
      </c>
      <c r="N185" s="6" t="str">
        <f t="shared" si="9"/>
        <v>NAC</v>
      </c>
      <c r="O185" s="6">
        <f t="shared" si="10"/>
        <v>0</v>
      </c>
    </row>
    <row r="186" spans="1:15" x14ac:dyDescent="0.3">
      <c r="A186" s="6" t="str">
        <f t="shared" si="11"/>
        <v/>
      </c>
      <c r="C186"/>
      <c r="D186"/>
      <c r="E186"/>
      <c r="F186"/>
      <c r="G186"/>
      <c r="J186"/>
      <c r="M186">
        <f t="shared" si="8"/>
        <v>0</v>
      </c>
      <c r="N186" s="6" t="str">
        <f t="shared" si="9"/>
        <v>NAC</v>
      </c>
      <c r="O186" s="6">
        <f t="shared" si="10"/>
        <v>0</v>
      </c>
    </row>
    <row r="187" spans="1:15" x14ac:dyDescent="0.3">
      <c r="A187" s="6">
        <f t="shared" si="11"/>
        <v>1</v>
      </c>
      <c r="C187"/>
      <c r="D187"/>
      <c r="E187"/>
      <c r="F187"/>
      <c r="G187"/>
      <c r="J187"/>
      <c r="M187">
        <f t="shared" si="8"/>
        <v>0</v>
      </c>
      <c r="N187" s="6" t="str">
        <f t="shared" si="9"/>
        <v>NAC</v>
      </c>
      <c r="O187" s="6">
        <f t="shared" si="10"/>
        <v>0</v>
      </c>
    </row>
    <row r="188" spans="1:15" x14ac:dyDescent="0.3">
      <c r="A188" s="6" t="str">
        <f t="shared" si="11"/>
        <v/>
      </c>
      <c r="C188"/>
      <c r="D188"/>
      <c r="E188"/>
      <c r="F188"/>
      <c r="G188"/>
      <c r="J188"/>
      <c r="M188">
        <f t="shared" si="8"/>
        <v>0</v>
      </c>
      <c r="N188" s="6" t="str">
        <f t="shared" si="9"/>
        <v>NAC</v>
      </c>
      <c r="O188" s="6">
        <f t="shared" si="10"/>
        <v>0</v>
      </c>
    </row>
    <row r="189" spans="1:15" x14ac:dyDescent="0.3">
      <c r="A189" s="6">
        <f t="shared" si="11"/>
        <v>1</v>
      </c>
      <c r="C189"/>
      <c r="D189"/>
      <c r="E189"/>
      <c r="F189"/>
      <c r="G189"/>
      <c r="J189"/>
      <c r="M189">
        <f t="shared" si="8"/>
        <v>0</v>
      </c>
      <c r="N189" s="6" t="str">
        <f t="shared" si="9"/>
        <v>NAC</v>
      </c>
      <c r="O189" s="6">
        <f t="shared" si="10"/>
        <v>0</v>
      </c>
    </row>
    <row r="190" spans="1:15" x14ac:dyDescent="0.3">
      <c r="A190" s="6" t="str">
        <f t="shared" si="11"/>
        <v/>
      </c>
      <c r="C190"/>
      <c r="D190"/>
      <c r="E190"/>
      <c r="F190"/>
      <c r="G190"/>
      <c r="J190"/>
      <c r="M190">
        <f t="shared" si="8"/>
        <v>0</v>
      </c>
      <c r="N190" s="6" t="str">
        <f t="shared" si="9"/>
        <v>NAC</v>
      </c>
      <c r="O190" s="6">
        <f t="shared" si="10"/>
        <v>0</v>
      </c>
    </row>
    <row r="191" spans="1:15" x14ac:dyDescent="0.3">
      <c r="A191" s="6">
        <f t="shared" si="11"/>
        <v>1</v>
      </c>
      <c r="C191"/>
      <c r="D191"/>
      <c r="E191"/>
      <c r="F191"/>
      <c r="G191"/>
      <c r="J191"/>
      <c r="M191">
        <f t="shared" si="8"/>
        <v>0</v>
      </c>
      <c r="N191" s="6" t="str">
        <f t="shared" si="9"/>
        <v>NAC</v>
      </c>
      <c r="O191" s="6">
        <f t="shared" si="10"/>
        <v>0</v>
      </c>
    </row>
    <row r="192" spans="1:15" x14ac:dyDescent="0.3">
      <c r="A192" s="6" t="str">
        <f t="shared" si="11"/>
        <v/>
      </c>
      <c r="C192"/>
      <c r="D192"/>
      <c r="E192"/>
      <c r="F192"/>
      <c r="G192"/>
      <c r="J192"/>
      <c r="M192">
        <f t="shared" si="8"/>
        <v>0</v>
      </c>
      <c r="N192" s="6" t="str">
        <f t="shared" si="9"/>
        <v>NAC</v>
      </c>
      <c r="O192" s="6">
        <f t="shared" si="10"/>
        <v>0</v>
      </c>
    </row>
    <row r="193" spans="1:15" x14ac:dyDescent="0.3">
      <c r="A193" s="6">
        <f t="shared" si="11"/>
        <v>1</v>
      </c>
      <c r="C193"/>
      <c r="D193"/>
      <c r="E193"/>
      <c r="F193"/>
      <c r="G193"/>
      <c r="J193"/>
      <c r="M193">
        <f t="shared" si="8"/>
        <v>0</v>
      </c>
      <c r="N193" s="6" t="str">
        <f t="shared" si="9"/>
        <v>NAC</v>
      </c>
      <c r="O193" s="6">
        <f t="shared" si="10"/>
        <v>0</v>
      </c>
    </row>
    <row r="194" spans="1:15" x14ac:dyDescent="0.3">
      <c r="A194" s="6" t="str">
        <f t="shared" si="11"/>
        <v/>
      </c>
      <c r="C194"/>
      <c r="D194"/>
      <c r="E194"/>
      <c r="F194"/>
      <c r="G194"/>
      <c r="J194"/>
      <c r="M194">
        <f t="shared" si="8"/>
        <v>0</v>
      </c>
      <c r="N194" s="6" t="str">
        <f t="shared" si="9"/>
        <v>NAC</v>
      </c>
      <c r="O194" s="6">
        <f t="shared" si="10"/>
        <v>0</v>
      </c>
    </row>
    <row r="195" spans="1:15" x14ac:dyDescent="0.3">
      <c r="A195" s="6">
        <f t="shared" si="11"/>
        <v>1</v>
      </c>
      <c r="C195"/>
      <c r="D195"/>
      <c r="E195"/>
      <c r="F195"/>
      <c r="G195"/>
      <c r="J195"/>
      <c r="M195">
        <f t="shared" si="8"/>
        <v>0</v>
      </c>
      <c r="N195" s="6" t="str">
        <f t="shared" si="9"/>
        <v>NAC</v>
      </c>
      <c r="O195" s="6">
        <f t="shared" si="10"/>
        <v>0</v>
      </c>
    </row>
    <row r="196" spans="1:15" x14ac:dyDescent="0.3">
      <c r="A196" s="6" t="str">
        <f t="shared" si="11"/>
        <v/>
      </c>
      <c r="C196"/>
      <c r="D196"/>
      <c r="E196"/>
      <c r="F196"/>
      <c r="G196"/>
      <c r="J196"/>
      <c r="M196">
        <f t="shared" si="8"/>
        <v>0</v>
      </c>
      <c r="N196" s="6" t="str">
        <f t="shared" si="9"/>
        <v>NAC</v>
      </c>
      <c r="O196" s="6">
        <f t="shared" si="10"/>
        <v>0</v>
      </c>
    </row>
    <row r="197" spans="1:15" x14ac:dyDescent="0.3">
      <c r="A197" s="6">
        <f t="shared" si="11"/>
        <v>1</v>
      </c>
      <c r="C197"/>
      <c r="D197"/>
      <c r="E197"/>
      <c r="F197"/>
      <c r="G197"/>
      <c r="J197"/>
      <c r="M197">
        <f t="shared" si="8"/>
        <v>0</v>
      </c>
      <c r="N197" s="6" t="str">
        <f t="shared" si="9"/>
        <v>NAC</v>
      </c>
      <c r="O197" s="6">
        <f t="shared" si="10"/>
        <v>0</v>
      </c>
    </row>
    <row r="198" spans="1:15" x14ac:dyDescent="0.3">
      <c r="A198" s="6" t="str">
        <f t="shared" si="11"/>
        <v/>
      </c>
      <c r="C198"/>
      <c r="D198"/>
      <c r="E198"/>
      <c r="F198"/>
      <c r="G198"/>
      <c r="J198"/>
      <c r="M198">
        <f t="shared" ref="M198:M261" si="12">B198</f>
        <v>0</v>
      </c>
      <c r="N198" s="6" t="str">
        <f t="shared" ref="N198:N261" si="13">IF(SUM(C198:L198)&gt;0,"FEI", "NAC")</f>
        <v>NAC</v>
      </c>
      <c r="O198" s="6">
        <f t="shared" ref="O198:O261" si="14">MAX(C198:L198)</f>
        <v>0</v>
      </c>
    </row>
    <row r="199" spans="1:15" x14ac:dyDescent="0.3">
      <c r="A199" s="6">
        <f t="shared" si="11"/>
        <v>1</v>
      </c>
      <c r="C199"/>
      <c r="D199"/>
      <c r="E199"/>
      <c r="F199"/>
      <c r="G199"/>
      <c r="J199"/>
      <c r="M199">
        <f t="shared" si="12"/>
        <v>0</v>
      </c>
      <c r="N199" s="6" t="str">
        <f t="shared" si="13"/>
        <v>NAC</v>
      </c>
      <c r="O199" s="6">
        <f t="shared" si="14"/>
        <v>0</v>
      </c>
    </row>
    <row r="200" spans="1:15" x14ac:dyDescent="0.3">
      <c r="A200" s="6" t="str">
        <f t="shared" ref="A200:A263" si="15">IF(A199="",1,IF(B199="","",A199+1))</f>
        <v/>
      </c>
      <c r="C200"/>
      <c r="D200"/>
      <c r="E200"/>
      <c r="F200"/>
      <c r="G200"/>
      <c r="J200"/>
      <c r="M200">
        <f t="shared" si="12"/>
        <v>0</v>
      </c>
      <c r="N200" s="6" t="str">
        <f t="shared" si="13"/>
        <v>NAC</v>
      </c>
      <c r="O200" s="6">
        <f t="shared" si="14"/>
        <v>0</v>
      </c>
    </row>
    <row r="201" spans="1:15" x14ac:dyDescent="0.3">
      <c r="A201" s="6">
        <f t="shared" si="15"/>
        <v>1</v>
      </c>
      <c r="C201"/>
      <c r="D201"/>
      <c r="E201"/>
      <c r="F201"/>
      <c r="G201"/>
      <c r="J201"/>
      <c r="M201">
        <f t="shared" si="12"/>
        <v>0</v>
      </c>
      <c r="N201" s="6" t="str">
        <f t="shared" si="13"/>
        <v>NAC</v>
      </c>
      <c r="O201" s="6">
        <f t="shared" si="14"/>
        <v>0</v>
      </c>
    </row>
    <row r="202" spans="1:15" x14ac:dyDescent="0.3">
      <c r="A202" s="6" t="str">
        <f t="shared" si="15"/>
        <v/>
      </c>
      <c r="C202"/>
      <c r="D202"/>
      <c r="E202"/>
      <c r="F202"/>
      <c r="G202"/>
      <c r="J202"/>
      <c r="M202">
        <f t="shared" si="12"/>
        <v>0</v>
      </c>
      <c r="N202" s="6" t="str">
        <f t="shared" si="13"/>
        <v>NAC</v>
      </c>
      <c r="O202" s="6">
        <f t="shared" si="14"/>
        <v>0</v>
      </c>
    </row>
    <row r="203" spans="1:15" x14ac:dyDescent="0.3">
      <c r="A203" s="6">
        <f t="shared" si="15"/>
        <v>1</v>
      </c>
      <c r="C203"/>
      <c r="D203"/>
      <c r="E203"/>
      <c r="F203"/>
      <c r="G203"/>
      <c r="J203"/>
      <c r="M203">
        <f t="shared" si="12"/>
        <v>0</v>
      </c>
      <c r="N203" s="6" t="str">
        <f t="shared" si="13"/>
        <v>NAC</v>
      </c>
      <c r="O203" s="6">
        <f t="shared" si="14"/>
        <v>0</v>
      </c>
    </row>
    <row r="204" spans="1:15" x14ac:dyDescent="0.3">
      <c r="A204" s="6" t="str">
        <f t="shared" si="15"/>
        <v/>
      </c>
      <c r="C204"/>
      <c r="D204"/>
      <c r="E204"/>
      <c r="F204"/>
      <c r="G204"/>
      <c r="J204"/>
      <c r="M204">
        <f t="shared" si="12"/>
        <v>0</v>
      </c>
      <c r="N204" s="6" t="str">
        <f t="shared" si="13"/>
        <v>NAC</v>
      </c>
      <c r="O204" s="6">
        <f t="shared" si="14"/>
        <v>0</v>
      </c>
    </row>
    <row r="205" spans="1:15" x14ac:dyDescent="0.3">
      <c r="A205" s="6">
        <f t="shared" si="15"/>
        <v>1</v>
      </c>
      <c r="C205"/>
      <c r="D205"/>
      <c r="E205"/>
      <c r="F205"/>
      <c r="G205"/>
      <c r="J205"/>
      <c r="M205">
        <f t="shared" si="12"/>
        <v>0</v>
      </c>
      <c r="N205" s="6" t="str">
        <f t="shared" si="13"/>
        <v>NAC</v>
      </c>
      <c r="O205" s="6">
        <f t="shared" si="14"/>
        <v>0</v>
      </c>
    </row>
    <row r="206" spans="1:15" x14ac:dyDescent="0.3">
      <c r="A206" s="6" t="str">
        <f t="shared" si="15"/>
        <v/>
      </c>
      <c r="C206"/>
      <c r="D206"/>
      <c r="E206"/>
      <c r="F206"/>
      <c r="G206"/>
      <c r="J206"/>
      <c r="M206">
        <f t="shared" si="12"/>
        <v>0</v>
      </c>
      <c r="N206" s="6" t="str">
        <f t="shared" si="13"/>
        <v>NAC</v>
      </c>
      <c r="O206" s="6">
        <f t="shared" si="14"/>
        <v>0</v>
      </c>
    </row>
    <row r="207" spans="1:15" x14ac:dyDescent="0.3">
      <c r="A207" s="6">
        <f t="shared" si="15"/>
        <v>1</v>
      </c>
      <c r="C207"/>
      <c r="D207"/>
      <c r="E207"/>
      <c r="F207"/>
      <c r="G207"/>
      <c r="J207"/>
      <c r="M207">
        <f t="shared" si="12"/>
        <v>0</v>
      </c>
      <c r="N207" s="6" t="str">
        <f t="shared" si="13"/>
        <v>NAC</v>
      </c>
      <c r="O207" s="6">
        <f t="shared" si="14"/>
        <v>0</v>
      </c>
    </row>
    <row r="208" spans="1:15" x14ac:dyDescent="0.3">
      <c r="A208" s="6" t="str">
        <f t="shared" si="15"/>
        <v/>
      </c>
      <c r="C208"/>
      <c r="D208"/>
      <c r="E208"/>
      <c r="F208"/>
      <c r="G208"/>
      <c r="J208"/>
      <c r="M208">
        <f t="shared" si="12"/>
        <v>0</v>
      </c>
      <c r="N208" s="6" t="str">
        <f t="shared" si="13"/>
        <v>NAC</v>
      </c>
      <c r="O208" s="6">
        <f t="shared" si="14"/>
        <v>0</v>
      </c>
    </row>
    <row r="209" spans="1:15" x14ac:dyDescent="0.3">
      <c r="A209" s="6">
        <f t="shared" si="15"/>
        <v>1</v>
      </c>
      <c r="C209"/>
      <c r="D209"/>
      <c r="E209"/>
      <c r="F209"/>
      <c r="G209"/>
      <c r="J209"/>
      <c r="M209">
        <f t="shared" si="12"/>
        <v>0</v>
      </c>
      <c r="N209" s="6" t="str">
        <f t="shared" si="13"/>
        <v>NAC</v>
      </c>
      <c r="O209" s="6">
        <f t="shared" si="14"/>
        <v>0</v>
      </c>
    </row>
    <row r="210" spans="1:15" x14ac:dyDescent="0.3">
      <c r="A210" s="6" t="str">
        <f t="shared" si="15"/>
        <v/>
      </c>
      <c r="C210"/>
      <c r="D210"/>
      <c r="E210"/>
      <c r="F210"/>
      <c r="G210"/>
      <c r="J210"/>
      <c r="M210">
        <f t="shared" si="12"/>
        <v>0</v>
      </c>
      <c r="N210" s="6" t="str">
        <f t="shared" si="13"/>
        <v>NAC</v>
      </c>
      <c r="O210" s="6">
        <f t="shared" si="14"/>
        <v>0</v>
      </c>
    </row>
    <row r="211" spans="1:15" x14ac:dyDescent="0.3">
      <c r="A211" s="6">
        <f t="shared" si="15"/>
        <v>1</v>
      </c>
      <c r="C211"/>
      <c r="D211"/>
      <c r="E211"/>
      <c r="F211"/>
      <c r="G211"/>
      <c r="J211"/>
      <c r="M211">
        <f t="shared" si="12"/>
        <v>0</v>
      </c>
      <c r="N211" s="6" t="str">
        <f t="shared" si="13"/>
        <v>NAC</v>
      </c>
      <c r="O211" s="6">
        <f t="shared" si="14"/>
        <v>0</v>
      </c>
    </row>
    <row r="212" spans="1:15" x14ac:dyDescent="0.3">
      <c r="A212" s="6" t="str">
        <f t="shared" si="15"/>
        <v/>
      </c>
      <c r="C212"/>
      <c r="D212"/>
      <c r="E212"/>
      <c r="F212"/>
      <c r="G212"/>
      <c r="J212"/>
      <c r="M212">
        <f t="shared" si="12"/>
        <v>0</v>
      </c>
      <c r="N212" s="6" t="str">
        <f t="shared" si="13"/>
        <v>NAC</v>
      </c>
      <c r="O212" s="6">
        <f t="shared" si="14"/>
        <v>0</v>
      </c>
    </row>
    <row r="213" spans="1:15" x14ac:dyDescent="0.3">
      <c r="A213" s="6">
        <f t="shared" si="15"/>
        <v>1</v>
      </c>
      <c r="C213"/>
      <c r="D213"/>
      <c r="E213"/>
      <c r="F213"/>
      <c r="G213"/>
      <c r="J213"/>
      <c r="M213">
        <f t="shared" si="12"/>
        <v>0</v>
      </c>
      <c r="N213" s="6" t="str">
        <f t="shared" si="13"/>
        <v>NAC</v>
      </c>
      <c r="O213" s="6">
        <f t="shared" si="14"/>
        <v>0</v>
      </c>
    </row>
    <row r="214" spans="1:15" x14ac:dyDescent="0.3">
      <c r="A214" s="6" t="str">
        <f t="shared" si="15"/>
        <v/>
      </c>
      <c r="C214"/>
      <c r="D214"/>
      <c r="E214"/>
      <c r="F214"/>
      <c r="G214"/>
      <c r="J214"/>
      <c r="M214">
        <f t="shared" si="12"/>
        <v>0</v>
      </c>
      <c r="N214" s="6" t="str">
        <f t="shared" si="13"/>
        <v>NAC</v>
      </c>
      <c r="O214" s="6">
        <f t="shared" si="14"/>
        <v>0</v>
      </c>
    </row>
    <row r="215" spans="1:15" x14ac:dyDescent="0.3">
      <c r="A215" s="6">
        <f t="shared" si="15"/>
        <v>1</v>
      </c>
      <c r="C215"/>
      <c r="D215"/>
      <c r="E215"/>
      <c r="F215"/>
      <c r="G215"/>
      <c r="J215"/>
      <c r="M215">
        <f t="shared" si="12"/>
        <v>0</v>
      </c>
      <c r="N215" s="6" t="str">
        <f t="shared" si="13"/>
        <v>NAC</v>
      </c>
      <c r="O215" s="6">
        <f t="shared" si="14"/>
        <v>0</v>
      </c>
    </row>
    <row r="216" spans="1:15" x14ac:dyDescent="0.3">
      <c r="A216" s="6" t="str">
        <f t="shared" si="15"/>
        <v/>
      </c>
      <c r="C216"/>
      <c r="D216"/>
      <c r="E216"/>
      <c r="F216"/>
      <c r="G216"/>
      <c r="J216"/>
      <c r="M216">
        <f t="shared" si="12"/>
        <v>0</v>
      </c>
      <c r="N216" s="6" t="str">
        <f t="shared" si="13"/>
        <v>NAC</v>
      </c>
      <c r="O216" s="6">
        <f t="shared" si="14"/>
        <v>0</v>
      </c>
    </row>
    <row r="217" spans="1:15" x14ac:dyDescent="0.3">
      <c r="A217" s="6">
        <f t="shared" si="15"/>
        <v>1</v>
      </c>
      <c r="C217"/>
      <c r="D217"/>
      <c r="E217"/>
      <c r="F217"/>
      <c r="G217"/>
      <c r="J217"/>
      <c r="M217">
        <f t="shared" si="12"/>
        <v>0</v>
      </c>
      <c r="N217" s="6" t="str">
        <f t="shared" si="13"/>
        <v>NAC</v>
      </c>
      <c r="O217" s="6">
        <f t="shared" si="14"/>
        <v>0</v>
      </c>
    </row>
    <row r="218" spans="1:15" x14ac:dyDescent="0.3">
      <c r="A218" s="6" t="str">
        <f t="shared" si="15"/>
        <v/>
      </c>
      <c r="C218"/>
      <c r="D218"/>
      <c r="E218"/>
      <c r="F218"/>
      <c r="G218"/>
      <c r="J218"/>
      <c r="M218">
        <f t="shared" si="12"/>
        <v>0</v>
      </c>
      <c r="N218" s="6" t="str">
        <f t="shared" si="13"/>
        <v>NAC</v>
      </c>
      <c r="O218" s="6">
        <f t="shared" si="14"/>
        <v>0</v>
      </c>
    </row>
    <row r="219" spans="1:15" x14ac:dyDescent="0.3">
      <c r="A219" s="6">
        <f t="shared" si="15"/>
        <v>1</v>
      </c>
      <c r="C219"/>
      <c r="D219"/>
      <c r="E219"/>
      <c r="F219"/>
      <c r="G219"/>
      <c r="J219"/>
      <c r="M219">
        <f t="shared" si="12"/>
        <v>0</v>
      </c>
      <c r="N219" s="6" t="str">
        <f t="shared" si="13"/>
        <v>NAC</v>
      </c>
      <c r="O219" s="6">
        <f t="shared" si="14"/>
        <v>0</v>
      </c>
    </row>
    <row r="220" spans="1:15" x14ac:dyDescent="0.3">
      <c r="A220" s="6" t="str">
        <f t="shared" si="15"/>
        <v/>
      </c>
      <c r="C220"/>
      <c r="D220"/>
      <c r="E220"/>
      <c r="F220"/>
      <c r="G220"/>
      <c r="J220"/>
      <c r="M220">
        <f t="shared" si="12"/>
        <v>0</v>
      </c>
      <c r="N220" s="6" t="str">
        <f t="shared" si="13"/>
        <v>NAC</v>
      </c>
      <c r="O220" s="6">
        <f t="shared" si="14"/>
        <v>0</v>
      </c>
    </row>
    <row r="221" spans="1:15" x14ac:dyDescent="0.3">
      <c r="A221" s="6">
        <f t="shared" si="15"/>
        <v>1</v>
      </c>
      <c r="C221"/>
      <c r="D221"/>
      <c r="E221"/>
      <c r="F221"/>
      <c r="G221"/>
      <c r="J221"/>
      <c r="M221">
        <f t="shared" si="12"/>
        <v>0</v>
      </c>
      <c r="N221" s="6" t="str">
        <f t="shared" si="13"/>
        <v>NAC</v>
      </c>
      <c r="O221" s="6">
        <f t="shared" si="14"/>
        <v>0</v>
      </c>
    </row>
    <row r="222" spans="1:15" x14ac:dyDescent="0.3">
      <c r="A222" s="6" t="str">
        <f t="shared" si="15"/>
        <v/>
      </c>
      <c r="C222"/>
      <c r="D222"/>
      <c r="E222"/>
      <c r="F222"/>
      <c r="G222"/>
      <c r="J222"/>
      <c r="M222">
        <f t="shared" si="12"/>
        <v>0</v>
      </c>
      <c r="N222" s="6" t="str">
        <f t="shared" si="13"/>
        <v>NAC</v>
      </c>
      <c r="O222" s="6">
        <f t="shared" si="14"/>
        <v>0</v>
      </c>
    </row>
    <row r="223" spans="1:15" x14ac:dyDescent="0.3">
      <c r="A223" s="6">
        <f t="shared" si="15"/>
        <v>1</v>
      </c>
      <c r="C223"/>
      <c r="D223"/>
      <c r="E223"/>
      <c r="F223"/>
      <c r="G223"/>
      <c r="J223"/>
      <c r="M223">
        <f t="shared" si="12"/>
        <v>0</v>
      </c>
      <c r="N223" s="6" t="str">
        <f t="shared" si="13"/>
        <v>NAC</v>
      </c>
      <c r="O223" s="6">
        <f t="shared" si="14"/>
        <v>0</v>
      </c>
    </row>
    <row r="224" spans="1:15" x14ac:dyDescent="0.3">
      <c r="A224" s="6" t="str">
        <f t="shared" si="15"/>
        <v/>
      </c>
      <c r="C224"/>
      <c r="D224"/>
      <c r="E224"/>
      <c r="F224"/>
      <c r="G224"/>
      <c r="J224"/>
      <c r="M224">
        <f t="shared" si="12"/>
        <v>0</v>
      </c>
      <c r="N224" s="6" t="str">
        <f t="shared" si="13"/>
        <v>NAC</v>
      </c>
      <c r="O224" s="6">
        <f t="shared" si="14"/>
        <v>0</v>
      </c>
    </row>
    <row r="225" spans="1:15" x14ac:dyDescent="0.3">
      <c r="A225" s="6">
        <f t="shared" si="15"/>
        <v>1</v>
      </c>
      <c r="C225"/>
      <c r="D225"/>
      <c r="E225"/>
      <c r="F225"/>
      <c r="G225"/>
      <c r="J225"/>
      <c r="M225">
        <f t="shared" si="12"/>
        <v>0</v>
      </c>
      <c r="N225" s="6" t="str">
        <f t="shared" si="13"/>
        <v>NAC</v>
      </c>
      <c r="O225" s="6">
        <f t="shared" si="14"/>
        <v>0</v>
      </c>
    </row>
    <row r="226" spans="1:15" x14ac:dyDescent="0.3">
      <c r="A226" s="6" t="str">
        <f t="shared" si="15"/>
        <v/>
      </c>
      <c r="C226"/>
      <c r="D226"/>
      <c r="E226"/>
      <c r="F226"/>
      <c r="G226"/>
      <c r="J226"/>
      <c r="M226">
        <f t="shared" si="12"/>
        <v>0</v>
      </c>
      <c r="N226" s="6" t="str">
        <f t="shared" si="13"/>
        <v>NAC</v>
      </c>
      <c r="O226" s="6">
        <f t="shared" si="14"/>
        <v>0</v>
      </c>
    </row>
    <row r="227" spans="1:15" x14ac:dyDescent="0.3">
      <c r="A227" s="6">
        <f t="shared" si="15"/>
        <v>1</v>
      </c>
      <c r="C227"/>
      <c r="D227"/>
      <c r="E227"/>
      <c r="F227"/>
      <c r="G227"/>
      <c r="J227"/>
      <c r="M227">
        <f t="shared" si="12"/>
        <v>0</v>
      </c>
      <c r="N227" s="6" t="str">
        <f t="shared" si="13"/>
        <v>NAC</v>
      </c>
      <c r="O227" s="6">
        <f t="shared" si="14"/>
        <v>0</v>
      </c>
    </row>
    <row r="228" spans="1:15" x14ac:dyDescent="0.3">
      <c r="A228" s="6" t="str">
        <f t="shared" si="15"/>
        <v/>
      </c>
      <c r="C228"/>
      <c r="D228"/>
      <c r="E228"/>
      <c r="F228"/>
      <c r="G228"/>
      <c r="J228"/>
      <c r="M228">
        <f t="shared" si="12"/>
        <v>0</v>
      </c>
      <c r="N228" s="6" t="str">
        <f t="shared" si="13"/>
        <v>NAC</v>
      </c>
      <c r="O228" s="6">
        <f t="shared" si="14"/>
        <v>0</v>
      </c>
    </row>
    <row r="229" spans="1:15" x14ac:dyDescent="0.3">
      <c r="A229" s="6">
        <f t="shared" si="15"/>
        <v>1</v>
      </c>
      <c r="C229"/>
      <c r="D229"/>
      <c r="E229"/>
      <c r="F229"/>
      <c r="G229"/>
      <c r="J229"/>
      <c r="M229">
        <f t="shared" si="12"/>
        <v>0</v>
      </c>
      <c r="N229" s="6" t="str">
        <f t="shared" si="13"/>
        <v>NAC</v>
      </c>
      <c r="O229" s="6">
        <f t="shared" si="14"/>
        <v>0</v>
      </c>
    </row>
    <row r="230" spans="1:15" x14ac:dyDescent="0.3">
      <c r="A230" s="6" t="str">
        <f t="shared" si="15"/>
        <v/>
      </c>
      <c r="C230"/>
      <c r="D230"/>
      <c r="E230"/>
      <c r="F230"/>
      <c r="G230"/>
      <c r="J230"/>
      <c r="M230">
        <f t="shared" si="12"/>
        <v>0</v>
      </c>
      <c r="N230" s="6" t="str">
        <f t="shared" si="13"/>
        <v>NAC</v>
      </c>
      <c r="O230" s="6">
        <f t="shared" si="14"/>
        <v>0</v>
      </c>
    </row>
    <row r="231" spans="1:15" x14ac:dyDescent="0.3">
      <c r="A231" s="6">
        <f t="shared" si="15"/>
        <v>1</v>
      </c>
      <c r="C231"/>
      <c r="D231"/>
      <c r="E231"/>
      <c r="F231"/>
      <c r="G231"/>
      <c r="J231"/>
      <c r="M231">
        <f t="shared" si="12"/>
        <v>0</v>
      </c>
      <c r="N231" s="6" t="str">
        <f t="shared" si="13"/>
        <v>NAC</v>
      </c>
      <c r="O231" s="6">
        <f t="shared" si="14"/>
        <v>0</v>
      </c>
    </row>
    <row r="232" spans="1:15" x14ac:dyDescent="0.3">
      <c r="A232" s="6" t="str">
        <f t="shared" si="15"/>
        <v/>
      </c>
      <c r="C232"/>
      <c r="D232"/>
      <c r="E232"/>
      <c r="F232"/>
      <c r="G232"/>
      <c r="J232"/>
      <c r="M232">
        <f t="shared" si="12"/>
        <v>0</v>
      </c>
      <c r="N232" s="6" t="str">
        <f t="shared" si="13"/>
        <v>NAC</v>
      </c>
      <c r="O232" s="6">
        <f t="shared" si="14"/>
        <v>0</v>
      </c>
    </row>
    <row r="233" spans="1:15" x14ac:dyDescent="0.3">
      <c r="A233" s="6">
        <f t="shared" si="15"/>
        <v>1</v>
      </c>
      <c r="C233"/>
      <c r="D233"/>
      <c r="E233"/>
      <c r="F233"/>
      <c r="G233"/>
      <c r="J233"/>
      <c r="M233">
        <f t="shared" si="12"/>
        <v>0</v>
      </c>
      <c r="N233" s="6" t="str">
        <f t="shared" si="13"/>
        <v>NAC</v>
      </c>
      <c r="O233" s="6">
        <f t="shared" si="14"/>
        <v>0</v>
      </c>
    </row>
    <row r="234" spans="1:15" x14ac:dyDescent="0.3">
      <c r="A234" s="6" t="str">
        <f t="shared" si="15"/>
        <v/>
      </c>
      <c r="C234"/>
      <c r="D234"/>
      <c r="E234"/>
      <c r="F234"/>
      <c r="G234"/>
      <c r="J234"/>
      <c r="M234">
        <f t="shared" si="12"/>
        <v>0</v>
      </c>
      <c r="N234" s="6" t="str">
        <f t="shared" si="13"/>
        <v>NAC</v>
      </c>
      <c r="O234" s="6">
        <f t="shared" si="14"/>
        <v>0</v>
      </c>
    </row>
    <row r="235" spans="1:15" x14ac:dyDescent="0.3">
      <c r="A235" s="6">
        <f t="shared" si="15"/>
        <v>1</v>
      </c>
      <c r="C235"/>
      <c r="D235"/>
      <c r="E235"/>
      <c r="F235"/>
      <c r="G235"/>
      <c r="J235"/>
      <c r="M235">
        <f t="shared" si="12"/>
        <v>0</v>
      </c>
      <c r="N235" s="6" t="str">
        <f t="shared" si="13"/>
        <v>NAC</v>
      </c>
      <c r="O235" s="6">
        <f t="shared" si="14"/>
        <v>0</v>
      </c>
    </row>
    <row r="236" spans="1:15" x14ac:dyDescent="0.3">
      <c r="A236" s="6" t="str">
        <f t="shared" si="15"/>
        <v/>
      </c>
      <c r="C236"/>
      <c r="D236"/>
      <c r="E236"/>
      <c r="F236"/>
      <c r="G236"/>
      <c r="J236"/>
      <c r="M236">
        <f t="shared" si="12"/>
        <v>0</v>
      </c>
      <c r="N236" s="6" t="str">
        <f t="shared" si="13"/>
        <v>NAC</v>
      </c>
      <c r="O236" s="6">
        <f>MAX(C236:L236)</f>
        <v>0</v>
      </c>
    </row>
    <row r="237" spans="1:15" x14ac:dyDescent="0.3">
      <c r="A237" s="6">
        <f t="shared" si="15"/>
        <v>1</v>
      </c>
      <c r="C237"/>
      <c r="D237"/>
      <c r="E237"/>
      <c r="F237"/>
      <c r="G237"/>
      <c r="J237"/>
      <c r="M237">
        <f t="shared" si="12"/>
        <v>0</v>
      </c>
      <c r="N237" s="6" t="str">
        <f t="shared" si="13"/>
        <v>NAC</v>
      </c>
      <c r="O237" s="6">
        <f t="shared" si="14"/>
        <v>0</v>
      </c>
    </row>
    <row r="238" spans="1:15" x14ac:dyDescent="0.3">
      <c r="A238" s="6" t="str">
        <f t="shared" si="15"/>
        <v/>
      </c>
      <c r="C238"/>
      <c r="D238"/>
      <c r="E238"/>
      <c r="F238"/>
      <c r="G238"/>
      <c r="J238"/>
      <c r="M238">
        <f t="shared" si="12"/>
        <v>0</v>
      </c>
      <c r="N238" s="6" t="str">
        <f t="shared" si="13"/>
        <v>NAC</v>
      </c>
      <c r="O238" s="6">
        <f t="shared" si="14"/>
        <v>0</v>
      </c>
    </row>
    <row r="239" spans="1:15" x14ac:dyDescent="0.3">
      <c r="A239" s="6">
        <f t="shared" si="15"/>
        <v>1</v>
      </c>
      <c r="C239"/>
      <c r="D239"/>
      <c r="E239"/>
      <c r="F239"/>
      <c r="G239"/>
      <c r="J239"/>
      <c r="M239">
        <f t="shared" si="12"/>
        <v>0</v>
      </c>
      <c r="N239" s="6" t="str">
        <f t="shared" si="13"/>
        <v>NAC</v>
      </c>
      <c r="O239" s="6">
        <f t="shared" si="14"/>
        <v>0</v>
      </c>
    </row>
    <row r="240" spans="1:15" x14ac:dyDescent="0.3">
      <c r="A240" s="6" t="str">
        <f t="shared" si="15"/>
        <v/>
      </c>
      <c r="C240"/>
      <c r="D240"/>
      <c r="E240"/>
      <c r="F240"/>
      <c r="G240"/>
      <c r="J240"/>
      <c r="M240">
        <f t="shared" si="12"/>
        <v>0</v>
      </c>
      <c r="N240" s="6" t="str">
        <f t="shared" si="13"/>
        <v>NAC</v>
      </c>
      <c r="O240" s="6">
        <f t="shared" si="14"/>
        <v>0</v>
      </c>
    </row>
    <row r="241" spans="1:15" x14ac:dyDescent="0.3">
      <c r="A241" s="6">
        <f t="shared" si="15"/>
        <v>1</v>
      </c>
      <c r="C241"/>
      <c r="D241"/>
      <c r="E241"/>
      <c r="F241"/>
      <c r="G241"/>
      <c r="J241"/>
      <c r="M241">
        <f t="shared" si="12"/>
        <v>0</v>
      </c>
      <c r="N241" s="6" t="str">
        <f t="shared" si="13"/>
        <v>NAC</v>
      </c>
      <c r="O241" s="6">
        <f t="shared" si="14"/>
        <v>0</v>
      </c>
    </row>
    <row r="242" spans="1:15" x14ac:dyDescent="0.3">
      <c r="A242" s="6" t="str">
        <f t="shared" si="15"/>
        <v/>
      </c>
      <c r="C242"/>
      <c r="D242"/>
      <c r="E242"/>
      <c r="F242"/>
      <c r="G242"/>
      <c r="J242"/>
      <c r="M242">
        <f t="shared" si="12"/>
        <v>0</v>
      </c>
      <c r="N242" s="6" t="str">
        <f t="shared" si="13"/>
        <v>NAC</v>
      </c>
      <c r="O242" s="6">
        <f t="shared" si="14"/>
        <v>0</v>
      </c>
    </row>
    <row r="243" spans="1:15" x14ac:dyDescent="0.3">
      <c r="A243" s="6">
        <f t="shared" si="15"/>
        <v>1</v>
      </c>
      <c r="C243"/>
      <c r="D243"/>
      <c r="E243"/>
      <c r="F243"/>
      <c r="G243"/>
      <c r="J243"/>
      <c r="M243">
        <f t="shared" si="12"/>
        <v>0</v>
      </c>
      <c r="N243" s="6" t="str">
        <f t="shared" si="13"/>
        <v>NAC</v>
      </c>
      <c r="O243" s="6">
        <f t="shared" si="14"/>
        <v>0</v>
      </c>
    </row>
    <row r="244" spans="1:15" x14ac:dyDescent="0.3">
      <c r="A244" s="6" t="str">
        <f t="shared" si="15"/>
        <v/>
      </c>
      <c r="C244"/>
      <c r="D244"/>
      <c r="E244"/>
      <c r="F244"/>
      <c r="G244"/>
      <c r="J244"/>
      <c r="M244">
        <f t="shared" si="12"/>
        <v>0</v>
      </c>
      <c r="N244" s="6" t="str">
        <f t="shared" si="13"/>
        <v>NAC</v>
      </c>
      <c r="O244" s="6">
        <f t="shared" si="14"/>
        <v>0</v>
      </c>
    </row>
    <row r="245" spans="1:15" x14ac:dyDescent="0.3">
      <c r="A245" s="6">
        <f t="shared" si="15"/>
        <v>1</v>
      </c>
      <c r="C245"/>
      <c r="D245"/>
      <c r="E245"/>
      <c r="F245"/>
      <c r="G245"/>
      <c r="J245"/>
      <c r="M245">
        <f t="shared" si="12"/>
        <v>0</v>
      </c>
      <c r="N245" s="6" t="str">
        <f t="shared" si="13"/>
        <v>NAC</v>
      </c>
      <c r="O245" s="6">
        <f t="shared" si="14"/>
        <v>0</v>
      </c>
    </row>
    <row r="246" spans="1:15" x14ac:dyDescent="0.3">
      <c r="A246" s="6" t="str">
        <f t="shared" si="15"/>
        <v/>
      </c>
      <c r="C246"/>
      <c r="D246"/>
      <c r="E246"/>
      <c r="F246"/>
      <c r="G246"/>
      <c r="J246"/>
      <c r="M246">
        <f t="shared" si="12"/>
        <v>0</v>
      </c>
      <c r="N246" s="6" t="str">
        <f t="shared" si="13"/>
        <v>NAC</v>
      </c>
      <c r="O246" s="6">
        <f t="shared" si="14"/>
        <v>0</v>
      </c>
    </row>
    <row r="247" spans="1:15" x14ac:dyDescent="0.3">
      <c r="A247" s="6">
        <f t="shared" si="15"/>
        <v>1</v>
      </c>
      <c r="C247"/>
      <c r="D247"/>
      <c r="E247"/>
      <c r="F247"/>
      <c r="G247"/>
      <c r="J247"/>
      <c r="M247">
        <f t="shared" si="12"/>
        <v>0</v>
      </c>
      <c r="N247" s="6" t="str">
        <f t="shared" si="13"/>
        <v>NAC</v>
      </c>
      <c r="O247" s="6">
        <f t="shared" si="14"/>
        <v>0</v>
      </c>
    </row>
    <row r="248" spans="1:15" x14ac:dyDescent="0.3">
      <c r="A248" s="6" t="str">
        <f t="shared" si="15"/>
        <v/>
      </c>
      <c r="C248"/>
      <c r="D248"/>
      <c r="E248"/>
      <c r="F248"/>
      <c r="G248"/>
      <c r="J248"/>
      <c r="M248">
        <f t="shared" si="12"/>
        <v>0</v>
      </c>
      <c r="N248" s="6" t="str">
        <f t="shared" si="13"/>
        <v>NAC</v>
      </c>
      <c r="O248" s="6">
        <f t="shared" si="14"/>
        <v>0</v>
      </c>
    </row>
    <row r="249" spans="1:15" x14ac:dyDescent="0.3">
      <c r="A249" s="6">
        <f t="shared" si="15"/>
        <v>1</v>
      </c>
      <c r="C249"/>
      <c r="D249"/>
      <c r="E249"/>
      <c r="F249"/>
      <c r="G249"/>
      <c r="J249"/>
      <c r="M249">
        <f t="shared" si="12"/>
        <v>0</v>
      </c>
      <c r="N249" s="6" t="str">
        <f t="shared" si="13"/>
        <v>NAC</v>
      </c>
      <c r="O249" s="6">
        <f t="shared" si="14"/>
        <v>0</v>
      </c>
    </row>
    <row r="250" spans="1:15" x14ac:dyDescent="0.3">
      <c r="A250" s="6" t="str">
        <f t="shared" si="15"/>
        <v/>
      </c>
      <c r="C250"/>
      <c r="D250"/>
      <c r="E250"/>
      <c r="F250"/>
      <c r="G250"/>
      <c r="J250"/>
      <c r="M250">
        <f t="shared" si="12"/>
        <v>0</v>
      </c>
      <c r="N250" s="6" t="str">
        <f t="shared" si="13"/>
        <v>NAC</v>
      </c>
      <c r="O250" s="6">
        <f t="shared" si="14"/>
        <v>0</v>
      </c>
    </row>
    <row r="251" spans="1:15" x14ac:dyDescent="0.3">
      <c r="A251" s="6">
        <f t="shared" si="15"/>
        <v>1</v>
      </c>
      <c r="C251"/>
      <c r="D251"/>
      <c r="E251"/>
      <c r="F251"/>
      <c r="G251"/>
      <c r="J251"/>
      <c r="M251">
        <f t="shared" si="12"/>
        <v>0</v>
      </c>
      <c r="N251" s="6" t="str">
        <f t="shared" si="13"/>
        <v>NAC</v>
      </c>
      <c r="O251" s="6">
        <f t="shared" si="14"/>
        <v>0</v>
      </c>
    </row>
    <row r="252" spans="1:15" x14ac:dyDescent="0.3">
      <c r="A252" s="6" t="str">
        <f t="shared" si="15"/>
        <v/>
      </c>
      <c r="C252"/>
      <c r="D252"/>
      <c r="E252"/>
      <c r="F252"/>
      <c r="G252"/>
      <c r="J252"/>
      <c r="M252">
        <f t="shared" si="12"/>
        <v>0</v>
      </c>
      <c r="N252" s="6" t="str">
        <f t="shared" si="13"/>
        <v>NAC</v>
      </c>
      <c r="O252" s="6">
        <f t="shared" si="14"/>
        <v>0</v>
      </c>
    </row>
    <row r="253" spans="1:15" x14ac:dyDescent="0.3">
      <c r="A253" s="6">
        <f t="shared" si="15"/>
        <v>1</v>
      </c>
      <c r="C253"/>
      <c r="D253"/>
      <c r="E253"/>
      <c r="F253"/>
      <c r="G253"/>
      <c r="J253"/>
      <c r="M253">
        <f t="shared" si="12"/>
        <v>0</v>
      </c>
      <c r="N253" s="6" t="str">
        <f t="shared" si="13"/>
        <v>NAC</v>
      </c>
      <c r="O253" s="6">
        <f t="shared" si="14"/>
        <v>0</v>
      </c>
    </row>
    <row r="254" spans="1:15" x14ac:dyDescent="0.3">
      <c r="A254" s="6" t="str">
        <f t="shared" si="15"/>
        <v/>
      </c>
      <c r="C254"/>
      <c r="D254"/>
      <c r="E254"/>
      <c r="F254"/>
      <c r="G254"/>
      <c r="J254"/>
      <c r="M254">
        <f t="shared" si="12"/>
        <v>0</v>
      </c>
      <c r="N254" s="6" t="str">
        <f t="shared" si="13"/>
        <v>NAC</v>
      </c>
      <c r="O254" s="6">
        <f t="shared" si="14"/>
        <v>0</v>
      </c>
    </row>
    <row r="255" spans="1:15" x14ac:dyDescent="0.3">
      <c r="A255" s="6">
        <f t="shared" si="15"/>
        <v>1</v>
      </c>
      <c r="C255"/>
      <c r="D255"/>
      <c r="E255"/>
      <c r="F255"/>
      <c r="G255"/>
      <c r="J255"/>
      <c r="M255">
        <f t="shared" si="12"/>
        <v>0</v>
      </c>
      <c r="N255" s="6" t="str">
        <f t="shared" si="13"/>
        <v>NAC</v>
      </c>
      <c r="O255" s="6">
        <f t="shared" si="14"/>
        <v>0</v>
      </c>
    </row>
    <row r="256" spans="1:15" x14ac:dyDescent="0.3">
      <c r="A256" s="6" t="str">
        <f t="shared" si="15"/>
        <v/>
      </c>
      <c r="C256"/>
      <c r="D256"/>
      <c r="E256"/>
      <c r="F256"/>
      <c r="G256"/>
      <c r="J256"/>
      <c r="M256">
        <f t="shared" si="12"/>
        <v>0</v>
      </c>
      <c r="N256" s="6" t="str">
        <f t="shared" si="13"/>
        <v>NAC</v>
      </c>
      <c r="O256" s="6">
        <f t="shared" si="14"/>
        <v>0</v>
      </c>
    </row>
    <row r="257" spans="1:15" x14ac:dyDescent="0.3">
      <c r="A257" s="6">
        <f t="shared" si="15"/>
        <v>1</v>
      </c>
      <c r="C257"/>
      <c r="D257"/>
      <c r="E257"/>
      <c r="F257"/>
      <c r="G257"/>
      <c r="J257"/>
      <c r="M257">
        <f t="shared" si="12"/>
        <v>0</v>
      </c>
      <c r="N257" s="6" t="str">
        <f t="shared" si="13"/>
        <v>NAC</v>
      </c>
      <c r="O257" s="6">
        <f t="shared" si="14"/>
        <v>0</v>
      </c>
    </row>
    <row r="258" spans="1:15" x14ac:dyDescent="0.3">
      <c r="A258" s="6" t="str">
        <f t="shared" si="15"/>
        <v/>
      </c>
      <c r="C258"/>
      <c r="D258"/>
      <c r="E258"/>
      <c r="F258"/>
      <c r="G258"/>
      <c r="J258"/>
      <c r="M258">
        <f t="shared" si="12"/>
        <v>0</v>
      </c>
      <c r="N258" s="6" t="str">
        <f t="shared" si="13"/>
        <v>NAC</v>
      </c>
      <c r="O258" s="6">
        <f t="shared" si="14"/>
        <v>0</v>
      </c>
    </row>
    <row r="259" spans="1:15" x14ac:dyDescent="0.3">
      <c r="A259" s="6">
        <f t="shared" si="15"/>
        <v>1</v>
      </c>
      <c r="C259"/>
      <c r="D259"/>
      <c r="E259"/>
      <c r="F259"/>
      <c r="G259"/>
      <c r="J259"/>
      <c r="M259">
        <f t="shared" si="12"/>
        <v>0</v>
      </c>
      <c r="N259" s="6" t="str">
        <f t="shared" si="13"/>
        <v>NAC</v>
      </c>
      <c r="O259" s="6">
        <f t="shared" si="14"/>
        <v>0</v>
      </c>
    </row>
    <row r="260" spans="1:15" x14ac:dyDescent="0.3">
      <c r="A260" s="6" t="str">
        <f t="shared" si="15"/>
        <v/>
      </c>
      <c r="C260"/>
      <c r="D260"/>
      <c r="E260"/>
      <c r="F260"/>
      <c r="G260"/>
      <c r="J260"/>
      <c r="M260">
        <f t="shared" si="12"/>
        <v>0</v>
      </c>
      <c r="N260" s="6" t="str">
        <f t="shared" si="13"/>
        <v>NAC</v>
      </c>
      <c r="O260" s="6">
        <f t="shared" si="14"/>
        <v>0</v>
      </c>
    </row>
    <row r="261" spans="1:15" x14ac:dyDescent="0.3">
      <c r="A261" s="6">
        <f t="shared" si="15"/>
        <v>1</v>
      </c>
      <c r="C261"/>
      <c r="D261"/>
      <c r="E261"/>
      <c r="F261"/>
      <c r="G261"/>
      <c r="J261"/>
      <c r="M261">
        <f t="shared" si="12"/>
        <v>0</v>
      </c>
      <c r="N261" s="6" t="str">
        <f t="shared" si="13"/>
        <v>NAC</v>
      </c>
      <c r="O261" s="6">
        <f t="shared" si="14"/>
        <v>0</v>
      </c>
    </row>
    <row r="262" spans="1:15" x14ac:dyDescent="0.3">
      <c r="A262" s="6" t="str">
        <f t="shared" si="15"/>
        <v/>
      </c>
      <c r="C262"/>
      <c r="D262"/>
      <c r="E262"/>
      <c r="F262"/>
      <c r="G262"/>
      <c r="J262"/>
      <c r="M262">
        <f t="shared" ref="M262:M325" si="16">B262</f>
        <v>0</v>
      </c>
      <c r="N262" s="6" t="str">
        <f t="shared" ref="N262:N325" si="17">IF(SUM(C262:L262)&gt;0,"FEI", "NAC")</f>
        <v>NAC</v>
      </c>
      <c r="O262" s="6">
        <f t="shared" ref="O262:O325" si="18">MAX(C262:L262)</f>
        <v>0</v>
      </c>
    </row>
    <row r="263" spans="1:15" x14ac:dyDescent="0.3">
      <c r="A263" s="6">
        <f t="shared" si="15"/>
        <v>1</v>
      </c>
      <c r="C263"/>
      <c r="D263"/>
      <c r="E263"/>
      <c r="F263"/>
      <c r="G263"/>
      <c r="J263"/>
      <c r="M263">
        <f t="shared" si="16"/>
        <v>0</v>
      </c>
      <c r="N263" s="6" t="str">
        <f t="shared" si="17"/>
        <v>NAC</v>
      </c>
      <c r="O263" s="6">
        <f t="shared" si="18"/>
        <v>0</v>
      </c>
    </row>
    <row r="264" spans="1:15" x14ac:dyDescent="0.3">
      <c r="A264" s="6" t="str">
        <f t="shared" ref="A264:A327" si="19">IF(A263="",1,IF(B263="","",A263+1))</f>
        <v/>
      </c>
      <c r="C264"/>
      <c r="D264"/>
      <c r="E264"/>
      <c r="F264"/>
      <c r="G264"/>
      <c r="J264"/>
      <c r="M264">
        <f t="shared" si="16"/>
        <v>0</v>
      </c>
      <c r="N264" s="6" t="str">
        <f t="shared" si="17"/>
        <v>NAC</v>
      </c>
      <c r="O264" s="6">
        <f t="shared" si="18"/>
        <v>0</v>
      </c>
    </row>
    <row r="265" spans="1:15" x14ac:dyDescent="0.3">
      <c r="A265" s="6">
        <f t="shared" si="19"/>
        <v>1</v>
      </c>
      <c r="C265"/>
      <c r="D265"/>
      <c r="E265"/>
      <c r="F265"/>
      <c r="G265"/>
      <c r="J265"/>
      <c r="M265">
        <f t="shared" si="16"/>
        <v>0</v>
      </c>
      <c r="N265" s="6" t="str">
        <f t="shared" si="17"/>
        <v>NAC</v>
      </c>
      <c r="O265" s="6">
        <f t="shared" si="18"/>
        <v>0</v>
      </c>
    </row>
    <row r="266" spans="1:15" x14ac:dyDescent="0.3">
      <c r="A266" s="6" t="str">
        <f t="shared" si="19"/>
        <v/>
      </c>
      <c r="C266"/>
      <c r="D266"/>
      <c r="E266"/>
      <c r="F266"/>
      <c r="G266"/>
      <c r="J266"/>
      <c r="M266">
        <f t="shared" si="16"/>
        <v>0</v>
      </c>
      <c r="N266" s="6" t="str">
        <f t="shared" si="17"/>
        <v>NAC</v>
      </c>
      <c r="O266" s="6">
        <f t="shared" si="18"/>
        <v>0</v>
      </c>
    </row>
    <row r="267" spans="1:15" x14ac:dyDescent="0.3">
      <c r="A267" s="6">
        <f t="shared" si="19"/>
        <v>1</v>
      </c>
      <c r="C267"/>
      <c r="D267"/>
      <c r="E267"/>
      <c r="F267"/>
      <c r="G267"/>
      <c r="J267"/>
      <c r="M267">
        <f t="shared" si="16"/>
        <v>0</v>
      </c>
      <c r="N267" s="6" t="str">
        <f t="shared" si="17"/>
        <v>NAC</v>
      </c>
      <c r="O267" s="6">
        <f t="shared" si="18"/>
        <v>0</v>
      </c>
    </row>
    <row r="268" spans="1:15" x14ac:dyDescent="0.3">
      <c r="A268" s="6" t="str">
        <f t="shared" si="19"/>
        <v/>
      </c>
      <c r="C268"/>
      <c r="D268"/>
      <c r="E268"/>
      <c r="F268"/>
      <c r="G268"/>
      <c r="J268"/>
      <c r="M268">
        <f t="shared" si="16"/>
        <v>0</v>
      </c>
      <c r="N268" s="6" t="str">
        <f t="shared" si="17"/>
        <v>NAC</v>
      </c>
      <c r="O268" s="6">
        <f t="shared" si="18"/>
        <v>0</v>
      </c>
    </row>
    <row r="269" spans="1:15" x14ac:dyDescent="0.3">
      <c r="A269" s="6">
        <f t="shared" si="19"/>
        <v>1</v>
      </c>
      <c r="C269"/>
      <c r="D269"/>
      <c r="E269"/>
      <c r="F269"/>
      <c r="G269"/>
      <c r="J269"/>
      <c r="M269">
        <f t="shared" si="16"/>
        <v>0</v>
      </c>
      <c r="N269" s="6" t="str">
        <f t="shared" si="17"/>
        <v>NAC</v>
      </c>
      <c r="O269" s="6">
        <f t="shared" si="18"/>
        <v>0</v>
      </c>
    </row>
    <row r="270" spans="1:15" x14ac:dyDescent="0.3">
      <c r="A270" s="6" t="str">
        <f t="shared" si="19"/>
        <v/>
      </c>
      <c r="C270"/>
      <c r="D270"/>
      <c r="E270"/>
      <c r="F270"/>
      <c r="G270"/>
      <c r="J270"/>
      <c r="M270">
        <f t="shared" si="16"/>
        <v>0</v>
      </c>
      <c r="N270" s="6" t="str">
        <f t="shared" si="17"/>
        <v>NAC</v>
      </c>
      <c r="O270" s="6">
        <f t="shared" si="18"/>
        <v>0</v>
      </c>
    </row>
    <row r="271" spans="1:15" x14ac:dyDescent="0.3">
      <c r="A271" s="6">
        <f t="shared" si="19"/>
        <v>1</v>
      </c>
      <c r="C271"/>
      <c r="D271"/>
      <c r="E271"/>
      <c r="F271"/>
      <c r="G271"/>
      <c r="J271"/>
      <c r="M271">
        <f t="shared" si="16"/>
        <v>0</v>
      </c>
      <c r="N271" s="6" t="str">
        <f t="shared" si="17"/>
        <v>NAC</v>
      </c>
      <c r="O271" s="6">
        <f t="shared" si="18"/>
        <v>0</v>
      </c>
    </row>
    <row r="272" spans="1:15" x14ac:dyDescent="0.3">
      <c r="A272" s="6" t="str">
        <f t="shared" si="19"/>
        <v/>
      </c>
      <c r="C272"/>
      <c r="D272"/>
      <c r="E272"/>
      <c r="F272"/>
      <c r="G272"/>
      <c r="J272"/>
      <c r="M272">
        <f t="shared" si="16"/>
        <v>0</v>
      </c>
      <c r="N272" s="6" t="str">
        <f t="shared" si="17"/>
        <v>NAC</v>
      </c>
      <c r="O272" s="6">
        <f t="shared" si="18"/>
        <v>0</v>
      </c>
    </row>
    <row r="273" spans="1:15" x14ac:dyDescent="0.3">
      <c r="A273" s="6">
        <f t="shared" si="19"/>
        <v>1</v>
      </c>
      <c r="C273"/>
      <c r="D273"/>
      <c r="E273"/>
      <c r="F273"/>
      <c r="G273"/>
      <c r="J273"/>
      <c r="M273">
        <f t="shared" si="16"/>
        <v>0</v>
      </c>
      <c r="N273" s="6" t="str">
        <f t="shared" si="17"/>
        <v>NAC</v>
      </c>
      <c r="O273" s="6">
        <f t="shared" si="18"/>
        <v>0</v>
      </c>
    </row>
    <row r="274" spans="1:15" x14ac:dyDescent="0.3">
      <c r="A274" s="6" t="str">
        <f t="shared" si="19"/>
        <v/>
      </c>
      <c r="C274"/>
      <c r="D274"/>
      <c r="E274"/>
      <c r="F274"/>
      <c r="G274"/>
      <c r="J274"/>
      <c r="M274">
        <f t="shared" si="16"/>
        <v>0</v>
      </c>
      <c r="N274" s="6" t="str">
        <f t="shared" si="17"/>
        <v>NAC</v>
      </c>
      <c r="O274" s="6">
        <f t="shared" si="18"/>
        <v>0</v>
      </c>
    </row>
    <row r="275" spans="1:15" x14ac:dyDescent="0.3">
      <c r="A275" s="6">
        <f t="shared" si="19"/>
        <v>1</v>
      </c>
      <c r="C275"/>
      <c r="D275"/>
      <c r="E275"/>
      <c r="F275"/>
      <c r="G275"/>
      <c r="J275"/>
      <c r="M275">
        <f t="shared" si="16"/>
        <v>0</v>
      </c>
      <c r="N275" s="6" t="str">
        <f t="shared" si="17"/>
        <v>NAC</v>
      </c>
      <c r="O275" s="6">
        <f t="shared" si="18"/>
        <v>0</v>
      </c>
    </row>
    <row r="276" spans="1:15" x14ac:dyDescent="0.3">
      <c r="A276" s="6" t="str">
        <f t="shared" si="19"/>
        <v/>
      </c>
      <c r="C276"/>
      <c r="D276"/>
      <c r="E276"/>
      <c r="F276"/>
      <c r="G276"/>
      <c r="J276"/>
      <c r="M276">
        <f t="shared" si="16"/>
        <v>0</v>
      </c>
      <c r="N276" s="6" t="str">
        <f t="shared" si="17"/>
        <v>NAC</v>
      </c>
      <c r="O276" s="6">
        <f t="shared" si="18"/>
        <v>0</v>
      </c>
    </row>
    <row r="277" spans="1:15" x14ac:dyDescent="0.3">
      <c r="A277" s="6">
        <f t="shared" si="19"/>
        <v>1</v>
      </c>
      <c r="C277"/>
      <c r="D277"/>
      <c r="E277"/>
      <c r="F277"/>
      <c r="G277"/>
      <c r="J277"/>
      <c r="M277">
        <f t="shared" si="16"/>
        <v>0</v>
      </c>
      <c r="N277" s="6" t="str">
        <f t="shared" si="17"/>
        <v>NAC</v>
      </c>
      <c r="O277" s="6">
        <f t="shared" si="18"/>
        <v>0</v>
      </c>
    </row>
    <row r="278" spans="1:15" x14ac:dyDescent="0.3">
      <c r="A278" s="6" t="str">
        <f t="shared" si="19"/>
        <v/>
      </c>
      <c r="C278"/>
      <c r="D278"/>
      <c r="E278"/>
      <c r="F278"/>
      <c r="G278"/>
      <c r="J278"/>
      <c r="M278">
        <f t="shared" si="16"/>
        <v>0</v>
      </c>
      <c r="N278" s="6" t="str">
        <f t="shared" si="17"/>
        <v>NAC</v>
      </c>
      <c r="O278" s="6">
        <f t="shared" si="18"/>
        <v>0</v>
      </c>
    </row>
    <row r="279" spans="1:15" x14ac:dyDescent="0.3">
      <c r="A279" s="6">
        <f t="shared" si="19"/>
        <v>1</v>
      </c>
      <c r="C279"/>
      <c r="D279"/>
      <c r="E279"/>
      <c r="F279"/>
      <c r="G279"/>
      <c r="J279"/>
      <c r="M279">
        <f t="shared" si="16"/>
        <v>0</v>
      </c>
      <c r="N279" s="6" t="str">
        <f t="shared" si="17"/>
        <v>NAC</v>
      </c>
      <c r="O279" s="6">
        <f t="shared" si="18"/>
        <v>0</v>
      </c>
    </row>
    <row r="280" spans="1:15" x14ac:dyDescent="0.3">
      <c r="A280" s="6" t="str">
        <f t="shared" si="19"/>
        <v/>
      </c>
      <c r="C280"/>
      <c r="D280"/>
      <c r="E280"/>
      <c r="F280"/>
      <c r="G280"/>
      <c r="J280"/>
      <c r="M280">
        <f t="shared" si="16"/>
        <v>0</v>
      </c>
      <c r="N280" s="6" t="str">
        <f t="shared" si="17"/>
        <v>NAC</v>
      </c>
      <c r="O280" s="6">
        <f t="shared" si="18"/>
        <v>0</v>
      </c>
    </row>
    <row r="281" spans="1:15" x14ac:dyDescent="0.3">
      <c r="A281" s="6">
        <f t="shared" si="19"/>
        <v>1</v>
      </c>
      <c r="C281"/>
      <c r="D281"/>
      <c r="E281"/>
      <c r="F281"/>
      <c r="G281"/>
      <c r="J281"/>
      <c r="M281">
        <f t="shared" si="16"/>
        <v>0</v>
      </c>
      <c r="N281" s="6" t="str">
        <f t="shared" si="17"/>
        <v>NAC</v>
      </c>
      <c r="O281" s="6">
        <f t="shared" si="18"/>
        <v>0</v>
      </c>
    </row>
    <row r="282" spans="1:15" x14ac:dyDescent="0.3">
      <c r="A282" s="6" t="str">
        <f t="shared" si="19"/>
        <v/>
      </c>
      <c r="C282"/>
      <c r="D282"/>
      <c r="E282"/>
      <c r="F282"/>
      <c r="G282"/>
      <c r="J282"/>
      <c r="M282">
        <f t="shared" si="16"/>
        <v>0</v>
      </c>
      <c r="N282" s="6" t="str">
        <f t="shared" si="17"/>
        <v>NAC</v>
      </c>
      <c r="O282" s="6">
        <f t="shared" si="18"/>
        <v>0</v>
      </c>
    </row>
    <row r="283" spans="1:15" x14ac:dyDescent="0.3">
      <c r="A283" s="6">
        <f t="shared" si="19"/>
        <v>1</v>
      </c>
      <c r="C283"/>
      <c r="D283"/>
      <c r="E283"/>
      <c r="F283"/>
      <c r="G283"/>
      <c r="J283"/>
      <c r="M283">
        <f t="shared" si="16"/>
        <v>0</v>
      </c>
      <c r="N283" s="6" t="str">
        <f t="shared" si="17"/>
        <v>NAC</v>
      </c>
      <c r="O283" s="6">
        <f t="shared" si="18"/>
        <v>0</v>
      </c>
    </row>
    <row r="284" spans="1:15" x14ac:dyDescent="0.3">
      <c r="A284" s="6" t="str">
        <f t="shared" si="19"/>
        <v/>
      </c>
      <c r="C284"/>
      <c r="D284"/>
      <c r="E284"/>
      <c r="F284"/>
      <c r="G284"/>
      <c r="J284"/>
      <c r="M284">
        <f t="shared" si="16"/>
        <v>0</v>
      </c>
      <c r="N284" s="6" t="str">
        <f t="shared" si="17"/>
        <v>NAC</v>
      </c>
      <c r="O284" s="6">
        <f t="shared" si="18"/>
        <v>0</v>
      </c>
    </row>
    <row r="285" spans="1:15" x14ac:dyDescent="0.3">
      <c r="A285" s="6">
        <f t="shared" si="19"/>
        <v>1</v>
      </c>
      <c r="C285"/>
      <c r="D285"/>
      <c r="E285"/>
      <c r="F285"/>
      <c r="G285"/>
      <c r="J285"/>
      <c r="M285">
        <f t="shared" si="16"/>
        <v>0</v>
      </c>
      <c r="N285" s="6" t="str">
        <f t="shared" si="17"/>
        <v>NAC</v>
      </c>
      <c r="O285" s="6">
        <f t="shared" si="18"/>
        <v>0</v>
      </c>
    </row>
    <row r="286" spans="1:15" x14ac:dyDescent="0.3">
      <c r="A286" s="6" t="str">
        <f t="shared" si="19"/>
        <v/>
      </c>
      <c r="C286"/>
      <c r="D286"/>
      <c r="E286"/>
      <c r="F286"/>
      <c r="G286"/>
      <c r="J286"/>
      <c r="M286">
        <f t="shared" si="16"/>
        <v>0</v>
      </c>
      <c r="N286" s="6" t="str">
        <f t="shared" si="17"/>
        <v>NAC</v>
      </c>
      <c r="O286" s="6">
        <f t="shared" si="18"/>
        <v>0</v>
      </c>
    </row>
    <row r="287" spans="1:15" x14ac:dyDescent="0.3">
      <c r="A287" s="6">
        <f t="shared" si="19"/>
        <v>1</v>
      </c>
      <c r="C287"/>
      <c r="D287"/>
      <c r="E287"/>
      <c r="F287"/>
      <c r="G287"/>
      <c r="J287"/>
      <c r="M287">
        <f t="shared" si="16"/>
        <v>0</v>
      </c>
      <c r="N287" s="6" t="str">
        <f t="shared" si="17"/>
        <v>NAC</v>
      </c>
      <c r="O287" s="6">
        <f t="shared" si="18"/>
        <v>0</v>
      </c>
    </row>
    <row r="288" spans="1:15" x14ac:dyDescent="0.3">
      <c r="A288" s="6" t="str">
        <f t="shared" si="19"/>
        <v/>
      </c>
      <c r="C288"/>
      <c r="D288"/>
      <c r="E288"/>
      <c r="F288"/>
      <c r="G288"/>
      <c r="J288"/>
      <c r="M288">
        <f t="shared" si="16"/>
        <v>0</v>
      </c>
      <c r="N288" s="6" t="str">
        <f t="shared" si="17"/>
        <v>NAC</v>
      </c>
      <c r="O288" s="6">
        <f t="shared" si="18"/>
        <v>0</v>
      </c>
    </row>
    <row r="289" spans="1:15" x14ac:dyDescent="0.3">
      <c r="A289" s="6">
        <f t="shared" si="19"/>
        <v>1</v>
      </c>
      <c r="C289"/>
      <c r="D289"/>
      <c r="E289"/>
      <c r="F289"/>
      <c r="G289"/>
      <c r="J289"/>
      <c r="M289">
        <f t="shared" si="16"/>
        <v>0</v>
      </c>
      <c r="N289" s="6" t="str">
        <f t="shared" si="17"/>
        <v>NAC</v>
      </c>
      <c r="O289" s="6">
        <f t="shared" si="18"/>
        <v>0</v>
      </c>
    </row>
    <row r="290" spans="1:15" x14ac:dyDescent="0.3">
      <c r="A290" s="6" t="str">
        <f t="shared" si="19"/>
        <v/>
      </c>
      <c r="C290"/>
      <c r="D290"/>
      <c r="E290"/>
      <c r="F290"/>
      <c r="G290"/>
      <c r="J290"/>
      <c r="M290">
        <f t="shared" si="16"/>
        <v>0</v>
      </c>
      <c r="N290" s="6" t="str">
        <f t="shared" si="17"/>
        <v>NAC</v>
      </c>
      <c r="O290" s="6">
        <f t="shared" si="18"/>
        <v>0</v>
      </c>
    </row>
    <row r="291" spans="1:15" x14ac:dyDescent="0.3">
      <c r="A291" s="6">
        <f t="shared" si="19"/>
        <v>1</v>
      </c>
      <c r="C291"/>
      <c r="D291"/>
      <c r="E291"/>
      <c r="F291"/>
      <c r="G291"/>
      <c r="J291"/>
      <c r="M291">
        <f t="shared" si="16"/>
        <v>0</v>
      </c>
      <c r="N291" s="6" t="str">
        <f t="shared" si="17"/>
        <v>NAC</v>
      </c>
      <c r="O291" s="6">
        <f t="shared" si="18"/>
        <v>0</v>
      </c>
    </row>
    <row r="292" spans="1:15" x14ac:dyDescent="0.3">
      <c r="A292" s="6" t="str">
        <f t="shared" si="19"/>
        <v/>
      </c>
      <c r="C292"/>
      <c r="D292"/>
      <c r="E292"/>
      <c r="F292"/>
      <c r="G292"/>
      <c r="J292"/>
      <c r="M292">
        <f t="shared" si="16"/>
        <v>0</v>
      </c>
      <c r="N292" s="6" t="str">
        <f t="shared" si="17"/>
        <v>NAC</v>
      </c>
      <c r="O292" s="6">
        <f t="shared" si="18"/>
        <v>0</v>
      </c>
    </row>
    <row r="293" spans="1:15" x14ac:dyDescent="0.3">
      <c r="A293" s="6">
        <f t="shared" si="19"/>
        <v>1</v>
      </c>
      <c r="C293"/>
      <c r="D293"/>
      <c r="E293"/>
      <c r="F293"/>
      <c r="G293"/>
      <c r="J293"/>
      <c r="M293">
        <f t="shared" si="16"/>
        <v>0</v>
      </c>
      <c r="N293" s="6" t="str">
        <f t="shared" si="17"/>
        <v>NAC</v>
      </c>
      <c r="O293" s="6">
        <f t="shared" si="18"/>
        <v>0</v>
      </c>
    </row>
    <row r="294" spans="1:15" x14ac:dyDescent="0.3">
      <c r="A294" s="6" t="str">
        <f t="shared" si="19"/>
        <v/>
      </c>
      <c r="C294"/>
      <c r="D294"/>
      <c r="E294"/>
      <c r="F294"/>
      <c r="G294"/>
      <c r="J294"/>
      <c r="M294">
        <f t="shared" si="16"/>
        <v>0</v>
      </c>
      <c r="N294" s="6" t="str">
        <f t="shared" si="17"/>
        <v>NAC</v>
      </c>
      <c r="O294" s="6">
        <f t="shared" si="18"/>
        <v>0</v>
      </c>
    </row>
    <row r="295" spans="1:15" x14ac:dyDescent="0.3">
      <c r="A295" s="6">
        <f t="shared" si="19"/>
        <v>1</v>
      </c>
      <c r="C295"/>
      <c r="D295"/>
      <c r="E295"/>
      <c r="F295"/>
      <c r="G295"/>
      <c r="J295"/>
      <c r="M295">
        <f t="shared" si="16"/>
        <v>0</v>
      </c>
      <c r="N295" s="6" t="str">
        <f t="shared" si="17"/>
        <v>NAC</v>
      </c>
      <c r="O295" s="6">
        <f t="shared" si="18"/>
        <v>0</v>
      </c>
    </row>
    <row r="296" spans="1:15" x14ac:dyDescent="0.3">
      <c r="A296" s="6" t="str">
        <f t="shared" si="19"/>
        <v/>
      </c>
      <c r="C296"/>
      <c r="D296"/>
      <c r="E296"/>
      <c r="F296"/>
      <c r="G296"/>
      <c r="J296"/>
      <c r="M296">
        <f t="shared" si="16"/>
        <v>0</v>
      </c>
      <c r="N296" s="6" t="str">
        <f t="shared" si="17"/>
        <v>NAC</v>
      </c>
      <c r="O296" s="6">
        <f t="shared" si="18"/>
        <v>0</v>
      </c>
    </row>
    <row r="297" spans="1:15" x14ac:dyDescent="0.3">
      <c r="A297" s="6">
        <f t="shared" si="19"/>
        <v>1</v>
      </c>
      <c r="C297"/>
      <c r="D297"/>
      <c r="E297"/>
      <c r="F297"/>
      <c r="G297"/>
      <c r="J297"/>
      <c r="M297">
        <f t="shared" si="16"/>
        <v>0</v>
      </c>
      <c r="N297" s="6" t="str">
        <f t="shared" si="17"/>
        <v>NAC</v>
      </c>
      <c r="O297" s="6">
        <f t="shared" si="18"/>
        <v>0</v>
      </c>
    </row>
    <row r="298" spans="1:15" x14ac:dyDescent="0.3">
      <c r="A298" s="6" t="str">
        <f t="shared" si="19"/>
        <v/>
      </c>
      <c r="C298"/>
      <c r="D298"/>
      <c r="E298"/>
      <c r="F298"/>
      <c r="G298"/>
      <c r="J298"/>
      <c r="M298">
        <f t="shared" si="16"/>
        <v>0</v>
      </c>
      <c r="N298" s="6" t="str">
        <f t="shared" si="17"/>
        <v>NAC</v>
      </c>
      <c r="O298" s="6">
        <f t="shared" si="18"/>
        <v>0</v>
      </c>
    </row>
    <row r="299" spans="1:15" x14ac:dyDescent="0.3">
      <c r="A299" s="6">
        <f t="shared" si="19"/>
        <v>1</v>
      </c>
      <c r="C299"/>
      <c r="D299"/>
      <c r="E299"/>
      <c r="F299"/>
      <c r="G299"/>
      <c r="J299"/>
      <c r="M299">
        <f t="shared" si="16"/>
        <v>0</v>
      </c>
      <c r="N299" s="6" t="str">
        <f t="shared" si="17"/>
        <v>NAC</v>
      </c>
      <c r="O299" s="6">
        <f t="shared" si="18"/>
        <v>0</v>
      </c>
    </row>
    <row r="300" spans="1:15" x14ac:dyDescent="0.3">
      <c r="A300" s="6" t="str">
        <f t="shared" si="19"/>
        <v/>
      </c>
      <c r="C300"/>
      <c r="D300"/>
      <c r="E300"/>
      <c r="F300"/>
      <c r="G300"/>
      <c r="J300"/>
      <c r="M300">
        <f t="shared" si="16"/>
        <v>0</v>
      </c>
      <c r="N300" s="6" t="str">
        <f t="shared" si="17"/>
        <v>NAC</v>
      </c>
      <c r="O300" s="6">
        <f t="shared" si="18"/>
        <v>0</v>
      </c>
    </row>
    <row r="301" spans="1:15" x14ac:dyDescent="0.3">
      <c r="A301" s="6">
        <f t="shared" si="19"/>
        <v>1</v>
      </c>
      <c r="C301"/>
      <c r="D301"/>
      <c r="E301"/>
      <c r="F301"/>
      <c r="G301"/>
      <c r="J301"/>
      <c r="M301">
        <f t="shared" si="16"/>
        <v>0</v>
      </c>
      <c r="N301" s="6" t="str">
        <f t="shared" si="17"/>
        <v>NAC</v>
      </c>
      <c r="O301" s="6">
        <f t="shared" si="18"/>
        <v>0</v>
      </c>
    </row>
    <row r="302" spans="1:15" x14ac:dyDescent="0.3">
      <c r="A302" s="6" t="str">
        <f t="shared" si="19"/>
        <v/>
      </c>
      <c r="C302"/>
      <c r="D302"/>
      <c r="E302"/>
      <c r="F302"/>
      <c r="G302"/>
      <c r="J302"/>
      <c r="M302">
        <f t="shared" si="16"/>
        <v>0</v>
      </c>
      <c r="N302" s="6" t="str">
        <f t="shared" si="17"/>
        <v>NAC</v>
      </c>
      <c r="O302" s="6">
        <f t="shared" si="18"/>
        <v>0</v>
      </c>
    </row>
    <row r="303" spans="1:15" x14ac:dyDescent="0.3">
      <c r="A303" s="6">
        <f t="shared" si="19"/>
        <v>1</v>
      </c>
      <c r="C303"/>
      <c r="D303"/>
      <c r="E303"/>
      <c r="F303"/>
      <c r="G303"/>
      <c r="J303"/>
      <c r="M303">
        <f t="shared" si="16"/>
        <v>0</v>
      </c>
      <c r="N303" s="6" t="str">
        <f t="shared" si="17"/>
        <v>NAC</v>
      </c>
      <c r="O303" s="6">
        <f t="shared" si="18"/>
        <v>0</v>
      </c>
    </row>
    <row r="304" spans="1:15" x14ac:dyDescent="0.3">
      <c r="A304" s="6" t="str">
        <f t="shared" si="19"/>
        <v/>
      </c>
      <c r="C304"/>
      <c r="D304"/>
      <c r="E304"/>
      <c r="F304"/>
      <c r="G304"/>
      <c r="J304"/>
      <c r="M304">
        <f t="shared" si="16"/>
        <v>0</v>
      </c>
      <c r="N304" s="6" t="str">
        <f t="shared" si="17"/>
        <v>NAC</v>
      </c>
      <c r="O304" s="6">
        <f t="shared" si="18"/>
        <v>0</v>
      </c>
    </row>
    <row r="305" spans="1:15" x14ac:dyDescent="0.3">
      <c r="A305" s="6">
        <f t="shared" si="19"/>
        <v>1</v>
      </c>
      <c r="C305"/>
      <c r="D305"/>
      <c r="E305"/>
      <c r="F305"/>
      <c r="G305"/>
      <c r="J305"/>
      <c r="M305">
        <f t="shared" si="16"/>
        <v>0</v>
      </c>
      <c r="N305" s="6" t="str">
        <f t="shared" si="17"/>
        <v>NAC</v>
      </c>
      <c r="O305" s="6">
        <f t="shared" si="18"/>
        <v>0</v>
      </c>
    </row>
    <row r="306" spans="1:15" x14ac:dyDescent="0.3">
      <c r="A306" s="6" t="str">
        <f t="shared" si="19"/>
        <v/>
      </c>
      <c r="C306"/>
      <c r="D306"/>
      <c r="E306"/>
      <c r="F306"/>
      <c r="G306"/>
      <c r="J306"/>
      <c r="M306">
        <f t="shared" si="16"/>
        <v>0</v>
      </c>
      <c r="N306" s="6" t="str">
        <f t="shared" si="17"/>
        <v>NAC</v>
      </c>
      <c r="O306" s="6">
        <f t="shared" si="18"/>
        <v>0</v>
      </c>
    </row>
    <row r="307" spans="1:15" x14ac:dyDescent="0.3">
      <c r="A307" s="6">
        <f t="shared" si="19"/>
        <v>1</v>
      </c>
      <c r="C307"/>
      <c r="D307"/>
      <c r="E307"/>
      <c r="F307"/>
      <c r="G307"/>
      <c r="J307"/>
      <c r="M307">
        <f t="shared" si="16"/>
        <v>0</v>
      </c>
      <c r="N307" s="6" t="str">
        <f t="shared" si="17"/>
        <v>NAC</v>
      </c>
      <c r="O307" s="6">
        <f t="shared" si="18"/>
        <v>0</v>
      </c>
    </row>
    <row r="308" spans="1:15" x14ac:dyDescent="0.3">
      <c r="A308" s="6" t="str">
        <f t="shared" si="19"/>
        <v/>
      </c>
      <c r="C308"/>
      <c r="D308"/>
      <c r="E308"/>
      <c r="F308"/>
      <c r="G308"/>
      <c r="J308"/>
      <c r="M308">
        <f t="shared" si="16"/>
        <v>0</v>
      </c>
      <c r="N308" s="6" t="str">
        <f t="shared" si="17"/>
        <v>NAC</v>
      </c>
      <c r="O308" s="6">
        <f t="shared" si="18"/>
        <v>0</v>
      </c>
    </row>
    <row r="309" spans="1:15" x14ac:dyDescent="0.3">
      <c r="A309" s="6">
        <f t="shared" si="19"/>
        <v>1</v>
      </c>
      <c r="C309"/>
      <c r="D309"/>
      <c r="E309"/>
      <c r="F309"/>
      <c r="G309"/>
      <c r="J309"/>
      <c r="M309">
        <f t="shared" si="16"/>
        <v>0</v>
      </c>
      <c r="N309" s="6" t="str">
        <f t="shared" si="17"/>
        <v>NAC</v>
      </c>
      <c r="O309" s="6">
        <f t="shared" si="18"/>
        <v>0</v>
      </c>
    </row>
    <row r="310" spans="1:15" x14ac:dyDescent="0.3">
      <c r="A310" s="6" t="str">
        <f t="shared" si="19"/>
        <v/>
      </c>
      <c r="C310"/>
      <c r="D310"/>
      <c r="E310"/>
      <c r="F310"/>
      <c r="G310"/>
      <c r="J310"/>
      <c r="M310">
        <f t="shared" si="16"/>
        <v>0</v>
      </c>
      <c r="N310" s="6" t="str">
        <f t="shared" si="17"/>
        <v>NAC</v>
      </c>
      <c r="O310" s="6">
        <f t="shared" si="18"/>
        <v>0</v>
      </c>
    </row>
    <row r="311" spans="1:15" x14ac:dyDescent="0.3">
      <c r="A311" s="6">
        <f t="shared" si="19"/>
        <v>1</v>
      </c>
      <c r="C311"/>
      <c r="D311"/>
      <c r="E311"/>
      <c r="F311"/>
      <c r="G311"/>
      <c r="J311"/>
      <c r="M311">
        <f t="shared" si="16"/>
        <v>0</v>
      </c>
      <c r="N311" s="6" t="str">
        <f t="shared" si="17"/>
        <v>NAC</v>
      </c>
      <c r="O311" s="6">
        <f t="shared" si="18"/>
        <v>0</v>
      </c>
    </row>
    <row r="312" spans="1:15" x14ac:dyDescent="0.3">
      <c r="A312" s="6" t="str">
        <f t="shared" si="19"/>
        <v/>
      </c>
      <c r="C312"/>
      <c r="D312"/>
      <c r="E312"/>
      <c r="F312"/>
      <c r="G312"/>
      <c r="J312"/>
      <c r="M312">
        <f t="shared" si="16"/>
        <v>0</v>
      </c>
      <c r="N312" s="6" t="str">
        <f t="shared" si="17"/>
        <v>NAC</v>
      </c>
      <c r="O312" s="6">
        <f t="shared" si="18"/>
        <v>0</v>
      </c>
    </row>
    <row r="313" spans="1:15" x14ac:dyDescent="0.3">
      <c r="A313" s="6">
        <f t="shared" si="19"/>
        <v>1</v>
      </c>
      <c r="C313"/>
      <c r="D313"/>
      <c r="E313"/>
      <c r="F313"/>
      <c r="G313"/>
      <c r="J313"/>
      <c r="M313">
        <f t="shared" si="16"/>
        <v>0</v>
      </c>
      <c r="N313" s="6" t="str">
        <f t="shared" si="17"/>
        <v>NAC</v>
      </c>
      <c r="O313" s="6">
        <f t="shared" si="18"/>
        <v>0</v>
      </c>
    </row>
    <row r="314" spans="1:15" x14ac:dyDescent="0.3">
      <c r="A314" s="6" t="str">
        <f t="shared" si="19"/>
        <v/>
      </c>
      <c r="C314"/>
      <c r="D314"/>
      <c r="E314"/>
      <c r="F314"/>
      <c r="G314"/>
      <c r="J314"/>
      <c r="M314">
        <f t="shared" si="16"/>
        <v>0</v>
      </c>
      <c r="N314" s="6" t="str">
        <f t="shared" si="17"/>
        <v>NAC</v>
      </c>
      <c r="O314" s="6">
        <f t="shared" si="18"/>
        <v>0</v>
      </c>
    </row>
    <row r="315" spans="1:15" x14ac:dyDescent="0.3">
      <c r="A315" s="6">
        <f t="shared" si="19"/>
        <v>1</v>
      </c>
      <c r="C315"/>
      <c r="D315"/>
      <c r="E315"/>
      <c r="F315"/>
      <c r="G315"/>
      <c r="J315"/>
      <c r="M315">
        <f t="shared" si="16"/>
        <v>0</v>
      </c>
      <c r="N315" s="6" t="str">
        <f t="shared" si="17"/>
        <v>NAC</v>
      </c>
      <c r="O315" s="6">
        <f t="shared" si="18"/>
        <v>0</v>
      </c>
    </row>
    <row r="316" spans="1:15" x14ac:dyDescent="0.3">
      <c r="A316" s="6" t="str">
        <f t="shared" si="19"/>
        <v/>
      </c>
      <c r="C316"/>
      <c r="D316"/>
      <c r="E316"/>
      <c r="F316"/>
      <c r="G316"/>
      <c r="J316"/>
      <c r="M316">
        <f t="shared" si="16"/>
        <v>0</v>
      </c>
      <c r="N316" s="6" t="str">
        <f t="shared" si="17"/>
        <v>NAC</v>
      </c>
      <c r="O316" s="6">
        <f t="shared" si="18"/>
        <v>0</v>
      </c>
    </row>
    <row r="317" spans="1:15" x14ac:dyDescent="0.3">
      <c r="A317" s="6">
        <f t="shared" si="19"/>
        <v>1</v>
      </c>
      <c r="C317"/>
      <c r="D317"/>
      <c r="E317"/>
      <c r="F317"/>
      <c r="G317"/>
      <c r="J317"/>
      <c r="M317">
        <f t="shared" si="16"/>
        <v>0</v>
      </c>
      <c r="N317" s="6" t="str">
        <f t="shared" si="17"/>
        <v>NAC</v>
      </c>
      <c r="O317" s="6">
        <f t="shared" si="18"/>
        <v>0</v>
      </c>
    </row>
    <row r="318" spans="1:15" x14ac:dyDescent="0.3">
      <c r="A318" s="6" t="str">
        <f t="shared" si="19"/>
        <v/>
      </c>
      <c r="C318"/>
      <c r="D318"/>
      <c r="E318"/>
      <c r="F318"/>
      <c r="G318"/>
      <c r="J318"/>
      <c r="M318">
        <f t="shared" si="16"/>
        <v>0</v>
      </c>
      <c r="N318" s="6" t="str">
        <f t="shared" si="17"/>
        <v>NAC</v>
      </c>
      <c r="O318" s="6">
        <f t="shared" si="18"/>
        <v>0</v>
      </c>
    </row>
    <row r="319" spans="1:15" x14ac:dyDescent="0.3">
      <c r="A319" s="6">
        <f t="shared" si="19"/>
        <v>1</v>
      </c>
      <c r="C319"/>
      <c r="D319"/>
      <c r="E319"/>
      <c r="F319"/>
      <c r="G319"/>
      <c r="J319"/>
      <c r="M319">
        <f t="shared" si="16"/>
        <v>0</v>
      </c>
      <c r="N319" s="6" t="str">
        <f t="shared" si="17"/>
        <v>NAC</v>
      </c>
      <c r="O319" s="6">
        <f t="shared" si="18"/>
        <v>0</v>
      </c>
    </row>
    <row r="320" spans="1:15" x14ac:dyDescent="0.3">
      <c r="A320" s="6" t="str">
        <f t="shared" si="19"/>
        <v/>
      </c>
      <c r="C320"/>
      <c r="D320"/>
      <c r="E320"/>
      <c r="F320"/>
      <c r="G320"/>
      <c r="J320"/>
      <c r="M320">
        <f t="shared" si="16"/>
        <v>0</v>
      </c>
      <c r="N320" s="6" t="str">
        <f t="shared" si="17"/>
        <v>NAC</v>
      </c>
      <c r="O320" s="6">
        <f t="shared" si="18"/>
        <v>0</v>
      </c>
    </row>
    <row r="321" spans="1:15" x14ac:dyDescent="0.3">
      <c r="A321" s="6">
        <f t="shared" si="19"/>
        <v>1</v>
      </c>
      <c r="C321"/>
      <c r="D321"/>
      <c r="E321"/>
      <c r="F321"/>
      <c r="G321"/>
      <c r="J321"/>
      <c r="M321">
        <f t="shared" si="16"/>
        <v>0</v>
      </c>
      <c r="N321" s="6" t="str">
        <f t="shared" si="17"/>
        <v>NAC</v>
      </c>
      <c r="O321" s="6">
        <f t="shared" si="18"/>
        <v>0</v>
      </c>
    </row>
    <row r="322" spans="1:15" x14ac:dyDescent="0.3">
      <c r="A322" s="6" t="str">
        <f t="shared" si="19"/>
        <v/>
      </c>
      <c r="C322"/>
      <c r="D322"/>
      <c r="E322"/>
      <c r="F322"/>
      <c r="G322"/>
      <c r="J322"/>
      <c r="M322">
        <f t="shared" si="16"/>
        <v>0</v>
      </c>
      <c r="N322" s="6" t="str">
        <f t="shared" si="17"/>
        <v>NAC</v>
      </c>
      <c r="O322" s="6">
        <f t="shared" si="18"/>
        <v>0</v>
      </c>
    </row>
    <row r="323" spans="1:15" x14ac:dyDescent="0.3">
      <c r="A323" s="6">
        <f t="shared" si="19"/>
        <v>1</v>
      </c>
      <c r="C323"/>
      <c r="D323"/>
      <c r="E323"/>
      <c r="F323"/>
      <c r="G323"/>
      <c r="J323"/>
      <c r="M323">
        <f t="shared" si="16"/>
        <v>0</v>
      </c>
      <c r="N323" s="6" t="str">
        <f t="shared" si="17"/>
        <v>NAC</v>
      </c>
      <c r="O323" s="6">
        <f t="shared" si="18"/>
        <v>0</v>
      </c>
    </row>
    <row r="324" spans="1:15" x14ac:dyDescent="0.3">
      <c r="A324" s="6" t="str">
        <f t="shared" si="19"/>
        <v/>
      </c>
      <c r="C324"/>
      <c r="D324"/>
      <c r="E324"/>
      <c r="F324"/>
      <c r="G324"/>
      <c r="J324"/>
      <c r="M324">
        <f t="shared" si="16"/>
        <v>0</v>
      </c>
      <c r="N324" s="6" t="str">
        <f t="shared" si="17"/>
        <v>NAC</v>
      </c>
      <c r="O324" s="6">
        <f t="shared" si="18"/>
        <v>0</v>
      </c>
    </row>
    <row r="325" spans="1:15" x14ac:dyDescent="0.3">
      <c r="A325" s="6">
        <f t="shared" si="19"/>
        <v>1</v>
      </c>
      <c r="C325"/>
      <c r="D325"/>
      <c r="E325"/>
      <c r="F325"/>
      <c r="G325"/>
      <c r="J325"/>
      <c r="M325">
        <f t="shared" si="16"/>
        <v>0</v>
      </c>
      <c r="N325" s="6" t="str">
        <f t="shared" si="17"/>
        <v>NAC</v>
      </c>
      <c r="O325" s="6">
        <f t="shared" si="18"/>
        <v>0</v>
      </c>
    </row>
    <row r="326" spans="1:15" x14ac:dyDescent="0.3">
      <c r="A326" s="6" t="str">
        <f t="shared" si="19"/>
        <v/>
      </c>
      <c r="C326"/>
      <c r="D326"/>
      <c r="E326"/>
      <c r="F326"/>
      <c r="G326"/>
      <c r="J326"/>
      <c r="M326">
        <f t="shared" ref="M326:M341" si="20">B326</f>
        <v>0</v>
      </c>
      <c r="N326" s="6" t="str">
        <f t="shared" ref="N326:N341" si="21">IF(SUM(C326:L326)&gt;0,"FEI", "NAC")</f>
        <v>NAC</v>
      </c>
      <c r="O326" s="6">
        <f t="shared" ref="O326:O341" si="22">MAX(C326:L326)</f>
        <v>0</v>
      </c>
    </row>
    <row r="327" spans="1:15" x14ac:dyDescent="0.3">
      <c r="A327" s="6">
        <f t="shared" si="19"/>
        <v>1</v>
      </c>
      <c r="C327"/>
      <c r="D327"/>
      <c r="E327"/>
      <c r="F327"/>
      <c r="G327"/>
      <c r="J327"/>
      <c r="M327">
        <f t="shared" si="20"/>
        <v>0</v>
      </c>
      <c r="N327" s="6" t="str">
        <f t="shared" si="21"/>
        <v>NAC</v>
      </c>
      <c r="O327" s="6">
        <f t="shared" si="22"/>
        <v>0</v>
      </c>
    </row>
    <row r="328" spans="1:15" x14ac:dyDescent="0.3">
      <c r="A328" s="6" t="str">
        <f t="shared" ref="A328:A391" si="23">IF(A327="",1,IF(B327="","",A327+1))</f>
        <v/>
      </c>
      <c r="C328"/>
      <c r="D328"/>
      <c r="E328"/>
      <c r="F328"/>
      <c r="G328"/>
      <c r="J328"/>
      <c r="M328">
        <f t="shared" si="20"/>
        <v>0</v>
      </c>
      <c r="N328" s="6" t="str">
        <f t="shared" si="21"/>
        <v>NAC</v>
      </c>
      <c r="O328" s="6">
        <f t="shared" si="22"/>
        <v>0</v>
      </c>
    </row>
    <row r="329" spans="1:15" x14ac:dyDescent="0.3">
      <c r="A329" s="6">
        <f t="shared" si="23"/>
        <v>1</v>
      </c>
      <c r="C329"/>
      <c r="D329"/>
      <c r="E329"/>
      <c r="F329"/>
      <c r="G329"/>
      <c r="J329"/>
      <c r="M329">
        <f t="shared" si="20"/>
        <v>0</v>
      </c>
      <c r="N329" s="6" t="str">
        <f t="shared" si="21"/>
        <v>NAC</v>
      </c>
      <c r="O329" s="6">
        <f t="shared" si="22"/>
        <v>0</v>
      </c>
    </row>
    <row r="330" spans="1:15" x14ac:dyDescent="0.3">
      <c r="A330" s="6" t="str">
        <f t="shared" si="23"/>
        <v/>
      </c>
      <c r="C330"/>
      <c r="D330"/>
      <c r="E330"/>
      <c r="F330"/>
      <c r="G330"/>
      <c r="J330"/>
      <c r="M330">
        <f t="shared" si="20"/>
        <v>0</v>
      </c>
      <c r="N330" s="6" t="str">
        <f t="shared" si="21"/>
        <v>NAC</v>
      </c>
      <c r="O330" s="6">
        <f t="shared" si="22"/>
        <v>0</v>
      </c>
    </row>
    <row r="331" spans="1:15" x14ac:dyDescent="0.3">
      <c r="A331" s="6">
        <f t="shared" si="23"/>
        <v>1</v>
      </c>
      <c r="C331"/>
      <c r="D331"/>
      <c r="E331"/>
      <c r="F331"/>
      <c r="G331"/>
      <c r="J331"/>
      <c r="M331">
        <f t="shared" si="20"/>
        <v>0</v>
      </c>
      <c r="N331" s="6" t="str">
        <f t="shared" si="21"/>
        <v>NAC</v>
      </c>
      <c r="O331" s="6">
        <f t="shared" si="22"/>
        <v>0</v>
      </c>
    </row>
    <row r="332" spans="1:15" x14ac:dyDescent="0.3">
      <c r="A332" s="6" t="str">
        <f t="shared" si="23"/>
        <v/>
      </c>
      <c r="C332"/>
      <c r="D332"/>
      <c r="E332"/>
      <c r="F332"/>
      <c r="G332"/>
      <c r="J332"/>
      <c r="M332">
        <f t="shared" si="20"/>
        <v>0</v>
      </c>
      <c r="N332" s="6" t="str">
        <f t="shared" si="21"/>
        <v>NAC</v>
      </c>
      <c r="O332" s="6">
        <f t="shared" si="22"/>
        <v>0</v>
      </c>
    </row>
    <row r="333" spans="1:15" x14ac:dyDescent="0.3">
      <c r="A333" s="6">
        <f t="shared" si="23"/>
        <v>1</v>
      </c>
      <c r="C333"/>
      <c r="D333"/>
      <c r="E333"/>
      <c r="F333"/>
      <c r="G333"/>
      <c r="J333"/>
      <c r="M333">
        <f t="shared" si="20"/>
        <v>0</v>
      </c>
      <c r="N333" s="6" t="str">
        <f t="shared" si="21"/>
        <v>NAC</v>
      </c>
      <c r="O333" s="6">
        <f t="shared" si="22"/>
        <v>0</v>
      </c>
    </row>
    <row r="334" spans="1:15" x14ac:dyDescent="0.3">
      <c r="A334" s="6" t="str">
        <f t="shared" si="23"/>
        <v/>
      </c>
      <c r="C334"/>
      <c r="D334"/>
      <c r="E334"/>
      <c r="F334"/>
      <c r="G334"/>
      <c r="J334"/>
      <c r="M334">
        <f t="shared" si="20"/>
        <v>0</v>
      </c>
      <c r="N334" s="6" t="str">
        <f t="shared" si="21"/>
        <v>NAC</v>
      </c>
      <c r="O334" s="6">
        <f t="shared" si="22"/>
        <v>0</v>
      </c>
    </row>
    <row r="335" spans="1:15" x14ac:dyDescent="0.3">
      <c r="A335" s="6">
        <f t="shared" si="23"/>
        <v>1</v>
      </c>
      <c r="C335"/>
      <c r="D335"/>
      <c r="E335"/>
      <c r="F335"/>
      <c r="G335"/>
      <c r="J335"/>
      <c r="M335">
        <f t="shared" si="20"/>
        <v>0</v>
      </c>
      <c r="N335" s="6" t="str">
        <f t="shared" si="21"/>
        <v>NAC</v>
      </c>
      <c r="O335" s="6">
        <f t="shared" si="22"/>
        <v>0</v>
      </c>
    </row>
    <row r="336" spans="1:15" x14ac:dyDescent="0.3">
      <c r="A336" s="6" t="str">
        <f t="shared" si="23"/>
        <v/>
      </c>
      <c r="C336"/>
      <c r="D336"/>
      <c r="E336"/>
      <c r="F336"/>
      <c r="G336"/>
      <c r="J336"/>
      <c r="M336">
        <f t="shared" si="20"/>
        <v>0</v>
      </c>
      <c r="N336" s="6" t="str">
        <f t="shared" si="21"/>
        <v>NAC</v>
      </c>
      <c r="O336" s="6">
        <f t="shared" si="22"/>
        <v>0</v>
      </c>
    </row>
    <row r="337" spans="1:15" x14ac:dyDescent="0.3">
      <c r="A337" s="6">
        <f t="shared" si="23"/>
        <v>1</v>
      </c>
      <c r="C337"/>
      <c r="D337"/>
      <c r="E337"/>
      <c r="F337"/>
      <c r="G337"/>
      <c r="J337"/>
      <c r="M337">
        <f t="shared" si="20"/>
        <v>0</v>
      </c>
      <c r="N337" s="6" t="str">
        <f t="shared" si="21"/>
        <v>NAC</v>
      </c>
      <c r="O337" s="6">
        <f t="shared" si="22"/>
        <v>0</v>
      </c>
    </row>
    <row r="338" spans="1:15" x14ac:dyDescent="0.3">
      <c r="A338" s="6" t="str">
        <f t="shared" si="23"/>
        <v/>
      </c>
      <c r="C338"/>
      <c r="D338"/>
      <c r="E338"/>
      <c r="F338"/>
      <c r="G338"/>
      <c r="J338"/>
      <c r="M338">
        <f t="shared" si="20"/>
        <v>0</v>
      </c>
      <c r="N338" s="6" t="str">
        <f t="shared" si="21"/>
        <v>NAC</v>
      </c>
      <c r="O338" s="6">
        <f t="shared" si="22"/>
        <v>0</v>
      </c>
    </row>
    <row r="339" spans="1:15" x14ac:dyDescent="0.3">
      <c r="A339" s="6">
        <f t="shared" si="23"/>
        <v>1</v>
      </c>
      <c r="C339"/>
      <c r="D339"/>
      <c r="E339"/>
      <c r="F339"/>
      <c r="G339"/>
      <c r="J339"/>
      <c r="M339">
        <f t="shared" si="20"/>
        <v>0</v>
      </c>
      <c r="N339" s="6" t="str">
        <f t="shared" si="21"/>
        <v>NAC</v>
      </c>
      <c r="O339" s="6">
        <f t="shared" si="22"/>
        <v>0</v>
      </c>
    </row>
    <row r="340" spans="1:15" x14ac:dyDescent="0.3">
      <c r="A340" s="6" t="str">
        <f t="shared" si="23"/>
        <v/>
      </c>
      <c r="C340"/>
      <c r="D340"/>
      <c r="E340"/>
      <c r="F340"/>
      <c r="G340"/>
      <c r="J340"/>
      <c r="M340">
        <f t="shared" si="20"/>
        <v>0</v>
      </c>
      <c r="N340" s="6" t="str">
        <f t="shared" si="21"/>
        <v>NAC</v>
      </c>
      <c r="O340" s="6">
        <f t="shared" si="22"/>
        <v>0</v>
      </c>
    </row>
    <row r="341" spans="1:15" x14ac:dyDescent="0.3">
      <c r="A341" s="6">
        <f t="shared" si="23"/>
        <v>1</v>
      </c>
      <c r="C341"/>
      <c r="D341"/>
      <c r="E341"/>
      <c r="F341"/>
      <c r="G341"/>
      <c r="J341"/>
      <c r="M341">
        <f t="shared" si="20"/>
        <v>0</v>
      </c>
      <c r="N341" s="6" t="str">
        <f t="shared" si="21"/>
        <v>NAC</v>
      </c>
      <c r="O341" s="6">
        <f t="shared" si="22"/>
        <v>0</v>
      </c>
    </row>
    <row r="342" spans="1:15" x14ac:dyDescent="0.3">
      <c r="A342" s="6" t="str">
        <f t="shared" si="23"/>
        <v/>
      </c>
      <c r="C342"/>
      <c r="D342"/>
      <c r="E342"/>
      <c r="F342"/>
      <c r="G342"/>
      <c r="J342"/>
    </row>
    <row r="343" spans="1:15" x14ac:dyDescent="0.3">
      <c r="A343" s="6">
        <f t="shared" si="23"/>
        <v>1</v>
      </c>
      <c r="C343"/>
      <c r="D343"/>
      <c r="E343"/>
      <c r="F343"/>
      <c r="G343"/>
      <c r="J343"/>
    </row>
    <row r="344" spans="1:15" x14ac:dyDescent="0.3">
      <c r="A344" s="6" t="str">
        <f t="shared" si="23"/>
        <v/>
      </c>
      <c r="C344"/>
      <c r="D344"/>
      <c r="E344"/>
      <c r="F344"/>
      <c r="G344"/>
      <c r="J344"/>
    </row>
    <row r="345" spans="1:15" x14ac:dyDescent="0.3">
      <c r="A345" s="6">
        <f t="shared" si="23"/>
        <v>1</v>
      </c>
      <c r="C345"/>
      <c r="D345"/>
      <c r="E345"/>
      <c r="F345"/>
      <c r="G345"/>
      <c r="J345"/>
    </row>
    <row r="346" spans="1:15" x14ac:dyDescent="0.3">
      <c r="A346" s="6" t="str">
        <f t="shared" si="23"/>
        <v/>
      </c>
      <c r="C346"/>
      <c r="D346"/>
      <c r="E346"/>
      <c r="F346"/>
      <c r="G346"/>
      <c r="J346"/>
    </row>
    <row r="347" spans="1:15" x14ac:dyDescent="0.3">
      <c r="A347" s="6">
        <f t="shared" si="23"/>
        <v>1</v>
      </c>
      <c r="C347"/>
      <c r="D347"/>
      <c r="E347"/>
      <c r="F347"/>
      <c r="G347"/>
      <c r="J347"/>
    </row>
    <row r="348" spans="1:15" x14ac:dyDescent="0.3">
      <c r="A348" s="6" t="str">
        <f t="shared" si="23"/>
        <v/>
      </c>
      <c r="C348"/>
      <c r="D348"/>
      <c r="E348"/>
      <c r="F348"/>
      <c r="G348"/>
      <c r="J348"/>
    </row>
    <row r="349" spans="1:15" x14ac:dyDescent="0.3">
      <c r="A349" s="6">
        <f t="shared" si="23"/>
        <v>1</v>
      </c>
      <c r="C349"/>
      <c r="D349"/>
      <c r="E349"/>
      <c r="F349"/>
      <c r="G349"/>
      <c r="J349"/>
    </row>
    <row r="350" spans="1:15" x14ac:dyDescent="0.3">
      <c r="A350" s="6" t="str">
        <f t="shared" si="23"/>
        <v/>
      </c>
      <c r="C350"/>
      <c r="D350"/>
      <c r="E350"/>
      <c r="F350"/>
      <c r="G350"/>
      <c r="J350"/>
    </row>
    <row r="351" spans="1:15" x14ac:dyDescent="0.3">
      <c r="A351" s="6">
        <f t="shared" si="23"/>
        <v>1</v>
      </c>
      <c r="C351"/>
      <c r="D351"/>
      <c r="E351"/>
      <c r="F351"/>
      <c r="G351"/>
      <c r="J351"/>
    </row>
    <row r="352" spans="1:15" x14ac:dyDescent="0.3">
      <c r="A352" s="6" t="str">
        <f t="shared" si="23"/>
        <v/>
      </c>
      <c r="C352"/>
      <c r="D352"/>
      <c r="E352"/>
      <c r="F352"/>
      <c r="G352"/>
      <c r="J352"/>
    </row>
    <row r="353" spans="1:10" x14ac:dyDescent="0.3">
      <c r="A353" s="6">
        <f t="shared" si="23"/>
        <v>1</v>
      </c>
      <c r="C353"/>
      <c r="D353"/>
      <c r="E353"/>
      <c r="F353"/>
      <c r="G353"/>
      <c r="J353"/>
    </row>
    <row r="354" spans="1:10" x14ac:dyDescent="0.3">
      <c r="A354" s="6" t="str">
        <f t="shared" si="23"/>
        <v/>
      </c>
      <c r="C354"/>
      <c r="D354"/>
      <c r="E354"/>
      <c r="F354"/>
      <c r="G354"/>
      <c r="J354"/>
    </row>
    <row r="355" spans="1:10" x14ac:dyDescent="0.3">
      <c r="A355" s="6">
        <f t="shared" si="23"/>
        <v>1</v>
      </c>
      <c r="C355"/>
      <c r="D355"/>
      <c r="E355"/>
      <c r="F355"/>
      <c r="G355"/>
      <c r="J355"/>
    </row>
    <row r="356" spans="1:10" x14ac:dyDescent="0.3">
      <c r="A356" s="6" t="str">
        <f t="shared" si="23"/>
        <v/>
      </c>
      <c r="C356"/>
      <c r="D356"/>
      <c r="E356"/>
      <c r="F356"/>
      <c r="G356"/>
      <c r="J356"/>
    </row>
    <row r="357" spans="1:10" x14ac:dyDescent="0.3">
      <c r="A357" s="6">
        <f t="shared" si="23"/>
        <v>1</v>
      </c>
      <c r="C357"/>
      <c r="D357"/>
      <c r="E357"/>
      <c r="F357"/>
      <c r="G357"/>
      <c r="J357"/>
    </row>
    <row r="358" spans="1:10" x14ac:dyDescent="0.3">
      <c r="A358" s="6" t="str">
        <f t="shared" si="23"/>
        <v/>
      </c>
      <c r="C358"/>
      <c r="D358"/>
      <c r="E358"/>
      <c r="F358"/>
      <c r="G358"/>
      <c r="J358"/>
    </row>
    <row r="359" spans="1:10" x14ac:dyDescent="0.3">
      <c r="A359" s="6">
        <f t="shared" si="23"/>
        <v>1</v>
      </c>
      <c r="C359"/>
      <c r="D359"/>
      <c r="E359"/>
      <c r="F359"/>
      <c r="G359"/>
      <c r="J359"/>
    </row>
    <row r="360" spans="1:10" x14ac:dyDescent="0.3">
      <c r="A360" s="6" t="str">
        <f t="shared" si="23"/>
        <v/>
      </c>
      <c r="C360"/>
      <c r="D360"/>
      <c r="E360"/>
      <c r="F360"/>
      <c r="G360"/>
      <c r="J360"/>
    </row>
    <row r="361" spans="1:10" x14ac:dyDescent="0.3">
      <c r="A361" s="6">
        <f t="shared" si="23"/>
        <v>1</v>
      </c>
      <c r="C361"/>
      <c r="D361"/>
      <c r="E361"/>
      <c r="F361"/>
      <c r="G361"/>
      <c r="J361"/>
    </row>
    <row r="362" spans="1:10" x14ac:dyDescent="0.3">
      <c r="A362" s="6" t="str">
        <f t="shared" si="23"/>
        <v/>
      </c>
      <c r="C362"/>
      <c r="D362"/>
      <c r="E362"/>
      <c r="F362"/>
      <c r="G362"/>
      <c r="J362"/>
    </row>
    <row r="363" spans="1:10" x14ac:dyDescent="0.3">
      <c r="A363" s="6">
        <f t="shared" si="23"/>
        <v>1</v>
      </c>
      <c r="C363"/>
      <c r="D363"/>
      <c r="E363"/>
      <c r="F363"/>
      <c r="G363"/>
      <c r="J363"/>
    </row>
    <row r="364" spans="1:10" x14ac:dyDescent="0.3">
      <c r="A364" s="6" t="str">
        <f t="shared" si="23"/>
        <v/>
      </c>
      <c r="C364"/>
      <c r="D364"/>
      <c r="E364"/>
      <c r="F364"/>
      <c r="G364"/>
      <c r="J364"/>
    </row>
    <row r="365" spans="1:10" x14ac:dyDescent="0.3">
      <c r="A365" s="6">
        <f t="shared" si="23"/>
        <v>1</v>
      </c>
      <c r="C365"/>
      <c r="D365"/>
      <c r="E365"/>
      <c r="F365"/>
      <c r="G365"/>
      <c r="J365"/>
    </row>
    <row r="366" spans="1:10" x14ac:dyDescent="0.3">
      <c r="A366" s="6" t="str">
        <f t="shared" si="23"/>
        <v/>
      </c>
      <c r="C366"/>
      <c r="D366"/>
      <c r="E366"/>
      <c r="F366"/>
      <c r="G366"/>
      <c r="J366"/>
    </row>
    <row r="367" spans="1:10" x14ac:dyDescent="0.3">
      <c r="A367" s="6">
        <f t="shared" si="23"/>
        <v>1</v>
      </c>
      <c r="C367"/>
      <c r="D367"/>
      <c r="E367"/>
      <c r="F367"/>
      <c r="G367"/>
      <c r="J367"/>
    </row>
    <row r="368" spans="1:10" x14ac:dyDescent="0.3">
      <c r="A368" s="6" t="str">
        <f t="shared" si="23"/>
        <v/>
      </c>
      <c r="C368"/>
      <c r="D368"/>
      <c r="E368"/>
      <c r="F368"/>
      <c r="G368"/>
      <c r="J368"/>
    </row>
    <row r="369" spans="1:10" x14ac:dyDescent="0.3">
      <c r="A369" s="6">
        <f t="shared" si="23"/>
        <v>1</v>
      </c>
      <c r="C369"/>
      <c r="D369"/>
      <c r="E369"/>
      <c r="F369"/>
      <c r="G369"/>
      <c r="J369"/>
    </row>
    <row r="370" spans="1:10" x14ac:dyDescent="0.3">
      <c r="A370" s="6" t="str">
        <f t="shared" si="23"/>
        <v/>
      </c>
      <c r="C370"/>
      <c r="D370"/>
      <c r="E370"/>
      <c r="F370"/>
      <c r="G370"/>
      <c r="J370"/>
    </row>
    <row r="371" spans="1:10" x14ac:dyDescent="0.3">
      <c r="A371" s="6">
        <f t="shared" si="23"/>
        <v>1</v>
      </c>
      <c r="C371"/>
      <c r="D371"/>
      <c r="E371"/>
      <c r="F371"/>
      <c r="G371"/>
      <c r="J371"/>
    </row>
    <row r="372" spans="1:10" x14ac:dyDescent="0.3">
      <c r="A372" s="6" t="str">
        <f t="shared" si="23"/>
        <v/>
      </c>
      <c r="C372"/>
      <c r="D372"/>
      <c r="E372"/>
      <c r="F372"/>
      <c r="G372"/>
      <c r="J372"/>
    </row>
    <row r="373" spans="1:10" x14ac:dyDescent="0.3">
      <c r="A373" s="6">
        <f t="shared" si="23"/>
        <v>1</v>
      </c>
      <c r="C373"/>
      <c r="D373"/>
      <c r="E373"/>
      <c r="F373"/>
      <c r="G373"/>
      <c r="J373"/>
    </row>
    <row r="374" spans="1:10" x14ac:dyDescent="0.3">
      <c r="A374" s="6" t="str">
        <f t="shared" si="23"/>
        <v/>
      </c>
      <c r="C374"/>
      <c r="D374"/>
      <c r="E374"/>
      <c r="F374"/>
      <c r="G374"/>
      <c r="J374"/>
    </row>
    <row r="375" spans="1:10" x14ac:dyDescent="0.3">
      <c r="A375" s="6">
        <f t="shared" si="23"/>
        <v>1</v>
      </c>
      <c r="C375"/>
      <c r="D375"/>
      <c r="E375"/>
      <c r="F375"/>
      <c r="G375"/>
      <c r="J375"/>
    </row>
    <row r="376" spans="1:10" x14ac:dyDescent="0.3">
      <c r="A376" s="6" t="str">
        <f t="shared" si="23"/>
        <v/>
      </c>
      <c r="C376"/>
      <c r="D376"/>
      <c r="E376"/>
      <c r="F376"/>
      <c r="G376"/>
      <c r="J376"/>
    </row>
    <row r="377" spans="1:10" x14ac:dyDescent="0.3">
      <c r="A377" s="6">
        <f t="shared" si="23"/>
        <v>1</v>
      </c>
      <c r="C377"/>
      <c r="D377"/>
      <c r="E377"/>
      <c r="F377"/>
      <c r="G377"/>
      <c r="J377"/>
    </row>
    <row r="378" spans="1:10" x14ac:dyDescent="0.3">
      <c r="A378" s="6" t="str">
        <f t="shared" si="23"/>
        <v/>
      </c>
      <c r="C378"/>
      <c r="D378"/>
      <c r="E378"/>
      <c r="F378"/>
      <c r="G378"/>
      <c r="J378"/>
    </row>
    <row r="379" spans="1:10" x14ac:dyDescent="0.3">
      <c r="A379" s="6">
        <f t="shared" si="23"/>
        <v>1</v>
      </c>
      <c r="C379"/>
      <c r="D379"/>
      <c r="E379"/>
      <c r="F379"/>
      <c r="G379"/>
      <c r="J379"/>
    </row>
    <row r="380" spans="1:10" x14ac:dyDescent="0.3">
      <c r="A380" s="6" t="str">
        <f t="shared" si="23"/>
        <v/>
      </c>
      <c r="C380"/>
      <c r="D380"/>
      <c r="E380"/>
      <c r="F380"/>
      <c r="G380"/>
      <c r="J380"/>
    </row>
    <row r="381" spans="1:10" x14ac:dyDescent="0.3">
      <c r="A381" s="6">
        <f t="shared" si="23"/>
        <v>1</v>
      </c>
      <c r="C381"/>
      <c r="D381"/>
      <c r="E381"/>
      <c r="F381"/>
      <c r="G381"/>
      <c r="J381"/>
    </row>
    <row r="382" spans="1:10" x14ac:dyDescent="0.3">
      <c r="A382" s="6" t="str">
        <f t="shared" si="23"/>
        <v/>
      </c>
      <c r="C382"/>
      <c r="D382"/>
      <c r="E382"/>
      <c r="F382"/>
      <c r="G382"/>
      <c r="J382"/>
    </row>
    <row r="383" spans="1:10" x14ac:dyDescent="0.3">
      <c r="A383" s="6">
        <f t="shared" si="23"/>
        <v>1</v>
      </c>
      <c r="C383"/>
      <c r="D383"/>
      <c r="E383"/>
      <c r="F383"/>
      <c r="G383"/>
      <c r="J383"/>
    </row>
    <row r="384" spans="1:10" x14ac:dyDescent="0.3">
      <c r="A384" s="6" t="str">
        <f t="shared" si="23"/>
        <v/>
      </c>
      <c r="C384"/>
      <c r="D384"/>
      <c r="E384"/>
      <c r="F384"/>
      <c r="G384"/>
      <c r="J384"/>
    </row>
    <row r="385" spans="1:10" x14ac:dyDescent="0.3">
      <c r="A385" s="6">
        <f t="shared" si="23"/>
        <v>1</v>
      </c>
      <c r="C385"/>
      <c r="D385"/>
      <c r="E385"/>
      <c r="F385"/>
      <c r="G385"/>
      <c r="J385"/>
    </row>
    <row r="386" spans="1:10" x14ac:dyDescent="0.3">
      <c r="A386" s="6" t="str">
        <f t="shared" si="23"/>
        <v/>
      </c>
      <c r="C386"/>
      <c r="D386"/>
      <c r="E386"/>
      <c r="F386"/>
      <c r="G386"/>
      <c r="J386"/>
    </row>
    <row r="387" spans="1:10" x14ac:dyDescent="0.3">
      <c r="A387" s="6">
        <f t="shared" si="23"/>
        <v>1</v>
      </c>
      <c r="C387"/>
      <c r="D387"/>
      <c r="E387"/>
      <c r="F387"/>
      <c r="G387"/>
      <c r="J387"/>
    </row>
    <row r="388" spans="1:10" x14ac:dyDescent="0.3">
      <c r="A388" s="6" t="str">
        <f t="shared" si="23"/>
        <v/>
      </c>
      <c r="C388"/>
      <c r="D388"/>
      <c r="E388"/>
      <c r="F388"/>
      <c r="G388"/>
      <c r="J388"/>
    </row>
    <row r="389" spans="1:10" x14ac:dyDescent="0.3">
      <c r="A389" s="6">
        <f t="shared" si="23"/>
        <v>1</v>
      </c>
      <c r="C389"/>
      <c r="D389"/>
      <c r="E389"/>
      <c r="F389"/>
      <c r="G389"/>
      <c r="J389"/>
    </row>
    <row r="390" spans="1:10" x14ac:dyDescent="0.3">
      <c r="A390" s="6" t="str">
        <f t="shared" si="23"/>
        <v/>
      </c>
      <c r="C390"/>
      <c r="D390"/>
      <c r="E390"/>
      <c r="F390"/>
      <c r="G390"/>
      <c r="J390"/>
    </row>
    <row r="391" spans="1:10" x14ac:dyDescent="0.3">
      <c r="A391" s="6">
        <f t="shared" si="23"/>
        <v>1</v>
      </c>
      <c r="C391"/>
      <c r="D391"/>
      <c r="E391"/>
      <c r="F391"/>
      <c r="G391"/>
      <c r="J391"/>
    </row>
    <row r="392" spans="1:10" x14ac:dyDescent="0.3">
      <c r="A392" s="6" t="str">
        <f t="shared" ref="A392:A441" si="24">IF(A391="",1,IF(B391="","",A391+1))</f>
        <v/>
      </c>
      <c r="C392"/>
      <c r="D392"/>
      <c r="E392"/>
      <c r="F392"/>
      <c r="G392"/>
      <c r="J392"/>
    </row>
    <row r="393" spans="1:10" x14ac:dyDescent="0.3">
      <c r="A393" s="6">
        <f t="shared" si="24"/>
        <v>1</v>
      </c>
      <c r="C393"/>
      <c r="D393"/>
      <c r="E393"/>
      <c r="F393"/>
      <c r="G393"/>
      <c r="J393"/>
    </row>
    <row r="394" spans="1:10" x14ac:dyDescent="0.3">
      <c r="A394" s="6" t="str">
        <f t="shared" si="24"/>
        <v/>
      </c>
      <c r="C394"/>
      <c r="D394"/>
      <c r="E394"/>
      <c r="F394"/>
      <c r="G394"/>
      <c r="J394"/>
    </row>
    <row r="395" spans="1:10" x14ac:dyDescent="0.3">
      <c r="A395" s="6">
        <f t="shared" si="24"/>
        <v>1</v>
      </c>
      <c r="C395"/>
      <c r="D395"/>
      <c r="E395"/>
      <c r="F395"/>
      <c r="G395"/>
      <c r="J395"/>
    </row>
    <row r="396" spans="1:10" x14ac:dyDescent="0.3">
      <c r="A396" s="6" t="str">
        <f t="shared" si="24"/>
        <v/>
      </c>
      <c r="C396"/>
      <c r="D396"/>
      <c r="E396"/>
      <c r="F396"/>
      <c r="G396"/>
      <c r="J396"/>
    </row>
    <row r="397" spans="1:10" x14ac:dyDescent="0.3">
      <c r="A397" s="6">
        <f t="shared" si="24"/>
        <v>1</v>
      </c>
      <c r="C397"/>
      <c r="D397"/>
      <c r="E397"/>
      <c r="F397"/>
      <c r="G397"/>
      <c r="J397"/>
    </row>
    <row r="398" spans="1:10" x14ac:dyDescent="0.3">
      <c r="A398" s="6" t="str">
        <f t="shared" si="24"/>
        <v/>
      </c>
      <c r="C398"/>
      <c r="D398"/>
      <c r="E398"/>
      <c r="F398"/>
      <c r="G398"/>
      <c r="J398"/>
    </row>
    <row r="399" spans="1:10" x14ac:dyDescent="0.3">
      <c r="A399" s="6">
        <f t="shared" si="24"/>
        <v>1</v>
      </c>
      <c r="C399"/>
      <c r="D399"/>
      <c r="E399"/>
      <c r="F399"/>
      <c r="G399"/>
      <c r="J399"/>
    </row>
    <row r="400" spans="1:10" x14ac:dyDescent="0.3">
      <c r="A400" s="6" t="str">
        <f t="shared" si="24"/>
        <v/>
      </c>
      <c r="C400"/>
      <c r="D400"/>
      <c r="E400"/>
      <c r="F400"/>
      <c r="G400"/>
      <c r="J400"/>
    </row>
    <row r="401" spans="1:10" x14ac:dyDescent="0.3">
      <c r="A401" s="6">
        <f t="shared" si="24"/>
        <v>1</v>
      </c>
      <c r="C401"/>
      <c r="D401"/>
      <c r="E401"/>
      <c r="F401"/>
      <c r="G401"/>
      <c r="J401"/>
    </row>
    <row r="402" spans="1:10" x14ac:dyDescent="0.3">
      <c r="A402" s="6" t="str">
        <f t="shared" si="24"/>
        <v/>
      </c>
      <c r="C402"/>
      <c r="D402"/>
      <c r="E402"/>
      <c r="F402"/>
      <c r="G402"/>
      <c r="J402"/>
    </row>
    <row r="403" spans="1:10" x14ac:dyDescent="0.3">
      <c r="A403" s="6">
        <f t="shared" si="24"/>
        <v>1</v>
      </c>
      <c r="C403"/>
      <c r="D403"/>
      <c r="E403"/>
      <c r="F403"/>
      <c r="G403"/>
      <c r="J403"/>
    </row>
    <row r="404" spans="1:10" x14ac:dyDescent="0.3">
      <c r="A404" s="6" t="str">
        <f t="shared" si="24"/>
        <v/>
      </c>
      <c r="C404"/>
      <c r="D404"/>
      <c r="E404"/>
      <c r="F404"/>
      <c r="G404"/>
      <c r="J404"/>
    </row>
    <row r="405" spans="1:10" x14ac:dyDescent="0.3">
      <c r="A405" s="6">
        <f t="shared" si="24"/>
        <v>1</v>
      </c>
      <c r="C405"/>
      <c r="D405"/>
      <c r="E405"/>
      <c r="F405"/>
      <c r="G405"/>
      <c r="J405"/>
    </row>
    <row r="406" spans="1:10" x14ac:dyDescent="0.3">
      <c r="A406" s="6" t="str">
        <f t="shared" si="24"/>
        <v/>
      </c>
      <c r="C406"/>
      <c r="D406"/>
      <c r="E406"/>
      <c r="F406"/>
      <c r="G406"/>
      <c r="J406"/>
    </row>
    <row r="407" spans="1:10" x14ac:dyDescent="0.3">
      <c r="A407" s="6">
        <f t="shared" si="24"/>
        <v>1</v>
      </c>
      <c r="C407"/>
      <c r="D407"/>
      <c r="E407"/>
      <c r="F407"/>
      <c r="G407"/>
      <c r="J407"/>
    </row>
    <row r="408" spans="1:10" x14ac:dyDescent="0.3">
      <c r="A408" s="6" t="str">
        <f t="shared" si="24"/>
        <v/>
      </c>
      <c r="C408"/>
      <c r="D408"/>
      <c r="E408"/>
      <c r="F408"/>
      <c r="G408"/>
      <c r="J408"/>
    </row>
    <row r="409" spans="1:10" x14ac:dyDescent="0.3">
      <c r="A409" s="6">
        <f t="shared" si="24"/>
        <v>1</v>
      </c>
      <c r="C409"/>
      <c r="D409"/>
      <c r="E409"/>
      <c r="F409"/>
      <c r="G409"/>
      <c r="J409"/>
    </row>
    <row r="410" spans="1:10" x14ac:dyDescent="0.3">
      <c r="A410" s="6" t="str">
        <f t="shared" si="24"/>
        <v/>
      </c>
      <c r="C410"/>
      <c r="D410"/>
      <c r="E410"/>
      <c r="F410"/>
      <c r="G410"/>
      <c r="J410"/>
    </row>
    <row r="411" spans="1:10" x14ac:dyDescent="0.3">
      <c r="A411" s="6">
        <f t="shared" si="24"/>
        <v>1</v>
      </c>
      <c r="C411"/>
      <c r="D411"/>
      <c r="E411"/>
      <c r="F411"/>
      <c r="G411"/>
      <c r="J411"/>
    </row>
    <row r="412" spans="1:10" x14ac:dyDescent="0.3">
      <c r="A412" s="6" t="str">
        <f t="shared" si="24"/>
        <v/>
      </c>
      <c r="C412"/>
      <c r="D412"/>
      <c r="E412"/>
      <c r="F412"/>
      <c r="G412"/>
      <c r="J412"/>
    </row>
    <row r="413" spans="1:10" x14ac:dyDescent="0.3">
      <c r="A413" s="6">
        <f t="shared" si="24"/>
        <v>1</v>
      </c>
      <c r="C413"/>
      <c r="D413"/>
      <c r="E413"/>
      <c r="F413"/>
      <c r="G413"/>
      <c r="J413"/>
    </row>
    <row r="414" spans="1:10" x14ac:dyDescent="0.3">
      <c r="A414" s="6" t="str">
        <f t="shared" si="24"/>
        <v/>
      </c>
      <c r="C414"/>
      <c r="D414"/>
      <c r="E414"/>
      <c r="F414"/>
      <c r="G414"/>
      <c r="J414"/>
    </row>
    <row r="415" spans="1:10" x14ac:dyDescent="0.3">
      <c r="A415" s="6">
        <f t="shared" si="24"/>
        <v>1</v>
      </c>
      <c r="C415"/>
      <c r="D415"/>
      <c r="E415"/>
      <c r="F415"/>
      <c r="G415"/>
      <c r="J415"/>
    </row>
    <row r="416" spans="1:10" x14ac:dyDescent="0.3">
      <c r="A416" s="6" t="str">
        <f t="shared" si="24"/>
        <v/>
      </c>
      <c r="C416"/>
      <c r="D416"/>
      <c r="E416"/>
      <c r="F416"/>
      <c r="G416"/>
      <c r="J416"/>
    </row>
    <row r="417" spans="1:10" x14ac:dyDescent="0.3">
      <c r="A417" s="6">
        <f t="shared" si="24"/>
        <v>1</v>
      </c>
      <c r="C417"/>
      <c r="D417"/>
      <c r="E417"/>
      <c r="F417"/>
      <c r="G417"/>
      <c r="J417"/>
    </row>
    <row r="418" spans="1:10" x14ac:dyDescent="0.3">
      <c r="A418" s="6" t="str">
        <f t="shared" si="24"/>
        <v/>
      </c>
      <c r="C418"/>
      <c r="D418"/>
      <c r="E418"/>
      <c r="F418"/>
      <c r="G418"/>
      <c r="J418"/>
    </row>
    <row r="419" spans="1:10" x14ac:dyDescent="0.3">
      <c r="A419" s="6">
        <f t="shared" si="24"/>
        <v>1</v>
      </c>
      <c r="C419"/>
      <c r="D419"/>
      <c r="E419"/>
      <c r="F419"/>
      <c r="G419"/>
      <c r="J419"/>
    </row>
    <row r="420" spans="1:10" x14ac:dyDescent="0.3">
      <c r="A420" s="6" t="str">
        <f t="shared" si="24"/>
        <v/>
      </c>
      <c r="C420"/>
      <c r="D420"/>
      <c r="E420"/>
      <c r="F420"/>
      <c r="G420"/>
      <c r="J420"/>
    </row>
    <row r="421" spans="1:10" x14ac:dyDescent="0.3">
      <c r="A421" s="6">
        <f t="shared" si="24"/>
        <v>1</v>
      </c>
      <c r="C421"/>
      <c r="D421"/>
      <c r="E421"/>
      <c r="F421"/>
      <c r="G421"/>
      <c r="J421"/>
    </row>
    <row r="422" spans="1:10" x14ac:dyDescent="0.3">
      <c r="A422" s="6" t="str">
        <f t="shared" si="24"/>
        <v/>
      </c>
      <c r="C422"/>
      <c r="D422"/>
      <c r="E422"/>
      <c r="F422"/>
      <c r="G422"/>
      <c r="J422"/>
    </row>
    <row r="423" spans="1:10" x14ac:dyDescent="0.3">
      <c r="A423" s="6">
        <f t="shared" si="24"/>
        <v>1</v>
      </c>
      <c r="C423"/>
      <c r="D423"/>
      <c r="E423"/>
      <c r="F423"/>
      <c r="G423"/>
      <c r="J423"/>
    </row>
    <row r="424" spans="1:10" x14ac:dyDescent="0.3">
      <c r="A424" s="6" t="str">
        <f t="shared" si="24"/>
        <v/>
      </c>
      <c r="C424"/>
      <c r="D424"/>
      <c r="E424"/>
      <c r="F424"/>
      <c r="G424"/>
      <c r="J424"/>
    </row>
    <row r="425" spans="1:10" x14ac:dyDescent="0.3">
      <c r="A425" s="6">
        <f t="shared" si="24"/>
        <v>1</v>
      </c>
      <c r="C425"/>
      <c r="D425"/>
      <c r="E425"/>
      <c r="F425"/>
      <c r="G425"/>
      <c r="J425"/>
    </row>
    <row r="426" spans="1:10" x14ac:dyDescent="0.3">
      <c r="A426" s="6" t="str">
        <f t="shared" si="24"/>
        <v/>
      </c>
      <c r="C426"/>
      <c r="D426"/>
      <c r="E426"/>
      <c r="F426"/>
      <c r="G426"/>
      <c r="J426"/>
    </row>
    <row r="427" spans="1:10" x14ac:dyDescent="0.3">
      <c r="A427" s="6">
        <f t="shared" si="24"/>
        <v>1</v>
      </c>
      <c r="C427"/>
      <c r="D427"/>
      <c r="E427"/>
      <c r="F427"/>
      <c r="G427"/>
      <c r="J427"/>
    </row>
    <row r="428" spans="1:10" x14ac:dyDescent="0.3">
      <c r="A428" s="6" t="str">
        <f t="shared" si="24"/>
        <v/>
      </c>
      <c r="C428"/>
      <c r="D428"/>
      <c r="E428"/>
      <c r="F428"/>
      <c r="G428"/>
      <c r="J428"/>
    </row>
    <row r="429" spans="1:10" x14ac:dyDescent="0.3">
      <c r="A429" s="6">
        <f t="shared" si="24"/>
        <v>1</v>
      </c>
      <c r="C429"/>
      <c r="D429"/>
      <c r="E429"/>
      <c r="F429"/>
      <c r="G429"/>
      <c r="J429"/>
    </row>
    <row r="430" spans="1:10" x14ac:dyDescent="0.3">
      <c r="A430" s="6" t="str">
        <f t="shared" si="24"/>
        <v/>
      </c>
      <c r="C430"/>
      <c r="D430"/>
      <c r="E430"/>
      <c r="F430"/>
      <c r="G430"/>
      <c r="J430"/>
    </row>
    <row r="431" spans="1:10" x14ac:dyDescent="0.3">
      <c r="A431" s="6">
        <f t="shared" si="24"/>
        <v>1</v>
      </c>
      <c r="C431"/>
      <c r="D431"/>
      <c r="E431"/>
      <c r="F431"/>
      <c r="G431"/>
      <c r="J431"/>
    </row>
    <row r="432" spans="1:10" x14ac:dyDescent="0.3">
      <c r="A432" s="6" t="str">
        <f t="shared" si="24"/>
        <v/>
      </c>
      <c r="C432"/>
      <c r="D432"/>
      <c r="E432"/>
      <c r="F432"/>
      <c r="G432"/>
    </row>
    <row r="433" spans="1:7" x14ac:dyDescent="0.3">
      <c r="A433" s="6">
        <f t="shared" si="24"/>
        <v>1</v>
      </c>
      <c r="C433"/>
      <c r="D433"/>
      <c r="E433"/>
      <c r="F433"/>
      <c r="G433"/>
    </row>
    <row r="434" spans="1:7" x14ac:dyDescent="0.3">
      <c r="A434" s="6" t="str">
        <f t="shared" si="24"/>
        <v/>
      </c>
      <c r="C434"/>
      <c r="D434"/>
      <c r="E434"/>
      <c r="F434"/>
      <c r="G434"/>
    </row>
    <row r="435" spans="1:7" x14ac:dyDescent="0.3">
      <c r="A435" s="6">
        <f t="shared" si="24"/>
        <v>1</v>
      </c>
      <c r="C435"/>
      <c r="D435"/>
      <c r="E435"/>
      <c r="F435"/>
      <c r="G435"/>
    </row>
    <row r="436" spans="1:7" x14ac:dyDescent="0.3">
      <c r="A436" s="6" t="str">
        <f t="shared" si="24"/>
        <v/>
      </c>
      <c r="C436"/>
      <c r="D436"/>
      <c r="E436"/>
      <c r="F436"/>
      <c r="G436"/>
    </row>
    <row r="437" spans="1:7" x14ac:dyDescent="0.3">
      <c r="A437" s="6">
        <f t="shared" si="24"/>
        <v>1</v>
      </c>
      <c r="C437"/>
      <c r="D437"/>
      <c r="E437"/>
      <c r="F437"/>
      <c r="G437"/>
    </row>
    <row r="438" spans="1:7" x14ac:dyDescent="0.3">
      <c r="A438" s="6" t="str">
        <f t="shared" si="24"/>
        <v/>
      </c>
      <c r="C438"/>
      <c r="D438"/>
      <c r="E438"/>
      <c r="F438"/>
      <c r="G438"/>
    </row>
    <row r="439" spans="1:7" x14ac:dyDescent="0.3">
      <c r="A439" s="6">
        <f t="shared" si="24"/>
        <v>1</v>
      </c>
      <c r="C439"/>
      <c r="D439"/>
      <c r="E439"/>
      <c r="F439"/>
      <c r="G439"/>
    </row>
    <row r="440" spans="1:7" x14ac:dyDescent="0.3">
      <c r="A440" s="6" t="str">
        <f t="shared" si="24"/>
        <v/>
      </c>
      <c r="C440"/>
      <c r="D440"/>
      <c r="E440"/>
      <c r="F440"/>
      <c r="G440"/>
    </row>
    <row r="441" spans="1:7" x14ac:dyDescent="0.3">
      <c r="A441" s="6">
        <f t="shared" si="24"/>
        <v>1</v>
      </c>
      <c r="C441"/>
      <c r="D441"/>
      <c r="E441"/>
      <c r="F441"/>
      <c r="G441"/>
    </row>
    <row r="442" spans="1:7" x14ac:dyDescent="0.3">
      <c r="C442"/>
      <c r="D442"/>
      <c r="E442"/>
      <c r="F442"/>
      <c r="G442"/>
    </row>
    <row r="443" spans="1:7" x14ac:dyDescent="0.3">
      <c r="C443"/>
      <c r="D443"/>
      <c r="E443"/>
      <c r="F443"/>
      <c r="G443"/>
    </row>
    <row r="444" spans="1:7" x14ac:dyDescent="0.3">
      <c r="C444"/>
      <c r="D444"/>
      <c r="E444"/>
      <c r="F444"/>
      <c r="G444"/>
    </row>
    <row r="445" spans="1:7" x14ac:dyDescent="0.3">
      <c r="C445"/>
      <c r="D445"/>
      <c r="E445"/>
      <c r="F445"/>
      <c r="G445"/>
    </row>
    <row r="446" spans="1:7" x14ac:dyDescent="0.3">
      <c r="C446"/>
      <c r="D446"/>
      <c r="E446"/>
      <c r="F446"/>
      <c r="G446"/>
    </row>
    <row r="447" spans="1:7" x14ac:dyDescent="0.3">
      <c r="C447"/>
      <c r="D447"/>
      <c r="E447"/>
      <c r="F447"/>
      <c r="G447"/>
    </row>
    <row r="448" spans="1:7" x14ac:dyDescent="0.3">
      <c r="C448"/>
      <c r="D448"/>
      <c r="E448"/>
      <c r="F448"/>
      <c r="G448"/>
    </row>
    <row r="449" spans="3:7" x14ac:dyDescent="0.3">
      <c r="C449"/>
      <c r="D449"/>
      <c r="E449"/>
      <c r="F449"/>
      <c r="G449"/>
    </row>
    <row r="450" spans="3:7" x14ac:dyDescent="0.3">
      <c r="C450"/>
      <c r="D450"/>
      <c r="E450"/>
      <c r="F450"/>
      <c r="G450"/>
    </row>
    <row r="451" spans="3:7" x14ac:dyDescent="0.3">
      <c r="C451"/>
      <c r="D451"/>
      <c r="E451"/>
      <c r="F451"/>
      <c r="G451"/>
    </row>
    <row r="452" spans="3:7" x14ac:dyDescent="0.3">
      <c r="C452"/>
      <c r="D452"/>
      <c r="E452"/>
      <c r="F452"/>
      <c r="G452"/>
    </row>
    <row r="453" spans="3:7" x14ac:dyDescent="0.3">
      <c r="C453"/>
      <c r="D453"/>
      <c r="E453"/>
      <c r="F453"/>
      <c r="G453"/>
    </row>
    <row r="454" spans="3:7" x14ac:dyDescent="0.3">
      <c r="C454"/>
      <c r="D454"/>
      <c r="E454"/>
      <c r="F454"/>
      <c r="G454"/>
    </row>
    <row r="455" spans="3:7" x14ac:dyDescent="0.3">
      <c r="C455"/>
    </row>
    <row r="456" spans="3:7" x14ac:dyDescent="0.3">
      <c r="C456"/>
    </row>
    <row r="457" spans="3:7" x14ac:dyDescent="0.3">
      <c r="C457"/>
    </row>
    <row r="458" spans="3:7" x14ac:dyDescent="0.3">
      <c r="C458"/>
    </row>
    <row r="459" spans="3:7" x14ac:dyDescent="0.3">
      <c r="C459"/>
    </row>
    <row r="460" spans="3:7" x14ac:dyDescent="0.3">
      <c r="C460"/>
    </row>
    <row r="461" spans="3:7" x14ac:dyDescent="0.3">
      <c r="C461"/>
    </row>
    <row r="462" spans="3:7" x14ac:dyDescent="0.3">
      <c r="C462"/>
    </row>
    <row r="463" spans="3:7" x14ac:dyDescent="0.3">
      <c r="C463"/>
    </row>
    <row r="464" spans="3:7" x14ac:dyDescent="0.3">
      <c r="C464"/>
    </row>
    <row r="465" spans="3:3" x14ac:dyDescent="0.3">
      <c r="C465"/>
    </row>
    <row r="466" spans="3:3" x14ac:dyDescent="0.3">
      <c r="C466"/>
    </row>
    <row r="467" spans="3:3" x14ac:dyDescent="0.3">
      <c r="C467"/>
    </row>
    <row r="468" spans="3:3" x14ac:dyDescent="0.3">
      <c r="C468"/>
    </row>
    <row r="469" spans="3:3" x14ac:dyDescent="0.3">
      <c r="C469"/>
    </row>
    <row r="470" spans="3:3" x14ac:dyDescent="0.3">
      <c r="C470"/>
    </row>
    <row r="471" spans="3:3" x14ac:dyDescent="0.3">
      <c r="C471"/>
    </row>
    <row r="472" spans="3:3" x14ac:dyDescent="0.3">
      <c r="C472"/>
    </row>
    <row r="473" spans="3:3" x14ac:dyDescent="0.3">
      <c r="C473"/>
    </row>
    <row r="474" spans="3:3" x14ac:dyDescent="0.3">
      <c r="C474"/>
    </row>
    <row r="475" spans="3:3" x14ac:dyDescent="0.3">
      <c r="C475"/>
    </row>
    <row r="476" spans="3:3" x14ac:dyDescent="0.3">
      <c r="C476"/>
    </row>
    <row r="477" spans="3:3" x14ac:dyDescent="0.3">
      <c r="C477"/>
    </row>
    <row r="478" spans="3:3" x14ac:dyDescent="0.3">
      <c r="C478"/>
    </row>
    <row r="479" spans="3:3" x14ac:dyDescent="0.3">
      <c r="C479"/>
    </row>
    <row r="480" spans="3:3" x14ac:dyDescent="0.3">
      <c r="C480"/>
    </row>
    <row r="481" spans="3:3" x14ac:dyDescent="0.3">
      <c r="C481"/>
    </row>
    <row r="482" spans="3:3" x14ac:dyDescent="0.3">
      <c r="C482"/>
    </row>
    <row r="483" spans="3:3" x14ac:dyDescent="0.3">
      <c r="C483"/>
    </row>
    <row r="484" spans="3:3" x14ac:dyDescent="0.3">
      <c r="C484"/>
    </row>
    <row r="485" spans="3:3" x14ac:dyDescent="0.3">
      <c r="C485"/>
    </row>
    <row r="486" spans="3:3" x14ac:dyDescent="0.3">
      <c r="C486"/>
    </row>
    <row r="487" spans="3:3" x14ac:dyDescent="0.3">
      <c r="C487"/>
    </row>
    <row r="488" spans="3:3" x14ac:dyDescent="0.3">
      <c r="C488"/>
    </row>
    <row r="489" spans="3:3" x14ac:dyDescent="0.3">
      <c r="C489"/>
    </row>
    <row r="490" spans="3:3" x14ac:dyDescent="0.3">
      <c r="C490"/>
    </row>
    <row r="491" spans="3:3" x14ac:dyDescent="0.3">
      <c r="C491"/>
    </row>
    <row r="492" spans="3:3" x14ac:dyDescent="0.3">
      <c r="C492"/>
    </row>
    <row r="493" spans="3:3" x14ac:dyDescent="0.3">
      <c r="C493"/>
    </row>
    <row r="494" spans="3:3" x14ac:dyDescent="0.3">
      <c r="C494"/>
    </row>
    <row r="495" spans="3:3" x14ac:dyDescent="0.3">
      <c r="C495"/>
    </row>
    <row r="496" spans="3:3" x14ac:dyDescent="0.3">
      <c r="C496"/>
    </row>
    <row r="497" spans="3:3" x14ac:dyDescent="0.3">
      <c r="C497"/>
    </row>
    <row r="498" spans="3:3" x14ac:dyDescent="0.3">
      <c r="C498"/>
    </row>
    <row r="499" spans="3:3" x14ac:dyDescent="0.3">
      <c r="C499"/>
    </row>
    <row r="500" spans="3:3" x14ac:dyDescent="0.3">
      <c r="C500"/>
    </row>
    <row r="501" spans="3:3" x14ac:dyDescent="0.3">
      <c r="C501"/>
    </row>
    <row r="502" spans="3:3" x14ac:dyDescent="0.3">
      <c r="C502"/>
    </row>
    <row r="503" spans="3:3" x14ac:dyDescent="0.3">
      <c r="C503"/>
    </row>
    <row r="504" spans="3:3" x14ac:dyDescent="0.3">
      <c r="C504"/>
    </row>
    <row r="505" spans="3:3" x14ac:dyDescent="0.3">
      <c r="C505"/>
    </row>
    <row r="506" spans="3:3" x14ac:dyDescent="0.3">
      <c r="C506"/>
    </row>
    <row r="507" spans="3:3" x14ac:dyDescent="0.3">
      <c r="C507"/>
    </row>
    <row r="508" spans="3:3" x14ac:dyDescent="0.3">
      <c r="C508"/>
    </row>
    <row r="509" spans="3:3" x14ac:dyDescent="0.3">
      <c r="C509"/>
    </row>
    <row r="510" spans="3:3" x14ac:dyDescent="0.3">
      <c r="C510"/>
    </row>
    <row r="511" spans="3:3" x14ac:dyDescent="0.3">
      <c r="C511"/>
    </row>
    <row r="512" spans="3:3" x14ac:dyDescent="0.3">
      <c r="C512"/>
    </row>
    <row r="513" spans="3:3" x14ac:dyDescent="0.3">
      <c r="C513"/>
    </row>
    <row r="514" spans="3:3" x14ac:dyDescent="0.3">
      <c r="C514"/>
    </row>
    <row r="515" spans="3:3" x14ac:dyDescent="0.3">
      <c r="C515"/>
    </row>
    <row r="516" spans="3:3" x14ac:dyDescent="0.3">
      <c r="C516"/>
    </row>
    <row r="517" spans="3:3" x14ac:dyDescent="0.3">
      <c r="C517"/>
    </row>
    <row r="518" spans="3:3" x14ac:dyDescent="0.3">
      <c r="C518"/>
    </row>
    <row r="519" spans="3:3" x14ac:dyDescent="0.3">
      <c r="C519"/>
    </row>
    <row r="520" spans="3:3" x14ac:dyDescent="0.3">
      <c r="C520"/>
    </row>
    <row r="521" spans="3:3" x14ac:dyDescent="0.3">
      <c r="C521"/>
    </row>
    <row r="522" spans="3:3" x14ac:dyDescent="0.3">
      <c r="C522"/>
    </row>
    <row r="523" spans="3:3" x14ac:dyDescent="0.3">
      <c r="C523"/>
    </row>
    <row r="524" spans="3:3" x14ac:dyDescent="0.3">
      <c r="C524"/>
    </row>
    <row r="525" spans="3:3" x14ac:dyDescent="0.3">
      <c r="C525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scale="44" fitToHeight="7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21"/>
  <sheetViews>
    <sheetView showGridLines="0" view="pageBreakPreview" zoomScale="60" zoomScaleNormal="70" zoomScalePageLayoutView="60" workbookViewId="0">
      <selection activeCell="D79" sqref="D79"/>
    </sheetView>
  </sheetViews>
  <sheetFormatPr baseColWidth="10" defaultRowHeight="18.600000000000001" customHeight="1" outlineLevelCol="1" x14ac:dyDescent="0.3"/>
  <cols>
    <col min="1" max="1" width="28.88671875" customWidth="1" outlineLevel="1"/>
    <col min="2" max="2" width="43.33203125" customWidth="1" outlineLevel="1"/>
    <col min="3" max="3" width="36" style="7" customWidth="1" outlineLevel="1"/>
    <col min="4" max="4" width="13.21875" style="7" customWidth="1" outlineLevel="1"/>
    <col min="5" max="5" width="8.77734375" customWidth="1" outlineLevel="1"/>
    <col min="6" max="6" width="11.5546875" customWidth="1" outlineLevel="1"/>
    <col min="7" max="7" width="9" customWidth="1" outlineLevel="1"/>
    <col min="8" max="8" width="20.44140625" customWidth="1" outlineLevel="1"/>
    <col min="9" max="9" width="9.88671875" customWidth="1" outlineLevel="1"/>
    <col min="10" max="10" width="18.44140625" customWidth="1" outlineLevel="1"/>
    <col min="11" max="11" width="13.88671875" customWidth="1" outlineLevel="1"/>
    <col min="12" max="12" width="14.109375" customWidth="1" outlineLevel="1"/>
    <col min="13" max="13" width="9.88671875" customWidth="1"/>
    <col min="14" max="14" width="27.77734375" customWidth="1"/>
    <col min="15" max="15" width="19.109375" customWidth="1"/>
    <col min="16" max="16" width="15.6640625" customWidth="1"/>
  </cols>
  <sheetData>
    <row r="1" spans="1:16" ht="34.200000000000003" customHeight="1" x14ac:dyDescent="0.3">
      <c r="A1" s="335" t="s">
        <v>677</v>
      </c>
      <c r="B1" s="335"/>
      <c r="C1" s="335"/>
      <c r="D1" s="335"/>
      <c r="E1" s="335"/>
      <c r="F1" s="335"/>
      <c r="G1" s="335"/>
      <c r="H1" s="335"/>
    </row>
    <row r="2" spans="1:16" ht="18.600000000000001" customHeight="1" x14ac:dyDescent="0.3">
      <c r="A2" s="2" t="s">
        <v>61</v>
      </c>
      <c r="C2"/>
      <c r="D2"/>
    </row>
    <row r="3" spans="1:16" ht="18.600000000000001" customHeight="1" x14ac:dyDescent="0.3">
      <c r="A3" s="2" t="s">
        <v>0</v>
      </c>
      <c r="B3" s="2" t="s">
        <v>205</v>
      </c>
      <c r="C3" s="2" t="s">
        <v>69</v>
      </c>
      <c r="D3" t="s">
        <v>99</v>
      </c>
      <c r="H3" s="33" t="s">
        <v>0</v>
      </c>
      <c r="I3" s="33" t="s">
        <v>205</v>
      </c>
      <c r="J3" s="33" t="s">
        <v>69</v>
      </c>
      <c r="K3" s="33" t="s">
        <v>337</v>
      </c>
      <c r="L3" s="33" t="s">
        <v>332</v>
      </c>
      <c r="M3" s="33" t="s">
        <v>333</v>
      </c>
      <c r="N3" s="33" t="s">
        <v>334</v>
      </c>
      <c r="O3" s="33" t="s">
        <v>335</v>
      </c>
      <c r="P3" s="33" t="s">
        <v>336</v>
      </c>
    </row>
    <row r="4" spans="1:16" ht="18.600000000000001" customHeight="1" x14ac:dyDescent="0.3">
      <c r="A4" t="s">
        <v>2021</v>
      </c>
      <c r="B4" t="s">
        <v>236</v>
      </c>
      <c r="C4" t="s">
        <v>475</v>
      </c>
      <c r="D4" s="15">
        <v>284.48333333333335</v>
      </c>
      <c r="H4" s="34" t="str">
        <f>A4</f>
        <v>LLAYLLAY 19 I</v>
      </c>
      <c r="I4" s="34" t="str">
        <f>B4</f>
        <v>EL MOLINO A</v>
      </c>
      <c r="J4" s="34" t="str">
        <f>C4</f>
        <v>MARTIN GARCIA LAZO</v>
      </c>
      <c r="K4" s="34">
        <f>D4</f>
        <v>284.48333333333335</v>
      </c>
      <c r="L4" s="34">
        <f>1</f>
        <v>1</v>
      </c>
      <c r="M4" s="34">
        <f>IF(L4&lt;5,1,0)</f>
        <v>1</v>
      </c>
      <c r="N4" s="34" t="str">
        <f>IF(M4=1,"Puntos por equipo","Puntos no considerados")</f>
        <v>Puntos por equipo</v>
      </c>
      <c r="O4" s="34">
        <f>M4*K4</f>
        <v>284.48333333333335</v>
      </c>
      <c r="P4" s="34">
        <f>(1-M4)*K4</f>
        <v>0</v>
      </c>
    </row>
    <row r="5" spans="1:16" ht="18.600000000000001" customHeight="1" x14ac:dyDescent="0.3">
      <c r="C5" t="s">
        <v>2037</v>
      </c>
      <c r="D5" s="15">
        <v>280</v>
      </c>
      <c r="H5" s="34" t="str">
        <f>IF(A5="",H4,A5)</f>
        <v>LLAYLLAY 19 I</v>
      </c>
      <c r="I5" s="34" t="str">
        <f t="shared" ref="I5:K11" si="0">IF(B5="",I4,B5)</f>
        <v>EL MOLINO A</v>
      </c>
      <c r="J5" s="34" t="str">
        <f t="shared" si="0"/>
        <v>MATIAS ALAMOS</v>
      </c>
      <c r="K5" s="34">
        <f t="shared" si="0"/>
        <v>280</v>
      </c>
      <c r="L5" s="34">
        <f>IF(H5=H4,IF(I5=I4,L4+1,1),1)</f>
        <v>2</v>
      </c>
      <c r="M5" s="34">
        <f t="shared" ref="M5:M29" si="1">IF(L5&lt;5,1,0)</f>
        <v>1</v>
      </c>
      <c r="N5" s="34" t="str">
        <f t="shared" ref="N5:N29" si="2">IF(M5=1,"Puntos por equipo","Puntos no considerados")</f>
        <v>Puntos por equipo</v>
      </c>
      <c r="O5" s="34">
        <f t="shared" ref="O5:O11" si="3">M5*K5</f>
        <v>280</v>
      </c>
      <c r="P5" s="34">
        <f t="shared" ref="P5:P11" si="4">(1-M5)*K5</f>
        <v>0</v>
      </c>
    </row>
    <row r="6" spans="1:16" ht="18.600000000000001" customHeight="1" x14ac:dyDescent="0.3">
      <c r="C6" t="s">
        <v>86</v>
      </c>
      <c r="D6" s="15">
        <v>202.06666666666666</v>
      </c>
      <c r="H6" s="34" t="str">
        <f t="shared" ref="H6:H11" si="5">IF(A6="",H5,A6)</f>
        <v>LLAYLLAY 19 I</v>
      </c>
      <c r="I6" s="34" t="str">
        <f t="shared" si="0"/>
        <v>EL MOLINO A</v>
      </c>
      <c r="J6" s="34" t="str">
        <f t="shared" si="0"/>
        <v>MAXI WIMMER</v>
      </c>
      <c r="K6" s="34">
        <f>D6</f>
        <v>202.06666666666666</v>
      </c>
      <c r="L6" s="34">
        <f t="shared" ref="L6:L11" si="6">IF(H6=H5,IF(I6=I5,L5+1,1),1)</f>
        <v>3</v>
      </c>
      <c r="M6" s="34">
        <f t="shared" si="1"/>
        <v>1</v>
      </c>
      <c r="N6" s="34" t="str">
        <f t="shared" si="2"/>
        <v>Puntos por equipo</v>
      </c>
      <c r="O6" s="34">
        <f t="shared" si="3"/>
        <v>202.06666666666666</v>
      </c>
      <c r="P6" s="34">
        <f t="shared" si="4"/>
        <v>0</v>
      </c>
    </row>
    <row r="7" spans="1:16" ht="18.600000000000001" customHeight="1" x14ac:dyDescent="0.3">
      <c r="C7" t="s">
        <v>1051</v>
      </c>
      <c r="D7" s="15">
        <v>120.81666666666666</v>
      </c>
      <c r="H7" s="34" t="str">
        <f t="shared" si="5"/>
        <v>LLAYLLAY 19 I</v>
      </c>
      <c r="I7" s="34" t="str">
        <f t="shared" si="0"/>
        <v>EL MOLINO A</v>
      </c>
      <c r="J7" s="34" t="str">
        <f t="shared" si="0"/>
        <v>INGRID  FONCK</v>
      </c>
      <c r="K7" s="34">
        <f t="shared" ref="K7:K70" si="7">D7</f>
        <v>120.81666666666666</v>
      </c>
      <c r="L7" s="34">
        <f t="shared" si="6"/>
        <v>4</v>
      </c>
      <c r="M7" s="34">
        <f t="shared" si="1"/>
        <v>1</v>
      </c>
      <c r="N7" s="34" t="str">
        <f t="shared" si="2"/>
        <v>Puntos por equipo</v>
      </c>
      <c r="O7" s="34">
        <f t="shared" si="3"/>
        <v>120.81666666666666</v>
      </c>
      <c r="P7" s="34">
        <f t="shared" si="4"/>
        <v>0</v>
      </c>
    </row>
    <row r="8" spans="1:16" ht="18.600000000000001" customHeight="1" x14ac:dyDescent="0.3">
      <c r="C8" t="s">
        <v>72</v>
      </c>
      <c r="D8" s="15">
        <v>0</v>
      </c>
      <c r="H8" s="34" t="str">
        <f t="shared" si="5"/>
        <v>LLAYLLAY 19 I</v>
      </c>
      <c r="I8" s="34" t="str">
        <f t="shared" si="0"/>
        <v>EL MOLINO A</v>
      </c>
      <c r="J8" s="34" t="str">
        <f t="shared" si="0"/>
        <v>NICOLE HAMMERSLEY FONK</v>
      </c>
      <c r="K8" s="34">
        <f t="shared" si="7"/>
        <v>0</v>
      </c>
      <c r="L8" s="34">
        <f t="shared" si="6"/>
        <v>5</v>
      </c>
      <c r="M8" s="34">
        <f t="shared" si="1"/>
        <v>0</v>
      </c>
      <c r="N8" s="34" t="str">
        <f t="shared" si="2"/>
        <v>Puntos no considerados</v>
      </c>
      <c r="O8" s="34">
        <f t="shared" si="3"/>
        <v>0</v>
      </c>
      <c r="P8" s="34">
        <f>(1-M8)*K8</f>
        <v>0</v>
      </c>
    </row>
    <row r="9" spans="1:16" ht="18.600000000000001" customHeight="1" x14ac:dyDescent="0.3">
      <c r="C9" t="s">
        <v>246</v>
      </c>
      <c r="D9" s="15">
        <v>0</v>
      </c>
      <c r="H9" s="34" t="str">
        <f t="shared" si="5"/>
        <v>LLAYLLAY 19 I</v>
      </c>
      <c r="I9" s="34" t="str">
        <f t="shared" si="0"/>
        <v>EL MOLINO A</v>
      </c>
      <c r="J9" s="34" t="str">
        <f t="shared" si="0"/>
        <v>CARLOS LETELIER SIVORI</v>
      </c>
      <c r="K9" s="34">
        <f t="shared" si="7"/>
        <v>0</v>
      </c>
      <c r="L9" s="34">
        <f t="shared" si="6"/>
        <v>6</v>
      </c>
      <c r="M9" s="34">
        <f t="shared" si="1"/>
        <v>0</v>
      </c>
      <c r="N9" s="34" t="str">
        <f t="shared" si="2"/>
        <v>Puntos no considerados</v>
      </c>
      <c r="O9" s="34">
        <f t="shared" si="3"/>
        <v>0</v>
      </c>
      <c r="P9" s="34">
        <f t="shared" si="4"/>
        <v>0</v>
      </c>
    </row>
    <row r="10" spans="1:16" ht="18.600000000000001" customHeight="1" x14ac:dyDescent="0.3">
      <c r="B10" t="s">
        <v>3240</v>
      </c>
      <c r="C10" t="s">
        <v>70</v>
      </c>
      <c r="D10" s="15">
        <v>320</v>
      </c>
      <c r="H10" s="34" t="str">
        <f t="shared" si="5"/>
        <v>LLAYLLAY 19 I</v>
      </c>
      <c r="I10" s="34" t="str">
        <f t="shared" si="0"/>
        <v>SANDEK 1</v>
      </c>
      <c r="J10" s="34" t="str">
        <f t="shared" si="0"/>
        <v>PAULA LLORENS CLARK</v>
      </c>
      <c r="K10" s="34">
        <f t="shared" si="7"/>
        <v>320</v>
      </c>
      <c r="L10" s="34">
        <f t="shared" si="6"/>
        <v>1</v>
      </c>
      <c r="M10" s="34">
        <f t="shared" si="1"/>
        <v>1</v>
      </c>
      <c r="N10" s="34" t="str">
        <f t="shared" si="2"/>
        <v>Puntos por equipo</v>
      </c>
      <c r="O10" s="34">
        <f t="shared" si="3"/>
        <v>320</v>
      </c>
      <c r="P10" s="34">
        <f t="shared" si="4"/>
        <v>0</v>
      </c>
    </row>
    <row r="11" spans="1:16" ht="18.600000000000001" customHeight="1" x14ac:dyDescent="0.3">
      <c r="C11" t="s">
        <v>3255</v>
      </c>
      <c r="D11" s="15">
        <v>273.88333333333333</v>
      </c>
      <c r="H11" s="34" t="str">
        <f t="shared" si="5"/>
        <v>LLAYLLAY 19 I</v>
      </c>
      <c r="I11" s="34" t="str">
        <f t="shared" si="0"/>
        <v>SANDEK 1</v>
      </c>
      <c r="J11" s="34" t="str">
        <f t="shared" si="0"/>
        <v>ERNESTO DE LA FUENTE FUENZALIDA</v>
      </c>
      <c r="K11" s="34">
        <f t="shared" si="7"/>
        <v>273.88333333333333</v>
      </c>
      <c r="L11" s="34">
        <f t="shared" si="6"/>
        <v>2</v>
      </c>
      <c r="M11" s="34">
        <f t="shared" si="1"/>
        <v>1</v>
      </c>
      <c r="N11" s="34" t="str">
        <f t="shared" si="2"/>
        <v>Puntos por equipo</v>
      </c>
      <c r="O11" s="34">
        <f t="shared" si="3"/>
        <v>273.88333333333333</v>
      </c>
      <c r="P11" s="34">
        <f t="shared" si="4"/>
        <v>0</v>
      </c>
    </row>
    <row r="12" spans="1:16" ht="18.600000000000001" customHeight="1" x14ac:dyDescent="0.3">
      <c r="C12" t="s">
        <v>2046</v>
      </c>
      <c r="D12" s="15">
        <v>217.05</v>
      </c>
      <c r="H12" s="34" t="str">
        <f t="shared" ref="H12:H29" si="8">IF(A12="",H11,A12)</f>
        <v>LLAYLLAY 19 I</v>
      </c>
      <c r="I12" s="34" t="str">
        <f t="shared" ref="I12:I29" si="9">IF(B12="",I11,B12)</f>
        <v>SANDEK 1</v>
      </c>
      <c r="J12" s="34" t="str">
        <f t="shared" ref="J12:J29" si="10">IF(C12="",J11,C12)</f>
        <v>MATIAS ALONSO ASCUY</v>
      </c>
      <c r="K12" s="34">
        <f t="shared" si="7"/>
        <v>217.05</v>
      </c>
      <c r="L12" s="34">
        <f t="shared" ref="L12:L29" si="11">IF(H12=H11,IF(I12=I11,L11+1,1),1)</f>
        <v>3</v>
      </c>
      <c r="M12" s="34">
        <f t="shared" si="1"/>
        <v>1</v>
      </c>
      <c r="N12" s="34" t="str">
        <f t="shared" si="2"/>
        <v>Puntos por equipo</v>
      </c>
      <c r="O12" s="34">
        <f t="shared" ref="O12:O29" si="12">M12*K12</f>
        <v>217.05</v>
      </c>
      <c r="P12" s="34">
        <f t="shared" ref="P12:P29" si="13">(1-M12)*K12</f>
        <v>0</v>
      </c>
    </row>
    <row r="13" spans="1:16" ht="18.600000000000001" customHeight="1" x14ac:dyDescent="0.3">
      <c r="C13" t="s">
        <v>71</v>
      </c>
      <c r="D13" s="15">
        <v>0</v>
      </c>
      <c r="H13" s="34" t="str">
        <f t="shared" si="8"/>
        <v>LLAYLLAY 19 I</v>
      </c>
      <c r="I13" s="34" t="str">
        <f t="shared" si="9"/>
        <v>SANDEK 1</v>
      </c>
      <c r="J13" s="34" t="str">
        <f t="shared" si="10"/>
        <v>RODOLFO FUENZALIDA SANHUEZA</v>
      </c>
      <c r="K13" s="34">
        <f t="shared" si="7"/>
        <v>0</v>
      </c>
      <c r="L13" s="34">
        <f t="shared" si="11"/>
        <v>4</v>
      </c>
      <c r="M13" s="34">
        <f t="shared" si="1"/>
        <v>1</v>
      </c>
      <c r="N13" s="34" t="str">
        <f t="shared" si="2"/>
        <v>Puntos por equipo</v>
      </c>
      <c r="O13" s="34">
        <f t="shared" si="12"/>
        <v>0</v>
      </c>
      <c r="P13" s="34">
        <f t="shared" si="13"/>
        <v>0</v>
      </c>
    </row>
    <row r="14" spans="1:16" ht="18.600000000000001" customHeight="1" x14ac:dyDescent="0.3">
      <c r="B14" t="s">
        <v>326</v>
      </c>
      <c r="C14" t="s">
        <v>459</v>
      </c>
      <c r="D14" s="15">
        <v>304.36666666666667</v>
      </c>
      <c r="H14" s="34" t="str">
        <f t="shared" si="8"/>
        <v>LLAYLLAY 19 I</v>
      </c>
      <c r="I14" s="34" t="str">
        <f t="shared" si="9"/>
        <v>EL QUILLAY</v>
      </c>
      <c r="J14" s="34" t="str">
        <f t="shared" si="10"/>
        <v>FRANCISCO  EGUIGUREN VALDÉS</v>
      </c>
      <c r="K14" s="34">
        <f t="shared" si="7"/>
        <v>304.36666666666667</v>
      </c>
      <c r="L14" s="34">
        <f t="shared" si="11"/>
        <v>1</v>
      </c>
      <c r="M14" s="34">
        <f t="shared" si="1"/>
        <v>1</v>
      </c>
      <c r="N14" s="34" t="str">
        <f t="shared" si="2"/>
        <v>Puntos por equipo</v>
      </c>
      <c r="O14" s="34">
        <f t="shared" si="12"/>
        <v>304.36666666666667</v>
      </c>
      <c r="P14" s="34">
        <f>(1-M14)*K14</f>
        <v>0</v>
      </c>
    </row>
    <row r="15" spans="1:16" ht="18.600000000000001" customHeight="1" x14ac:dyDescent="0.3">
      <c r="C15" t="s">
        <v>2025</v>
      </c>
      <c r="D15" s="15">
        <v>279.43333333333334</v>
      </c>
      <c r="H15" s="34" t="str">
        <f t="shared" si="8"/>
        <v>LLAYLLAY 19 I</v>
      </c>
      <c r="I15" s="34" t="str">
        <f t="shared" si="9"/>
        <v>EL QUILLAY</v>
      </c>
      <c r="J15" s="34" t="str">
        <f t="shared" si="10"/>
        <v>PABLO LLOMPART</v>
      </c>
      <c r="K15" s="34">
        <f t="shared" si="7"/>
        <v>279.43333333333334</v>
      </c>
      <c r="L15" s="34">
        <f t="shared" si="11"/>
        <v>2</v>
      </c>
      <c r="M15" s="34">
        <f t="shared" si="1"/>
        <v>1</v>
      </c>
      <c r="N15" s="34" t="str">
        <f t="shared" si="2"/>
        <v>Puntos por equipo</v>
      </c>
      <c r="O15" s="34">
        <f t="shared" si="12"/>
        <v>279.43333333333334</v>
      </c>
      <c r="P15" s="34">
        <f t="shared" si="13"/>
        <v>0</v>
      </c>
    </row>
    <row r="16" spans="1:16" ht="18.600000000000001" customHeight="1" x14ac:dyDescent="0.3">
      <c r="C16" t="s">
        <v>2120</v>
      </c>
      <c r="D16" s="15">
        <v>210.1</v>
      </c>
      <c r="H16" s="34" t="str">
        <f t="shared" si="8"/>
        <v>LLAYLLAY 19 I</v>
      </c>
      <c r="I16" s="34" t="str">
        <f t="shared" si="9"/>
        <v>EL QUILLAY</v>
      </c>
      <c r="J16" s="34" t="str">
        <f t="shared" si="10"/>
        <v>JOSE  ELIAS  RISHMAWI</v>
      </c>
      <c r="K16" s="34">
        <f t="shared" si="7"/>
        <v>210.1</v>
      </c>
      <c r="L16" s="34">
        <f t="shared" si="11"/>
        <v>3</v>
      </c>
      <c r="M16" s="34">
        <f t="shared" si="1"/>
        <v>1</v>
      </c>
      <c r="N16" s="34" t="str">
        <f t="shared" si="2"/>
        <v>Puntos por equipo</v>
      </c>
      <c r="O16" s="34">
        <f t="shared" si="12"/>
        <v>210.1</v>
      </c>
      <c r="P16" s="34">
        <f t="shared" si="13"/>
        <v>0</v>
      </c>
    </row>
    <row r="17" spans="2:16" ht="18.600000000000001" customHeight="1" x14ac:dyDescent="0.3">
      <c r="C17" t="s">
        <v>3251</v>
      </c>
      <c r="D17" s="15">
        <v>0</v>
      </c>
      <c r="H17" s="34" t="str">
        <f t="shared" si="8"/>
        <v>LLAYLLAY 19 I</v>
      </c>
      <c r="I17" s="34" t="str">
        <f t="shared" si="9"/>
        <v>EL QUILLAY</v>
      </c>
      <c r="J17" s="34" t="str">
        <f t="shared" si="10"/>
        <v>VICENTE  LARRAIN ARJONA</v>
      </c>
      <c r="K17" s="34">
        <f t="shared" si="7"/>
        <v>0</v>
      </c>
      <c r="L17" s="34">
        <f t="shared" si="11"/>
        <v>4</v>
      </c>
      <c r="M17" s="34">
        <f t="shared" si="1"/>
        <v>1</v>
      </c>
      <c r="N17" s="34" t="str">
        <f t="shared" si="2"/>
        <v>Puntos por equipo</v>
      </c>
      <c r="O17" s="34">
        <f t="shared" si="12"/>
        <v>0</v>
      </c>
      <c r="P17" s="34">
        <f t="shared" si="13"/>
        <v>0</v>
      </c>
    </row>
    <row r="18" spans="2:16" ht="18.600000000000001" customHeight="1" x14ac:dyDescent="0.3">
      <c r="C18" t="s">
        <v>3250</v>
      </c>
      <c r="D18" s="15">
        <v>0</v>
      </c>
      <c r="H18" s="34" t="str">
        <f t="shared" si="8"/>
        <v>LLAYLLAY 19 I</v>
      </c>
      <c r="I18" s="34" t="str">
        <f t="shared" si="9"/>
        <v>EL QUILLAY</v>
      </c>
      <c r="J18" s="34" t="str">
        <f t="shared" si="10"/>
        <v>AMELIA  LARRAIN</v>
      </c>
      <c r="K18" s="34">
        <f t="shared" si="7"/>
        <v>0</v>
      </c>
      <c r="L18" s="34">
        <f t="shared" si="11"/>
        <v>5</v>
      </c>
      <c r="M18" s="34">
        <f t="shared" si="1"/>
        <v>0</v>
      </c>
      <c r="N18" s="34" t="str">
        <f t="shared" si="2"/>
        <v>Puntos no considerados</v>
      </c>
      <c r="O18" s="34">
        <f t="shared" si="12"/>
        <v>0</v>
      </c>
      <c r="P18" s="34">
        <f t="shared" si="13"/>
        <v>0</v>
      </c>
    </row>
    <row r="19" spans="2:16" ht="18.600000000000001" customHeight="1" x14ac:dyDescent="0.3">
      <c r="C19" t="s">
        <v>73</v>
      </c>
      <c r="D19" s="15">
        <v>0</v>
      </c>
      <c r="H19" s="34" t="str">
        <f t="shared" si="8"/>
        <v>LLAYLLAY 19 I</v>
      </c>
      <c r="I19" s="34" t="str">
        <f t="shared" si="9"/>
        <v>EL QUILLAY</v>
      </c>
      <c r="J19" s="34" t="str">
        <f t="shared" si="10"/>
        <v>CRISTOBAL LARRAIN ARJONA</v>
      </c>
      <c r="K19" s="34">
        <f t="shared" si="7"/>
        <v>0</v>
      </c>
      <c r="L19" s="34">
        <f t="shared" si="11"/>
        <v>6</v>
      </c>
      <c r="M19" s="34">
        <f t="shared" si="1"/>
        <v>0</v>
      </c>
      <c r="N19" s="34" t="str">
        <f t="shared" si="2"/>
        <v>Puntos no considerados</v>
      </c>
      <c r="O19" s="34">
        <f t="shared" si="12"/>
        <v>0</v>
      </c>
      <c r="P19" s="34">
        <f t="shared" si="13"/>
        <v>0</v>
      </c>
    </row>
    <row r="20" spans="2:16" ht="18.600000000000001" customHeight="1" x14ac:dyDescent="0.3">
      <c r="C20" t="s">
        <v>3212</v>
      </c>
      <c r="D20" s="15">
        <v>0</v>
      </c>
      <c r="H20" s="34" t="str">
        <f t="shared" si="8"/>
        <v>LLAYLLAY 19 I</v>
      </c>
      <c r="I20" s="34" t="str">
        <f t="shared" si="9"/>
        <v>EL QUILLAY</v>
      </c>
      <c r="J20" s="34" t="str">
        <f t="shared" si="10"/>
        <v>MACARENA SUAZO CEPEDA</v>
      </c>
      <c r="K20" s="34">
        <f t="shared" si="7"/>
        <v>0</v>
      </c>
      <c r="L20" s="34">
        <f t="shared" si="11"/>
        <v>7</v>
      </c>
      <c r="M20" s="34">
        <f t="shared" si="1"/>
        <v>0</v>
      </c>
      <c r="N20" s="34" t="str">
        <f t="shared" si="2"/>
        <v>Puntos no considerados</v>
      </c>
      <c r="O20" s="34">
        <f t="shared" si="12"/>
        <v>0</v>
      </c>
      <c r="P20" s="34">
        <f t="shared" si="13"/>
        <v>0</v>
      </c>
    </row>
    <row r="21" spans="2:16" ht="18.600000000000001" customHeight="1" x14ac:dyDescent="0.3">
      <c r="B21" t="s">
        <v>960</v>
      </c>
      <c r="C21" t="s">
        <v>460</v>
      </c>
      <c r="D21" s="15">
        <v>255</v>
      </c>
      <c r="H21" s="34" t="str">
        <f t="shared" si="8"/>
        <v>LLAYLLAY 19 I</v>
      </c>
      <c r="I21" s="34" t="str">
        <f t="shared" si="9"/>
        <v>RINCONADA A</v>
      </c>
      <c r="J21" s="34" t="str">
        <f t="shared" si="10"/>
        <v>FELIPE SAT YABER</v>
      </c>
      <c r="K21" s="34">
        <f t="shared" si="7"/>
        <v>255</v>
      </c>
      <c r="L21" s="34">
        <f t="shared" si="11"/>
        <v>1</v>
      </c>
      <c r="M21" s="34">
        <f t="shared" si="1"/>
        <v>1</v>
      </c>
      <c r="N21" s="34" t="str">
        <f t="shared" si="2"/>
        <v>Puntos por equipo</v>
      </c>
      <c r="O21" s="34">
        <f t="shared" si="12"/>
        <v>255</v>
      </c>
      <c r="P21" s="34">
        <f t="shared" si="13"/>
        <v>0</v>
      </c>
    </row>
    <row r="22" spans="2:16" ht="18.600000000000001" customHeight="1" x14ac:dyDescent="0.3">
      <c r="C22" t="s">
        <v>672</v>
      </c>
      <c r="D22" s="15">
        <v>203.16666666666666</v>
      </c>
      <c r="H22" s="34" t="str">
        <f t="shared" si="8"/>
        <v>LLAYLLAY 19 I</v>
      </c>
      <c r="I22" s="34" t="str">
        <f t="shared" si="9"/>
        <v>RINCONADA A</v>
      </c>
      <c r="J22" s="34" t="str">
        <f t="shared" si="10"/>
        <v>ALFREDO SAT YABER</v>
      </c>
      <c r="K22" s="34">
        <f t="shared" si="7"/>
        <v>203.16666666666666</v>
      </c>
      <c r="L22" s="34">
        <f t="shared" si="11"/>
        <v>2</v>
      </c>
      <c r="M22" s="34">
        <f t="shared" si="1"/>
        <v>1</v>
      </c>
      <c r="N22" s="34" t="str">
        <f t="shared" si="2"/>
        <v>Puntos por equipo</v>
      </c>
      <c r="O22" s="34">
        <f t="shared" si="12"/>
        <v>203.16666666666666</v>
      </c>
      <c r="P22" s="34">
        <f t="shared" si="13"/>
        <v>0</v>
      </c>
    </row>
    <row r="23" spans="2:16" ht="18.600000000000001" customHeight="1" x14ac:dyDescent="0.3">
      <c r="C23" t="s">
        <v>221</v>
      </c>
      <c r="D23" s="15">
        <v>104.38333333333333</v>
      </c>
      <c r="H23" s="34" t="str">
        <f t="shared" si="8"/>
        <v>LLAYLLAY 19 I</v>
      </c>
      <c r="I23" s="34" t="str">
        <f t="shared" si="9"/>
        <v>RINCONADA A</v>
      </c>
      <c r="J23" s="34" t="str">
        <f t="shared" si="10"/>
        <v>EMILIA PATTERSON</v>
      </c>
      <c r="K23" s="34">
        <f t="shared" si="7"/>
        <v>104.38333333333333</v>
      </c>
      <c r="L23" s="34">
        <f t="shared" si="11"/>
        <v>3</v>
      </c>
      <c r="M23" s="34">
        <f t="shared" si="1"/>
        <v>1</v>
      </c>
      <c r="N23" s="34" t="str">
        <f t="shared" si="2"/>
        <v>Puntos por equipo</v>
      </c>
      <c r="O23" s="34">
        <f t="shared" si="12"/>
        <v>104.38333333333333</v>
      </c>
      <c r="P23" s="34">
        <f t="shared" si="13"/>
        <v>0</v>
      </c>
    </row>
    <row r="24" spans="2:16" ht="18.600000000000001" customHeight="1" x14ac:dyDescent="0.3">
      <c r="C24" t="s">
        <v>85</v>
      </c>
      <c r="D24" s="15">
        <v>75.966666666666669</v>
      </c>
      <c r="H24" s="34" t="str">
        <f t="shared" si="8"/>
        <v>LLAYLLAY 19 I</v>
      </c>
      <c r="I24" s="34" t="str">
        <f t="shared" si="9"/>
        <v>RINCONADA A</v>
      </c>
      <c r="J24" s="34" t="str">
        <f t="shared" si="10"/>
        <v>CARLA O´NELL</v>
      </c>
      <c r="K24" s="34">
        <f t="shared" si="7"/>
        <v>75.966666666666669</v>
      </c>
      <c r="L24" s="34">
        <f t="shared" si="11"/>
        <v>4</v>
      </c>
      <c r="M24" s="34">
        <f t="shared" si="1"/>
        <v>1</v>
      </c>
      <c r="N24" s="34" t="str">
        <f t="shared" si="2"/>
        <v>Puntos por equipo</v>
      </c>
      <c r="O24" s="34">
        <f t="shared" si="12"/>
        <v>75.966666666666669</v>
      </c>
      <c r="P24" s="34">
        <f t="shared" si="13"/>
        <v>0</v>
      </c>
    </row>
    <row r="25" spans="2:16" ht="18.600000000000001" customHeight="1" x14ac:dyDescent="0.3">
      <c r="C25" t="s">
        <v>78</v>
      </c>
      <c r="D25" s="15">
        <v>0</v>
      </c>
      <c r="H25" s="34" t="str">
        <f t="shared" si="8"/>
        <v>LLAYLLAY 19 I</v>
      </c>
      <c r="I25" s="34" t="str">
        <f t="shared" si="9"/>
        <v>RINCONADA A</v>
      </c>
      <c r="J25" s="34" t="str">
        <f t="shared" si="10"/>
        <v>CLAUDIO CORNEJO CABEZAS</v>
      </c>
      <c r="K25" s="34">
        <f t="shared" si="7"/>
        <v>0</v>
      </c>
      <c r="L25" s="34">
        <f t="shared" si="11"/>
        <v>5</v>
      </c>
      <c r="M25" s="34">
        <f t="shared" si="1"/>
        <v>0</v>
      </c>
      <c r="N25" s="34" t="str">
        <f t="shared" si="2"/>
        <v>Puntos no considerados</v>
      </c>
      <c r="O25" s="34">
        <f t="shared" si="12"/>
        <v>0</v>
      </c>
      <c r="P25" s="34">
        <f t="shared" si="13"/>
        <v>0</v>
      </c>
    </row>
    <row r="26" spans="2:16" ht="18.600000000000001" customHeight="1" x14ac:dyDescent="0.3">
      <c r="C26" t="s">
        <v>482</v>
      </c>
      <c r="D26" s="15">
        <v>0</v>
      </c>
      <c r="H26" s="34" t="str">
        <f t="shared" si="8"/>
        <v>LLAYLLAY 19 I</v>
      </c>
      <c r="I26" s="34" t="str">
        <f t="shared" si="9"/>
        <v>RINCONADA A</v>
      </c>
      <c r="J26" s="34" t="str">
        <f t="shared" si="10"/>
        <v>FRANCESCA GIOIA MANSILLA</v>
      </c>
      <c r="K26" s="34">
        <f t="shared" si="7"/>
        <v>0</v>
      </c>
      <c r="L26" s="34">
        <f t="shared" si="11"/>
        <v>6</v>
      </c>
      <c r="M26" s="34">
        <f t="shared" si="1"/>
        <v>0</v>
      </c>
      <c r="N26" s="34" t="str">
        <f t="shared" si="2"/>
        <v>Puntos no considerados</v>
      </c>
      <c r="O26" s="34">
        <f t="shared" si="12"/>
        <v>0</v>
      </c>
      <c r="P26" s="34">
        <f t="shared" si="13"/>
        <v>0</v>
      </c>
    </row>
    <row r="27" spans="2:16" ht="18.600000000000001" customHeight="1" x14ac:dyDescent="0.3">
      <c r="B27" t="s">
        <v>3242</v>
      </c>
      <c r="C27" t="s">
        <v>4110</v>
      </c>
      <c r="D27" s="15">
        <v>208.26666666666665</v>
      </c>
      <c r="H27" s="34" t="str">
        <f t="shared" si="8"/>
        <v>LLAYLLAY 19 I</v>
      </c>
      <c r="I27" s="34" t="str">
        <f t="shared" si="9"/>
        <v>KEHAILAN A</v>
      </c>
      <c r="J27" s="34" t="str">
        <f t="shared" si="10"/>
        <v>FELIPE PERO DOMEYKO</v>
      </c>
      <c r="K27" s="34">
        <f t="shared" si="7"/>
        <v>208.26666666666665</v>
      </c>
      <c r="L27" s="34">
        <f t="shared" si="11"/>
        <v>1</v>
      </c>
      <c r="M27" s="34">
        <f t="shared" si="1"/>
        <v>1</v>
      </c>
      <c r="N27" s="34" t="str">
        <f t="shared" si="2"/>
        <v>Puntos por equipo</v>
      </c>
      <c r="O27" s="34">
        <f t="shared" si="12"/>
        <v>208.26666666666665</v>
      </c>
      <c r="P27" s="34">
        <f t="shared" si="13"/>
        <v>0</v>
      </c>
    </row>
    <row r="28" spans="2:16" ht="18.600000000000001" customHeight="1" x14ac:dyDescent="0.3">
      <c r="C28" t="s">
        <v>1052</v>
      </c>
      <c r="D28" s="15">
        <v>183.66666666666666</v>
      </c>
      <c r="H28" s="34" t="str">
        <f t="shared" si="8"/>
        <v>LLAYLLAY 19 I</v>
      </c>
      <c r="I28" s="34" t="str">
        <f t="shared" si="9"/>
        <v>KEHAILAN A</v>
      </c>
      <c r="J28" s="34" t="str">
        <f t="shared" si="10"/>
        <v>RENI  MULLER</v>
      </c>
      <c r="K28" s="34">
        <f t="shared" si="7"/>
        <v>183.66666666666666</v>
      </c>
      <c r="L28" s="34">
        <f t="shared" si="11"/>
        <v>2</v>
      </c>
      <c r="M28" s="34">
        <f t="shared" si="1"/>
        <v>1</v>
      </c>
      <c r="N28" s="34" t="str">
        <f t="shared" si="2"/>
        <v>Puntos por equipo</v>
      </c>
      <c r="O28" s="34">
        <f t="shared" si="12"/>
        <v>183.66666666666666</v>
      </c>
      <c r="P28" s="34">
        <f t="shared" si="13"/>
        <v>0</v>
      </c>
    </row>
    <row r="29" spans="2:16" ht="18.600000000000001" customHeight="1" x14ac:dyDescent="0.3">
      <c r="C29" t="s">
        <v>235</v>
      </c>
      <c r="D29" s="15">
        <v>79.999999990000006</v>
      </c>
      <c r="H29" s="34" t="str">
        <f t="shared" si="8"/>
        <v>LLAYLLAY 19 I</v>
      </c>
      <c r="I29" s="34" t="str">
        <f t="shared" si="9"/>
        <v>KEHAILAN A</v>
      </c>
      <c r="J29" s="34" t="str">
        <f t="shared" si="10"/>
        <v>COLOMBA MATTE TYRER</v>
      </c>
      <c r="K29" s="34">
        <f t="shared" si="7"/>
        <v>79.999999990000006</v>
      </c>
      <c r="L29" s="34">
        <f t="shared" si="11"/>
        <v>3</v>
      </c>
      <c r="M29" s="34">
        <f t="shared" si="1"/>
        <v>1</v>
      </c>
      <c r="N29" s="34" t="str">
        <f t="shared" si="2"/>
        <v>Puntos por equipo</v>
      </c>
      <c r="O29" s="34">
        <f t="shared" si="12"/>
        <v>79.999999990000006</v>
      </c>
      <c r="P29" s="34">
        <f t="shared" si="13"/>
        <v>0</v>
      </c>
    </row>
    <row r="30" spans="2:16" ht="18.600000000000001" customHeight="1" x14ac:dyDescent="0.3">
      <c r="C30" t="s">
        <v>74</v>
      </c>
      <c r="D30" s="15">
        <v>79.999999849999995</v>
      </c>
      <c r="H30" s="34" t="str">
        <f t="shared" ref="H30:H47" si="14">IF(A30="",H29,A30)</f>
        <v>LLAYLLAY 19 I</v>
      </c>
      <c r="I30" s="34" t="str">
        <f t="shared" ref="I30:I47" si="15">IF(B30="",I29,B30)</f>
        <v>KEHAILAN A</v>
      </c>
      <c r="J30" s="34" t="str">
        <f t="shared" ref="J30:J47" si="16">IF(C30="",J29,C30)</f>
        <v>HARKEN JENSEN</v>
      </c>
      <c r="K30" s="34">
        <f t="shared" si="7"/>
        <v>79.999999849999995</v>
      </c>
      <c r="L30" s="34">
        <f t="shared" ref="L30:L47" si="17">IF(H30=H29,IF(I30=I29,L29+1,1),1)</f>
        <v>4</v>
      </c>
      <c r="M30" s="34">
        <f t="shared" ref="M30:M47" si="18">IF(L30&lt;5,1,0)</f>
        <v>1</v>
      </c>
      <c r="N30" s="34" t="str">
        <f t="shared" ref="N30:N47" si="19">IF(M30=1,"Puntos por equipo","Puntos no considerados")</f>
        <v>Puntos por equipo</v>
      </c>
      <c r="O30" s="34">
        <f t="shared" ref="O30:O47" si="20">M30*K30</f>
        <v>79.999999849999995</v>
      </c>
      <c r="P30" s="34">
        <f t="shared" ref="P30:P47" si="21">(1-M30)*K30</f>
        <v>0</v>
      </c>
    </row>
    <row r="31" spans="2:16" ht="18.600000000000001" customHeight="1" x14ac:dyDescent="0.3">
      <c r="C31" t="s">
        <v>3252</v>
      </c>
      <c r="D31" s="15">
        <v>0</v>
      </c>
      <c r="H31" s="34" t="str">
        <f t="shared" si="14"/>
        <v>LLAYLLAY 19 I</v>
      </c>
      <c r="I31" s="34" t="str">
        <f t="shared" si="15"/>
        <v>KEHAILAN A</v>
      </c>
      <c r="J31" s="34" t="str">
        <f t="shared" si="16"/>
        <v xml:space="preserve">ANTON LOPEZ </v>
      </c>
      <c r="K31" s="34">
        <f t="shared" si="7"/>
        <v>0</v>
      </c>
      <c r="L31" s="34">
        <f t="shared" si="17"/>
        <v>5</v>
      </c>
      <c r="M31" s="34">
        <f t="shared" si="18"/>
        <v>0</v>
      </c>
      <c r="N31" s="34" t="str">
        <f t="shared" si="19"/>
        <v>Puntos no considerados</v>
      </c>
      <c r="O31" s="34">
        <f t="shared" si="20"/>
        <v>0</v>
      </c>
      <c r="P31" s="34">
        <f t="shared" si="21"/>
        <v>0</v>
      </c>
    </row>
    <row r="32" spans="2:16" ht="18.600000000000001" customHeight="1" x14ac:dyDescent="0.3">
      <c r="B32" t="s">
        <v>2573</v>
      </c>
      <c r="C32" t="s">
        <v>83</v>
      </c>
      <c r="D32" s="15">
        <v>172.78333333333333</v>
      </c>
      <c r="H32" s="34" t="str">
        <f t="shared" si="14"/>
        <v>LLAYLLAY 19 I</v>
      </c>
      <c r="I32" s="34" t="str">
        <f t="shared" si="15"/>
        <v>EL SENDERO</v>
      </c>
      <c r="J32" s="34" t="str">
        <f t="shared" si="16"/>
        <v>MARIA CECILIA GODOY</v>
      </c>
      <c r="K32" s="34">
        <f t="shared" si="7"/>
        <v>172.78333333333333</v>
      </c>
      <c r="L32" s="34">
        <f t="shared" si="17"/>
        <v>1</v>
      </c>
      <c r="M32" s="34">
        <f t="shared" si="18"/>
        <v>1</v>
      </c>
      <c r="N32" s="34" t="str">
        <f t="shared" si="19"/>
        <v>Puntos por equipo</v>
      </c>
      <c r="O32" s="34">
        <f t="shared" si="20"/>
        <v>172.78333333333333</v>
      </c>
      <c r="P32" s="34">
        <f t="shared" si="21"/>
        <v>0</v>
      </c>
    </row>
    <row r="33" spans="2:16" ht="18.600000000000001" customHeight="1" x14ac:dyDescent="0.3">
      <c r="C33" t="s">
        <v>82</v>
      </c>
      <c r="D33" s="15">
        <v>161.46666666666667</v>
      </c>
      <c r="H33" s="34" t="str">
        <f t="shared" si="14"/>
        <v>LLAYLLAY 19 I</v>
      </c>
      <c r="I33" s="34" t="str">
        <f t="shared" si="15"/>
        <v>EL SENDERO</v>
      </c>
      <c r="J33" s="34" t="str">
        <f t="shared" si="16"/>
        <v>JUAN ALVARO GONZALEZ ASBUN</v>
      </c>
      <c r="K33" s="34">
        <f t="shared" si="7"/>
        <v>161.46666666666667</v>
      </c>
      <c r="L33" s="34">
        <f t="shared" si="17"/>
        <v>2</v>
      </c>
      <c r="M33" s="34">
        <f t="shared" si="18"/>
        <v>1</v>
      </c>
      <c r="N33" s="34" t="str">
        <f t="shared" si="19"/>
        <v>Puntos por equipo</v>
      </c>
      <c r="O33" s="34">
        <f t="shared" si="20"/>
        <v>161.46666666666667</v>
      </c>
      <c r="P33" s="34">
        <f t="shared" si="21"/>
        <v>0</v>
      </c>
    </row>
    <row r="34" spans="2:16" ht="18.600000000000001" customHeight="1" x14ac:dyDescent="0.3">
      <c r="C34" t="s">
        <v>838</v>
      </c>
      <c r="D34" s="15">
        <v>125.68333333333334</v>
      </c>
      <c r="H34" s="34" t="str">
        <f t="shared" si="14"/>
        <v>LLAYLLAY 19 I</v>
      </c>
      <c r="I34" s="34" t="str">
        <f t="shared" si="15"/>
        <v>EL SENDERO</v>
      </c>
      <c r="J34" s="34" t="str">
        <f t="shared" si="16"/>
        <v>JOSE ANDRES  POBLETE SALCEDO</v>
      </c>
      <c r="K34" s="34">
        <f t="shared" si="7"/>
        <v>125.68333333333334</v>
      </c>
      <c r="L34" s="34">
        <f t="shared" si="17"/>
        <v>3</v>
      </c>
      <c r="M34" s="34">
        <f t="shared" si="18"/>
        <v>1</v>
      </c>
      <c r="N34" s="34" t="str">
        <f t="shared" si="19"/>
        <v>Puntos por equipo</v>
      </c>
      <c r="O34" s="34">
        <f t="shared" si="20"/>
        <v>125.68333333333334</v>
      </c>
      <c r="P34" s="34">
        <f t="shared" si="21"/>
        <v>0</v>
      </c>
    </row>
    <row r="35" spans="2:16" ht="18.600000000000001" customHeight="1" x14ac:dyDescent="0.3">
      <c r="C35" t="s">
        <v>2572</v>
      </c>
      <c r="D35" s="15">
        <v>0</v>
      </c>
      <c r="H35" s="34" t="str">
        <f t="shared" si="14"/>
        <v>LLAYLLAY 19 I</v>
      </c>
      <c r="I35" s="34" t="str">
        <f t="shared" si="15"/>
        <v>EL SENDERO</v>
      </c>
      <c r="J35" s="34" t="str">
        <f t="shared" si="16"/>
        <v>PILAR TORREALBA</v>
      </c>
      <c r="K35" s="34">
        <f t="shared" si="7"/>
        <v>0</v>
      </c>
      <c r="L35" s="34">
        <f t="shared" si="17"/>
        <v>4</v>
      </c>
      <c r="M35" s="34">
        <f t="shared" si="18"/>
        <v>1</v>
      </c>
      <c r="N35" s="34" t="str">
        <f t="shared" si="19"/>
        <v>Puntos por equipo</v>
      </c>
      <c r="O35" s="34">
        <f t="shared" si="20"/>
        <v>0</v>
      </c>
      <c r="P35" s="34">
        <f t="shared" si="21"/>
        <v>0</v>
      </c>
    </row>
    <row r="36" spans="2:16" ht="18.600000000000001" customHeight="1" x14ac:dyDescent="0.3">
      <c r="B36" t="s">
        <v>3241</v>
      </c>
      <c r="C36" t="s">
        <v>2091</v>
      </c>
      <c r="D36" s="15">
        <v>223.3</v>
      </c>
      <c r="H36" s="34" t="str">
        <f t="shared" si="14"/>
        <v>LLAYLLAY 19 I</v>
      </c>
      <c r="I36" s="34" t="str">
        <f t="shared" si="15"/>
        <v>SANDEK 2</v>
      </c>
      <c r="J36" s="34" t="str">
        <f t="shared" si="16"/>
        <v>ADRIANA PANTOJA CONTRERAA</v>
      </c>
      <c r="K36" s="34">
        <f t="shared" si="7"/>
        <v>223.3</v>
      </c>
      <c r="L36" s="34">
        <f t="shared" si="17"/>
        <v>1</v>
      </c>
      <c r="M36" s="34">
        <f t="shared" si="18"/>
        <v>1</v>
      </c>
      <c r="N36" s="34" t="str">
        <f t="shared" si="19"/>
        <v>Puntos por equipo</v>
      </c>
      <c r="O36" s="34">
        <f t="shared" si="20"/>
        <v>223.3</v>
      </c>
      <c r="P36" s="34">
        <f t="shared" si="21"/>
        <v>0</v>
      </c>
    </row>
    <row r="37" spans="2:16" ht="18.600000000000001" customHeight="1" x14ac:dyDescent="0.3">
      <c r="C37" t="s">
        <v>1183</v>
      </c>
      <c r="D37" s="15">
        <v>208.15</v>
      </c>
      <c r="H37" s="34" t="str">
        <f t="shared" si="14"/>
        <v>LLAYLLAY 19 I</v>
      </c>
      <c r="I37" s="34" t="str">
        <f t="shared" si="15"/>
        <v>SANDEK 2</v>
      </c>
      <c r="J37" s="34" t="str">
        <f t="shared" si="16"/>
        <v>JUAN GOMEZ</v>
      </c>
      <c r="K37" s="34">
        <f t="shared" si="7"/>
        <v>208.15</v>
      </c>
      <c r="L37" s="34">
        <f t="shared" si="17"/>
        <v>2</v>
      </c>
      <c r="M37" s="34">
        <f t="shared" si="18"/>
        <v>1</v>
      </c>
      <c r="N37" s="34" t="str">
        <f t="shared" si="19"/>
        <v>Puntos por equipo</v>
      </c>
      <c r="O37" s="34">
        <f t="shared" si="20"/>
        <v>208.15</v>
      </c>
      <c r="P37" s="34">
        <f t="shared" si="21"/>
        <v>0</v>
      </c>
    </row>
    <row r="38" spans="2:16" ht="18.600000000000001" customHeight="1" x14ac:dyDescent="0.3">
      <c r="B38" t="s">
        <v>961</v>
      </c>
      <c r="C38" t="s">
        <v>1054</v>
      </c>
      <c r="D38" s="15">
        <v>228.5</v>
      </c>
      <c r="H38" s="34" t="str">
        <f t="shared" si="14"/>
        <v>LLAYLLAY 19 I</v>
      </c>
      <c r="I38" s="34" t="str">
        <f t="shared" si="15"/>
        <v>RINCONADA B</v>
      </c>
      <c r="J38" s="34" t="str">
        <f t="shared" si="16"/>
        <v>MARIA IGNACIA SAT YABER</v>
      </c>
      <c r="K38" s="34">
        <f t="shared" si="7"/>
        <v>228.5</v>
      </c>
      <c r="L38" s="34">
        <f t="shared" si="17"/>
        <v>1</v>
      </c>
      <c r="M38" s="34">
        <f t="shared" si="18"/>
        <v>1</v>
      </c>
      <c r="N38" s="34" t="str">
        <f t="shared" si="19"/>
        <v>Puntos por equipo</v>
      </c>
      <c r="O38" s="34">
        <f t="shared" si="20"/>
        <v>228.5</v>
      </c>
      <c r="P38" s="34">
        <f t="shared" si="21"/>
        <v>0</v>
      </c>
    </row>
    <row r="39" spans="2:16" ht="18.600000000000001" customHeight="1" x14ac:dyDescent="0.3">
      <c r="C39" t="s">
        <v>2113</v>
      </c>
      <c r="D39" s="15">
        <v>81.716666666666669</v>
      </c>
      <c r="H39" s="34" t="str">
        <f t="shared" si="14"/>
        <v>LLAYLLAY 19 I</v>
      </c>
      <c r="I39" s="34" t="str">
        <f t="shared" si="15"/>
        <v>RINCONADA B</v>
      </c>
      <c r="J39" s="34" t="str">
        <f t="shared" si="16"/>
        <v>JOSEFA AGUILERA</v>
      </c>
      <c r="K39" s="34">
        <f t="shared" si="7"/>
        <v>81.716666666666669</v>
      </c>
      <c r="L39" s="34">
        <f t="shared" si="17"/>
        <v>2</v>
      </c>
      <c r="M39" s="34">
        <f t="shared" si="18"/>
        <v>1</v>
      </c>
      <c r="N39" s="34" t="str">
        <f t="shared" si="19"/>
        <v>Puntos por equipo</v>
      </c>
      <c r="O39" s="34">
        <f t="shared" si="20"/>
        <v>81.716666666666669</v>
      </c>
      <c r="P39" s="34">
        <f t="shared" si="21"/>
        <v>0</v>
      </c>
    </row>
    <row r="40" spans="2:16" ht="18.600000000000001" customHeight="1" x14ac:dyDescent="0.3">
      <c r="C40" t="s">
        <v>1189</v>
      </c>
      <c r="D40" s="15">
        <v>70.833333333333329</v>
      </c>
      <c r="H40" s="34" t="str">
        <f t="shared" si="14"/>
        <v>LLAYLLAY 19 I</v>
      </c>
      <c r="I40" s="34" t="str">
        <f t="shared" si="15"/>
        <v>RINCONADA B</v>
      </c>
      <c r="J40" s="34" t="str">
        <f t="shared" si="16"/>
        <v>RAFAEL  CARRERE</v>
      </c>
      <c r="K40" s="34">
        <f t="shared" si="7"/>
        <v>70.833333333333329</v>
      </c>
      <c r="L40" s="34">
        <f t="shared" si="17"/>
        <v>3</v>
      </c>
      <c r="M40" s="34">
        <f t="shared" si="18"/>
        <v>1</v>
      </c>
      <c r="N40" s="34" t="str">
        <f t="shared" si="19"/>
        <v>Puntos por equipo</v>
      </c>
      <c r="O40" s="34">
        <f t="shared" si="20"/>
        <v>70.833333333333329</v>
      </c>
      <c r="P40" s="34">
        <f t="shared" si="21"/>
        <v>0</v>
      </c>
    </row>
    <row r="41" spans="2:16" ht="18.600000000000001" customHeight="1" x14ac:dyDescent="0.3">
      <c r="B41" t="s">
        <v>7404</v>
      </c>
      <c r="C41" t="s">
        <v>84</v>
      </c>
      <c r="D41" s="15">
        <v>272.95</v>
      </c>
      <c r="H41" s="34" t="str">
        <f t="shared" si="14"/>
        <v>LLAYLLAY 19 I</v>
      </c>
      <c r="I41" s="34" t="str">
        <f t="shared" si="15"/>
        <v>(en blanco)</v>
      </c>
      <c r="J41" s="34" t="str">
        <f t="shared" si="16"/>
        <v>NICOLAS SCHMIDT GONZALEZ</v>
      </c>
      <c r="K41" s="34">
        <f t="shared" si="7"/>
        <v>272.95</v>
      </c>
      <c r="L41" s="34">
        <f t="shared" si="17"/>
        <v>1</v>
      </c>
      <c r="M41" s="34">
        <f t="shared" si="18"/>
        <v>1</v>
      </c>
      <c r="N41" s="34" t="str">
        <f t="shared" si="19"/>
        <v>Puntos por equipo</v>
      </c>
      <c r="O41" s="34">
        <f t="shared" si="20"/>
        <v>272.95</v>
      </c>
      <c r="P41" s="34">
        <f t="shared" si="21"/>
        <v>0</v>
      </c>
    </row>
    <row r="42" spans="2:16" ht="18.600000000000001" customHeight="1" x14ac:dyDescent="0.3">
      <c r="C42" t="s">
        <v>7401</v>
      </c>
      <c r="D42" s="15">
        <v>0</v>
      </c>
      <c r="H42" s="34" t="str">
        <f t="shared" si="14"/>
        <v>LLAYLLAY 19 I</v>
      </c>
      <c r="I42" s="34" t="str">
        <f t="shared" si="15"/>
        <v>(en blanco)</v>
      </c>
      <c r="J42" s="34" t="str">
        <f t="shared" si="16"/>
        <v>FEDERICO SCHMIDT GONZALEZ</v>
      </c>
      <c r="K42" s="34">
        <f t="shared" si="7"/>
        <v>0</v>
      </c>
      <c r="L42" s="34">
        <f t="shared" si="17"/>
        <v>2</v>
      </c>
      <c r="M42" s="34">
        <f t="shared" si="18"/>
        <v>1</v>
      </c>
      <c r="N42" s="34" t="str">
        <f t="shared" si="19"/>
        <v>Puntos por equipo</v>
      </c>
      <c r="O42" s="34">
        <f t="shared" si="20"/>
        <v>0</v>
      </c>
      <c r="P42" s="34">
        <f t="shared" si="21"/>
        <v>0</v>
      </c>
    </row>
    <row r="43" spans="2:16" ht="18.600000000000001" customHeight="1" x14ac:dyDescent="0.3">
      <c r="C43" t="s">
        <v>7229</v>
      </c>
      <c r="D43" s="15">
        <v>0</v>
      </c>
      <c r="H43" s="34" t="str">
        <f t="shared" si="14"/>
        <v>LLAYLLAY 19 I</v>
      </c>
      <c r="I43" s="34" t="str">
        <f t="shared" si="15"/>
        <v>(en blanco)</v>
      </c>
      <c r="J43" s="34" t="str">
        <f t="shared" si="16"/>
        <v>MARIA ROSA BARAHONA VARGAS</v>
      </c>
      <c r="K43" s="34">
        <f t="shared" si="7"/>
        <v>0</v>
      </c>
      <c r="L43" s="34">
        <f t="shared" si="17"/>
        <v>3</v>
      </c>
      <c r="M43" s="34">
        <f t="shared" si="18"/>
        <v>1</v>
      </c>
      <c r="N43" s="34" t="str">
        <f t="shared" si="19"/>
        <v>Puntos por equipo</v>
      </c>
      <c r="O43" s="34">
        <f t="shared" si="20"/>
        <v>0</v>
      </c>
      <c r="P43" s="34">
        <f t="shared" si="21"/>
        <v>0</v>
      </c>
    </row>
    <row r="44" spans="2:16" ht="18.600000000000001" customHeight="1" x14ac:dyDescent="0.3">
      <c r="B44" t="s">
        <v>2586</v>
      </c>
      <c r="C44" t="s">
        <v>225</v>
      </c>
      <c r="D44" s="15">
        <v>119.99999993</v>
      </c>
      <c r="H44" s="34" t="str">
        <f t="shared" si="14"/>
        <v>LLAYLLAY 19 I</v>
      </c>
      <c r="I44" s="34" t="str">
        <f t="shared" si="15"/>
        <v>LA COMPAÑÍA</v>
      </c>
      <c r="J44" s="34" t="str">
        <f t="shared" si="16"/>
        <v>CAROLINE MACKENZIE</v>
      </c>
      <c r="K44" s="34">
        <f t="shared" si="7"/>
        <v>119.99999993</v>
      </c>
      <c r="L44" s="34">
        <f t="shared" si="17"/>
        <v>1</v>
      </c>
      <c r="M44" s="34">
        <f t="shared" si="18"/>
        <v>1</v>
      </c>
      <c r="N44" s="34" t="str">
        <f t="shared" si="19"/>
        <v>Puntos por equipo</v>
      </c>
      <c r="O44" s="34">
        <f t="shared" si="20"/>
        <v>119.99999993</v>
      </c>
      <c r="P44" s="34">
        <f t="shared" si="21"/>
        <v>0</v>
      </c>
    </row>
    <row r="45" spans="2:16" ht="18.600000000000001" customHeight="1" x14ac:dyDescent="0.3">
      <c r="C45" t="s">
        <v>3249</v>
      </c>
      <c r="D45" s="15">
        <v>0</v>
      </c>
      <c r="H45" s="34" t="str">
        <f t="shared" si="14"/>
        <v>LLAYLLAY 19 I</v>
      </c>
      <c r="I45" s="34" t="str">
        <f t="shared" si="15"/>
        <v>LA COMPAÑÍA</v>
      </c>
      <c r="J45" s="34" t="str">
        <f t="shared" si="16"/>
        <v>DOMINGO SPOERER VERGARA</v>
      </c>
      <c r="K45" s="34">
        <f t="shared" si="7"/>
        <v>0</v>
      </c>
      <c r="L45" s="34">
        <f t="shared" si="17"/>
        <v>2</v>
      </c>
      <c r="M45" s="34">
        <f t="shared" si="18"/>
        <v>1</v>
      </c>
      <c r="N45" s="34" t="str">
        <f t="shared" si="19"/>
        <v>Puntos por equipo</v>
      </c>
      <c r="O45" s="34">
        <f t="shared" si="20"/>
        <v>0</v>
      </c>
      <c r="P45" s="34">
        <f t="shared" si="21"/>
        <v>0</v>
      </c>
    </row>
    <row r="46" spans="2:16" ht="18.600000000000001" customHeight="1" x14ac:dyDescent="0.3">
      <c r="C46" t="s">
        <v>3205</v>
      </c>
      <c r="D46" s="15">
        <v>0</v>
      </c>
      <c r="H46" s="34" t="str">
        <f t="shared" si="14"/>
        <v>LLAYLLAY 19 I</v>
      </c>
      <c r="I46" s="34" t="str">
        <f t="shared" si="15"/>
        <v>LA COMPAÑÍA</v>
      </c>
      <c r="J46" s="34" t="str">
        <f t="shared" si="16"/>
        <v>DIEGO OYANEDEL</v>
      </c>
      <c r="K46" s="34">
        <f t="shared" si="7"/>
        <v>0</v>
      </c>
      <c r="L46" s="34">
        <f t="shared" si="17"/>
        <v>3</v>
      </c>
      <c r="M46" s="34">
        <f t="shared" si="18"/>
        <v>1</v>
      </c>
      <c r="N46" s="34" t="str">
        <f t="shared" si="19"/>
        <v>Puntos por equipo</v>
      </c>
      <c r="O46" s="34">
        <f t="shared" si="20"/>
        <v>0</v>
      </c>
      <c r="P46" s="34">
        <f t="shared" si="21"/>
        <v>0</v>
      </c>
    </row>
    <row r="47" spans="2:16" ht="18.600000000000001" customHeight="1" x14ac:dyDescent="0.3">
      <c r="C47" t="s">
        <v>481</v>
      </c>
      <c r="D47" s="15">
        <v>0</v>
      </c>
      <c r="H47" s="34" t="str">
        <f t="shared" si="14"/>
        <v>LLAYLLAY 19 I</v>
      </c>
      <c r="I47" s="34" t="str">
        <f t="shared" si="15"/>
        <v>LA COMPAÑÍA</v>
      </c>
      <c r="J47" s="34" t="str">
        <f t="shared" si="16"/>
        <v>JOSE SPOERER VERGARA</v>
      </c>
      <c r="K47" s="34">
        <f t="shared" si="7"/>
        <v>0</v>
      </c>
      <c r="L47" s="34">
        <f t="shared" si="17"/>
        <v>4</v>
      </c>
      <c r="M47" s="34">
        <f t="shared" si="18"/>
        <v>1</v>
      </c>
      <c r="N47" s="34" t="str">
        <f t="shared" si="19"/>
        <v>Puntos por equipo</v>
      </c>
      <c r="O47" s="34">
        <f t="shared" si="20"/>
        <v>0</v>
      </c>
      <c r="P47" s="34">
        <f t="shared" si="21"/>
        <v>0</v>
      </c>
    </row>
    <row r="48" spans="2:16" ht="18.600000000000001" customHeight="1" x14ac:dyDescent="0.3">
      <c r="B48" t="s">
        <v>237</v>
      </c>
      <c r="C48" t="s">
        <v>2065</v>
      </c>
      <c r="D48" s="15">
        <v>115.75</v>
      </c>
      <c r="H48" s="34" t="str">
        <f t="shared" ref="H48:H111" si="22">IF(A48="",H47,A48)</f>
        <v>LLAYLLAY 19 I</v>
      </c>
      <c r="I48" s="34" t="str">
        <f t="shared" ref="I48:I111" si="23">IF(B48="",I47,B48)</f>
        <v>EL MOLINO B</v>
      </c>
      <c r="J48" s="34" t="str">
        <f t="shared" ref="J48:J111" si="24">IF(C48="",J47,C48)</f>
        <v>VICENTE IRARRAZABAL</v>
      </c>
      <c r="K48" s="34">
        <f t="shared" si="7"/>
        <v>115.75</v>
      </c>
      <c r="L48" s="34">
        <f t="shared" ref="L48:L111" si="25">IF(H48=H47,IF(I48=I47,L47+1,1),1)</f>
        <v>1</v>
      </c>
      <c r="M48" s="34">
        <f t="shared" ref="M48:M111" si="26">IF(L48&lt;5,1,0)</f>
        <v>1</v>
      </c>
      <c r="N48" s="34" t="str">
        <f t="shared" ref="N48:N111" si="27">IF(M48=1,"Puntos por equipo","Puntos no considerados")</f>
        <v>Puntos por equipo</v>
      </c>
      <c r="O48" s="34">
        <f t="shared" ref="O48:O111" si="28">M48*K48</f>
        <v>115.75</v>
      </c>
      <c r="P48" s="34">
        <f t="shared" ref="P48:P111" si="29">(1-M48)*K48</f>
        <v>0</v>
      </c>
    </row>
    <row r="49" spans="1:16" ht="18.600000000000001" customHeight="1" x14ac:dyDescent="0.3">
      <c r="C49" t="s">
        <v>234</v>
      </c>
      <c r="D49" s="15">
        <v>0</v>
      </c>
      <c r="H49" s="34" t="str">
        <f t="shared" si="22"/>
        <v>LLAYLLAY 19 I</v>
      </c>
      <c r="I49" s="34" t="str">
        <f t="shared" si="23"/>
        <v>EL MOLINO B</v>
      </c>
      <c r="J49" s="34" t="str">
        <f t="shared" si="24"/>
        <v>PEDRO TOMAS VARELA CERDA</v>
      </c>
      <c r="K49" s="34">
        <f t="shared" si="7"/>
        <v>0</v>
      </c>
      <c r="L49" s="34">
        <f t="shared" si="25"/>
        <v>2</v>
      </c>
      <c r="M49" s="34">
        <f t="shared" si="26"/>
        <v>1</v>
      </c>
      <c r="N49" s="34" t="str">
        <f t="shared" si="27"/>
        <v>Puntos por equipo</v>
      </c>
      <c r="O49" s="34">
        <f t="shared" si="28"/>
        <v>0</v>
      </c>
      <c r="P49" s="34">
        <f t="shared" si="29"/>
        <v>0</v>
      </c>
    </row>
    <row r="50" spans="1:16" ht="18.600000000000001" customHeight="1" x14ac:dyDescent="0.3">
      <c r="B50" t="s">
        <v>3243</v>
      </c>
      <c r="C50" t="s">
        <v>953</v>
      </c>
      <c r="D50" s="15">
        <v>62.8</v>
      </c>
      <c r="H50" s="34" t="str">
        <f t="shared" si="22"/>
        <v>LLAYLLAY 19 I</v>
      </c>
      <c r="I50" s="34" t="str">
        <f t="shared" si="23"/>
        <v>KEHAILAN B</v>
      </c>
      <c r="J50" s="34" t="str">
        <f t="shared" si="24"/>
        <v>CRISTIAN SANCHEZ</v>
      </c>
      <c r="K50" s="34">
        <f t="shared" si="7"/>
        <v>62.8</v>
      </c>
      <c r="L50" s="34">
        <f t="shared" si="25"/>
        <v>1</v>
      </c>
      <c r="M50" s="34">
        <f t="shared" si="26"/>
        <v>1</v>
      </c>
      <c r="N50" s="34" t="str">
        <f t="shared" si="27"/>
        <v>Puntos por equipo</v>
      </c>
      <c r="O50" s="34">
        <f t="shared" si="28"/>
        <v>62.8</v>
      </c>
      <c r="P50" s="34">
        <f t="shared" si="29"/>
        <v>0</v>
      </c>
    </row>
    <row r="51" spans="1:16" ht="18.600000000000001" customHeight="1" x14ac:dyDescent="0.3">
      <c r="A51" t="s">
        <v>2529</v>
      </c>
      <c r="B51" t="s">
        <v>960</v>
      </c>
      <c r="C51" t="s">
        <v>85</v>
      </c>
      <c r="D51" s="15">
        <v>244.9</v>
      </c>
      <c r="H51" s="34" t="str">
        <f t="shared" si="22"/>
        <v>LLAYLLAY 19 II</v>
      </c>
      <c r="I51" s="34" t="str">
        <f t="shared" si="23"/>
        <v>RINCONADA A</v>
      </c>
      <c r="J51" s="34" t="str">
        <f t="shared" si="24"/>
        <v>CARLA O´NELL</v>
      </c>
      <c r="K51" s="34">
        <f t="shared" si="7"/>
        <v>244.9</v>
      </c>
      <c r="L51" s="34">
        <f t="shared" si="25"/>
        <v>1</v>
      </c>
      <c r="M51" s="34">
        <f t="shared" si="26"/>
        <v>1</v>
      </c>
      <c r="N51" s="34" t="str">
        <f t="shared" si="27"/>
        <v>Puntos por equipo</v>
      </c>
      <c r="O51" s="34">
        <f t="shared" si="28"/>
        <v>244.9</v>
      </c>
      <c r="P51" s="34">
        <f t="shared" si="29"/>
        <v>0</v>
      </c>
    </row>
    <row r="52" spans="1:16" ht="18.600000000000001" customHeight="1" x14ac:dyDescent="0.3">
      <c r="C52" t="s">
        <v>672</v>
      </c>
      <c r="D52" s="15">
        <v>163.18333333333334</v>
      </c>
      <c r="H52" s="34" t="str">
        <f t="shared" si="22"/>
        <v>LLAYLLAY 19 II</v>
      </c>
      <c r="I52" s="34" t="str">
        <f t="shared" si="23"/>
        <v>RINCONADA A</v>
      </c>
      <c r="J52" s="34" t="str">
        <f t="shared" si="24"/>
        <v>ALFREDO SAT YABER</v>
      </c>
      <c r="K52" s="34">
        <f t="shared" si="7"/>
        <v>163.18333333333334</v>
      </c>
      <c r="L52" s="34">
        <f t="shared" si="25"/>
        <v>2</v>
      </c>
      <c r="M52" s="34">
        <f t="shared" si="26"/>
        <v>1</v>
      </c>
      <c r="N52" s="34" t="str">
        <f t="shared" si="27"/>
        <v>Puntos por equipo</v>
      </c>
      <c r="O52" s="34">
        <f t="shared" si="28"/>
        <v>163.18333333333334</v>
      </c>
      <c r="P52" s="34">
        <f t="shared" si="29"/>
        <v>0</v>
      </c>
    </row>
    <row r="53" spans="1:16" ht="18.600000000000001" customHeight="1" x14ac:dyDescent="0.3">
      <c r="C53" t="s">
        <v>78</v>
      </c>
      <c r="D53" s="15">
        <v>136.93333333333334</v>
      </c>
      <c r="H53" s="34" t="str">
        <f t="shared" si="22"/>
        <v>LLAYLLAY 19 II</v>
      </c>
      <c r="I53" s="34" t="str">
        <f t="shared" si="23"/>
        <v>RINCONADA A</v>
      </c>
      <c r="J53" s="34" t="str">
        <f t="shared" si="24"/>
        <v>CLAUDIO CORNEJO CABEZAS</v>
      </c>
      <c r="K53" s="34">
        <f t="shared" si="7"/>
        <v>136.93333333333334</v>
      </c>
      <c r="L53" s="34">
        <f t="shared" si="25"/>
        <v>3</v>
      </c>
      <c r="M53" s="34">
        <f t="shared" si="26"/>
        <v>1</v>
      </c>
      <c r="N53" s="34" t="str">
        <f t="shared" si="27"/>
        <v>Puntos por equipo</v>
      </c>
      <c r="O53" s="34">
        <f t="shared" si="28"/>
        <v>136.93333333333334</v>
      </c>
      <c r="P53" s="34">
        <f t="shared" si="29"/>
        <v>0</v>
      </c>
    </row>
    <row r="54" spans="1:16" ht="18.600000000000001" customHeight="1" x14ac:dyDescent="0.3">
      <c r="C54" t="s">
        <v>460</v>
      </c>
      <c r="D54" s="15">
        <v>127.75</v>
      </c>
      <c r="H54" s="34" t="str">
        <f t="shared" si="22"/>
        <v>LLAYLLAY 19 II</v>
      </c>
      <c r="I54" s="34" t="str">
        <f t="shared" si="23"/>
        <v>RINCONADA A</v>
      </c>
      <c r="J54" s="34" t="str">
        <f t="shared" si="24"/>
        <v>FELIPE SAT YABER</v>
      </c>
      <c r="K54" s="34">
        <f t="shared" si="7"/>
        <v>127.75</v>
      </c>
      <c r="L54" s="34">
        <f t="shared" si="25"/>
        <v>4</v>
      </c>
      <c r="M54" s="34">
        <f t="shared" si="26"/>
        <v>1</v>
      </c>
      <c r="N54" s="34" t="str">
        <f t="shared" si="27"/>
        <v>Puntos por equipo</v>
      </c>
      <c r="O54" s="34">
        <f t="shared" si="28"/>
        <v>127.75</v>
      </c>
      <c r="P54" s="34">
        <f t="shared" si="29"/>
        <v>0</v>
      </c>
    </row>
    <row r="55" spans="1:16" ht="18.600000000000001" customHeight="1" x14ac:dyDescent="0.3">
      <c r="C55" t="s">
        <v>221</v>
      </c>
      <c r="D55" s="15">
        <v>0</v>
      </c>
      <c r="H55" s="34" t="str">
        <f t="shared" si="22"/>
        <v>LLAYLLAY 19 II</v>
      </c>
      <c r="I55" s="34" t="str">
        <f t="shared" si="23"/>
        <v>RINCONADA A</v>
      </c>
      <c r="J55" s="34" t="str">
        <f t="shared" si="24"/>
        <v>EMILIA PATTERSON</v>
      </c>
      <c r="K55" s="34">
        <f t="shared" si="7"/>
        <v>0</v>
      </c>
      <c r="L55" s="34">
        <f t="shared" si="25"/>
        <v>5</v>
      </c>
      <c r="M55" s="34">
        <f t="shared" si="26"/>
        <v>0</v>
      </c>
      <c r="N55" s="34" t="str">
        <f t="shared" si="27"/>
        <v>Puntos no considerados</v>
      </c>
      <c r="O55" s="34">
        <f t="shared" si="28"/>
        <v>0</v>
      </c>
      <c r="P55" s="34">
        <f t="shared" si="29"/>
        <v>0</v>
      </c>
    </row>
    <row r="56" spans="1:16" ht="18.600000000000001" customHeight="1" x14ac:dyDescent="0.3">
      <c r="B56" t="s">
        <v>237</v>
      </c>
      <c r="C56" t="s">
        <v>234</v>
      </c>
      <c r="D56" s="15">
        <v>322</v>
      </c>
      <c r="H56" s="34" t="str">
        <f t="shared" si="22"/>
        <v>LLAYLLAY 19 II</v>
      </c>
      <c r="I56" s="34" t="str">
        <f t="shared" si="23"/>
        <v>EL MOLINO B</v>
      </c>
      <c r="J56" s="34" t="str">
        <f t="shared" si="24"/>
        <v>PEDRO TOMAS VARELA CERDA</v>
      </c>
      <c r="K56" s="34">
        <f t="shared" si="7"/>
        <v>322</v>
      </c>
      <c r="L56" s="34">
        <f t="shared" si="25"/>
        <v>1</v>
      </c>
      <c r="M56" s="34">
        <f t="shared" si="26"/>
        <v>1</v>
      </c>
      <c r="N56" s="34" t="str">
        <f t="shared" si="27"/>
        <v>Puntos por equipo</v>
      </c>
      <c r="O56" s="34">
        <f t="shared" si="28"/>
        <v>322</v>
      </c>
      <c r="P56" s="34">
        <f t="shared" si="29"/>
        <v>0</v>
      </c>
    </row>
    <row r="57" spans="1:16" ht="18.600000000000001" customHeight="1" x14ac:dyDescent="0.3">
      <c r="C57" t="s">
        <v>3210</v>
      </c>
      <c r="D57" s="15">
        <v>263</v>
      </c>
      <c r="H57" s="34" t="str">
        <f t="shared" si="22"/>
        <v>LLAYLLAY 19 II</v>
      </c>
      <c r="I57" s="34" t="str">
        <f t="shared" si="23"/>
        <v>EL MOLINO B</v>
      </c>
      <c r="J57" s="34" t="str">
        <f t="shared" si="24"/>
        <v>ANDRES GATICA JOLFRE</v>
      </c>
      <c r="K57" s="34">
        <f t="shared" si="7"/>
        <v>263</v>
      </c>
      <c r="L57" s="34">
        <f t="shared" si="25"/>
        <v>2</v>
      </c>
      <c r="M57" s="34">
        <f t="shared" si="26"/>
        <v>1</v>
      </c>
      <c r="N57" s="34" t="str">
        <f t="shared" si="27"/>
        <v>Puntos por equipo</v>
      </c>
      <c r="O57" s="34">
        <f t="shared" si="28"/>
        <v>263</v>
      </c>
      <c r="P57" s="34">
        <f t="shared" si="29"/>
        <v>0</v>
      </c>
    </row>
    <row r="58" spans="1:16" ht="18.600000000000001" customHeight="1" x14ac:dyDescent="0.3">
      <c r="B58" t="s">
        <v>961</v>
      </c>
      <c r="C58" t="s">
        <v>1054</v>
      </c>
      <c r="D58" s="15">
        <v>249</v>
      </c>
      <c r="H58" s="34" t="str">
        <f t="shared" si="22"/>
        <v>LLAYLLAY 19 II</v>
      </c>
      <c r="I58" s="34" t="str">
        <f t="shared" si="23"/>
        <v>RINCONADA B</v>
      </c>
      <c r="J58" s="34" t="str">
        <f t="shared" si="24"/>
        <v>MARIA IGNACIA SAT YABER</v>
      </c>
      <c r="K58" s="34">
        <f t="shared" si="7"/>
        <v>249</v>
      </c>
      <c r="L58" s="34">
        <f t="shared" si="25"/>
        <v>1</v>
      </c>
      <c r="M58" s="34">
        <f t="shared" si="26"/>
        <v>1</v>
      </c>
      <c r="N58" s="34" t="str">
        <f t="shared" si="27"/>
        <v>Puntos por equipo</v>
      </c>
      <c r="O58" s="34">
        <f t="shared" si="28"/>
        <v>249</v>
      </c>
      <c r="P58" s="34">
        <f t="shared" si="29"/>
        <v>0</v>
      </c>
    </row>
    <row r="59" spans="1:16" ht="18.600000000000001" customHeight="1" x14ac:dyDescent="0.3">
      <c r="C59" t="s">
        <v>1189</v>
      </c>
      <c r="D59" s="15">
        <v>171.33333333333334</v>
      </c>
      <c r="H59" s="34" t="str">
        <f t="shared" si="22"/>
        <v>LLAYLLAY 19 II</v>
      </c>
      <c r="I59" s="34" t="str">
        <f t="shared" si="23"/>
        <v>RINCONADA B</v>
      </c>
      <c r="J59" s="34" t="str">
        <f t="shared" si="24"/>
        <v>RAFAEL  CARRERE</v>
      </c>
      <c r="K59" s="34">
        <f t="shared" si="7"/>
        <v>171.33333333333334</v>
      </c>
      <c r="L59" s="34">
        <f t="shared" si="25"/>
        <v>2</v>
      </c>
      <c r="M59" s="34">
        <f t="shared" si="26"/>
        <v>1</v>
      </c>
      <c r="N59" s="34" t="str">
        <f t="shared" si="27"/>
        <v>Puntos por equipo</v>
      </c>
      <c r="O59" s="34">
        <f t="shared" si="28"/>
        <v>171.33333333333334</v>
      </c>
      <c r="P59" s="34">
        <f t="shared" si="29"/>
        <v>0</v>
      </c>
    </row>
    <row r="60" spans="1:16" ht="18.600000000000001" customHeight="1" x14ac:dyDescent="0.3">
      <c r="C60" t="s">
        <v>2113</v>
      </c>
      <c r="D60" s="15">
        <v>138.15</v>
      </c>
      <c r="H60" s="34" t="str">
        <f t="shared" si="22"/>
        <v>LLAYLLAY 19 II</v>
      </c>
      <c r="I60" s="34" t="str">
        <f t="shared" si="23"/>
        <v>RINCONADA B</v>
      </c>
      <c r="J60" s="34" t="str">
        <f t="shared" si="24"/>
        <v>JOSEFA AGUILERA</v>
      </c>
      <c r="K60" s="34">
        <f t="shared" si="7"/>
        <v>138.15</v>
      </c>
      <c r="L60" s="34">
        <f t="shared" si="25"/>
        <v>3</v>
      </c>
      <c r="M60" s="34">
        <f t="shared" si="26"/>
        <v>1</v>
      </c>
      <c r="N60" s="34" t="str">
        <f t="shared" si="27"/>
        <v>Puntos por equipo</v>
      </c>
      <c r="O60" s="34">
        <f t="shared" si="28"/>
        <v>138.15</v>
      </c>
      <c r="P60" s="34">
        <f t="shared" si="29"/>
        <v>0</v>
      </c>
    </row>
    <row r="61" spans="1:16" ht="18.600000000000001" customHeight="1" x14ac:dyDescent="0.3">
      <c r="B61" t="s">
        <v>3242</v>
      </c>
      <c r="C61" t="s">
        <v>235</v>
      </c>
      <c r="D61" s="15">
        <v>231.11666666666667</v>
      </c>
      <c r="H61" s="34" t="str">
        <f t="shared" si="22"/>
        <v>LLAYLLAY 19 II</v>
      </c>
      <c r="I61" s="34" t="str">
        <f t="shared" si="23"/>
        <v>KEHAILAN A</v>
      </c>
      <c r="J61" s="34" t="str">
        <f t="shared" si="24"/>
        <v>COLOMBA MATTE TYRER</v>
      </c>
      <c r="K61" s="34">
        <f t="shared" si="7"/>
        <v>231.11666666666667</v>
      </c>
      <c r="L61" s="34">
        <f t="shared" si="25"/>
        <v>1</v>
      </c>
      <c r="M61" s="34">
        <f t="shared" si="26"/>
        <v>1</v>
      </c>
      <c r="N61" s="34" t="str">
        <f t="shared" si="27"/>
        <v>Puntos por equipo</v>
      </c>
      <c r="O61" s="34">
        <f t="shared" si="28"/>
        <v>231.11666666666667</v>
      </c>
      <c r="P61" s="34">
        <f t="shared" si="29"/>
        <v>0</v>
      </c>
    </row>
    <row r="62" spans="1:16" ht="18.600000000000001" customHeight="1" x14ac:dyDescent="0.3">
      <c r="C62" t="s">
        <v>1052</v>
      </c>
      <c r="D62" s="15">
        <v>155.51666666666665</v>
      </c>
      <c r="H62" s="34" t="str">
        <f t="shared" si="22"/>
        <v>LLAYLLAY 19 II</v>
      </c>
      <c r="I62" s="34" t="str">
        <f t="shared" si="23"/>
        <v>KEHAILAN A</v>
      </c>
      <c r="J62" s="34" t="str">
        <f t="shared" si="24"/>
        <v>RENI  MULLER</v>
      </c>
      <c r="K62" s="34">
        <f t="shared" si="7"/>
        <v>155.51666666666665</v>
      </c>
      <c r="L62" s="34">
        <f t="shared" si="25"/>
        <v>2</v>
      </c>
      <c r="M62" s="34">
        <f t="shared" si="26"/>
        <v>1</v>
      </c>
      <c r="N62" s="34" t="str">
        <f t="shared" si="27"/>
        <v>Puntos por equipo</v>
      </c>
      <c r="O62" s="34">
        <f t="shared" si="28"/>
        <v>155.51666666666665</v>
      </c>
      <c r="P62" s="34">
        <f t="shared" si="29"/>
        <v>0</v>
      </c>
    </row>
    <row r="63" spans="1:16" ht="18.600000000000001" customHeight="1" x14ac:dyDescent="0.3">
      <c r="C63" t="s">
        <v>3226</v>
      </c>
      <c r="D63" s="15">
        <v>150.21666666666667</v>
      </c>
      <c r="H63" s="34" t="str">
        <f t="shared" si="22"/>
        <v>LLAYLLAY 19 II</v>
      </c>
      <c r="I63" s="34" t="str">
        <f t="shared" si="23"/>
        <v>KEHAILAN A</v>
      </c>
      <c r="J63" s="34" t="str">
        <f t="shared" si="24"/>
        <v>MATIAS LILLO</v>
      </c>
      <c r="K63" s="34">
        <f t="shared" si="7"/>
        <v>150.21666666666667</v>
      </c>
      <c r="L63" s="34">
        <f t="shared" si="25"/>
        <v>3</v>
      </c>
      <c r="M63" s="34">
        <f t="shared" si="26"/>
        <v>1</v>
      </c>
      <c r="N63" s="34" t="str">
        <f t="shared" si="27"/>
        <v>Puntos por equipo</v>
      </c>
      <c r="O63" s="34">
        <f t="shared" si="28"/>
        <v>150.21666666666667</v>
      </c>
      <c r="P63" s="34">
        <f t="shared" si="29"/>
        <v>0</v>
      </c>
    </row>
    <row r="64" spans="1:16" ht="18.600000000000001" customHeight="1" x14ac:dyDescent="0.3">
      <c r="C64" t="s">
        <v>3252</v>
      </c>
      <c r="D64" s="15">
        <v>0</v>
      </c>
      <c r="H64" s="34" t="str">
        <f t="shared" si="22"/>
        <v>LLAYLLAY 19 II</v>
      </c>
      <c r="I64" s="34" t="str">
        <f t="shared" si="23"/>
        <v>KEHAILAN A</v>
      </c>
      <c r="J64" s="34" t="str">
        <f t="shared" si="24"/>
        <v xml:space="preserve">ANTON LOPEZ </v>
      </c>
      <c r="K64" s="34">
        <f t="shared" si="7"/>
        <v>0</v>
      </c>
      <c r="L64" s="34">
        <f t="shared" si="25"/>
        <v>4</v>
      </c>
      <c r="M64" s="34">
        <f t="shared" si="26"/>
        <v>1</v>
      </c>
      <c r="N64" s="34" t="str">
        <f t="shared" si="27"/>
        <v>Puntos por equipo</v>
      </c>
      <c r="O64" s="34">
        <f t="shared" si="28"/>
        <v>0</v>
      </c>
      <c r="P64" s="34">
        <f t="shared" si="29"/>
        <v>0</v>
      </c>
    </row>
    <row r="65" spans="2:16" ht="18.600000000000001" customHeight="1" x14ac:dyDescent="0.3">
      <c r="B65" t="s">
        <v>326</v>
      </c>
      <c r="C65" t="s">
        <v>3212</v>
      </c>
      <c r="D65" s="15">
        <v>253.83333333333334</v>
      </c>
      <c r="H65" s="34" t="str">
        <f t="shared" si="22"/>
        <v>LLAYLLAY 19 II</v>
      </c>
      <c r="I65" s="34" t="str">
        <f t="shared" si="23"/>
        <v>EL QUILLAY</v>
      </c>
      <c r="J65" s="34" t="str">
        <f t="shared" si="24"/>
        <v>MACARENA SUAZO CEPEDA</v>
      </c>
      <c r="K65" s="34">
        <f t="shared" si="7"/>
        <v>253.83333333333334</v>
      </c>
      <c r="L65" s="34">
        <f t="shared" si="25"/>
        <v>1</v>
      </c>
      <c r="M65" s="34">
        <f t="shared" si="26"/>
        <v>1</v>
      </c>
      <c r="N65" s="34" t="str">
        <f t="shared" si="27"/>
        <v>Puntos por equipo</v>
      </c>
      <c r="O65" s="34">
        <f t="shared" si="28"/>
        <v>253.83333333333334</v>
      </c>
      <c r="P65" s="34">
        <f t="shared" si="29"/>
        <v>0</v>
      </c>
    </row>
    <row r="66" spans="2:16" ht="18.600000000000001" customHeight="1" x14ac:dyDescent="0.3">
      <c r="C66" t="s">
        <v>2120</v>
      </c>
      <c r="D66" s="15">
        <v>213.41666666666666</v>
      </c>
      <c r="H66" s="34" t="str">
        <f t="shared" si="22"/>
        <v>LLAYLLAY 19 II</v>
      </c>
      <c r="I66" s="34" t="str">
        <f t="shared" si="23"/>
        <v>EL QUILLAY</v>
      </c>
      <c r="J66" s="34" t="str">
        <f t="shared" si="24"/>
        <v>JOSE  ELIAS  RISHMAWI</v>
      </c>
      <c r="K66" s="34">
        <f t="shared" si="7"/>
        <v>213.41666666666666</v>
      </c>
      <c r="L66" s="34">
        <f t="shared" si="25"/>
        <v>2</v>
      </c>
      <c r="M66" s="34">
        <f t="shared" si="26"/>
        <v>1</v>
      </c>
      <c r="N66" s="34" t="str">
        <f t="shared" si="27"/>
        <v>Puntos por equipo</v>
      </c>
      <c r="O66" s="34">
        <f t="shared" si="28"/>
        <v>213.41666666666666</v>
      </c>
      <c r="P66" s="34">
        <f t="shared" si="29"/>
        <v>0</v>
      </c>
    </row>
    <row r="67" spans="2:16" ht="18.600000000000001" customHeight="1" x14ac:dyDescent="0.3">
      <c r="C67" t="s">
        <v>3250</v>
      </c>
      <c r="D67" s="15">
        <v>0</v>
      </c>
      <c r="H67" s="34" t="str">
        <f t="shared" si="22"/>
        <v>LLAYLLAY 19 II</v>
      </c>
      <c r="I67" s="34" t="str">
        <f t="shared" si="23"/>
        <v>EL QUILLAY</v>
      </c>
      <c r="J67" s="34" t="str">
        <f t="shared" si="24"/>
        <v>AMELIA  LARRAIN</v>
      </c>
      <c r="K67" s="34">
        <f t="shared" si="7"/>
        <v>0</v>
      </c>
      <c r="L67" s="34">
        <f t="shared" si="25"/>
        <v>3</v>
      </c>
      <c r="M67" s="34">
        <f t="shared" si="26"/>
        <v>1</v>
      </c>
      <c r="N67" s="34" t="str">
        <f t="shared" si="27"/>
        <v>Puntos por equipo</v>
      </c>
      <c r="O67" s="34">
        <f t="shared" si="28"/>
        <v>0</v>
      </c>
      <c r="P67" s="34">
        <f t="shared" si="29"/>
        <v>0</v>
      </c>
    </row>
    <row r="68" spans="2:16" ht="18.600000000000001" customHeight="1" x14ac:dyDescent="0.3">
      <c r="C68" t="s">
        <v>3251</v>
      </c>
      <c r="D68" s="15">
        <v>0</v>
      </c>
      <c r="H68" s="34" t="str">
        <f t="shared" si="22"/>
        <v>LLAYLLAY 19 II</v>
      </c>
      <c r="I68" s="34" t="str">
        <f t="shared" si="23"/>
        <v>EL QUILLAY</v>
      </c>
      <c r="J68" s="34" t="str">
        <f t="shared" si="24"/>
        <v>VICENTE  LARRAIN ARJONA</v>
      </c>
      <c r="K68" s="34">
        <f t="shared" si="7"/>
        <v>0</v>
      </c>
      <c r="L68" s="34">
        <f t="shared" si="25"/>
        <v>4</v>
      </c>
      <c r="M68" s="34">
        <f t="shared" si="26"/>
        <v>1</v>
      </c>
      <c r="N68" s="34" t="str">
        <f t="shared" si="27"/>
        <v>Puntos por equipo</v>
      </c>
      <c r="O68" s="34">
        <f t="shared" si="28"/>
        <v>0</v>
      </c>
      <c r="P68" s="34">
        <f t="shared" si="29"/>
        <v>0</v>
      </c>
    </row>
    <row r="69" spans="2:16" ht="18.600000000000001" customHeight="1" x14ac:dyDescent="0.3">
      <c r="C69" t="s">
        <v>73</v>
      </c>
      <c r="D69" s="15">
        <v>0</v>
      </c>
      <c r="H69" s="34" t="str">
        <f t="shared" si="22"/>
        <v>LLAYLLAY 19 II</v>
      </c>
      <c r="I69" s="34" t="str">
        <f t="shared" si="23"/>
        <v>EL QUILLAY</v>
      </c>
      <c r="J69" s="34" t="str">
        <f t="shared" si="24"/>
        <v>CRISTOBAL LARRAIN ARJONA</v>
      </c>
      <c r="K69" s="34">
        <f t="shared" si="7"/>
        <v>0</v>
      </c>
      <c r="L69" s="34">
        <f t="shared" si="25"/>
        <v>5</v>
      </c>
      <c r="M69" s="34">
        <f t="shared" si="26"/>
        <v>0</v>
      </c>
      <c r="N69" s="34" t="str">
        <f t="shared" si="27"/>
        <v>Puntos no considerados</v>
      </c>
      <c r="O69" s="34">
        <f t="shared" si="28"/>
        <v>0</v>
      </c>
      <c r="P69" s="34">
        <f t="shared" si="29"/>
        <v>0</v>
      </c>
    </row>
    <row r="70" spans="2:16" ht="18.600000000000001" customHeight="1" x14ac:dyDescent="0.3">
      <c r="B70" t="s">
        <v>236</v>
      </c>
      <c r="C70" t="s">
        <v>2037</v>
      </c>
      <c r="D70" s="15">
        <v>249.95</v>
      </c>
      <c r="H70" s="34" t="str">
        <f t="shared" si="22"/>
        <v>LLAYLLAY 19 II</v>
      </c>
      <c r="I70" s="34" t="str">
        <f t="shared" si="23"/>
        <v>EL MOLINO A</v>
      </c>
      <c r="J70" s="34" t="str">
        <f t="shared" si="24"/>
        <v>MATIAS ALAMOS</v>
      </c>
      <c r="K70" s="34">
        <f t="shared" si="7"/>
        <v>249.95</v>
      </c>
      <c r="L70" s="34">
        <f t="shared" si="25"/>
        <v>1</v>
      </c>
      <c r="M70" s="34">
        <f t="shared" si="26"/>
        <v>1</v>
      </c>
      <c r="N70" s="34" t="str">
        <f t="shared" si="27"/>
        <v>Puntos por equipo</v>
      </c>
      <c r="O70" s="34">
        <f t="shared" si="28"/>
        <v>249.95</v>
      </c>
      <c r="P70" s="34">
        <f t="shared" si="29"/>
        <v>0</v>
      </c>
    </row>
    <row r="71" spans="2:16" ht="18.600000000000001" customHeight="1" x14ac:dyDescent="0.3">
      <c r="C71" t="s">
        <v>475</v>
      </c>
      <c r="D71" s="15">
        <v>0</v>
      </c>
      <c r="H71" s="34" t="str">
        <f t="shared" si="22"/>
        <v>LLAYLLAY 19 II</v>
      </c>
      <c r="I71" s="34" t="str">
        <f t="shared" si="23"/>
        <v>EL MOLINO A</v>
      </c>
      <c r="J71" s="34" t="str">
        <f t="shared" si="24"/>
        <v>MARTIN GARCIA LAZO</v>
      </c>
      <c r="K71" s="34">
        <f t="shared" ref="K71:K134" si="30">D71</f>
        <v>0</v>
      </c>
      <c r="L71" s="34">
        <f t="shared" si="25"/>
        <v>2</v>
      </c>
      <c r="M71" s="34">
        <f t="shared" si="26"/>
        <v>1</v>
      </c>
      <c r="N71" s="34" t="str">
        <f t="shared" si="27"/>
        <v>Puntos por equipo</v>
      </c>
      <c r="O71" s="34">
        <f t="shared" si="28"/>
        <v>0</v>
      </c>
      <c r="P71" s="34">
        <f t="shared" si="29"/>
        <v>0</v>
      </c>
    </row>
    <row r="72" spans="2:16" ht="18.600000000000001" customHeight="1" x14ac:dyDescent="0.3">
      <c r="C72" t="s">
        <v>72</v>
      </c>
      <c r="D72" s="15">
        <v>0</v>
      </c>
      <c r="H72" s="34" t="str">
        <f t="shared" si="22"/>
        <v>LLAYLLAY 19 II</v>
      </c>
      <c r="I72" s="34" t="str">
        <f t="shared" si="23"/>
        <v>EL MOLINO A</v>
      </c>
      <c r="J72" s="34" t="str">
        <f t="shared" si="24"/>
        <v>NICOLE HAMMERSLEY FONK</v>
      </c>
      <c r="K72" s="34">
        <f t="shared" si="30"/>
        <v>0</v>
      </c>
      <c r="L72" s="34">
        <f t="shared" si="25"/>
        <v>3</v>
      </c>
      <c r="M72" s="34">
        <f t="shared" si="26"/>
        <v>1</v>
      </c>
      <c r="N72" s="34" t="str">
        <f t="shared" si="27"/>
        <v>Puntos por equipo</v>
      </c>
      <c r="O72" s="34">
        <f t="shared" si="28"/>
        <v>0</v>
      </c>
      <c r="P72" s="34">
        <f t="shared" si="29"/>
        <v>0</v>
      </c>
    </row>
    <row r="73" spans="2:16" ht="18.600000000000001" customHeight="1" x14ac:dyDescent="0.3">
      <c r="C73" t="s">
        <v>86</v>
      </c>
      <c r="D73" s="15">
        <v>0</v>
      </c>
      <c r="H73" s="34" t="str">
        <f t="shared" si="22"/>
        <v>LLAYLLAY 19 II</v>
      </c>
      <c r="I73" s="34" t="str">
        <f t="shared" si="23"/>
        <v>EL MOLINO A</v>
      </c>
      <c r="J73" s="34" t="str">
        <f t="shared" si="24"/>
        <v>MAXI WIMMER</v>
      </c>
      <c r="K73" s="34">
        <f t="shared" si="30"/>
        <v>0</v>
      </c>
      <c r="L73" s="34">
        <f t="shared" si="25"/>
        <v>4</v>
      </c>
      <c r="M73" s="34">
        <f t="shared" si="26"/>
        <v>1</v>
      </c>
      <c r="N73" s="34" t="str">
        <f t="shared" si="27"/>
        <v>Puntos por equipo</v>
      </c>
      <c r="O73" s="34">
        <f t="shared" si="28"/>
        <v>0</v>
      </c>
      <c r="P73" s="34">
        <f t="shared" si="29"/>
        <v>0</v>
      </c>
    </row>
    <row r="74" spans="2:16" ht="18.600000000000001" customHeight="1" x14ac:dyDescent="0.3">
      <c r="B74" t="s">
        <v>2586</v>
      </c>
      <c r="C74" t="s">
        <v>225</v>
      </c>
      <c r="D74" s="15">
        <v>125.75</v>
      </c>
      <c r="H74" s="34" t="str">
        <f t="shared" si="22"/>
        <v>LLAYLLAY 19 II</v>
      </c>
      <c r="I74" s="34" t="str">
        <f t="shared" si="23"/>
        <v>LA COMPAÑÍA</v>
      </c>
      <c r="J74" s="34" t="str">
        <f t="shared" si="24"/>
        <v>CAROLINE MACKENZIE</v>
      </c>
      <c r="K74" s="34">
        <f t="shared" si="30"/>
        <v>125.75</v>
      </c>
      <c r="L74" s="34">
        <f t="shared" si="25"/>
        <v>1</v>
      </c>
      <c r="M74" s="34">
        <f t="shared" si="26"/>
        <v>1</v>
      </c>
      <c r="N74" s="34" t="str">
        <f t="shared" si="27"/>
        <v>Puntos por equipo</v>
      </c>
      <c r="O74" s="34">
        <f t="shared" si="28"/>
        <v>125.75</v>
      </c>
      <c r="P74" s="34">
        <f t="shared" si="29"/>
        <v>0</v>
      </c>
    </row>
    <row r="75" spans="2:16" ht="18.600000000000001" customHeight="1" x14ac:dyDescent="0.3">
      <c r="C75" t="s">
        <v>3205</v>
      </c>
      <c r="D75" s="15">
        <v>83.999999979999998</v>
      </c>
      <c r="H75" s="34" t="str">
        <f t="shared" si="22"/>
        <v>LLAYLLAY 19 II</v>
      </c>
      <c r="I75" s="34" t="str">
        <f t="shared" si="23"/>
        <v>LA COMPAÑÍA</v>
      </c>
      <c r="J75" s="34" t="str">
        <f t="shared" si="24"/>
        <v>DIEGO OYANEDEL</v>
      </c>
      <c r="K75" s="34">
        <f t="shared" si="30"/>
        <v>83.999999979999998</v>
      </c>
      <c r="L75" s="34">
        <f t="shared" si="25"/>
        <v>2</v>
      </c>
      <c r="M75" s="34">
        <f t="shared" si="26"/>
        <v>1</v>
      </c>
      <c r="N75" s="34" t="str">
        <f t="shared" si="27"/>
        <v>Puntos por equipo</v>
      </c>
      <c r="O75" s="34">
        <f t="shared" si="28"/>
        <v>83.999999979999998</v>
      </c>
      <c r="P75" s="34">
        <f t="shared" si="29"/>
        <v>0</v>
      </c>
    </row>
    <row r="76" spans="2:16" ht="18.600000000000001" customHeight="1" x14ac:dyDescent="0.3">
      <c r="C76" t="s">
        <v>481</v>
      </c>
      <c r="D76" s="15">
        <v>0</v>
      </c>
      <c r="H76" s="34" t="str">
        <f t="shared" si="22"/>
        <v>LLAYLLAY 19 II</v>
      </c>
      <c r="I76" s="34" t="str">
        <f t="shared" si="23"/>
        <v>LA COMPAÑÍA</v>
      </c>
      <c r="J76" s="34" t="str">
        <f t="shared" si="24"/>
        <v>JOSE SPOERER VERGARA</v>
      </c>
      <c r="K76" s="34">
        <f t="shared" si="30"/>
        <v>0</v>
      </c>
      <c r="L76" s="34">
        <f t="shared" si="25"/>
        <v>3</v>
      </c>
      <c r="M76" s="34">
        <f t="shared" si="26"/>
        <v>1</v>
      </c>
      <c r="N76" s="34" t="str">
        <f t="shared" si="27"/>
        <v>Puntos por equipo</v>
      </c>
      <c r="O76" s="34">
        <f t="shared" si="28"/>
        <v>0</v>
      </c>
      <c r="P76" s="34">
        <f t="shared" si="29"/>
        <v>0</v>
      </c>
    </row>
    <row r="77" spans="2:16" ht="18.600000000000001" customHeight="1" x14ac:dyDescent="0.3">
      <c r="B77" t="s">
        <v>2573</v>
      </c>
      <c r="C77" t="s">
        <v>83</v>
      </c>
      <c r="D77" s="15">
        <v>191.63333333333333</v>
      </c>
      <c r="H77" s="34" t="str">
        <f t="shared" si="22"/>
        <v>LLAYLLAY 19 II</v>
      </c>
      <c r="I77" s="34" t="str">
        <f t="shared" si="23"/>
        <v>EL SENDERO</v>
      </c>
      <c r="J77" s="34" t="str">
        <f t="shared" si="24"/>
        <v>MARIA CECILIA GODOY</v>
      </c>
      <c r="K77" s="34">
        <f t="shared" si="30"/>
        <v>191.63333333333333</v>
      </c>
      <c r="L77" s="34">
        <f t="shared" si="25"/>
        <v>1</v>
      </c>
      <c r="M77" s="34">
        <f t="shared" si="26"/>
        <v>1</v>
      </c>
      <c r="N77" s="34" t="str">
        <f t="shared" si="27"/>
        <v>Puntos por equipo</v>
      </c>
      <c r="O77" s="34">
        <f t="shared" si="28"/>
        <v>191.63333333333333</v>
      </c>
      <c r="P77" s="34">
        <f t="shared" si="29"/>
        <v>0</v>
      </c>
    </row>
    <row r="78" spans="2:16" ht="18.600000000000001" customHeight="1" x14ac:dyDescent="0.3">
      <c r="C78" t="s">
        <v>2572</v>
      </c>
      <c r="D78" s="15">
        <v>0</v>
      </c>
      <c r="H78" s="34" t="str">
        <f t="shared" si="22"/>
        <v>LLAYLLAY 19 II</v>
      </c>
      <c r="I78" s="34" t="str">
        <f t="shared" si="23"/>
        <v>EL SENDERO</v>
      </c>
      <c r="J78" s="34" t="str">
        <f t="shared" si="24"/>
        <v>PILAR TORREALBA</v>
      </c>
      <c r="K78" s="34">
        <f t="shared" si="30"/>
        <v>0</v>
      </c>
      <c r="L78" s="34">
        <f t="shared" si="25"/>
        <v>2</v>
      </c>
      <c r="M78" s="34">
        <f t="shared" si="26"/>
        <v>1</v>
      </c>
      <c r="N78" s="34" t="str">
        <f t="shared" si="27"/>
        <v>Puntos por equipo</v>
      </c>
      <c r="O78" s="34">
        <f t="shared" si="28"/>
        <v>0</v>
      </c>
      <c r="P78" s="34">
        <f t="shared" si="29"/>
        <v>0</v>
      </c>
    </row>
    <row r="79" spans="2:16" ht="18.600000000000001" customHeight="1" x14ac:dyDescent="0.3">
      <c r="C79" t="s">
        <v>3254</v>
      </c>
      <c r="D79" s="15">
        <v>0</v>
      </c>
      <c r="H79" s="34" t="str">
        <f t="shared" si="22"/>
        <v>LLAYLLAY 19 II</v>
      </c>
      <c r="I79" s="34" t="str">
        <f t="shared" si="23"/>
        <v>EL SENDERO</v>
      </c>
      <c r="J79" s="34" t="str">
        <f t="shared" si="24"/>
        <v>CARLOS HUMERES SIGALA</v>
      </c>
      <c r="K79" s="34">
        <f t="shared" si="30"/>
        <v>0</v>
      </c>
      <c r="L79" s="34">
        <f t="shared" si="25"/>
        <v>3</v>
      </c>
      <c r="M79" s="34">
        <f t="shared" si="26"/>
        <v>1</v>
      </c>
      <c r="N79" s="34" t="str">
        <f t="shared" si="27"/>
        <v>Puntos por equipo</v>
      </c>
      <c r="O79" s="34">
        <f t="shared" si="28"/>
        <v>0</v>
      </c>
      <c r="P79" s="34">
        <f t="shared" si="29"/>
        <v>0</v>
      </c>
    </row>
    <row r="80" spans="2:16" ht="18.600000000000001" customHeight="1" x14ac:dyDescent="0.3">
      <c r="B80" t="s">
        <v>7404</v>
      </c>
      <c r="C80" t="s">
        <v>3221</v>
      </c>
      <c r="D80" s="15">
        <v>180.23333333333335</v>
      </c>
      <c r="H80" s="34" t="str">
        <f t="shared" si="22"/>
        <v>LLAYLLAY 19 II</v>
      </c>
      <c r="I80" s="34" t="str">
        <f t="shared" si="23"/>
        <v>(en blanco)</v>
      </c>
      <c r="J80" s="34" t="str">
        <f t="shared" si="24"/>
        <v>BENJAMIN SCHMIDT GONZALEZ</v>
      </c>
      <c r="K80" s="34">
        <f t="shared" si="30"/>
        <v>180.23333333333335</v>
      </c>
      <c r="L80" s="34">
        <f t="shared" si="25"/>
        <v>1</v>
      </c>
      <c r="M80" s="34">
        <f t="shared" si="26"/>
        <v>1</v>
      </c>
      <c r="N80" s="34" t="str">
        <f t="shared" si="27"/>
        <v>Puntos por equipo</v>
      </c>
      <c r="O80" s="34">
        <f t="shared" si="28"/>
        <v>180.23333333333335</v>
      </c>
      <c r="P80" s="34">
        <f t="shared" si="29"/>
        <v>0</v>
      </c>
    </row>
    <row r="81" spans="1:16" ht="18.600000000000001" customHeight="1" x14ac:dyDescent="0.3">
      <c r="C81" t="s">
        <v>7402</v>
      </c>
      <c r="D81" s="15">
        <v>0</v>
      </c>
      <c r="H81" s="34" t="str">
        <f t="shared" si="22"/>
        <v>LLAYLLAY 19 II</v>
      </c>
      <c r="I81" s="34" t="str">
        <f t="shared" si="23"/>
        <v>(en blanco)</v>
      </c>
      <c r="J81" s="34" t="str">
        <f t="shared" si="24"/>
        <v>PABLO FIGUEROA SILVA</v>
      </c>
      <c r="K81" s="34">
        <f t="shared" si="30"/>
        <v>0</v>
      </c>
      <c r="L81" s="34">
        <f t="shared" si="25"/>
        <v>2</v>
      </c>
      <c r="M81" s="34">
        <f t="shared" si="26"/>
        <v>1</v>
      </c>
      <c r="N81" s="34" t="str">
        <f t="shared" si="27"/>
        <v>Puntos por equipo</v>
      </c>
      <c r="O81" s="34">
        <f t="shared" si="28"/>
        <v>0</v>
      </c>
      <c r="P81" s="34">
        <f t="shared" si="29"/>
        <v>0</v>
      </c>
    </row>
    <row r="82" spans="1:16" ht="18.600000000000001" customHeight="1" x14ac:dyDescent="0.3">
      <c r="B82" t="s">
        <v>3240</v>
      </c>
      <c r="C82" t="s">
        <v>3255</v>
      </c>
      <c r="D82" s="15">
        <v>0</v>
      </c>
      <c r="H82" s="34" t="str">
        <f t="shared" si="22"/>
        <v>LLAYLLAY 19 II</v>
      </c>
      <c r="I82" s="34" t="str">
        <f t="shared" si="23"/>
        <v>SANDEK 1</v>
      </c>
      <c r="J82" s="34" t="str">
        <f t="shared" si="24"/>
        <v>ERNESTO DE LA FUENTE FUENZALIDA</v>
      </c>
      <c r="K82" s="34">
        <f t="shared" si="30"/>
        <v>0</v>
      </c>
      <c r="L82" s="34">
        <f t="shared" si="25"/>
        <v>1</v>
      </c>
      <c r="M82" s="34">
        <f t="shared" si="26"/>
        <v>1</v>
      </c>
      <c r="N82" s="34" t="str">
        <f t="shared" si="27"/>
        <v>Puntos por equipo</v>
      </c>
      <c r="O82" s="34">
        <f t="shared" si="28"/>
        <v>0</v>
      </c>
      <c r="P82" s="34">
        <f t="shared" si="29"/>
        <v>0</v>
      </c>
    </row>
    <row r="83" spans="1:16" ht="18.600000000000001" customHeight="1" x14ac:dyDescent="0.3">
      <c r="C83" t="s">
        <v>3247</v>
      </c>
      <c r="D83" s="15">
        <v>0</v>
      </c>
      <c r="H83" s="34" t="str">
        <f t="shared" si="22"/>
        <v>LLAYLLAY 19 II</v>
      </c>
      <c r="I83" s="34" t="str">
        <f t="shared" si="23"/>
        <v>SANDEK 1</v>
      </c>
      <c r="J83" s="34" t="str">
        <f t="shared" si="24"/>
        <v>FRANCISCA  SANTA CRUZ MANRIQUEZ</v>
      </c>
      <c r="K83" s="34">
        <f t="shared" si="30"/>
        <v>0</v>
      </c>
      <c r="L83" s="34">
        <f t="shared" si="25"/>
        <v>2</v>
      </c>
      <c r="M83" s="34">
        <f t="shared" si="26"/>
        <v>1</v>
      </c>
      <c r="N83" s="34" t="str">
        <f t="shared" si="27"/>
        <v>Puntos por equipo</v>
      </c>
      <c r="O83" s="34">
        <f t="shared" si="28"/>
        <v>0</v>
      </c>
      <c r="P83" s="34">
        <f t="shared" si="29"/>
        <v>0</v>
      </c>
    </row>
    <row r="84" spans="1:16" ht="18.600000000000001" customHeight="1" x14ac:dyDescent="0.3">
      <c r="C84" t="s">
        <v>71</v>
      </c>
      <c r="D84" s="15">
        <v>0</v>
      </c>
      <c r="H84" s="34" t="str">
        <f t="shared" si="22"/>
        <v>LLAYLLAY 19 II</v>
      </c>
      <c r="I84" s="34" t="str">
        <f t="shared" si="23"/>
        <v>SANDEK 1</v>
      </c>
      <c r="J84" s="34" t="str">
        <f t="shared" si="24"/>
        <v>RODOLFO FUENZALIDA SANHUEZA</v>
      </c>
      <c r="K84" s="34">
        <f t="shared" si="30"/>
        <v>0</v>
      </c>
      <c r="L84" s="34">
        <f t="shared" si="25"/>
        <v>3</v>
      </c>
      <c r="M84" s="34">
        <f t="shared" si="26"/>
        <v>1</v>
      </c>
      <c r="N84" s="34" t="str">
        <f t="shared" si="27"/>
        <v>Puntos por equipo</v>
      </c>
      <c r="O84" s="34">
        <f t="shared" si="28"/>
        <v>0</v>
      </c>
      <c r="P84" s="34">
        <f t="shared" si="29"/>
        <v>0</v>
      </c>
    </row>
    <row r="85" spans="1:16" ht="18.600000000000001" customHeight="1" x14ac:dyDescent="0.3">
      <c r="C85" t="s">
        <v>70</v>
      </c>
      <c r="D85" s="15">
        <v>0</v>
      </c>
      <c r="H85" s="34" t="str">
        <f t="shared" si="22"/>
        <v>LLAYLLAY 19 II</v>
      </c>
      <c r="I85" s="34" t="str">
        <f t="shared" si="23"/>
        <v>SANDEK 1</v>
      </c>
      <c r="J85" s="34" t="str">
        <f t="shared" si="24"/>
        <v>PAULA LLORENS CLARK</v>
      </c>
      <c r="K85" s="34">
        <f t="shared" si="30"/>
        <v>0</v>
      </c>
      <c r="L85" s="34">
        <f t="shared" si="25"/>
        <v>4</v>
      </c>
      <c r="M85" s="34">
        <f t="shared" si="26"/>
        <v>1</v>
      </c>
      <c r="N85" s="34" t="str">
        <f t="shared" si="27"/>
        <v>Puntos por equipo</v>
      </c>
      <c r="O85" s="34">
        <f t="shared" si="28"/>
        <v>0</v>
      </c>
      <c r="P85" s="34">
        <f t="shared" si="29"/>
        <v>0</v>
      </c>
    </row>
    <row r="86" spans="1:16" ht="18.600000000000001" customHeight="1" x14ac:dyDescent="0.3">
      <c r="A86" t="s">
        <v>4065</v>
      </c>
      <c r="B86" t="s">
        <v>326</v>
      </c>
      <c r="C86" t="s">
        <v>2120</v>
      </c>
      <c r="D86" s="15">
        <v>257.36666666666667</v>
      </c>
      <c r="H86" s="34" t="str">
        <f t="shared" si="22"/>
        <v>LLAYLLAY 19 III</v>
      </c>
      <c r="I86" s="34" t="str">
        <f t="shared" si="23"/>
        <v>EL QUILLAY</v>
      </c>
      <c r="J86" s="34" t="str">
        <f t="shared" si="24"/>
        <v>JOSE  ELIAS  RISHMAWI</v>
      </c>
      <c r="K86" s="34">
        <f t="shared" si="30"/>
        <v>257.36666666666667</v>
      </c>
      <c r="L86" s="34">
        <f t="shared" si="25"/>
        <v>1</v>
      </c>
      <c r="M86" s="34">
        <f t="shared" si="26"/>
        <v>1</v>
      </c>
      <c r="N86" s="34" t="str">
        <f t="shared" si="27"/>
        <v>Puntos por equipo</v>
      </c>
      <c r="O86" s="34">
        <f t="shared" si="28"/>
        <v>257.36666666666667</v>
      </c>
      <c r="P86" s="34">
        <f t="shared" si="29"/>
        <v>0</v>
      </c>
    </row>
    <row r="87" spans="1:16" ht="18.600000000000001" customHeight="1" x14ac:dyDescent="0.3">
      <c r="C87" t="s">
        <v>2025</v>
      </c>
      <c r="D87" s="15">
        <v>256.48333333333335</v>
      </c>
      <c r="H87" s="34" t="str">
        <f t="shared" si="22"/>
        <v>LLAYLLAY 19 III</v>
      </c>
      <c r="I87" s="34" t="str">
        <f t="shared" si="23"/>
        <v>EL QUILLAY</v>
      </c>
      <c r="J87" s="34" t="str">
        <f t="shared" si="24"/>
        <v>PABLO LLOMPART</v>
      </c>
      <c r="K87" s="34">
        <f t="shared" si="30"/>
        <v>256.48333333333335</v>
      </c>
      <c r="L87" s="34">
        <f t="shared" si="25"/>
        <v>2</v>
      </c>
      <c r="M87" s="34">
        <f t="shared" si="26"/>
        <v>1</v>
      </c>
      <c r="N87" s="34" t="str">
        <f t="shared" si="27"/>
        <v>Puntos por equipo</v>
      </c>
      <c r="O87" s="34">
        <f t="shared" si="28"/>
        <v>256.48333333333335</v>
      </c>
      <c r="P87" s="34">
        <f t="shared" si="29"/>
        <v>0</v>
      </c>
    </row>
    <row r="88" spans="1:16" ht="18.600000000000001" customHeight="1" x14ac:dyDescent="0.3">
      <c r="C88" t="s">
        <v>459</v>
      </c>
      <c r="D88" s="15">
        <v>186.63333333333333</v>
      </c>
      <c r="H88" s="34" t="str">
        <f t="shared" si="22"/>
        <v>LLAYLLAY 19 III</v>
      </c>
      <c r="I88" s="34" t="str">
        <f t="shared" si="23"/>
        <v>EL QUILLAY</v>
      </c>
      <c r="J88" s="34" t="str">
        <f t="shared" si="24"/>
        <v>FRANCISCO  EGUIGUREN VALDÉS</v>
      </c>
      <c r="K88" s="34">
        <f t="shared" si="30"/>
        <v>186.63333333333333</v>
      </c>
      <c r="L88" s="34">
        <f t="shared" si="25"/>
        <v>3</v>
      </c>
      <c r="M88" s="34">
        <f t="shared" si="26"/>
        <v>1</v>
      </c>
      <c r="N88" s="34" t="str">
        <f t="shared" si="27"/>
        <v>Puntos por equipo</v>
      </c>
      <c r="O88" s="34">
        <f t="shared" si="28"/>
        <v>186.63333333333333</v>
      </c>
      <c r="P88" s="34">
        <f t="shared" si="29"/>
        <v>0</v>
      </c>
    </row>
    <row r="89" spans="1:16" ht="18.600000000000001" customHeight="1" x14ac:dyDescent="0.3">
      <c r="C89" t="s">
        <v>73</v>
      </c>
      <c r="D89" s="15">
        <v>181.58333333333331</v>
      </c>
      <c r="H89" s="34" t="str">
        <f t="shared" si="22"/>
        <v>LLAYLLAY 19 III</v>
      </c>
      <c r="I89" s="34" t="str">
        <f t="shared" si="23"/>
        <v>EL QUILLAY</v>
      </c>
      <c r="J89" s="34" t="str">
        <f t="shared" si="24"/>
        <v>CRISTOBAL LARRAIN ARJONA</v>
      </c>
      <c r="K89" s="34">
        <f t="shared" si="30"/>
        <v>181.58333333333331</v>
      </c>
      <c r="L89" s="34">
        <f t="shared" si="25"/>
        <v>4</v>
      </c>
      <c r="M89" s="34">
        <f t="shared" si="26"/>
        <v>1</v>
      </c>
      <c r="N89" s="34" t="str">
        <f t="shared" si="27"/>
        <v>Puntos por equipo</v>
      </c>
      <c r="O89" s="34">
        <f t="shared" si="28"/>
        <v>181.58333333333331</v>
      </c>
      <c r="P89" s="34">
        <f t="shared" si="29"/>
        <v>0</v>
      </c>
    </row>
    <row r="90" spans="1:16" ht="18.600000000000001" customHeight="1" x14ac:dyDescent="0.3">
      <c r="C90" t="s">
        <v>3250</v>
      </c>
      <c r="D90" s="15">
        <v>113.5</v>
      </c>
      <c r="H90" s="34" t="str">
        <f t="shared" si="22"/>
        <v>LLAYLLAY 19 III</v>
      </c>
      <c r="I90" s="34" t="str">
        <f t="shared" si="23"/>
        <v>EL QUILLAY</v>
      </c>
      <c r="J90" s="34" t="str">
        <f t="shared" si="24"/>
        <v>AMELIA  LARRAIN</v>
      </c>
      <c r="K90" s="34">
        <f t="shared" si="30"/>
        <v>113.5</v>
      </c>
      <c r="L90" s="34">
        <f t="shared" si="25"/>
        <v>5</v>
      </c>
      <c r="M90" s="34">
        <f t="shared" si="26"/>
        <v>0</v>
      </c>
      <c r="N90" s="34" t="str">
        <f t="shared" si="27"/>
        <v>Puntos no considerados</v>
      </c>
      <c r="O90" s="34">
        <f t="shared" si="28"/>
        <v>0</v>
      </c>
      <c r="P90" s="34">
        <f t="shared" si="29"/>
        <v>113.5</v>
      </c>
    </row>
    <row r="91" spans="1:16" ht="18.600000000000001" customHeight="1" x14ac:dyDescent="0.3">
      <c r="C91" t="s">
        <v>3212</v>
      </c>
      <c r="D91" s="15">
        <v>89.2</v>
      </c>
      <c r="H91" s="34" t="str">
        <f t="shared" si="22"/>
        <v>LLAYLLAY 19 III</v>
      </c>
      <c r="I91" s="34" t="str">
        <f t="shared" si="23"/>
        <v>EL QUILLAY</v>
      </c>
      <c r="J91" s="34" t="str">
        <f t="shared" si="24"/>
        <v>MACARENA SUAZO CEPEDA</v>
      </c>
      <c r="K91" s="34">
        <f t="shared" si="30"/>
        <v>89.2</v>
      </c>
      <c r="L91" s="34">
        <f t="shared" si="25"/>
        <v>6</v>
      </c>
      <c r="M91" s="34">
        <f t="shared" si="26"/>
        <v>0</v>
      </c>
      <c r="N91" s="34" t="str">
        <f t="shared" si="27"/>
        <v>Puntos no considerados</v>
      </c>
      <c r="O91" s="34">
        <f t="shared" si="28"/>
        <v>0</v>
      </c>
      <c r="P91" s="34">
        <f t="shared" si="29"/>
        <v>89.2</v>
      </c>
    </row>
    <row r="92" spans="1:16" ht="18.600000000000001" customHeight="1" x14ac:dyDescent="0.3">
      <c r="C92" t="s">
        <v>3251</v>
      </c>
      <c r="D92" s="15">
        <v>0</v>
      </c>
      <c r="H92" s="34" t="str">
        <f t="shared" si="22"/>
        <v>LLAYLLAY 19 III</v>
      </c>
      <c r="I92" s="34" t="str">
        <f t="shared" si="23"/>
        <v>EL QUILLAY</v>
      </c>
      <c r="J92" s="34" t="str">
        <f t="shared" si="24"/>
        <v>VICENTE  LARRAIN ARJONA</v>
      </c>
      <c r="K92" s="34">
        <f t="shared" si="30"/>
        <v>0</v>
      </c>
      <c r="L92" s="34">
        <f t="shared" si="25"/>
        <v>7</v>
      </c>
      <c r="M92" s="34">
        <f t="shared" si="26"/>
        <v>0</v>
      </c>
      <c r="N92" s="34" t="str">
        <f t="shared" si="27"/>
        <v>Puntos no considerados</v>
      </c>
      <c r="O92" s="34">
        <f t="shared" si="28"/>
        <v>0</v>
      </c>
      <c r="P92" s="34">
        <f t="shared" si="29"/>
        <v>0</v>
      </c>
    </row>
    <row r="93" spans="1:16" ht="18.600000000000001" customHeight="1" x14ac:dyDescent="0.3">
      <c r="B93" t="s">
        <v>960</v>
      </c>
      <c r="C93" t="s">
        <v>460</v>
      </c>
      <c r="D93" s="15">
        <v>314.89999999999998</v>
      </c>
      <c r="H93" s="34" t="str">
        <f t="shared" si="22"/>
        <v>LLAYLLAY 19 III</v>
      </c>
      <c r="I93" s="34" t="str">
        <f t="shared" si="23"/>
        <v>RINCONADA A</v>
      </c>
      <c r="J93" s="34" t="str">
        <f t="shared" si="24"/>
        <v>FELIPE SAT YABER</v>
      </c>
      <c r="K93" s="34">
        <f t="shared" si="30"/>
        <v>314.89999999999998</v>
      </c>
      <c r="L93" s="34">
        <f t="shared" si="25"/>
        <v>1</v>
      </c>
      <c r="M93" s="34">
        <f t="shared" si="26"/>
        <v>1</v>
      </c>
      <c r="N93" s="34" t="str">
        <f t="shared" si="27"/>
        <v>Puntos por equipo</v>
      </c>
      <c r="O93" s="34">
        <f t="shared" si="28"/>
        <v>314.89999999999998</v>
      </c>
      <c r="P93" s="34">
        <f t="shared" si="29"/>
        <v>0</v>
      </c>
    </row>
    <row r="94" spans="1:16" ht="18.600000000000001" customHeight="1" x14ac:dyDescent="0.3">
      <c r="C94" t="s">
        <v>221</v>
      </c>
      <c r="D94" s="15">
        <v>247.08333333333334</v>
      </c>
      <c r="H94" s="34" t="str">
        <f t="shared" si="22"/>
        <v>LLAYLLAY 19 III</v>
      </c>
      <c r="I94" s="34" t="str">
        <f t="shared" si="23"/>
        <v>RINCONADA A</v>
      </c>
      <c r="J94" s="34" t="str">
        <f t="shared" si="24"/>
        <v>EMILIA PATTERSON</v>
      </c>
      <c r="K94" s="34">
        <f t="shared" si="30"/>
        <v>247.08333333333334</v>
      </c>
      <c r="L94" s="34">
        <f t="shared" si="25"/>
        <v>2</v>
      </c>
      <c r="M94" s="34">
        <f t="shared" si="26"/>
        <v>1</v>
      </c>
      <c r="N94" s="34" t="str">
        <f t="shared" si="27"/>
        <v>Puntos por equipo</v>
      </c>
      <c r="O94" s="34">
        <f t="shared" si="28"/>
        <v>247.08333333333334</v>
      </c>
      <c r="P94" s="34">
        <f t="shared" si="29"/>
        <v>0</v>
      </c>
    </row>
    <row r="95" spans="1:16" ht="18.600000000000001" customHeight="1" x14ac:dyDescent="0.3">
      <c r="C95" t="s">
        <v>672</v>
      </c>
      <c r="D95" s="15">
        <v>137.31666666666666</v>
      </c>
      <c r="H95" s="34" t="str">
        <f t="shared" si="22"/>
        <v>LLAYLLAY 19 III</v>
      </c>
      <c r="I95" s="34" t="str">
        <f t="shared" si="23"/>
        <v>RINCONADA A</v>
      </c>
      <c r="J95" s="34" t="str">
        <f t="shared" si="24"/>
        <v>ALFREDO SAT YABER</v>
      </c>
      <c r="K95" s="34">
        <f t="shared" si="30"/>
        <v>137.31666666666666</v>
      </c>
      <c r="L95" s="34">
        <f t="shared" si="25"/>
        <v>3</v>
      </c>
      <c r="M95" s="34">
        <f t="shared" si="26"/>
        <v>1</v>
      </c>
      <c r="N95" s="34" t="str">
        <f t="shared" si="27"/>
        <v>Puntos por equipo</v>
      </c>
      <c r="O95" s="34">
        <f t="shared" si="28"/>
        <v>137.31666666666666</v>
      </c>
      <c r="P95" s="34">
        <f t="shared" si="29"/>
        <v>0</v>
      </c>
    </row>
    <row r="96" spans="1:16" ht="18.600000000000001" customHeight="1" x14ac:dyDescent="0.3">
      <c r="C96" t="s">
        <v>85</v>
      </c>
      <c r="D96" s="15">
        <v>131.16666666666666</v>
      </c>
      <c r="H96" s="34" t="str">
        <f t="shared" si="22"/>
        <v>LLAYLLAY 19 III</v>
      </c>
      <c r="I96" s="34" t="str">
        <f t="shared" si="23"/>
        <v>RINCONADA A</v>
      </c>
      <c r="J96" s="34" t="str">
        <f t="shared" si="24"/>
        <v>CARLA O´NELL</v>
      </c>
      <c r="K96" s="34">
        <f t="shared" si="30"/>
        <v>131.16666666666666</v>
      </c>
      <c r="L96" s="34">
        <f t="shared" si="25"/>
        <v>4</v>
      </c>
      <c r="M96" s="34">
        <f t="shared" si="26"/>
        <v>1</v>
      </c>
      <c r="N96" s="34" t="str">
        <f t="shared" si="27"/>
        <v>Puntos por equipo</v>
      </c>
      <c r="O96" s="34">
        <f t="shared" si="28"/>
        <v>131.16666666666666</v>
      </c>
      <c r="P96" s="34">
        <f t="shared" si="29"/>
        <v>0</v>
      </c>
    </row>
    <row r="97" spans="2:16" ht="18.600000000000001" customHeight="1" x14ac:dyDescent="0.3">
      <c r="C97" t="s">
        <v>78</v>
      </c>
      <c r="D97" s="15">
        <v>0</v>
      </c>
      <c r="H97" s="34" t="str">
        <f t="shared" si="22"/>
        <v>LLAYLLAY 19 III</v>
      </c>
      <c r="I97" s="34" t="str">
        <f t="shared" si="23"/>
        <v>RINCONADA A</v>
      </c>
      <c r="J97" s="34" t="str">
        <f t="shared" si="24"/>
        <v>CLAUDIO CORNEJO CABEZAS</v>
      </c>
      <c r="K97" s="34">
        <f t="shared" si="30"/>
        <v>0</v>
      </c>
      <c r="L97" s="34">
        <f t="shared" si="25"/>
        <v>5</v>
      </c>
      <c r="M97" s="34">
        <f t="shared" si="26"/>
        <v>0</v>
      </c>
      <c r="N97" s="34" t="str">
        <f t="shared" si="27"/>
        <v>Puntos no considerados</v>
      </c>
      <c r="O97" s="34">
        <f t="shared" si="28"/>
        <v>0</v>
      </c>
      <c r="P97" s="34">
        <f t="shared" si="29"/>
        <v>0</v>
      </c>
    </row>
    <row r="98" spans="2:16" ht="18.600000000000001" customHeight="1" x14ac:dyDescent="0.3">
      <c r="B98" t="s">
        <v>2586</v>
      </c>
      <c r="C98" t="s">
        <v>225</v>
      </c>
      <c r="D98" s="15">
        <v>267.81666666666666</v>
      </c>
      <c r="H98" s="34" t="str">
        <f t="shared" si="22"/>
        <v>LLAYLLAY 19 III</v>
      </c>
      <c r="I98" s="34" t="str">
        <f t="shared" si="23"/>
        <v>LA COMPAÑÍA</v>
      </c>
      <c r="J98" s="34" t="str">
        <f t="shared" si="24"/>
        <v>CAROLINE MACKENZIE</v>
      </c>
      <c r="K98" s="34">
        <f t="shared" si="30"/>
        <v>267.81666666666666</v>
      </c>
      <c r="L98" s="34">
        <f t="shared" si="25"/>
        <v>1</v>
      </c>
      <c r="M98" s="34">
        <f t="shared" si="26"/>
        <v>1</v>
      </c>
      <c r="N98" s="34" t="str">
        <f t="shared" si="27"/>
        <v>Puntos por equipo</v>
      </c>
      <c r="O98" s="34">
        <f t="shared" si="28"/>
        <v>267.81666666666666</v>
      </c>
      <c r="P98" s="34">
        <f t="shared" si="29"/>
        <v>0</v>
      </c>
    </row>
    <row r="99" spans="2:16" ht="18.600000000000001" customHeight="1" x14ac:dyDescent="0.3">
      <c r="C99" t="s">
        <v>481</v>
      </c>
      <c r="D99" s="15">
        <v>242.65</v>
      </c>
      <c r="H99" s="34" t="str">
        <f t="shared" si="22"/>
        <v>LLAYLLAY 19 III</v>
      </c>
      <c r="I99" s="34" t="str">
        <f t="shared" si="23"/>
        <v>LA COMPAÑÍA</v>
      </c>
      <c r="J99" s="34" t="str">
        <f t="shared" si="24"/>
        <v>JOSE SPOERER VERGARA</v>
      </c>
      <c r="K99" s="34">
        <f t="shared" si="30"/>
        <v>242.65</v>
      </c>
      <c r="L99" s="34">
        <f t="shared" si="25"/>
        <v>2</v>
      </c>
      <c r="M99" s="34">
        <f t="shared" si="26"/>
        <v>1</v>
      </c>
      <c r="N99" s="34" t="str">
        <f t="shared" si="27"/>
        <v>Puntos por equipo</v>
      </c>
      <c r="O99" s="34">
        <f t="shared" si="28"/>
        <v>242.65</v>
      </c>
      <c r="P99" s="34">
        <f t="shared" si="29"/>
        <v>0</v>
      </c>
    </row>
    <row r="100" spans="2:16" ht="18.600000000000001" customHeight="1" x14ac:dyDescent="0.3">
      <c r="C100" t="s">
        <v>3205</v>
      </c>
      <c r="D100" s="15">
        <v>129.16666666666669</v>
      </c>
      <c r="H100" s="34" t="str">
        <f t="shared" si="22"/>
        <v>LLAYLLAY 19 III</v>
      </c>
      <c r="I100" s="34" t="str">
        <f t="shared" si="23"/>
        <v>LA COMPAÑÍA</v>
      </c>
      <c r="J100" s="34" t="str">
        <f t="shared" si="24"/>
        <v>DIEGO OYANEDEL</v>
      </c>
      <c r="K100" s="34">
        <f t="shared" si="30"/>
        <v>129.16666666666669</v>
      </c>
      <c r="L100" s="34">
        <f t="shared" si="25"/>
        <v>3</v>
      </c>
      <c r="M100" s="34">
        <f t="shared" si="26"/>
        <v>1</v>
      </c>
      <c r="N100" s="34" t="str">
        <f t="shared" si="27"/>
        <v>Puntos por equipo</v>
      </c>
      <c r="O100" s="34">
        <f t="shared" si="28"/>
        <v>129.16666666666669</v>
      </c>
      <c r="P100" s="34">
        <f t="shared" si="29"/>
        <v>0</v>
      </c>
    </row>
    <row r="101" spans="2:16" ht="18.600000000000001" customHeight="1" x14ac:dyDescent="0.3">
      <c r="B101" t="s">
        <v>237</v>
      </c>
      <c r="C101" t="s">
        <v>3210</v>
      </c>
      <c r="D101" s="15">
        <v>263</v>
      </c>
      <c r="H101" s="34" t="str">
        <f t="shared" si="22"/>
        <v>LLAYLLAY 19 III</v>
      </c>
      <c r="I101" s="34" t="str">
        <f t="shared" si="23"/>
        <v>EL MOLINO B</v>
      </c>
      <c r="J101" s="34" t="str">
        <f t="shared" si="24"/>
        <v>ANDRES GATICA JOLFRE</v>
      </c>
      <c r="K101" s="34">
        <f t="shared" si="30"/>
        <v>263</v>
      </c>
      <c r="L101" s="34">
        <f t="shared" si="25"/>
        <v>1</v>
      </c>
      <c r="M101" s="34">
        <f t="shared" si="26"/>
        <v>1</v>
      </c>
      <c r="N101" s="34" t="str">
        <f t="shared" si="27"/>
        <v>Puntos por equipo</v>
      </c>
      <c r="O101" s="34">
        <f t="shared" si="28"/>
        <v>263</v>
      </c>
      <c r="P101" s="34">
        <f t="shared" si="29"/>
        <v>0</v>
      </c>
    </row>
    <row r="102" spans="2:16" ht="18.600000000000001" customHeight="1" x14ac:dyDescent="0.3">
      <c r="C102" t="s">
        <v>234</v>
      </c>
      <c r="D102" s="15">
        <v>205.15</v>
      </c>
      <c r="H102" s="34" t="str">
        <f t="shared" si="22"/>
        <v>LLAYLLAY 19 III</v>
      </c>
      <c r="I102" s="34" t="str">
        <f t="shared" si="23"/>
        <v>EL MOLINO B</v>
      </c>
      <c r="J102" s="34" t="str">
        <f t="shared" si="24"/>
        <v>PEDRO TOMAS VARELA CERDA</v>
      </c>
      <c r="K102" s="34">
        <f t="shared" si="30"/>
        <v>205.15</v>
      </c>
      <c r="L102" s="34">
        <f t="shared" si="25"/>
        <v>2</v>
      </c>
      <c r="M102" s="34">
        <f t="shared" si="26"/>
        <v>1</v>
      </c>
      <c r="N102" s="34" t="str">
        <f t="shared" si="27"/>
        <v>Puntos por equipo</v>
      </c>
      <c r="O102" s="34">
        <f t="shared" si="28"/>
        <v>205.15</v>
      </c>
      <c r="P102" s="34">
        <f t="shared" si="29"/>
        <v>0</v>
      </c>
    </row>
    <row r="103" spans="2:16" ht="18.600000000000001" customHeight="1" x14ac:dyDescent="0.3">
      <c r="C103" t="s">
        <v>4119</v>
      </c>
      <c r="D103" s="15">
        <v>104.03333333333333</v>
      </c>
      <c r="H103" s="34" t="str">
        <f t="shared" si="22"/>
        <v>LLAYLLAY 19 III</v>
      </c>
      <c r="I103" s="34" t="str">
        <f t="shared" si="23"/>
        <v>EL MOLINO B</v>
      </c>
      <c r="J103" s="34" t="str">
        <f t="shared" si="24"/>
        <v>JOSE PEDRO VARELA ALFONSO</v>
      </c>
      <c r="K103" s="34">
        <f t="shared" si="30"/>
        <v>104.03333333333333</v>
      </c>
      <c r="L103" s="34">
        <f t="shared" si="25"/>
        <v>3</v>
      </c>
      <c r="M103" s="34">
        <f t="shared" si="26"/>
        <v>1</v>
      </c>
      <c r="N103" s="34" t="str">
        <f t="shared" si="27"/>
        <v>Puntos por equipo</v>
      </c>
      <c r="O103" s="34">
        <f t="shared" si="28"/>
        <v>104.03333333333333</v>
      </c>
      <c r="P103" s="34">
        <f t="shared" si="29"/>
        <v>0</v>
      </c>
    </row>
    <row r="104" spans="2:16" ht="18.600000000000001" customHeight="1" x14ac:dyDescent="0.3">
      <c r="B104" t="s">
        <v>7404</v>
      </c>
      <c r="C104" t="s">
        <v>4109</v>
      </c>
      <c r="D104" s="15">
        <v>325</v>
      </c>
      <c r="H104" s="34" t="str">
        <f t="shared" si="22"/>
        <v>LLAYLLAY 19 III</v>
      </c>
      <c r="I104" s="34" t="str">
        <f t="shared" si="23"/>
        <v>(en blanco)</v>
      </c>
      <c r="J104" s="34" t="str">
        <f t="shared" si="24"/>
        <v>JOSEFINA MATURANA FELL</v>
      </c>
      <c r="K104" s="34">
        <f t="shared" si="30"/>
        <v>325</v>
      </c>
      <c r="L104" s="34">
        <f t="shared" si="25"/>
        <v>1</v>
      </c>
      <c r="M104" s="34">
        <f t="shared" si="26"/>
        <v>1</v>
      </c>
      <c r="N104" s="34" t="str">
        <f t="shared" si="27"/>
        <v>Puntos por equipo</v>
      </c>
      <c r="O104" s="34">
        <f t="shared" si="28"/>
        <v>325</v>
      </c>
      <c r="P104" s="34">
        <f t="shared" si="29"/>
        <v>0</v>
      </c>
    </row>
    <row r="105" spans="2:16" ht="18.600000000000001" customHeight="1" x14ac:dyDescent="0.3">
      <c r="C105" t="s">
        <v>4117</v>
      </c>
      <c r="D105" s="15">
        <v>171.43333333333334</v>
      </c>
      <c r="H105" s="34" t="str">
        <f t="shared" si="22"/>
        <v>LLAYLLAY 19 III</v>
      </c>
      <c r="I105" s="34" t="str">
        <f t="shared" si="23"/>
        <v>(en blanco)</v>
      </c>
      <c r="J105" s="34" t="str">
        <f t="shared" si="24"/>
        <v>RENZO  ALVARADO BAHAMONDES</v>
      </c>
      <c r="K105" s="34">
        <f t="shared" si="30"/>
        <v>171.43333333333334</v>
      </c>
      <c r="L105" s="34">
        <f t="shared" si="25"/>
        <v>2</v>
      </c>
      <c r="M105" s="34">
        <f t="shared" si="26"/>
        <v>1</v>
      </c>
      <c r="N105" s="34" t="str">
        <f t="shared" si="27"/>
        <v>Puntos por equipo</v>
      </c>
      <c r="O105" s="34">
        <f t="shared" si="28"/>
        <v>171.43333333333334</v>
      </c>
      <c r="P105" s="34">
        <f t="shared" si="29"/>
        <v>0</v>
      </c>
    </row>
    <row r="106" spans="2:16" ht="18.600000000000001" customHeight="1" x14ac:dyDescent="0.3">
      <c r="B106" t="s">
        <v>3242</v>
      </c>
      <c r="C106" t="s">
        <v>4110</v>
      </c>
      <c r="D106" s="15">
        <v>262.39999999999998</v>
      </c>
      <c r="H106" s="34" t="str">
        <f t="shared" si="22"/>
        <v>LLAYLLAY 19 III</v>
      </c>
      <c r="I106" s="34" t="str">
        <f t="shared" si="23"/>
        <v>KEHAILAN A</v>
      </c>
      <c r="J106" s="34" t="str">
        <f t="shared" si="24"/>
        <v>FELIPE PERO DOMEYKO</v>
      </c>
      <c r="K106" s="34">
        <f t="shared" si="30"/>
        <v>262.39999999999998</v>
      </c>
      <c r="L106" s="34">
        <f t="shared" si="25"/>
        <v>1</v>
      </c>
      <c r="M106" s="34">
        <f t="shared" si="26"/>
        <v>1</v>
      </c>
      <c r="N106" s="34" t="str">
        <f t="shared" si="27"/>
        <v>Puntos por equipo</v>
      </c>
      <c r="O106" s="34">
        <f t="shared" si="28"/>
        <v>262.39999999999998</v>
      </c>
      <c r="P106" s="34">
        <f t="shared" si="29"/>
        <v>0</v>
      </c>
    </row>
    <row r="107" spans="2:16" ht="18.600000000000001" customHeight="1" x14ac:dyDescent="0.3">
      <c r="C107" t="s">
        <v>3226</v>
      </c>
      <c r="D107" s="15">
        <v>188.65</v>
      </c>
      <c r="H107" s="34" t="str">
        <f t="shared" si="22"/>
        <v>LLAYLLAY 19 III</v>
      </c>
      <c r="I107" s="34" t="str">
        <f t="shared" si="23"/>
        <v>KEHAILAN A</v>
      </c>
      <c r="J107" s="34" t="str">
        <f t="shared" si="24"/>
        <v>MATIAS LILLO</v>
      </c>
      <c r="K107" s="34">
        <f t="shared" si="30"/>
        <v>188.65</v>
      </c>
      <c r="L107" s="34">
        <f t="shared" si="25"/>
        <v>2</v>
      </c>
      <c r="M107" s="34">
        <f t="shared" si="26"/>
        <v>1</v>
      </c>
      <c r="N107" s="34" t="str">
        <f t="shared" si="27"/>
        <v>Puntos por equipo</v>
      </c>
      <c r="O107" s="34">
        <f t="shared" si="28"/>
        <v>188.65</v>
      </c>
      <c r="P107" s="34">
        <f t="shared" si="29"/>
        <v>0</v>
      </c>
    </row>
    <row r="108" spans="2:16" ht="18.600000000000001" customHeight="1" x14ac:dyDescent="0.3">
      <c r="C108" t="s">
        <v>1052</v>
      </c>
      <c r="D108" s="15">
        <v>0</v>
      </c>
      <c r="H108" s="34" t="str">
        <f t="shared" si="22"/>
        <v>LLAYLLAY 19 III</v>
      </c>
      <c r="I108" s="34" t="str">
        <f t="shared" si="23"/>
        <v>KEHAILAN A</v>
      </c>
      <c r="J108" s="34" t="str">
        <f t="shared" si="24"/>
        <v>RENI  MULLER</v>
      </c>
      <c r="K108" s="34">
        <f t="shared" si="30"/>
        <v>0</v>
      </c>
      <c r="L108" s="34">
        <f t="shared" si="25"/>
        <v>3</v>
      </c>
      <c r="M108" s="34">
        <f t="shared" si="26"/>
        <v>1</v>
      </c>
      <c r="N108" s="34" t="str">
        <f t="shared" si="27"/>
        <v>Puntos por equipo</v>
      </c>
      <c r="O108" s="34">
        <f t="shared" si="28"/>
        <v>0</v>
      </c>
      <c r="P108" s="34">
        <f t="shared" si="29"/>
        <v>0</v>
      </c>
    </row>
    <row r="109" spans="2:16" ht="18.600000000000001" customHeight="1" x14ac:dyDescent="0.3">
      <c r="B109" t="s">
        <v>236</v>
      </c>
      <c r="C109" t="s">
        <v>2037</v>
      </c>
      <c r="D109" s="15">
        <v>278.01666666666665</v>
      </c>
      <c r="H109" s="34" t="str">
        <f t="shared" si="22"/>
        <v>LLAYLLAY 19 III</v>
      </c>
      <c r="I109" s="34" t="str">
        <f t="shared" si="23"/>
        <v>EL MOLINO A</v>
      </c>
      <c r="J109" s="34" t="str">
        <f t="shared" si="24"/>
        <v>MATIAS ALAMOS</v>
      </c>
      <c r="K109" s="34">
        <f t="shared" si="30"/>
        <v>278.01666666666665</v>
      </c>
      <c r="L109" s="34">
        <f t="shared" si="25"/>
        <v>1</v>
      </c>
      <c r="M109" s="34">
        <f t="shared" si="26"/>
        <v>1</v>
      </c>
      <c r="N109" s="34" t="str">
        <f t="shared" si="27"/>
        <v>Puntos por equipo</v>
      </c>
      <c r="O109" s="34">
        <f t="shared" si="28"/>
        <v>278.01666666666665</v>
      </c>
      <c r="P109" s="34">
        <f t="shared" si="29"/>
        <v>0</v>
      </c>
    </row>
    <row r="110" spans="2:16" ht="18.600000000000001" customHeight="1" x14ac:dyDescent="0.3">
      <c r="C110" t="s">
        <v>80</v>
      </c>
      <c r="D110" s="15">
        <v>0</v>
      </c>
      <c r="H110" s="34" t="str">
        <f t="shared" si="22"/>
        <v>LLAYLLAY 19 III</v>
      </c>
      <c r="I110" s="34" t="str">
        <f t="shared" si="23"/>
        <v>EL MOLINO A</v>
      </c>
      <c r="J110" s="34" t="str">
        <f t="shared" si="24"/>
        <v>JOSE FARRACH</v>
      </c>
      <c r="K110" s="34">
        <f t="shared" si="30"/>
        <v>0</v>
      </c>
      <c r="L110" s="34">
        <f t="shared" si="25"/>
        <v>2</v>
      </c>
      <c r="M110" s="34">
        <f t="shared" si="26"/>
        <v>1</v>
      </c>
      <c r="N110" s="34" t="str">
        <f t="shared" si="27"/>
        <v>Puntos por equipo</v>
      </c>
      <c r="O110" s="34">
        <f t="shared" si="28"/>
        <v>0</v>
      </c>
      <c r="P110" s="34">
        <f t="shared" si="29"/>
        <v>0</v>
      </c>
    </row>
    <row r="111" spans="2:16" ht="18.600000000000001" customHeight="1" x14ac:dyDescent="0.3">
      <c r="C111" t="s">
        <v>475</v>
      </c>
      <c r="D111" s="15">
        <v>0</v>
      </c>
      <c r="H111" s="34" t="str">
        <f t="shared" si="22"/>
        <v>LLAYLLAY 19 III</v>
      </c>
      <c r="I111" s="34" t="str">
        <f t="shared" si="23"/>
        <v>EL MOLINO A</v>
      </c>
      <c r="J111" s="34" t="str">
        <f t="shared" si="24"/>
        <v>MARTIN GARCIA LAZO</v>
      </c>
      <c r="K111" s="34">
        <f t="shared" si="30"/>
        <v>0</v>
      </c>
      <c r="L111" s="34">
        <f t="shared" si="25"/>
        <v>3</v>
      </c>
      <c r="M111" s="34">
        <f t="shared" si="26"/>
        <v>1</v>
      </c>
      <c r="N111" s="34" t="str">
        <f t="shared" si="27"/>
        <v>Puntos por equipo</v>
      </c>
      <c r="O111" s="34">
        <f t="shared" si="28"/>
        <v>0</v>
      </c>
      <c r="P111" s="34">
        <f t="shared" si="29"/>
        <v>0</v>
      </c>
    </row>
    <row r="112" spans="2:16" ht="18.600000000000001" customHeight="1" x14ac:dyDescent="0.3">
      <c r="B112" t="s">
        <v>961</v>
      </c>
      <c r="C112" t="s">
        <v>1054</v>
      </c>
      <c r="D112" s="15">
        <v>241</v>
      </c>
      <c r="H112" s="34" t="str">
        <f t="shared" ref="H112:H175" si="31">IF(A112="",H111,A112)</f>
        <v>LLAYLLAY 19 III</v>
      </c>
      <c r="I112" s="34" t="str">
        <f t="shared" ref="I112:I175" si="32">IF(B112="",I111,B112)</f>
        <v>RINCONADA B</v>
      </c>
      <c r="J112" s="34" t="str">
        <f t="shared" ref="J112:J175" si="33">IF(C112="",J111,C112)</f>
        <v>MARIA IGNACIA SAT YABER</v>
      </c>
      <c r="K112" s="34">
        <f t="shared" si="30"/>
        <v>241</v>
      </c>
      <c r="L112" s="34">
        <f t="shared" ref="L112:L175" si="34">IF(H112=H111,IF(I112=I111,L111+1,1),1)</f>
        <v>1</v>
      </c>
      <c r="M112" s="34">
        <f t="shared" ref="M112:M175" si="35">IF(L112&lt;5,1,0)</f>
        <v>1</v>
      </c>
      <c r="N112" s="34" t="str">
        <f t="shared" ref="N112:N175" si="36">IF(M112=1,"Puntos por equipo","Puntos no considerados")</f>
        <v>Puntos por equipo</v>
      </c>
      <c r="O112" s="34">
        <f t="shared" ref="O112:O175" si="37">M112*K112</f>
        <v>241</v>
      </c>
      <c r="P112" s="34">
        <f t="shared" ref="P112:P175" si="38">(1-M112)*K112</f>
        <v>0</v>
      </c>
    </row>
    <row r="113" spans="1:16" ht="18.600000000000001" customHeight="1" x14ac:dyDescent="0.3">
      <c r="C113" t="s">
        <v>2113</v>
      </c>
      <c r="D113" s="15">
        <v>0</v>
      </c>
      <c r="H113" s="34" t="str">
        <f t="shared" si="31"/>
        <v>LLAYLLAY 19 III</v>
      </c>
      <c r="I113" s="34" t="str">
        <f t="shared" si="32"/>
        <v>RINCONADA B</v>
      </c>
      <c r="J113" s="34" t="str">
        <f t="shared" si="33"/>
        <v>JOSEFA AGUILERA</v>
      </c>
      <c r="K113" s="34">
        <f t="shared" si="30"/>
        <v>0</v>
      </c>
      <c r="L113" s="34">
        <f t="shared" si="34"/>
        <v>2</v>
      </c>
      <c r="M113" s="34">
        <f t="shared" si="35"/>
        <v>1</v>
      </c>
      <c r="N113" s="34" t="str">
        <f t="shared" si="36"/>
        <v>Puntos por equipo</v>
      </c>
      <c r="O113" s="34">
        <f t="shared" si="37"/>
        <v>0</v>
      </c>
      <c r="P113" s="34">
        <f t="shared" si="38"/>
        <v>0</v>
      </c>
    </row>
    <row r="114" spans="1:16" ht="18.600000000000001" customHeight="1" x14ac:dyDescent="0.3">
      <c r="C114" t="s">
        <v>1189</v>
      </c>
      <c r="D114" s="15">
        <v>0</v>
      </c>
      <c r="H114" s="34" t="str">
        <f t="shared" si="31"/>
        <v>LLAYLLAY 19 III</v>
      </c>
      <c r="I114" s="34" t="str">
        <f t="shared" si="32"/>
        <v>RINCONADA B</v>
      </c>
      <c r="J114" s="34" t="str">
        <f t="shared" si="33"/>
        <v>RAFAEL  CARRERE</v>
      </c>
      <c r="K114" s="34">
        <f t="shared" si="30"/>
        <v>0</v>
      </c>
      <c r="L114" s="34">
        <f t="shared" si="34"/>
        <v>3</v>
      </c>
      <c r="M114" s="34">
        <f t="shared" si="35"/>
        <v>1</v>
      </c>
      <c r="N114" s="34" t="str">
        <f t="shared" si="36"/>
        <v>Puntos por equipo</v>
      </c>
      <c r="O114" s="34">
        <f t="shared" si="37"/>
        <v>0</v>
      </c>
      <c r="P114" s="34">
        <f t="shared" si="38"/>
        <v>0</v>
      </c>
    </row>
    <row r="115" spans="1:16" ht="18.600000000000001" customHeight="1" x14ac:dyDescent="0.3">
      <c r="B115" t="s">
        <v>2573</v>
      </c>
      <c r="C115" t="s">
        <v>83</v>
      </c>
      <c r="D115" s="15">
        <v>170</v>
      </c>
      <c r="H115" s="34" t="str">
        <f t="shared" si="31"/>
        <v>LLAYLLAY 19 III</v>
      </c>
      <c r="I115" s="34" t="str">
        <f t="shared" si="32"/>
        <v>EL SENDERO</v>
      </c>
      <c r="J115" s="34" t="str">
        <f t="shared" si="33"/>
        <v>MARIA CECILIA GODOY</v>
      </c>
      <c r="K115" s="34">
        <f t="shared" si="30"/>
        <v>170</v>
      </c>
      <c r="L115" s="34">
        <f t="shared" si="34"/>
        <v>1</v>
      </c>
      <c r="M115" s="34">
        <f t="shared" si="35"/>
        <v>1</v>
      </c>
      <c r="N115" s="34" t="str">
        <f t="shared" si="36"/>
        <v>Puntos por equipo</v>
      </c>
      <c r="O115" s="34">
        <f t="shared" si="37"/>
        <v>170</v>
      </c>
      <c r="P115" s="34">
        <f t="shared" si="38"/>
        <v>0</v>
      </c>
    </row>
    <row r="116" spans="1:16" ht="18.600000000000001" customHeight="1" x14ac:dyDescent="0.3">
      <c r="C116" t="s">
        <v>82</v>
      </c>
      <c r="D116" s="15">
        <v>0</v>
      </c>
      <c r="H116" s="34" t="str">
        <f t="shared" si="31"/>
        <v>LLAYLLAY 19 III</v>
      </c>
      <c r="I116" s="34" t="str">
        <f t="shared" si="32"/>
        <v>EL SENDERO</v>
      </c>
      <c r="J116" s="34" t="str">
        <f t="shared" si="33"/>
        <v>JUAN ALVARO GONZALEZ ASBUN</v>
      </c>
      <c r="K116" s="34">
        <f t="shared" si="30"/>
        <v>0</v>
      </c>
      <c r="L116" s="34">
        <f t="shared" si="34"/>
        <v>2</v>
      </c>
      <c r="M116" s="34">
        <f t="shared" si="35"/>
        <v>1</v>
      </c>
      <c r="N116" s="34" t="str">
        <f t="shared" si="36"/>
        <v>Puntos por equipo</v>
      </c>
      <c r="O116" s="34">
        <f t="shared" si="37"/>
        <v>0</v>
      </c>
      <c r="P116" s="34">
        <f t="shared" si="38"/>
        <v>0</v>
      </c>
    </row>
    <row r="117" spans="1:16" ht="18.600000000000001" customHeight="1" x14ac:dyDescent="0.3">
      <c r="A117" t="s">
        <v>5089</v>
      </c>
      <c r="B117" t="s">
        <v>236</v>
      </c>
      <c r="C117" t="s">
        <v>86</v>
      </c>
      <c r="D117" s="15">
        <v>285.86666666666662</v>
      </c>
      <c r="H117" s="34" t="str">
        <f t="shared" si="31"/>
        <v>EL CUADRO 19 I</v>
      </c>
      <c r="I117" s="34" t="str">
        <f t="shared" si="32"/>
        <v>EL MOLINO A</v>
      </c>
      <c r="J117" s="34" t="str">
        <f t="shared" si="33"/>
        <v>MAXI WIMMER</v>
      </c>
      <c r="K117" s="34">
        <f t="shared" si="30"/>
        <v>285.86666666666662</v>
      </c>
      <c r="L117" s="34">
        <f t="shared" si="34"/>
        <v>1</v>
      </c>
      <c r="M117" s="34">
        <f t="shared" si="35"/>
        <v>1</v>
      </c>
      <c r="N117" s="34" t="str">
        <f t="shared" si="36"/>
        <v>Puntos por equipo</v>
      </c>
      <c r="O117" s="34">
        <f t="shared" si="37"/>
        <v>285.86666666666662</v>
      </c>
      <c r="P117" s="34">
        <f t="shared" si="38"/>
        <v>0</v>
      </c>
    </row>
    <row r="118" spans="1:16" ht="18.600000000000001" customHeight="1" x14ac:dyDescent="0.3">
      <c r="C118" t="s">
        <v>72</v>
      </c>
      <c r="D118" s="15">
        <v>252.53333333333333</v>
      </c>
      <c r="H118" s="34" t="str">
        <f t="shared" si="31"/>
        <v>EL CUADRO 19 I</v>
      </c>
      <c r="I118" s="34" t="str">
        <f t="shared" si="32"/>
        <v>EL MOLINO A</v>
      </c>
      <c r="J118" s="34" t="str">
        <f t="shared" si="33"/>
        <v>NICOLE HAMMERSLEY FONK</v>
      </c>
      <c r="K118" s="34">
        <f t="shared" si="30"/>
        <v>252.53333333333333</v>
      </c>
      <c r="L118" s="34">
        <f t="shared" si="34"/>
        <v>2</v>
      </c>
      <c r="M118" s="34">
        <f t="shared" si="35"/>
        <v>1</v>
      </c>
      <c r="N118" s="34" t="str">
        <f t="shared" si="36"/>
        <v>Puntos por equipo</v>
      </c>
      <c r="O118" s="34">
        <f t="shared" si="37"/>
        <v>252.53333333333333</v>
      </c>
      <c r="P118" s="34">
        <f t="shared" si="38"/>
        <v>0</v>
      </c>
    </row>
    <row r="119" spans="1:16" ht="18.600000000000001" customHeight="1" x14ac:dyDescent="0.3">
      <c r="C119" t="s">
        <v>2037</v>
      </c>
      <c r="D119" s="15">
        <v>243.2833333333333</v>
      </c>
      <c r="H119" s="34" t="str">
        <f t="shared" si="31"/>
        <v>EL CUADRO 19 I</v>
      </c>
      <c r="I119" s="34" t="str">
        <f t="shared" si="32"/>
        <v>EL MOLINO A</v>
      </c>
      <c r="J119" s="34" t="str">
        <f t="shared" si="33"/>
        <v>MATIAS ALAMOS</v>
      </c>
      <c r="K119" s="34">
        <f t="shared" si="30"/>
        <v>243.2833333333333</v>
      </c>
      <c r="L119" s="34">
        <f t="shared" si="34"/>
        <v>3</v>
      </c>
      <c r="M119" s="34">
        <f t="shared" si="35"/>
        <v>1</v>
      </c>
      <c r="N119" s="34" t="str">
        <f t="shared" si="36"/>
        <v>Puntos por equipo</v>
      </c>
      <c r="O119" s="34">
        <f t="shared" si="37"/>
        <v>243.2833333333333</v>
      </c>
      <c r="P119" s="34">
        <f t="shared" si="38"/>
        <v>0</v>
      </c>
    </row>
    <row r="120" spans="1:16" ht="18.600000000000001" customHeight="1" x14ac:dyDescent="0.3">
      <c r="C120" t="s">
        <v>1051</v>
      </c>
      <c r="D120" s="15">
        <v>211.13333333333335</v>
      </c>
      <c r="H120" s="34" t="str">
        <f t="shared" si="31"/>
        <v>EL CUADRO 19 I</v>
      </c>
      <c r="I120" s="34" t="str">
        <f t="shared" si="32"/>
        <v>EL MOLINO A</v>
      </c>
      <c r="J120" s="34" t="str">
        <f t="shared" si="33"/>
        <v>INGRID  FONCK</v>
      </c>
      <c r="K120" s="34">
        <f t="shared" si="30"/>
        <v>211.13333333333335</v>
      </c>
      <c r="L120" s="34">
        <f t="shared" si="34"/>
        <v>4</v>
      </c>
      <c r="M120" s="34">
        <f t="shared" si="35"/>
        <v>1</v>
      </c>
      <c r="N120" s="34" t="str">
        <f t="shared" si="36"/>
        <v>Puntos por equipo</v>
      </c>
      <c r="O120" s="34">
        <f t="shared" si="37"/>
        <v>211.13333333333335</v>
      </c>
      <c r="P120" s="34">
        <f t="shared" si="38"/>
        <v>0</v>
      </c>
    </row>
    <row r="121" spans="1:16" ht="18.600000000000001" customHeight="1" x14ac:dyDescent="0.3">
      <c r="C121" t="s">
        <v>475</v>
      </c>
      <c r="D121" s="15">
        <v>0</v>
      </c>
      <c r="H121" s="34" t="str">
        <f t="shared" si="31"/>
        <v>EL CUADRO 19 I</v>
      </c>
      <c r="I121" s="34" t="str">
        <f t="shared" si="32"/>
        <v>EL MOLINO A</v>
      </c>
      <c r="J121" s="34" t="str">
        <f t="shared" si="33"/>
        <v>MARTIN GARCIA LAZO</v>
      </c>
      <c r="K121" s="34">
        <f t="shared" si="30"/>
        <v>0</v>
      </c>
      <c r="L121" s="34">
        <f t="shared" si="34"/>
        <v>5</v>
      </c>
      <c r="M121" s="34">
        <f t="shared" si="35"/>
        <v>0</v>
      </c>
      <c r="N121" s="34" t="str">
        <f t="shared" si="36"/>
        <v>Puntos no considerados</v>
      </c>
      <c r="O121" s="34">
        <f t="shared" si="37"/>
        <v>0</v>
      </c>
      <c r="P121" s="34">
        <f t="shared" si="38"/>
        <v>0</v>
      </c>
    </row>
    <row r="122" spans="1:16" ht="18.600000000000001" customHeight="1" x14ac:dyDescent="0.3">
      <c r="B122" t="s">
        <v>960</v>
      </c>
      <c r="C122" t="s">
        <v>672</v>
      </c>
      <c r="D122" s="15">
        <v>314.83333333333331</v>
      </c>
      <c r="H122" s="34" t="str">
        <f t="shared" si="31"/>
        <v>EL CUADRO 19 I</v>
      </c>
      <c r="I122" s="34" t="str">
        <f t="shared" si="32"/>
        <v>RINCONADA A</v>
      </c>
      <c r="J122" s="34" t="str">
        <f t="shared" si="33"/>
        <v>ALFREDO SAT YABER</v>
      </c>
      <c r="K122" s="34">
        <f t="shared" si="30"/>
        <v>314.83333333333331</v>
      </c>
      <c r="L122" s="34">
        <f t="shared" si="34"/>
        <v>1</v>
      </c>
      <c r="M122" s="34">
        <f t="shared" si="35"/>
        <v>1</v>
      </c>
      <c r="N122" s="34" t="str">
        <f t="shared" si="36"/>
        <v>Puntos por equipo</v>
      </c>
      <c r="O122" s="34">
        <f t="shared" si="37"/>
        <v>314.83333333333331</v>
      </c>
      <c r="P122" s="34">
        <f t="shared" si="38"/>
        <v>0</v>
      </c>
    </row>
    <row r="123" spans="1:16" ht="18.600000000000001" customHeight="1" x14ac:dyDescent="0.3">
      <c r="C123" t="s">
        <v>460</v>
      </c>
      <c r="D123" s="15">
        <v>222.34999999999997</v>
      </c>
      <c r="H123" s="34" t="str">
        <f t="shared" si="31"/>
        <v>EL CUADRO 19 I</v>
      </c>
      <c r="I123" s="34" t="str">
        <f t="shared" si="32"/>
        <v>RINCONADA A</v>
      </c>
      <c r="J123" s="34" t="str">
        <f t="shared" si="33"/>
        <v>FELIPE SAT YABER</v>
      </c>
      <c r="K123" s="34">
        <f t="shared" si="30"/>
        <v>222.34999999999997</v>
      </c>
      <c r="L123" s="34">
        <f t="shared" si="34"/>
        <v>2</v>
      </c>
      <c r="M123" s="34">
        <f t="shared" si="35"/>
        <v>1</v>
      </c>
      <c r="N123" s="34" t="str">
        <f t="shared" si="36"/>
        <v>Puntos por equipo</v>
      </c>
      <c r="O123" s="34">
        <f t="shared" si="37"/>
        <v>222.34999999999997</v>
      </c>
      <c r="P123" s="34">
        <f t="shared" si="38"/>
        <v>0</v>
      </c>
    </row>
    <row r="124" spans="1:16" ht="18.600000000000001" customHeight="1" x14ac:dyDescent="0.3">
      <c r="C124" t="s">
        <v>221</v>
      </c>
      <c r="D124" s="15">
        <v>176.68333333333331</v>
      </c>
      <c r="H124" s="34" t="str">
        <f t="shared" si="31"/>
        <v>EL CUADRO 19 I</v>
      </c>
      <c r="I124" s="34" t="str">
        <f t="shared" si="32"/>
        <v>RINCONADA A</v>
      </c>
      <c r="J124" s="34" t="str">
        <f t="shared" si="33"/>
        <v>EMILIA PATTERSON</v>
      </c>
      <c r="K124" s="34">
        <f t="shared" si="30"/>
        <v>176.68333333333331</v>
      </c>
      <c r="L124" s="34">
        <f t="shared" si="34"/>
        <v>3</v>
      </c>
      <c r="M124" s="34">
        <f t="shared" si="35"/>
        <v>1</v>
      </c>
      <c r="N124" s="34" t="str">
        <f t="shared" si="36"/>
        <v>Puntos por equipo</v>
      </c>
      <c r="O124" s="34">
        <f t="shared" si="37"/>
        <v>176.68333333333331</v>
      </c>
      <c r="P124" s="34">
        <f t="shared" si="38"/>
        <v>0</v>
      </c>
    </row>
    <row r="125" spans="1:16" ht="18.600000000000001" customHeight="1" x14ac:dyDescent="0.3">
      <c r="C125" t="s">
        <v>482</v>
      </c>
      <c r="D125" s="15">
        <v>0</v>
      </c>
      <c r="H125" s="34" t="str">
        <f t="shared" si="31"/>
        <v>EL CUADRO 19 I</v>
      </c>
      <c r="I125" s="34" t="str">
        <f t="shared" si="32"/>
        <v>RINCONADA A</v>
      </c>
      <c r="J125" s="34" t="str">
        <f t="shared" si="33"/>
        <v>FRANCESCA GIOIA MANSILLA</v>
      </c>
      <c r="K125" s="34">
        <f t="shared" si="30"/>
        <v>0</v>
      </c>
      <c r="L125" s="34">
        <f t="shared" si="34"/>
        <v>4</v>
      </c>
      <c r="M125" s="34">
        <f t="shared" si="35"/>
        <v>1</v>
      </c>
      <c r="N125" s="34" t="str">
        <f t="shared" si="36"/>
        <v>Puntos por equipo</v>
      </c>
      <c r="O125" s="34">
        <f t="shared" si="37"/>
        <v>0</v>
      </c>
      <c r="P125" s="34">
        <f t="shared" si="38"/>
        <v>0</v>
      </c>
    </row>
    <row r="126" spans="1:16" ht="18.600000000000001" customHeight="1" x14ac:dyDescent="0.3">
      <c r="B126" t="s">
        <v>237</v>
      </c>
      <c r="C126" t="s">
        <v>234</v>
      </c>
      <c r="D126" s="15">
        <v>293.06666666666666</v>
      </c>
      <c r="H126" s="34" t="str">
        <f t="shared" si="31"/>
        <v>EL CUADRO 19 I</v>
      </c>
      <c r="I126" s="34" t="str">
        <f t="shared" si="32"/>
        <v>EL MOLINO B</v>
      </c>
      <c r="J126" s="34" t="str">
        <f t="shared" si="33"/>
        <v>PEDRO TOMAS VARELA CERDA</v>
      </c>
      <c r="K126" s="34">
        <f t="shared" si="30"/>
        <v>293.06666666666666</v>
      </c>
      <c r="L126" s="34">
        <f t="shared" si="34"/>
        <v>1</v>
      </c>
      <c r="M126" s="34">
        <f t="shared" si="35"/>
        <v>1</v>
      </c>
      <c r="N126" s="34" t="str">
        <f t="shared" si="36"/>
        <v>Puntos por equipo</v>
      </c>
      <c r="O126" s="34">
        <f t="shared" si="37"/>
        <v>293.06666666666666</v>
      </c>
      <c r="P126" s="34">
        <f t="shared" si="38"/>
        <v>0</v>
      </c>
    </row>
    <row r="127" spans="1:16" ht="18.600000000000001" customHeight="1" x14ac:dyDescent="0.3">
      <c r="C127" t="s">
        <v>3210</v>
      </c>
      <c r="D127" s="15">
        <v>255.86666666666667</v>
      </c>
      <c r="H127" s="34" t="str">
        <f t="shared" si="31"/>
        <v>EL CUADRO 19 I</v>
      </c>
      <c r="I127" s="34" t="str">
        <f t="shared" si="32"/>
        <v>EL MOLINO B</v>
      </c>
      <c r="J127" s="34" t="str">
        <f t="shared" si="33"/>
        <v>ANDRES GATICA JOLFRE</v>
      </c>
      <c r="K127" s="34">
        <f t="shared" si="30"/>
        <v>255.86666666666667</v>
      </c>
      <c r="L127" s="34">
        <f t="shared" si="34"/>
        <v>2</v>
      </c>
      <c r="M127" s="34">
        <f t="shared" si="35"/>
        <v>1</v>
      </c>
      <c r="N127" s="34" t="str">
        <f t="shared" si="36"/>
        <v>Puntos por equipo</v>
      </c>
      <c r="O127" s="34">
        <f t="shared" si="37"/>
        <v>255.86666666666667</v>
      </c>
      <c r="P127" s="34">
        <f t="shared" si="38"/>
        <v>0</v>
      </c>
    </row>
    <row r="128" spans="1:16" ht="18.600000000000001" customHeight="1" x14ac:dyDescent="0.3">
      <c r="B128" t="s">
        <v>326</v>
      </c>
      <c r="C128" t="s">
        <v>73</v>
      </c>
      <c r="D128" s="15">
        <v>298.38333333333333</v>
      </c>
      <c r="H128" s="34" t="str">
        <f t="shared" si="31"/>
        <v>EL CUADRO 19 I</v>
      </c>
      <c r="I128" s="34" t="str">
        <f t="shared" si="32"/>
        <v>EL QUILLAY</v>
      </c>
      <c r="J128" s="34" t="str">
        <f t="shared" si="33"/>
        <v>CRISTOBAL LARRAIN ARJONA</v>
      </c>
      <c r="K128" s="34">
        <f t="shared" si="30"/>
        <v>298.38333333333333</v>
      </c>
      <c r="L128" s="34">
        <f t="shared" si="34"/>
        <v>1</v>
      </c>
      <c r="M128" s="34">
        <f t="shared" si="35"/>
        <v>1</v>
      </c>
      <c r="N128" s="34" t="str">
        <f t="shared" si="36"/>
        <v>Puntos por equipo</v>
      </c>
      <c r="O128" s="34">
        <f t="shared" si="37"/>
        <v>298.38333333333333</v>
      </c>
      <c r="P128" s="34">
        <f t="shared" si="38"/>
        <v>0</v>
      </c>
    </row>
    <row r="129" spans="2:16" ht="18.600000000000001" customHeight="1" x14ac:dyDescent="0.3">
      <c r="C129" t="s">
        <v>3250</v>
      </c>
      <c r="D129" s="15">
        <v>109.11666666666667</v>
      </c>
      <c r="H129" s="34" t="str">
        <f t="shared" si="31"/>
        <v>EL CUADRO 19 I</v>
      </c>
      <c r="I129" s="34" t="str">
        <f t="shared" si="32"/>
        <v>EL QUILLAY</v>
      </c>
      <c r="J129" s="34" t="str">
        <f t="shared" si="33"/>
        <v>AMELIA  LARRAIN</v>
      </c>
      <c r="K129" s="34">
        <f t="shared" si="30"/>
        <v>109.11666666666667</v>
      </c>
      <c r="L129" s="34">
        <f t="shared" si="34"/>
        <v>2</v>
      </c>
      <c r="M129" s="34">
        <f t="shared" si="35"/>
        <v>1</v>
      </c>
      <c r="N129" s="34" t="str">
        <f t="shared" si="36"/>
        <v>Puntos por equipo</v>
      </c>
      <c r="O129" s="34">
        <f t="shared" si="37"/>
        <v>109.11666666666667</v>
      </c>
      <c r="P129" s="34">
        <f t="shared" si="38"/>
        <v>0</v>
      </c>
    </row>
    <row r="130" spans="2:16" ht="18.600000000000001" customHeight="1" x14ac:dyDescent="0.3">
      <c r="C130" t="s">
        <v>3251</v>
      </c>
      <c r="D130" s="15">
        <v>104.08333333333334</v>
      </c>
      <c r="H130" s="34" t="str">
        <f t="shared" si="31"/>
        <v>EL CUADRO 19 I</v>
      </c>
      <c r="I130" s="34" t="str">
        <f t="shared" si="32"/>
        <v>EL QUILLAY</v>
      </c>
      <c r="J130" s="34" t="str">
        <f t="shared" si="33"/>
        <v>VICENTE  LARRAIN ARJONA</v>
      </c>
      <c r="K130" s="34">
        <f t="shared" si="30"/>
        <v>104.08333333333334</v>
      </c>
      <c r="L130" s="34">
        <f t="shared" si="34"/>
        <v>3</v>
      </c>
      <c r="M130" s="34">
        <f t="shared" si="35"/>
        <v>1</v>
      </c>
      <c r="N130" s="34" t="str">
        <f t="shared" si="36"/>
        <v>Puntos por equipo</v>
      </c>
      <c r="O130" s="34">
        <f t="shared" si="37"/>
        <v>104.08333333333334</v>
      </c>
      <c r="P130" s="34">
        <f t="shared" si="38"/>
        <v>0</v>
      </c>
    </row>
    <row r="131" spans="2:16" ht="18.600000000000001" customHeight="1" x14ac:dyDescent="0.3">
      <c r="C131" t="s">
        <v>2120</v>
      </c>
      <c r="D131" s="15">
        <v>0</v>
      </c>
      <c r="H131" s="34" t="str">
        <f t="shared" si="31"/>
        <v>EL CUADRO 19 I</v>
      </c>
      <c r="I131" s="34" t="str">
        <f t="shared" si="32"/>
        <v>EL QUILLAY</v>
      </c>
      <c r="J131" s="34" t="str">
        <f t="shared" si="33"/>
        <v>JOSE  ELIAS  RISHMAWI</v>
      </c>
      <c r="K131" s="34">
        <f t="shared" si="30"/>
        <v>0</v>
      </c>
      <c r="L131" s="34">
        <f t="shared" si="34"/>
        <v>4</v>
      </c>
      <c r="M131" s="34">
        <f t="shared" si="35"/>
        <v>1</v>
      </c>
      <c r="N131" s="34" t="str">
        <f t="shared" si="36"/>
        <v>Puntos por equipo</v>
      </c>
      <c r="O131" s="34">
        <f t="shared" si="37"/>
        <v>0</v>
      </c>
      <c r="P131" s="34">
        <f t="shared" si="38"/>
        <v>0</v>
      </c>
    </row>
    <row r="132" spans="2:16" ht="18.600000000000001" customHeight="1" x14ac:dyDescent="0.3">
      <c r="C132" t="s">
        <v>459</v>
      </c>
      <c r="D132" s="15">
        <v>0</v>
      </c>
      <c r="H132" s="34" t="str">
        <f t="shared" si="31"/>
        <v>EL CUADRO 19 I</v>
      </c>
      <c r="I132" s="34" t="str">
        <f t="shared" si="32"/>
        <v>EL QUILLAY</v>
      </c>
      <c r="J132" s="34" t="str">
        <f t="shared" si="33"/>
        <v>FRANCISCO  EGUIGUREN VALDÉS</v>
      </c>
      <c r="K132" s="34">
        <f t="shared" si="30"/>
        <v>0</v>
      </c>
      <c r="L132" s="34">
        <f t="shared" si="34"/>
        <v>5</v>
      </c>
      <c r="M132" s="34">
        <f t="shared" si="35"/>
        <v>0</v>
      </c>
      <c r="N132" s="34" t="str">
        <f t="shared" si="36"/>
        <v>Puntos no considerados</v>
      </c>
      <c r="O132" s="34">
        <f t="shared" si="37"/>
        <v>0</v>
      </c>
      <c r="P132" s="34">
        <f t="shared" si="38"/>
        <v>0</v>
      </c>
    </row>
    <row r="133" spans="2:16" ht="18.600000000000001" customHeight="1" x14ac:dyDescent="0.3">
      <c r="B133" t="s">
        <v>3242</v>
      </c>
      <c r="C133" t="s">
        <v>3226</v>
      </c>
      <c r="D133" s="15">
        <v>247.66666666666666</v>
      </c>
      <c r="H133" s="34" t="str">
        <f t="shared" si="31"/>
        <v>EL CUADRO 19 I</v>
      </c>
      <c r="I133" s="34" t="str">
        <f t="shared" si="32"/>
        <v>KEHAILAN A</v>
      </c>
      <c r="J133" s="34" t="str">
        <f t="shared" si="33"/>
        <v>MATIAS LILLO</v>
      </c>
      <c r="K133" s="34">
        <f t="shared" si="30"/>
        <v>247.66666666666666</v>
      </c>
      <c r="L133" s="34">
        <f t="shared" si="34"/>
        <v>1</v>
      </c>
      <c r="M133" s="34">
        <f t="shared" si="35"/>
        <v>1</v>
      </c>
      <c r="N133" s="34" t="str">
        <f t="shared" si="36"/>
        <v>Puntos por equipo</v>
      </c>
      <c r="O133" s="34">
        <f t="shared" si="37"/>
        <v>247.66666666666666</v>
      </c>
      <c r="P133" s="34">
        <f t="shared" si="38"/>
        <v>0</v>
      </c>
    </row>
    <row r="134" spans="2:16" ht="18.600000000000001" customHeight="1" x14ac:dyDescent="0.3">
      <c r="C134" t="s">
        <v>74</v>
      </c>
      <c r="D134" s="15">
        <v>219.65</v>
      </c>
      <c r="H134" s="34" t="str">
        <f t="shared" si="31"/>
        <v>EL CUADRO 19 I</v>
      </c>
      <c r="I134" s="34" t="str">
        <f t="shared" si="32"/>
        <v>KEHAILAN A</v>
      </c>
      <c r="J134" s="34" t="str">
        <f t="shared" si="33"/>
        <v>HARKEN JENSEN</v>
      </c>
      <c r="K134" s="34">
        <f t="shared" si="30"/>
        <v>219.65</v>
      </c>
      <c r="L134" s="34">
        <f t="shared" si="34"/>
        <v>2</v>
      </c>
      <c r="M134" s="34">
        <f t="shared" si="35"/>
        <v>1</v>
      </c>
      <c r="N134" s="34" t="str">
        <f t="shared" si="36"/>
        <v>Puntos por equipo</v>
      </c>
      <c r="O134" s="34">
        <f t="shared" si="37"/>
        <v>219.65</v>
      </c>
      <c r="P134" s="34">
        <f t="shared" si="38"/>
        <v>0</v>
      </c>
    </row>
    <row r="135" spans="2:16" ht="18.600000000000001" customHeight="1" x14ac:dyDescent="0.3">
      <c r="C135" t="s">
        <v>4110</v>
      </c>
      <c r="D135" s="15">
        <v>0</v>
      </c>
      <c r="H135" s="34" t="str">
        <f t="shared" si="31"/>
        <v>EL CUADRO 19 I</v>
      </c>
      <c r="I135" s="34" t="str">
        <f t="shared" si="32"/>
        <v>KEHAILAN A</v>
      </c>
      <c r="J135" s="34" t="str">
        <f t="shared" si="33"/>
        <v>FELIPE PERO DOMEYKO</v>
      </c>
      <c r="K135" s="34">
        <f t="shared" ref="K135:K198" si="39">D135</f>
        <v>0</v>
      </c>
      <c r="L135" s="34">
        <f t="shared" si="34"/>
        <v>3</v>
      </c>
      <c r="M135" s="34">
        <f t="shared" si="35"/>
        <v>1</v>
      </c>
      <c r="N135" s="34" t="str">
        <f t="shared" si="36"/>
        <v>Puntos por equipo</v>
      </c>
      <c r="O135" s="34">
        <f t="shared" si="37"/>
        <v>0</v>
      </c>
      <c r="P135" s="34">
        <f t="shared" si="38"/>
        <v>0</v>
      </c>
    </row>
    <row r="136" spans="2:16" ht="18.600000000000001" customHeight="1" x14ac:dyDescent="0.3">
      <c r="C136" t="s">
        <v>235</v>
      </c>
      <c r="D136" s="15">
        <v>0</v>
      </c>
      <c r="H136" s="34" t="str">
        <f t="shared" si="31"/>
        <v>EL CUADRO 19 I</v>
      </c>
      <c r="I136" s="34" t="str">
        <f t="shared" si="32"/>
        <v>KEHAILAN A</v>
      </c>
      <c r="J136" s="34" t="str">
        <f t="shared" si="33"/>
        <v>COLOMBA MATTE TYRER</v>
      </c>
      <c r="K136" s="34">
        <f t="shared" si="39"/>
        <v>0</v>
      </c>
      <c r="L136" s="34">
        <f t="shared" si="34"/>
        <v>4</v>
      </c>
      <c r="M136" s="34">
        <f t="shared" si="35"/>
        <v>1</v>
      </c>
      <c r="N136" s="34" t="str">
        <f t="shared" si="36"/>
        <v>Puntos por equipo</v>
      </c>
      <c r="O136" s="34">
        <f t="shared" si="37"/>
        <v>0</v>
      </c>
      <c r="P136" s="34">
        <f t="shared" si="38"/>
        <v>0</v>
      </c>
    </row>
    <row r="137" spans="2:16" ht="18.600000000000001" customHeight="1" x14ac:dyDescent="0.3">
      <c r="C137" t="s">
        <v>1052</v>
      </c>
      <c r="D137" s="15">
        <v>0</v>
      </c>
      <c r="H137" s="34" t="str">
        <f t="shared" si="31"/>
        <v>EL CUADRO 19 I</v>
      </c>
      <c r="I137" s="34" t="str">
        <f t="shared" si="32"/>
        <v>KEHAILAN A</v>
      </c>
      <c r="J137" s="34" t="str">
        <f t="shared" si="33"/>
        <v>RENI  MULLER</v>
      </c>
      <c r="K137" s="34">
        <f t="shared" si="39"/>
        <v>0</v>
      </c>
      <c r="L137" s="34">
        <f t="shared" si="34"/>
        <v>5</v>
      </c>
      <c r="M137" s="34">
        <f t="shared" si="35"/>
        <v>0</v>
      </c>
      <c r="N137" s="34" t="str">
        <f t="shared" si="36"/>
        <v>Puntos no considerados</v>
      </c>
      <c r="O137" s="34">
        <f t="shared" si="37"/>
        <v>0</v>
      </c>
      <c r="P137" s="34">
        <f t="shared" si="38"/>
        <v>0</v>
      </c>
    </row>
    <row r="138" spans="2:16" ht="18.600000000000001" customHeight="1" x14ac:dyDescent="0.3">
      <c r="B138" t="s">
        <v>7404</v>
      </c>
      <c r="C138" t="s">
        <v>84</v>
      </c>
      <c r="D138" s="15">
        <v>221.1</v>
      </c>
      <c r="H138" s="34" t="str">
        <f t="shared" si="31"/>
        <v>EL CUADRO 19 I</v>
      </c>
      <c r="I138" s="34" t="str">
        <f t="shared" si="32"/>
        <v>(en blanco)</v>
      </c>
      <c r="J138" s="34" t="str">
        <f t="shared" si="33"/>
        <v>NICOLAS SCHMIDT GONZALEZ</v>
      </c>
      <c r="K138" s="34">
        <f t="shared" si="39"/>
        <v>221.1</v>
      </c>
      <c r="L138" s="34">
        <f t="shared" si="34"/>
        <v>1</v>
      </c>
      <c r="M138" s="34">
        <f t="shared" si="35"/>
        <v>1</v>
      </c>
      <c r="N138" s="34" t="str">
        <f t="shared" si="36"/>
        <v>Puntos por equipo</v>
      </c>
      <c r="O138" s="34">
        <f t="shared" si="37"/>
        <v>221.1</v>
      </c>
      <c r="P138" s="34">
        <f t="shared" si="38"/>
        <v>0</v>
      </c>
    </row>
    <row r="139" spans="2:16" ht="18.600000000000001" customHeight="1" x14ac:dyDescent="0.3">
      <c r="C139" t="s">
        <v>4117</v>
      </c>
      <c r="D139" s="15">
        <v>120.35000000000001</v>
      </c>
      <c r="H139" s="34" t="str">
        <f t="shared" si="31"/>
        <v>EL CUADRO 19 I</v>
      </c>
      <c r="I139" s="34" t="str">
        <f t="shared" si="32"/>
        <v>(en blanco)</v>
      </c>
      <c r="J139" s="34" t="str">
        <f t="shared" si="33"/>
        <v>RENZO  ALVARADO BAHAMONDES</v>
      </c>
      <c r="K139" s="34">
        <f t="shared" si="39"/>
        <v>120.35000000000001</v>
      </c>
      <c r="L139" s="34">
        <f t="shared" si="34"/>
        <v>2</v>
      </c>
      <c r="M139" s="34">
        <f t="shared" si="35"/>
        <v>1</v>
      </c>
      <c r="N139" s="34" t="str">
        <f t="shared" si="36"/>
        <v>Puntos por equipo</v>
      </c>
      <c r="O139" s="34">
        <f t="shared" si="37"/>
        <v>120.35000000000001</v>
      </c>
      <c r="P139" s="34">
        <f t="shared" si="38"/>
        <v>0</v>
      </c>
    </row>
    <row r="140" spans="2:16" ht="18.600000000000001" customHeight="1" x14ac:dyDescent="0.3">
      <c r="B140" t="s">
        <v>2573</v>
      </c>
      <c r="C140" t="s">
        <v>83</v>
      </c>
      <c r="D140" s="15">
        <v>172.26666666666665</v>
      </c>
      <c r="H140" s="34" t="str">
        <f t="shared" si="31"/>
        <v>EL CUADRO 19 I</v>
      </c>
      <c r="I140" s="34" t="str">
        <f t="shared" si="32"/>
        <v>EL SENDERO</v>
      </c>
      <c r="J140" s="34" t="str">
        <f t="shared" si="33"/>
        <v>MARIA CECILIA GODOY</v>
      </c>
      <c r="K140" s="34">
        <f t="shared" si="39"/>
        <v>172.26666666666665</v>
      </c>
      <c r="L140" s="34">
        <f t="shared" si="34"/>
        <v>1</v>
      </c>
      <c r="M140" s="34">
        <f t="shared" si="35"/>
        <v>1</v>
      </c>
      <c r="N140" s="34" t="str">
        <f t="shared" si="36"/>
        <v>Puntos por equipo</v>
      </c>
      <c r="O140" s="34">
        <f t="shared" si="37"/>
        <v>172.26666666666665</v>
      </c>
      <c r="P140" s="34">
        <f t="shared" si="38"/>
        <v>0</v>
      </c>
    </row>
    <row r="141" spans="2:16" ht="18.600000000000001" customHeight="1" x14ac:dyDescent="0.3">
      <c r="C141" t="s">
        <v>838</v>
      </c>
      <c r="D141" s="15">
        <v>146.06666666666666</v>
      </c>
      <c r="H141" s="34" t="str">
        <f t="shared" si="31"/>
        <v>EL CUADRO 19 I</v>
      </c>
      <c r="I141" s="34" t="str">
        <f t="shared" si="32"/>
        <v>EL SENDERO</v>
      </c>
      <c r="J141" s="34" t="str">
        <f t="shared" si="33"/>
        <v>JOSE ANDRES  POBLETE SALCEDO</v>
      </c>
      <c r="K141" s="34">
        <f t="shared" si="39"/>
        <v>146.06666666666666</v>
      </c>
      <c r="L141" s="34">
        <f t="shared" si="34"/>
        <v>2</v>
      </c>
      <c r="M141" s="34">
        <f t="shared" si="35"/>
        <v>1</v>
      </c>
      <c r="N141" s="34" t="str">
        <f t="shared" si="36"/>
        <v>Puntos por equipo</v>
      </c>
      <c r="O141" s="34">
        <f t="shared" si="37"/>
        <v>146.06666666666666</v>
      </c>
      <c r="P141" s="34">
        <f t="shared" si="38"/>
        <v>0</v>
      </c>
    </row>
    <row r="142" spans="2:16" ht="18.600000000000001" customHeight="1" x14ac:dyDescent="0.3">
      <c r="B142" t="s">
        <v>3240</v>
      </c>
      <c r="C142" t="s">
        <v>3255</v>
      </c>
      <c r="D142" s="15">
        <v>271.90000000000003</v>
      </c>
      <c r="H142" s="34" t="str">
        <f t="shared" si="31"/>
        <v>EL CUADRO 19 I</v>
      </c>
      <c r="I142" s="34" t="str">
        <f t="shared" si="32"/>
        <v>SANDEK 1</v>
      </c>
      <c r="J142" s="34" t="str">
        <f t="shared" si="33"/>
        <v>ERNESTO DE LA FUENTE FUENZALIDA</v>
      </c>
      <c r="K142" s="34">
        <f t="shared" si="39"/>
        <v>271.90000000000003</v>
      </c>
      <c r="L142" s="34">
        <f t="shared" si="34"/>
        <v>1</v>
      </c>
      <c r="M142" s="34">
        <f t="shared" si="35"/>
        <v>1</v>
      </c>
      <c r="N142" s="34" t="str">
        <f t="shared" si="36"/>
        <v>Puntos por equipo</v>
      </c>
      <c r="O142" s="34">
        <f t="shared" si="37"/>
        <v>271.90000000000003</v>
      </c>
      <c r="P142" s="34">
        <f t="shared" si="38"/>
        <v>0</v>
      </c>
    </row>
    <row r="143" spans="2:16" ht="18.600000000000001" customHeight="1" x14ac:dyDescent="0.3">
      <c r="C143" t="s">
        <v>207</v>
      </c>
      <c r="D143" s="15">
        <v>0</v>
      </c>
      <c r="H143" s="34" t="str">
        <f t="shared" si="31"/>
        <v>EL CUADRO 19 I</v>
      </c>
      <c r="I143" s="34" t="str">
        <f t="shared" si="32"/>
        <v>SANDEK 1</v>
      </c>
      <c r="J143" s="34" t="str">
        <f t="shared" si="33"/>
        <v>CATALINA LLORENS CLARK</v>
      </c>
      <c r="K143" s="34">
        <f t="shared" si="39"/>
        <v>0</v>
      </c>
      <c r="L143" s="34">
        <f t="shared" si="34"/>
        <v>2</v>
      </c>
      <c r="M143" s="34">
        <f t="shared" si="35"/>
        <v>1</v>
      </c>
      <c r="N143" s="34" t="str">
        <f t="shared" si="36"/>
        <v>Puntos por equipo</v>
      </c>
      <c r="O143" s="34">
        <f t="shared" si="37"/>
        <v>0</v>
      </c>
      <c r="P143" s="34">
        <f t="shared" si="38"/>
        <v>0</v>
      </c>
    </row>
    <row r="144" spans="2:16" ht="18.600000000000001" customHeight="1" x14ac:dyDescent="0.3">
      <c r="C144" t="s">
        <v>71</v>
      </c>
      <c r="D144" s="15">
        <v>0</v>
      </c>
      <c r="H144" s="34" t="str">
        <f t="shared" si="31"/>
        <v>EL CUADRO 19 I</v>
      </c>
      <c r="I144" s="34" t="str">
        <f t="shared" si="32"/>
        <v>SANDEK 1</v>
      </c>
      <c r="J144" s="34" t="str">
        <f t="shared" si="33"/>
        <v>RODOLFO FUENZALIDA SANHUEZA</v>
      </c>
      <c r="K144" s="34">
        <f t="shared" si="39"/>
        <v>0</v>
      </c>
      <c r="L144" s="34">
        <f t="shared" si="34"/>
        <v>3</v>
      </c>
      <c r="M144" s="34">
        <f t="shared" si="35"/>
        <v>1</v>
      </c>
      <c r="N144" s="34" t="str">
        <f t="shared" si="36"/>
        <v>Puntos por equipo</v>
      </c>
      <c r="O144" s="34">
        <f t="shared" si="37"/>
        <v>0</v>
      </c>
      <c r="P144" s="34">
        <f t="shared" si="38"/>
        <v>0</v>
      </c>
    </row>
    <row r="145" spans="1:16" ht="18.600000000000001" customHeight="1" x14ac:dyDescent="0.3">
      <c r="C145" t="s">
        <v>2046</v>
      </c>
      <c r="D145" s="15">
        <v>0</v>
      </c>
      <c r="H145" s="34" t="str">
        <f t="shared" si="31"/>
        <v>EL CUADRO 19 I</v>
      </c>
      <c r="I145" s="34" t="str">
        <f t="shared" si="32"/>
        <v>SANDEK 1</v>
      </c>
      <c r="J145" s="34" t="str">
        <f t="shared" si="33"/>
        <v>MATIAS ALONSO ASCUY</v>
      </c>
      <c r="K145" s="34">
        <f t="shared" si="39"/>
        <v>0</v>
      </c>
      <c r="L145" s="34">
        <f t="shared" si="34"/>
        <v>4</v>
      </c>
      <c r="M145" s="34">
        <f t="shared" si="35"/>
        <v>1</v>
      </c>
      <c r="N145" s="34" t="str">
        <f t="shared" si="36"/>
        <v>Puntos por equipo</v>
      </c>
      <c r="O145" s="34">
        <f t="shared" si="37"/>
        <v>0</v>
      </c>
      <c r="P145" s="34">
        <f t="shared" si="38"/>
        <v>0</v>
      </c>
    </row>
    <row r="146" spans="1:16" ht="18.600000000000001" customHeight="1" x14ac:dyDescent="0.3">
      <c r="B146" t="s">
        <v>2586</v>
      </c>
      <c r="C146" t="s">
        <v>225</v>
      </c>
      <c r="D146" s="15">
        <v>146.94999999999999</v>
      </c>
      <c r="H146" s="34" t="str">
        <f t="shared" si="31"/>
        <v>EL CUADRO 19 I</v>
      </c>
      <c r="I146" s="34" t="str">
        <f t="shared" si="32"/>
        <v>LA COMPAÑÍA</v>
      </c>
      <c r="J146" s="34" t="str">
        <f t="shared" si="33"/>
        <v>CAROLINE MACKENZIE</v>
      </c>
      <c r="K146" s="34">
        <f t="shared" si="39"/>
        <v>146.94999999999999</v>
      </c>
      <c r="L146" s="34">
        <f t="shared" si="34"/>
        <v>1</v>
      </c>
      <c r="M146" s="34">
        <f t="shared" si="35"/>
        <v>1</v>
      </c>
      <c r="N146" s="34" t="str">
        <f t="shared" si="36"/>
        <v>Puntos por equipo</v>
      </c>
      <c r="O146" s="34">
        <f t="shared" si="37"/>
        <v>146.94999999999999</v>
      </c>
      <c r="P146" s="34">
        <f t="shared" si="38"/>
        <v>0</v>
      </c>
    </row>
    <row r="147" spans="1:16" ht="18.600000000000001" customHeight="1" x14ac:dyDescent="0.3">
      <c r="C147" t="s">
        <v>481</v>
      </c>
      <c r="D147" s="15">
        <v>81.799999959999994</v>
      </c>
      <c r="H147" s="34" t="str">
        <f t="shared" si="31"/>
        <v>EL CUADRO 19 I</v>
      </c>
      <c r="I147" s="34" t="str">
        <f t="shared" si="32"/>
        <v>LA COMPAÑÍA</v>
      </c>
      <c r="J147" s="34" t="str">
        <f t="shared" si="33"/>
        <v>JOSE SPOERER VERGARA</v>
      </c>
      <c r="K147" s="34">
        <f t="shared" si="39"/>
        <v>81.799999959999994</v>
      </c>
      <c r="L147" s="34">
        <f t="shared" si="34"/>
        <v>2</v>
      </c>
      <c r="M147" s="34">
        <f t="shared" si="35"/>
        <v>1</v>
      </c>
      <c r="N147" s="34" t="str">
        <f t="shared" si="36"/>
        <v>Puntos por equipo</v>
      </c>
      <c r="O147" s="34">
        <f t="shared" si="37"/>
        <v>81.799999959999994</v>
      </c>
      <c r="P147" s="34">
        <f t="shared" si="38"/>
        <v>0</v>
      </c>
    </row>
    <row r="148" spans="1:16" ht="18.600000000000001" customHeight="1" x14ac:dyDescent="0.3">
      <c r="B148" t="s">
        <v>3243</v>
      </c>
      <c r="C148" t="s">
        <v>953</v>
      </c>
      <c r="D148" s="15">
        <v>56.733333333333334</v>
      </c>
      <c r="H148" s="34" t="str">
        <f t="shared" si="31"/>
        <v>EL CUADRO 19 I</v>
      </c>
      <c r="I148" s="34" t="str">
        <f t="shared" si="32"/>
        <v>KEHAILAN B</v>
      </c>
      <c r="J148" s="34" t="str">
        <f t="shared" si="33"/>
        <v>CRISTIAN SANCHEZ</v>
      </c>
      <c r="K148" s="34">
        <f t="shared" si="39"/>
        <v>56.733333333333334</v>
      </c>
      <c r="L148" s="34">
        <f t="shared" si="34"/>
        <v>1</v>
      </c>
      <c r="M148" s="34">
        <f t="shared" si="35"/>
        <v>1</v>
      </c>
      <c r="N148" s="34" t="str">
        <f t="shared" si="36"/>
        <v>Puntos por equipo</v>
      </c>
      <c r="O148" s="34">
        <f t="shared" si="37"/>
        <v>56.733333333333334</v>
      </c>
      <c r="P148" s="34">
        <f t="shared" si="38"/>
        <v>0</v>
      </c>
    </row>
    <row r="149" spans="1:16" ht="18.600000000000001" customHeight="1" x14ac:dyDescent="0.3">
      <c r="B149" t="s">
        <v>961</v>
      </c>
      <c r="C149" t="s">
        <v>2113</v>
      </c>
      <c r="D149" s="15">
        <v>0</v>
      </c>
      <c r="H149" s="34" t="str">
        <f t="shared" si="31"/>
        <v>EL CUADRO 19 I</v>
      </c>
      <c r="I149" s="34" t="str">
        <f t="shared" si="32"/>
        <v>RINCONADA B</v>
      </c>
      <c r="J149" s="34" t="str">
        <f t="shared" si="33"/>
        <v>JOSEFA AGUILERA</v>
      </c>
      <c r="K149" s="34">
        <f t="shared" si="39"/>
        <v>0</v>
      </c>
      <c r="L149" s="34">
        <f t="shared" si="34"/>
        <v>1</v>
      </c>
      <c r="M149" s="34">
        <f t="shared" si="35"/>
        <v>1</v>
      </c>
      <c r="N149" s="34" t="str">
        <f t="shared" si="36"/>
        <v>Puntos por equipo</v>
      </c>
      <c r="O149" s="34">
        <f t="shared" si="37"/>
        <v>0</v>
      </c>
      <c r="P149" s="34">
        <f t="shared" si="38"/>
        <v>0</v>
      </c>
    </row>
    <row r="150" spans="1:16" ht="18.600000000000001" customHeight="1" x14ac:dyDescent="0.3">
      <c r="B150" t="s">
        <v>3241</v>
      </c>
      <c r="C150" t="s">
        <v>2091</v>
      </c>
      <c r="D150" s="15">
        <v>0</v>
      </c>
      <c r="H150" s="34" t="str">
        <f t="shared" si="31"/>
        <v>EL CUADRO 19 I</v>
      </c>
      <c r="I150" s="34" t="str">
        <f t="shared" si="32"/>
        <v>SANDEK 2</v>
      </c>
      <c r="J150" s="34" t="str">
        <f t="shared" si="33"/>
        <v>ADRIANA PANTOJA CONTRERAA</v>
      </c>
      <c r="K150" s="34">
        <f t="shared" si="39"/>
        <v>0</v>
      </c>
      <c r="L150" s="34">
        <f t="shared" si="34"/>
        <v>1</v>
      </c>
      <c r="M150" s="34">
        <f t="shared" si="35"/>
        <v>1</v>
      </c>
      <c r="N150" s="34" t="str">
        <f t="shared" si="36"/>
        <v>Puntos por equipo</v>
      </c>
      <c r="O150" s="34">
        <f t="shared" si="37"/>
        <v>0</v>
      </c>
      <c r="P150" s="34">
        <f t="shared" si="38"/>
        <v>0</v>
      </c>
    </row>
    <row r="151" spans="1:16" ht="18.600000000000001" customHeight="1" x14ac:dyDescent="0.3">
      <c r="A151" t="s">
        <v>5246</v>
      </c>
      <c r="B151" t="s">
        <v>236</v>
      </c>
      <c r="C151" t="s">
        <v>475</v>
      </c>
      <c r="D151" s="15">
        <v>299.95</v>
      </c>
      <c r="H151" s="34" t="str">
        <f t="shared" si="31"/>
        <v>EL CUADRO 19 II</v>
      </c>
      <c r="I151" s="34" t="str">
        <f t="shared" si="32"/>
        <v>EL MOLINO A</v>
      </c>
      <c r="J151" s="34" t="str">
        <f t="shared" si="33"/>
        <v>MARTIN GARCIA LAZO</v>
      </c>
      <c r="K151" s="34">
        <f t="shared" si="39"/>
        <v>299.95</v>
      </c>
      <c r="L151" s="34">
        <f t="shared" si="34"/>
        <v>1</v>
      </c>
      <c r="M151" s="34">
        <f t="shared" si="35"/>
        <v>1</v>
      </c>
      <c r="N151" s="34" t="str">
        <f t="shared" si="36"/>
        <v>Puntos por equipo</v>
      </c>
      <c r="O151" s="34">
        <f t="shared" si="37"/>
        <v>299.95</v>
      </c>
      <c r="P151" s="34">
        <f t="shared" si="38"/>
        <v>0</v>
      </c>
    </row>
    <row r="152" spans="1:16" ht="18.600000000000001" customHeight="1" x14ac:dyDescent="0.3">
      <c r="C152" t="s">
        <v>86</v>
      </c>
      <c r="D152" s="15">
        <v>272.58333333333331</v>
      </c>
      <c r="H152" s="34" t="str">
        <f t="shared" si="31"/>
        <v>EL CUADRO 19 II</v>
      </c>
      <c r="I152" s="34" t="str">
        <f t="shared" si="32"/>
        <v>EL MOLINO A</v>
      </c>
      <c r="J152" s="34" t="str">
        <f t="shared" si="33"/>
        <v>MAXI WIMMER</v>
      </c>
      <c r="K152" s="34">
        <f t="shared" si="39"/>
        <v>272.58333333333331</v>
      </c>
      <c r="L152" s="34">
        <f t="shared" si="34"/>
        <v>2</v>
      </c>
      <c r="M152" s="34">
        <f t="shared" si="35"/>
        <v>1</v>
      </c>
      <c r="N152" s="34" t="str">
        <f t="shared" si="36"/>
        <v>Puntos por equipo</v>
      </c>
      <c r="O152" s="34">
        <f t="shared" si="37"/>
        <v>272.58333333333331</v>
      </c>
      <c r="P152" s="34">
        <f t="shared" si="38"/>
        <v>0</v>
      </c>
    </row>
    <row r="153" spans="1:16" ht="18.600000000000001" customHeight="1" x14ac:dyDescent="0.3">
      <c r="C153" t="s">
        <v>1051</v>
      </c>
      <c r="D153" s="15">
        <v>239.73333333333335</v>
      </c>
      <c r="H153" s="34" t="str">
        <f t="shared" si="31"/>
        <v>EL CUADRO 19 II</v>
      </c>
      <c r="I153" s="34" t="str">
        <f t="shared" si="32"/>
        <v>EL MOLINO A</v>
      </c>
      <c r="J153" s="34" t="str">
        <f t="shared" si="33"/>
        <v>INGRID  FONCK</v>
      </c>
      <c r="K153" s="34">
        <f t="shared" si="39"/>
        <v>239.73333333333335</v>
      </c>
      <c r="L153" s="34">
        <f t="shared" si="34"/>
        <v>3</v>
      </c>
      <c r="M153" s="34">
        <f t="shared" si="35"/>
        <v>1</v>
      </c>
      <c r="N153" s="34" t="str">
        <f t="shared" si="36"/>
        <v>Puntos por equipo</v>
      </c>
      <c r="O153" s="34">
        <f t="shared" si="37"/>
        <v>239.73333333333335</v>
      </c>
      <c r="P153" s="34">
        <f t="shared" si="38"/>
        <v>0</v>
      </c>
    </row>
    <row r="154" spans="1:16" ht="18.600000000000001" customHeight="1" x14ac:dyDescent="0.3">
      <c r="C154" t="s">
        <v>2037</v>
      </c>
      <c r="D154" s="15">
        <v>199.78333333333333</v>
      </c>
      <c r="H154" s="34" t="str">
        <f t="shared" si="31"/>
        <v>EL CUADRO 19 II</v>
      </c>
      <c r="I154" s="34" t="str">
        <f t="shared" si="32"/>
        <v>EL MOLINO A</v>
      </c>
      <c r="J154" s="34" t="str">
        <f t="shared" si="33"/>
        <v>MATIAS ALAMOS</v>
      </c>
      <c r="K154" s="34">
        <f t="shared" si="39"/>
        <v>199.78333333333333</v>
      </c>
      <c r="L154" s="34">
        <f t="shared" si="34"/>
        <v>4</v>
      </c>
      <c r="M154" s="34">
        <f t="shared" si="35"/>
        <v>1</v>
      </c>
      <c r="N154" s="34" t="str">
        <f t="shared" si="36"/>
        <v>Puntos por equipo</v>
      </c>
      <c r="O154" s="34">
        <f t="shared" si="37"/>
        <v>199.78333333333333</v>
      </c>
      <c r="P154" s="34">
        <f t="shared" si="38"/>
        <v>0</v>
      </c>
    </row>
    <row r="155" spans="1:16" ht="18.600000000000001" customHeight="1" x14ac:dyDescent="0.3">
      <c r="C155" t="s">
        <v>72</v>
      </c>
      <c r="D155" s="15">
        <v>166.18333333333334</v>
      </c>
      <c r="H155" s="34" t="str">
        <f t="shared" si="31"/>
        <v>EL CUADRO 19 II</v>
      </c>
      <c r="I155" s="34" t="str">
        <f t="shared" si="32"/>
        <v>EL MOLINO A</v>
      </c>
      <c r="J155" s="34" t="str">
        <f t="shared" si="33"/>
        <v>NICOLE HAMMERSLEY FONK</v>
      </c>
      <c r="K155" s="34">
        <f t="shared" si="39"/>
        <v>166.18333333333334</v>
      </c>
      <c r="L155" s="34">
        <f t="shared" si="34"/>
        <v>5</v>
      </c>
      <c r="M155" s="34">
        <f t="shared" si="35"/>
        <v>0</v>
      </c>
      <c r="N155" s="34" t="str">
        <f t="shared" si="36"/>
        <v>Puntos no considerados</v>
      </c>
      <c r="O155" s="34">
        <f t="shared" si="37"/>
        <v>0</v>
      </c>
      <c r="P155" s="34">
        <f t="shared" si="38"/>
        <v>166.18333333333334</v>
      </c>
    </row>
    <row r="156" spans="1:16" ht="18.600000000000001" customHeight="1" x14ac:dyDescent="0.3">
      <c r="B156" t="s">
        <v>3240</v>
      </c>
      <c r="C156" t="s">
        <v>71</v>
      </c>
      <c r="D156" s="15">
        <v>280.3</v>
      </c>
      <c r="H156" s="34" t="str">
        <f t="shared" si="31"/>
        <v>EL CUADRO 19 II</v>
      </c>
      <c r="I156" s="34" t="str">
        <f t="shared" si="32"/>
        <v>SANDEK 1</v>
      </c>
      <c r="J156" s="34" t="str">
        <f t="shared" si="33"/>
        <v>RODOLFO FUENZALIDA SANHUEZA</v>
      </c>
      <c r="K156" s="34">
        <f t="shared" si="39"/>
        <v>280.3</v>
      </c>
      <c r="L156" s="34">
        <f t="shared" si="34"/>
        <v>1</v>
      </c>
      <c r="M156" s="34">
        <f t="shared" si="35"/>
        <v>1</v>
      </c>
      <c r="N156" s="34" t="str">
        <f t="shared" si="36"/>
        <v>Puntos por equipo</v>
      </c>
      <c r="O156" s="34">
        <f t="shared" si="37"/>
        <v>280.3</v>
      </c>
      <c r="P156" s="34">
        <f t="shared" si="38"/>
        <v>0</v>
      </c>
    </row>
    <row r="157" spans="1:16" ht="18.600000000000001" customHeight="1" x14ac:dyDescent="0.3">
      <c r="C157" t="s">
        <v>3255</v>
      </c>
      <c r="D157" s="15">
        <v>275.26666666666665</v>
      </c>
      <c r="H157" s="34" t="str">
        <f t="shared" si="31"/>
        <v>EL CUADRO 19 II</v>
      </c>
      <c r="I157" s="34" t="str">
        <f t="shared" si="32"/>
        <v>SANDEK 1</v>
      </c>
      <c r="J157" s="34" t="str">
        <f t="shared" si="33"/>
        <v>ERNESTO DE LA FUENTE FUENZALIDA</v>
      </c>
      <c r="K157" s="34">
        <f t="shared" si="39"/>
        <v>275.26666666666665</v>
      </c>
      <c r="L157" s="34">
        <f t="shared" si="34"/>
        <v>2</v>
      </c>
      <c r="M157" s="34">
        <f t="shared" si="35"/>
        <v>1</v>
      </c>
      <c r="N157" s="34" t="str">
        <f t="shared" si="36"/>
        <v>Puntos por equipo</v>
      </c>
      <c r="O157" s="34">
        <f t="shared" si="37"/>
        <v>275.26666666666665</v>
      </c>
      <c r="P157" s="34">
        <f t="shared" si="38"/>
        <v>0</v>
      </c>
    </row>
    <row r="158" spans="1:16" ht="18.600000000000001" customHeight="1" x14ac:dyDescent="0.3">
      <c r="C158" t="s">
        <v>3247</v>
      </c>
      <c r="D158" s="15">
        <v>248.53333333333333</v>
      </c>
      <c r="H158" s="34" t="str">
        <f t="shared" si="31"/>
        <v>EL CUADRO 19 II</v>
      </c>
      <c r="I158" s="34" t="str">
        <f t="shared" si="32"/>
        <v>SANDEK 1</v>
      </c>
      <c r="J158" s="34" t="str">
        <f t="shared" si="33"/>
        <v>FRANCISCA  SANTA CRUZ MANRIQUEZ</v>
      </c>
      <c r="K158" s="34">
        <f t="shared" si="39"/>
        <v>248.53333333333333</v>
      </c>
      <c r="L158" s="34">
        <f t="shared" si="34"/>
        <v>3</v>
      </c>
      <c r="M158" s="34">
        <f t="shared" si="35"/>
        <v>1</v>
      </c>
      <c r="N158" s="34" t="str">
        <f t="shared" si="36"/>
        <v>Puntos por equipo</v>
      </c>
      <c r="O158" s="34">
        <f t="shared" si="37"/>
        <v>248.53333333333333</v>
      </c>
      <c r="P158" s="34">
        <f t="shared" si="38"/>
        <v>0</v>
      </c>
    </row>
    <row r="159" spans="1:16" ht="18.600000000000001" customHeight="1" x14ac:dyDescent="0.3">
      <c r="C159" t="s">
        <v>2046</v>
      </c>
      <c r="D159" s="15">
        <v>224.58333333333331</v>
      </c>
      <c r="H159" s="34" t="str">
        <f t="shared" si="31"/>
        <v>EL CUADRO 19 II</v>
      </c>
      <c r="I159" s="34" t="str">
        <f t="shared" si="32"/>
        <v>SANDEK 1</v>
      </c>
      <c r="J159" s="34" t="str">
        <f t="shared" si="33"/>
        <v>MATIAS ALONSO ASCUY</v>
      </c>
      <c r="K159" s="34">
        <f t="shared" si="39"/>
        <v>224.58333333333331</v>
      </c>
      <c r="L159" s="34">
        <f t="shared" si="34"/>
        <v>4</v>
      </c>
      <c r="M159" s="34">
        <f t="shared" si="35"/>
        <v>1</v>
      </c>
      <c r="N159" s="34" t="str">
        <f t="shared" si="36"/>
        <v>Puntos por equipo</v>
      </c>
      <c r="O159" s="34">
        <f t="shared" si="37"/>
        <v>224.58333333333331</v>
      </c>
      <c r="P159" s="34">
        <f t="shared" si="38"/>
        <v>0</v>
      </c>
    </row>
    <row r="160" spans="1:16" ht="18.600000000000001" customHeight="1" x14ac:dyDescent="0.3">
      <c r="B160" t="s">
        <v>326</v>
      </c>
      <c r="C160" t="s">
        <v>73</v>
      </c>
      <c r="D160" s="15">
        <v>246.78333333333333</v>
      </c>
      <c r="H160" s="34" t="str">
        <f t="shared" si="31"/>
        <v>EL CUADRO 19 II</v>
      </c>
      <c r="I160" s="34" t="str">
        <f t="shared" si="32"/>
        <v>EL QUILLAY</v>
      </c>
      <c r="J160" s="34" t="str">
        <f t="shared" si="33"/>
        <v>CRISTOBAL LARRAIN ARJONA</v>
      </c>
      <c r="K160" s="34">
        <f t="shared" si="39"/>
        <v>246.78333333333333</v>
      </c>
      <c r="L160" s="34">
        <f t="shared" si="34"/>
        <v>1</v>
      </c>
      <c r="M160" s="34">
        <f t="shared" si="35"/>
        <v>1</v>
      </c>
      <c r="N160" s="34" t="str">
        <f t="shared" si="36"/>
        <v>Puntos por equipo</v>
      </c>
      <c r="O160" s="34">
        <f t="shared" si="37"/>
        <v>246.78333333333333</v>
      </c>
      <c r="P160" s="34">
        <f t="shared" si="38"/>
        <v>0</v>
      </c>
    </row>
    <row r="161" spans="2:16" ht="18.600000000000001" customHeight="1" x14ac:dyDescent="0.3">
      <c r="C161" t="s">
        <v>459</v>
      </c>
      <c r="D161" s="15">
        <v>217.23333333333335</v>
      </c>
      <c r="H161" s="34" t="str">
        <f t="shared" si="31"/>
        <v>EL CUADRO 19 II</v>
      </c>
      <c r="I161" s="34" t="str">
        <f t="shared" si="32"/>
        <v>EL QUILLAY</v>
      </c>
      <c r="J161" s="34" t="str">
        <f t="shared" si="33"/>
        <v>FRANCISCO  EGUIGUREN VALDÉS</v>
      </c>
      <c r="K161" s="34">
        <f t="shared" si="39"/>
        <v>217.23333333333335</v>
      </c>
      <c r="L161" s="34">
        <f t="shared" si="34"/>
        <v>2</v>
      </c>
      <c r="M161" s="34">
        <f t="shared" si="35"/>
        <v>1</v>
      </c>
      <c r="N161" s="34" t="str">
        <f t="shared" si="36"/>
        <v>Puntos por equipo</v>
      </c>
      <c r="O161" s="34">
        <f t="shared" si="37"/>
        <v>217.23333333333335</v>
      </c>
      <c r="P161" s="34">
        <f t="shared" si="38"/>
        <v>0</v>
      </c>
    </row>
    <row r="162" spans="2:16" ht="18.600000000000001" customHeight="1" x14ac:dyDescent="0.3">
      <c r="C162" t="s">
        <v>3250</v>
      </c>
      <c r="D162" s="15">
        <v>133.05000000000001</v>
      </c>
      <c r="H162" s="34" t="str">
        <f t="shared" si="31"/>
        <v>EL CUADRO 19 II</v>
      </c>
      <c r="I162" s="34" t="str">
        <f t="shared" si="32"/>
        <v>EL QUILLAY</v>
      </c>
      <c r="J162" s="34" t="str">
        <f t="shared" si="33"/>
        <v>AMELIA  LARRAIN</v>
      </c>
      <c r="K162" s="34">
        <f t="shared" si="39"/>
        <v>133.05000000000001</v>
      </c>
      <c r="L162" s="34">
        <f t="shared" si="34"/>
        <v>3</v>
      </c>
      <c r="M162" s="34">
        <f t="shared" si="35"/>
        <v>1</v>
      </c>
      <c r="N162" s="34" t="str">
        <f t="shared" si="36"/>
        <v>Puntos por equipo</v>
      </c>
      <c r="O162" s="34">
        <f t="shared" si="37"/>
        <v>133.05000000000001</v>
      </c>
      <c r="P162" s="34">
        <f t="shared" si="38"/>
        <v>0</v>
      </c>
    </row>
    <row r="163" spans="2:16" ht="18.600000000000001" customHeight="1" x14ac:dyDescent="0.3">
      <c r="C163" t="s">
        <v>3212</v>
      </c>
      <c r="D163" s="15">
        <v>129.64999999999998</v>
      </c>
      <c r="H163" s="34" t="str">
        <f t="shared" si="31"/>
        <v>EL CUADRO 19 II</v>
      </c>
      <c r="I163" s="34" t="str">
        <f t="shared" si="32"/>
        <v>EL QUILLAY</v>
      </c>
      <c r="J163" s="34" t="str">
        <f t="shared" si="33"/>
        <v>MACARENA SUAZO CEPEDA</v>
      </c>
      <c r="K163" s="34">
        <f t="shared" si="39"/>
        <v>129.64999999999998</v>
      </c>
      <c r="L163" s="34">
        <f t="shared" si="34"/>
        <v>4</v>
      </c>
      <c r="M163" s="34">
        <f t="shared" si="35"/>
        <v>1</v>
      </c>
      <c r="N163" s="34" t="str">
        <f t="shared" si="36"/>
        <v>Puntos por equipo</v>
      </c>
      <c r="O163" s="34">
        <f t="shared" si="37"/>
        <v>129.64999999999998</v>
      </c>
      <c r="P163" s="34">
        <f t="shared" si="38"/>
        <v>0</v>
      </c>
    </row>
    <row r="164" spans="2:16" ht="18.600000000000001" customHeight="1" x14ac:dyDescent="0.3">
      <c r="C164" t="s">
        <v>3251</v>
      </c>
      <c r="D164" s="15">
        <v>0</v>
      </c>
      <c r="H164" s="34" t="str">
        <f t="shared" si="31"/>
        <v>EL CUADRO 19 II</v>
      </c>
      <c r="I164" s="34" t="str">
        <f t="shared" si="32"/>
        <v>EL QUILLAY</v>
      </c>
      <c r="J164" s="34" t="str">
        <f t="shared" si="33"/>
        <v>VICENTE  LARRAIN ARJONA</v>
      </c>
      <c r="K164" s="34">
        <f t="shared" si="39"/>
        <v>0</v>
      </c>
      <c r="L164" s="34">
        <f t="shared" si="34"/>
        <v>5</v>
      </c>
      <c r="M164" s="34">
        <f t="shared" si="35"/>
        <v>0</v>
      </c>
      <c r="N164" s="34" t="str">
        <f t="shared" si="36"/>
        <v>Puntos no considerados</v>
      </c>
      <c r="O164" s="34">
        <f t="shared" si="37"/>
        <v>0</v>
      </c>
      <c r="P164" s="34">
        <f t="shared" si="38"/>
        <v>0</v>
      </c>
    </row>
    <row r="165" spans="2:16" ht="18.600000000000001" customHeight="1" x14ac:dyDescent="0.3">
      <c r="C165" t="s">
        <v>2025</v>
      </c>
      <c r="D165" s="15">
        <v>0</v>
      </c>
      <c r="H165" s="34" t="str">
        <f t="shared" si="31"/>
        <v>EL CUADRO 19 II</v>
      </c>
      <c r="I165" s="34" t="str">
        <f t="shared" si="32"/>
        <v>EL QUILLAY</v>
      </c>
      <c r="J165" s="34" t="str">
        <f t="shared" si="33"/>
        <v>PABLO LLOMPART</v>
      </c>
      <c r="K165" s="34">
        <f t="shared" si="39"/>
        <v>0</v>
      </c>
      <c r="L165" s="34">
        <f t="shared" si="34"/>
        <v>6</v>
      </c>
      <c r="M165" s="34">
        <f t="shared" si="35"/>
        <v>0</v>
      </c>
      <c r="N165" s="34" t="str">
        <f t="shared" si="36"/>
        <v>Puntos no considerados</v>
      </c>
      <c r="O165" s="34">
        <f t="shared" si="37"/>
        <v>0</v>
      </c>
      <c r="P165" s="34">
        <f t="shared" si="38"/>
        <v>0</v>
      </c>
    </row>
    <row r="166" spans="2:16" ht="18.600000000000001" customHeight="1" x14ac:dyDescent="0.3">
      <c r="B166" t="s">
        <v>961</v>
      </c>
      <c r="C166" t="s">
        <v>1054</v>
      </c>
      <c r="D166" s="15">
        <v>233.68333333333331</v>
      </c>
      <c r="H166" s="34" t="str">
        <f t="shared" si="31"/>
        <v>EL CUADRO 19 II</v>
      </c>
      <c r="I166" s="34" t="str">
        <f t="shared" si="32"/>
        <v>RINCONADA B</v>
      </c>
      <c r="J166" s="34" t="str">
        <f t="shared" si="33"/>
        <v>MARIA IGNACIA SAT YABER</v>
      </c>
      <c r="K166" s="34">
        <f t="shared" si="39"/>
        <v>233.68333333333331</v>
      </c>
      <c r="L166" s="34">
        <f t="shared" si="34"/>
        <v>1</v>
      </c>
      <c r="M166" s="34">
        <f t="shared" si="35"/>
        <v>1</v>
      </c>
      <c r="N166" s="34" t="str">
        <f t="shared" si="36"/>
        <v>Puntos por equipo</v>
      </c>
      <c r="O166" s="34">
        <f t="shared" si="37"/>
        <v>233.68333333333331</v>
      </c>
      <c r="P166" s="34">
        <f t="shared" si="38"/>
        <v>0</v>
      </c>
    </row>
    <row r="167" spans="2:16" ht="18.600000000000001" customHeight="1" x14ac:dyDescent="0.3">
      <c r="C167" t="s">
        <v>1189</v>
      </c>
      <c r="D167" s="15">
        <v>206.36666666666667</v>
      </c>
      <c r="H167" s="34" t="str">
        <f t="shared" si="31"/>
        <v>EL CUADRO 19 II</v>
      </c>
      <c r="I167" s="34" t="str">
        <f t="shared" si="32"/>
        <v>RINCONADA B</v>
      </c>
      <c r="J167" s="34" t="str">
        <f t="shared" si="33"/>
        <v>RAFAEL  CARRERE</v>
      </c>
      <c r="K167" s="34">
        <f t="shared" si="39"/>
        <v>206.36666666666667</v>
      </c>
      <c r="L167" s="34">
        <f t="shared" si="34"/>
        <v>2</v>
      </c>
      <c r="M167" s="34">
        <f t="shared" si="35"/>
        <v>1</v>
      </c>
      <c r="N167" s="34" t="str">
        <f t="shared" si="36"/>
        <v>Puntos por equipo</v>
      </c>
      <c r="O167" s="34">
        <f t="shared" si="37"/>
        <v>206.36666666666667</v>
      </c>
      <c r="P167" s="34">
        <f t="shared" si="38"/>
        <v>0</v>
      </c>
    </row>
    <row r="168" spans="2:16" ht="18.600000000000001" customHeight="1" x14ac:dyDescent="0.3">
      <c r="C168" t="s">
        <v>2113</v>
      </c>
      <c r="D168" s="15">
        <v>200.25</v>
      </c>
      <c r="H168" s="34" t="str">
        <f t="shared" si="31"/>
        <v>EL CUADRO 19 II</v>
      </c>
      <c r="I168" s="34" t="str">
        <f t="shared" si="32"/>
        <v>RINCONADA B</v>
      </c>
      <c r="J168" s="34" t="str">
        <f t="shared" si="33"/>
        <v>JOSEFA AGUILERA</v>
      </c>
      <c r="K168" s="34">
        <f t="shared" si="39"/>
        <v>200.25</v>
      </c>
      <c r="L168" s="34">
        <f t="shared" si="34"/>
        <v>3</v>
      </c>
      <c r="M168" s="34">
        <f t="shared" si="35"/>
        <v>1</v>
      </c>
      <c r="N168" s="34" t="str">
        <f t="shared" si="36"/>
        <v>Puntos por equipo</v>
      </c>
      <c r="O168" s="34">
        <f t="shared" si="37"/>
        <v>200.25</v>
      </c>
      <c r="P168" s="34">
        <f t="shared" si="38"/>
        <v>0</v>
      </c>
    </row>
    <row r="169" spans="2:16" ht="18.600000000000001" customHeight="1" x14ac:dyDescent="0.3">
      <c r="B169" t="s">
        <v>7400</v>
      </c>
      <c r="C169" t="s">
        <v>4109</v>
      </c>
      <c r="D169" s="15">
        <v>163.95000000000002</v>
      </c>
      <c r="H169" s="34" t="str">
        <f t="shared" si="31"/>
        <v>EL CUADRO 19 II</v>
      </c>
      <c r="I169" s="34" t="str">
        <f t="shared" si="32"/>
        <v>TOBA ENDURANCE</v>
      </c>
      <c r="J169" s="34" t="str">
        <f t="shared" si="33"/>
        <v>JOSEFINA MATURANA FELL</v>
      </c>
      <c r="K169" s="34">
        <f t="shared" si="39"/>
        <v>163.95000000000002</v>
      </c>
      <c r="L169" s="34">
        <f t="shared" si="34"/>
        <v>1</v>
      </c>
      <c r="M169" s="34">
        <f t="shared" si="35"/>
        <v>1</v>
      </c>
      <c r="N169" s="34" t="str">
        <f t="shared" si="36"/>
        <v>Puntos por equipo</v>
      </c>
      <c r="O169" s="34">
        <f t="shared" si="37"/>
        <v>163.95000000000002</v>
      </c>
      <c r="P169" s="34">
        <f t="shared" si="38"/>
        <v>0</v>
      </c>
    </row>
    <row r="170" spans="2:16" ht="18.600000000000001" customHeight="1" x14ac:dyDescent="0.3">
      <c r="C170" t="s">
        <v>4117</v>
      </c>
      <c r="D170" s="15">
        <v>157.56666666666666</v>
      </c>
      <c r="H170" s="34" t="str">
        <f t="shared" si="31"/>
        <v>EL CUADRO 19 II</v>
      </c>
      <c r="I170" s="34" t="str">
        <f t="shared" si="32"/>
        <v>TOBA ENDURANCE</v>
      </c>
      <c r="J170" s="34" t="str">
        <f t="shared" si="33"/>
        <v>RENZO  ALVARADO BAHAMONDES</v>
      </c>
      <c r="K170" s="34">
        <f t="shared" si="39"/>
        <v>157.56666666666666</v>
      </c>
      <c r="L170" s="34">
        <f t="shared" si="34"/>
        <v>2</v>
      </c>
      <c r="M170" s="34">
        <f t="shared" si="35"/>
        <v>1</v>
      </c>
      <c r="N170" s="34" t="str">
        <f t="shared" si="36"/>
        <v>Puntos por equipo</v>
      </c>
      <c r="O170" s="34">
        <f t="shared" si="37"/>
        <v>157.56666666666666</v>
      </c>
      <c r="P170" s="34">
        <f t="shared" si="38"/>
        <v>0</v>
      </c>
    </row>
    <row r="171" spans="2:16" ht="18.600000000000001" customHeight="1" x14ac:dyDescent="0.3">
      <c r="C171" t="s">
        <v>3221</v>
      </c>
      <c r="D171" s="15">
        <v>137.5</v>
      </c>
      <c r="H171" s="34" t="str">
        <f t="shared" si="31"/>
        <v>EL CUADRO 19 II</v>
      </c>
      <c r="I171" s="34" t="str">
        <f t="shared" si="32"/>
        <v>TOBA ENDURANCE</v>
      </c>
      <c r="J171" s="34" t="str">
        <f t="shared" si="33"/>
        <v>BENJAMIN SCHMIDT GONZALEZ</v>
      </c>
      <c r="K171" s="34">
        <f t="shared" si="39"/>
        <v>137.5</v>
      </c>
      <c r="L171" s="34">
        <f t="shared" si="34"/>
        <v>3</v>
      </c>
      <c r="M171" s="34">
        <f t="shared" si="35"/>
        <v>1</v>
      </c>
      <c r="N171" s="34" t="str">
        <f t="shared" si="36"/>
        <v>Puntos por equipo</v>
      </c>
      <c r="O171" s="34">
        <f t="shared" si="37"/>
        <v>137.5</v>
      </c>
      <c r="P171" s="34">
        <f t="shared" si="38"/>
        <v>0</v>
      </c>
    </row>
    <row r="172" spans="2:16" ht="18.600000000000001" customHeight="1" x14ac:dyDescent="0.3">
      <c r="C172" t="s">
        <v>84</v>
      </c>
      <c r="D172" s="15">
        <v>0</v>
      </c>
      <c r="H172" s="34" t="str">
        <f t="shared" si="31"/>
        <v>EL CUADRO 19 II</v>
      </c>
      <c r="I172" s="34" t="str">
        <f t="shared" si="32"/>
        <v>TOBA ENDURANCE</v>
      </c>
      <c r="J172" s="34" t="str">
        <f t="shared" si="33"/>
        <v>NICOLAS SCHMIDT GONZALEZ</v>
      </c>
      <c r="K172" s="34">
        <f t="shared" si="39"/>
        <v>0</v>
      </c>
      <c r="L172" s="34">
        <f t="shared" si="34"/>
        <v>4</v>
      </c>
      <c r="M172" s="34">
        <f t="shared" si="35"/>
        <v>1</v>
      </c>
      <c r="N172" s="34" t="str">
        <f t="shared" si="36"/>
        <v>Puntos por equipo</v>
      </c>
      <c r="O172" s="34">
        <f t="shared" si="37"/>
        <v>0</v>
      </c>
      <c r="P172" s="34">
        <f t="shared" si="38"/>
        <v>0</v>
      </c>
    </row>
    <row r="173" spans="2:16" ht="18.600000000000001" customHeight="1" x14ac:dyDescent="0.3">
      <c r="B173" t="s">
        <v>960</v>
      </c>
      <c r="C173" t="s">
        <v>221</v>
      </c>
      <c r="D173" s="15">
        <v>172.60000000000002</v>
      </c>
      <c r="H173" s="34" t="str">
        <f t="shared" si="31"/>
        <v>EL CUADRO 19 II</v>
      </c>
      <c r="I173" s="34" t="str">
        <f t="shared" si="32"/>
        <v>RINCONADA A</v>
      </c>
      <c r="J173" s="34" t="str">
        <f t="shared" si="33"/>
        <v>EMILIA PATTERSON</v>
      </c>
      <c r="K173" s="34">
        <f t="shared" si="39"/>
        <v>172.60000000000002</v>
      </c>
      <c r="L173" s="34">
        <f t="shared" si="34"/>
        <v>1</v>
      </c>
      <c r="M173" s="34">
        <f t="shared" si="35"/>
        <v>1</v>
      </c>
      <c r="N173" s="34" t="str">
        <f t="shared" si="36"/>
        <v>Puntos por equipo</v>
      </c>
      <c r="O173" s="34">
        <f t="shared" si="37"/>
        <v>172.60000000000002</v>
      </c>
      <c r="P173" s="34">
        <f t="shared" si="38"/>
        <v>0</v>
      </c>
    </row>
    <row r="174" spans="2:16" ht="18.600000000000001" customHeight="1" x14ac:dyDescent="0.3">
      <c r="C174" t="s">
        <v>482</v>
      </c>
      <c r="D174" s="15">
        <v>123.23333333333332</v>
      </c>
      <c r="H174" s="34" t="str">
        <f t="shared" si="31"/>
        <v>EL CUADRO 19 II</v>
      </c>
      <c r="I174" s="34" t="str">
        <f t="shared" si="32"/>
        <v>RINCONADA A</v>
      </c>
      <c r="J174" s="34" t="str">
        <f t="shared" si="33"/>
        <v>FRANCESCA GIOIA MANSILLA</v>
      </c>
      <c r="K174" s="34">
        <f t="shared" si="39"/>
        <v>123.23333333333332</v>
      </c>
      <c r="L174" s="34">
        <f t="shared" si="34"/>
        <v>2</v>
      </c>
      <c r="M174" s="34">
        <f t="shared" si="35"/>
        <v>1</v>
      </c>
      <c r="N174" s="34" t="str">
        <f t="shared" si="36"/>
        <v>Puntos por equipo</v>
      </c>
      <c r="O174" s="34">
        <f t="shared" si="37"/>
        <v>123.23333333333332</v>
      </c>
      <c r="P174" s="34">
        <f t="shared" si="38"/>
        <v>0</v>
      </c>
    </row>
    <row r="175" spans="2:16" ht="18.600000000000001" customHeight="1" x14ac:dyDescent="0.3">
      <c r="C175" t="s">
        <v>78</v>
      </c>
      <c r="D175" s="15">
        <v>85.083333333333314</v>
      </c>
      <c r="H175" s="34" t="str">
        <f t="shared" si="31"/>
        <v>EL CUADRO 19 II</v>
      </c>
      <c r="I175" s="34" t="str">
        <f t="shared" si="32"/>
        <v>RINCONADA A</v>
      </c>
      <c r="J175" s="34" t="str">
        <f t="shared" si="33"/>
        <v>CLAUDIO CORNEJO CABEZAS</v>
      </c>
      <c r="K175" s="34">
        <f t="shared" si="39"/>
        <v>85.083333333333314</v>
      </c>
      <c r="L175" s="34">
        <f t="shared" si="34"/>
        <v>3</v>
      </c>
      <c r="M175" s="34">
        <f t="shared" si="35"/>
        <v>1</v>
      </c>
      <c r="N175" s="34" t="str">
        <f t="shared" si="36"/>
        <v>Puntos por equipo</v>
      </c>
      <c r="O175" s="34">
        <f t="shared" si="37"/>
        <v>85.083333333333314</v>
      </c>
      <c r="P175" s="34">
        <f t="shared" si="38"/>
        <v>0</v>
      </c>
    </row>
    <row r="176" spans="2:16" ht="18.600000000000001" customHeight="1" x14ac:dyDescent="0.3">
      <c r="C176" t="s">
        <v>460</v>
      </c>
      <c r="D176" s="15">
        <v>0</v>
      </c>
      <c r="H176" s="34" t="str">
        <f t="shared" ref="H176:H239" si="40">IF(A176="",H175,A176)</f>
        <v>EL CUADRO 19 II</v>
      </c>
      <c r="I176" s="34" t="str">
        <f t="shared" ref="I176:I239" si="41">IF(B176="",I175,B176)</f>
        <v>RINCONADA A</v>
      </c>
      <c r="J176" s="34" t="str">
        <f t="shared" ref="J176:J239" si="42">IF(C176="",J175,C176)</f>
        <v>FELIPE SAT YABER</v>
      </c>
      <c r="K176" s="34">
        <f t="shared" si="39"/>
        <v>0</v>
      </c>
      <c r="L176" s="34">
        <f t="shared" ref="L176:L239" si="43">IF(H176=H175,IF(I176=I175,L175+1,1),1)</f>
        <v>4</v>
      </c>
      <c r="M176" s="34">
        <f t="shared" ref="M176:M239" si="44">IF(L176&lt;5,1,0)</f>
        <v>1</v>
      </c>
      <c r="N176" s="34" t="str">
        <f t="shared" ref="N176:N239" si="45">IF(M176=1,"Puntos por equipo","Puntos no considerados")</f>
        <v>Puntos por equipo</v>
      </c>
      <c r="O176" s="34">
        <f t="shared" ref="O176:O239" si="46">M176*K176</f>
        <v>0</v>
      </c>
      <c r="P176" s="34">
        <f t="shared" ref="P176:P239" si="47">(1-M176)*K176</f>
        <v>0</v>
      </c>
    </row>
    <row r="177" spans="1:16" ht="18.600000000000001" customHeight="1" x14ac:dyDescent="0.3">
      <c r="B177" t="s">
        <v>2573</v>
      </c>
      <c r="C177" t="s">
        <v>82</v>
      </c>
      <c r="D177" s="15">
        <v>196.63333333333333</v>
      </c>
      <c r="H177" s="34" t="str">
        <f t="shared" si="40"/>
        <v>EL CUADRO 19 II</v>
      </c>
      <c r="I177" s="34" t="str">
        <f t="shared" si="41"/>
        <v>EL SENDERO</v>
      </c>
      <c r="J177" s="34" t="str">
        <f t="shared" si="42"/>
        <v>JUAN ALVARO GONZALEZ ASBUN</v>
      </c>
      <c r="K177" s="34">
        <f t="shared" si="39"/>
        <v>196.63333333333333</v>
      </c>
      <c r="L177" s="34">
        <f t="shared" si="43"/>
        <v>1</v>
      </c>
      <c r="M177" s="34">
        <f t="shared" si="44"/>
        <v>1</v>
      </c>
      <c r="N177" s="34" t="str">
        <f t="shared" si="45"/>
        <v>Puntos por equipo</v>
      </c>
      <c r="O177" s="34">
        <f t="shared" si="46"/>
        <v>196.63333333333333</v>
      </c>
      <c r="P177" s="34">
        <f t="shared" si="47"/>
        <v>0</v>
      </c>
    </row>
    <row r="178" spans="1:16" ht="18.600000000000001" customHeight="1" x14ac:dyDescent="0.3">
      <c r="C178" t="s">
        <v>3254</v>
      </c>
      <c r="D178" s="15">
        <v>119.99999984</v>
      </c>
      <c r="H178" s="34" t="str">
        <f t="shared" si="40"/>
        <v>EL CUADRO 19 II</v>
      </c>
      <c r="I178" s="34" t="str">
        <f t="shared" si="41"/>
        <v>EL SENDERO</v>
      </c>
      <c r="J178" s="34" t="str">
        <f t="shared" si="42"/>
        <v>CARLOS HUMERES SIGALA</v>
      </c>
      <c r="K178" s="34">
        <f t="shared" si="39"/>
        <v>119.99999984</v>
      </c>
      <c r="L178" s="34">
        <f t="shared" si="43"/>
        <v>2</v>
      </c>
      <c r="M178" s="34">
        <f t="shared" si="44"/>
        <v>1</v>
      </c>
      <c r="N178" s="34" t="str">
        <f t="shared" si="45"/>
        <v>Puntos por equipo</v>
      </c>
      <c r="O178" s="34">
        <f t="shared" si="46"/>
        <v>119.99999984</v>
      </c>
      <c r="P178" s="34">
        <f t="shared" si="47"/>
        <v>0</v>
      </c>
    </row>
    <row r="179" spans="1:16" ht="18.600000000000001" customHeight="1" x14ac:dyDescent="0.3">
      <c r="C179" t="s">
        <v>2572</v>
      </c>
      <c r="D179" s="15">
        <v>0</v>
      </c>
      <c r="H179" s="34" t="str">
        <f t="shared" si="40"/>
        <v>EL CUADRO 19 II</v>
      </c>
      <c r="I179" s="34" t="str">
        <f t="shared" si="41"/>
        <v>EL SENDERO</v>
      </c>
      <c r="J179" s="34" t="str">
        <f t="shared" si="42"/>
        <v>PILAR TORREALBA</v>
      </c>
      <c r="K179" s="34">
        <f t="shared" si="39"/>
        <v>0</v>
      </c>
      <c r="L179" s="34">
        <f t="shared" si="43"/>
        <v>3</v>
      </c>
      <c r="M179" s="34">
        <f t="shared" si="44"/>
        <v>1</v>
      </c>
      <c r="N179" s="34" t="str">
        <f t="shared" si="45"/>
        <v>Puntos por equipo</v>
      </c>
      <c r="O179" s="34">
        <f t="shared" si="46"/>
        <v>0</v>
      </c>
      <c r="P179" s="34">
        <f t="shared" si="47"/>
        <v>0</v>
      </c>
    </row>
    <row r="180" spans="1:16" ht="18.600000000000001" customHeight="1" x14ac:dyDescent="0.3">
      <c r="C180" t="s">
        <v>83</v>
      </c>
      <c r="D180" s="15">
        <v>0</v>
      </c>
      <c r="H180" s="34" t="str">
        <f t="shared" si="40"/>
        <v>EL CUADRO 19 II</v>
      </c>
      <c r="I180" s="34" t="str">
        <f t="shared" si="41"/>
        <v>EL SENDERO</v>
      </c>
      <c r="J180" s="34" t="str">
        <f t="shared" si="42"/>
        <v>MARIA CECILIA GODOY</v>
      </c>
      <c r="K180" s="34">
        <f t="shared" si="39"/>
        <v>0</v>
      </c>
      <c r="L180" s="34">
        <f t="shared" si="43"/>
        <v>4</v>
      </c>
      <c r="M180" s="34">
        <f t="shared" si="44"/>
        <v>1</v>
      </c>
      <c r="N180" s="34" t="str">
        <f t="shared" si="45"/>
        <v>Puntos por equipo</v>
      </c>
      <c r="O180" s="34">
        <f t="shared" si="46"/>
        <v>0</v>
      </c>
      <c r="P180" s="34">
        <f t="shared" si="47"/>
        <v>0</v>
      </c>
    </row>
    <row r="181" spans="1:16" ht="18.600000000000001" customHeight="1" x14ac:dyDescent="0.3">
      <c r="B181" t="s">
        <v>3242</v>
      </c>
      <c r="C181" t="s">
        <v>4110</v>
      </c>
      <c r="D181" s="15">
        <v>263.73333333333335</v>
      </c>
      <c r="H181" s="34" t="str">
        <f t="shared" si="40"/>
        <v>EL CUADRO 19 II</v>
      </c>
      <c r="I181" s="34" t="str">
        <f t="shared" si="41"/>
        <v>KEHAILAN A</v>
      </c>
      <c r="J181" s="34" t="str">
        <f t="shared" si="42"/>
        <v>FELIPE PERO DOMEYKO</v>
      </c>
      <c r="K181" s="34">
        <f t="shared" si="39"/>
        <v>263.73333333333335</v>
      </c>
      <c r="L181" s="34">
        <f t="shared" si="43"/>
        <v>1</v>
      </c>
      <c r="M181" s="34">
        <f t="shared" si="44"/>
        <v>1</v>
      </c>
      <c r="N181" s="34" t="str">
        <f t="shared" si="45"/>
        <v>Puntos por equipo</v>
      </c>
      <c r="O181" s="34">
        <f t="shared" si="46"/>
        <v>263.73333333333335</v>
      </c>
      <c r="P181" s="34">
        <f t="shared" si="47"/>
        <v>0</v>
      </c>
    </row>
    <row r="182" spans="1:16" ht="18.600000000000001" customHeight="1" x14ac:dyDescent="0.3">
      <c r="B182" t="s">
        <v>237</v>
      </c>
      <c r="C182" t="s">
        <v>234</v>
      </c>
      <c r="D182" s="15">
        <v>208.81666666666666</v>
      </c>
      <c r="H182" s="34" t="str">
        <f t="shared" si="40"/>
        <v>EL CUADRO 19 II</v>
      </c>
      <c r="I182" s="34" t="str">
        <f t="shared" si="41"/>
        <v>EL MOLINO B</v>
      </c>
      <c r="J182" s="34" t="str">
        <f t="shared" si="42"/>
        <v>PEDRO TOMAS VARELA CERDA</v>
      </c>
      <c r="K182" s="34">
        <f t="shared" si="39"/>
        <v>208.81666666666666</v>
      </c>
      <c r="L182" s="34">
        <f t="shared" si="43"/>
        <v>1</v>
      </c>
      <c r="M182" s="34">
        <f t="shared" si="44"/>
        <v>1</v>
      </c>
      <c r="N182" s="34" t="str">
        <f t="shared" si="45"/>
        <v>Puntos por equipo</v>
      </c>
      <c r="O182" s="34">
        <f t="shared" si="46"/>
        <v>208.81666666666666</v>
      </c>
      <c r="P182" s="34">
        <f t="shared" si="47"/>
        <v>0</v>
      </c>
    </row>
    <row r="183" spans="1:16" ht="18.600000000000001" customHeight="1" x14ac:dyDescent="0.3">
      <c r="C183" t="s">
        <v>3210</v>
      </c>
      <c r="D183" s="15">
        <v>0</v>
      </c>
      <c r="H183" s="34" t="str">
        <f t="shared" si="40"/>
        <v>EL CUADRO 19 II</v>
      </c>
      <c r="I183" s="34" t="str">
        <f t="shared" si="41"/>
        <v>EL MOLINO B</v>
      </c>
      <c r="J183" s="34" t="str">
        <f t="shared" si="42"/>
        <v>ANDRES GATICA JOLFRE</v>
      </c>
      <c r="K183" s="34">
        <f t="shared" si="39"/>
        <v>0</v>
      </c>
      <c r="L183" s="34">
        <f t="shared" si="43"/>
        <v>2</v>
      </c>
      <c r="M183" s="34">
        <f t="shared" si="44"/>
        <v>1</v>
      </c>
      <c r="N183" s="34" t="str">
        <f t="shared" si="45"/>
        <v>Puntos por equipo</v>
      </c>
      <c r="O183" s="34">
        <f t="shared" si="46"/>
        <v>0</v>
      </c>
      <c r="P183" s="34">
        <f t="shared" si="47"/>
        <v>0</v>
      </c>
    </row>
    <row r="184" spans="1:16" ht="18.600000000000001" customHeight="1" x14ac:dyDescent="0.3">
      <c r="B184" t="s">
        <v>2586</v>
      </c>
      <c r="C184" t="s">
        <v>481</v>
      </c>
      <c r="D184" s="15">
        <v>104.10000000000001</v>
      </c>
      <c r="H184" s="34" t="str">
        <f t="shared" si="40"/>
        <v>EL CUADRO 19 II</v>
      </c>
      <c r="I184" s="34" t="str">
        <f t="shared" si="41"/>
        <v>LA COMPAÑÍA</v>
      </c>
      <c r="J184" s="34" t="str">
        <f t="shared" si="42"/>
        <v>JOSE SPOERER VERGARA</v>
      </c>
      <c r="K184" s="34">
        <f t="shared" si="39"/>
        <v>104.10000000000001</v>
      </c>
      <c r="L184" s="34">
        <f t="shared" si="43"/>
        <v>1</v>
      </c>
      <c r="M184" s="34">
        <f t="shared" si="44"/>
        <v>1</v>
      </c>
      <c r="N184" s="34" t="str">
        <f t="shared" si="45"/>
        <v>Puntos por equipo</v>
      </c>
      <c r="O184" s="34">
        <f t="shared" si="46"/>
        <v>104.10000000000001</v>
      </c>
      <c r="P184" s="34">
        <f t="shared" si="47"/>
        <v>0</v>
      </c>
    </row>
    <row r="185" spans="1:16" ht="18.600000000000001" customHeight="1" x14ac:dyDescent="0.3">
      <c r="C185" t="s">
        <v>3205</v>
      </c>
      <c r="D185" s="15">
        <v>99.050000000000011</v>
      </c>
      <c r="H185" s="34" t="str">
        <f t="shared" si="40"/>
        <v>EL CUADRO 19 II</v>
      </c>
      <c r="I185" s="34" t="str">
        <f t="shared" si="41"/>
        <v>LA COMPAÑÍA</v>
      </c>
      <c r="J185" s="34" t="str">
        <f t="shared" si="42"/>
        <v>DIEGO OYANEDEL</v>
      </c>
      <c r="K185" s="34">
        <f t="shared" si="39"/>
        <v>99.050000000000011</v>
      </c>
      <c r="L185" s="34">
        <f t="shared" si="43"/>
        <v>2</v>
      </c>
      <c r="M185" s="34">
        <f t="shared" si="44"/>
        <v>1</v>
      </c>
      <c r="N185" s="34" t="str">
        <f t="shared" si="45"/>
        <v>Puntos por equipo</v>
      </c>
      <c r="O185" s="34">
        <f t="shared" si="46"/>
        <v>99.050000000000011</v>
      </c>
      <c r="P185" s="34">
        <f t="shared" si="47"/>
        <v>0</v>
      </c>
    </row>
    <row r="186" spans="1:16" ht="18.600000000000001" customHeight="1" x14ac:dyDescent="0.3">
      <c r="C186" t="s">
        <v>225</v>
      </c>
      <c r="D186" s="15">
        <v>0</v>
      </c>
      <c r="H186" s="34" t="str">
        <f t="shared" si="40"/>
        <v>EL CUADRO 19 II</v>
      </c>
      <c r="I186" s="34" t="str">
        <f t="shared" si="41"/>
        <v>LA COMPAÑÍA</v>
      </c>
      <c r="J186" s="34" t="str">
        <f t="shared" si="42"/>
        <v>CAROLINE MACKENZIE</v>
      </c>
      <c r="K186" s="34">
        <f t="shared" si="39"/>
        <v>0</v>
      </c>
      <c r="L186" s="34">
        <f t="shared" si="43"/>
        <v>3</v>
      </c>
      <c r="M186" s="34">
        <f t="shared" si="44"/>
        <v>1</v>
      </c>
      <c r="N186" s="34" t="str">
        <f t="shared" si="45"/>
        <v>Puntos por equipo</v>
      </c>
      <c r="O186" s="34">
        <f t="shared" si="46"/>
        <v>0</v>
      </c>
      <c r="P186" s="34">
        <f t="shared" si="47"/>
        <v>0</v>
      </c>
    </row>
    <row r="187" spans="1:16" ht="18.600000000000001" customHeight="1" x14ac:dyDescent="0.3">
      <c r="A187" t="s">
        <v>6650</v>
      </c>
      <c r="B187" t="s">
        <v>326</v>
      </c>
      <c r="C187" t="s">
        <v>459</v>
      </c>
      <c r="D187" s="15">
        <v>219.7</v>
      </c>
      <c r="H187" s="34" t="str">
        <f t="shared" si="40"/>
        <v>LLAYLLAY 19 IV</v>
      </c>
      <c r="I187" s="34" t="str">
        <f t="shared" si="41"/>
        <v>EL QUILLAY</v>
      </c>
      <c r="J187" s="34" t="str">
        <f t="shared" si="42"/>
        <v>FRANCISCO  EGUIGUREN VALDÉS</v>
      </c>
      <c r="K187" s="34">
        <f t="shared" si="39"/>
        <v>219.7</v>
      </c>
      <c r="L187" s="34">
        <f t="shared" si="43"/>
        <v>1</v>
      </c>
      <c r="M187" s="34">
        <f t="shared" si="44"/>
        <v>1</v>
      </c>
      <c r="N187" s="34" t="str">
        <f t="shared" si="45"/>
        <v>Puntos por equipo</v>
      </c>
      <c r="O187" s="34">
        <f t="shared" si="46"/>
        <v>219.7</v>
      </c>
      <c r="P187" s="34">
        <f t="shared" si="47"/>
        <v>0</v>
      </c>
    </row>
    <row r="188" spans="1:16" ht="18.600000000000001" customHeight="1" x14ac:dyDescent="0.3">
      <c r="C188" t="s">
        <v>3250</v>
      </c>
      <c r="D188" s="15">
        <v>193.58333333333334</v>
      </c>
      <c r="H188" s="34" t="str">
        <f t="shared" si="40"/>
        <v>LLAYLLAY 19 IV</v>
      </c>
      <c r="I188" s="34" t="str">
        <f t="shared" si="41"/>
        <v>EL QUILLAY</v>
      </c>
      <c r="J188" s="34" t="str">
        <f t="shared" si="42"/>
        <v>AMELIA  LARRAIN</v>
      </c>
      <c r="K188" s="34">
        <f t="shared" si="39"/>
        <v>193.58333333333334</v>
      </c>
      <c r="L188" s="34">
        <f t="shared" si="43"/>
        <v>2</v>
      </c>
      <c r="M188" s="34">
        <f t="shared" si="44"/>
        <v>1</v>
      </c>
      <c r="N188" s="34" t="str">
        <f t="shared" si="45"/>
        <v>Puntos por equipo</v>
      </c>
      <c r="O188" s="34">
        <f t="shared" si="46"/>
        <v>193.58333333333334</v>
      </c>
      <c r="P188" s="34">
        <f t="shared" si="47"/>
        <v>0</v>
      </c>
    </row>
    <row r="189" spans="1:16" ht="18.600000000000001" customHeight="1" x14ac:dyDescent="0.3">
      <c r="C189" t="s">
        <v>3251</v>
      </c>
      <c r="D189" s="15">
        <v>165.26666666666668</v>
      </c>
      <c r="H189" s="34" t="str">
        <f t="shared" si="40"/>
        <v>LLAYLLAY 19 IV</v>
      </c>
      <c r="I189" s="34" t="str">
        <f t="shared" si="41"/>
        <v>EL QUILLAY</v>
      </c>
      <c r="J189" s="34" t="str">
        <f t="shared" si="42"/>
        <v>VICENTE  LARRAIN ARJONA</v>
      </c>
      <c r="K189" s="34">
        <f t="shared" si="39"/>
        <v>165.26666666666668</v>
      </c>
      <c r="L189" s="34">
        <f t="shared" si="43"/>
        <v>3</v>
      </c>
      <c r="M189" s="34">
        <f t="shared" si="44"/>
        <v>1</v>
      </c>
      <c r="N189" s="34" t="str">
        <f t="shared" si="45"/>
        <v>Puntos por equipo</v>
      </c>
      <c r="O189" s="34">
        <f t="shared" si="46"/>
        <v>165.26666666666668</v>
      </c>
      <c r="P189" s="34">
        <f t="shared" si="47"/>
        <v>0</v>
      </c>
    </row>
    <row r="190" spans="1:16" ht="18.600000000000001" customHeight="1" x14ac:dyDescent="0.3">
      <c r="C190" t="s">
        <v>2120</v>
      </c>
      <c r="D190" s="15">
        <v>0</v>
      </c>
      <c r="H190" s="34" t="str">
        <f t="shared" si="40"/>
        <v>LLAYLLAY 19 IV</v>
      </c>
      <c r="I190" s="34" t="str">
        <f t="shared" si="41"/>
        <v>EL QUILLAY</v>
      </c>
      <c r="J190" s="34" t="str">
        <f t="shared" si="42"/>
        <v>JOSE  ELIAS  RISHMAWI</v>
      </c>
      <c r="K190" s="34">
        <f t="shared" si="39"/>
        <v>0</v>
      </c>
      <c r="L190" s="34">
        <f t="shared" si="43"/>
        <v>4</v>
      </c>
      <c r="M190" s="34">
        <f t="shared" si="44"/>
        <v>1</v>
      </c>
      <c r="N190" s="34" t="str">
        <f t="shared" si="45"/>
        <v>Puntos por equipo</v>
      </c>
      <c r="O190" s="34">
        <f t="shared" si="46"/>
        <v>0</v>
      </c>
      <c r="P190" s="34">
        <f t="shared" si="47"/>
        <v>0</v>
      </c>
    </row>
    <row r="191" spans="1:16" ht="18.600000000000001" customHeight="1" x14ac:dyDescent="0.3">
      <c r="C191" t="s">
        <v>73</v>
      </c>
      <c r="D191" s="15">
        <v>0</v>
      </c>
      <c r="H191" s="34" t="str">
        <f t="shared" si="40"/>
        <v>LLAYLLAY 19 IV</v>
      </c>
      <c r="I191" s="34" t="str">
        <f t="shared" si="41"/>
        <v>EL QUILLAY</v>
      </c>
      <c r="J191" s="34" t="str">
        <f t="shared" si="42"/>
        <v>CRISTOBAL LARRAIN ARJONA</v>
      </c>
      <c r="K191" s="34">
        <f t="shared" si="39"/>
        <v>0</v>
      </c>
      <c r="L191" s="34">
        <f t="shared" si="43"/>
        <v>5</v>
      </c>
      <c r="M191" s="34">
        <f t="shared" si="44"/>
        <v>0</v>
      </c>
      <c r="N191" s="34" t="str">
        <f t="shared" si="45"/>
        <v>Puntos no considerados</v>
      </c>
      <c r="O191" s="34">
        <f t="shared" si="46"/>
        <v>0</v>
      </c>
      <c r="P191" s="34">
        <f t="shared" si="47"/>
        <v>0</v>
      </c>
    </row>
    <row r="192" spans="1:16" ht="18.600000000000001" customHeight="1" x14ac:dyDescent="0.3">
      <c r="B192" t="s">
        <v>7400</v>
      </c>
      <c r="C192" t="s">
        <v>4117</v>
      </c>
      <c r="D192" s="15">
        <v>170.36666666666667</v>
      </c>
      <c r="H192" s="34" t="str">
        <f t="shared" si="40"/>
        <v>LLAYLLAY 19 IV</v>
      </c>
      <c r="I192" s="34" t="str">
        <f t="shared" si="41"/>
        <v>TOBA ENDURANCE</v>
      </c>
      <c r="J192" s="34" t="str">
        <f t="shared" si="42"/>
        <v>RENZO  ALVARADO BAHAMONDES</v>
      </c>
      <c r="K192" s="34">
        <f t="shared" si="39"/>
        <v>170.36666666666667</v>
      </c>
      <c r="L192" s="34">
        <f t="shared" si="43"/>
        <v>1</v>
      </c>
      <c r="M192" s="34">
        <f t="shared" si="44"/>
        <v>1</v>
      </c>
      <c r="N192" s="34" t="str">
        <f t="shared" si="45"/>
        <v>Puntos por equipo</v>
      </c>
      <c r="O192" s="34">
        <f t="shared" si="46"/>
        <v>170.36666666666667</v>
      </c>
      <c r="P192" s="34">
        <f t="shared" si="47"/>
        <v>0</v>
      </c>
    </row>
    <row r="193" spans="2:16" ht="18.600000000000001" customHeight="1" x14ac:dyDescent="0.3">
      <c r="C193" t="s">
        <v>4109</v>
      </c>
      <c r="D193" s="15">
        <v>157.80000000000001</v>
      </c>
      <c r="H193" s="34" t="str">
        <f t="shared" si="40"/>
        <v>LLAYLLAY 19 IV</v>
      </c>
      <c r="I193" s="34" t="str">
        <f t="shared" si="41"/>
        <v>TOBA ENDURANCE</v>
      </c>
      <c r="J193" s="34" t="str">
        <f t="shared" si="42"/>
        <v>JOSEFINA MATURANA FELL</v>
      </c>
      <c r="K193" s="34">
        <f t="shared" si="39"/>
        <v>157.80000000000001</v>
      </c>
      <c r="L193" s="34">
        <f t="shared" si="43"/>
        <v>2</v>
      </c>
      <c r="M193" s="34">
        <f t="shared" si="44"/>
        <v>1</v>
      </c>
      <c r="N193" s="34" t="str">
        <f t="shared" si="45"/>
        <v>Puntos por equipo</v>
      </c>
      <c r="O193" s="34">
        <f t="shared" si="46"/>
        <v>157.80000000000001</v>
      </c>
      <c r="P193" s="34">
        <f t="shared" si="47"/>
        <v>0</v>
      </c>
    </row>
    <row r="194" spans="2:16" ht="18.600000000000001" customHeight="1" x14ac:dyDescent="0.3">
      <c r="C194" t="s">
        <v>3221</v>
      </c>
      <c r="D194" s="15">
        <v>110.6</v>
      </c>
      <c r="H194" s="34" t="str">
        <f t="shared" si="40"/>
        <v>LLAYLLAY 19 IV</v>
      </c>
      <c r="I194" s="34" t="str">
        <f t="shared" si="41"/>
        <v>TOBA ENDURANCE</v>
      </c>
      <c r="J194" s="34" t="str">
        <f t="shared" si="42"/>
        <v>BENJAMIN SCHMIDT GONZALEZ</v>
      </c>
      <c r="K194" s="34">
        <f t="shared" si="39"/>
        <v>110.6</v>
      </c>
      <c r="L194" s="34">
        <f t="shared" si="43"/>
        <v>3</v>
      </c>
      <c r="M194" s="34">
        <f t="shared" si="44"/>
        <v>1</v>
      </c>
      <c r="N194" s="34" t="str">
        <f t="shared" si="45"/>
        <v>Puntos por equipo</v>
      </c>
      <c r="O194" s="34">
        <f t="shared" si="46"/>
        <v>110.6</v>
      </c>
      <c r="P194" s="34">
        <f t="shared" si="47"/>
        <v>0</v>
      </c>
    </row>
    <row r="195" spans="2:16" ht="18.600000000000001" customHeight="1" x14ac:dyDescent="0.3">
      <c r="C195" t="s">
        <v>84</v>
      </c>
      <c r="D195" s="15">
        <v>0</v>
      </c>
      <c r="H195" s="34" t="str">
        <f t="shared" si="40"/>
        <v>LLAYLLAY 19 IV</v>
      </c>
      <c r="I195" s="34" t="str">
        <f t="shared" si="41"/>
        <v>TOBA ENDURANCE</v>
      </c>
      <c r="J195" s="34" t="str">
        <f t="shared" si="42"/>
        <v>NICOLAS SCHMIDT GONZALEZ</v>
      </c>
      <c r="K195" s="34">
        <f t="shared" si="39"/>
        <v>0</v>
      </c>
      <c r="L195" s="34">
        <f t="shared" si="43"/>
        <v>4</v>
      </c>
      <c r="M195" s="34">
        <f t="shared" si="44"/>
        <v>1</v>
      </c>
      <c r="N195" s="34" t="str">
        <f t="shared" si="45"/>
        <v>Puntos por equipo</v>
      </c>
      <c r="O195" s="34">
        <f t="shared" si="46"/>
        <v>0</v>
      </c>
      <c r="P195" s="34">
        <f t="shared" si="47"/>
        <v>0</v>
      </c>
    </row>
    <row r="196" spans="2:16" ht="18.600000000000001" customHeight="1" x14ac:dyDescent="0.3">
      <c r="B196" t="s">
        <v>3240</v>
      </c>
      <c r="C196" t="s">
        <v>3255</v>
      </c>
      <c r="D196" s="15">
        <v>284.89999999999998</v>
      </c>
      <c r="H196" s="34" t="str">
        <f t="shared" si="40"/>
        <v>LLAYLLAY 19 IV</v>
      </c>
      <c r="I196" s="34" t="str">
        <f t="shared" si="41"/>
        <v>SANDEK 1</v>
      </c>
      <c r="J196" s="34" t="str">
        <f t="shared" si="42"/>
        <v>ERNESTO DE LA FUENTE FUENZALIDA</v>
      </c>
      <c r="K196" s="34">
        <f t="shared" si="39"/>
        <v>284.89999999999998</v>
      </c>
      <c r="L196" s="34">
        <f t="shared" si="43"/>
        <v>1</v>
      </c>
      <c r="M196" s="34">
        <f t="shared" si="44"/>
        <v>1</v>
      </c>
      <c r="N196" s="34" t="str">
        <f t="shared" si="45"/>
        <v>Puntos por equipo</v>
      </c>
      <c r="O196" s="34">
        <f t="shared" si="46"/>
        <v>284.89999999999998</v>
      </c>
      <c r="P196" s="34">
        <f t="shared" si="47"/>
        <v>0</v>
      </c>
    </row>
    <row r="197" spans="2:16" ht="18.600000000000001" customHeight="1" x14ac:dyDescent="0.3">
      <c r="C197" t="s">
        <v>71</v>
      </c>
      <c r="D197" s="15">
        <v>151.48333333333335</v>
      </c>
      <c r="H197" s="34" t="str">
        <f t="shared" si="40"/>
        <v>LLAYLLAY 19 IV</v>
      </c>
      <c r="I197" s="34" t="str">
        <f t="shared" si="41"/>
        <v>SANDEK 1</v>
      </c>
      <c r="J197" s="34" t="str">
        <f t="shared" si="42"/>
        <v>RODOLFO FUENZALIDA SANHUEZA</v>
      </c>
      <c r="K197" s="34">
        <f t="shared" si="39"/>
        <v>151.48333333333335</v>
      </c>
      <c r="L197" s="34">
        <f t="shared" si="43"/>
        <v>2</v>
      </c>
      <c r="M197" s="34">
        <f t="shared" si="44"/>
        <v>1</v>
      </c>
      <c r="N197" s="34" t="str">
        <f t="shared" si="45"/>
        <v>Puntos por equipo</v>
      </c>
      <c r="O197" s="34">
        <f t="shared" si="46"/>
        <v>151.48333333333335</v>
      </c>
      <c r="P197" s="34">
        <f t="shared" si="47"/>
        <v>0</v>
      </c>
    </row>
    <row r="198" spans="2:16" ht="18.600000000000001" customHeight="1" x14ac:dyDescent="0.3">
      <c r="C198" t="s">
        <v>2046</v>
      </c>
      <c r="D198" s="15">
        <v>0</v>
      </c>
      <c r="H198" s="34" t="str">
        <f t="shared" si="40"/>
        <v>LLAYLLAY 19 IV</v>
      </c>
      <c r="I198" s="34" t="str">
        <f t="shared" si="41"/>
        <v>SANDEK 1</v>
      </c>
      <c r="J198" s="34" t="str">
        <f t="shared" si="42"/>
        <v>MATIAS ALONSO ASCUY</v>
      </c>
      <c r="K198" s="34">
        <f t="shared" si="39"/>
        <v>0</v>
      </c>
      <c r="L198" s="34">
        <f t="shared" si="43"/>
        <v>3</v>
      </c>
      <c r="M198" s="34">
        <f t="shared" si="44"/>
        <v>1</v>
      </c>
      <c r="N198" s="34" t="str">
        <f t="shared" si="45"/>
        <v>Puntos por equipo</v>
      </c>
      <c r="O198" s="34">
        <f t="shared" si="46"/>
        <v>0</v>
      </c>
      <c r="P198" s="34">
        <f t="shared" si="47"/>
        <v>0</v>
      </c>
    </row>
    <row r="199" spans="2:16" ht="18.600000000000001" customHeight="1" x14ac:dyDescent="0.3">
      <c r="C199" t="s">
        <v>70</v>
      </c>
      <c r="D199" s="15">
        <v>0</v>
      </c>
      <c r="H199" s="34" t="str">
        <f t="shared" si="40"/>
        <v>LLAYLLAY 19 IV</v>
      </c>
      <c r="I199" s="34" t="str">
        <f t="shared" si="41"/>
        <v>SANDEK 1</v>
      </c>
      <c r="J199" s="34" t="str">
        <f t="shared" si="42"/>
        <v>PAULA LLORENS CLARK</v>
      </c>
      <c r="K199" s="34">
        <f t="shared" ref="K199:K262" si="48">D199</f>
        <v>0</v>
      </c>
      <c r="L199" s="34">
        <f t="shared" si="43"/>
        <v>4</v>
      </c>
      <c r="M199" s="34">
        <f t="shared" si="44"/>
        <v>1</v>
      </c>
      <c r="N199" s="34" t="str">
        <f t="shared" si="45"/>
        <v>Puntos por equipo</v>
      </c>
      <c r="O199" s="34">
        <f t="shared" si="46"/>
        <v>0</v>
      </c>
      <c r="P199" s="34">
        <f t="shared" si="47"/>
        <v>0</v>
      </c>
    </row>
    <row r="200" spans="2:16" ht="18.600000000000001" customHeight="1" x14ac:dyDescent="0.3">
      <c r="B200" t="s">
        <v>961</v>
      </c>
      <c r="C200" t="s">
        <v>1054</v>
      </c>
      <c r="D200" s="15">
        <v>242</v>
      </c>
      <c r="H200" s="34" t="str">
        <f t="shared" si="40"/>
        <v>LLAYLLAY 19 IV</v>
      </c>
      <c r="I200" s="34" t="str">
        <f t="shared" si="41"/>
        <v>RINCONADA B</v>
      </c>
      <c r="J200" s="34" t="str">
        <f t="shared" si="42"/>
        <v>MARIA IGNACIA SAT YABER</v>
      </c>
      <c r="K200" s="34">
        <f t="shared" si="48"/>
        <v>242</v>
      </c>
      <c r="L200" s="34">
        <f t="shared" si="43"/>
        <v>1</v>
      </c>
      <c r="M200" s="34">
        <f t="shared" si="44"/>
        <v>1</v>
      </c>
      <c r="N200" s="34" t="str">
        <f t="shared" si="45"/>
        <v>Puntos por equipo</v>
      </c>
      <c r="O200" s="34">
        <f t="shared" si="46"/>
        <v>242</v>
      </c>
      <c r="P200" s="34">
        <f t="shared" si="47"/>
        <v>0</v>
      </c>
    </row>
    <row r="201" spans="2:16" ht="18.600000000000001" customHeight="1" x14ac:dyDescent="0.3">
      <c r="C201" t="s">
        <v>2113</v>
      </c>
      <c r="D201" s="15">
        <v>177.63333333333333</v>
      </c>
      <c r="H201" s="34" t="str">
        <f t="shared" si="40"/>
        <v>LLAYLLAY 19 IV</v>
      </c>
      <c r="I201" s="34" t="str">
        <f t="shared" si="41"/>
        <v>RINCONADA B</v>
      </c>
      <c r="J201" s="34" t="str">
        <f t="shared" si="42"/>
        <v>JOSEFA AGUILERA</v>
      </c>
      <c r="K201" s="34">
        <f t="shared" si="48"/>
        <v>177.63333333333333</v>
      </c>
      <c r="L201" s="34">
        <f t="shared" si="43"/>
        <v>2</v>
      </c>
      <c r="M201" s="34">
        <f t="shared" si="44"/>
        <v>1</v>
      </c>
      <c r="N201" s="34" t="str">
        <f t="shared" si="45"/>
        <v>Puntos por equipo</v>
      </c>
      <c r="O201" s="34">
        <f t="shared" si="46"/>
        <v>177.63333333333333</v>
      </c>
      <c r="P201" s="34">
        <f t="shared" si="47"/>
        <v>0</v>
      </c>
    </row>
    <row r="202" spans="2:16" ht="18.600000000000001" customHeight="1" x14ac:dyDescent="0.3">
      <c r="B202" t="s">
        <v>2586</v>
      </c>
      <c r="C202" t="s">
        <v>3205</v>
      </c>
      <c r="D202" s="15">
        <v>128.43333333333334</v>
      </c>
      <c r="H202" s="34" t="str">
        <f t="shared" si="40"/>
        <v>LLAYLLAY 19 IV</v>
      </c>
      <c r="I202" s="34" t="str">
        <f t="shared" si="41"/>
        <v>LA COMPAÑÍA</v>
      </c>
      <c r="J202" s="34" t="str">
        <f t="shared" si="42"/>
        <v>DIEGO OYANEDEL</v>
      </c>
      <c r="K202" s="34">
        <f t="shared" si="48"/>
        <v>128.43333333333334</v>
      </c>
      <c r="L202" s="34">
        <f t="shared" si="43"/>
        <v>1</v>
      </c>
      <c r="M202" s="34">
        <f t="shared" si="44"/>
        <v>1</v>
      </c>
      <c r="N202" s="34" t="str">
        <f t="shared" si="45"/>
        <v>Puntos por equipo</v>
      </c>
      <c r="O202" s="34">
        <f t="shared" si="46"/>
        <v>128.43333333333334</v>
      </c>
      <c r="P202" s="34">
        <f t="shared" si="47"/>
        <v>0</v>
      </c>
    </row>
    <row r="203" spans="2:16" ht="18.600000000000001" customHeight="1" x14ac:dyDescent="0.3">
      <c r="C203" t="s">
        <v>225</v>
      </c>
      <c r="D203" s="15">
        <v>123.06666666666666</v>
      </c>
      <c r="H203" s="34" t="str">
        <f t="shared" si="40"/>
        <v>LLAYLLAY 19 IV</v>
      </c>
      <c r="I203" s="34" t="str">
        <f t="shared" si="41"/>
        <v>LA COMPAÑÍA</v>
      </c>
      <c r="J203" s="34" t="str">
        <f t="shared" si="42"/>
        <v>CAROLINE MACKENZIE</v>
      </c>
      <c r="K203" s="34">
        <f t="shared" si="48"/>
        <v>123.06666666666666</v>
      </c>
      <c r="L203" s="34">
        <f t="shared" si="43"/>
        <v>2</v>
      </c>
      <c r="M203" s="34">
        <f t="shared" si="44"/>
        <v>1</v>
      </c>
      <c r="N203" s="34" t="str">
        <f t="shared" si="45"/>
        <v>Puntos por equipo</v>
      </c>
      <c r="O203" s="34">
        <f t="shared" si="46"/>
        <v>123.06666666666666</v>
      </c>
      <c r="P203" s="34">
        <f t="shared" si="47"/>
        <v>0</v>
      </c>
    </row>
    <row r="204" spans="2:16" ht="18.600000000000001" customHeight="1" x14ac:dyDescent="0.3">
      <c r="C204" t="s">
        <v>465</v>
      </c>
      <c r="D204" s="15">
        <v>117.98333333333333</v>
      </c>
      <c r="H204" s="34" t="str">
        <f t="shared" si="40"/>
        <v>LLAYLLAY 19 IV</v>
      </c>
      <c r="I204" s="34" t="str">
        <f t="shared" si="41"/>
        <v>LA COMPAÑÍA</v>
      </c>
      <c r="J204" s="34" t="str">
        <f t="shared" si="42"/>
        <v>JUAN EDUARDO SPOERER DE LA SOTTA</v>
      </c>
      <c r="K204" s="34">
        <f t="shared" si="48"/>
        <v>117.98333333333333</v>
      </c>
      <c r="L204" s="34">
        <f t="shared" si="43"/>
        <v>3</v>
      </c>
      <c r="M204" s="34">
        <f t="shared" si="44"/>
        <v>1</v>
      </c>
      <c r="N204" s="34" t="str">
        <f t="shared" si="45"/>
        <v>Puntos por equipo</v>
      </c>
      <c r="O204" s="34">
        <f t="shared" si="46"/>
        <v>117.98333333333333</v>
      </c>
      <c r="P204" s="34">
        <f t="shared" si="47"/>
        <v>0</v>
      </c>
    </row>
    <row r="205" spans="2:16" ht="18.600000000000001" customHeight="1" x14ac:dyDescent="0.3">
      <c r="C205" t="s">
        <v>481</v>
      </c>
      <c r="D205" s="15">
        <v>0</v>
      </c>
      <c r="H205" s="34" t="str">
        <f t="shared" si="40"/>
        <v>LLAYLLAY 19 IV</v>
      </c>
      <c r="I205" s="34" t="str">
        <f t="shared" si="41"/>
        <v>LA COMPAÑÍA</v>
      </c>
      <c r="J205" s="34" t="str">
        <f t="shared" si="42"/>
        <v>JOSE SPOERER VERGARA</v>
      </c>
      <c r="K205" s="34">
        <f t="shared" si="48"/>
        <v>0</v>
      </c>
      <c r="L205" s="34">
        <f t="shared" si="43"/>
        <v>4</v>
      </c>
      <c r="M205" s="34">
        <f t="shared" si="44"/>
        <v>1</v>
      </c>
      <c r="N205" s="34" t="str">
        <f t="shared" si="45"/>
        <v>Puntos por equipo</v>
      </c>
      <c r="O205" s="34">
        <f t="shared" si="46"/>
        <v>0</v>
      </c>
      <c r="P205" s="34">
        <f t="shared" si="47"/>
        <v>0</v>
      </c>
    </row>
    <row r="206" spans="2:16" ht="18.600000000000001" customHeight="1" x14ac:dyDescent="0.3">
      <c r="B206" t="s">
        <v>236</v>
      </c>
      <c r="C206" t="s">
        <v>475</v>
      </c>
      <c r="D206" s="15">
        <v>311.33333333333331</v>
      </c>
      <c r="H206" s="34" t="str">
        <f t="shared" si="40"/>
        <v>LLAYLLAY 19 IV</v>
      </c>
      <c r="I206" s="34" t="str">
        <f t="shared" si="41"/>
        <v>EL MOLINO A</v>
      </c>
      <c r="J206" s="34" t="str">
        <f t="shared" si="42"/>
        <v>MARTIN GARCIA LAZO</v>
      </c>
      <c r="K206" s="34">
        <f t="shared" si="48"/>
        <v>311.33333333333331</v>
      </c>
      <c r="L206" s="34">
        <f t="shared" si="43"/>
        <v>1</v>
      </c>
      <c r="M206" s="34">
        <f t="shared" si="44"/>
        <v>1</v>
      </c>
      <c r="N206" s="34" t="str">
        <f t="shared" si="45"/>
        <v>Puntos por equipo</v>
      </c>
      <c r="O206" s="34">
        <f t="shared" si="46"/>
        <v>311.33333333333331</v>
      </c>
      <c r="P206" s="34">
        <f t="shared" si="47"/>
        <v>0</v>
      </c>
    </row>
    <row r="207" spans="2:16" ht="18.600000000000001" customHeight="1" x14ac:dyDescent="0.3">
      <c r="C207" t="s">
        <v>2037</v>
      </c>
      <c r="D207" s="15">
        <v>0</v>
      </c>
      <c r="H207" s="34" t="str">
        <f t="shared" si="40"/>
        <v>LLAYLLAY 19 IV</v>
      </c>
      <c r="I207" s="34" t="str">
        <f t="shared" si="41"/>
        <v>EL MOLINO A</v>
      </c>
      <c r="J207" s="34" t="str">
        <f t="shared" si="42"/>
        <v>MATIAS ALAMOS</v>
      </c>
      <c r="K207" s="34">
        <f t="shared" si="48"/>
        <v>0</v>
      </c>
      <c r="L207" s="34">
        <f t="shared" si="43"/>
        <v>2</v>
      </c>
      <c r="M207" s="34">
        <f t="shared" si="44"/>
        <v>1</v>
      </c>
      <c r="N207" s="34" t="str">
        <f t="shared" si="45"/>
        <v>Puntos por equipo</v>
      </c>
      <c r="O207" s="34">
        <f t="shared" si="46"/>
        <v>0</v>
      </c>
      <c r="P207" s="34">
        <f t="shared" si="47"/>
        <v>0</v>
      </c>
    </row>
    <row r="208" spans="2:16" ht="18.600000000000001" customHeight="1" x14ac:dyDescent="0.3">
      <c r="B208" t="s">
        <v>960</v>
      </c>
      <c r="C208" t="s">
        <v>460</v>
      </c>
      <c r="D208" s="15">
        <v>263.5</v>
      </c>
      <c r="H208" s="34" t="str">
        <f t="shared" si="40"/>
        <v>LLAYLLAY 19 IV</v>
      </c>
      <c r="I208" s="34" t="str">
        <f t="shared" si="41"/>
        <v>RINCONADA A</v>
      </c>
      <c r="J208" s="34" t="str">
        <f t="shared" si="42"/>
        <v>FELIPE SAT YABER</v>
      </c>
      <c r="K208" s="34">
        <f t="shared" si="48"/>
        <v>263.5</v>
      </c>
      <c r="L208" s="34">
        <f t="shared" si="43"/>
        <v>1</v>
      </c>
      <c r="M208" s="34">
        <f t="shared" si="44"/>
        <v>1</v>
      </c>
      <c r="N208" s="34" t="str">
        <f t="shared" si="45"/>
        <v>Puntos por equipo</v>
      </c>
      <c r="O208" s="34">
        <f t="shared" si="46"/>
        <v>263.5</v>
      </c>
      <c r="P208" s="34">
        <f t="shared" si="47"/>
        <v>0</v>
      </c>
    </row>
    <row r="209" spans="1:16" ht="18.600000000000001" customHeight="1" x14ac:dyDescent="0.3">
      <c r="C209" t="s">
        <v>78</v>
      </c>
      <c r="D209" s="15">
        <v>0</v>
      </c>
      <c r="H209" s="34" t="str">
        <f t="shared" si="40"/>
        <v>LLAYLLAY 19 IV</v>
      </c>
      <c r="I209" s="34" t="str">
        <f t="shared" si="41"/>
        <v>RINCONADA A</v>
      </c>
      <c r="J209" s="34" t="str">
        <f t="shared" si="42"/>
        <v>CLAUDIO CORNEJO CABEZAS</v>
      </c>
      <c r="K209" s="34">
        <f t="shared" si="48"/>
        <v>0</v>
      </c>
      <c r="L209" s="34">
        <f t="shared" si="43"/>
        <v>2</v>
      </c>
      <c r="M209" s="34">
        <f t="shared" si="44"/>
        <v>1</v>
      </c>
      <c r="N209" s="34" t="str">
        <f t="shared" si="45"/>
        <v>Puntos por equipo</v>
      </c>
      <c r="O209" s="34">
        <f t="shared" si="46"/>
        <v>0</v>
      </c>
      <c r="P209" s="34">
        <f t="shared" si="47"/>
        <v>0</v>
      </c>
    </row>
    <row r="210" spans="1:16" ht="18.600000000000001" customHeight="1" x14ac:dyDescent="0.3">
      <c r="C210" t="s">
        <v>221</v>
      </c>
      <c r="D210" s="15">
        <v>0</v>
      </c>
      <c r="H210" s="34" t="str">
        <f t="shared" si="40"/>
        <v>LLAYLLAY 19 IV</v>
      </c>
      <c r="I210" s="34" t="str">
        <f t="shared" si="41"/>
        <v>RINCONADA A</v>
      </c>
      <c r="J210" s="34" t="str">
        <f t="shared" si="42"/>
        <v>EMILIA PATTERSON</v>
      </c>
      <c r="K210" s="34">
        <f t="shared" si="48"/>
        <v>0</v>
      </c>
      <c r="L210" s="34">
        <f t="shared" si="43"/>
        <v>3</v>
      </c>
      <c r="M210" s="34">
        <f t="shared" si="44"/>
        <v>1</v>
      </c>
      <c r="N210" s="34" t="str">
        <f t="shared" si="45"/>
        <v>Puntos por equipo</v>
      </c>
      <c r="O210" s="34">
        <f t="shared" si="46"/>
        <v>0</v>
      </c>
      <c r="P210" s="34">
        <f t="shared" si="47"/>
        <v>0</v>
      </c>
    </row>
    <row r="211" spans="1:16" ht="18.600000000000001" customHeight="1" x14ac:dyDescent="0.3">
      <c r="B211" t="s">
        <v>237</v>
      </c>
      <c r="C211" t="s">
        <v>4119</v>
      </c>
      <c r="D211" s="15">
        <v>142.33333333333334</v>
      </c>
      <c r="H211" s="34" t="str">
        <f t="shared" si="40"/>
        <v>LLAYLLAY 19 IV</v>
      </c>
      <c r="I211" s="34" t="str">
        <f t="shared" si="41"/>
        <v>EL MOLINO B</v>
      </c>
      <c r="J211" s="34" t="str">
        <f t="shared" si="42"/>
        <v>JOSE PEDRO VARELA ALFONSO</v>
      </c>
      <c r="K211" s="34">
        <f t="shared" si="48"/>
        <v>142.33333333333334</v>
      </c>
      <c r="L211" s="34">
        <f t="shared" si="43"/>
        <v>1</v>
      </c>
      <c r="M211" s="34">
        <f t="shared" si="44"/>
        <v>1</v>
      </c>
      <c r="N211" s="34" t="str">
        <f t="shared" si="45"/>
        <v>Puntos por equipo</v>
      </c>
      <c r="O211" s="34">
        <f t="shared" si="46"/>
        <v>142.33333333333334</v>
      </c>
      <c r="P211" s="34">
        <f t="shared" si="47"/>
        <v>0</v>
      </c>
    </row>
    <row r="212" spans="1:16" ht="18.600000000000001" customHeight="1" x14ac:dyDescent="0.3">
      <c r="C212" t="s">
        <v>3245</v>
      </c>
      <c r="D212" s="15">
        <v>0</v>
      </c>
      <c r="H212" s="34" t="str">
        <f t="shared" si="40"/>
        <v>LLAYLLAY 19 IV</v>
      </c>
      <c r="I212" s="34" t="str">
        <f t="shared" si="41"/>
        <v>EL MOLINO B</v>
      </c>
      <c r="J212" s="34" t="str">
        <f t="shared" si="42"/>
        <v>VICTOR KEHR</v>
      </c>
      <c r="K212" s="34">
        <f t="shared" si="48"/>
        <v>0</v>
      </c>
      <c r="L212" s="34">
        <f t="shared" si="43"/>
        <v>2</v>
      </c>
      <c r="M212" s="34">
        <f t="shared" si="44"/>
        <v>1</v>
      </c>
      <c r="N212" s="34" t="str">
        <f t="shared" si="45"/>
        <v>Puntos por equipo</v>
      </c>
      <c r="O212" s="34">
        <f t="shared" si="46"/>
        <v>0</v>
      </c>
      <c r="P212" s="34">
        <f t="shared" si="47"/>
        <v>0</v>
      </c>
    </row>
    <row r="213" spans="1:16" ht="18.600000000000001" customHeight="1" x14ac:dyDescent="0.3">
      <c r="C213" t="s">
        <v>3210</v>
      </c>
      <c r="D213" s="15">
        <v>0</v>
      </c>
      <c r="H213" s="34" t="str">
        <f t="shared" si="40"/>
        <v>LLAYLLAY 19 IV</v>
      </c>
      <c r="I213" s="34" t="str">
        <f t="shared" si="41"/>
        <v>EL MOLINO B</v>
      </c>
      <c r="J213" s="34" t="str">
        <f t="shared" si="42"/>
        <v>ANDRES GATICA JOLFRE</v>
      </c>
      <c r="K213" s="34">
        <f t="shared" si="48"/>
        <v>0</v>
      </c>
      <c r="L213" s="34">
        <f t="shared" si="43"/>
        <v>3</v>
      </c>
      <c r="M213" s="34">
        <f t="shared" si="44"/>
        <v>1</v>
      </c>
      <c r="N213" s="34" t="str">
        <f t="shared" si="45"/>
        <v>Puntos por equipo</v>
      </c>
      <c r="O213" s="34">
        <f t="shared" si="46"/>
        <v>0</v>
      </c>
      <c r="P213" s="34">
        <f t="shared" si="47"/>
        <v>0</v>
      </c>
    </row>
    <row r="214" spans="1:16" ht="18.600000000000001" customHeight="1" x14ac:dyDescent="0.3">
      <c r="B214" t="s">
        <v>3241</v>
      </c>
      <c r="C214" t="s">
        <v>1183</v>
      </c>
      <c r="D214" s="15">
        <v>0</v>
      </c>
      <c r="H214" s="34" t="str">
        <f t="shared" si="40"/>
        <v>LLAYLLAY 19 IV</v>
      </c>
      <c r="I214" s="34" t="str">
        <f t="shared" si="41"/>
        <v>SANDEK 2</v>
      </c>
      <c r="J214" s="34" t="str">
        <f t="shared" si="42"/>
        <v>JUAN GOMEZ</v>
      </c>
      <c r="K214" s="34">
        <f t="shared" si="48"/>
        <v>0</v>
      </c>
      <c r="L214" s="34">
        <f t="shared" si="43"/>
        <v>1</v>
      </c>
      <c r="M214" s="34">
        <f t="shared" si="44"/>
        <v>1</v>
      </c>
      <c r="N214" s="34" t="str">
        <f t="shared" si="45"/>
        <v>Puntos por equipo</v>
      </c>
      <c r="O214" s="34">
        <f t="shared" si="46"/>
        <v>0</v>
      </c>
      <c r="P214" s="34">
        <f t="shared" si="47"/>
        <v>0</v>
      </c>
    </row>
    <row r="215" spans="1:16" ht="18.600000000000001" customHeight="1" x14ac:dyDescent="0.3">
      <c r="B215" t="s">
        <v>2573</v>
      </c>
      <c r="C215" t="s">
        <v>82</v>
      </c>
      <c r="D215" s="15">
        <v>0</v>
      </c>
      <c r="H215" s="34" t="str">
        <f t="shared" si="40"/>
        <v>LLAYLLAY 19 IV</v>
      </c>
      <c r="I215" s="34" t="str">
        <f t="shared" si="41"/>
        <v>EL SENDERO</v>
      </c>
      <c r="J215" s="34" t="str">
        <f t="shared" si="42"/>
        <v>JUAN ALVARO GONZALEZ ASBUN</v>
      </c>
      <c r="K215" s="34">
        <f t="shared" si="48"/>
        <v>0</v>
      </c>
      <c r="L215" s="34">
        <f t="shared" si="43"/>
        <v>1</v>
      </c>
      <c r="M215" s="34">
        <f t="shared" si="44"/>
        <v>1</v>
      </c>
      <c r="N215" s="34" t="str">
        <f t="shared" si="45"/>
        <v>Puntos por equipo</v>
      </c>
      <c r="O215" s="34">
        <f t="shared" si="46"/>
        <v>0</v>
      </c>
      <c r="P215" s="34">
        <f t="shared" si="47"/>
        <v>0</v>
      </c>
    </row>
    <row r="216" spans="1:16" ht="18.600000000000001" customHeight="1" x14ac:dyDescent="0.3">
      <c r="C216" t="s">
        <v>83</v>
      </c>
      <c r="D216" s="15">
        <v>0</v>
      </c>
      <c r="H216" s="34" t="str">
        <f t="shared" si="40"/>
        <v>LLAYLLAY 19 IV</v>
      </c>
      <c r="I216" s="34" t="str">
        <f t="shared" si="41"/>
        <v>EL SENDERO</v>
      </c>
      <c r="J216" s="34" t="str">
        <f t="shared" si="42"/>
        <v>MARIA CECILIA GODOY</v>
      </c>
      <c r="K216" s="34">
        <f t="shared" si="48"/>
        <v>0</v>
      </c>
      <c r="L216" s="34">
        <f t="shared" si="43"/>
        <v>2</v>
      </c>
      <c r="M216" s="34">
        <f t="shared" si="44"/>
        <v>1</v>
      </c>
      <c r="N216" s="34" t="str">
        <f t="shared" si="45"/>
        <v>Puntos por equipo</v>
      </c>
      <c r="O216" s="34">
        <f t="shared" si="46"/>
        <v>0</v>
      </c>
      <c r="P216" s="34">
        <f t="shared" si="47"/>
        <v>0</v>
      </c>
    </row>
    <row r="217" spans="1:16" ht="18.600000000000001" customHeight="1" x14ac:dyDescent="0.3">
      <c r="B217" t="s">
        <v>3242</v>
      </c>
      <c r="C217" t="s">
        <v>4110</v>
      </c>
      <c r="D217" s="15">
        <v>0</v>
      </c>
      <c r="H217" s="34" t="str">
        <f t="shared" si="40"/>
        <v>LLAYLLAY 19 IV</v>
      </c>
      <c r="I217" s="34" t="str">
        <f t="shared" si="41"/>
        <v>KEHAILAN A</v>
      </c>
      <c r="J217" s="34" t="str">
        <f t="shared" si="42"/>
        <v>FELIPE PERO DOMEYKO</v>
      </c>
      <c r="K217" s="34">
        <f t="shared" si="48"/>
        <v>0</v>
      </c>
      <c r="L217" s="34">
        <f t="shared" si="43"/>
        <v>1</v>
      </c>
      <c r="M217" s="34">
        <f t="shared" si="44"/>
        <v>1</v>
      </c>
      <c r="N217" s="34" t="str">
        <f t="shared" si="45"/>
        <v>Puntos por equipo</v>
      </c>
      <c r="O217" s="34">
        <f t="shared" si="46"/>
        <v>0</v>
      </c>
      <c r="P217" s="34">
        <f t="shared" si="47"/>
        <v>0</v>
      </c>
    </row>
    <row r="218" spans="1:16" ht="18.600000000000001" customHeight="1" x14ac:dyDescent="0.3">
      <c r="C218" t="s">
        <v>1052</v>
      </c>
      <c r="D218" s="15">
        <v>0</v>
      </c>
      <c r="H218" s="34" t="str">
        <f t="shared" si="40"/>
        <v>LLAYLLAY 19 IV</v>
      </c>
      <c r="I218" s="34" t="str">
        <f t="shared" si="41"/>
        <v>KEHAILAN A</v>
      </c>
      <c r="J218" s="34" t="str">
        <f t="shared" si="42"/>
        <v>RENI  MULLER</v>
      </c>
      <c r="K218" s="34">
        <f t="shared" si="48"/>
        <v>0</v>
      </c>
      <c r="L218" s="34">
        <f t="shared" si="43"/>
        <v>2</v>
      </c>
      <c r="M218" s="34">
        <f t="shared" si="44"/>
        <v>1</v>
      </c>
      <c r="N218" s="34" t="str">
        <f t="shared" si="45"/>
        <v>Puntos por equipo</v>
      </c>
      <c r="O218" s="34">
        <f t="shared" si="46"/>
        <v>0</v>
      </c>
      <c r="P218" s="34">
        <f t="shared" si="47"/>
        <v>0</v>
      </c>
    </row>
    <row r="219" spans="1:16" ht="18.600000000000001" customHeight="1" x14ac:dyDescent="0.3">
      <c r="A219" t="s">
        <v>7222</v>
      </c>
      <c r="B219" t="s">
        <v>960</v>
      </c>
      <c r="C219" t="s">
        <v>460</v>
      </c>
      <c r="D219" s="15">
        <v>320</v>
      </c>
      <c r="H219" s="34" t="str">
        <f t="shared" si="40"/>
        <v>LLAYLLAY 19 V</v>
      </c>
      <c r="I219" s="34" t="str">
        <f t="shared" si="41"/>
        <v>RINCONADA A</v>
      </c>
      <c r="J219" s="34" t="str">
        <f t="shared" si="42"/>
        <v>FELIPE SAT YABER</v>
      </c>
      <c r="K219" s="34">
        <f t="shared" si="48"/>
        <v>320</v>
      </c>
      <c r="L219" s="34">
        <f t="shared" si="43"/>
        <v>1</v>
      </c>
      <c r="M219" s="34">
        <f t="shared" si="44"/>
        <v>1</v>
      </c>
      <c r="N219" s="34" t="str">
        <f t="shared" si="45"/>
        <v>Puntos por equipo</v>
      </c>
      <c r="O219" s="34">
        <f t="shared" si="46"/>
        <v>320</v>
      </c>
      <c r="P219" s="34">
        <f t="shared" si="47"/>
        <v>0</v>
      </c>
    </row>
    <row r="220" spans="1:16" ht="18.600000000000001" customHeight="1" x14ac:dyDescent="0.3">
      <c r="C220" t="s">
        <v>482</v>
      </c>
      <c r="D220" s="15">
        <v>198</v>
      </c>
      <c r="H220" s="34" t="str">
        <f t="shared" si="40"/>
        <v>LLAYLLAY 19 V</v>
      </c>
      <c r="I220" s="34" t="str">
        <f t="shared" si="41"/>
        <v>RINCONADA A</v>
      </c>
      <c r="J220" s="34" t="str">
        <f t="shared" si="42"/>
        <v>FRANCESCA GIOIA MANSILLA</v>
      </c>
      <c r="K220" s="34">
        <f t="shared" si="48"/>
        <v>198</v>
      </c>
      <c r="L220" s="34">
        <f t="shared" si="43"/>
        <v>2</v>
      </c>
      <c r="M220" s="34">
        <f t="shared" si="44"/>
        <v>1</v>
      </c>
      <c r="N220" s="34" t="str">
        <f t="shared" si="45"/>
        <v>Puntos por equipo</v>
      </c>
      <c r="O220" s="34">
        <f t="shared" si="46"/>
        <v>198</v>
      </c>
      <c r="P220" s="34">
        <f t="shared" si="47"/>
        <v>0</v>
      </c>
    </row>
    <row r="221" spans="1:16" ht="18.600000000000001" customHeight="1" x14ac:dyDescent="0.3">
      <c r="C221" t="s">
        <v>221</v>
      </c>
      <c r="D221" s="15">
        <v>153.19999999999999</v>
      </c>
      <c r="H221" s="34" t="str">
        <f t="shared" si="40"/>
        <v>LLAYLLAY 19 V</v>
      </c>
      <c r="I221" s="34" t="str">
        <f t="shared" si="41"/>
        <v>RINCONADA A</v>
      </c>
      <c r="J221" s="34" t="str">
        <f t="shared" si="42"/>
        <v>EMILIA PATTERSON</v>
      </c>
      <c r="K221" s="34">
        <f t="shared" si="48"/>
        <v>153.19999999999999</v>
      </c>
      <c r="L221" s="34">
        <f t="shared" si="43"/>
        <v>3</v>
      </c>
      <c r="M221" s="34">
        <f t="shared" si="44"/>
        <v>1</v>
      </c>
      <c r="N221" s="34" t="str">
        <f t="shared" si="45"/>
        <v>Puntos por equipo</v>
      </c>
      <c r="O221" s="34">
        <f t="shared" si="46"/>
        <v>153.19999999999999</v>
      </c>
      <c r="P221" s="34">
        <f t="shared" si="47"/>
        <v>0</v>
      </c>
    </row>
    <row r="222" spans="1:16" ht="18.600000000000001" customHeight="1" x14ac:dyDescent="0.3">
      <c r="C222" t="s">
        <v>672</v>
      </c>
      <c r="D222" s="15">
        <v>122.16666666666667</v>
      </c>
      <c r="H222" s="34" t="str">
        <f t="shared" si="40"/>
        <v>LLAYLLAY 19 V</v>
      </c>
      <c r="I222" s="34" t="str">
        <f t="shared" si="41"/>
        <v>RINCONADA A</v>
      </c>
      <c r="J222" s="34" t="str">
        <f t="shared" si="42"/>
        <v>ALFREDO SAT YABER</v>
      </c>
      <c r="K222" s="34">
        <f t="shared" si="48"/>
        <v>122.16666666666667</v>
      </c>
      <c r="L222" s="34">
        <f t="shared" si="43"/>
        <v>4</v>
      </c>
      <c r="M222" s="34">
        <f t="shared" si="44"/>
        <v>1</v>
      </c>
      <c r="N222" s="34" t="str">
        <f t="shared" si="45"/>
        <v>Puntos por equipo</v>
      </c>
      <c r="O222" s="34">
        <f t="shared" si="46"/>
        <v>122.16666666666667</v>
      </c>
      <c r="P222" s="34">
        <f t="shared" si="47"/>
        <v>0</v>
      </c>
    </row>
    <row r="223" spans="1:16" ht="18.600000000000001" customHeight="1" x14ac:dyDescent="0.3">
      <c r="C223" t="s">
        <v>78</v>
      </c>
      <c r="D223" s="15">
        <v>0</v>
      </c>
      <c r="H223" s="34" t="str">
        <f t="shared" si="40"/>
        <v>LLAYLLAY 19 V</v>
      </c>
      <c r="I223" s="34" t="str">
        <f t="shared" si="41"/>
        <v>RINCONADA A</v>
      </c>
      <c r="J223" s="34" t="str">
        <f t="shared" si="42"/>
        <v>CLAUDIO CORNEJO CABEZAS</v>
      </c>
      <c r="K223" s="34">
        <f t="shared" si="48"/>
        <v>0</v>
      </c>
      <c r="L223" s="34">
        <f t="shared" si="43"/>
        <v>5</v>
      </c>
      <c r="M223" s="34">
        <f t="shared" si="44"/>
        <v>0</v>
      </c>
      <c r="N223" s="34" t="str">
        <f t="shared" si="45"/>
        <v>Puntos no considerados</v>
      </c>
      <c r="O223" s="34">
        <f t="shared" si="46"/>
        <v>0</v>
      </c>
      <c r="P223" s="34">
        <f t="shared" si="47"/>
        <v>0</v>
      </c>
    </row>
    <row r="224" spans="1:16" ht="18.600000000000001" customHeight="1" x14ac:dyDescent="0.3">
      <c r="B224" t="s">
        <v>236</v>
      </c>
      <c r="C224" t="s">
        <v>2037</v>
      </c>
      <c r="D224" s="15">
        <v>289.53333333333336</v>
      </c>
      <c r="H224" s="34" t="str">
        <f t="shared" si="40"/>
        <v>LLAYLLAY 19 V</v>
      </c>
      <c r="I224" s="34" t="str">
        <f t="shared" si="41"/>
        <v>EL MOLINO A</v>
      </c>
      <c r="J224" s="34" t="str">
        <f t="shared" si="42"/>
        <v>MATIAS ALAMOS</v>
      </c>
      <c r="K224" s="34">
        <f t="shared" si="48"/>
        <v>289.53333333333336</v>
      </c>
      <c r="L224" s="34">
        <f t="shared" si="43"/>
        <v>1</v>
      </c>
      <c r="M224" s="34">
        <f t="shared" si="44"/>
        <v>1</v>
      </c>
      <c r="N224" s="34" t="str">
        <f t="shared" si="45"/>
        <v>Puntos por equipo</v>
      </c>
      <c r="O224" s="34">
        <f t="shared" si="46"/>
        <v>289.53333333333336</v>
      </c>
      <c r="P224" s="34">
        <f t="shared" si="47"/>
        <v>0</v>
      </c>
    </row>
    <row r="225" spans="2:16" ht="18.600000000000001" customHeight="1" x14ac:dyDescent="0.3">
      <c r="C225" t="s">
        <v>1051</v>
      </c>
      <c r="D225" s="15">
        <v>180.08333333333334</v>
      </c>
      <c r="H225" s="34" t="str">
        <f t="shared" si="40"/>
        <v>LLAYLLAY 19 V</v>
      </c>
      <c r="I225" s="34" t="str">
        <f t="shared" si="41"/>
        <v>EL MOLINO A</v>
      </c>
      <c r="J225" s="34" t="str">
        <f t="shared" si="42"/>
        <v>INGRID  FONCK</v>
      </c>
      <c r="K225" s="34">
        <f t="shared" si="48"/>
        <v>180.08333333333334</v>
      </c>
      <c r="L225" s="34">
        <f t="shared" si="43"/>
        <v>2</v>
      </c>
      <c r="M225" s="34">
        <f t="shared" si="44"/>
        <v>1</v>
      </c>
      <c r="N225" s="34" t="str">
        <f t="shared" si="45"/>
        <v>Puntos por equipo</v>
      </c>
      <c r="O225" s="34">
        <f t="shared" si="46"/>
        <v>180.08333333333334</v>
      </c>
      <c r="P225" s="34">
        <f t="shared" si="47"/>
        <v>0</v>
      </c>
    </row>
    <row r="226" spans="2:16" ht="18.600000000000001" customHeight="1" x14ac:dyDescent="0.3">
      <c r="C226" t="s">
        <v>72</v>
      </c>
      <c r="D226" s="15">
        <v>167.16666666666666</v>
      </c>
      <c r="H226" s="34" t="str">
        <f t="shared" si="40"/>
        <v>LLAYLLAY 19 V</v>
      </c>
      <c r="I226" s="34" t="str">
        <f t="shared" si="41"/>
        <v>EL MOLINO A</v>
      </c>
      <c r="J226" s="34" t="str">
        <f t="shared" si="42"/>
        <v>NICOLE HAMMERSLEY FONK</v>
      </c>
      <c r="K226" s="34">
        <f t="shared" si="48"/>
        <v>167.16666666666666</v>
      </c>
      <c r="L226" s="34">
        <f t="shared" si="43"/>
        <v>3</v>
      </c>
      <c r="M226" s="34">
        <f t="shared" si="44"/>
        <v>1</v>
      </c>
      <c r="N226" s="34" t="str">
        <f t="shared" si="45"/>
        <v>Puntos por equipo</v>
      </c>
      <c r="O226" s="34">
        <f t="shared" si="46"/>
        <v>167.16666666666666</v>
      </c>
      <c r="P226" s="34">
        <f t="shared" si="47"/>
        <v>0</v>
      </c>
    </row>
    <row r="227" spans="2:16" ht="18.600000000000001" customHeight="1" x14ac:dyDescent="0.3">
      <c r="C227" t="s">
        <v>86</v>
      </c>
      <c r="D227" s="15">
        <v>123.45</v>
      </c>
      <c r="H227" s="34" t="str">
        <f t="shared" si="40"/>
        <v>LLAYLLAY 19 V</v>
      </c>
      <c r="I227" s="34" t="str">
        <f t="shared" si="41"/>
        <v>EL MOLINO A</v>
      </c>
      <c r="J227" s="34" t="str">
        <f t="shared" si="42"/>
        <v>MAXI WIMMER</v>
      </c>
      <c r="K227" s="34">
        <f t="shared" si="48"/>
        <v>123.45</v>
      </c>
      <c r="L227" s="34">
        <f t="shared" si="43"/>
        <v>4</v>
      </c>
      <c r="M227" s="34">
        <f t="shared" si="44"/>
        <v>1</v>
      </c>
      <c r="N227" s="34" t="str">
        <f t="shared" si="45"/>
        <v>Puntos por equipo</v>
      </c>
      <c r="O227" s="34">
        <f t="shared" si="46"/>
        <v>123.45</v>
      </c>
      <c r="P227" s="34">
        <f t="shared" si="47"/>
        <v>0</v>
      </c>
    </row>
    <row r="228" spans="2:16" ht="18.600000000000001" customHeight="1" x14ac:dyDescent="0.3">
      <c r="B228" t="s">
        <v>3240</v>
      </c>
      <c r="C228" t="s">
        <v>3247</v>
      </c>
      <c r="D228" s="15">
        <v>254.81666666666666</v>
      </c>
      <c r="H228" s="34" t="str">
        <f t="shared" si="40"/>
        <v>LLAYLLAY 19 V</v>
      </c>
      <c r="I228" s="34" t="str">
        <f t="shared" si="41"/>
        <v>SANDEK 1</v>
      </c>
      <c r="J228" s="34" t="str">
        <f t="shared" si="42"/>
        <v>FRANCISCA  SANTA CRUZ MANRIQUEZ</v>
      </c>
      <c r="K228" s="34">
        <f t="shared" si="48"/>
        <v>254.81666666666666</v>
      </c>
      <c r="L228" s="34">
        <f t="shared" si="43"/>
        <v>1</v>
      </c>
      <c r="M228" s="34">
        <f t="shared" si="44"/>
        <v>1</v>
      </c>
      <c r="N228" s="34" t="str">
        <f t="shared" si="45"/>
        <v>Puntos por equipo</v>
      </c>
      <c r="O228" s="34">
        <f t="shared" si="46"/>
        <v>254.81666666666666</v>
      </c>
      <c r="P228" s="34">
        <f t="shared" si="47"/>
        <v>0</v>
      </c>
    </row>
    <row r="229" spans="2:16" ht="18.600000000000001" customHeight="1" x14ac:dyDescent="0.3">
      <c r="C229" t="s">
        <v>2046</v>
      </c>
      <c r="D229" s="15">
        <v>244.58333333333334</v>
      </c>
      <c r="H229" s="34" t="str">
        <f t="shared" si="40"/>
        <v>LLAYLLAY 19 V</v>
      </c>
      <c r="I229" s="34" t="str">
        <f t="shared" si="41"/>
        <v>SANDEK 1</v>
      </c>
      <c r="J229" s="34" t="str">
        <f t="shared" si="42"/>
        <v>MATIAS ALONSO ASCUY</v>
      </c>
      <c r="K229" s="34">
        <f t="shared" si="48"/>
        <v>244.58333333333334</v>
      </c>
      <c r="L229" s="34">
        <f t="shared" si="43"/>
        <v>2</v>
      </c>
      <c r="M229" s="34">
        <f t="shared" si="44"/>
        <v>1</v>
      </c>
      <c r="N229" s="34" t="str">
        <f t="shared" si="45"/>
        <v>Puntos por equipo</v>
      </c>
      <c r="O229" s="34">
        <f t="shared" si="46"/>
        <v>244.58333333333334</v>
      </c>
      <c r="P229" s="34">
        <f t="shared" si="47"/>
        <v>0</v>
      </c>
    </row>
    <row r="230" spans="2:16" ht="18.600000000000001" customHeight="1" x14ac:dyDescent="0.3">
      <c r="C230" t="s">
        <v>71</v>
      </c>
      <c r="D230" s="15">
        <v>233.05</v>
      </c>
      <c r="H230" s="34" t="str">
        <f t="shared" si="40"/>
        <v>LLAYLLAY 19 V</v>
      </c>
      <c r="I230" s="34" t="str">
        <f t="shared" si="41"/>
        <v>SANDEK 1</v>
      </c>
      <c r="J230" s="34" t="str">
        <f t="shared" si="42"/>
        <v>RODOLFO FUENZALIDA SANHUEZA</v>
      </c>
      <c r="K230" s="34">
        <f t="shared" si="48"/>
        <v>233.05</v>
      </c>
      <c r="L230" s="34">
        <f t="shared" si="43"/>
        <v>3</v>
      </c>
      <c r="M230" s="34">
        <f t="shared" si="44"/>
        <v>1</v>
      </c>
      <c r="N230" s="34" t="str">
        <f t="shared" si="45"/>
        <v>Puntos por equipo</v>
      </c>
      <c r="O230" s="34">
        <f t="shared" si="46"/>
        <v>233.05</v>
      </c>
      <c r="P230" s="34">
        <f t="shared" si="47"/>
        <v>0</v>
      </c>
    </row>
    <row r="231" spans="2:16" ht="18.600000000000001" customHeight="1" x14ac:dyDescent="0.3">
      <c r="C231" t="s">
        <v>70</v>
      </c>
      <c r="D231" s="15">
        <v>0</v>
      </c>
      <c r="H231" s="34" t="str">
        <f t="shared" si="40"/>
        <v>LLAYLLAY 19 V</v>
      </c>
      <c r="I231" s="34" t="str">
        <f t="shared" si="41"/>
        <v>SANDEK 1</v>
      </c>
      <c r="J231" s="34" t="str">
        <f t="shared" si="42"/>
        <v>PAULA LLORENS CLARK</v>
      </c>
      <c r="K231" s="34">
        <f t="shared" si="48"/>
        <v>0</v>
      </c>
      <c r="L231" s="34">
        <f t="shared" si="43"/>
        <v>4</v>
      </c>
      <c r="M231" s="34">
        <f t="shared" si="44"/>
        <v>1</v>
      </c>
      <c r="N231" s="34" t="str">
        <f t="shared" si="45"/>
        <v>Puntos por equipo</v>
      </c>
      <c r="O231" s="34">
        <f t="shared" si="46"/>
        <v>0</v>
      </c>
      <c r="P231" s="34">
        <f t="shared" si="47"/>
        <v>0</v>
      </c>
    </row>
    <row r="232" spans="2:16" ht="18.600000000000001" customHeight="1" x14ac:dyDescent="0.3">
      <c r="B232" t="s">
        <v>326</v>
      </c>
      <c r="C232" t="s">
        <v>3212</v>
      </c>
      <c r="D232" s="15">
        <v>284.48333333333335</v>
      </c>
      <c r="H232" s="34" t="str">
        <f t="shared" si="40"/>
        <v>LLAYLLAY 19 V</v>
      </c>
      <c r="I232" s="34" t="str">
        <f t="shared" si="41"/>
        <v>EL QUILLAY</v>
      </c>
      <c r="J232" s="34" t="str">
        <f t="shared" si="42"/>
        <v>MACARENA SUAZO CEPEDA</v>
      </c>
      <c r="K232" s="34">
        <f t="shared" si="48"/>
        <v>284.48333333333335</v>
      </c>
      <c r="L232" s="34">
        <f t="shared" si="43"/>
        <v>1</v>
      </c>
      <c r="M232" s="34">
        <f t="shared" si="44"/>
        <v>1</v>
      </c>
      <c r="N232" s="34" t="str">
        <f t="shared" si="45"/>
        <v>Puntos por equipo</v>
      </c>
      <c r="O232" s="34">
        <f t="shared" si="46"/>
        <v>284.48333333333335</v>
      </c>
      <c r="P232" s="34">
        <f t="shared" si="47"/>
        <v>0</v>
      </c>
    </row>
    <row r="233" spans="2:16" ht="18.600000000000001" customHeight="1" x14ac:dyDescent="0.3">
      <c r="C233" t="s">
        <v>2120</v>
      </c>
      <c r="D233" s="15">
        <v>249.71666666666667</v>
      </c>
      <c r="H233" s="34" t="str">
        <f t="shared" si="40"/>
        <v>LLAYLLAY 19 V</v>
      </c>
      <c r="I233" s="34" t="str">
        <f t="shared" si="41"/>
        <v>EL QUILLAY</v>
      </c>
      <c r="J233" s="34" t="str">
        <f t="shared" si="42"/>
        <v>JOSE  ELIAS  RISHMAWI</v>
      </c>
      <c r="K233" s="34">
        <f t="shared" si="48"/>
        <v>249.71666666666667</v>
      </c>
      <c r="L233" s="34">
        <f t="shared" si="43"/>
        <v>2</v>
      </c>
      <c r="M233" s="34">
        <f t="shared" si="44"/>
        <v>1</v>
      </c>
      <c r="N233" s="34" t="str">
        <f t="shared" si="45"/>
        <v>Puntos por equipo</v>
      </c>
      <c r="O233" s="34">
        <f t="shared" si="46"/>
        <v>249.71666666666667</v>
      </c>
      <c r="P233" s="34">
        <f t="shared" si="47"/>
        <v>0</v>
      </c>
    </row>
    <row r="234" spans="2:16" ht="18.600000000000001" customHeight="1" x14ac:dyDescent="0.3">
      <c r="C234" t="s">
        <v>2025</v>
      </c>
      <c r="D234" s="15">
        <v>88.2</v>
      </c>
      <c r="H234" s="34" t="str">
        <f t="shared" si="40"/>
        <v>LLAYLLAY 19 V</v>
      </c>
      <c r="I234" s="34" t="str">
        <f t="shared" si="41"/>
        <v>EL QUILLAY</v>
      </c>
      <c r="J234" s="34" t="str">
        <f t="shared" si="42"/>
        <v>PABLO LLOMPART</v>
      </c>
      <c r="K234" s="34">
        <f t="shared" si="48"/>
        <v>88.2</v>
      </c>
      <c r="L234" s="34">
        <f t="shared" si="43"/>
        <v>3</v>
      </c>
      <c r="M234" s="34">
        <f t="shared" si="44"/>
        <v>1</v>
      </c>
      <c r="N234" s="34" t="str">
        <f t="shared" si="45"/>
        <v>Puntos por equipo</v>
      </c>
      <c r="O234" s="34">
        <f t="shared" si="46"/>
        <v>88.2</v>
      </c>
      <c r="P234" s="34">
        <f t="shared" si="47"/>
        <v>0</v>
      </c>
    </row>
    <row r="235" spans="2:16" ht="18.600000000000001" customHeight="1" x14ac:dyDescent="0.3">
      <c r="C235" t="s">
        <v>459</v>
      </c>
      <c r="D235" s="15">
        <v>60.016666666666666</v>
      </c>
      <c r="H235" s="34" t="str">
        <f t="shared" si="40"/>
        <v>LLAYLLAY 19 V</v>
      </c>
      <c r="I235" s="34" t="str">
        <f t="shared" si="41"/>
        <v>EL QUILLAY</v>
      </c>
      <c r="J235" s="34" t="str">
        <f t="shared" si="42"/>
        <v>FRANCISCO  EGUIGUREN VALDÉS</v>
      </c>
      <c r="K235" s="34">
        <f t="shared" si="48"/>
        <v>60.016666666666666</v>
      </c>
      <c r="L235" s="34">
        <f t="shared" si="43"/>
        <v>4</v>
      </c>
      <c r="M235" s="34">
        <f t="shared" si="44"/>
        <v>1</v>
      </c>
      <c r="N235" s="34" t="str">
        <f t="shared" si="45"/>
        <v>Puntos por equipo</v>
      </c>
      <c r="O235" s="34">
        <f t="shared" si="46"/>
        <v>60.016666666666666</v>
      </c>
      <c r="P235" s="34">
        <f t="shared" si="47"/>
        <v>0</v>
      </c>
    </row>
    <row r="236" spans="2:16" ht="18.600000000000001" customHeight="1" x14ac:dyDescent="0.3">
      <c r="C236" t="s">
        <v>3250</v>
      </c>
      <c r="D236" s="15">
        <v>0</v>
      </c>
      <c r="H236" s="34" t="str">
        <f t="shared" si="40"/>
        <v>LLAYLLAY 19 V</v>
      </c>
      <c r="I236" s="34" t="str">
        <f t="shared" si="41"/>
        <v>EL QUILLAY</v>
      </c>
      <c r="J236" s="34" t="str">
        <f t="shared" si="42"/>
        <v>AMELIA  LARRAIN</v>
      </c>
      <c r="K236" s="34">
        <f t="shared" si="48"/>
        <v>0</v>
      </c>
      <c r="L236" s="34">
        <f t="shared" si="43"/>
        <v>5</v>
      </c>
      <c r="M236" s="34">
        <f t="shared" si="44"/>
        <v>0</v>
      </c>
      <c r="N236" s="34" t="str">
        <f t="shared" si="45"/>
        <v>Puntos no considerados</v>
      </c>
      <c r="O236" s="34">
        <f t="shared" si="46"/>
        <v>0</v>
      </c>
      <c r="P236" s="34">
        <f t="shared" si="47"/>
        <v>0</v>
      </c>
    </row>
    <row r="237" spans="2:16" ht="18.600000000000001" customHeight="1" x14ac:dyDescent="0.3">
      <c r="B237" t="s">
        <v>237</v>
      </c>
      <c r="C237" t="s">
        <v>3210</v>
      </c>
      <c r="D237" s="15">
        <v>260</v>
      </c>
      <c r="H237" s="34" t="str">
        <f t="shared" si="40"/>
        <v>LLAYLLAY 19 V</v>
      </c>
      <c r="I237" s="34" t="str">
        <f t="shared" si="41"/>
        <v>EL MOLINO B</v>
      </c>
      <c r="J237" s="34" t="str">
        <f t="shared" si="42"/>
        <v>ANDRES GATICA JOLFRE</v>
      </c>
      <c r="K237" s="34">
        <f t="shared" si="48"/>
        <v>260</v>
      </c>
      <c r="L237" s="34">
        <f t="shared" si="43"/>
        <v>1</v>
      </c>
      <c r="M237" s="34">
        <f t="shared" si="44"/>
        <v>1</v>
      </c>
      <c r="N237" s="34" t="str">
        <f t="shared" si="45"/>
        <v>Puntos por equipo</v>
      </c>
      <c r="O237" s="34">
        <f t="shared" si="46"/>
        <v>260</v>
      </c>
      <c r="P237" s="34">
        <f t="shared" si="47"/>
        <v>0</v>
      </c>
    </row>
    <row r="238" spans="2:16" ht="18.600000000000001" customHeight="1" x14ac:dyDescent="0.3">
      <c r="C238" t="s">
        <v>3245</v>
      </c>
      <c r="D238" s="15">
        <v>167.18333333333334</v>
      </c>
      <c r="H238" s="34" t="str">
        <f t="shared" si="40"/>
        <v>LLAYLLAY 19 V</v>
      </c>
      <c r="I238" s="34" t="str">
        <f t="shared" si="41"/>
        <v>EL MOLINO B</v>
      </c>
      <c r="J238" s="34" t="str">
        <f t="shared" si="42"/>
        <v>VICTOR KEHR</v>
      </c>
      <c r="K238" s="34">
        <f t="shared" si="48"/>
        <v>167.18333333333334</v>
      </c>
      <c r="L238" s="34">
        <f t="shared" si="43"/>
        <v>2</v>
      </c>
      <c r="M238" s="34">
        <f t="shared" si="44"/>
        <v>1</v>
      </c>
      <c r="N238" s="34" t="str">
        <f t="shared" si="45"/>
        <v>Puntos por equipo</v>
      </c>
      <c r="O238" s="34">
        <f t="shared" si="46"/>
        <v>167.18333333333334</v>
      </c>
      <c r="P238" s="34">
        <f t="shared" si="47"/>
        <v>0</v>
      </c>
    </row>
    <row r="239" spans="2:16" ht="18.600000000000001" customHeight="1" x14ac:dyDescent="0.3">
      <c r="B239" t="s">
        <v>961</v>
      </c>
      <c r="C239" t="s">
        <v>1054</v>
      </c>
      <c r="D239" s="15">
        <v>240</v>
      </c>
      <c r="H239" s="34" t="str">
        <f t="shared" si="40"/>
        <v>LLAYLLAY 19 V</v>
      </c>
      <c r="I239" s="34" t="str">
        <f t="shared" si="41"/>
        <v>RINCONADA B</v>
      </c>
      <c r="J239" s="34" t="str">
        <f t="shared" si="42"/>
        <v>MARIA IGNACIA SAT YABER</v>
      </c>
      <c r="K239" s="34">
        <f t="shared" si="48"/>
        <v>240</v>
      </c>
      <c r="L239" s="34">
        <f t="shared" si="43"/>
        <v>1</v>
      </c>
      <c r="M239" s="34">
        <f t="shared" si="44"/>
        <v>1</v>
      </c>
      <c r="N239" s="34" t="str">
        <f t="shared" si="45"/>
        <v>Puntos por equipo</v>
      </c>
      <c r="O239" s="34">
        <f t="shared" si="46"/>
        <v>240</v>
      </c>
      <c r="P239" s="34">
        <f t="shared" si="47"/>
        <v>0</v>
      </c>
    </row>
    <row r="240" spans="2:16" ht="18.600000000000001" customHeight="1" x14ac:dyDescent="0.3">
      <c r="C240" t="s">
        <v>2113</v>
      </c>
      <c r="D240" s="15">
        <v>113.75</v>
      </c>
      <c r="H240" s="34" t="str">
        <f t="shared" ref="H240:H303" si="49">IF(A240="",H239,A240)</f>
        <v>LLAYLLAY 19 V</v>
      </c>
      <c r="I240" s="34" t="str">
        <f t="shared" ref="I240:I303" si="50">IF(B240="",I239,B240)</f>
        <v>RINCONADA B</v>
      </c>
      <c r="J240" s="34" t="str">
        <f t="shared" ref="J240:J303" si="51">IF(C240="",J239,C240)</f>
        <v>JOSEFA AGUILERA</v>
      </c>
      <c r="K240" s="34">
        <f t="shared" si="48"/>
        <v>113.75</v>
      </c>
      <c r="L240" s="34">
        <f t="shared" ref="L240:L303" si="52">IF(H240=H239,IF(I240=I239,L239+1,1),1)</f>
        <v>2</v>
      </c>
      <c r="M240" s="34">
        <f t="shared" ref="M240:M303" si="53">IF(L240&lt;5,1,0)</f>
        <v>1</v>
      </c>
      <c r="N240" s="34" t="str">
        <f t="shared" ref="N240:N303" si="54">IF(M240=1,"Puntos por equipo","Puntos no considerados")</f>
        <v>Puntos por equipo</v>
      </c>
      <c r="O240" s="34">
        <f t="shared" ref="O240:O303" si="55">M240*K240</f>
        <v>113.75</v>
      </c>
      <c r="P240" s="34">
        <f t="shared" ref="P240:P303" si="56">(1-M240)*K240</f>
        <v>0</v>
      </c>
    </row>
    <row r="241" spans="2:16" ht="18.600000000000001" customHeight="1" x14ac:dyDescent="0.3">
      <c r="B241" t="s">
        <v>7400</v>
      </c>
      <c r="C241" t="s">
        <v>4109</v>
      </c>
      <c r="D241" s="15">
        <v>194.25</v>
      </c>
      <c r="H241" s="34" t="str">
        <f t="shared" si="49"/>
        <v>LLAYLLAY 19 V</v>
      </c>
      <c r="I241" s="34" t="str">
        <f t="shared" si="50"/>
        <v>TOBA ENDURANCE</v>
      </c>
      <c r="J241" s="34" t="str">
        <f t="shared" si="51"/>
        <v>JOSEFINA MATURANA FELL</v>
      </c>
      <c r="K241" s="34">
        <f t="shared" si="48"/>
        <v>194.25</v>
      </c>
      <c r="L241" s="34">
        <f t="shared" si="52"/>
        <v>1</v>
      </c>
      <c r="M241" s="34">
        <f t="shared" si="53"/>
        <v>1</v>
      </c>
      <c r="N241" s="34" t="str">
        <f t="shared" si="54"/>
        <v>Puntos por equipo</v>
      </c>
      <c r="O241" s="34">
        <f t="shared" si="55"/>
        <v>194.25</v>
      </c>
      <c r="P241" s="34">
        <f t="shared" si="56"/>
        <v>0</v>
      </c>
    </row>
    <row r="242" spans="2:16" ht="18.600000000000001" customHeight="1" x14ac:dyDescent="0.3">
      <c r="C242" t="s">
        <v>4117</v>
      </c>
      <c r="D242" s="15">
        <v>76.5</v>
      </c>
      <c r="H242" s="34" t="str">
        <f t="shared" si="49"/>
        <v>LLAYLLAY 19 V</v>
      </c>
      <c r="I242" s="34" t="str">
        <f t="shared" si="50"/>
        <v>TOBA ENDURANCE</v>
      </c>
      <c r="J242" s="34" t="str">
        <f t="shared" si="51"/>
        <v>RENZO  ALVARADO BAHAMONDES</v>
      </c>
      <c r="K242" s="34">
        <f t="shared" si="48"/>
        <v>76.5</v>
      </c>
      <c r="L242" s="34">
        <f t="shared" si="52"/>
        <v>2</v>
      </c>
      <c r="M242" s="34">
        <f t="shared" si="53"/>
        <v>1</v>
      </c>
      <c r="N242" s="34" t="str">
        <f t="shared" si="54"/>
        <v>Puntos por equipo</v>
      </c>
      <c r="O242" s="34">
        <f t="shared" si="55"/>
        <v>76.5</v>
      </c>
      <c r="P242" s="34">
        <f t="shared" si="56"/>
        <v>0</v>
      </c>
    </row>
    <row r="243" spans="2:16" ht="18.600000000000001" customHeight="1" x14ac:dyDescent="0.3">
      <c r="C243" t="s">
        <v>7229</v>
      </c>
      <c r="D243" s="15">
        <v>39.999999809999998</v>
      </c>
      <c r="H243" s="34" t="str">
        <f t="shared" si="49"/>
        <v>LLAYLLAY 19 V</v>
      </c>
      <c r="I243" s="34" t="str">
        <f t="shared" si="50"/>
        <v>TOBA ENDURANCE</v>
      </c>
      <c r="J243" s="34" t="str">
        <f t="shared" si="51"/>
        <v>MARIA ROSA BARAHONA VARGAS</v>
      </c>
      <c r="K243" s="34">
        <f t="shared" si="48"/>
        <v>39.999999809999998</v>
      </c>
      <c r="L243" s="34">
        <f t="shared" si="52"/>
        <v>3</v>
      </c>
      <c r="M243" s="34">
        <f t="shared" si="53"/>
        <v>1</v>
      </c>
      <c r="N243" s="34" t="str">
        <f t="shared" si="54"/>
        <v>Puntos por equipo</v>
      </c>
      <c r="O243" s="34">
        <f t="shared" si="55"/>
        <v>39.999999809999998</v>
      </c>
      <c r="P243" s="34">
        <f t="shared" si="56"/>
        <v>0</v>
      </c>
    </row>
    <row r="244" spans="2:16" ht="18.600000000000001" customHeight="1" x14ac:dyDescent="0.3">
      <c r="B244" t="s">
        <v>2586</v>
      </c>
      <c r="C244" t="s">
        <v>225</v>
      </c>
      <c r="D244" s="15">
        <v>152.46666666666667</v>
      </c>
      <c r="H244" s="34" t="str">
        <f t="shared" si="49"/>
        <v>LLAYLLAY 19 V</v>
      </c>
      <c r="I244" s="34" t="str">
        <f t="shared" si="50"/>
        <v>LA COMPAÑÍA</v>
      </c>
      <c r="J244" s="34" t="str">
        <f t="shared" si="51"/>
        <v>CAROLINE MACKENZIE</v>
      </c>
      <c r="K244" s="34">
        <f t="shared" si="48"/>
        <v>152.46666666666667</v>
      </c>
      <c r="L244" s="34">
        <f t="shared" si="52"/>
        <v>1</v>
      </c>
      <c r="M244" s="34">
        <f t="shared" si="53"/>
        <v>1</v>
      </c>
      <c r="N244" s="34" t="str">
        <f t="shared" si="54"/>
        <v>Puntos por equipo</v>
      </c>
      <c r="O244" s="34">
        <f t="shared" si="55"/>
        <v>152.46666666666667</v>
      </c>
      <c r="P244" s="34">
        <f t="shared" si="56"/>
        <v>0</v>
      </c>
    </row>
    <row r="245" spans="2:16" ht="18.600000000000001" customHeight="1" x14ac:dyDescent="0.3">
      <c r="C245" t="s">
        <v>465</v>
      </c>
      <c r="D245" s="15">
        <v>142.03333333333333</v>
      </c>
      <c r="H245" s="34" t="str">
        <f t="shared" si="49"/>
        <v>LLAYLLAY 19 V</v>
      </c>
      <c r="I245" s="34" t="str">
        <f t="shared" si="50"/>
        <v>LA COMPAÑÍA</v>
      </c>
      <c r="J245" s="34" t="str">
        <f t="shared" si="51"/>
        <v>JUAN EDUARDO SPOERER DE LA SOTTA</v>
      </c>
      <c r="K245" s="34">
        <f t="shared" si="48"/>
        <v>142.03333333333333</v>
      </c>
      <c r="L245" s="34">
        <f t="shared" si="52"/>
        <v>2</v>
      </c>
      <c r="M245" s="34">
        <f t="shared" si="53"/>
        <v>1</v>
      </c>
      <c r="N245" s="34" t="str">
        <f t="shared" si="54"/>
        <v>Puntos por equipo</v>
      </c>
      <c r="O245" s="34">
        <f t="shared" si="55"/>
        <v>142.03333333333333</v>
      </c>
      <c r="P245" s="34">
        <f t="shared" si="56"/>
        <v>0</v>
      </c>
    </row>
    <row r="246" spans="2:16" ht="18.600000000000001" customHeight="1" x14ac:dyDescent="0.3">
      <c r="B246" t="s">
        <v>2573</v>
      </c>
      <c r="C246" t="s">
        <v>83</v>
      </c>
      <c r="D246" s="15">
        <v>140.15</v>
      </c>
      <c r="H246" s="34" t="str">
        <f t="shared" si="49"/>
        <v>LLAYLLAY 19 V</v>
      </c>
      <c r="I246" s="34" t="str">
        <f t="shared" si="50"/>
        <v>EL SENDERO</v>
      </c>
      <c r="J246" s="34" t="str">
        <f t="shared" si="51"/>
        <v>MARIA CECILIA GODOY</v>
      </c>
      <c r="K246" s="34">
        <f t="shared" si="48"/>
        <v>140.15</v>
      </c>
      <c r="L246" s="34">
        <f t="shared" si="52"/>
        <v>1</v>
      </c>
      <c r="M246" s="34">
        <f t="shared" si="53"/>
        <v>1</v>
      </c>
      <c r="N246" s="34" t="str">
        <f t="shared" si="54"/>
        <v>Puntos por equipo</v>
      </c>
      <c r="O246" s="34">
        <f t="shared" si="55"/>
        <v>140.15</v>
      </c>
      <c r="P246" s="34">
        <f t="shared" si="56"/>
        <v>0</v>
      </c>
    </row>
    <row r="247" spans="2:16" ht="18.600000000000001" customHeight="1" x14ac:dyDescent="0.3">
      <c r="C247" t="s">
        <v>82</v>
      </c>
      <c r="D247" s="15">
        <v>129.61666666666667</v>
      </c>
      <c r="H247" s="34" t="str">
        <f t="shared" si="49"/>
        <v>LLAYLLAY 19 V</v>
      </c>
      <c r="I247" s="34" t="str">
        <f t="shared" si="50"/>
        <v>EL SENDERO</v>
      </c>
      <c r="J247" s="34" t="str">
        <f t="shared" si="51"/>
        <v>JUAN ALVARO GONZALEZ ASBUN</v>
      </c>
      <c r="K247" s="34">
        <f t="shared" si="48"/>
        <v>129.61666666666667</v>
      </c>
      <c r="L247" s="34">
        <f t="shared" si="52"/>
        <v>2</v>
      </c>
      <c r="M247" s="34">
        <f t="shared" si="53"/>
        <v>1</v>
      </c>
      <c r="N247" s="34" t="str">
        <f t="shared" si="54"/>
        <v>Puntos por equipo</v>
      </c>
      <c r="O247" s="34">
        <f t="shared" si="55"/>
        <v>129.61666666666667</v>
      </c>
      <c r="P247" s="34">
        <f t="shared" si="56"/>
        <v>0</v>
      </c>
    </row>
    <row r="248" spans="2:16" ht="18.600000000000001" customHeight="1" x14ac:dyDescent="0.3">
      <c r="C248" t="s">
        <v>838</v>
      </c>
      <c r="D248" s="15">
        <v>0</v>
      </c>
      <c r="H248" s="34" t="str">
        <f t="shared" si="49"/>
        <v>LLAYLLAY 19 V</v>
      </c>
      <c r="I248" s="34" t="str">
        <f t="shared" si="50"/>
        <v>EL SENDERO</v>
      </c>
      <c r="J248" s="34" t="str">
        <f t="shared" si="51"/>
        <v>JOSE ANDRES  POBLETE SALCEDO</v>
      </c>
      <c r="K248" s="34">
        <f t="shared" si="48"/>
        <v>0</v>
      </c>
      <c r="L248" s="34">
        <f t="shared" si="52"/>
        <v>3</v>
      </c>
      <c r="M248" s="34">
        <f t="shared" si="53"/>
        <v>1</v>
      </c>
      <c r="N248" s="34" t="str">
        <f t="shared" si="54"/>
        <v>Puntos por equipo</v>
      </c>
      <c r="O248" s="34">
        <f t="shared" si="55"/>
        <v>0</v>
      </c>
      <c r="P248" s="34">
        <f t="shared" si="56"/>
        <v>0</v>
      </c>
    </row>
    <row r="249" spans="2:16" ht="18.600000000000001" customHeight="1" x14ac:dyDescent="0.3">
      <c r="B249" t="s">
        <v>3242</v>
      </c>
      <c r="C249" t="s">
        <v>1052</v>
      </c>
      <c r="D249" s="15">
        <v>105.68333333333334</v>
      </c>
      <c r="H249" s="34" t="str">
        <f t="shared" si="49"/>
        <v>LLAYLLAY 19 V</v>
      </c>
      <c r="I249" s="34" t="str">
        <f t="shared" si="50"/>
        <v>KEHAILAN A</v>
      </c>
      <c r="J249" s="34" t="str">
        <f t="shared" si="51"/>
        <v>RENI  MULLER</v>
      </c>
      <c r="K249" s="34">
        <f t="shared" si="48"/>
        <v>105.68333333333334</v>
      </c>
      <c r="L249" s="34">
        <f t="shared" si="52"/>
        <v>1</v>
      </c>
      <c r="M249" s="34">
        <f t="shared" si="53"/>
        <v>1</v>
      </c>
      <c r="N249" s="34" t="str">
        <f t="shared" si="54"/>
        <v>Puntos por equipo</v>
      </c>
      <c r="O249" s="34">
        <f t="shared" si="55"/>
        <v>105.68333333333334</v>
      </c>
      <c r="P249" s="34">
        <f t="shared" si="56"/>
        <v>0</v>
      </c>
    </row>
    <row r="250" spans="2:16" ht="18.600000000000001" customHeight="1" x14ac:dyDescent="0.3">
      <c r="C250" t="s">
        <v>4110</v>
      </c>
      <c r="D250" s="15">
        <v>0</v>
      </c>
      <c r="H250" s="34" t="str">
        <f t="shared" si="49"/>
        <v>LLAYLLAY 19 V</v>
      </c>
      <c r="I250" s="34" t="str">
        <f t="shared" si="50"/>
        <v>KEHAILAN A</v>
      </c>
      <c r="J250" s="34" t="str">
        <f t="shared" si="51"/>
        <v>FELIPE PERO DOMEYKO</v>
      </c>
      <c r="K250" s="34">
        <f t="shared" si="48"/>
        <v>0</v>
      </c>
      <c r="L250" s="34">
        <f t="shared" si="52"/>
        <v>2</v>
      </c>
      <c r="M250" s="34">
        <f t="shared" si="53"/>
        <v>1</v>
      </c>
      <c r="N250" s="34" t="str">
        <f t="shared" si="54"/>
        <v>Puntos por equipo</v>
      </c>
      <c r="O250" s="34">
        <f t="shared" si="55"/>
        <v>0</v>
      </c>
      <c r="P250" s="34">
        <f t="shared" si="56"/>
        <v>0</v>
      </c>
    </row>
    <row r="251" spans="2:16" ht="18.600000000000001" customHeight="1" x14ac:dyDescent="0.3">
      <c r="C251" t="s">
        <v>3226</v>
      </c>
      <c r="D251" s="15">
        <v>0</v>
      </c>
      <c r="H251" s="34" t="str">
        <f t="shared" si="49"/>
        <v>LLAYLLAY 19 V</v>
      </c>
      <c r="I251" s="34" t="str">
        <f t="shared" si="50"/>
        <v>KEHAILAN A</v>
      </c>
      <c r="J251" s="34" t="str">
        <f t="shared" si="51"/>
        <v>MATIAS LILLO</v>
      </c>
      <c r="K251" s="34">
        <f t="shared" si="48"/>
        <v>0</v>
      </c>
      <c r="L251" s="34">
        <f t="shared" si="52"/>
        <v>3</v>
      </c>
      <c r="M251" s="34">
        <f t="shared" si="53"/>
        <v>1</v>
      </c>
      <c r="N251" s="34" t="str">
        <f t="shared" si="54"/>
        <v>Puntos por equipo</v>
      </c>
      <c r="O251" s="34">
        <f t="shared" si="55"/>
        <v>0</v>
      </c>
      <c r="P251" s="34">
        <f t="shared" si="56"/>
        <v>0</v>
      </c>
    </row>
    <row r="252" spans="2:16" ht="18.600000000000001" customHeight="1" x14ac:dyDescent="0.3">
      <c r="B252" t="s">
        <v>3241</v>
      </c>
      <c r="C252" t="s">
        <v>1183</v>
      </c>
      <c r="D252" s="15">
        <v>0</v>
      </c>
      <c r="H252" s="34" t="str">
        <f t="shared" si="49"/>
        <v>LLAYLLAY 19 V</v>
      </c>
      <c r="I252" s="34" t="str">
        <f t="shared" si="50"/>
        <v>SANDEK 2</v>
      </c>
      <c r="J252" s="34" t="str">
        <f t="shared" si="51"/>
        <v>JUAN GOMEZ</v>
      </c>
      <c r="K252" s="34">
        <f t="shared" si="48"/>
        <v>0</v>
      </c>
      <c r="L252" s="34">
        <f t="shared" si="52"/>
        <v>1</v>
      </c>
      <c r="M252" s="34">
        <f t="shared" si="53"/>
        <v>1</v>
      </c>
      <c r="N252" s="34" t="str">
        <f t="shared" si="54"/>
        <v>Puntos por equipo</v>
      </c>
      <c r="O252" s="34">
        <f t="shared" si="55"/>
        <v>0</v>
      </c>
      <c r="P252" s="34">
        <f t="shared" si="56"/>
        <v>0</v>
      </c>
    </row>
    <row r="253" spans="2:16" ht="18.600000000000001" customHeight="1" x14ac:dyDescent="0.3">
      <c r="C253"/>
      <c r="D253"/>
      <c r="H253" s="34" t="str">
        <f t="shared" si="49"/>
        <v>LLAYLLAY 19 V</v>
      </c>
      <c r="I253" s="34" t="str">
        <f t="shared" si="50"/>
        <v>SANDEK 2</v>
      </c>
      <c r="J253" s="34" t="str">
        <f t="shared" si="51"/>
        <v>JUAN GOMEZ</v>
      </c>
      <c r="K253" s="34">
        <f t="shared" si="48"/>
        <v>0</v>
      </c>
      <c r="L253" s="34">
        <f t="shared" si="52"/>
        <v>2</v>
      </c>
      <c r="M253" s="34">
        <f t="shared" si="53"/>
        <v>1</v>
      </c>
      <c r="N253" s="34" t="str">
        <f t="shared" si="54"/>
        <v>Puntos por equipo</v>
      </c>
      <c r="O253" s="34">
        <f t="shared" si="55"/>
        <v>0</v>
      </c>
      <c r="P253" s="34">
        <f t="shared" si="56"/>
        <v>0</v>
      </c>
    </row>
    <row r="254" spans="2:16" ht="18.600000000000001" customHeight="1" x14ac:dyDescent="0.3">
      <c r="C254"/>
      <c r="D254"/>
      <c r="H254" s="34" t="str">
        <f t="shared" si="49"/>
        <v>LLAYLLAY 19 V</v>
      </c>
      <c r="I254" s="34" t="str">
        <f t="shared" si="50"/>
        <v>SANDEK 2</v>
      </c>
      <c r="J254" s="34" t="str">
        <f t="shared" si="51"/>
        <v>JUAN GOMEZ</v>
      </c>
      <c r="K254" s="34">
        <f t="shared" si="48"/>
        <v>0</v>
      </c>
      <c r="L254" s="34">
        <f t="shared" si="52"/>
        <v>3</v>
      </c>
      <c r="M254" s="34">
        <f t="shared" si="53"/>
        <v>1</v>
      </c>
      <c r="N254" s="34" t="str">
        <f t="shared" si="54"/>
        <v>Puntos por equipo</v>
      </c>
      <c r="O254" s="34">
        <f t="shared" si="55"/>
        <v>0</v>
      </c>
      <c r="P254" s="34">
        <f t="shared" si="56"/>
        <v>0</v>
      </c>
    </row>
    <row r="255" spans="2:16" ht="18.600000000000001" customHeight="1" x14ac:dyDescent="0.3">
      <c r="C255"/>
      <c r="D255"/>
      <c r="H255" s="34" t="str">
        <f t="shared" si="49"/>
        <v>LLAYLLAY 19 V</v>
      </c>
      <c r="I255" s="34" t="str">
        <f t="shared" si="50"/>
        <v>SANDEK 2</v>
      </c>
      <c r="J255" s="34" t="str">
        <f t="shared" si="51"/>
        <v>JUAN GOMEZ</v>
      </c>
      <c r="K255" s="34">
        <f t="shared" si="48"/>
        <v>0</v>
      </c>
      <c r="L255" s="34">
        <f t="shared" si="52"/>
        <v>4</v>
      </c>
      <c r="M255" s="34">
        <f t="shared" si="53"/>
        <v>1</v>
      </c>
      <c r="N255" s="34" t="str">
        <f t="shared" si="54"/>
        <v>Puntos por equipo</v>
      </c>
      <c r="O255" s="34">
        <f t="shared" si="55"/>
        <v>0</v>
      </c>
      <c r="P255" s="34">
        <f t="shared" si="56"/>
        <v>0</v>
      </c>
    </row>
    <row r="256" spans="2:16" ht="18.600000000000001" customHeight="1" x14ac:dyDescent="0.3">
      <c r="C256"/>
      <c r="D256"/>
      <c r="H256" s="34" t="str">
        <f t="shared" si="49"/>
        <v>LLAYLLAY 19 V</v>
      </c>
      <c r="I256" s="34" t="str">
        <f t="shared" si="50"/>
        <v>SANDEK 2</v>
      </c>
      <c r="J256" s="34" t="str">
        <f t="shared" si="51"/>
        <v>JUAN GOMEZ</v>
      </c>
      <c r="K256" s="34">
        <f t="shared" si="48"/>
        <v>0</v>
      </c>
      <c r="L256" s="34">
        <f t="shared" si="52"/>
        <v>5</v>
      </c>
      <c r="M256" s="34">
        <f t="shared" si="53"/>
        <v>0</v>
      </c>
      <c r="N256" s="34" t="str">
        <f t="shared" si="54"/>
        <v>Puntos no considerados</v>
      </c>
      <c r="O256" s="34">
        <f t="shared" si="55"/>
        <v>0</v>
      </c>
      <c r="P256" s="34">
        <f t="shared" si="56"/>
        <v>0</v>
      </c>
    </row>
    <row r="257" spans="3:16" ht="18.600000000000001" customHeight="1" x14ac:dyDescent="0.3">
      <c r="C257"/>
      <c r="D257"/>
      <c r="H257" s="34" t="str">
        <f t="shared" si="49"/>
        <v>LLAYLLAY 19 V</v>
      </c>
      <c r="I257" s="34" t="str">
        <f t="shared" si="50"/>
        <v>SANDEK 2</v>
      </c>
      <c r="J257" s="34" t="str">
        <f t="shared" si="51"/>
        <v>JUAN GOMEZ</v>
      </c>
      <c r="K257" s="34">
        <f t="shared" si="48"/>
        <v>0</v>
      </c>
      <c r="L257" s="34">
        <f t="shared" si="52"/>
        <v>6</v>
      </c>
      <c r="M257" s="34">
        <f t="shared" si="53"/>
        <v>0</v>
      </c>
      <c r="N257" s="34" t="str">
        <f t="shared" si="54"/>
        <v>Puntos no considerados</v>
      </c>
      <c r="O257" s="34">
        <f t="shared" si="55"/>
        <v>0</v>
      </c>
      <c r="P257" s="34">
        <f t="shared" si="56"/>
        <v>0</v>
      </c>
    </row>
    <row r="258" spans="3:16" ht="18.600000000000001" customHeight="1" x14ac:dyDescent="0.3">
      <c r="C258"/>
      <c r="D258"/>
      <c r="H258" s="34" t="str">
        <f t="shared" si="49"/>
        <v>LLAYLLAY 19 V</v>
      </c>
      <c r="I258" s="34" t="str">
        <f t="shared" si="50"/>
        <v>SANDEK 2</v>
      </c>
      <c r="J258" s="34" t="str">
        <f t="shared" si="51"/>
        <v>JUAN GOMEZ</v>
      </c>
      <c r="K258" s="34">
        <f t="shared" si="48"/>
        <v>0</v>
      </c>
      <c r="L258" s="34">
        <f t="shared" si="52"/>
        <v>7</v>
      </c>
      <c r="M258" s="34">
        <f t="shared" si="53"/>
        <v>0</v>
      </c>
      <c r="N258" s="34" t="str">
        <f t="shared" si="54"/>
        <v>Puntos no considerados</v>
      </c>
      <c r="O258" s="34">
        <f t="shared" si="55"/>
        <v>0</v>
      </c>
      <c r="P258" s="34">
        <f t="shared" si="56"/>
        <v>0</v>
      </c>
    </row>
    <row r="259" spans="3:16" ht="18.600000000000001" customHeight="1" x14ac:dyDescent="0.3">
      <c r="C259"/>
      <c r="D259"/>
      <c r="H259" s="34" t="str">
        <f t="shared" si="49"/>
        <v>LLAYLLAY 19 V</v>
      </c>
      <c r="I259" s="34" t="str">
        <f t="shared" si="50"/>
        <v>SANDEK 2</v>
      </c>
      <c r="J259" s="34" t="str">
        <f t="shared" si="51"/>
        <v>JUAN GOMEZ</v>
      </c>
      <c r="K259" s="34">
        <f t="shared" si="48"/>
        <v>0</v>
      </c>
      <c r="L259" s="34">
        <f t="shared" si="52"/>
        <v>8</v>
      </c>
      <c r="M259" s="34">
        <f t="shared" si="53"/>
        <v>0</v>
      </c>
      <c r="N259" s="34" t="str">
        <f t="shared" si="54"/>
        <v>Puntos no considerados</v>
      </c>
      <c r="O259" s="34">
        <f t="shared" si="55"/>
        <v>0</v>
      </c>
      <c r="P259" s="34">
        <f t="shared" si="56"/>
        <v>0</v>
      </c>
    </row>
    <row r="260" spans="3:16" ht="18.600000000000001" customHeight="1" x14ac:dyDescent="0.3">
      <c r="C260"/>
      <c r="D260"/>
      <c r="H260" s="34" t="str">
        <f t="shared" si="49"/>
        <v>LLAYLLAY 19 V</v>
      </c>
      <c r="I260" s="34" t="str">
        <f t="shared" si="50"/>
        <v>SANDEK 2</v>
      </c>
      <c r="J260" s="34" t="str">
        <f t="shared" si="51"/>
        <v>JUAN GOMEZ</v>
      </c>
      <c r="K260" s="34">
        <f t="shared" si="48"/>
        <v>0</v>
      </c>
      <c r="L260" s="34">
        <f t="shared" si="52"/>
        <v>9</v>
      </c>
      <c r="M260" s="34">
        <f t="shared" si="53"/>
        <v>0</v>
      </c>
      <c r="N260" s="34" t="str">
        <f t="shared" si="54"/>
        <v>Puntos no considerados</v>
      </c>
      <c r="O260" s="34">
        <f t="shared" si="55"/>
        <v>0</v>
      </c>
      <c r="P260" s="34">
        <f t="shared" si="56"/>
        <v>0</v>
      </c>
    </row>
    <row r="261" spans="3:16" ht="18.600000000000001" customHeight="1" x14ac:dyDescent="0.3">
      <c r="C261"/>
      <c r="D261"/>
      <c r="H261" s="34" t="str">
        <f t="shared" si="49"/>
        <v>LLAYLLAY 19 V</v>
      </c>
      <c r="I261" s="34" t="str">
        <f t="shared" si="50"/>
        <v>SANDEK 2</v>
      </c>
      <c r="J261" s="34" t="str">
        <f t="shared" si="51"/>
        <v>JUAN GOMEZ</v>
      </c>
      <c r="K261" s="34">
        <f t="shared" si="48"/>
        <v>0</v>
      </c>
      <c r="L261" s="34">
        <f t="shared" si="52"/>
        <v>10</v>
      </c>
      <c r="M261" s="34">
        <f t="shared" si="53"/>
        <v>0</v>
      </c>
      <c r="N261" s="34" t="str">
        <f t="shared" si="54"/>
        <v>Puntos no considerados</v>
      </c>
      <c r="O261" s="34">
        <f t="shared" si="55"/>
        <v>0</v>
      </c>
      <c r="P261" s="34">
        <f t="shared" si="56"/>
        <v>0</v>
      </c>
    </row>
    <row r="262" spans="3:16" ht="18.600000000000001" customHeight="1" x14ac:dyDescent="0.3">
      <c r="C262"/>
      <c r="D262"/>
      <c r="H262" s="34" t="str">
        <f t="shared" si="49"/>
        <v>LLAYLLAY 19 V</v>
      </c>
      <c r="I262" s="34" t="str">
        <f t="shared" si="50"/>
        <v>SANDEK 2</v>
      </c>
      <c r="J262" s="34" t="str">
        <f t="shared" si="51"/>
        <v>JUAN GOMEZ</v>
      </c>
      <c r="K262" s="34">
        <f t="shared" si="48"/>
        <v>0</v>
      </c>
      <c r="L262" s="34">
        <f t="shared" si="52"/>
        <v>11</v>
      </c>
      <c r="M262" s="34">
        <f t="shared" si="53"/>
        <v>0</v>
      </c>
      <c r="N262" s="34" t="str">
        <f t="shared" si="54"/>
        <v>Puntos no considerados</v>
      </c>
      <c r="O262" s="34">
        <f t="shared" si="55"/>
        <v>0</v>
      </c>
      <c r="P262" s="34">
        <f t="shared" si="56"/>
        <v>0</v>
      </c>
    </row>
    <row r="263" spans="3:16" ht="18.600000000000001" customHeight="1" x14ac:dyDescent="0.3">
      <c r="C263"/>
      <c r="D263"/>
      <c r="H263" s="34" t="str">
        <f t="shared" si="49"/>
        <v>LLAYLLAY 19 V</v>
      </c>
      <c r="I263" s="34" t="str">
        <f t="shared" si="50"/>
        <v>SANDEK 2</v>
      </c>
      <c r="J263" s="34" t="str">
        <f t="shared" si="51"/>
        <v>JUAN GOMEZ</v>
      </c>
      <c r="K263" s="34">
        <f t="shared" ref="K263:K326" si="57">D263</f>
        <v>0</v>
      </c>
      <c r="L263" s="34">
        <f t="shared" si="52"/>
        <v>12</v>
      </c>
      <c r="M263" s="34">
        <f t="shared" si="53"/>
        <v>0</v>
      </c>
      <c r="N263" s="34" t="str">
        <f t="shared" si="54"/>
        <v>Puntos no considerados</v>
      </c>
      <c r="O263" s="34">
        <f t="shared" si="55"/>
        <v>0</v>
      </c>
      <c r="P263" s="34">
        <f t="shared" si="56"/>
        <v>0</v>
      </c>
    </row>
    <row r="264" spans="3:16" ht="18.600000000000001" customHeight="1" x14ac:dyDescent="0.3">
      <c r="C264"/>
      <c r="D264"/>
      <c r="H264" s="34" t="str">
        <f t="shared" si="49"/>
        <v>LLAYLLAY 19 V</v>
      </c>
      <c r="I264" s="34" t="str">
        <f t="shared" si="50"/>
        <v>SANDEK 2</v>
      </c>
      <c r="J264" s="34" t="str">
        <f t="shared" si="51"/>
        <v>JUAN GOMEZ</v>
      </c>
      <c r="K264" s="34">
        <f t="shared" si="57"/>
        <v>0</v>
      </c>
      <c r="L264" s="34">
        <f t="shared" si="52"/>
        <v>13</v>
      </c>
      <c r="M264" s="34">
        <f t="shared" si="53"/>
        <v>0</v>
      </c>
      <c r="N264" s="34" t="str">
        <f t="shared" si="54"/>
        <v>Puntos no considerados</v>
      </c>
      <c r="O264" s="34">
        <f t="shared" si="55"/>
        <v>0</v>
      </c>
      <c r="P264" s="34">
        <f t="shared" si="56"/>
        <v>0</v>
      </c>
    </row>
    <row r="265" spans="3:16" ht="18.600000000000001" customHeight="1" x14ac:dyDescent="0.3">
      <c r="C265"/>
      <c r="D265"/>
      <c r="H265" s="34" t="str">
        <f t="shared" si="49"/>
        <v>LLAYLLAY 19 V</v>
      </c>
      <c r="I265" s="34" t="str">
        <f t="shared" si="50"/>
        <v>SANDEK 2</v>
      </c>
      <c r="J265" s="34" t="str">
        <f t="shared" si="51"/>
        <v>JUAN GOMEZ</v>
      </c>
      <c r="K265" s="34">
        <f t="shared" si="57"/>
        <v>0</v>
      </c>
      <c r="L265" s="34">
        <f t="shared" si="52"/>
        <v>14</v>
      </c>
      <c r="M265" s="34">
        <f t="shared" si="53"/>
        <v>0</v>
      </c>
      <c r="N265" s="34" t="str">
        <f t="shared" si="54"/>
        <v>Puntos no considerados</v>
      </c>
      <c r="O265" s="34">
        <f t="shared" si="55"/>
        <v>0</v>
      </c>
      <c r="P265" s="34">
        <f t="shared" si="56"/>
        <v>0</v>
      </c>
    </row>
    <row r="266" spans="3:16" ht="18.600000000000001" customHeight="1" x14ac:dyDescent="0.3">
      <c r="C266"/>
      <c r="D266"/>
      <c r="H266" s="34" t="str">
        <f t="shared" si="49"/>
        <v>LLAYLLAY 19 V</v>
      </c>
      <c r="I266" s="34" t="str">
        <f t="shared" si="50"/>
        <v>SANDEK 2</v>
      </c>
      <c r="J266" s="34" t="str">
        <f t="shared" si="51"/>
        <v>JUAN GOMEZ</v>
      </c>
      <c r="K266" s="34">
        <f t="shared" si="57"/>
        <v>0</v>
      </c>
      <c r="L266" s="34">
        <f t="shared" si="52"/>
        <v>15</v>
      </c>
      <c r="M266" s="34">
        <f t="shared" si="53"/>
        <v>0</v>
      </c>
      <c r="N266" s="34" t="str">
        <f t="shared" si="54"/>
        <v>Puntos no considerados</v>
      </c>
      <c r="O266" s="34">
        <f t="shared" si="55"/>
        <v>0</v>
      </c>
      <c r="P266" s="34">
        <f t="shared" si="56"/>
        <v>0</v>
      </c>
    </row>
    <row r="267" spans="3:16" ht="18.600000000000001" customHeight="1" x14ac:dyDescent="0.3">
      <c r="C267"/>
      <c r="D267"/>
      <c r="H267" s="34" t="str">
        <f t="shared" si="49"/>
        <v>LLAYLLAY 19 V</v>
      </c>
      <c r="I267" s="34" t="str">
        <f t="shared" si="50"/>
        <v>SANDEK 2</v>
      </c>
      <c r="J267" s="34" t="str">
        <f t="shared" si="51"/>
        <v>JUAN GOMEZ</v>
      </c>
      <c r="K267" s="34">
        <f t="shared" si="57"/>
        <v>0</v>
      </c>
      <c r="L267" s="34">
        <f t="shared" si="52"/>
        <v>16</v>
      </c>
      <c r="M267" s="34">
        <f t="shared" si="53"/>
        <v>0</v>
      </c>
      <c r="N267" s="34" t="str">
        <f t="shared" si="54"/>
        <v>Puntos no considerados</v>
      </c>
      <c r="O267" s="34">
        <f t="shared" si="55"/>
        <v>0</v>
      </c>
      <c r="P267" s="34">
        <f t="shared" si="56"/>
        <v>0</v>
      </c>
    </row>
    <row r="268" spans="3:16" ht="18.600000000000001" customHeight="1" x14ac:dyDescent="0.3">
      <c r="C268"/>
      <c r="D268"/>
      <c r="H268" s="34" t="str">
        <f t="shared" si="49"/>
        <v>LLAYLLAY 19 V</v>
      </c>
      <c r="I268" s="34" t="str">
        <f t="shared" si="50"/>
        <v>SANDEK 2</v>
      </c>
      <c r="J268" s="34" t="str">
        <f t="shared" si="51"/>
        <v>JUAN GOMEZ</v>
      </c>
      <c r="K268" s="34">
        <f t="shared" si="57"/>
        <v>0</v>
      </c>
      <c r="L268" s="34">
        <f t="shared" si="52"/>
        <v>17</v>
      </c>
      <c r="M268" s="34">
        <f t="shared" si="53"/>
        <v>0</v>
      </c>
      <c r="N268" s="34" t="str">
        <f t="shared" si="54"/>
        <v>Puntos no considerados</v>
      </c>
      <c r="O268" s="34">
        <f t="shared" si="55"/>
        <v>0</v>
      </c>
      <c r="P268" s="34">
        <f t="shared" si="56"/>
        <v>0</v>
      </c>
    </row>
    <row r="269" spans="3:16" ht="18.600000000000001" customHeight="1" x14ac:dyDescent="0.3">
      <c r="C269"/>
      <c r="D269"/>
      <c r="H269" s="34" t="str">
        <f t="shared" si="49"/>
        <v>LLAYLLAY 19 V</v>
      </c>
      <c r="I269" s="34" t="str">
        <f t="shared" si="50"/>
        <v>SANDEK 2</v>
      </c>
      <c r="J269" s="34" t="str">
        <f t="shared" si="51"/>
        <v>JUAN GOMEZ</v>
      </c>
      <c r="K269" s="34">
        <f t="shared" si="57"/>
        <v>0</v>
      </c>
      <c r="L269" s="34">
        <f t="shared" si="52"/>
        <v>18</v>
      </c>
      <c r="M269" s="34">
        <f t="shared" si="53"/>
        <v>0</v>
      </c>
      <c r="N269" s="34" t="str">
        <f t="shared" si="54"/>
        <v>Puntos no considerados</v>
      </c>
      <c r="O269" s="34">
        <f t="shared" si="55"/>
        <v>0</v>
      </c>
      <c r="P269" s="34">
        <f t="shared" si="56"/>
        <v>0</v>
      </c>
    </row>
    <row r="270" spans="3:16" ht="18.600000000000001" customHeight="1" x14ac:dyDescent="0.3">
      <c r="C270"/>
      <c r="D270"/>
      <c r="H270" s="34" t="str">
        <f t="shared" si="49"/>
        <v>LLAYLLAY 19 V</v>
      </c>
      <c r="I270" s="34" t="str">
        <f t="shared" si="50"/>
        <v>SANDEK 2</v>
      </c>
      <c r="J270" s="34" t="str">
        <f t="shared" si="51"/>
        <v>JUAN GOMEZ</v>
      </c>
      <c r="K270" s="34">
        <f t="shared" si="57"/>
        <v>0</v>
      </c>
      <c r="L270" s="34">
        <f t="shared" si="52"/>
        <v>19</v>
      </c>
      <c r="M270" s="34">
        <f t="shared" si="53"/>
        <v>0</v>
      </c>
      <c r="N270" s="34" t="str">
        <f t="shared" si="54"/>
        <v>Puntos no considerados</v>
      </c>
      <c r="O270" s="34">
        <f t="shared" si="55"/>
        <v>0</v>
      </c>
      <c r="P270" s="34">
        <f t="shared" si="56"/>
        <v>0</v>
      </c>
    </row>
    <row r="271" spans="3:16" ht="18.600000000000001" customHeight="1" x14ac:dyDescent="0.3">
      <c r="C271"/>
      <c r="D271"/>
      <c r="H271" s="34" t="str">
        <f t="shared" si="49"/>
        <v>LLAYLLAY 19 V</v>
      </c>
      <c r="I271" s="34" t="str">
        <f t="shared" si="50"/>
        <v>SANDEK 2</v>
      </c>
      <c r="J271" s="34" t="str">
        <f t="shared" si="51"/>
        <v>JUAN GOMEZ</v>
      </c>
      <c r="K271" s="34">
        <f t="shared" si="57"/>
        <v>0</v>
      </c>
      <c r="L271" s="34">
        <f t="shared" si="52"/>
        <v>20</v>
      </c>
      <c r="M271" s="34">
        <f t="shared" si="53"/>
        <v>0</v>
      </c>
      <c r="N271" s="34" t="str">
        <f t="shared" si="54"/>
        <v>Puntos no considerados</v>
      </c>
      <c r="O271" s="34">
        <f t="shared" si="55"/>
        <v>0</v>
      </c>
      <c r="P271" s="34">
        <f t="shared" si="56"/>
        <v>0</v>
      </c>
    </row>
    <row r="272" spans="3:16" ht="18.600000000000001" customHeight="1" x14ac:dyDescent="0.3">
      <c r="C272"/>
      <c r="D272"/>
      <c r="H272" s="34" t="str">
        <f t="shared" si="49"/>
        <v>LLAYLLAY 19 V</v>
      </c>
      <c r="I272" s="34" t="str">
        <f t="shared" si="50"/>
        <v>SANDEK 2</v>
      </c>
      <c r="J272" s="34" t="str">
        <f t="shared" si="51"/>
        <v>JUAN GOMEZ</v>
      </c>
      <c r="K272" s="34">
        <f t="shared" si="57"/>
        <v>0</v>
      </c>
      <c r="L272" s="34">
        <f t="shared" si="52"/>
        <v>21</v>
      </c>
      <c r="M272" s="34">
        <f t="shared" si="53"/>
        <v>0</v>
      </c>
      <c r="N272" s="34" t="str">
        <f t="shared" si="54"/>
        <v>Puntos no considerados</v>
      </c>
      <c r="O272" s="34">
        <f t="shared" si="55"/>
        <v>0</v>
      </c>
      <c r="P272" s="34">
        <f t="shared" si="56"/>
        <v>0</v>
      </c>
    </row>
    <row r="273" spans="3:16" ht="18.600000000000001" customHeight="1" x14ac:dyDescent="0.3">
      <c r="C273"/>
      <c r="D273"/>
      <c r="H273" s="34" t="str">
        <f t="shared" si="49"/>
        <v>LLAYLLAY 19 V</v>
      </c>
      <c r="I273" s="34" t="str">
        <f t="shared" si="50"/>
        <v>SANDEK 2</v>
      </c>
      <c r="J273" s="34" t="str">
        <f t="shared" si="51"/>
        <v>JUAN GOMEZ</v>
      </c>
      <c r="K273" s="34">
        <f t="shared" si="57"/>
        <v>0</v>
      </c>
      <c r="L273" s="34">
        <f t="shared" si="52"/>
        <v>22</v>
      </c>
      <c r="M273" s="34">
        <f t="shared" si="53"/>
        <v>0</v>
      </c>
      <c r="N273" s="34" t="str">
        <f t="shared" si="54"/>
        <v>Puntos no considerados</v>
      </c>
      <c r="O273" s="34">
        <f t="shared" si="55"/>
        <v>0</v>
      </c>
      <c r="P273" s="34">
        <f t="shared" si="56"/>
        <v>0</v>
      </c>
    </row>
    <row r="274" spans="3:16" ht="18.600000000000001" customHeight="1" x14ac:dyDescent="0.3">
      <c r="C274"/>
      <c r="D274"/>
      <c r="H274" s="34" t="str">
        <f t="shared" si="49"/>
        <v>LLAYLLAY 19 V</v>
      </c>
      <c r="I274" s="34" t="str">
        <f t="shared" si="50"/>
        <v>SANDEK 2</v>
      </c>
      <c r="J274" s="34" t="str">
        <f t="shared" si="51"/>
        <v>JUAN GOMEZ</v>
      </c>
      <c r="K274" s="34">
        <f t="shared" si="57"/>
        <v>0</v>
      </c>
      <c r="L274" s="34">
        <f t="shared" si="52"/>
        <v>23</v>
      </c>
      <c r="M274" s="34">
        <f t="shared" si="53"/>
        <v>0</v>
      </c>
      <c r="N274" s="34" t="str">
        <f t="shared" si="54"/>
        <v>Puntos no considerados</v>
      </c>
      <c r="O274" s="34">
        <f t="shared" si="55"/>
        <v>0</v>
      </c>
      <c r="P274" s="34">
        <f t="shared" si="56"/>
        <v>0</v>
      </c>
    </row>
    <row r="275" spans="3:16" ht="18.600000000000001" customHeight="1" x14ac:dyDescent="0.3">
      <c r="C275"/>
      <c r="D275"/>
      <c r="H275" s="34" t="str">
        <f t="shared" si="49"/>
        <v>LLAYLLAY 19 V</v>
      </c>
      <c r="I275" s="34" t="str">
        <f t="shared" si="50"/>
        <v>SANDEK 2</v>
      </c>
      <c r="J275" s="34" t="str">
        <f t="shared" si="51"/>
        <v>JUAN GOMEZ</v>
      </c>
      <c r="K275" s="34">
        <f t="shared" si="57"/>
        <v>0</v>
      </c>
      <c r="L275" s="34">
        <f t="shared" si="52"/>
        <v>24</v>
      </c>
      <c r="M275" s="34">
        <f t="shared" si="53"/>
        <v>0</v>
      </c>
      <c r="N275" s="34" t="str">
        <f t="shared" si="54"/>
        <v>Puntos no considerados</v>
      </c>
      <c r="O275" s="34">
        <f t="shared" si="55"/>
        <v>0</v>
      </c>
      <c r="P275" s="34">
        <f t="shared" si="56"/>
        <v>0</v>
      </c>
    </row>
    <row r="276" spans="3:16" ht="18.600000000000001" customHeight="1" x14ac:dyDescent="0.3">
      <c r="C276"/>
      <c r="D276"/>
      <c r="H276" s="34" t="str">
        <f t="shared" si="49"/>
        <v>LLAYLLAY 19 V</v>
      </c>
      <c r="I276" s="34" t="str">
        <f t="shared" si="50"/>
        <v>SANDEK 2</v>
      </c>
      <c r="J276" s="34" t="str">
        <f t="shared" si="51"/>
        <v>JUAN GOMEZ</v>
      </c>
      <c r="K276" s="34">
        <f t="shared" si="57"/>
        <v>0</v>
      </c>
      <c r="L276" s="34">
        <f t="shared" si="52"/>
        <v>25</v>
      </c>
      <c r="M276" s="34">
        <f t="shared" si="53"/>
        <v>0</v>
      </c>
      <c r="N276" s="34" t="str">
        <f t="shared" si="54"/>
        <v>Puntos no considerados</v>
      </c>
      <c r="O276" s="34">
        <f t="shared" si="55"/>
        <v>0</v>
      </c>
      <c r="P276" s="34">
        <f t="shared" si="56"/>
        <v>0</v>
      </c>
    </row>
    <row r="277" spans="3:16" ht="18.600000000000001" customHeight="1" x14ac:dyDescent="0.3">
      <c r="C277"/>
      <c r="D277"/>
      <c r="H277" s="34" t="str">
        <f t="shared" si="49"/>
        <v>LLAYLLAY 19 V</v>
      </c>
      <c r="I277" s="34" t="str">
        <f t="shared" si="50"/>
        <v>SANDEK 2</v>
      </c>
      <c r="J277" s="34" t="str">
        <f t="shared" si="51"/>
        <v>JUAN GOMEZ</v>
      </c>
      <c r="K277" s="34">
        <f t="shared" si="57"/>
        <v>0</v>
      </c>
      <c r="L277" s="34">
        <f t="shared" si="52"/>
        <v>26</v>
      </c>
      <c r="M277" s="34">
        <f t="shared" si="53"/>
        <v>0</v>
      </c>
      <c r="N277" s="34" t="str">
        <f t="shared" si="54"/>
        <v>Puntos no considerados</v>
      </c>
      <c r="O277" s="34">
        <f t="shared" si="55"/>
        <v>0</v>
      </c>
      <c r="P277" s="34">
        <f t="shared" si="56"/>
        <v>0</v>
      </c>
    </row>
    <row r="278" spans="3:16" ht="18.600000000000001" customHeight="1" x14ac:dyDescent="0.3">
      <c r="C278"/>
      <c r="D278"/>
      <c r="H278" s="34" t="str">
        <f t="shared" si="49"/>
        <v>LLAYLLAY 19 V</v>
      </c>
      <c r="I278" s="34" t="str">
        <f t="shared" si="50"/>
        <v>SANDEK 2</v>
      </c>
      <c r="J278" s="34" t="str">
        <f t="shared" si="51"/>
        <v>JUAN GOMEZ</v>
      </c>
      <c r="K278" s="34">
        <f t="shared" si="57"/>
        <v>0</v>
      </c>
      <c r="L278" s="34">
        <f t="shared" si="52"/>
        <v>27</v>
      </c>
      <c r="M278" s="34">
        <f t="shared" si="53"/>
        <v>0</v>
      </c>
      <c r="N278" s="34" t="str">
        <f t="shared" si="54"/>
        <v>Puntos no considerados</v>
      </c>
      <c r="O278" s="34">
        <f t="shared" si="55"/>
        <v>0</v>
      </c>
      <c r="P278" s="34">
        <f t="shared" si="56"/>
        <v>0</v>
      </c>
    </row>
    <row r="279" spans="3:16" ht="18.600000000000001" customHeight="1" x14ac:dyDescent="0.3">
      <c r="C279"/>
      <c r="D279"/>
      <c r="H279" s="34" t="str">
        <f t="shared" si="49"/>
        <v>LLAYLLAY 19 V</v>
      </c>
      <c r="I279" s="34" t="str">
        <f t="shared" si="50"/>
        <v>SANDEK 2</v>
      </c>
      <c r="J279" s="34" t="str">
        <f t="shared" si="51"/>
        <v>JUAN GOMEZ</v>
      </c>
      <c r="K279" s="34">
        <f t="shared" si="57"/>
        <v>0</v>
      </c>
      <c r="L279" s="34">
        <f t="shared" si="52"/>
        <v>28</v>
      </c>
      <c r="M279" s="34">
        <f t="shared" si="53"/>
        <v>0</v>
      </c>
      <c r="N279" s="34" t="str">
        <f t="shared" si="54"/>
        <v>Puntos no considerados</v>
      </c>
      <c r="O279" s="34">
        <f t="shared" si="55"/>
        <v>0</v>
      </c>
      <c r="P279" s="34">
        <f t="shared" si="56"/>
        <v>0</v>
      </c>
    </row>
    <row r="280" spans="3:16" ht="18.600000000000001" customHeight="1" x14ac:dyDescent="0.3">
      <c r="C280"/>
      <c r="D280"/>
      <c r="H280" s="34" t="str">
        <f t="shared" si="49"/>
        <v>LLAYLLAY 19 V</v>
      </c>
      <c r="I280" s="34" t="str">
        <f t="shared" si="50"/>
        <v>SANDEK 2</v>
      </c>
      <c r="J280" s="34" t="str">
        <f t="shared" si="51"/>
        <v>JUAN GOMEZ</v>
      </c>
      <c r="K280" s="34">
        <f t="shared" si="57"/>
        <v>0</v>
      </c>
      <c r="L280" s="34">
        <f t="shared" si="52"/>
        <v>29</v>
      </c>
      <c r="M280" s="34">
        <f t="shared" si="53"/>
        <v>0</v>
      </c>
      <c r="N280" s="34" t="str">
        <f t="shared" si="54"/>
        <v>Puntos no considerados</v>
      </c>
      <c r="O280" s="34">
        <f t="shared" si="55"/>
        <v>0</v>
      </c>
      <c r="P280" s="34">
        <f t="shared" si="56"/>
        <v>0</v>
      </c>
    </row>
    <row r="281" spans="3:16" ht="18.600000000000001" customHeight="1" x14ac:dyDescent="0.3">
      <c r="C281"/>
      <c r="D281"/>
      <c r="H281" s="34" t="str">
        <f t="shared" si="49"/>
        <v>LLAYLLAY 19 V</v>
      </c>
      <c r="I281" s="34" t="str">
        <f t="shared" si="50"/>
        <v>SANDEK 2</v>
      </c>
      <c r="J281" s="34" t="str">
        <f t="shared" si="51"/>
        <v>JUAN GOMEZ</v>
      </c>
      <c r="K281" s="34">
        <f t="shared" si="57"/>
        <v>0</v>
      </c>
      <c r="L281" s="34">
        <f t="shared" si="52"/>
        <v>30</v>
      </c>
      <c r="M281" s="34">
        <f t="shared" si="53"/>
        <v>0</v>
      </c>
      <c r="N281" s="34" t="str">
        <f t="shared" si="54"/>
        <v>Puntos no considerados</v>
      </c>
      <c r="O281" s="34">
        <f t="shared" si="55"/>
        <v>0</v>
      </c>
      <c r="P281" s="34">
        <f t="shared" si="56"/>
        <v>0</v>
      </c>
    </row>
    <row r="282" spans="3:16" ht="18.600000000000001" customHeight="1" x14ac:dyDescent="0.3">
      <c r="C282"/>
      <c r="D282"/>
      <c r="H282" s="34" t="str">
        <f t="shared" si="49"/>
        <v>LLAYLLAY 19 V</v>
      </c>
      <c r="I282" s="34" t="str">
        <f t="shared" si="50"/>
        <v>SANDEK 2</v>
      </c>
      <c r="J282" s="34" t="str">
        <f t="shared" si="51"/>
        <v>JUAN GOMEZ</v>
      </c>
      <c r="K282" s="34">
        <f t="shared" si="57"/>
        <v>0</v>
      </c>
      <c r="L282" s="34">
        <f t="shared" si="52"/>
        <v>31</v>
      </c>
      <c r="M282" s="34">
        <f t="shared" si="53"/>
        <v>0</v>
      </c>
      <c r="N282" s="34" t="str">
        <f t="shared" si="54"/>
        <v>Puntos no considerados</v>
      </c>
      <c r="O282" s="34">
        <f t="shared" si="55"/>
        <v>0</v>
      </c>
      <c r="P282" s="34">
        <f t="shared" si="56"/>
        <v>0</v>
      </c>
    </row>
    <row r="283" spans="3:16" ht="18.600000000000001" customHeight="1" x14ac:dyDescent="0.3">
      <c r="C283"/>
      <c r="D283"/>
      <c r="H283" s="34" t="str">
        <f t="shared" si="49"/>
        <v>LLAYLLAY 19 V</v>
      </c>
      <c r="I283" s="34" t="str">
        <f t="shared" si="50"/>
        <v>SANDEK 2</v>
      </c>
      <c r="J283" s="34" t="str">
        <f t="shared" si="51"/>
        <v>JUAN GOMEZ</v>
      </c>
      <c r="K283" s="34">
        <f t="shared" si="57"/>
        <v>0</v>
      </c>
      <c r="L283" s="34">
        <f t="shared" si="52"/>
        <v>32</v>
      </c>
      <c r="M283" s="34">
        <f t="shared" si="53"/>
        <v>0</v>
      </c>
      <c r="N283" s="34" t="str">
        <f t="shared" si="54"/>
        <v>Puntos no considerados</v>
      </c>
      <c r="O283" s="34">
        <f t="shared" si="55"/>
        <v>0</v>
      </c>
      <c r="P283" s="34">
        <f t="shared" si="56"/>
        <v>0</v>
      </c>
    </row>
    <row r="284" spans="3:16" ht="18.600000000000001" customHeight="1" x14ac:dyDescent="0.3">
      <c r="C284"/>
      <c r="D284"/>
      <c r="H284" s="34" t="str">
        <f t="shared" si="49"/>
        <v>LLAYLLAY 19 V</v>
      </c>
      <c r="I284" s="34" t="str">
        <f t="shared" si="50"/>
        <v>SANDEK 2</v>
      </c>
      <c r="J284" s="34" t="str">
        <f t="shared" si="51"/>
        <v>JUAN GOMEZ</v>
      </c>
      <c r="K284" s="34">
        <f t="shared" si="57"/>
        <v>0</v>
      </c>
      <c r="L284" s="34">
        <f t="shared" si="52"/>
        <v>33</v>
      </c>
      <c r="M284" s="34">
        <f t="shared" si="53"/>
        <v>0</v>
      </c>
      <c r="N284" s="34" t="str">
        <f t="shared" si="54"/>
        <v>Puntos no considerados</v>
      </c>
      <c r="O284" s="34">
        <f t="shared" si="55"/>
        <v>0</v>
      </c>
      <c r="P284" s="34">
        <f t="shared" si="56"/>
        <v>0</v>
      </c>
    </row>
    <row r="285" spans="3:16" ht="18.600000000000001" customHeight="1" x14ac:dyDescent="0.3">
      <c r="C285"/>
      <c r="D285"/>
      <c r="H285" s="34" t="str">
        <f t="shared" si="49"/>
        <v>LLAYLLAY 19 V</v>
      </c>
      <c r="I285" s="34" t="str">
        <f t="shared" si="50"/>
        <v>SANDEK 2</v>
      </c>
      <c r="J285" s="34" t="str">
        <f t="shared" si="51"/>
        <v>JUAN GOMEZ</v>
      </c>
      <c r="K285" s="34">
        <f t="shared" si="57"/>
        <v>0</v>
      </c>
      <c r="L285" s="34">
        <f t="shared" si="52"/>
        <v>34</v>
      </c>
      <c r="M285" s="34">
        <f t="shared" si="53"/>
        <v>0</v>
      </c>
      <c r="N285" s="34" t="str">
        <f t="shared" si="54"/>
        <v>Puntos no considerados</v>
      </c>
      <c r="O285" s="34">
        <f t="shared" si="55"/>
        <v>0</v>
      </c>
      <c r="P285" s="34">
        <f t="shared" si="56"/>
        <v>0</v>
      </c>
    </row>
    <row r="286" spans="3:16" ht="18.600000000000001" customHeight="1" x14ac:dyDescent="0.3">
      <c r="C286"/>
      <c r="D286"/>
      <c r="H286" s="34" t="str">
        <f t="shared" si="49"/>
        <v>LLAYLLAY 19 V</v>
      </c>
      <c r="I286" s="34" t="str">
        <f t="shared" si="50"/>
        <v>SANDEK 2</v>
      </c>
      <c r="J286" s="34" t="str">
        <f t="shared" si="51"/>
        <v>JUAN GOMEZ</v>
      </c>
      <c r="K286" s="34">
        <f t="shared" si="57"/>
        <v>0</v>
      </c>
      <c r="L286" s="34">
        <f t="shared" si="52"/>
        <v>35</v>
      </c>
      <c r="M286" s="34">
        <f t="shared" si="53"/>
        <v>0</v>
      </c>
      <c r="N286" s="34" t="str">
        <f t="shared" si="54"/>
        <v>Puntos no considerados</v>
      </c>
      <c r="O286" s="34">
        <f t="shared" si="55"/>
        <v>0</v>
      </c>
      <c r="P286" s="34">
        <f t="shared" si="56"/>
        <v>0</v>
      </c>
    </row>
    <row r="287" spans="3:16" ht="18.600000000000001" customHeight="1" x14ac:dyDescent="0.3">
      <c r="C287"/>
      <c r="D287"/>
      <c r="H287" s="34" t="str">
        <f t="shared" si="49"/>
        <v>LLAYLLAY 19 V</v>
      </c>
      <c r="I287" s="34" t="str">
        <f t="shared" si="50"/>
        <v>SANDEK 2</v>
      </c>
      <c r="J287" s="34" t="str">
        <f t="shared" si="51"/>
        <v>JUAN GOMEZ</v>
      </c>
      <c r="K287" s="34">
        <f t="shared" si="57"/>
        <v>0</v>
      </c>
      <c r="L287" s="34">
        <f t="shared" si="52"/>
        <v>36</v>
      </c>
      <c r="M287" s="34">
        <f t="shared" si="53"/>
        <v>0</v>
      </c>
      <c r="N287" s="34" t="str">
        <f t="shared" si="54"/>
        <v>Puntos no considerados</v>
      </c>
      <c r="O287" s="34">
        <f t="shared" si="55"/>
        <v>0</v>
      </c>
      <c r="P287" s="34">
        <f t="shared" si="56"/>
        <v>0</v>
      </c>
    </row>
    <row r="288" spans="3:16" ht="18.600000000000001" customHeight="1" x14ac:dyDescent="0.3">
      <c r="C288"/>
      <c r="D288"/>
      <c r="H288" s="34" t="str">
        <f t="shared" si="49"/>
        <v>LLAYLLAY 19 V</v>
      </c>
      <c r="I288" s="34" t="str">
        <f t="shared" si="50"/>
        <v>SANDEK 2</v>
      </c>
      <c r="J288" s="34" t="str">
        <f t="shared" si="51"/>
        <v>JUAN GOMEZ</v>
      </c>
      <c r="K288" s="34">
        <f t="shared" si="57"/>
        <v>0</v>
      </c>
      <c r="L288" s="34">
        <f t="shared" si="52"/>
        <v>37</v>
      </c>
      <c r="M288" s="34">
        <f t="shared" si="53"/>
        <v>0</v>
      </c>
      <c r="N288" s="34" t="str">
        <f t="shared" si="54"/>
        <v>Puntos no considerados</v>
      </c>
      <c r="O288" s="34">
        <f t="shared" si="55"/>
        <v>0</v>
      </c>
      <c r="P288" s="34">
        <f t="shared" si="56"/>
        <v>0</v>
      </c>
    </row>
    <row r="289" spans="3:16" ht="18.600000000000001" customHeight="1" x14ac:dyDescent="0.3">
      <c r="C289"/>
      <c r="D289"/>
      <c r="H289" s="34" t="str">
        <f t="shared" si="49"/>
        <v>LLAYLLAY 19 V</v>
      </c>
      <c r="I289" s="34" t="str">
        <f t="shared" si="50"/>
        <v>SANDEK 2</v>
      </c>
      <c r="J289" s="34" t="str">
        <f t="shared" si="51"/>
        <v>JUAN GOMEZ</v>
      </c>
      <c r="K289" s="34">
        <f t="shared" si="57"/>
        <v>0</v>
      </c>
      <c r="L289" s="34">
        <f t="shared" si="52"/>
        <v>38</v>
      </c>
      <c r="M289" s="34">
        <f t="shared" si="53"/>
        <v>0</v>
      </c>
      <c r="N289" s="34" t="str">
        <f t="shared" si="54"/>
        <v>Puntos no considerados</v>
      </c>
      <c r="O289" s="34">
        <f t="shared" si="55"/>
        <v>0</v>
      </c>
      <c r="P289" s="34">
        <f t="shared" si="56"/>
        <v>0</v>
      </c>
    </row>
    <row r="290" spans="3:16" ht="18.600000000000001" customHeight="1" x14ac:dyDescent="0.3">
      <c r="C290"/>
      <c r="D290"/>
      <c r="H290" s="34" t="str">
        <f t="shared" si="49"/>
        <v>LLAYLLAY 19 V</v>
      </c>
      <c r="I290" s="34" t="str">
        <f t="shared" si="50"/>
        <v>SANDEK 2</v>
      </c>
      <c r="J290" s="34" t="str">
        <f t="shared" si="51"/>
        <v>JUAN GOMEZ</v>
      </c>
      <c r="K290" s="34">
        <f t="shared" si="57"/>
        <v>0</v>
      </c>
      <c r="L290" s="34">
        <f t="shared" si="52"/>
        <v>39</v>
      </c>
      <c r="M290" s="34">
        <f t="shared" si="53"/>
        <v>0</v>
      </c>
      <c r="N290" s="34" t="str">
        <f t="shared" si="54"/>
        <v>Puntos no considerados</v>
      </c>
      <c r="O290" s="34">
        <f t="shared" si="55"/>
        <v>0</v>
      </c>
      <c r="P290" s="34">
        <f t="shared" si="56"/>
        <v>0</v>
      </c>
    </row>
    <row r="291" spans="3:16" ht="18.600000000000001" customHeight="1" x14ac:dyDescent="0.3">
      <c r="C291"/>
      <c r="D291"/>
      <c r="H291" s="34" t="str">
        <f t="shared" si="49"/>
        <v>LLAYLLAY 19 V</v>
      </c>
      <c r="I291" s="34" t="str">
        <f t="shared" si="50"/>
        <v>SANDEK 2</v>
      </c>
      <c r="J291" s="34" t="str">
        <f t="shared" si="51"/>
        <v>JUAN GOMEZ</v>
      </c>
      <c r="K291" s="34">
        <f t="shared" si="57"/>
        <v>0</v>
      </c>
      <c r="L291" s="34">
        <f t="shared" si="52"/>
        <v>40</v>
      </c>
      <c r="M291" s="34">
        <f t="shared" si="53"/>
        <v>0</v>
      </c>
      <c r="N291" s="34" t="str">
        <f t="shared" si="54"/>
        <v>Puntos no considerados</v>
      </c>
      <c r="O291" s="34">
        <f t="shared" si="55"/>
        <v>0</v>
      </c>
      <c r="P291" s="34">
        <f t="shared" si="56"/>
        <v>0</v>
      </c>
    </row>
    <row r="292" spans="3:16" ht="18.600000000000001" customHeight="1" x14ac:dyDescent="0.3">
      <c r="C292"/>
      <c r="D292"/>
      <c r="H292" s="34" t="str">
        <f t="shared" si="49"/>
        <v>LLAYLLAY 19 V</v>
      </c>
      <c r="I292" s="34" t="str">
        <f t="shared" si="50"/>
        <v>SANDEK 2</v>
      </c>
      <c r="J292" s="34" t="str">
        <f t="shared" si="51"/>
        <v>JUAN GOMEZ</v>
      </c>
      <c r="K292" s="34">
        <f t="shared" si="57"/>
        <v>0</v>
      </c>
      <c r="L292" s="34">
        <f t="shared" si="52"/>
        <v>41</v>
      </c>
      <c r="M292" s="34">
        <f t="shared" si="53"/>
        <v>0</v>
      </c>
      <c r="N292" s="34" t="str">
        <f t="shared" si="54"/>
        <v>Puntos no considerados</v>
      </c>
      <c r="O292" s="34">
        <f t="shared" si="55"/>
        <v>0</v>
      </c>
      <c r="P292" s="34">
        <f t="shared" si="56"/>
        <v>0</v>
      </c>
    </row>
    <row r="293" spans="3:16" ht="18.600000000000001" customHeight="1" x14ac:dyDescent="0.3">
      <c r="C293"/>
      <c r="D293"/>
      <c r="H293" s="34" t="str">
        <f t="shared" si="49"/>
        <v>LLAYLLAY 19 V</v>
      </c>
      <c r="I293" s="34" t="str">
        <f t="shared" si="50"/>
        <v>SANDEK 2</v>
      </c>
      <c r="J293" s="34" t="str">
        <f t="shared" si="51"/>
        <v>JUAN GOMEZ</v>
      </c>
      <c r="K293" s="34">
        <f t="shared" si="57"/>
        <v>0</v>
      </c>
      <c r="L293" s="34">
        <f t="shared" si="52"/>
        <v>42</v>
      </c>
      <c r="M293" s="34">
        <f t="shared" si="53"/>
        <v>0</v>
      </c>
      <c r="N293" s="34" t="str">
        <f t="shared" si="54"/>
        <v>Puntos no considerados</v>
      </c>
      <c r="O293" s="34">
        <f t="shared" si="55"/>
        <v>0</v>
      </c>
      <c r="P293" s="34">
        <f t="shared" si="56"/>
        <v>0</v>
      </c>
    </row>
    <row r="294" spans="3:16" ht="18.600000000000001" customHeight="1" x14ac:dyDescent="0.3">
      <c r="C294"/>
      <c r="D294"/>
      <c r="H294" s="34" t="str">
        <f t="shared" si="49"/>
        <v>LLAYLLAY 19 V</v>
      </c>
      <c r="I294" s="34" t="str">
        <f t="shared" si="50"/>
        <v>SANDEK 2</v>
      </c>
      <c r="J294" s="34" t="str">
        <f t="shared" si="51"/>
        <v>JUAN GOMEZ</v>
      </c>
      <c r="K294" s="34">
        <f t="shared" si="57"/>
        <v>0</v>
      </c>
      <c r="L294" s="34">
        <f t="shared" si="52"/>
        <v>43</v>
      </c>
      <c r="M294" s="34">
        <f t="shared" si="53"/>
        <v>0</v>
      </c>
      <c r="N294" s="34" t="str">
        <f t="shared" si="54"/>
        <v>Puntos no considerados</v>
      </c>
      <c r="O294" s="34">
        <f t="shared" si="55"/>
        <v>0</v>
      </c>
      <c r="P294" s="34">
        <f t="shared" si="56"/>
        <v>0</v>
      </c>
    </row>
    <row r="295" spans="3:16" ht="18.600000000000001" customHeight="1" x14ac:dyDescent="0.3">
      <c r="C295"/>
      <c r="D295"/>
      <c r="H295" s="34" t="str">
        <f t="shared" si="49"/>
        <v>LLAYLLAY 19 V</v>
      </c>
      <c r="I295" s="34" t="str">
        <f t="shared" si="50"/>
        <v>SANDEK 2</v>
      </c>
      <c r="J295" s="34" t="str">
        <f t="shared" si="51"/>
        <v>JUAN GOMEZ</v>
      </c>
      <c r="K295" s="34">
        <f t="shared" si="57"/>
        <v>0</v>
      </c>
      <c r="L295" s="34">
        <f t="shared" si="52"/>
        <v>44</v>
      </c>
      <c r="M295" s="34">
        <f t="shared" si="53"/>
        <v>0</v>
      </c>
      <c r="N295" s="34" t="str">
        <f t="shared" si="54"/>
        <v>Puntos no considerados</v>
      </c>
      <c r="O295" s="34">
        <f t="shared" si="55"/>
        <v>0</v>
      </c>
      <c r="P295" s="34">
        <f t="shared" si="56"/>
        <v>0</v>
      </c>
    </row>
    <row r="296" spans="3:16" ht="18.600000000000001" customHeight="1" x14ac:dyDescent="0.3">
      <c r="C296"/>
      <c r="D296"/>
      <c r="H296" s="34" t="str">
        <f t="shared" si="49"/>
        <v>LLAYLLAY 19 V</v>
      </c>
      <c r="I296" s="34" t="str">
        <f t="shared" si="50"/>
        <v>SANDEK 2</v>
      </c>
      <c r="J296" s="34" t="str">
        <f t="shared" si="51"/>
        <v>JUAN GOMEZ</v>
      </c>
      <c r="K296" s="34">
        <f t="shared" si="57"/>
        <v>0</v>
      </c>
      <c r="L296" s="34">
        <f t="shared" si="52"/>
        <v>45</v>
      </c>
      <c r="M296" s="34">
        <f t="shared" si="53"/>
        <v>0</v>
      </c>
      <c r="N296" s="34" t="str">
        <f t="shared" si="54"/>
        <v>Puntos no considerados</v>
      </c>
      <c r="O296" s="34">
        <f t="shared" si="55"/>
        <v>0</v>
      </c>
      <c r="P296" s="34">
        <f t="shared" si="56"/>
        <v>0</v>
      </c>
    </row>
    <row r="297" spans="3:16" ht="18.600000000000001" customHeight="1" x14ac:dyDescent="0.3">
      <c r="C297"/>
      <c r="D297"/>
      <c r="H297" s="34" t="str">
        <f t="shared" si="49"/>
        <v>LLAYLLAY 19 V</v>
      </c>
      <c r="I297" s="34" t="str">
        <f t="shared" si="50"/>
        <v>SANDEK 2</v>
      </c>
      <c r="J297" s="34" t="str">
        <f t="shared" si="51"/>
        <v>JUAN GOMEZ</v>
      </c>
      <c r="K297" s="34">
        <f t="shared" si="57"/>
        <v>0</v>
      </c>
      <c r="L297" s="34">
        <f t="shared" si="52"/>
        <v>46</v>
      </c>
      <c r="M297" s="34">
        <f t="shared" si="53"/>
        <v>0</v>
      </c>
      <c r="N297" s="34" t="str">
        <f t="shared" si="54"/>
        <v>Puntos no considerados</v>
      </c>
      <c r="O297" s="34">
        <f t="shared" si="55"/>
        <v>0</v>
      </c>
      <c r="P297" s="34">
        <f t="shared" si="56"/>
        <v>0</v>
      </c>
    </row>
    <row r="298" spans="3:16" ht="18.600000000000001" customHeight="1" x14ac:dyDescent="0.3">
      <c r="C298"/>
      <c r="D298"/>
      <c r="H298" s="34" t="str">
        <f t="shared" si="49"/>
        <v>LLAYLLAY 19 V</v>
      </c>
      <c r="I298" s="34" t="str">
        <f t="shared" si="50"/>
        <v>SANDEK 2</v>
      </c>
      <c r="J298" s="34" t="str">
        <f t="shared" si="51"/>
        <v>JUAN GOMEZ</v>
      </c>
      <c r="K298" s="34">
        <f t="shared" si="57"/>
        <v>0</v>
      </c>
      <c r="L298" s="34">
        <f t="shared" si="52"/>
        <v>47</v>
      </c>
      <c r="M298" s="34">
        <f t="shared" si="53"/>
        <v>0</v>
      </c>
      <c r="N298" s="34" t="str">
        <f t="shared" si="54"/>
        <v>Puntos no considerados</v>
      </c>
      <c r="O298" s="34">
        <f t="shared" si="55"/>
        <v>0</v>
      </c>
      <c r="P298" s="34">
        <f t="shared" si="56"/>
        <v>0</v>
      </c>
    </row>
    <row r="299" spans="3:16" ht="18.600000000000001" customHeight="1" x14ac:dyDescent="0.3">
      <c r="C299"/>
      <c r="D299"/>
      <c r="H299" s="34" t="str">
        <f t="shared" si="49"/>
        <v>LLAYLLAY 19 V</v>
      </c>
      <c r="I299" s="34" t="str">
        <f t="shared" si="50"/>
        <v>SANDEK 2</v>
      </c>
      <c r="J299" s="34" t="str">
        <f t="shared" si="51"/>
        <v>JUAN GOMEZ</v>
      </c>
      <c r="K299" s="34">
        <f t="shared" si="57"/>
        <v>0</v>
      </c>
      <c r="L299" s="34">
        <f t="shared" si="52"/>
        <v>48</v>
      </c>
      <c r="M299" s="34">
        <f t="shared" si="53"/>
        <v>0</v>
      </c>
      <c r="N299" s="34" t="str">
        <f t="shared" si="54"/>
        <v>Puntos no considerados</v>
      </c>
      <c r="O299" s="34">
        <f t="shared" si="55"/>
        <v>0</v>
      </c>
      <c r="P299" s="34">
        <f t="shared" si="56"/>
        <v>0</v>
      </c>
    </row>
    <row r="300" spans="3:16" ht="18.600000000000001" customHeight="1" x14ac:dyDescent="0.3">
      <c r="C300"/>
      <c r="D300"/>
      <c r="H300" s="34" t="str">
        <f t="shared" si="49"/>
        <v>LLAYLLAY 19 V</v>
      </c>
      <c r="I300" s="34" t="str">
        <f t="shared" si="50"/>
        <v>SANDEK 2</v>
      </c>
      <c r="J300" s="34" t="str">
        <f t="shared" si="51"/>
        <v>JUAN GOMEZ</v>
      </c>
      <c r="K300" s="34">
        <f t="shared" si="57"/>
        <v>0</v>
      </c>
      <c r="L300" s="34">
        <f t="shared" si="52"/>
        <v>49</v>
      </c>
      <c r="M300" s="34">
        <f t="shared" si="53"/>
        <v>0</v>
      </c>
      <c r="N300" s="34" t="str">
        <f t="shared" si="54"/>
        <v>Puntos no considerados</v>
      </c>
      <c r="O300" s="34">
        <f t="shared" si="55"/>
        <v>0</v>
      </c>
      <c r="P300" s="34">
        <f t="shared" si="56"/>
        <v>0</v>
      </c>
    </row>
    <row r="301" spans="3:16" ht="18.600000000000001" customHeight="1" x14ac:dyDescent="0.3">
      <c r="C301"/>
      <c r="D301"/>
      <c r="H301" s="34" t="str">
        <f t="shared" si="49"/>
        <v>LLAYLLAY 19 V</v>
      </c>
      <c r="I301" s="34" t="str">
        <f t="shared" si="50"/>
        <v>SANDEK 2</v>
      </c>
      <c r="J301" s="34" t="str">
        <f t="shared" si="51"/>
        <v>JUAN GOMEZ</v>
      </c>
      <c r="K301" s="34">
        <f t="shared" si="57"/>
        <v>0</v>
      </c>
      <c r="L301" s="34">
        <f t="shared" si="52"/>
        <v>50</v>
      </c>
      <c r="M301" s="34">
        <f t="shared" si="53"/>
        <v>0</v>
      </c>
      <c r="N301" s="34" t="str">
        <f t="shared" si="54"/>
        <v>Puntos no considerados</v>
      </c>
      <c r="O301" s="34">
        <f t="shared" si="55"/>
        <v>0</v>
      </c>
      <c r="P301" s="34">
        <f t="shared" si="56"/>
        <v>0</v>
      </c>
    </row>
    <row r="302" spans="3:16" ht="18.600000000000001" customHeight="1" x14ac:dyDescent="0.3">
      <c r="C302"/>
      <c r="D302"/>
      <c r="H302" s="34" t="str">
        <f t="shared" si="49"/>
        <v>LLAYLLAY 19 V</v>
      </c>
      <c r="I302" s="34" t="str">
        <f t="shared" si="50"/>
        <v>SANDEK 2</v>
      </c>
      <c r="J302" s="34" t="str">
        <f t="shared" si="51"/>
        <v>JUAN GOMEZ</v>
      </c>
      <c r="K302" s="34">
        <f t="shared" si="57"/>
        <v>0</v>
      </c>
      <c r="L302" s="34">
        <f t="shared" si="52"/>
        <v>51</v>
      </c>
      <c r="M302" s="34">
        <f t="shared" si="53"/>
        <v>0</v>
      </c>
      <c r="N302" s="34" t="str">
        <f t="shared" si="54"/>
        <v>Puntos no considerados</v>
      </c>
      <c r="O302" s="34">
        <f t="shared" si="55"/>
        <v>0</v>
      </c>
      <c r="P302" s="34">
        <f t="shared" si="56"/>
        <v>0</v>
      </c>
    </row>
    <row r="303" spans="3:16" ht="18.600000000000001" customHeight="1" x14ac:dyDescent="0.3">
      <c r="C303"/>
      <c r="D303"/>
      <c r="H303" s="34" t="str">
        <f t="shared" si="49"/>
        <v>LLAYLLAY 19 V</v>
      </c>
      <c r="I303" s="34" t="str">
        <f t="shared" si="50"/>
        <v>SANDEK 2</v>
      </c>
      <c r="J303" s="34" t="str">
        <f t="shared" si="51"/>
        <v>JUAN GOMEZ</v>
      </c>
      <c r="K303" s="34">
        <f t="shared" si="57"/>
        <v>0</v>
      </c>
      <c r="L303" s="34">
        <f t="shared" si="52"/>
        <v>52</v>
      </c>
      <c r="M303" s="34">
        <f t="shared" si="53"/>
        <v>0</v>
      </c>
      <c r="N303" s="34" t="str">
        <f t="shared" si="54"/>
        <v>Puntos no considerados</v>
      </c>
      <c r="O303" s="34">
        <f t="shared" si="55"/>
        <v>0</v>
      </c>
      <c r="P303" s="34">
        <f t="shared" si="56"/>
        <v>0</v>
      </c>
    </row>
    <row r="304" spans="3:16" ht="18.600000000000001" customHeight="1" x14ac:dyDescent="0.3">
      <c r="C304"/>
      <c r="D304"/>
      <c r="H304" s="34" t="str">
        <f t="shared" ref="H304:H316" si="58">IF(A304="",H303,A304)</f>
        <v>LLAYLLAY 19 V</v>
      </c>
      <c r="I304" s="34" t="str">
        <f t="shared" ref="I304:I316" si="59">IF(B304="",I303,B304)</f>
        <v>SANDEK 2</v>
      </c>
      <c r="J304" s="34" t="str">
        <f t="shared" ref="J304:J316" si="60">IF(C304="",J303,C304)</f>
        <v>JUAN GOMEZ</v>
      </c>
      <c r="K304" s="34">
        <f t="shared" si="57"/>
        <v>0</v>
      </c>
      <c r="L304" s="34">
        <f t="shared" ref="L304:L316" si="61">IF(H304=H303,IF(I304=I303,L303+1,1),1)</f>
        <v>53</v>
      </c>
      <c r="M304" s="34">
        <f t="shared" ref="M304:M316" si="62">IF(L304&lt;5,1,0)</f>
        <v>0</v>
      </c>
      <c r="N304" s="34" t="str">
        <f t="shared" ref="N304:N316" si="63">IF(M304=1,"Puntos por equipo","Puntos no considerados")</f>
        <v>Puntos no considerados</v>
      </c>
      <c r="O304" s="34">
        <f t="shared" ref="O304:O316" si="64">M304*K304</f>
        <v>0</v>
      </c>
      <c r="P304" s="34">
        <f t="shared" ref="P304:P316" si="65">(1-M304)*K304</f>
        <v>0</v>
      </c>
    </row>
    <row r="305" spans="3:16" ht="18.600000000000001" customHeight="1" x14ac:dyDescent="0.3">
      <c r="C305"/>
      <c r="D305"/>
      <c r="H305" s="34" t="str">
        <f t="shared" si="58"/>
        <v>LLAYLLAY 19 V</v>
      </c>
      <c r="I305" s="34" t="str">
        <f t="shared" si="59"/>
        <v>SANDEK 2</v>
      </c>
      <c r="J305" s="34" t="str">
        <f t="shared" si="60"/>
        <v>JUAN GOMEZ</v>
      </c>
      <c r="K305" s="34">
        <f t="shared" si="57"/>
        <v>0</v>
      </c>
      <c r="L305" s="34">
        <f t="shared" si="61"/>
        <v>54</v>
      </c>
      <c r="M305" s="34">
        <f t="shared" si="62"/>
        <v>0</v>
      </c>
      <c r="N305" s="34" t="str">
        <f t="shared" si="63"/>
        <v>Puntos no considerados</v>
      </c>
      <c r="O305" s="34">
        <f t="shared" si="64"/>
        <v>0</v>
      </c>
      <c r="P305" s="34">
        <f t="shared" si="65"/>
        <v>0</v>
      </c>
    </row>
    <row r="306" spans="3:16" ht="18.600000000000001" customHeight="1" x14ac:dyDescent="0.3">
      <c r="C306"/>
      <c r="D306"/>
      <c r="H306" s="34" t="str">
        <f t="shared" si="58"/>
        <v>LLAYLLAY 19 V</v>
      </c>
      <c r="I306" s="34" t="str">
        <f t="shared" si="59"/>
        <v>SANDEK 2</v>
      </c>
      <c r="J306" s="34" t="str">
        <f t="shared" si="60"/>
        <v>JUAN GOMEZ</v>
      </c>
      <c r="K306" s="34">
        <f t="shared" si="57"/>
        <v>0</v>
      </c>
      <c r="L306" s="34">
        <f t="shared" si="61"/>
        <v>55</v>
      </c>
      <c r="M306" s="34">
        <f t="shared" si="62"/>
        <v>0</v>
      </c>
      <c r="N306" s="34" t="str">
        <f t="shared" si="63"/>
        <v>Puntos no considerados</v>
      </c>
      <c r="O306" s="34">
        <f t="shared" si="64"/>
        <v>0</v>
      </c>
      <c r="P306" s="34">
        <f t="shared" si="65"/>
        <v>0</v>
      </c>
    </row>
    <row r="307" spans="3:16" ht="18.600000000000001" customHeight="1" x14ac:dyDescent="0.3">
      <c r="C307"/>
      <c r="D307"/>
      <c r="H307" s="34" t="str">
        <f t="shared" si="58"/>
        <v>LLAYLLAY 19 V</v>
      </c>
      <c r="I307" s="34" t="str">
        <f t="shared" si="59"/>
        <v>SANDEK 2</v>
      </c>
      <c r="J307" s="34" t="str">
        <f t="shared" si="60"/>
        <v>JUAN GOMEZ</v>
      </c>
      <c r="K307" s="34">
        <f t="shared" si="57"/>
        <v>0</v>
      </c>
      <c r="L307" s="34">
        <f t="shared" si="61"/>
        <v>56</v>
      </c>
      <c r="M307" s="34">
        <f t="shared" si="62"/>
        <v>0</v>
      </c>
      <c r="N307" s="34" t="str">
        <f t="shared" si="63"/>
        <v>Puntos no considerados</v>
      </c>
      <c r="O307" s="34">
        <f t="shared" si="64"/>
        <v>0</v>
      </c>
      <c r="P307" s="34">
        <f t="shared" si="65"/>
        <v>0</v>
      </c>
    </row>
    <row r="308" spans="3:16" ht="18.600000000000001" customHeight="1" x14ac:dyDescent="0.3">
      <c r="C308"/>
      <c r="D308"/>
      <c r="H308" s="34" t="str">
        <f t="shared" si="58"/>
        <v>LLAYLLAY 19 V</v>
      </c>
      <c r="I308" s="34" t="str">
        <f t="shared" si="59"/>
        <v>SANDEK 2</v>
      </c>
      <c r="J308" s="34" t="str">
        <f t="shared" si="60"/>
        <v>JUAN GOMEZ</v>
      </c>
      <c r="K308" s="34">
        <f t="shared" si="57"/>
        <v>0</v>
      </c>
      <c r="L308" s="34">
        <f t="shared" si="61"/>
        <v>57</v>
      </c>
      <c r="M308" s="34">
        <f t="shared" si="62"/>
        <v>0</v>
      </c>
      <c r="N308" s="34" t="str">
        <f t="shared" si="63"/>
        <v>Puntos no considerados</v>
      </c>
      <c r="O308" s="34">
        <f t="shared" si="64"/>
        <v>0</v>
      </c>
      <c r="P308" s="34">
        <f t="shared" si="65"/>
        <v>0</v>
      </c>
    </row>
    <row r="309" spans="3:16" ht="18.600000000000001" customHeight="1" x14ac:dyDescent="0.3">
      <c r="C309"/>
      <c r="D309"/>
      <c r="H309" s="34" t="str">
        <f t="shared" si="58"/>
        <v>LLAYLLAY 19 V</v>
      </c>
      <c r="I309" s="34" t="str">
        <f t="shared" si="59"/>
        <v>SANDEK 2</v>
      </c>
      <c r="J309" s="34" t="str">
        <f t="shared" si="60"/>
        <v>JUAN GOMEZ</v>
      </c>
      <c r="K309" s="34">
        <f t="shared" si="57"/>
        <v>0</v>
      </c>
      <c r="L309" s="34">
        <f t="shared" si="61"/>
        <v>58</v>
      </c>
      <c r="M309" s="34">
        <f t="shared" si="62"/>
        <v>0</v>
      </c>
      <c r="N309" s="34" t="str">
        <f t="shared" si="63"/>
        <v>Puntos no considerados</v>
      </c>
      <c r="O309" s="34">
        <f t="shared" si="64"/>
        <v>0</v>
      </c>
      <c r="P309" s="34">
        <f t="shared" si="65"/>
        <v>0</v>
      </c>
    </row>
    <row r="310" spans="3:16" ht="18.600000000000001" customHeight="1" x14ac:dyDescent="0.3">
      <c r="C310"/>
      <c r="D310"/>
      <c r="H310" s="34" t="str">
        <f t="shared" si="58"/>
        <v>LLAYLLAY 19 V</v>
      </c>
      <c r="I310" s="34" t="str">
        <f t="shared" si="59"/>
        <v>SANDEK 2</v>
      </c>
      <c r="J310" s="34" t="str">
        <f t="shared" si="60"/>
        <v>JUAN GOMEZ</v>
      </c>
      <c r="K310" s="34">
        <f t="shared" si="57"/>
        <v>0</v>
      </c>
      <c r="L310" s="34">
        <f t="shared" si="61"/>
        <v>59</v>
      </c>
      <c r="M310" s="34">
        <f t="shared" si="62"/>
        <v>0</v>
      </c>
      <c r="N310" s="34" t="str">
        <f t="shared" si="63"/>
        <v>Puntos no considerados</v>
      </c>
      <c r="O310" s="34">
        <f t="shared" si="64"/>
        <v>0</v>
      </c>
      <c r="P310" s="34">
        <f t="shared" si="65"/>
        <v>0</v>
      </c>
    </row>
    <row r="311" spans="3:16" ht="18.600000000000001" customHeight="1" x14ac:dyDescent="0.3">
      <c r="C311"/>
      <c r="D311"/>
      <c r="H311" s="34" t="str">
        <f t="shared" si="58"/>
        <v>LLAYLLAY 19 V</v>
      </c>
      <c r="I311" s="34" t="str">
        <f t="shared" si="59"/>
        <v>SANDEK 2</v>
      </c>
      <c r="J311" s="34" t="str">
        <f t="shared" si="60"/>
        <v>JUAN GOMEZ</v>
      </c>
      <c r="K311" s="34">
        <f t="shared" si="57"/>
        <v>0</v>
      </c>
      <c r="L311" s="34">
        <f t="shared" si="61"/>
        <v>60</v>
      </c>
      <c r="M311" s="34">
        <f t="shared" si="62"/>
        <v>0</v>
      </c>
      <c r="N311" s="34" t="str">
        <f t="shared" si="63"/>
        <v>Puntos no considerados</v>
      </c>
      <c r="O311" s="34">
        <f t="shared" si="64"/>
        <v>0</v>
      </c>
      <c r="P311" s="34">
        <f t="shared" si="65"/>
        <v>0</v>
      </c>
    </row>
    <row r="312" spans="3:16" ht="18.600000000000001" customHeight="1" x14ac:dyDescent="0.3">
      <c r="C312"/>
      <c r="D312"/>
      <c r="H312" s="34" t="str">
        <f t="shared" si="58"/>
        <v>LLAYLLAY 19 V</v>
      </c>
      <c r="I312" s="34" t="str">
        <f t="shared" si="59"/>
        <v>SANDEK 2</v>
      </c>
      <c r="J312" s="34" t="str">
        <f t="shared" si="60"/>
        <v>JUAN GOMEZ</v>
      </c>
      <c r="K312" s="34">
        <f t="shared" si="57"/>
        <v>0</v>
      </c>
      <c r="L312" s="34">
        <f t="shared" si="61"/>
        <v>61</v>
      </c>
      <c r="M312" s="34">
        <f t="shared" si="62"/>
        <v>0</v>
      </c>
      <c r="N312" s="34" t="str">
        <f t="shared" si="63"/>
        <v>Puntos no considerados</v>
      </c>
      <c r="O312" s="34">
        <f t="shared" si="64"/>
        <v>0</v>
      </c>
      <c r="P312" s="34">
        <f t="shared" si="65"/>
        <v>0</v>
      </c>
    </row>
    <row r="313" spans="3:16" ht="18.600000000000001" customHeight="1" x14ac:dyDescent="0.3">
      <c r="C313"/>
      <c r="D313"/>
      <c r="H313" s="34" t="str">
        <f t="shared" si="58"/>
        <v>LLAYLLAY 19 V</v>
      </c>
      <c r="I313" s="34" t="str">
        <f t="shared" si="59"/>
        <v>SANDEK 2</v>
      </c>
      <c r="J313" s="34" t="str">
        <f t="shared" si="60"/>
        <v>JUAN GOMEZ</v>
      </c>
      <c r="K313" s="34">
        <f t="shared" si="57"/>
        <v>0</v>
      </c>
      <c r="L313" s="34">
        <f t="shared" si="61"/>
        <v>62</v>
      </c>
      <c r="M313" s="34">
        <f t="shared" si="62"/>
        <v>0</v>
      </c>
      <c r="N313" s="34" t="str">
        <f t="shared" si="63"/>
        <v>Puntos no considerados</v>
      </c>
      <c r="O313" s="34">
        <f t="shared" si="64"/>
        <v>0</v>
      </c>
      <c r="P313" s="34">
        <f t="shared" si="65"/>
        <v>0</v>
      </c>
    </row>
    <row r="314" spans="3:16" ht="18.600000000000001" customHeight="1" x14ac:dyDescent="0.3">
      <c r="C314"/>
      <c r="D314"/>
      <c r="H314" s="34" t="str">
        <f t="shared" si="58"/>
        <v>LLAYLLAY 19 V</v>
      </c>
      <c r="I314" s="34" t="str">
        <f t="shared" si="59"/>
        <v>SANDEK 2</v>
      </c>
      <c r="J314" s="34" t="str">
        <f t="shared" si="60"/>
        <v>JUAN GOMEZ</v>
      </c>
      <c r="K314" s="34">
        <f t="shared" si="57"/>
        <v>0</v>
      </c>
      <c r="L314" s="34">
        <f t="shared" si="61"/>
        <v>63</v>
      </c>
      <c r="M314" s="34">
        <f t="shared" si="62"/>
        <v>0</v>
      </c>
      <c r="N314" s="34" t="str">
        <f t="shared" si="63"/>
        <v>Puntos no considerados</v>
      </c>
      <c r="O314" s="34">
        <f t="shared" si="64"/>
        <v>0</v>
      </c>
      <c r="P314" s="34">
        <f t="shared" si="65"/>
        <v>0</v>
      </c>
    </row>
    <row r="315" spans="3:16" ht="18.600000000000001" customHeight="1" x14ac:dyDescent="0.3">
      <c r="C315"/>
      <c r="D315"/>
      <c r="H315" s="34" t="str">
        <f t="shared" si="58"/>
        <v>LLAYLLAY 19 V</v>
      </c>
      <c r="I315" s="34" t="str">
        <f t="shared" si="59"/>
        <v>SANDEK 2</v>
      </c>
      <c r="J315" s="34" t="str">
        <f t="shared" si="60"/>
        <v>JUAN GOMEZ</v>
      </c>
      <c r="K315" s="34">
        <f t="shared" si="57"/>
        <v>0</v>
      </c>
      <c r="L315" s="34">
        <f t="shared" si="61"/>
        <v>64</v>
      </c>
      <c r="M315" s="34">
        <f t="shared" si="62"/>
        <v>0</v>
      </c>
      <c r="N315" s="34" t="str">
        <f t="shared" si="63"/>
        <v>Puntos no considerados</v>
      </c>
      <c r="O315" s="34">
        <f t="shared" si="64"/>
        <v>0</v>
      </c>
      <c r="P315" s="34">
        <f t="shared" si="65"/>
        <v>0</v>
      </c>
    </row>
    <row r="316" spans="3:16" ht="18.600000000000001" customHeight="1" x14ac:dyDescent="0.3">
      <c r="C316"/>
      <c r="D316"/>
      <c r="H316" s="34" t="str">
        <f t="shared" si="58"/>
        <v>LLAYLLAY 19 V</v>
      </c>
      <c r="I316" s="34" t="str">
        <f t="shared" si="59"/>
        <v>SANDEK 2</v>
      </c>
      <c r="J316" s="34" t="str">
        <f t="shared" si="60"/>
        <v>JUAN GOMEZ</v>
      </c>
      <c r="K316" s="34">
        <f t="shared" si="57"/>
        <v>0</v>
      </c>
      <c r="L316" s="34">
        <f t="shared" si="61"/>
        <v>65</v>
      </c>
      <c r="M316" s="34">
        <f t="shared" si="62"/>
        <v>0</v>
      </c>
      <c r="N316" s="34" t="str">
        <f t="shared" si="63"/>
        <v>Puntos no considerados</v>
      </c>
      <c r="O316" s="34">
        <f t="shared" si="64"/>
        <v>0</v>
      </c>
      <c r="P316" s="34">
        <f t="shared" si="65"/>
        <v>0</v>
      </c>
    </row>
    <row r="317" spans="3:16" ht="18.600000000000001" customHeight="1" x14ac:dyDescent="0.3">
      <c r="C317"/>
      <c r="D317"/>
      <c r="H317" s="34" t="str">
        <f t="shared" ref="H317:H380" si="66">IF(A317="",H316,A317)</f>
        <v>LLAYLLAY 19 V</v>
      </c>
      <c r="I317" s="34" t="str">
        <f t="shared" ref="I317:I380" si="67">IF(B317="",I316,B317)</f>
        <v>SANDEK 2</v>
      </c>
      <c r="J317" s="34" t="str">
        <f t="shared" ref="J317:J380" si="68">IF(C317="",J316,C317)</f>
        <v>JUAN GOMEZ</v>
      </c>
      <c r="K317" s="34">
        <f t="shared" si="57"/>
        <v>0</v>
      </c>
      <c r="L317" s="34">
        <f t="shared" ref="L317:L380" si="69">IF(H317=H316,IF(I317=I316,L316+1,1),1)</f>
        <v>66</v>
      </c>
      <c r="M317" s="34">
        <f t="shared" ref="M317:M380" si="70">IF(L317&lt;5,1,0)</f>
        <v>0</v>
      </c>
      <c r="N317" s="34" t="str">
        <f t="shared" ref="N317:N380" si="71">IF(M317=1,"Puntos por equipo","Puntos no considerados")</f>
        <v>Puntos no considerados</v>
      </c>
      <c r="O317" s="34">
        <f t="shared" ref="O317:O380" si="72">M317*K317</f>
        <v>0</v>
      </c>
      <c r="P317" s="34">
        <f t="shared" ref="P317:P380" si="73">(1-M317)*K317</f>
        <v>0</v>
      </c>
    </row>
    <row r="318" spans="3:16" ht="18.600000000000001" customHeight="1" x14ac:dyDescent="0.3">
      <c r="C318"/>
      <c r="D318"/>
      <c r="H318" s="34" t="str">
        <f t="shared" si="66"/>
        <v>LLAYLLAY 19 V</v>
      </c>
      <c r="I318" s="34" t="str">
        <f t="shared" si="67"/>
        <v>SANDEK 2</v>
      </c>
      <c r="J318" s="34" t="str">
        <f t="shared" si="68"/>
        <v>JUAN GOMEZ</v>
      </c>
      <c r="K318" s="34">
        <f t="shared" si="57"/>
        <v>0</v>
      </c>
      <c r="L318" s="34">
        <f t="shared" si="69"/>
        <v>67</v>
      </c>
      <c r="M318" s="34">
        <f t="shared" si="70"/>
        <v>0</v>
      </c>
      <c r="N318" s="34" t="str">
        <f t="shared" si="71"/>
        <v>Puntos no considerados</v>
      </c>
      <c r="O318" s="34">
        <f t="shared" si="72"/>
        <v>0</v>
      </c>
      <c r="P318" s="34">
        <f t="shared" si="73"/>
        <v>0</v>
      </c>
    </row>
    <row r="319" spans="3:16" ht="18.600000000000001" customHeight="1" x14ac:dyDescent="0.3">
      <c r="C319"/>
      <c r="D319"/>
      <c r="H319" s="34" t="str">
        <f t="shared" si="66"/>
        <v>LLAYLLAY 19 V</v>
      </c>
      <c r="I319" s="34" t="str">
        <f t="shared" si="67"/>
        <v>SANDEK 2</v>
      </c>
      <c r="J319" s="34" t="str">
        <f t="shared" si="68"/>
        <v>JUAN GOMEZ</v>
      </c>
      <c r="K319" s="34">
        <f t="shared" si="57"/>
        <v>0</v>
      </c>
      <c r="L319" s="34">
        <f t="shared" si="69"/>
        <v>68</v>
      </c>
      <c r="M319" s="34">
        <f t="shared" si="70"/>
        <v>0</v>
      </c>
      <c r="N319" s="34" t="str">
        <f t="shared" si="71"/>
        <v>Puntos no considerados</v>
      </c>
      <c r="O319" s="34">
        <f t="shared" si="72"/>
        <v>0</v>
      </c>
      <c r="P319" s="34">
        <f t="shared" si="73"/>
        <v>0</v>
      </c>
    </row>
    <row r="320" spans="3:16" ht="18.600000000000001" customHeight="1" x14ac:dyDescent="0.3">
      <c r="C320"/>
      <c r="D320"/>
      <c r="H320" s="34" t="str">
        <f t="shared" si="66"/>
        <v>LLAYLLAY 19 V</v>
      </c>
      <c r="I320" s="34" t="str">
        <f t="shared" si="67"/>
        <v>SANDEK 2</v>
      </c>
      <c r="J320" s="34" t="str">
        <f t="shared" si="68"/>
        <v>JUAN GOMEZ</v>
      </c>
      <c r="K320" s="34">
        <f t="shared" si="57"/>
        <v>0</v>
      </c>
      <c r="L320" s="34">
        <f t="shared" si="69"/>
        <v>69</v>
      </c>
      <c r="M320" s="34">
        <f t="shared" si="70"/>
        <v>0</v>
      </c>
      <c r="N320" s="34" t="str">
        <f t="shared" si="71"/>
        <v>Puntos no considerados</v>
      </c>
      <c r="O320" s="34">
        <f t="shared" si="72"/>
        <v>0</v>
      </c>
      <c r="P320" s="34">
        <f t="shared" si="73"/>
        <v>0</v>
      </c>
    </row>
    <row r="321" spans="3:16" ht="18.600000000000001" customHeight="1" x14ac:dyDescent="0.3">
      <c r="C321"/>
      <c r="D321"/>
      <c r="H321" s="34" t="str">
        <f t="shared" si="66"/>
        <v>LLAYLLAY 19 V</v>
      </c>
      <c r="I321" s="34" t="str">
        <f t="shared" si="67"/>
        <v>SANDEK 2</v>
      </c>
      <c r="J321" s="34" t="str">
        <f t="shared" si="68"/>
        <v>JUAN GOMEZ</v>
      </c>
      <c r="K321" s="34">
        <f t="shared" si="57"/>
        <v>0</v>
      </c>
      <c r="L321" s="34">
        <f t="shared" si="69"/>
        <v>70</v>
      </c>
      <c r="M321" s="34">
        <f t="shared" si="70"/>
        <v>0</v>
      </c>
      <c r="N321" s="34" t="str">
        <f t="shared" si="71"/>
        <v>Puntos no considerados</v>
      </c>
      <c r="O321" s="34">
        <f t="shared" si="72"/>
        <v>0</v>
      </c>
      <c r="P321" s="34">
        <f t="shared" si="73"/>
        <v>0</v>
      </c>
    </row>
    <row r="322" spans="3:16" ht="18.600000000000001" customHeight="1" x14ac:dyDescent="0.3">
      <c r="C322"/>
      <c r="D322"/>
      <c r="H322" s="34" t="str">
        <f t="shared" si="66"/>
        <v>LLAYLLAY 19 V</v>
      </c>
      <c r="I322" s="34" t="str">
        <f t="shared" si="67"/>
        <v>SANDEK 2</v>
      </c>
      <c r="J322" s="34" t="str">
        <f t="shared" si="68"/>
        <v>JUAN GOMEZ</v>
      </c>
      <c r="K322" s="34">
        <f t="shared" si="57"/>
        <v>0</v>
      </c>
      <c r="L322" s="34">
        <f t="shared" si="69"/>
        <v>71</v>
      </c>
      <c r="M322" s="34">
        <f t="shared" si="70"/>
        <v>0</v>
      </c>
      <c r="N322" s="34" t="str">
        <f t="shared" si="71"/>
        <v>Puntos no considerados</v>
      </c>
      <c r="O322" s="34">
        <f t="shared" si="72"/>
        <v>0</v>
      </c>
      <c r="P322" s="34">
        <f t="shared" si="73"/>
        <v>0</v>
      </c>
    </row>
    <row r="323" spans="3:16" ht="18.600000000000001" customHeight="1" x14ac:dyDescent="0.3">
      <c r="C323"/>
      <c r="D323"/>
      <c r="H323" s="34" t="str">
        <f t="shared" si="66"/>
        <v>LLAYLLAY 19 V</v>
      </c>
      <c r="I323" s="34" t="str">
        <f t="shared" si="67"/>
        <v>SANDEK 2</v>
      </c>
      <c r="J323" s="34" t="str">
        <f t="shared" si="68"/>
        <v>JUAN GOMEZ</v>
      </c>
      <c r="K323" s="34">
        <f t="shared" si="57"/>
        <v>0</v>
      </c>
      <c r="L323" s="34">
        <f t="shared" si="69"/>
        <v>72</v>
      </c>
      <c r="M323" s="34">
        <f t="shared" si="70"/>
        <v>0</v>
      </c>
      <c r="N323" s="34" t="str">
        <f t="shared" si="71"/>
        <v>Puntos no considerados</v>
      </c>
      <c r="O323" s="34">
        <f t="shared" si="72"/>
        <v>0</v>
      </c>
      <c r="P323" s="34">
        <f t="shared" si="73"/>
        <v>0</v>
      </c>
    </row>
    <row r="324" spans="3:16" ht="18.600000000000001" customHeight="1" x14ac:dyDescent="0.3">
      <c r="C324"/>
      <c r="D324"/>
      <c r="H324" s="34" t="str">
        <f t="shared" si="66"/>
        <v>LLAYLLAY 19 V</v>
      </c>
      <c r="I324" s="34" t="str">
        <f t="shared" si="67"/>
        <v>SANDEK 2</v>
      </c>
      <c r="J324" s="34" t="str">
        <f t="shared" si="68"/>
        <v>JUAN GOMEZ</v>
      </c>
      <c r="K324" s="34">
        <f t="shared" si="57"/>
        <v>0</v>
      </c>
      <c r="L324" s="34">
        <f t="shared" si="69"/>
        <v>73</v>
      </c>
      <c r="M324" s="34">
        <f t="shared" si="70"/>
        <v>0</v>
      </c>
      <c r="N324" s="34" t="str">
        <f t="shared" si="71"/>
        <v>Puntos no considerados</v>
      </c>
      <c r="O324" s="34">
        <f t="shared" si="72"/>
        <v>0</v>
      </c>
      <c r="P324" s="34">
        <f t="shared" si="73"/>
        <v>0</v>
      </c>
    </row>
    <row r="325" spans="3:16" ht="18.600000000000001" customHeight="1" x14ac:dyDescent="0.3">
      <c r="C325"/>
      <c r="D325"/>
      <c r="H325" s="34" t="str">
        <f t="shared" si="66"/>
        <v>LLAYLLAY 19 V</v>
      </c>
      <c r="I325" s="34" t="str">
        <f t="shared" si="67"/>
        <v>SANDEK 2</v>
      </c>
      <c r="J325" s="34" t="str">
        <f t="shared" si="68"/>
        <v>JUAN GOMEZ</v>
      </c>
      <c r="K325" s="34">
        <f t="shared" si="57"/>
        <v>0</v>
      </c>
      <c r="L325" s="34">
        <f t="shared" si="69"/>
        <v>74</v>
      </c>
      <c r="M325" s="34">
        <f t="shared" si="70"/>
        <v>0</v>
      </c>
      <c r="N325" s="34" t="str">
        <f t="shared" si="71"/>
        <v>Puntos no considerados</v>
      </c>
      <c r="O325" s="34">
        <f t="shared" si="72"/>
        <v>0</v>
      </c>
      <c r="P325" s="34">
        <f t="shared" si="73"/>
        <v>0</v>
      </c>
    </row>
    <row r="326" spans="3:16" ht="18.600000000000001" customHeight="1" x14ac:dyDescent="0.3">
      <c r="C326"/>
      <c r="D326"/>
      <c r="H326" s="34" t="str">
        <f t="shared" si="66"/>
        <v>LLAYLLAY 19 V</v>
      </c>
      <c r="I326" s="34" t="str">
        <f t="shared" si="67"/>
        <v>SANDEK 2</v>
      </c>
      <c r="J326" s="34" t="str">
        <f t="shared" si="68"/>
        <v>JUAN GOMEZ</v>
      </c>
      <c r="K326" s="34">
        <f t="shared" si="57"/>
        <v>0</v>
      </c>
      <c r="L326" s="34">
        <f t="shared" si="69"/>
        <v>75</v>
      </c>
      <c r="M326" s="34">
        <f t="shared" si="70"/>
        <v>0</v>
      </c>
      <c r="N326" s="34" t="str">
        <f t="shared" si="71"/>
        <v>Puntos no considerados</v>
      </c>
      <c r="O326" s="34">
        <f t="shared" si="72"/>
        <v>0</v>
      </c>
      <c r="P326" s="34">
        <f t="shared" si="73"/>
        <v>0</v>
      </c>
    </row>
    <row r="327" spans="3:16" ht="18.600000000000001" customHeight="1" x14ac:dyDescent="0.3">
      <c r="C327"/>
      <c r="D327"/>
      <c r="H327" s="34" t="str">
        <f t="shared" si="66"/>
        <v>LLAYLLAY 19 V</v>
      </c>
      <c r="I327" s="34" t="str">
        <f t="shared" si="67"/>
        <v>SANDEK 2</v>
      </c>
      <c r="J327" s="34" t="str">
        <f t="shared" si="68"/>
        <v>JUAN GOMEZ</v>
      </c>
      <c r="K327" s="34">
        <f t="shared" ref="K327:K390" si="74">D327</f>
        <v>0</v>
      </c>
      <c r="L327" s="34">
        <f t="shared" si="69"/>
        <v>76</v>
      </c>
      <c r="M327" s="34">
        <f t="shared" si="70"/>
        <v>0</v>
      </c>
      <c r="N327" s="34" t="str">
        <f t="shared" si="71"/>
        <v>Puntos no considerados</v>
      </c>
      <c r="O327" s="34">
        <f t="shared" si="72"/>
        <v>0</v>
      </c>
      <c r="P327" s="34">
        <f t="shared" si="73"/>
        <v>0</v>
      </c>
    </row>
    <row r="328" spans="3:16" ht="18.600000000000001" customHeight="1" x14ac:dyDescent="0.3">
      <c r="C328"/>
      <c r="D328"/>
      <c r="H328" s="34" t="str">
        <f t="shared" si="66"/>
        <v>LLAYLLAY 19 V</v>
      </c>
      <c r="I328" s="34" t="str">
        <f t="shared" si="67"/>
        <v>SANDEK 2</v>
      </c>
      <c r="J328" s="34" t="str">
        <f t="shared" si="68"/>
        <v>JUAN GOMEZ</v>
      </c>
      <c r="K328" s="34">
        <f t="shared" si="74"/>
        <v>0</v>
      </c>
      <c r="L328" s="34">
        <f t="shared" si="69"/>
        <v>77</v>
      </c>
      <c r="M328" s="34">
        <f t="shared" si="70"/>
        <v>0</v>
      </c>
      <c r="N328" s="34" t="str">
        <f t="shared" si="71"/>
        <v>Puntos no considerados</v>
      </c>
      <c r="O328" s="34">
        <f t="shared" si="72"/>
        <v>0</v>
      </c>
      <c r="P328" s="34">
        <f t="shared" si="73"/>
        <v>0</v>
      </c>
    </row>
    <row r="329" spans="3:16" ht="18.600000000000001" customHeight="1" x14ac:dyDescent="0.3">
      <c r="C329"/>
      <c r="D329"/>
      <c r="H329" s="34" t="str">
        <f t="shared" si="66"/>
        <v>LLAYLLAY 19 V</v>
      </c>
      <c r="I329" s="34" t="str">
        <f t="shared" si="67"/>
        <v>SANDEK 2</v>
      </c>
      <c r="J329" s="34" t="str">
        <f t="shared" si="68"/>
        <v>JUAN GOMEZ</v>
      </c>
      <c r="K329" s="34">
        <f t="shared" si="74"/>
        <v>0</v>
      </c>
      <c r="L329" s="34">
        <f t="shared" si="69"/>
        <v>78</v>
      </c>
      <c r="M329" s="34">
        <f t="shared" si="70"/>
        <v>0</v>
      </c>
      <c r="N329" s="34" t="str">
        <f t="shared" si="71"/>
        <v>Puntos no considerados</v>
      </c>
      <c r="O329" s="34">
        <f t="shared" si="72"/>
        <v>0</v>
      </c>
      <c r="P329" s="34">
        <f t="shared" si="73"/>
        <v>0</v>
      </c>
    </row>
    <row r="330" spans="3:16" ht="18.600000000000001" customHeight="1" x14ac:dyDescent="0.3">
      <c r="C330"/>
      <c r="D330"/>
      <c r="H330" s="34" t="str">
        <f t="shared" si="66"/>
        <v>LLAYLLAY 19 V</v>
      </c>
      <c r="I330" s="34" t="str">
        <f t="shared" si="67"/>
        <v>SANDEK 2</v>
      </c>
      <c r="J330" s="34" t="str">
        <f t="shared" si="68"/>
        <v>JUAN GOMEZ</v>
      </c>
      <c r="K330" s="34">
        <f t="shared" si="74"/>
        <v>0</v>
      </c>
      <c r="L330" s="34">
        <f t="shared" si="69"/>
        <v>79</v>
      </c>
      <c r="M330" s="34">
        <f t="shared" si="70"/>
        <v>0</v>
      </c>
      <c r="N330" s="34" t="str">
        <f t="shared" si="71"/>
        <v>Puntos no considerados</v>
      </c>
      <c r="O330" s="34">
        <f t="shared" si="72"/>
        <v>0</v>
      </c>
      <c r="P330" s="34">
        <f t="shared" si="73"/>
        <v>0</v>
      </c>
    </row>
    <row r="331" spans="3:16" ht="18.600000000000001" customHeight="1" x14ac:dyDescent="0.3">
      <c r="C331"/>
      <c r="D331"/>
      <c r="H331" s="34" t="str">
        <f t="shared" si="66"/>
        <v>LLAYLLAY 19 V</v>
      </c>
      <c r="I331" s="34" t="str">
        <f t="shared" si="67"/>
        <v>SANDEK 2</v>
      </c>
      <c r="J331" s="34" t="str">
        <f t="shared" si="68"/>
        <v>JUAN GOMEZ</v>
      </c>
      <c r="K331" s="34">
        <f t="shared" si="74"/>
        <v>0</v>
      </c>
      <c r="L331" s="34">
        <f t="shared" si="69"/>
        <v>80</v>
      </c>
      <c r="M331" s="34">
        <f t="shared" si="70"/>
        <v>0</v>
      </c>
      <c r="N331" s="34" t="str">
        <f t="shared" si="71"/>
        <v>Puntos no considerados</v>
      </c>
      <c r="O331" s="34">
        <f t="shared" si="72"/>
        <v>0</v>
      </c>
      <c r="P331" s="34">
        <f t="shared" si="73"/>
        <v>0</v>
      </c>
    </row>
    <row r="332" spans="3:16" ht="18.600000000000001" customHeight="1" x14ac:dyDescent="0.3">
      <c r="C332"/>
      <c r="D332"/>
      <c r="H332" s="34" t="str">
        <f t="shared" si="66"/>
        <v>LLAYLLAY 19 V</v>
      </c>
      <c r="I332" s="34" t="str">
        <f t="shared" si="67"/>
        <v>SANDEK 2</v>
      </c>
      <c r="J332" s="34" t="str">
        <f t="shared" si="68"/>
        <v>JUAN GOMEZ</v>
      </c>
      <c r="K332" s="34">
        <f t="shared" si="74"/>
        <v>0</v>
      </c>
      <c r="L332" s="34">
        <f t="shared" si="69"/>
        <v>81</v>
      </c>
      <c r="M332" s="34">
        <f t="shared" si="70"/>
        <v>0</v>
      </c>
      <c r="N332" s="34" t="str">
        <f t="shared" si="71"/>
        <v>Puntos no considerados</v>
      </c>
      <c r="O332" s="34">
        <f>M332*K332</f>
        <v>0</v>
      </c>
      <c r="P332" s="34">
        <f t="shared" si="73"/>
        <v>0</v>
      </c>
    </row>
    <row r="333" spans="3:16" ht="18.600000000000001" customHeight="1" x14ac:dyDescent="0.3">
      <c r="C333"/>
      <c r="D333"/>
      <c r="H333" s="34" t="str">
        <f t="shared" si="66"/>
        <v>LLAYLLAY 19 V</v>
      </c>
      <c r="I333" s="34" t="str">
        <f t="shared" si="67"/>
        <v>SANDEK 2</v>
      </c>
      <c r="J333" s="34" t="str">
        <f t="shared" si="68"/>
        <v>JUAN GOMEZ</v>
      </c>
      <c r="K333" s="34">
        <f t="shared" si="74"/>
        <v>0</v>
      </c>
      <c r="L333" s="34">
        <f t="shared" si="69"/>
        <v>82</v>
      </c>
      <c r="M333" s="34">
        <f t="shared" si="70"/>
        <v>0</v>
      </c>
      <c r="N333" s="34" t="str">
        <f t="shared" si="71"/>
        <v>Puntos no considerados</v>
      </c>
      <c r="O333" s="34">
        <f>M333*K333</f>
        <v>0</v>
      </c>
      <c r="P333" s="34">
        <f t="shared" si="73"/>
        <v>0</v>
      </c>
    </row>
    <row r="334" spans="3:16" ht="18.600000000000001" customHeight="1" x14ac:dyDescent="0.3">
      <c r="C334"/>
      <c r="D334"/>
      <c r="H334" s="34" t="str">
        <f t="shared" si="66"/>
        <v>LLAYLLAY 19 V</v>
      </c>
      <c r="I334" s="34" t="str">
        <f t="shared" si="67"/>
        <v>SANDEK 2</v>
      </c>
      <c r="J334" s="34" t="str">
        <f t="shared" si="68"/>
        <v>JUAN GOMEZ</v>
      </c>
      <c r="K334" s="34">
        <f t="shared" si="74"/>
        <v>0</v>
      </c>
      <c r="L334" s="34">
        <f t="shared" si="69"/>
        <v>83</v>
      </c>
      <c r="M334" s="34">
        <f t="shared" si="70"/>
        <v>0</v>
      </c>
      <c r="N334" s="34" t="str">
        <f t="shared" si="71"/>
        <v>Puntos no considerados</v>
      </c>
      <c r="O334" s="34">
        <f t="shared" si="72"/>
        <v>0</v>
      </c>
      <c r="P334" s="34">
        <f t="shared" si="73"/>
        <v>0</v>
      </c>
    </row>
    <row r="335" spans="3:16" ht="18.600000000000001" customHeight="1" x14ac:dyDescent="0.3">
      <c r="C335"/>
      <c r="D335"/>
      <c r="H335" s="34" t="str">
        <f t="shared" si="66"/>
        <v>LLAYLLAY 19 V</v>
      </c>
      <c r="I335" s="34" t="str">
        <f t="shared" si="67"/>
        <v>SANDEK 2</v>
      </c>
      <c r="J335" s="34" t="str">
        <f t="shared" si="68"/>
        <v>JUAN GOMEZ</v>
      </c>
      <c r="K335" s="34">
        <f t="shared" si="74"/>
        <v>0</v>
      </c>
      <c r="L335" s="34">
        <f t="shared" si="69"/>
        <v>84</v>
      </c>
      <c r="M335" s="34">
        <f t="shared" si="70"/>
        <v>0</v>
      </c>
      <c r="N335" s="34" t="str">
        <f t="shared" si="71"/>
        <v>Puntos no considerados</v>
      </c>
      <c r="O335" s="34">
        <f t="shared" si="72"/>
        <v>0</v>
      </c>
      <c r="P335" s="34">
        <f t="shared" si="73"/>
        <v>0</v>
      </c>
    </row>
    <row r="336" spans="3:16" ht="18.600000000000001" customHeight="1" x14ac:dyDescent="0.3">
      <c r="C336"/>
      <c r="D336"/>
      <c r="H336" s="34" t="str">
        <f t="shared" si="66"/>
        <v>LLAYLLAY 19 V</v>
      </c>
      <c r="I336" s="34" t="str">
        <f t="shared" si="67"/>
        <v>SANDEK 2</v>
      </c>
      <c r="J336" s="34" t="str">
        <f t="shared" si="68"/>
        <v>JUAN GOMEZ</v>
      </c>
      <c r="K336" s="34">
        <f t="shared" si="74"/>
        <v>0</v>
      </c>
      <c r="L336" s="34">
        <f t="shared" si="69"/>
        <v>85</v>
      </c>
      <c r="M336" s="34">
        <f t="shared" si="70"/>
        <v>0</v>
      </c>
      <c r="N336" s="34" t="str">
        <f t="shared" si="71"/>
        <v>Puntos no considerados</v>
      </c>
      <c r="O336" s="34">
        <f t="shared" si="72"/>
        <v>0</v>
      </c>
      <c r="P336" s="34">
        <f t="shared" si="73"/>
        <v>0</v>
      </c>
    </row>
    <row r="337" spans="1:16" ht="18.600000000000001" customHeight="1" x14ac:dyDescent="0.3">
      <c r="C337"/>
      <c r="D337"/>
      <c r="H337" s="34" t="str">
        <f t="shared" si="66"/>
        <v>LLAYLLAY 19 V</v>
      </c>
      <c r="I337" s="34" t="str">
        <f t="shared" si="67"/>
        <v>SANDEK 2</v>
      </c>
      <c r="J337" s="34" t="str">
        <f t="shared" si="68"/>
        <v>JUAN GOMEZ</v>
      </c>
      <c r="K337" s="34">
        <f t="shared" si="74"/>
        <v>0</v>
      </c>
      <c r="L337" s="34">
        <f t="shared" si="69"/>
        <v>86</v>
      </c>
      <c r="M337" s="34">
        <f t="shared" si="70"/>
        <v>0</v>
      </c>
      <c r="N337" s="34" t="str">
        <f t="shared" si="71"/>
        <v>Puntos no considerados</v>
      </c>
      <c r="O337" s="34">
        <f t="shared" si="72"/>
        <v>0</v>
      </c>
      <c r="P337" s="34">
        <f t="shared" si="73"/>
        <v>0</v>
      </c>
    </row>
    <row r="338" spans="1:16" ht="18.600000000000001" customHeight="1" x14ac:dyDescent="0.3">
      <c r="C338"/>
      <c r="D338"/>
      <c r="H338" s="34" t="str">
        <f t="shared" si="66"/>
        <v>LLAYLLAY 19 V</v>
      </c>
      <c r="I338" s="34" t="str">
        <f t="shared" si="67"/>
        <v>SANDEK 2</v>
      </c>
      <c r="J338" s="34" t="str">
        <f t="shared" si="68"/>
        <v>JUAN GOMEZ</v>
      </c>
      <c r="K338" s="34">
        <f t="shared" si="74"/>
        <v>0</v>
      </c>
      <c r="L338" s="34">
        <f t="shared" si="69"/>
        <v>87</v>
      </c>
      <c r="M338" s="34">
        <f t="shared" si="70"/>
        <v>0</v>
      </c>
      <c r="N338" s="34" t="str">
        <f t="shared" si="71"/>
        <v>Puntos no considerados</v>
      </c>
      <c r="O338" s="34">
        <f t="shared" si="72"/>
        <v>0</v>
      </c>
      <c r="P338" s="34">
        <f t="shared" si="73"/>
        <v>0</v>
      </c>
    </row>
    <row r="339" spans="1:16" ht="18.600000000000001" customHeight="1" x14ac:dyDescent="0.3">
      <c r="C339"/>
      <c r="D339"/>
      <c r="H339" s="34" t="str">
        <f t="shared" si="66"/>
        <v>LLAYLLAY 19 V</v>
      </c>
      <c r="I339" s="34" t="str">
        <f t="shared" si="67"/>
        <v>SANDEK 2</v>
      </c>
      <c r="J339" s="34" t="str">
        <f t="shared" si="68"/>
        <v>JUAN GOMEZ</v>
      </c>
      <c r="K339" s="34">
        <f t="shared" si="74"/>
        <v>0</v>
      </c>
      <c r="L339" s="34">
        <f t="shared" si="69"/>
        <v>88</v>
      </c>
      <c r="M339" s="34">
        <f t="shared" si="70"/>
        <v>0</v>
      </c>
      <c r="N339" s="34" t="str">
        <f t="shared" si="71"/>
        <v>Puntos no considerados</v>
      </c>
      <c r="O339" s="34">
        <f t="shared" si="72"/>
        <v>0</v>
      </c>
      <c r="P339" s="34">
        <f t="shared" si="73"/>
        <v>0</v>
      </c>
    </row>
    <row r="340" spans="1:16" ht="18.600000000000001" customHeight="1" x14ac:dyDescent="0.3">
      <c r="C340"/>
      <c r="D340"/>
      <c r="H340" s="34" t="str">
        <f t="shared" si="66"/>
        <v>LLAYLLAY 19 V</v>
      </c>
      <c r="I340" s="34" t="str">
        <f t="shared" si="67"/>
        <v>SANDEK 2</v>
      </c>
      <c r="J340" s="34" t="str">
        <f t="shared" si="68"/>
        <v>JUAN GOMEZ</v>
      </c>
      <c r="K340" s="34">
        <f t="shared" si="74"/>
        <v>0</v>
      </c>
      <c r="L340" s="34">
        <f t="shared" si="69"/>
        <v>89</v>
      </c>
      <c r="M340" s="34">
        <f t="shared" si="70"/>
        <v>0</v>
      </c>
      <c r="N340" s="34" t="str">
        <f t="shared" si="71"/>
        <v>Puntos no considerados</v>
      </c>
      <c r="O340" s="34">
        <f t="shared" si="72"/>
        <v>0</v>
      </c>
      <c r="P340" s="34">
        <f t="shared" si="73"/>
        <v>0</v>
      </c>
    </row>
    <row r="341" spans="1:16" ht="18.600000000000001" customHeight="1" x14ac:dyDescent="0.3">
      <c r="C341"/>
      <c r="D341"/>
      <c r="H341" s="34" t="str">
        <f t="shared" si="66"/>
        <v>LLAYLLAY 19 V</v>
      </c>
      <c r="I341" s="34" t="str">
        <f t="shared" si="67"/>
        <v>SANDEK 2</v>
      </c>
      <c r="J341" s="34" t="str">
        <f t="shared" si="68"/>
        <v>JUAN GOMEZ</v>
      </c>
      <c r="K341" s="34">
        <f t="shared" si="74"/>
        <v>0</v>
      </c>
      <c r="L341" s="34">
        <f t="shared" si="69"/>
        <v>90</v>
      </c>
      <c r="M341" s="34">
        <f t="shared" si="70"/>
        <v>0</v>
      </c>
      <c r="N341" s="34" t="str">
        <f t="shared" si="71"/>
        <v>Puntos no considerados</v>
      </c>
      <c r="O341" s="34">
        <f t="shared" si="72"/>
        <v>0</v>
      </c>
      <c r="P341" s="34">
        <f t="shared" si="73"/>
        <v>0</v>
      </c>
    </row>
    <row r="342" spans="1:16" ht="18.600000000000001" customHeight="1" x14ac:dyDescent="0.3">
      <c r="C342"/>
      <c r="D342"/>
      <c r="H342" s="34" t="str">
        <f t="shared" si="66"/>
        <v>LLAYLLAY 19 V</v>
      </c>
      <c r="I342" s="34" t="str">
        <f t="shared" si="67"/>
        <v>SANDEK 2</v>
      </c>
      <c r="J342" s="34" t="str">
        <f t="shared" si="68"/>
        <v>JUAN GOMEZ</v>
      </c>
      <c r="K342" s="34">
        <f t="shared" si="74"/>
        <v>0</v>
      </c>
      <c r="L342" s="34">
        <f t="shared" si="69"/>
        <v>91</v>
      </c>
      <c r="M342" s="34">
        <f t="shared" si="70"/>
        <v>0</v>
      </c>
      <c r="N342" s="34" t="str">
        <f t="shared" si="71"/>
        <v>Puntos no considerados</v>
      </c>
      <c r="O342" s="34">
        <f t="shared" si="72"/>
        <v>0</v>
      </c>
      <c r="P342" s="34">
        <f t="shared" si="73"/>
        <v>0</v>
      </c>
    </row>
    <row r="343" spans="1:16" ht="18.600000000000001" customHeight="1" x14ac:dyDescent="0.3">
      <c r="C343"/>
      <c r="D343"/>
      <c r="H343" s="34" t="str">
        <f t="shared" si="66"/>
        <v>LLAYLLAY 19 V</v>
      </c>
      <c r="I343" s="34" t="str">
        <f t="shared" si="67"/>
        <v>SANDEK 2</v>
      </c>
      <c r="J343" s="34" t="str">
        <f t="shared" si="68"/>
        <v>JUAN GOMEZ</v>
      </c>
      <c r="K343" s="34">
        <f t="shared" si="74"/>
        <v>0</v>
      </c>
      <c r="L343" s="34">
        <f t="shared" si="69"/>
        <v>92</v>
      </c>
      <c r="M343" s="34">
        <f t="shared" si="70"/>
        <v>0</v>
      </c>
      <c r="N343" s="34" t="str">
        <f t="shared" si="71"/>
        <v>Puntos no considerados</v>
      </c>
      <c r="O343" s="34">
        <f t="shared" si="72"/>
        <v>0</v>
      </c>
      <c r="P343" s="34">
        <f t="shared" si="73"/>
        <v>0</v>
      </c>
    </row>
    <row r="344" spans="1:16" ht="18.600000000000001" customHeight="1" x14ac:dyDescent="0.3">
      <c r="C344"/>
      <c r="D344"/>
      <c r="H344" s="34" t="str">
        <f t="shared" si="66"/>
        <v>LLAYLLAY 19 V</v>
      </c>
      <c r="I344" s="34" t="str">
        <f t="shared" si="67"/>
        <v>SANDEK 2</v>
      </c>
      <c r="J344" s="34" t="str">
        <f t="shared" si="68"/>
        <v>JUAN GOMEZ</v>
      </c>
      <c r="K344" s="34">
        <f t="shared" si="74"/>
        <v>0</v>
      </c>
      <c r="L344" s="34">
        <f t="shared" si="69"/>
        <v>93</v>
      </c>
      <c r="M344" s="34">
        <f t="shared" si="70"/>
        <v>0</v>
      </c>
      <c r="N344" s="34" t="str">
        <f t="shared" si="71"/>
        <v>Puntos no considerados</v>
      </c>
      <c r="O344" s="34">
        <f t="shared" si="72"/>
        <v>0</v>
      </c>
      <c r="P344" s="34">
        <f t="shared" si="73"/>
        <v>0</v>
      </c>
    </row>
    <row r="345" spans="1:16" ht="18.600000000000001" customHeight="1" x14ac:dyDescent="0.3">
      <c r="C345"/>
      <c r="D345"/>
      <c r="H345" s="34" t="str">
        <f t="shared" si="66"/>
        <v>LLAYLLAY 19 V</v>
      </c>
      <c r="I345" s="34" t="str">
        <f t="shared" si="67"/>
        <v>SANDEK 2</v>
      </c>
      <c r="J345" s="34" t="str">
        <f t="shared" si="68"/>
        <v>JUAN GOMEZ</v>
      </c>
      <c r="K345" s="34">
        <f t="shared" si="74"/>
        <v>0</v>
      </c>
      <c r="L345" s="34">
        <f t="shared" si="69"/>
        <v>94</v>
      </c>
      <c r="M345" s="34">
        <f t="shared" si="70"/>
        <v>0</v>
      </c>
      <c r="N345" s="34" t="str">
        <f t="shared" si="71"/>
        <v>Puntos no considerados</v>
      </c>
      <c r="O345" s="34">
        <f t="shared" si="72"/>
        <v>0</v>
      </c>
      <c r="P345" s="34">
        <f t="shared" si="73"/>
        <v>0</v>
      </c>
    </row>
    <row r="346" spans="1:16" ht="18.600000000000001" customHeight="1" x14ac:dyDescent="0.3">
      <c r="C346"/>
      <c r="D346"/>
      <c r="H346" s="34" t="str">
        <f t="shared" si="66"/>
        <v>LLAYLLAY 19 V</v>
      </c>
      <c r="I346" s="34" t="str">
        <f t="shared" si="67"/>
        <v>SANDEK 2</v>
      </c>
      <c r="J346" s="34" t="str">
        <f t="shared" si="68"/>
        <v>JUAN GOMEZ</v>
      </c>
      <c r="K346" s="34">
        <f t="shared" si="74"/>
        <v>0</v>
      </c>
      <c r="L346" s="34">
        <f t="shared" si="69"/>
        <v>95</v>
      </c>
      <c r="M346" s="34">
        <f t="shared" si="70"/>
        <v>0</v>
      </c>
      <c r="N346" s="34" t="str">
        <f t="shared" si="71"/>
        <v>Puntos no considerados</v>
      </c>
      <c r="O346" s="34">
        <f t="shared" si="72"/>
        <v>0</v>
      </c>
      <c r="P346" s="34">
        <f t="shared" si="73"/>
        <v>0</v>
      </c>
    </row>
    <row r="347" spans="1:16" ht="18.600000000000001" customHeight="1" x14ac:dyDescent="0.3">
      <c r="C347"/>
      <c r="D347"/>
      <c r="H347" s="34" t="str">
        <f t="shared" si="66"/>
        <v>LLAYLLAY 19 V</v>
      </c>
      <c r="I347" s="34" t="str">
        <f t="shared" si="67"/>
        <v>SANDEK 2</v>
      </c>
      <c r="J347" s="34" t="str">
        <f t="shared" si="68"/>
        <v>JUAN GOMEZ</v>
      </c>
      <c r="K347" s="34">
        <f t="shared" si="74"/>
        <v>0</v>
      </c>
      <c r="L347" s="34">
        <f t="shared" si="69"/>
        <v>96</v>
      </c>
      <c r="M347" s="34">
        <f t="shared" si="70"/>
        <v>0</v>
      </c>
      <c r="N347" s="34" t="str">
        <f t="shared" si="71"/>
        <v>Puntos no considerados</v>
      </c>
      <c r="O347" s="34">
        <f t="shared" si="72"/>
        <v>0</v>
      </c>
      <c r="P347" s="34">
        <f t="shared" si="73"/>
        <v>0</v>
      </c>
    </row>
    <row r="348" spans="1:16" s="6" customFormat="1" ht="18.600000000000001" customHeight="1" x14ac:dyDescent="0.3">
      <c r="A348"/>
      <c r="B348"/>
      <c r="C348"/>
      <c r="D348"/>
      <c r="E348"/>
      <c r="F348"/>
      <c r="G348"/>
      <c r="H348" s="34" t="str">
        <f t="shared" si="66"/>
        <v>LLAYLLAY 19 V</v>
      </c>
      <c r="I348" s="34" t="str">
        <f t="shared" si="67"/>
        <v>SANDEK 2</v>
      </c>
      <c r="J348" s="34" t="str">
        <f t="shared" si="68"/>
        <v>JUAN GOMEZ</v>
      </c>
      <c r="K348" s="34">
        <f t="shared" si="74"/>
        <v>0</v>
      </c>
      <c r="L348" s="34">
        <f t="shared" si="69"/>
        <v>97</v>
      </c>
      <c r="M348" s="34">
        <f t="shared" si="70"/>
        <v>0</v>
      </c>
      <c r="N348" s="34" t="str">
        <f t="shared" si="71"/>
        <v>Puntos no considerados</v>
      </c>
      <c r="O348" s="34">
        <f t="shared" si="72"/>
        <v>0</v>
      </c>
      <c r="P348" s="34">
        <f t="shared" si="73"/>
        <v>0</v>
      </c>
    </row>
    <row r="349" spans="1:16" s="6" customFormat="1" ht="18.600000000000001" customHeight="1" x14ac:dyDescent="0.3">
      <c r="A349"/>
      <c r="B349"/>
      <c r="C349"/>
      <c r="D349"/>
      <c r="E349"/>
      <c r="F349"/>
      <c r="G349"/>
      <c r="H349" s="34" t="str">
        <f t="shared" si="66"/>
        <v>LLAYLLAY 19 V</v>
      </c>
      <c r="I349" s="34" t="str">
        <f t="shared" si="67"/>
        <v>SANDEK 2</v>
      </c>
      <c r="J349" s="34" t="str">
        <f t="shared" si="68"/>
        <v>JUAN GOMEZ</v>
      </c>
      <c r="K349" s="34">
        <f t="shared" si="74"/>
        <v>0</v>
      </c>
      <c r="L349" s="34">
        <f t="shared" si="69"/>
        <v>98</v>
      </c>
      <c r="M349" s="34">
        <f t="shared" si="70"/>
        <v>0</v>
      </c>
      <c r="N349" s="34" t="str">
        <f t="shared" si="71"/>
        <v>Puntos no considerados</v>
      </c>
      <c r="O349" s="34">
        <f t="shared" si="72"/>
        <v>0</v>
      </c>
      <c r="P349" s="34">
        <f t="shared" si="73"/>
        <v>0</v>
      </c>
    </row>
    <row r="350" spans="1:16" ht="18.600000000000001" customHeight="1" x14ac:dyDescent="0.3">
      <c r="C350"/>
      <c r="D350"/>
      <c r="H350" s="34" t="str">
        <f t="shared" si="66"/>
        <v>LLAYLLAY 19 V</v>
      </c>
      <c r="I350" s="34" t="str">
        <f t="shared" si="67"/>
        <v>SANDEK 2</v>
      </c>
      <c r="J350" s="34" t="str">
        <f t="shared" si="68"/>
        <v>JUAN GOMEZ</v>
      </c>
      <c r="K350" s="34">
        <f t="shared" si="74"/>
        <v>0</v>
      </c>
      <c r="L350" s="34">
        <f t="shared" si="69"/>
        <v>99</v>
      </c>
      <c r="M350" s="34">
        <f t="shared" si="70"/>
        <v>0</v>
      </c>
      <c r="N350" s="34" t="str">
        <f t="shared" si="71"/>
        <v>Puntos no considerados</v>
      </c>
      <c r="O350" s="34">
        <f t="shared" si="72"/>
        <v>0</v>
      </c>
      <c r="P350" s="34">
        <f t="shared" si="73"/>
        <v>0</v>
      </c>
    </row>
    <row r="351" spans="1:16" ht="18.600000000000001" customHeight="1" x14ac:dyDescent="0.3">
      <c r="C351"/>
      <c r="D351"/>
      <c r="H351" s="34" t="str">
        <f t="shared" si="66"/>
        <v>LLAYLLAY 19 V</v>
      </c>
      <c r="I351" s="34" t="str">
        <f t="shared" si="67"/>
        <v>SANDEK 2</v>
      </c>
      <c r="J351" s="34" t="str">
        <f t="shared" si="68"/>
        <v>JUAN GOMEZ</v>
      </c>
      <c r="K351" s="34">
        <f t="shared" si="74"/>
        <v>0</v>
      </c>
      <c r="L351" s="34">
        <f t="shared" si="69"/>
        <v>100</v>
      </c>
      <c r="M351" s="34">
        <f t="shared" si="70"/>
        <v>0</v>
      </c>
      <c r="N351" s="34" t="str">
        <f t="shared" si="71"/>
        <v>Puntos no considerados</v>
      </c>
      <c r="O351" s="34">
        <f t="shared" si="72"/>
        <v>0</v>
      </c>
      <c r="P351" s="34">
        <f t="shared" si="73"/>
        <v>0</v>
      </c>
    </row>
    <row r="352" spans="1:16" ht="18.600000000000001" customHeight="1" x14ac:dyDescent="0.3">
      <c r="C352"/>
      <c r="D352"/>
      <c r="H352" s="34" t="str">
        <f t="shared" si="66"/>
        <v>LLAYLLAY 19 V</v>
      </c>
      <c r="I352" s="34" t="str">
        <f t="shared" si="67"/>
        <v>SANDEK 2</v>
      </c>
      <c r="J352" s="34" t="str">
        <f t="shared" si="68"/>
        <v>JUAN GOMEZ</v>
      </c>
      <c r="K352" s="34">
        <f t="shared" si="74"/>
        <v>0</v>
      </c>
      <c r="L352" s="34">
        <f t="shared" si="69"/>
        <v>101</v>
      </c>
      <c r="M352" s="34">
        <f t="shared" si="70"/>
        <v>0</v>
      </c>
      <c r="N352" s="34" t="str">
        <f t="shared" si="71"/>
        <v>Puntos no considerados</v>
      </c>
      <c r="O352" s="34">
        <f t="shared" si="72"/>
        <v>0</v>
      </c>
      <c r="P352" s="34">
        <f t="shared" si="73"/>
        <v>0</v>
      </c>
    </row>
    <row r="353" spans="3:16" ht="18.600000000000001" customHeight="1" x14ac:dyDescent="0.3">
      <c r="C353"/>
      <c r="D353"/>
      <c r="H353" s="34" t="str">
        <f t="shared" si="66"/>
        <v>LLAYLLAY 19 V</v>
      </c>
      <c r="I353" s="34" t="str">
        <f t="shared" si="67"/>
        <v>SANDEK 2</v>
      </c>
      <c r="J353" s="34" t="str">
        <f t="shared" si="68"/>
        <v>JUAN GOMEZ</v>
      </c>
      <c r="K353" s="34">
        <f t="shared" si="74"/>
        <v>0</v>
      </c>
      <c r="L353" s="34">
        <f t="shared" si="69"/>
        <v>102</v>
      </c>
      <c r="M353" s="34">
        <f t="shared" si="70"/>
        <v>0</v>
      </c>
      <c r="N353" s="34" t="str">
        <f t="shared" si="71"/>
        <v>Puntos no considerados</v>
      </c>
      <c r="O353" s="34">
        <f t="shared" si="72"/>
        <v>0</v>
      </c>
      <c r="P353" s="34">
        <f t="shared" si="73"/>
        <v>0</v>
      </c>
    </row>
    <row r="354" spans="3:16" ht="18.600000000000001" customHeight="1" x14ac:dyDescent="0.3">
      <c r="C354"/>
      <c r="D354"/>
      <c r="H354" s="34" t="str">
        <f t="shared" si="66"/>
        <v>LLAYLLAY 19 V</v>
      </c>
      <c r="I354" s="34" t="str">
        <f t="shared" si="67"/>
        <v>SANDEK 2</v>
      </c>
      <c r="J354" s="34" t="str">
        <f t="shared" si="68"/>
        <v>JUAN GOMEZ</v>
      </c>
      <c r="K354" s="34">
        <f t="shared" si="74"/>
        <v>0</v>
      </c>
      <c r="L354" s="34">
        <f t="shared" si="69"/>
        <v>103</v>
      </c>
      <c r="M354" s="34">
        <f t="shared" si="70"/>
        <v>0</v>
      </c>
      <c r="N354" s="34" t="str">
        <f t="shared" si="71"/>
        <v>Puntos no considerados</v>
      </c>
      <c r="O354" s="34">
        <f t="shared" si="72"/>
        <v>0</v>
      </c>
      <c r="P354" s="34">
        <f t="shared" si="73"/>
        <v>0</v>
      </c>
    </row>
    <row r="355" spans="3:16" ht="18.600000000000001" customHeight="1" x14ac:dyDescent="0.3">
      <c r="C355"/>
      <c r="D355"/>
      <c r="H355" s="34" t="str">
        <f t="shared" si="66"/>
        <v>LLAYLLAY 19 V</v>
      </c>
      <c r="I355" s="34" t="str">
        <f t="shared" si="67"/>
        <v>SANDEK 2</v>
      </c>
      <c r="J355" s="34" t="str">
        <f t="shared" si="68"/>
        <v>JUAN GOMEZ</v>
      </c>
      <c r="K355" s="34">
        <f t="shared" si="74"/>
        <v>0</v>
      </c>
      <c r="L355" s="34">
        <f t="shared" si="69"/>
        <v>104</v>
      </c>
      <c r="M355" s="34">
        <f t="shared" si="70"/>
        <v>0</v>
      </c>
      <c r="N355" s="34" t="str">
        <f t="shared" si="71"/>
        <v>Puntos no considerados</v>
      </c>
      <c r="O355" s="34">
        <f t="shared" si="72"/>
        <v>0</v>
      </c>
      <c r="P355" s="34">
        <f t="shared" si="73"/>
        <v>0</v>
      </c>
    </row>
    <row r="356" spans="3:16" ht="18.600000000000001" customHeight="1" x14ac:dyDescent="0.3">
      <c r="C356"/>
      <c r="D356"/>
      <c r="H356" s="34" t="str">
        <f t="shared" si="66"/>
        <v>LLAYLLAY 19 V</v>
      </c>
      <c r="I356" s="34" t="str">
        <f t="shared" si="67"/>
        <v>SANDEK 2</v>
      </c>
      <c r="J356" s="34" t="str">
        <f t="shared" si="68"/>
        <v>JUAN GOMEZ</v>
      </c>
      <c r="K356" s="34">
        <f t="shared" si="74"/>
        <v>0</v>
      </c>
      <c r="L356" s="34">
        <f t="shared" si="69"/>
        <v>105</v>
      </c>
      <c r="M356" s="34">
        <f t="shared" si="70"/>
        <v>0</v>
      </c>
      <c r="N356" s="34" t="str">
        <f t="shared" si="71"/>
        <v>Puntos no considerados</v>
      </c>
      <c r="O356" s="34">
        <f t="shared" si="72"/>
        <v>0</v>
      </c>
      <c r="P356" s="34">
        <f t="shared" si="73"/>
        <v>0</v>
      </c>
    </row>
    <row r="357" spans="3:16" ht="18.600000000000001" customHeight="1" x14ac:dyDescent="0.3">
      <c r="C357"/>
      <c r="D357"/>
      <c r="H357" s="34" t="str">
        <f t="shared" si="66"/>
        <v>LLAYLLAY 19 V</v>
      </c>
      <c r="I357" s="34" t="str">
        <f t="shared" si="67"/>
        <v>SANDEK 2</v>
      </c>
      <c r="J357" s="34" t="str">
        <f t="shared" si="68"/>
        <v>JUAN GOMEZ</v>
      </c>
      <c r="K357" s="34">
        <f t="shared" si="74"/>
        <v>0</v>
      </c>
      <c r="L357" s="34">
        <f t="shared" si="69"/>
        <v>106</v>
      </c>
      <c r="M357" s="34">
        <f t="shared" si="70"/>
        <v>0</v>
      </c>
      <c r="N357" s="34" t="str">
        <f t="shared" si="71"/>
        <v>Puntos no considerados</v>
      </c>
      <c r="O357" s="34">
        <f t="shared" si="72"/>
        <v>0</v>
      </c>
      <c r="P357" s="34">
        <f t="shared" si="73"/>
        <v>0</v>
      </c>
    </row>
    <row r="358" spans="3:16" ht="18.600000000000001" customHeight="1" x14ac:dyDescent="0.3">
      <c r="C358"/>
      <c r="D358"/>
      <c r="H358" s="34" t="str">
        <f t="shared" si="66"/>
        <v>LLAYLLAY 19 V</v>
      </c>
      <c r="I358" s="34" t="str">
        <f t="shared" si="67"/>
        <v>SANDEK 2</v>
      </c>
      <c r="J358" s="34" t="str">
        <f t="shared" si="68"/>
        <v>JUAN GOMEZ</v>
      </c>
      <c r="K358" s="34">
        <f t="shared" si="74"/>
        <v>0</v>
      </c>
      <c r="L358" s="34">
        <f t="shared" si="69"/>
        <v>107</v>
      </c>
      <c r="M358" s="34">
        <f t="shared" si="70"/>
        <v>0</v>
      </c>
      <c r="N358" s="34" t="str">
        <f t="shared" si="71"/>
        <v>Puntos no considerados</v>
      </c>
      <c r="O358" s="34">
        <f t="shared" si="72"/>
        <v>0</v>
      </c>
      <c r="P358" s="34">
        <f t="shared" si="73"/>
        <v>0</v>
      </c>
    </row>
    <row r="359" spans="3:16" ht="18.600000000000001" customHeight="1" x14ac:dyDescent="0.3">
      <c r="C359"/>
      <c r="D359"/>
      <c r="H359" s="34" t="str">
        <f t="shared" si="66"/>
        <v>LLAYLLAY 19 V</v>
      </c>
      <c r="I359" s="34" t="str">
        <f t="shared" si="67"/>
        <v>SANDEK 2</v>
      </c>
      <c r="J359" s="34" t="str">
        <f t="shared" si="68"/>
        <v>JUAN GOMEZ</v>
      </c>
      <c r="K359" s="34">
        <f t="shared" si="74"/>
        <v>0</v>
      </c>
      <c r="L359" s="34">
        <f t="shared" si="69"/>
        <v>108</v>
      </c>
      <c r="M359" s="34">
        <f t="shared" si="70"/>
        <v>0</v>
      </c>
      <c r="N359" s="34" t="str">
        <f t="shared" si="71"/>
        <v>Puntos no considerados</v>
      </c>
      <c r="O359" s="34">
        <f t="shared" si="72"/>
        <v>0</v>
      </c>
      <c r="P359" s="34">
        <f t="shared" si="73"/>
        <v>0</v>
      </c>
    </row>
    <row r="360" spans="3:16" ht="18.600000000000001" customHeight="1" x14ac:dyDescent="0.3">
      <c r="C360"/>
      <c r="D360"/>
      <c r="H360" s="34" t="str">
        <f t="shared" si="66"/>
        <v>LLAYLLAY 19 V</v>
      </c>
      <c r="I360" s="34" t="str">
        <f t="shared" si="67"/>
        <v>SANDEK 2</v>
      </c>
      <c r="J360" s="34" t="str">
        <f t="shared" si="68"/>
        <v>JUAN GOMEZ</v>
      </c>
      <c r="K360" s="34">
        <f t="shared" si="74"/>
        <v>0</v>
      </c>
      <c r="L360" s="34">
        <f t="shared" si="69"/>
        <v>109</v>
      </c>
      <c r="M360" s="34">
        <f t="shared" si="70"/>
        <v>0</v>
      </c>
      <c r="N360" s="34" t="str">
        <f t="shared" si="71"/>
        <v>Puntos no considerados</v>
      </c>
      <c r="O360" s="34">
        <f t="shared" si="72"/>
        <v>0</v>
      </c>
      <c r="P360" s="34">
        <f t="shared" si="73"/>
        <v>0</v>
      </c>
    </row>
    <row r="361" spans="3:16" ht="18.600000000000001" customHeight="1" x14ac:dyDescent="0.3">
      <c r="C361"/>
      <c r="D361"/>
      <c r="H361" s="34" t="str">
        <f t="shared" si="66"/>
        <v>LLAYLLAY 19 V</v>
      </c>
      <c r="I361" s="34" t="str">
        <f t="shared" si="67"/>
        <v>SANDEK 2</v>
      </c>
      <c r="J361" s="34" t="str">
        <f t="shared" si="68"/>
        <v>JUAN GOMEZ</v>
      </c>
      <c r="K361" s="34">
        <f t="shared" si="74"/>
        <v>0</v>
      </c>
      <c r="L361" s="34">
        <f t="shared" si="69"/>
        <v>110</v>
      </c>
      <c r="M361" s="34">
        <f t="shared" si="70"/>
        <v>0</v>
      </c>
      <c r="N361" s="34" t="str">
        <f t="shared" si="71"/>
        <v>Puntos no considerados</v>
      </c>
      <c r="O361" s="34">
        <f t="shared" si="72"/>
        <v>0</v>
      </c>
      <c r="P361" s="34">
        <f t="shared" si="73"/>
        <v>0</v>
      </c>
    </row>
    <row r="362" spans="3:16" ht="18.600000000000001" customHeight="1" x14ac:dyDescent="0.3">
      <c r="C362"/>
      <c r="D362"/>
      <c r="H362" s="34" t="str">
        <f t="shared" si="66"/>
        <v>LLAYLLAY 19 V</v>
      </c>
      <c r="I362" s="34" t="str">
        <f t="shared" si="67"/>
        <v>SANDEK 2</v>
      </c>
      <c r="J362" s="34" t="str">
        <f t="shared" si="68"/>
        <v>JUAN GOMEZ</v>
      </c>
      <c r="K362" s="34">
        <f t="shared" si="74"/>
        <v>0</v>
      </c>
      <c r="L362" s="34">
        <f t="shared" si="69"/>
        <v>111</v>
      </c>
      <c r="M362" s="34">
        <f t="shared" si="70"/>
        <v>0</v>
      </c>
      <c r="N362" s="34" t="str">
        <f t="shared" si="71"/>
        <v>Puntos no considerados</v>
      </c>
      <c r="O362" s="34">
        <f t="shared" si="72"/>
        <v>0</v>
      </c>
      <c r="P362" s="34">
        <f t="shared" si="73"/>
        <v>0</v>
      </c>
    </row>
    <row r="363" spans="3:16" ht="18.600000000000001" customHeight="1" x14ac:dyDescent="0.3">
      <c r="C363"/>
      <c r="D363"/>
      <c r="H363" s="34" t="str">
        <f t="shared" si="66"/>
        <v>LLAYLLAY 19 V</v>
      </c>
      <c r="I363" s="34" t="str">
        <f t="shared" si="67"/>
        <v>SANDEK 2</v>
      </c>
      <c r="J363" s="34" t="str">
        <f t="shared" si="68"/>
        <v>JUAN GOMEZ</v>
      </c>
      <c r="K363" s="34">
        <f t="shared" si="74"/>
        <v>0</v>
      </c>
      <c r="L363" s="34">
        <f t="shared" si="69"/>
        <v>112</v>
      </c>
      <c r="M363" s="34">
        <f t="shared" si="70"/>
        <v>0</v>
      </c>
      <c r="N363" s="34" t="str">
        <f t="shared" si="71"/>
        <v>Puntos no considerados</v>
      </c>
      <c r="O363" s="34">
        <f t="shared" si="72"/>
        <v>0</v>
      </c>
      <c r="P363" s="34">
        <f t="shared" si="73"/>
        <v>0</v>
      </c>
    </row>
    <row r="364" spans="3:16" ht="18.600000000000001" customHeight="1" x14ac:dyDescent="0.3">
      <c r="C364"/>
      <c r="D364"/>
      <c r="H364" s="34" t="str">
        <f t="shared" si="66"/>
        <v>LLAYLLAY 19 V</v>
      </c>
      <c r="I364" s="34" t="str">
        <f t="shared" si="67"/>
        <v>SANDEK 2</v>
      </c>
      <c r="J364" s="34" t="str">
        <f t="shared" si="68"/>
        <v>JUAN GOMEZ</v>
      </c>
      <c r="K364" s="34">
        <f t="shared" si="74"/>
        <v>0</v>
      </c>
      <c r="L364" s="34">
        <f t="shared" si="69"/>
        <v>113</v>
      </c>
      <c r="M364" s="34">
        <f t="shared" si="70"/>
        <v>0</v>
      </c>
      <c r="N364" s="34" t="str">
        <f t="shared" si="71"/>
        <v>Puntos no considerados</v>
      </c>
      <c r="O364" s="34">
        <f t="shared" si="72"/>
        <v>0</v>
      </c>
      <c r="P364" s="34">
        <f t="shared" si="73"/>
        <v>0</v>
      </c>
    </row>
    <row r="365" spans="3:16" ht="18.600000000000001" customHeight="1" x14ac:dyDescent="0.3">
      <c r="C365"/>
      <c r="D365"/>
      <c r="H365" s="34" t="str">
        <f t="shared" si="66"/>
        <v>LLAYLLAY 19 V</v>
      </c>
      <c r="I365" s="34" t="str">
        <f t="shared" si="67"/>
        <v>SANDEK 2</v>
      </c>
      <c r="J365" s="34" t="str">
        <f t="shared" si="68"/>
        <v>JUAN GOMEZ</v>
      </c>
      <c r="K365" s="34">
        <f t="shared" si="74"/>
        <v>0</v>
      </c>
      <c r="L365" s="34">
        <f t="shared" si="69"/>
        <v>114</v>
      </c>
      <c r="M365" s="34">
        <f t="shared" si="70"/>
        <v>0</v>
      </c>
      <c r="N365" s="34" t="str">
        <f t="shared" si="71"/>
        <v>Puntos no considerados</v>
      </c>
      <c r="O365" s="34">
        <f t="shared" si="72"/>
        <v>0</v>
      </c>
      <c r="P365" s="34">
        <f t="shared" si="73"/>
        <v>0</v>
      </c>
    </row>
    <row r="366" spans="3:16" ht="18.600000000000001" customHeight="1" x14ac:dyDescent="0.3">
      <c r="C366"/>
      <c r="D366"/>
      <c r="H366" s="34" t="str">
        <f t="shared" si="66"/>
        <v>LLAYLLAY 19 V</v>
      </c>
      <c r="I366" s="34" t="str">
        <f t="shared" si="67"/>
        <v>SANDEK 2</v>
      </c>
      <c r="J366" s="34" t="str">
        <f t="shared" si="68"/>
        <v>JUAN GOMEZ</v>
      </c>
      <c r="K366" s="34">
        <f t="shared" si="74"/>
        <v>0</v>
      </c>
      <c r="L366" s="34">
        <f t="shared" si="69"/>
        <v>115</v>
      </c>
      <c r="M366" s="34">
        <f t="shared" si="70"/>
        <v>0</v>
      </c>
      <c r="N366" s="34" t="str">
        <f t="shared" si="71"/>
        <v>Puntos no considerados</v>
      </c>
      <c r="O366" s="34">
        <f t="shared" si="72"/>
        <v>0</v>
      </c>
      <c r="P366" s="34">
        <f t="shared" si="73"/>
        <v>0</v>
      </c>
    </row>
    <row r="367" spans="3:16" ht="18.600000000000001" customHeight="1" x14ac:dyDescent="0.3">
      <c r="C367"/>
      <c r="D367"/>
      <c r="H367" s="34" t="str">
        <f t="shared" si="66"/>
        <v>LLAYLLAY 19 V</v>
      </c>
      <c r="I367" s="34" t="str">
        <f t="shared" si="67"/>
        <v>SANDEK 2</v>
      </c>
      <c r="J367" s="34" t="str">
        <f t="shared" si="68"/>
        <v>JUAN GOMEZ</v>
      </c>
      <c r="K367" s="34">
        <f t="shared" si="74"/>
        <v>0</v>
      </c>
      <c r="L367" s="34">
        <f t="shared" si="69"/>
        <v>116</v>
      </c>
      <c r="M367" s="34">
        <f t="shared" si="70"/>
        <v>0</v>
      </c>
      <c r="N367" s="34" t="str">
        <f t="shared" si="71"/>
        <v>Puntos no considerados</v>
      </c>
      <c r="O367" s="34">
        <f t="shared" si="72"/>
        <v>0</v>
      </c>
      <c r="P367" s="34">
        <f t="shared" si="73"/>
        <v>0</v>
      </c>
    </row>
    <row r="368" spans="3:16" ht="18.600000000000001" customHeight="1" x14ac:dyDescent="0.3">
      <c r="C368"/>
      <c r="D368"/>
      <c r="H368" s="34" t="str">
        <f t="shared" si="66"/>
        <v>LLAYLLAY 19 V</v>
      </c>
      <c r="I368" s="34" t="str">
        <f t="shared" si="67"/>
        <v>SANDEK 2</v>
      </c>
      <c r="J368" s="34" t="str">
        <f t="shared" si="68"/>
        <v>JUAN GOMEZ</v>
      </c>
      <c r="K368" s="34">
        <f t="shared" si="74"/>
        <v>0</v>
      </c>
      <c r="L368" s="34">
        <f t="shared" si="69"/>
        <v>117</v>
      </c>
      <c r="M368" s="34">
        <f t="shared" si="70"/>
        <v>0</v>
      </c>
      <c r="N368" s="34" t="str">
        <f t="shared" si="71"/>
        <v>Puntos no considerados</v>
      </c>
      <c r="O368" s="34">
        <f t="shared" si="72"/>
        <v>0</v>
      </c>
      <c r="P368" s="34">
        <f t="shared" si="73"/>
        <v>0</v>
      </c>
    </row>
    <row r="369" spans="3:16" ht="18.600000000000001" customHeight="1" x14ac:dyDescent="0.3">
      <c r="C369"/>
      <c r="D369"/>
      <c r="H369" s="34" t="str">
        <f t="shared" si="66"/>
        <v>LLAYLLAY 19 V</v>
      </c>
      <c r="I369" s="34" t="str">
        <f t="shared" si="67"/>
        <v>SANDEK 2</v>
      </c>
      <c r="J369" s="34" t="str">
        <f t="shared" si="68"/>
        <v>JUAN GOMEZ</v>
      </c>
      <c r="K369" s="34">
        <f t="shared" si="74"/>
        <v>0</v>
      </c>
      <c r="L369" s="34">
        <f t="shared" si="69"/>
        <v>118</v>
      </c>
      <c r="M369" s="34">
        <f t="shared" si="70"/>
        <v>0</v>
      </c>
      <c r="N369" s="34" t="str">
        <f t="shared" si="71"/>
        <v>Puntos no considerados</v>
      </c>
      <c r="O369" s="34">
        <f t="shared" si="72"/>
        <v>0</v>
      </c>
      <c r="P369" s="34">
        <f t="shared" si="73"/>
        <v>0</v>
      </c>
    </row>
    <row r="370" spans="3:16" ht="18.600000000000001" customHeight="1" x14ac:dyDescent="0.3">
      <c r="C370"/>
      <c r="D370"/>
      <c r="H370" s="34" t="str">
        <f t="shared" si="66"/>
        <v>LLAYLLAY 19 V</v>
      </c>
      <c r="I370" s="34" t="str">
        <f t="shared" si="67"/>
        <v>SANDEK 2</v>
      </c>
      <c r="J370" s="34" t="str">
        <f t="shared" si="68"/>
        <v>JUAN GOMEZ</v>
      </c>
      <c r="K370" s="34">
        <f t="shared" si="74"/>
        <v>0</v>
      </c>
      <c r="L370" s="34">
        <f t="shared" si="69"/>
        <v>119</v>
      </c>
      <c r="M370" s="34">
        <f t="shared" si="70"/>
        <v>0</v>
      </c>
      <c r="N370" s="34" t="str">
        <f t="shared" si="71"/>
        <v>Puntos no considerados</v>
      </c>
      <c r="O370" s="34">
        <f t="shared" si="72"/>
        <v>0</v>
      </c>
      <c r="P370" s="34">
        <f t="shared" si="73"/>
        <v>0</v>
      </c>
    </row>
    <row r="371" spans="3:16" ht="18.600000000000001" customHeight="1" x14ac:dyDescent="0.3">
      <c r="C371"/>
      <c r="D371"/>
      <c r="H371" s="34" t="str">
        <f t="shared" si="66"/>
        <v>LLAYLLAY 19 V</v>
      </c>
      <c r="I371" s="34" t="str">
        <f t="shared" si="67"/>
        <v>SANDEK 2</v>
      </c>
      <c r="J371" s="34" t="str">
        <f t="shared" si="68"/>
        <v>JUAN GOMEZ</v>
      </c>
      <c r="K371" s="34">
        <f t="shared" si="74"/>
        <v>0</v>
      </c>
      <c r="L371" s="34">
        <f t="shared" si="69"/>
        <v>120</v>
      </c>
      <c r="M371" s="34">
        <f t="shared" si="70"/>
        <v>0</v>
      </c>
      <c r="N371" s="34" t="str">
        <f t="shared" si="71"/>
        <v>Puntos no considerados</v>
      </c>
      <c r="O371" s="34">
        <f t="shared" si="72"/>
        <v>0</v>
      </c>
      <c r="P371" s="34">
        <f t="shared" si="73"/>
        <v>0</v>
      </c>
    </row>
    <row r="372" spans="3:16" ht="18.600000000000001" customHeight="1" x14ac:dyDescent="0.3">
      <c r="C372"/>
      <c r="D372"/>
      <c r="H372" s="34" t="str">
        <f t="shared" si="66"/>
        <v>LLAYLLAY 19 V</v>
      </c>
      <c r="I372" s="34" t="str">
        <f t="shared" si="67"/>
        <v>SANDEK 2</v>
      </c>
      <c r="J372" s="34" t="str">
        <f t="shared" si="68"/>
        <v>JUAN GOMEZ</v>
      </c>
      <c r="K372" s="34">
        <f t="shared" si="74"/>
        <v>0</v>
      </c>
      <c r="L372" s="34">
        <f t="shared" si="69"/>
        <v>121</v>
      </c>
      <c r="M372" s="34">
        <f t="shared" si="70"/>
        <v>0</v>
      </c>
      <c r="N372" s="34" t="str">
        <f t="shared" si="71"/>
        <v>Puntos no considerados</v>
      </c>
      <c r="O372" s="34">
        <f t="shared" si="72"/>
        <v>0</v>
      </c>
      <c r="P372" s="34">
        <f t="shared" si="73"/>
        <v>0</v>
      </c>
    </row>
    <row r="373" spans="3:16" ht="18.600000000000001" customHeight="1" x14ac:dyDescent="0.3">
      <c r="C373"/>
      <c r="D373"/>
      <c r="H373" s="34" t="str">
        <f t="shared" si="66"/>
        <v>LLAYLLAY 19 V</v>
      </c>
      <c r="I373" s="34" t="str">
        <f t="shared" si="67"/>
        <v>SANDEK 2</v>
      </c>
      <c r="J373" s="34" t="str">
        <f t="shared" si="68"/>
        <v>JUAN GOMEZ</v>
      </c>
      <c r="K373" s="34">
        <f t="shared" si="74"/>
        <v>0</v>
      </c>
      <c r="L373" s="34">
        <f t="shared" si="69"/>
        <v>122</v>
      </c>
      <c r="M373" s="34">
        <f t="shared" si="70"/>
        <v>0</v>
      </c>
      <c r="N373" s="34" t="str">
        <f t="shared" si="71"/>
        <v>Puntos no considerados</v>
      </c>
      <c r="O373" s="34">
        <f t="shared" si="72"/>
        <v>0</v>
      </c>
      <c r="P373" s="34">
        <f t="shared" si="73"/>
        <v>0</v>
      </c>
    </row>
    <row r="374" spans="3:16" ht="18.600000000000001" customHeight="1" x14ac:dyDescent="0.3">
      <c r="C374"/>
      <c r="D374"/>
      <c r="H374" s="34" t="str">
        <f t="shared" si="66"/>
        <v>LLAYLLAY 19 V</v>
      </c>
      <c r="I374" s="34" t="str">
        <f t="shared" si="67"/>
        <v>SANDEK 2</v>
      </c>
      <c r="J374" s="34" t="str">
        <f t="shared" si="68"/>
        <v>JUAN GOMEZ</v>
      </c>
      <c r="K374" s="34">
        <f t="shared" si="74"/>
        <v>0</v>
      </c>
      <c r="L374" s="34">
        <f t="shared" si="69"/>
        <v>123</v>
      </c>
      <c r="M374" s="34">
        <f t="shared" si="70"/>
        <v>0</v>
      </c>
      <c r="N374" s="34" t="str">
        <f t="shared" si="71"/>
        <v>Puntos no considerados</v>
      </c>
      <c r="O374" s="34">
        <f t="shared" si="72"/>
        <v>0</v>
      </c>
      <c r="P374" s="34">
        <f t="shared" si="73"/>
        <v>0</v>
      </c>
    </row>
    <row r="375" spans="3:16" ht="18.600000000000001" customHeight="1" x14ac:dyDescent="0.3">
      <c r="C375"/>
      <c r="D375"/>
      <c r="H375" s="34" t="str">
        <f t="shared" si="66"/>
        <v>LLAYLLAY 19 V</v>
      </c>
      <c r="I375" s="34" t="str">
        <f t="shared" si="67"/>
        <v>SANDEK 2</v>
      </c>
      <c r="J375" s="34" t="str">
        <f t="shared" si="68"/>
        <v>JUAN GOMEZ</v>
      </c>
      <c r="K375" s="34">
        <f t="shared" si="74"/>
        <v>0</v>
      </c>
      <c r="L375" s="34">
        <f t="shared" si="69"/>
        <v>124</v>
      </c>
      <c r="M375" s="34">
        <f t="shared" si="70"/>
        <v>0</v>
      </c>
      <c r="N375" s="34" t="str">
        <f t="shared" si="71"/>
        <v>Puntos no considerados</v>
      </c>
      <c r="O375" s="34">
        <f t="shared" si="72"/>
        <v>0</v>
      </c>
      <c r="P375" s="34">
        <f t="shared" si="73"/>
        <v>0</v>
      </c>
    </row>
    <row r="376" spans="3:16" ht="18.600000000000001" customHeight="1" x14ac:dyDescent="0.3">
      <c r="C376"/>
      <c r="D376"/>
      <c r="H376" s="34" t="str">
        <f t="shared" si="66"/>
        <v>LLAYLLAY 19 V</v>
      </c>
      <c r="I376" s="34" t="str">
        <f t="shared" si="67"/>
        <v>SANDEK 2</v>
      </c>
      <c r="J376" s="34" t="str">
        <f t="shared" si="68"/>
        <v>JUAN GOMEZ</v>
      </c>
      <c r="K376" s="34">
        <f t="shared" si="74"/>
        <v>0</v>
      </c>
      <c r="L376" s="34">
        <f t="shared" si="69"/>
        <v>125</v>
      </c>
      <c r="M376" s="34">
        <f t="shared" si="70"/>
        <v>0</v>
      </c>
      <c r="N376" s="34" t="str">
        <f t="shared" si="71"/>
        <v>Puntos no considerados</v>
      </c>
      <c r="O376" s="34">
        <f t="shared" si="72"/>
        <v>0</v>
      </c>
      <c r="P376" s="34">
        <f t="shared" si="73"/>
        <v>0</v>
      </c>
    </row>
    <row r="377" spans="3:16" ht="18.600000000000001" customHeight="1" x14ac:dyDescent="0.3">
      <c r="C377"/>
      <c r="D377"/>
      <c r="H377" s="34" t="str">
        <f t="shared" si="66"/>
        <v>LLAYLLAY 19 V</v>
      </c>
      <c r="I377" s="34" t="str">
        <f t="shared" si="67"/>
        <v>SANDEK 2</v>
      </c>
      <c r="J377" s="34" t="str">
        <f t="shared" si="68"/>
        <v>JUAN GOMEZ</v>
      </c>
      <c r="K377" s="34">
        <f t="shared" si="74"/>
        <v>0</v>
      </c>
      <c r="L377" s="34">
        <f t="shared" si="69"/>
        <v>126</v>
      </c>
      <c r="M377" s="34">
        <f t="shared" si="70"/>
        <v>0</v>
      </c>
      <c r="N377" s="34" t="str">
        <f t="shared" si="71"/>
        <v>Puntos no considerados</v>
      </c>
      <c r="O377" s="34">
        <f t="shared" si="72"/>
        <v>0</v>
      </c>
      <c r="P377" s="34">
        <f t="shared" si="73"/>
        <v>0</v>
      </c>
    </row>
    <row r="378" spans="3:16" ht="18.600000000000001" customHeight="1" x14ac:dyDescent="0.3">
      <c r="C378"/>
      <c r="D378"/>
      <c r="H378" s="34" t="str">
        <f t="shared" si="66"/>
        <v>LLAYLLAY 19 V</v>
      </c>
      <c r="I378" s="34" t="str">
        <f t="shared" si="67"/>
        <v>SANDEK 2</v>
      </c>
      <c r="J378" s="34" t="str">
        <f t="shared" si="68"/>
        <v>JUAN GOMEZ</v>
      </c>
      <c r="K378" s="34">
        <f t="shared" si="74"/>
        <v>0</v>
      </c>
      <c r="L378" s="34">
        <f t="shared" si="69"/>
        <v>127</v>
      </c>
      <c r="M378" s="34">
        <f t="shared" si="70"/>
        <v>0</v>
      </c>
      <c r="N378" s="34" t="str">
        <f t="shared" si="71"/>
        <v>Puntos no considerados</v>
      </c>
      <c r="O378" s="34">
        <f t="shared" si="72"/>
        <v>0</v>
      </c>
      <c r="P378" s="34">
        <f t="shared" si="73"/>
        <v>0</v>
      </c>
    </row>
    <row r="379" spans="3:16" ht="18.600000000000001" customHeight="1" x14ac:dyDescent="0.3">
      <c r="C379"/>
      <c r="D379"/>
      <c r="H379" s="34" t="str">
        <f t="shared" si="66"/>
        <v>LLAYLLAY 19 V</v>
      </c>
      <c r="I379" s="34" t="str">
        <f t="shared" si="67"/>
        <v>SANDEK 2</v>
      </c>
      <c r="J379" s="34" t="str">
        <f t="shared" si="68"/>
        <v>JUAN GOMEZ</v>
      </c>
      <c r="K379" s="34">
        <f t="shared" si="74"/>
        <v>0</v>
      </c>
      <c r="L379" s="34">
        <f t="shared" si="69"/>
        <v>128</v>
      </c>
      <c r="M379" s="34">
        <f t="shared" si="70"/>
        <v>0</v>
      </c>
      <c r="N379" s="34" t="str">
        <f t="shared" si="71"/>
        <v>Puntos no considerados</v>
      </c>
      <c r="O379" s="34">
        <f t="shared" si="72"/>
        <v>0</v>
      </c>
      <c r="P379" s="34">
        <f t="shared" si="73"/>
        <v>0</v>
      </c>
    </row>
    <row r="380" spans="3:16" ht="18.600000000000001" customHeight="1" x14ac:dyDescent="0.3">
      <c r="C380"/>
      <c r="D380"/>
      <c r="H380" s="34" t="str">
        <f t="shared" si="66"/>
        <v>LLAYLLAY 19 V</v>
      </c>
      <c r="I380" s="34" t="str">
        <f t="shared" si="67"/>
        <v>SANDEK 2</v>
      </c>
      <c r="J380" s="34" t="str">
        <f t="shared" si="68"/>
        <v>JUAN GOMEZ</v>
      </c>
      <c r="K380" s="34">
        <f t="shared" si="74"/>
        <v>0</v>
      </c>
      <c r="L380" s="34">
        <f t="shared" si="69"/>
        <v>129</v>
      </c>
      <c r="M380" s="34">
        <f t="shared" si="70"/>
        <v>0</v>
      </c>
      <c r="N380" s="34" t="str">
        <f t="shared" si="71"/>
        <v>Puntos no considerados</v>
      </c>
      <c r="O380" s="34">
        <f t="shared" si="72"/>
        <v>0</v>
      </c>
      <c r="P380" s="34">
        <f t="shared" si="73"/>
        <v>0</v>
      </c>
    </row>
    <row r="381" spans="3:16" ht="18.600000000000001" customHeight="1" x14ac:dyDescent="0.3">
      <c r="C381"/>
      <c r="D381"/>
      <c r="H381" s="34" t="str">
        <f t="shared" ref="H381:H444" si="75">IF(A381="",H380,A381)</f>
        <v>LLAYLLAY 19 V</v>
      </c>
      <c r="I381" s="34" t="str">
        <f t="shared" ref="I381:I444" si="76">IF(B381="",I380,B381)</f>
        <v>SANDEK 2</v>
      </c>
      <c r="J381" s="34" t="str">
        <f t="shared" ref="J381:J444" si="77">IF(C381="",J380,C381)</f>
        <v>JUAN GOMEZ</v>
      </c>
      <c r="K381" s="34">
        <f t="shared" si="74"/>
        <v>0</v>
      </c>
      <c r="L381" s="34">
        <f t="shared" ref="L381:L444" si="78">IF(H381=H380,IF(I381=I380,L380+1,1),1)</f>
        <v>130</v>
      </c>
      <c r="M381" s="34">
        <f t="shared" ref="M381:M444" si="79">IF(L381&lt;5,1,0)</f>
        <v>0</v>
      </c>
      <c r="N381" s="34" t="str">
        <f t="shared" ref="N381:N444" si="80">IF(M381=1,"Puntos por equipo","Puntos no considerados")</f>
        <v>Puntos no considerados</v>
      </c>
      <c r="O381" s="34">
        <f t="shared" ref="O381:O444" si="81">M381*K381</f>
        <v>0</v>
      </c>
      <c r="P381" s="34">
        <f t="shared" ref="P381:P444" si="82">(1-M381)*K381</f>
        <v>0</v>
      </c>
    </row>
    <row r="382" spans="3:16" ht="18.600000000000001" customHeight="1" x14ac:dyDescent="0.3">
      <c r="C382"/>
      <c r="D382"/>
      <c r="H382" s="34" t="str">
        <f t="shared" si="75"/>
        <v>LLAYLLAY 19 V</v>
      </c>
      <c r="I382" s="34" t="str">
        <f t="shared" si="76"/>
        <v>SANDEK 2</v>
      </c>
      <c r="J382" s="34" t="str">
        <f t="shared" si="77"/>
        <v>JUAN GOMEZ</v>
      </c>
      <c r="K382" s="34">
        <f t="shared" si="74"/>
        <v>0</v>
      </c>
      <c r="L382" s="34">
        <f t="shared" si="78"/>
        <v>131</v>
      </c>
      <c r="M382" s="34">
        <f t="shared" si="79"/>
        <v>0</v>
      </c>
      <c r="N382" s="34" t="str">
        <f t="shared" si="80"/>
        <v>Puntos no considerados</v>
      </c>
      <c r="O382" s="34">
        <f t="shared" si="81"/>
        <v>0</v>
      </c>
      <c r="P382" s="34">
        <f t="shared" si="82"/>
        <v>0</v>
      </c>
    </row>
    <row r="383" spans="3:16" ht="18.600000000000001" customHeight="1" x14ac:dyDescent="0.3">
      <c r="C383"/>
      <c r="D383"/>
      <c r="H383" s="34" t="str">
        <f t="shared" si="75"/>
        <v>LLAYLLAY 19 V</v>
      </c>
      <c r="I383" s="34" t="str">
        <f t="shared" si="76"/>
        <v>SANDEK 2</v>
      </c>
      <c r="J383" s="34" t="str">
        <f t="shared" si="77"/>
        <v>JUAN GOMEZ</v>
      </c>
      <c r="K383" s="34">
        <f t="shared" si="74"/>
        <v>0</v>
      </c>
      <c r="L383" s="34">
        <f t="shared" si="78"/>
        <v>132</v>
      </c>
      <c r="M383" s="34">
        <f t="shared" si="79"/>
        <v>0</v>
      </c>
      <c r="N383" s="34" t="str">
        <f t="shared" si="80"/>
        <v>Puntos no considerados</v>
      </c>
      <c r="O383" s="34">
        <f t="shared" si="81"/>
        <v>0</v>
      </c>
      <c r="P383" s="34">
        <f t="shared" si="82"/>
        <v>0</v>
      </c>
    </row>
    <row r="384" spans="3:16" ht="18.600000000000001" customHeight="1" x14ac:dyDescent="0.3">
      <c r="C384"/>
      <c r="D384"/>
      <c r="H384" s="34" t="str">
        <f t="shared" si="75"/>
        <v>LLAYLLAY 19 V</v>
      </c>
      <c r="I384" s="34" t="str">
        <f t="shared" si="76"/>
        <v>SANDEK 2</v>
      </c>
      <c r="J384" s="34" t="str">
        <f t="shared" si="77"/>
        <v>JUAN GOMEZ</v>
      </c>
      <c r="K384" s="34">
        <f t="shared" si="74"/>
        <v>0</v>
      </c>
      <c r="L384" s="34">
        <f t="shared" si="78"/>
        <v>133</v>
      </c>
      <c r="M384" s="34">
        <f t="shared" si="79"/>
        <v>0</v>
      </c>
      <c r="N384" s="34" t="str">
        <f t="shared" si="80"/>
        <v>Puntos no considerados</v>
      </c>
      <c r="O384" s="34">
        <f t="shared" si="81"/>
        <v>0</v>
      </c>
      <c r="P384" s="34">
        <f t="shared" si="82"/>
        <v>0</v>
      </c>
    </row>
    <row r="385" spans="3:16" ht="18.600000000000001" customHeight="1" x14ac:dyDescent="0.3">
      <c r="C385"/>
      <c r="D385"/>
      <c r="H385" s="34" t="str">
        <f t="shared" si="75"/>
        <v>LLAYLLAY 19 V</v>
      </c>
      <c r="I385" s="34" t="str">
        <f t="shared" si="76"/>
        <v>SANDEK 2</v>
      </c>
      <c r="J385" s="34" t="str">
        <f t="shared" si="77"/>
        <v>JUAN GOMEZ</v>
      </c>
      <c r="K385" s="34">
        <f t="shared" si="74"/>
        <v>0</v>
      </c>
      <c r="L385" s="34">
        <f t="shared" si="78"/>
        <v>134</v>
      </c>
      <c r="M385" s="34">
        <f t="shared" si="79"/>
        <v>0</v>
      </c>
      <c r="N385" s="34" t="str">
        <f t="shared" si="80"/>
        <v>Puntos no considerados</v>
      </c>
      <c r="O385" s="34">
        <f t="shared" si="81"/>
        <v>0</v>
      </c>
      <c r="P385" s="34">
        <f t="shared" si="82"/>
        <v>0</v>
      </c>
    </row>
    <row r="386" spans="3:16" ht="18.600000000000001" customHeight="1" x14ac:dyDescent="0.3">
      <c r="C386"/>
      <c r="D386"/>
      <c r="H386" s="34" t="str">
        <f t="shared" si="75"/>
        <v>LLAYLLAY 19 V</v>
      </c>
      <c r="I386" s="34" t="str">
        <f t="shared" si="76"/>
        <v>SANDEK 2</v>
      </c>
      <c r="J386" s="34" t="str">
        <f t="shared" si="77"/>
        <v>JUAN GOMEZ</v>
      </c>
      <c r="K386" s="34">
        <f t="shared" si="74"/>
        <v>0</v>
      </c>
      <c r="L386" s="34">
        <f t="shared" si="78"/>
        <v>135</v>
      </c>
      <c r="M386" s="34">
        <f t="shared" si="79"/>
        <v>0</v>
      </c>
      <c r="N386" s="34" t="str">
        <f t="shared" si="80"/>
        <v>Puntos no considerados</v>
      </c>
      <c r="O386" s="34">
        <f t="shared" si="81"/>
        <v>0</v>
      </c>
      <c r="P386" s="34">
        <f t="shared" si="82"/>
        <v>0</v>
      </c>
    </row>
    <row r="387" spans="3:16" ht="18.600000000000001" customHeight="1" x14ac:dyDescent="0.3">
      <c r="C387"/>
      <c r="D387"/>
      <c r="H387" s="34" t="str">
        <f t="shared" si="75"/>
        <v>LLAYLLAY 19 V</v>
      </c>
      <c r="I387" s="34" t="str">
        <f t="shared" si="76"/>
        <v>SANDEK 2</v>
      </c>
      <c r="J387" s="34" t="str">
        <f t="shared" si="77"/>
        <v>JUAN GOMEZ</v>
      </c>
      <c r="K387" s="34">
        <f t="shared" si="74"/>
        <v>0</v>
      </c>
      <c r="L387" s="34">
        <f t="shared" si="78"/>
        <v>136</v>
      </c>
      <c r="M387" s="34">
        <f t="shared" si="79"/>
        <v>0</v>
      </c>
      <c r="N387" s="34" t="str">
        <f t="shared" si="80"/>
        <v>Puntos no considerados</v>
      </c>
      <c r="O387" s="34">
        <f t="shared" si="81"/>
        <v>0</v>
      </c>
      <c r="P387" s="34">
        <f t="shared" si="82"/>
        <v>0</v>
      </c>
    </row>
    <row r="388" spans="3:16" ht="18.600000000000001" customHeight="1" x14ac:dyDescent="0.3">
      <c r="C388"/>
      <c r="D388"/>
      <c r="H388" s="34" t="str">
        <f t="shared" si="75"/>
        <v>LLAYLLAY 19 V</v>
      </c>
      <c r="I388" s="34" t="str">
        <f t="shared" si="76"/>
        <v>SANDEK 2</v>
      </c>
      <c r="J388" s="34" t="str">
        <f t="shared" si="77"/>
        <v>JUAN GOMEZ</v>
      </c>
      <c r="K388" s="34">
        <f t="shared" si="74"/>
        <v>0</v>
      </c>
      <c r="L388" s="34">
        <f t="shared" si="78"/>
        <v>137</v>
      </c>
      <c r="M388" s="34">
        <f t="shared" si="79"/>
        <v>0</v>
      </c>
      <c r="N388" s="34" t="str">
        <f t="shared" si="80"/>
        <v>Puntos no considerados</v>
      </c>
      <c r="O388" s="34">
        <f t="shared" si="81"/>
        <v>0</v>
      </c>
      <c r="P388" s="34">
        <f t="shared" si="82"/>
        <v>0</v>
      </c>
    </row>
    <row r="389" spans="3:16" ht="18.600000000000001" customHeight="1" x14ac:dyDescent="0.3">
      <c r="C389"/>
      <c r="D389"/>
      <c r="H389" s="34" t="str">
        <f t="shared" si="75"/>
        <v>LLAYLLAY 19 V</v>
      </c>
      <c r="I389" s="34" t="str">
        <f t="shared" si="76"/>
        <v>SANDEK 2</v>
      </c>
      <c r="J389" s="34" t="str">
        <f t="shared" si="77"/>
        <v>JUAN GOMEZ</v>
      </c>
      <c r="K389" s="34">
        <f t="shared" si="74"/>
        <v>0</v>
      </c>
      <c r="L389" s="34">
        <f t="shared" si="78"/>
        <v>138</v>
      </c>
      <c r="M389" s="34">
        <f t="shared" si="79"/>
        <v>0</v>
      </c>
      <c r="N389" s="34" t="str">
        <f t="shared" si="80"/>
        <v>Puntos no considerados</v>
      </c>
      <c r="O389" s="34">
        <f t="shared" si="81"/>
        <v>0</v>
      </c>
      <c r="P389" s="34">
        <f t="shared" si="82"/>
        <v>0</v>
      </c>
    </row>
    <row r="390" spans="3:16" ht="18.600000000000001" customHeight="1" x14ac:dyDescent="0.3">
      <c r="C390"/>
      <c r="D390"/>
      <c r="H390" s="34" t="str">
        <f t="shared" si="75"/>
        <v>LLAYLLAY 19 V</v>
      </c>
      <c r="I390" s="34" t="str">
        <f t="shared" si="76"/>
        <v>SANDEK 2</v>
      </c>
      <c r="J390" s="34" t="str">
        <f t="shared" si="77"/>
        <v>JUAN GOMEZ</v>
      </c>
      <c r="K390" s="34">
        <f t="shared" si="74"/>
        <v>0</v>
      </c>
      <c r="L390" s="34">
        <f t="shared" si="78"/>
        <v>139</v>
      </c>
      <c r="M390" s="34">
        <f t="shared" si="79"/>
        <v>0</v>
      </c>
      <c r="N390" s="34" t="str">
        <f t="shared" si="80"/>
        <v>Puntos no considerados</v>
      </c>
      <c r="O390" s="34">
        <f t="shared" si="81"/>
        <v>0</v>
      </c>
      <c r="P390" s="34">
        <f t="shared" si="82"/>
        <v>0</v>
      </c>
    </row>
    <row r="391" spans="3:16" ht="18.600000000000001" customHeight="1" x14ac:dyDescent="0.3">
      <c r="C391"/>
      <c r="D391"/>
      <c r="H391" s="34" t="str">
        <f t="shared" si="75"/>
        <v>LLAYLLAY 19 V</v>
      </c>
      <c r="I391" s="34" t="str">
        <f t="shared" si="76"/>
        <v>SANDEK 2</v>
      </c>
      <c r="J391" s="34" t="str">
        <f t="shared" si="77"/>
        <v>JUAN GOMEZ</v>
      </c>
      <c r="K391" s="34">
        <f t="shared" ref="K391:K454" si="83">D391</f>
        <v>0</v>
      </c>
      <c r="L391" s="34">
        <f t="shared" si="78"/>
        <v>140</v>
      </c>
      <c r="M391" s="34">
        <f t="shared" si="79"/>
        <v>0</v>
      </c>
      <c r="N391" s="34" t="str">
        <f t="shared" si="80"/>
        <v>Puntos no considerados</v>
      </c>
      <c r="O391" s="34">
        <f t="shared" si="81"/>
        <v>0</v>
      </c>
      <c r="P391" s="34">
        <f t="shared" si="82"/>
        <v>0</v>
      </c>
    </row>
    <row r="392" spans="3:16" ht="18.600000000000001" customHeight="1" x14ac:dyDescent="0.3">
      <c r="C392"/>
      <c r="D392"/>
      <c r="H392" s="34" t="str">
        <f t="shared" si="75"/>
        <v>LLAYLLAY 19 V</v>
      </c>
      <c r="I392" s="34" t="str">
        <f t="shared" si="76"/>
        <v>SANDEK 2</v>
      </c>
      <c r="J392" s="34" t="str">
        <f t="shared" si="77"/>
        <v>JUAN GOMEZ</v>
      </c>
      <c r="K392" s="34">
        <f t="shared" si="83"/>
        <v>0</v>
      </c>
      <c r="L392" s="34">
        <f t="shared" si="78"/>
        <v>141</v>
      </c>
      <c r="M392" s="34">
        <f t="shared" si="79"/>
        <v>0</v>
      </c>
      <c r="N392" s="34" t="str">
        <f t="shared" si="80"/>
        <v>Puntos no considerados</v>
      </c>
      <c r="O392" s="34">
        <f t="shared" si="81"/>
        <v>0</v>
      </c>
      <c r="P392" s="34">
        <f t="shared" si="82"/>
        <v>0</v>
      </c>
    </row>
    <row r="393" spans="3:16" ht="18.600000000000001" customHeight="1" x14ac:dyDescent="0.3">
      <c r="C393"/>
      <c r="D393"/>
      <c r="H393" s="34" t="str">
        <f t="shared" si="75"/>
        <v>LLAYLLAY 19 V</v>
      </c>
      <c r="I393" s="34" t="str">
        <f t="shared" si="76"/>
        <v>SANDEK 2</v>
      </c>
      <c r="J393" s="34" t="str">
        <f t="shared" si="77"/>
        <v>JUAN GOMEZ</v>
      </c>
      <c r="K393" s="34">
        <f t="shared" si="83"/>
        <v>0</v>
      </c>
      <c r="L393" s="34">
        <f t="shared" si="78"/>
        <v>142</v>
      </c>
      <c r="M393" s="34">
        <f t="shared" si="79"/>
        <v>0</v>
      </c>
      <c r="N393" s="34" t="str">
        <f t="shared" si="80"/>
        <v>Puntos no considerados</v>
      </c>
      <c r="O393" s="34">
        <f t="shared" si="81"/>
        <v>0</v>
      </c>
      <c r="P393" s="34">
        <f t="shared" si="82"/>
        <v>0</v>
      </c>
    </row>
    <row r="394" spans="3:16" ht="18.600000000000001" customHeight="1" x14ac:dyDescent="0.3">
      <c r="C394"/>
      <c r="D394"/>
      <c r="H394" s="34" t="str">
        <f t="shared" si="75"/>
        <v>LLAYLLAY 19 V</v>
      </c>
      <c r="I394" s="34" t="str">
        <f t="shared" si="76"/>
        <v>SANDEK 2</v>
      </c>
      <c r="J394" s="34" t="str">
        <f t="shared" si="77"/>
        <v>JUAN GOMEZ</v>
      </c>
      <c r="K394" s="34">
        <f t="shared" si="83"/>
        <v>0</v>
      </c>
      <c r="L394" s="34">
        <f t="shared" si="78"/>
        <v>143</v>
      </c>
      <c r="M394" s="34">
        <f t="shared" si="79"/>
        <v>0</v>
      </c>
      <c r="N394" s="34" t="str">
        <f t="shared" si="80"/>
        <v>Puntos no considerados</v>
      </c>
      <c r="O394" s="34">
        <f t="shared" si="81"/>
        <v>0</v>
      </c>
      <c r="P394" s="34">
        <f t="shared" si="82"/>
        <v>0</v>
      </c>
    </row>
    <row r="395" spans="3:16" ht="18.600000000000001" customHeight="1" x14ac:dyDescent="0.3">
      <c r="C395"/>
      <c r="D395"/>
      <c r="H395" s="34" t="str">
        <f t="shared" si="75"/>
        <v>LLAYLLAY 19 V</v>
      </c>
      <c r="I395" s="34" t="str">
        <f t="shared" si="76"/>
        <v>SANDEK 2</v>
      </c>
      <c r="J395" s="34" t="str">
        <f t="shared" si="77"/>
        <v>JUAN GOMEZ</v>
      </c>
      <c r="K395" s="34">
        <f t="shared" si="83"/>
        <v>0</v>
      </c>
      <c r="L395" s="34">
        <f t="shared" si="78"/>
        <v>144</v>
      </c>
      <c r="M395" s="34">
        <f t="shared" si="79"/>
        <v>0</v>
      </c>
      <c r="N395" s="34" t="str">
        <f t="shared" si="80"/>
        <v>Puntos no considerados</v>
      </c>
      <c r="O395" s="34">
        <f t="shared" si="81"/>
        <v>0</v>
      </c>
      <c r="P395" s="34">
        <f t="shared" si="82"/>
        <v>0</v>
      </c>
    </row>
    <row r="396" spans="3:16" ht="18.600000000000001" customHeight="1" x14ac:dyDescent="0.3">
      <c r="C396"/>
      <c r="D396"/>
      <c r="H396" s="34" t="str">
        <f t="shared" si="75"/>
        <v>LLAYLLAY 19 V</v>
      </c>
      <c r="I396" s="34" t="str">
        <f t="shared" si="76"/>
        <v>SANDEK 2</v>
      </c>
      <c r="J396" s="34" t="str">
        <f t="shared" si="77"/>
        <v>JUAN GOMEZ</v>
      </c>
      <c r="K396" s="34">
        <f t="shared" si="83"/>
        <v>0</v>
      </c>
      <c r="L396" s="34">
        <f t="shared" si="78"/>
        <v>145</v>
      </c>
      <c r="M396" s="34">
        <f t="shared" si="79"/>
        <v>0</v>
      </c>
      <c r="N396" s="34" t="str">
        <f t="shared" si="80"/>
        <v>Puntos no considerados</v>
      </c>
      <c r="O396" s="34">
        <f t="shared" si="81"/>
        <v>0</v>
      </c>
      <c r="P396" s="34">
        <f t="shared" si="82"/>
        <v>0</v>
      </c>
    </row>
    <row r="397" spans="3:16" ht="18.600000000000001" customHeight="1" x14ac:dyDescent="0.3">
      <c r="C397"/>
      <c r="D397"/>
      <c r="H397" s="34" t="str">
        <f t="shared" si="75"/>
        <v>LLAYLLAY 19 V</v>
      </c>
      <c r="I397" s="34" t="str">
        <f t="shared" si="76"/>
        <v>SANDEK 2</v>
      </c>
      <c r="J397" s="34" t="str">
        <f t="shared" si="77"/>
        <v>JUAN GOMEZ</v>
      </c>
      <c r="K397" s="34">
        <f t="shared" si="83"/>
        <v>0</v>
      </c>
      <c r="L397" s="34">
        <f t="shared" si="78"/>
        <v>146</v>
      </c>
      <c r="M397" s="34">
        <f t="shared" si="79"/>
        <v>0</v>
      </c>
      <c r="N397" s="34" t="str">
        <f t="shared" si="80"/>
        <v>Puntos no considerados</v>
      </c>
      <c r="O397" s="34">
        <f t="shared" si="81"/>
        <v>0</v>
      </c>
      <c r="P397" s="34">
        <f t="shared" si="82"/>
        <v>0</v>
      </c>
    </row>
    <row r="398" spans="3:16" ht="18.600000000000001" customHeight="1" x14ac:dyDescent="0.3">
      <c r="C398"/>
      <c r="D398"/>
      <c r="H398" s="34" t="str">
        <f t="shared" si="75"/>
        <v>LLAYLLAY 19 V</v>
      </c>
      <c r="I398" s="34" t="str">
        <f t="shared" si="76"/>
        <v>SANDEK 2</v>
      </c>
      <c r="J398" s="34" t="str">
        <f t="shared" si="77"/>
        <v>JUAN GOMEZ</v>
      </c>
      <c r="K398" s="34">
        <f t="shared" si="83"/>
        <v>0</v>
      </c>
      <c r="L398" s="34">
        <f t="shared" si="78"/>
        <v>147</v>
      </c>
      <c r="M398" s="34">
        <f t="shared" si="79"/>
        <v>0</v>
      </c>
      <c r="N398" s="34" t="str">
        <f t="shared" si="80"/>
        <v>Puntos no considerados</v>
      </c>
      <c r="O398" s="34">
        <f t="shared" si="81"/>
        <v>0</v>
      </c>
      <c r="P398" s="34">
        <f t="shared" si="82"/>
        <v>0</v>
      </c>
    </row>
    <row r="399" spans="3:16" ht="18.600000000000001" customHeight="1" x14ac:dyDescent="0.3">
      <c r="C399"/>
      <c r="D399"/>
      <c r="H399" s="34" t="str">
        <f t="shared" si="75"/>
        <v>LLAYLLAY 19 V</v>
      </c>
      <c r="I399" s="34" t="str">
        <f t="shared" si="76"/>
        <v>SANDEK 2</v>
      </c>
      <c r="J399" s="34" t="str">
        <f t="shared" si="77"/>
        <v>JUAN GOMEZ</v>
      </c>
      <c r="K399" s="34">
        <f t="shared" si="83"/>
        <v>0</v>
      </c>
      <c r="L399" s="34">
        <f t="shared" si="78"/>
        <v>148</v>
      </c>
      <c r="M399" s="34">
        <f t="shared" si="79"/>
        <v>0</v>
      </c>
      <c r="N399" s="34" t="str">
        <f t="shared" si="80"/>
        <v>Puntos no considerados</v>
      </c>
      <c r="O399" s="34">
        <f t="shared" si="81"/>
        <v>0</v>
      </c>
      <c r="P399" s="34">
        <f t="shared" si="82"/>
        <v>0</v>
      </c>
    </row>
    <row r="400" spans="3:16" ht="18.600000000000001" customHeight="1" x14ac:dyDescent="0.3">
      <c r="C400"/>
      <c r="D400"/>
      <c r="H400" s="34" t="str">
        <f t="shared" si="75"/>
        <v>LLAYLLAY 19 V</v>
      </c>
      <c r="I400" s="34" t="str">
        <f t="shared" si="76"/>
        <v>SANDEK 2</v>
      </c>
      <c r="J400" s="34" t="str">
        <f t="shared" si="77"/>
        <v>JUAN GOMEZ</v>
      </c>
      <c r="K400" s="34">
        <f t="shared" si="83"/>
        <v>0</v>
      </c>
      <c r="L400" s="34">
        <f t="shared" si="78"/>
        <v>149</v>
      </c>
      <c r="M400" s="34">
        <f t="shared" si="79"/>
        <v>0</v>
      </c>
      <c r="N400" s="34" t="str">
        <f t="shared" si="80"/>
        <v>Puntos no considerados</v>
      </c>
      <c r="O400" s="34">
        <f t="shared" si="81"/>
        <v>0</v>
      </c>
      <c r="P400" s="34">
        <f t="shared" si="82"/>
        <v>0</v>
      </c>
    </row>
    <row r="401" spans="3:16" ht="18.600000000000001" customHeight="1" x14ac:dyDescent="0.3">
      <c r="C401"/>
      <c r="D401"/>
      <c r="H401" s="34" t="str">
        <f t="shared" si="75"/>
        <v>LLAYLLAY 19 V</v>
      </c>
      <c r="I401" s="34" t="str">
        <f t="shared" si="76"/>
        <v>SANDEK 2</v>
      </c>
      <c r="J401" s="34" t="str">
        <f t="shared" si="77"/>
        <v>JUAN GOMEZ</v>
      </c>
      <c r="K401" s="34">
        <f t="shared" si="83"/>
        <v>0</v>
      </c>
      <c r="L401" s="34">
        <f t="shared" si="78"/>
        <v>150</v>
      </c>
      <c r="M401" s="34">
        <f t="shared" si="79"/>
        <v>0</v>
      </c>
      <c r="N401" s="34" t="str">
        <f t="shared" si="80"/>
        <v>Puntos no considerados</v>
      </c>
      <c r="O401" s="34">
        <f t="shared" si="81"/>
        <v>0</v>
      </c>
      <c r="P401" s="34">
        <f t="shared" si="82"/>
        <v>0</v>
      </c>
    </row>
    <row r="402" spans="3:16" ht="18.600000000000001" customHeight="1" x14ac:dyDescent="0.3">
      <c r="C402"/>
      <c r="D402"/>
      <c r="H402" s="34" t="str">
        <f t="shared" si="75"/>
        <v>LLAYLLAY 19 V</v>
      </c>
      <c r="I402" s="34" t="str">
        <f t="shared" si="76"/>
        <v>SANDEK 2</v>
      </c>
      <c r="J402" s="34" t="str">
        <f t="shared" si="77"/>
        <v>JUAN GOMEZ</v>
      </c>
      <c r="K402" s="34">
        <f t="shared" si="83"/>
        <v>0</v>
      </c>
      <c r="L402" s="34">
        <f t="shared" si="78"/>
        <v>151</v>
      </c>
      <c r="M402" s="34">
        <f t="shared" si="79"/>
        <v>0</v>
      </c>
      <c r="N402" s="34" t="str">
        <f t="shared" si="80"/>
        <v>Puntos no considerados</v>
      </c>
      <c r="O402" s="34">
        <f t="shared" si="81"/>
        <v>0</v>
      </c>
      <c r="P402" s="34">
        <f t="shared" si="82"/>
        <v>0</v>
      </c>
    </row>
    <row r="403" spans="3:16" ht="18.600000000000001" customHeight="1" x14ac:dyDescent="0.3">
      <c r="C403"/>
      <c r="D403"/>
      <c r="H403" s="34" t="str">
        <f t="shared" si="75"/>
        <v>LLAYLLAY 19 V</v>
      </c>
      <c r="I403" s="34" t="str">
        <f t="shared" si="76"/>
        <v>SANDEK 2</v>
      </c>
      <c r="J403" s="34" t="str">
        <f t="shared" si="77"/>
        <v>JUAN GOMEZ</v>
      </c>
      <c r="K403" s="34">
        <f t="shared" si="83"/>
        <v>0</v>
      </c>
      <c r="L403" s="34">
        <f t="shared" si="78"/>
        <v>152</v>
      </c>
      <c r="M403" s="34">
        <f t="shared" si="79"/>
        <v>0</v>
      </c>
      <c r="N403" s="34" t="str">
        <f t="shared" si="80"/>
        <v>Puntos no considerados</v>
      </c>
      <c r="O403" s="34">
        <f t="shared" si="81"/>
        <v>0</v>
      </c>
      <c r="P403" s="34">
        <f t="shared" si="82"/>
        <v>0</v>
      </c>
    </row>
    <row r="404" spans="3:16" ht="18.600000000000001" customHeight="1" x14ac:dyDescent="0.3">
      <c r="C404"/>
      <c r="D404"/>
      <c r="H404" s="34" t="str">
        <f t="shared" si="75"/>
        <v>LLAYLLAY 19 V</v>
      </c>
      <c r="I404" s="34" t="str">
        <f t="shared" si="76"/>
        <v>SANDEK 2</v>
      </c>
      <c r="J404" s="34" t="str">
        <f t="shared" si="77"/>
        <v>JUAN GOMEZ</v>
      </c>
      <c r="K404" s="34">
        <f t="shared" si="83"/>
        <v>0</v>
      </c>
      <c r="L404" s="34">
        <f t="shared" si="78"/>
        <v>153</v>
      </c>
      <c r="M404" s="34">
        <f t="shared" si="79"/>
        <v>0</v>
      </c>
      <c r="N404" s="34" t="str">
        <f t="shared" si="80"/>
        <v>Puntos no considerados</v>
      </c>
      <c r="O404" s="34">
        <f t="shared" si="81"/>
        <v>0</v>
      </c>
      <c r="P404" s="34">
        <f t="shared" si="82"/>
        <v>0</v>
      </c>
    </row>
    <row r="405" spans="3:16" ht="18.600000000000001" customHeight="1" x14ac:dyDescent="0.3">
      <c r="C405"/>
      <c r="D405"/>
      <c r="H405" s="34" t="str">
        <f t="shared" si="75"/>
        <v>LLAYLLAY 19 V</v>
      </c>
      <c r="I405" s="34" t="str">
        <f t="shared" si="76"/>
        <v>SANDEK 2</v>
      </c>
      <c r="J405" s="34" t="str">
        <f t="shared" si="77"/>
        <v>JUAN GOMEZ</v>
      </c>
      <c r="K405" s="34">
        <f t="shared" si="83"/>
        <v>0</v>
      </c>
      <c r="L405" s="34">
        <f t="shared" si="78"/>
        <v>154</v>
      </c>
      <c r="M405" s="34">
        <f t="shared" si="79"/>
        <v>0</v>
      </c>
      <c r="N405" s="34" t="str">
        <f t="shared" si="80"/>
        <v>Puntos no considerados</v>
      </c>
      <c r="O405" s="34">
        <f t="shared" si="81"/>
        <v>0</v>
      </c>
      <c r="P405" s="34">
        <f t="shared" si="82"/>
        <v>0</v>
      </c>
    </row>
    <row r="406" spans="3:16" ht="18.600000000000001" customHeight="1" x14ac:dyDescent="0.3">
      <c r="C406"/>
      <c r="D406"/>
      <c r="H406" s="34" t="str">
        <f t="shared" si="75"/>
        <v>LLAYLLAY 19 V</v>
      </c>
      <c r="I406" s="34" t="str">
        <f t="shared" si="76"/>
        <v>SANDEK 2</v>
      </c>
      <c r="J406" s="34" t="str">
        <f t="shared" si="77"/>
        <v>JUAN GOMEZ</v>
      </c>
      <c r="K406" s="34">
        <f t="shared" si="83"/>
        <v>0</v>
      </c>
      <c r="L406" s="34">
        <f t="shared" si="78"/>
        <v>155</v>
      </c>
      <c r="M406" s="34">
        <f t="shared" si="79"/>
        <v>0</v>
      </c>
      <c r="N406" s="34" t="str">
        <f t="shared" si="80"/>
        <v>Puntos no considerados</v>
      </c>
      <c r="O406" s="34">
        <f t="shared" si="81"/>
        <v>0</v>
      </c>
      <c r="P406" s="34">
        <f t="shared" si="82"/>
        <v>0</v>
      </c>
    </row>
    <row r="407" spans="3:16" ht="18.600000000000001" customHeight="1" x14ac:dyDescent="0.3">
      <c r="C407"/>
      <c r="D407"/>
      <c r="H407" s="34" t="str">
        <f t="shared" si="75"/>
        <v>LLAYLLAY 19 V</v>
      </c>
      <c r="I407" s="34" t="str">
        <f t="shared" si="76"/>
        <v>SANDEK 2</v>
      </c>
      <c r="J407" s="34" t="str">
        <f t="shared" si="77"/>
        <v>JUAN GOMEZ</v>
      </c>
      <c r="K407" s="34">
        <f t="shared" si="83"/>
        <v>0</v>
      </c>
      <c r="L407" s="34">
        <f t="shared" si="78"/>
        <v>156</v>
      </c>
      <c r="M407" s="34">
        <f t="shared" si="79"/>
        <v>0</v>
      </c>
      <c r="N407" s="34" t="str">
        <f t="shared" si="80"/>
        <v>Puntos no considerados</v>
      </c>
      <c r="O407" s="34">
        <f t="shared" si="81"/>
        <v>0</v>
      </c>
      <c r="P407" s="34">
        <f t="shared" si="82"/>
        <v>0</v>
      </c>
    </row>
    <row r="408" spans="3:16" ht="18.600000000000001" customHeight="1" x14ac:dyDescent="0.3">
      <c r="C408"/>
      <c r="D408"/>
      <c r="H408" s="34" t="str">
        <f t="shared" si="75"/>
        <v>LLAYLLAY 19 V</v>
      </c>
      <c r="I408" s="34" t="str">
        <f t="shared" si="76"/>
        <v>SANDEK 2</v>
      </c>
      <c r="J408" s="34" t="str">
        <f t="shared" si="77"/>
        <v>JUAN GOMEZ</v>
      </c>
      <c r="K408" s="34">
        <f t="shared" si="83"/>
        <v>0</v>
      </c>
      <c r="L408" s="34">
        <f t="shared" si="78"/>
        <v>157</v>
      </c>
      <c r="M408" s="34">
        <f t="shared" si="79"/>
        <v>0</v>
      </c>
      <c r="N408" s="34" t="str">
        <f t="shared" si="80"/>
        <v>Puntos no considerados</v>
      </c>
      <c r="O408" s="34">
        <f t="shared" si="81"/>
        <v>0</v>
      </c>
      <c r="P408" s="34">
        <f t="shared" si="82"/>
        <v>0</v>
      </c>
    </row>
    <row r="409" spans="3:16" ht="18.600000000000001" customHeight="1" x14ac:dyDescent="0.3">
      <c r="C409"/>
      <c r="D409"/>
      <c r="H409" s="34" t="str">
        <f t="shared" si="75"/>
        <v>LLAYLLAY 19 V</v>
      </c>
      <c r="I409" s="34" t="str">
        <f t="shared" si="76"/>
        <v>SANDEK 2</v>
      </c>
      <c r="J409" s="34" t="str">
        <f t="shared" si="77"/>
        <v>JUAN GOMEZ</v>
      </c>
      <c r="K409" s="34">
        <f t="shared" si="83"/>
        <v>0</v>
      </c>
      <c r="L409" s="34">
        <f t="shared" si="78"/>
        <v>158</v>
      </c>
      <c r="M409" s="34">
        <f t="shared" si="79"/>
        <v>0</v>
      </c>
      <c r="N409" s="34" t="str">
        <f t="shared" si="80"/>
        <v>Puntos no considerados</v>
      </c>
      <c r="O409" s="34">
        <f t="shared" si="81"/>
        <v>0</v>
      </c>
      <c r="P409" s="34">
        <f t="shared" si="82"/>
        <v>0</v>
      </c>
    </row>
    <row r="410" spans="3:16" ht="18.600000000000001" customHeight="1" x14ac:dyDescent="0.3">
      <c r="C410"/>
      <c r="D410"/>
      <c r="H410" s="34" t="str">
        <f t="shared" si="75"/>
        <v>LLAYLLAY 19 V</v>
      </c>
      <c r="I410" s="34" t="str">
        <f t="shared" si="76"/>
        <v>SANDEK 2</v>
      </c>
      <c r="J410" s="34" t="str">
        <f t="shared" si="77"/>
        <v>JUAN GOMEZ</v>
      </c>
      <c r="K410" s="34">
        <f t="shared" si="83"/>
        <v>0</v>
      </c>
      <c r="L410" s="34">
        <f t="shared" si="78"/>
        <v>159</v>
      </c>
      <c r="M410" s="34">
        <f t="shared" si="79"/>
        <v>0</v>
      </c>
      <c r="N410" s="34" t="str">
        <f t="shared" si="80"/>
        <v>Puntos no considerados</v>
      </c>
      <c r="O410" s="34">
        <f t="shared" si="81"/>
        <v>0</v>
      </c>
      <c r="P410" s="34">
        <f t="shared" si="82"/>
        <v>0</v>
      </c>
    </row>
    <row r="411" spans="3:16" ht="18.600000000000001" customHeight="1" x14ac:dyDescent="0.3">
      <c r="C411"/>
      <c r="D411"/>
      <c r="H411" s="34" t="str">
        <f t="shared" si="75"/>
        <v>LLAYLLAY 19 V</v>
      </c>
      <c r="I411" s="34" t="str">
        <f t="shared" si="76"/>
        <v>SANDEK 2</v>
      </c>
      <c r="J411" s="34" t="str">
        <f t="shared" si="77"/>
        <v>JUAN GOMEZ</v>
      </c>
      <c r="K411" s="34">
        <f t="shared" si="83"/>
        <v>0</v>
      </c>
      <c r="L411" s="34">
        <f t="shared" si="78"/>
        <v>160</v>
      </c>
      <c r="M411" s="34">
        <f t="shared" si="79"/>
        <v>0</v>
      </c>
      <c r="N411" s="34" t="str">
        <f t="shared" si="80"/>
        <v>Puntos no considerados</v>
      </c>
      <c r="O411" s="34">
        <f t="shared" si="81"/>
        <v>0</v>
      </c>
      <c r="P411" s="34">
        <f t="shared" si="82"/>
        <v>0</v>
      </c>
    </row>
    <row r="412" spans="3:16" ht="18.600000000000001" customHeight="1" x14ac:dyDescent="0.3">
      <c r="C412"/>
      <c r="D412"/>
      <c r="H412" s="34" t="str">
        <f t="shared" si="75"/>
        <v>LLAYLLAY 19 V</v>
      </c>
      <c r="I412" s="34" t="str">
        <f t="shared" si="76"/>
        <v>SANDEK 2</v>
      </c>
      <c r="J412" s="34" t="str">
        <f t="shared" si="77"/>
        <v>JUAN GOMEZ</v>
      </c>
      <c r="K412" s="34">
        <f t="shared" si="83"/>
        <v>0</v>
      </c>
      <c r="L412" s="34">
        <f t="shared" si="78"/>
        <v>161</v>
      </c>
      <c r="M412" s="34">
        <f t="shared" si="79"/>
        <v>0</v>
      </c>
      <c r="N412" s="34" t="str">
        <f t="shared" si="80"/>
        <v>Puntos no considerados</v>
      </c>
      <c r="O412" s="34">
        <f t="shared" si="81"/>
        <v>0</v>
      </c>
      <c r="P412" s="34">
        <f t="shared" si="82"/>
        <v>0</v>
      </c>
    </row>
    <row r="413" spans="3:16" ht="18.600000000000001" customHeight="1" x14ac:dyDescent="0.3">
      <c r="C413"/>
      <c r="D413"/>
      <c r="H413" s="34" t="str">
        <f t="shared" si="75"/>
        <v>LLAYLLAY 19 V</v>
      </c>
      <c r="I413" s="34" t="str">
        <f t="shared" si="76"/>
        <v>SANDEK 2</v>
      </c>
      <c r="J413" s="34" t="str">
        <f t="shared" si="77"/>
        <v>JUAN GOMEZ</v>
      </c>
      <c r="K413" s="34">
        <f t="shared" si="83"/>
        <v>0</v>
      </c>
      <c r="L413" s="34">
        <f t="shared" si="78"/>
        <v>162</v>
      </c>
      <c r="M413" s="34">
        <f t="shared" si="79"/>
        <v>0</v>
      </c>
      <c r="N413" s="34" t="str">
        <f t="shared" si="80"/>
        <v>Puntos no considerados</v>
      </c>
      <c r="O413" s="34">
        <f t="shared" si="81"/>
        <v>0</v>
      </c>
      <c r="P413" s="34">
        <f t="shared" si="82"/>
        <v>0</v>
      </c>
    </row>
    <row r="414" spans="3:16" ht="18.600000000000001" customHeight="1" x14ac:dyDescent="0.3">
      <c r="C414"/>
      <c r="D414"/>
      <c r="H414" s="34" t="str">
        <f t="shared" si="75"/>
        <v>LLAYLLAY 19 V</v>
      </c>
      <c r="I414" s="34" t="str">
        <f t="shared" si="76"/>
        <v>SANDEK 2</v>
      </c>
      <c r="J414" s="34" t="str">
        <f t="shared" si="77"/>
        <v>JUAN GOMEZ</v>
      </c>
      <c r="K414" s="34">
        <f t="shared" si="83"/>
        <v>0</v>
      </c>
      <c r="L414" s="34">
        <f t="shared" si="78"/>
        <v>163</v>
      </c>
      <c r="M414" s="34">
        <f t="shared" si="79"/>
        <v>0</v>
      </c>
      <c r="N414" s="34" t="str">
        <f t="shared" si="80"/>
        <v>Puntos no considerados</v>
      </c>
      <c r="O414" s="34">
        <f t="shared" si="81"/>
        <v>0</v>
      </c>
      <c r="P414" s="34">
        <f t="shared" si="82"/>
        <v>0</v>
      </c>
    </row>
    <row r="415" spans="3:16" ht="18.600000000000001" customHeight="1" x14ac:dyDescent="0.3">
      <c r="C415"/>
      <c r="D415"/>
      <c r="H415" s="34" t="str">
        <f t="shared" si="75"/>
        <v>LLAYLLAY 19 V</v>
      </c>
      <c r="I415" s="34" t="str">
        <f t="shared" si="76"/>
        <v>SANDEK 2</v>
      </c>
      <c r="J415" s="34" t="str">
        <f t="shared" si="77"/>
        <v>JUAN GOMEZ</v>
      </c>
      <c r="K415" s="34">
        <f t="shared" si="83"/>
        <v>0</v>
      </c>
      <c r="L415" s="34">
        <f t="shared" si="78"/>
        <v>164</v>
      </c>
      <c r="M415" s="34">
        <f t="shared" si="79"/>
        <v>0</v>
      </c>
      <c r="N415" s="34" t="str">
        <f t="shared" si="80"/>
        <v>Puntos no considerados</v>
      </c>
      <c r="O415" s="34">
        <f t="shared" si="81"/>
        <v>0</v>
      </c>
      <c r="P415" s="34">
        <f t="shared" si="82"/>
        <v>0</v>
      </c>
    </row>
    <row r="416" spans="3:16" ht="18.600000000000001" customHeight="1" x14ac:dyDescent="0.3">
      <c r="C416"/>
      <c r="D416"/>
      <c r="H416" s="34" t="str">
        <f t="shared" si="75"/>
        <v>LLAYLLAY 19 V</v>
      </c>
      <c r="I416" s="34" t="str">
        <f t="shared" si="76"/>
        <v>SANDEK 2</v>
      </c>
      <c r="J416" s="34" t="str">
        <f t="shared" si="77"/>
        <v>JUAN GOMEZ</v>
      </c>
      <c r="K416" s="34">
        <f t="shared" si="83"/>
        <v>0</v>
      </c>
      <c r="L416" s="34">
        <f t="shared" si="78"/>
        <v>165</v>
      </c>
      <c r="M416" s="34">
        <f t="shared" si="79"/>
        <v>0</v>
      </c>
      <c r="N416" s="34" t="str">
        <f t="shared" si="80"/>
        <v>Puntos no considerados</v>
      </c>
      <c r="O416" s="34">
        <f t="shared" si="81"/>
        <v>0</v>
      </c>
      <c r="P416" s="34">
        <f t="shared" si="82"/>
        <v>0</v>
      </c>
    </row>
    <row r="417" spans="3:16" ht="18.600000000000001" customHeight="1" x14ac:dyDescent="0.3">
      <c r="C417"/>
      <c r="D417"/>
      <c r="H417" s="34" t="str">
        <f t="shared" si="75"/>
        <v>LLAYLLAY 19 V</v>
      </c>
      <c r="I417" s="34" t="str">
        <f t="shared" si="76"/>
        <v>SANDEK 2</v>
      </c>
      <c r="J417" s="34" t="str">
        <f t="shared" si="77"/>
        <v>JUAN GOMEZ</v>
      </c>
      <c r="K417" s="34">
        <f t="shared" si="83"/>
        <v>0</v>
      </c>
      <c r="L417" s="34">
        <f t="shared" si="78"/>
        <v>166</v>
      </c>
      <c r="M417" s="34">
        <f t="shared" si="79"/>
        <v>0</v>
      </c>
      <c r="N417" s="34" t="str">
        <f t="shared" si="80"/>
        <v>Puntos no considerados</v>
      </c>
      <c r="O417" s="34">
        <f t="shared" si="81"/>
        <v>0</v>
      </c>
      <c r="P417" s="34">
        <f t="shared" si="82"/>
        <v>0</v>
      </c>
    </row>
    <row r="418" spans="3:16" ht="18.600000000000001" customHeight="1" x14ac:dyDescent="0.3">
      <c r="C418"/>
      <c r="D418"/>
      <c r="H418" s="34" t="str">
        <f t="shared" si="75"/>
        <v>LLAYLLAY 19 V</v>
      </c>
      <c r="I418" s="34" t="str">
        <f t="shared" si="76"/>
        <v>SANDEK 2</v>
      </c>
      <c r="J418" s="34" t="str">
        <f t="shared" si="77"/>
        <v>JUAN GOMEZ</v>
      </c>
      <c r="K418" s="34">
        <f t="shared" si="83"/>
        <v>0</v>
      </c>
      <c r="L418" s="34">
        <f t="shared" si="78"/>
        <v>167</v>
      </c>
      <c r="M418" s="34">
        <f t="shared" si="79"/>
        <v>0</v>
      </c>
      <c r="N418" s="34" t="str">
        <f t="shared" si="80"/>
        <v>Puntos no considerados</v>
      </c>
      <c r="O418" s="34">
        <f t="shared" si="81"/>
        <v>0</v>
      </c>
      <c r="P418" s="34">
        <f t="shared" si="82"/>
        <v>0</v>
      </c>
    </row>
    <row r="419" spans="3:16" ht="18.600000000000001" customHeight="1" x14ac:dyDescent="0.3">
      <c r="C419"/>
      <c r="D419"/>
      <c r="H419" s="34" t="str">
        <f t="shared" si="75"/>
        <v>LLAYLLAY 19 V</v>
      </c>
      <c r="I419" s="34" t="str">
        <f t="shared" si="76"/>
        <v>SANDEK 2</v>
      </c>
      <c r="J419" s="34" t="str">
        <f t="shared" si="77"/>
        <v>JUAN GOMEZ</v>
      </c>
      <c r="K419" s="34">
        <f t="shared" si="83"/>
        <v>0</v>
      </c>
      <c r="L419" s="34">
        <f t="shared" si="78"/>
        <v>168</v>
      </c>
      <c r="M419" s="34">
        <f t="shared" si="79"/>
        <v>0</v>
      </c>
      <c r="N419" s="34" t="str">
        <f t="shared" si="80"/>
        <v>Puntos no considerados</v>
      </c>
      <c r="O419" s="34">
        <f t="shared" si="81"/>
        <v>0</v>
      </c>
      <c r="P419" s="34">
        <f t="shared" si="82"/>
        <v>0</v>
      </c>
    </row>
    <row r="420" spans="3:16" ht="18.600000000000001" customHeight="1" x14ac:dyDescent="0.3">
      <c r="C420"/>
      <c r="D420"/>
      <c r="H420" s="34" t="str">
        <f t="shared" si="75"/>
        <v>LLAYLLAY 19 V</v>
      </c>
      <c r="I420" s="34" t="str">
        <f t="shared" si="76"/>
        <v>SANDEK 2</v>
      </c>
      <c r="J420" s="34" t="str">
        <f t="shared" si="77"/>
        <v>JUAN GOMEZ</v>
      </c>
      <c r="K420" s="34">
        <f t="shared" si="83"/>
        <v>0</v>
      </c>
      <c r="L420" s="34">
        <f t="shared" si="78"/>
        <v>169</v>
      </c>
      <c r="M420" s="34">
        <f t="shared" si="79"/>
        <v>0</v>
      </c>
      <c r="N420" s="34" t="str">
        <f t="shared" si="80"/>
        <v>Puntos no considerados</v>
      </c>
      <c r="O420" s="34">
        <f t="shared" si="81"/>
        <v>0</v>
      </c>
      <c r="P420" s="34">
        <f t="shared" si="82"/>
        <v>0</v>
      </c>
    </row>
    <row r="421" spans="3:16" ht="18.600000000000001" customHeight="1" x14ac:dyDescent="0.3">
      <c r="C421"/>
      <c r="D421"/>
      <c r="H421" s="34" t="str">
        <f t="shared" si="75"/>
        <v>LLAYLLAY 19 V</v>
      </c>
      <c r="I421" s="34" t="str">
        <f t="shared" si="76"/>
        <v>SANDEK 2</v>
      </c>
      <c r="J421" s="34" t="str">
        <f t="shared" si="77"/>
        <v>JUAN GOMEZ</v>
      </c>
      <c r="K421" s="34">
        <f t="shared" si="83"/>
        <v>0</v>
      </c>
      <c r="L421" s="34">
        <f t="shared" si="78"/>
        <v>170</v>
      </c>
      <c r="M421" s="34">
        <f t="shared" si="79"/>
        <v>0</v>
      </c>
      <c r="N421" s="34" t="str">
        <f t="shared" si="80"/>
        <v>Puntos no considerados</v>
      </c>
      <c r="O421" s="34">
        <f t="shared" si="81"/>
        <v>0</v>
      </c>
      <c r="P421" s="34">
        <f t="shared" si="82"/>
        <v>0</v>
      </c>
    </row>
    <row r="422" spans="3:16" ht="18.600000000000001" customHeight="1" x14ac:dyDescent="0.3">
      <c r="C422"/>
      <c r="D422"/>
      <c r="H422" s="34" t="str">
        <f t="shared" si="75"/>
        <v>LLAYLLAY 19 V</v>
      </c>
      <c r="I422" s="34" t="str">
        <f t="shared" si="76"/>
        <v>SANDEK 2</v>
      </c>
      <c r="J422" s="34" t="str">
        <f t="shared" si="77"/>
        <v>JUAN GOMEZ</v>
      </c>
      <c r="K422" s="34">
        <f t="shared" si="83"/>
        <v>0</v>
      </c>
      <c r="L422" s="34">
        <f t="shared" si="78"/>
        <v>171</v>
      </c>
      <c r="M422" s="34">
        <f t="shared" si="79"/>
        <v>0</v>
      </c>
      <c r="N422" s="34" t="str">
        <f t="shared" si="80"/>
        <v>Puntos no considerados</v>
      </c>
      <c r="O422" s="34">
        <f t="shared" si="81"/>
        <v>0</v>
      </c>
      <c r="P422" s="34">
        <f t="shared" si="82"/>
        <v>0</v>
      </c>
    </row>
    <row r="423" spans="3:16" ht="18.600000000000001" customHeight="1" x14ac:dyDescent="0.3">
      <c r="C423"/>
      <c r="D423"/>
      <c r="H423" s="34" t="str">
        <f t="shared" si="75"/>
        <v>LLAYLLAY 19 V</v>
      </c>
      <c r="I423" s="34" t="str">
        <f t="shared" si="76"/>
        <v>SANDEK 2</v>
      </c>
      <c r="J423" s="34" t="str">
        <f t="shared" si="77"/>
        <v>JUAN GOMEZ</v>
      </c>
      <c r="K423" s="34">
        <f t="shared" si="83"/>
        <v>0</v>
      </c>
      <c r="L423" s="34">
        <f t="shared" si="78"/>
        <v>172</v>
      </c>
      <c r="M423" s="34">
        <f t="shared" si="79"/>
        <v>0</v>
      </c>
      <c r="N423" s="34" t="str">
        <f t="shared" si="80"/>
        <v>Puntos no considerados</v>
      </c>
      <c r="O423" s="34">
        <f t="shared" si="81"/>
        <v>0</v>
      </c>
      <c r="P423" s="34">
        <f t="shared" si="82"/>
        <v>0</v>
      </c>
    </row>
    <row r="424" spans="3:16" ht="18.600000000000001" customHeight="1" x14ac:dyDescent="0.3">
      <c r="C424"/>
      <c r="D424"/>
      <c r="H424" s="34" t="str">
        <f t="shared" si="75"/>
        <v>LLAYLLAY 19 V</v>
      </c>
      <c r="I424" s="34" t="str">
        <f t="shared" si="76"/>
        <v>SANDEK 2</v>
      </c>
      <c r="J424" s="34" t="str">
        <f t="shared" si="77"/>
        <v>JUAN GOMEZ</v>
      </c>
      <c r="K424" s="34">
        <f t="shared" si="83"/>
        <v>0</v>
      </c>
      <c r="L424" s="34">
        <f t="shared" si="78"/>
        <v>173</v>
      </c>
      <c r="M424" s="34">
        <f t="shared" si="79"/>
        <v>0</v>
      </c>
      <c r="N424" s="34" t="str">
        <f t="shared" si="80"/>
        <v>Puntos no considerados</v>
      </c>
      <c r="O424" s="34">
        <f t="shared" si="81"/>
        <v>0</v>
      </c>
      <c r="P424" s="34">
        <f t="shared" si="82"/>
        <v>0</v>
      </c>
    </row>
    <row r="425" spans="3:16" ht="18.600000000000001" customHeight="1" x14ac:dyDescent="0.3">
      <c r="C425"/>
      <c r="D425"/>
      <c r="H425" s="34" t="str">
        <f t="shared" si="75"/>
        <v>LLAYLLAY 19 V</v>
      </c>
      <c r="I425" s="34" t="str">
        <f t="shared" si="76"/>
        <v>SANDEK 2</v>
      </c>
      <c r="J425" s="34" t="str">
        <f t="shared" si="77"/>
        <v>JUAN GOMEZ</v>
      </c>
      <c r="K425" s="34">
        <f t="shared" si="83"/>
        <v>0</v>
      </c>
      <c r="L425" s="34">
        <f t="shared" si="78"/>
        <v>174</v>
      </c>
      <c r="M425" s="34">
        <f t="shared" si="79"/>
        <v>0</v>
      </c>
      <c r="N425" s="34" t="str">
        <f t="shared" si="80"/>
        <v>Puntos no considerados</v>
      </c>
      <c r="O425" s="34">
        <f t="shared" si="81"/>
        <v>0</v>
      </c>
      <c r="P425" s="34">
        <f t="shared" si="82"/>
        <v>0</v>
      </c>
    </row>
    <row r="426" spans="3:16" ht="18.600000000000001" customHeight="1" x14ac:dyDescent="0.3">
      <c r="C426"/>
      <c r="D426"/>
      <c r="H426" s="34" t="str">
        <f t="shared" si="75"/>
        <v>LLAYLLAY 19 V</v>
      </c>
      <c r="I426" s="34" t="str">
        <f t="shared" si="76"/>
        <v>SANDEK 2</v>
      </c>
      <c r="J426" s="34" t="str">
        <f t="shared" si="77"/>
        <v>JUAN GOMEZ</v>
      </c>
      <c r="K426" s="34">
        <f t="shared" si="83"/>
        <v>0</v>
      </c>
      <c r="L426" s="34">
        <f t="shared" si="78"/>
        <v>175</v>
      </c>
      <c r="M426" s="34">
        <f t="shared" si="79"/>
        <v>0</v>
      </c>
      <c r="N426" s="34" t="str">
        <f t="shared" si="80"/>
        <v>Puntos no considerados</v>
      </c>
      <c r="O426" s="34">
        <f t="shared" si="81"/>
        <v>0</v>
      </c>
      <c r="P426" s="34">
        <f t="shared" si="82"/>
        <v>0</v>
      </c>
    </row>
    <row r="427" spans="3:16" ht="18.600000000000001" customHeight="1" x14ac:dyDescent="0.3">
      <c r="C427"/>
      <c r="D427"/>
      <c r="H427" s="34" t="str">
        <f t="shared" si="75"/>
        <v>LLAYLLAY 19 V</v>
      </c>
      <c r="I427" s="34" t="str">
        <f t="shared" si="76"/>
        <v>SANDEK 2</v>
      </c>
      <c r="J427" s="34" t="str">
        <f t="shared" si="77"/>
        <v>JUAN GOMEZ</v>
      </c>
      <c r="K427" s="34">
        <f t="shared" si="83"/>
        <v>0</v>
      </c>
      <c r="L427" s="34">
        <f t="shared" si="78"/>
        <v>176</v>
      </c>
      <c r="M427" s="34">
        <f t="shared" si="79"/>
        <v>0</v>
      </c>
      <c r="N427" s="34" t="str">
        <f t="shared" si="80"/>
        <v>Puntos no considerados</v>
      </c>
      <c r="O427" s="34">
        <f t="shared" si="81"/>
        <v>0</v>
      </c>
      <c r="P427" s="34">
        <f t="shared" si="82"/>
        <v>0</v>
      </c>
    </row>
    <row r="428" spans="3:16" ht="18.600000000000001" customHeight="1" x14ac:dyDescent="0.3">
      <c r="C428"/>
      <c r="D428"/>
      <c r="H428" s="34" t="str">
        <f t="shared" si="75"/>
        <v>LLAYLLAY 19 V</v>
      </c>
      <c r="I428" s="34" t="str">
        <f t="shared" si="76"/>
        <v>SANDEK 2</v>
      </c>
      <c r="J428" s="34" t="str">
        <f t="shared" si="77"/>
        <v>JUAN GOMEZ</v>
      </c>
      <c r="K428" s="34">
        <f t="shared" si="83"/>
        <v>0</v>
      </c>
      <c r="L428" s="34">
        <f t="shared" si="78"/>
        <v>177</v>
      </c>
      <c r="M428" s="34">
        <f t="shared" si="79"/>
        <v>0</v>
      </c>
      <c r="N428" s="34" t="str">
        <f t="shared" si="80"/>
        <v>Puntos no considerados</v>
      </c>
      <c r="O428" s="34">
        <f t="shared" si="81"/>
        <v>0</v>
      </c>
      <c r="P428" s="34">
        <f t="shared" si="82"/>
        <v>0</v>
      </c>
    </row>
    <row r="429" spans="3:16" ht="18.600000000000001" customHeight="1" x14ac:dyDescent="0.3">
      <c r="C429"/>
      <c r="D429"/>
      <c r="H429" s="34" t="str">
        <f t="shared" si="75"/>
        <v>LLAYLLAY 19 V</v>
      </c>
      <c r="I429" s="34" t="str">
        <f t="shared" si="76"/>
        <v>SANDEK 2</v>
      </c>
      <c r="J429" s="34" t="str">
        <f t="shared" si="77"/>
        <v>JUAN GOMEZ</v>
      </c>
      <c r="K429" s="34">
        <f t="shared" si="83"/>
        <v>0</v>
      </c>
      <c r="L429" s="34">
        <f t="shared" si="78"/>
        <v>178</v>
      </c>
      <c r="M429" s="34">
        <f t="shared" si="79"/>
        <v>0</v>
      </c>
      <c r="N429" s="34" t="str">
        <f t="shared" si="80"/>
        <v>Puntos no considerados</v>
      </c>
      <c r="O429" s="34">
        <f t="shared" si="81"/>
        <v>0</v>
      </c>
      <c r="P429" s="34">
        <f t="shared" si="82"/>
        <v>0</v>
      </c>
    </row>
    <row r="430" spans="3:16" ht="18.600000000000001" customHeight="1" x14ac:dyDescent="0.3">
      <c r="C430"/>
      <c r="D430"/>
      <c r="H430" s="34" t="str">
        <f t="shared" si="75"/>
        <v>LLAYLLAY 19 V</v>
      </c>
      <c r="I430" s="34" t="str">
        <f t="shared" si="76"/>
        <v>SANDEK 2</v>
      </c>
      <c r="J430" s="34" t="str">
        <f t="shared" si="77"/>
        <v>JUAN GOMEZ</v>
      </c>
      <c r="K430" s="34">
        <f t="shared" si="83"/>
        <v>0</v>
      </c>
      <c r="L430" s="34">
        <f t="shared" si="78"/>
        <v>179</v>
      </c>
      <c r="M430" s="34">
        <f t="shared" si="79"/>
        <v>0</v>
      </c>
      <c r="N430" s="34" t="str">
        <f t="shared" si="80"/>
        <v>Puntos no considerados</v>
      </c>
      <c r="O430" s="34">
        <f t="shared" si="81"/>
        <v>0</v>
      </c>
      <c r="P430" s="34">
        <f t="shared" si="82"/>
        <v>0</v>
      </c>
    </row>
    <row r="431" spans="3:16" ht="18.600000000000001" customHeight="1" x14ac:dyDescent="0.3">
      <c r="C431"/>
      <c r="D431"/>
      <c r="H431" s="34" t="str">
        <f t="shared" si="75"/>
        <v>LLAYLLAY 19 V</v>
      </c>
      <c r="I431" s="34" t="str">
        <f t="shared" si="76"/>
        <v>SANDEK 2</v>
      </c>
      <c r="J431" s="34" t="str">
        <f t="shared" si="77"/>
        <v>JUAN GOMEZ</v>
      </c>
      <c r="K431" s="34">
        <f t="shared" si="83"/>
        <v>0</v>
      </c>
      <c r="L431" s="34">
        <f t="shared" si="78"/>
        <v>180</v>
      </c>
      <c r="M431" s="34">
        <f t="shared" si="79"/>
        <v>0</v>
      </c>
      <c r="N431" s="34" t="str">
        <f t="shared" si="80"/>
        <v>Puntos no considerados</v>
      </c>
      <c r="O431" s="34">
        <f t="shared" si="81"/>
        <v>0</v>
      </c>
      <c r="P431" s="34">
        <f t="shared" si="82"/>
        <v>0</v>
      </c>
    </row>
    <row r="432" spans="3:16" ht="18.600000000000001" customHeight="1" x14ac:dyDescent="0.3">
      <c r="C432"/>
      <c r="D432"/>
      <c r="H432" s="34" t="str">
        <f t="shared" si="75"/>
        <v>LLAYLLAY 19 V</v>
      </c>
      <c r="I432" s="34" t="str">
        <f t="shared" si="76"/>
        <v>SANDEK 2</v>
      </c>
      <c r="J432" s="34" t="str">
        <f t="shared" si="77"/>
        <v>JUAN GOMEZ</v>
      </c>
      <c r="K432" s="34">
        <f t="shared" si="83"/>
        <v>0</v>
      </c>
      <c r="L432" s="34">
        <f t="shared" si="78"/>
        <v>181</v>
      </c>
      <c r="M432" s="34">
        <f t="shared" si="79"/>
        <v>0</v>
      </c>
      <c r="N432" s="34" t="str">
        <f t="shared" si="80"/>
        <v>Puntos no considerados</v>
      </c>
      <c r="O432" s="34">
        <f t="shared" si="81"/>
        <v>0</v>
      </c>
      <c r="P432" s="34">
        <f t="shared" si="82"/>
        <v>0</v>
      </c>
    </row>
    <row r="433" spans="3:16" ht="18.600000000000001" customHeight="1" x14ac:dyDescent="0.3">
      <c r="C433"/>
      <c r="D433"/>
      <c r="H433" s="34" t="str">
        <f t="shared" si="75"/>
        <v>LLAYLLAY 19 V</v>
      </c>
      <c r="I433" s="34" t="str">
        <f t="shared" si="76"/>
        <v>SANDEK 2</v>
      </c>
      <c r="J433" s="34" t="str">
        <f t="shared" si="77"/>
        <v>JUAN GOMEZ</v>
      </c>
      <c r="K433" s="34">
        <f t="shared" si="83"/>
        <v>0</v>
      </c>
      <c r="L433" s="34">
        <f t="shared" si="78"/>
        <v>182</v>
      </c>
      <c r="M433" s="34">
        <f t="shared" si="79"/>
        <v>0</v>
      </c>
      <c r="N433" s="34" t="str">
        <f t="shared" si="80"/>
        <v>Puntos no considerados</v>
      </c>
      <c r="O433" s="34">
        <f t="shared" si="81"/>
        <v>0</v>
      </c>
      <c r="P433" s="34">
        <f t="shared" si="82"/>
        <v>0</v>
      </c>
    </row>
    <row r="434" spans="3:16" ht="18.600000000000001" customHeight="1" x14ac:dyDescent="0.3">
      <c r="C434"/>
      <c r="D434"/>
      <c r="H434" s="34" t="str">
        <f t="shared" si="75"/>
        <v>LLAYLLAY 19 V</v>
      </c>
      <c r="I434" s="34" t="str">
        <f t="shared" si="76"/>
        <v>SANDEK 2</v>
      </c>
      <c r="J434" s="34" t="str">
        <f t="shared" si="77"/>
        <v>JUAN GOMEZ</v>
      </c>
      <c r="K434" s="34">
        <f t="shared" si="83"/>
        <v>0</v>
      </c>
      <c r="L434" s="34">
        <f t="shared" si="78"/>
        <v>183</v>
      </c>
      <c r="M434" s="34">
        <f t="shared" si="79"/>
        <v>0</v>
      </c>
      <c r="N434" s="34" t="str">
        <f t="shared" si="80"/>
        <v>Puntos no considerados</v>
      </c>
      <c r="O434" s="34">
        <f t="shared" si="81"/>
        <v>0</v>
      </c>
      <c r="P434" s="34">
        <f t="shared" si="82"/>
        <v>0</v>
      </c>
    </row>
    <row r="435" spans="3:16" ht="18.600000000000001" customHeight="1" x14ac:dyDescent="0.3">
      <c r="C435"/>
      <c r="D435"/>
      <c r="H435" s="34" t="str">
        <f t="shared" si="75"/>
        <v>LLAYLLAY 19 V</v>
      </c>
      <c r="I435" s="34" t="str">
        <f t="shared" si="76"/>
        <v>SANDEK 2</v>
      </c>
      <c r="J435" s="34" t="str">
        <f t="shared" si="77"/>
        <v>JUAN GOMEZ</v>
      </c>
      <c r="K435" s="34">
        <f t="shared" si="83"/>
        <v>0</v>
      </c>
      <c r="L435" s="34">
        <f t="shared" si="78"/>
        <v>184</v>
      </c>
      <c r="M435" s="34">
        <f t="shared" si="79"/>
        <v>0</v>
      </c>
      <c r="N435" s="34" t="str">
        <f t="shared" si="80"/>
        <v>Puntos no considerados</v>
      </c>
      <c r="O435" s="34">
        <f t="shared" si="81"/>
        <v>0</v>
      </c>
      <c r="P435" s="34">
        <f t="shared" si="82"/>
        <v>0</v>
      </c>
    </row>
    <row r="436" spans="3:16" ht="18.600000000000001" customHeight="1" x14ac:dyDescent="0.3">
      <c r="C436"/>
      <c r="D436"/>
      <c r="H436" s="34" t="str">
        <f t="shared" si="75"/>
        <v>LLAYLLAY 19 V</v>
      </c>
      <c r="I436" s="34" t="str">
        <f t="shared" si="76"/>
        <v>SANDEK 2</v>
      </c>
      <c r="J436" s="34" t="str">
        <f t="shared" si="77"/>
        <v>JUAN GOMEZ</v>
      </c>
      <c r="K436" s="34">
        <f t="shared" si="83"/>
        <v>0</v>
      </c>
      <c r="L436" s="34">
        <f t="shared" si="78"/>
        <v>185</v>
      </c>
      <c r="M436" s="34">
        <f t="shared" si="79"/>
        <v>0</v>
      </c>
      <c r="N436" s="34" t="str">
        <f t="shared" si="80"/>
        <v>Puntos no considerados</v>
      </c>
      <c r="O436" s="34">
        <f t="shared" si="81"/>
        <v>0</v>
      </c>
      <c r="P436" s="34">
        <f t="shared" si="82"/>
        <v>0</v>
      </c>
    </row>
    <row r="437" spans="3:16" ht="18.600000000000001" customHeight="1" x14ac:dyDescent="0.3">
      <c r="C437"/>
      <c r="D437"/>
      <c r="H437" s="34" t="str">
        <f t="shared" si="75"/>
        <v>LLAYLLAY 19 V</v>
      </c>
      <c r="I437" s="34" t="str">
        <f t="shared" si="76"/>
        <v>SANDEK 2</v>
      </c>
      <c r="J437" s="34" t="str">
        <f t="shared" si="77"/>
        <v>JUAN GOMEZ</v>
      </c>
      <c r="K437" s="34">
        <f t="shared" si="83"/>
        <v>0</v>
      </c>
      <c r="L437" s="34">
        <f t="shared" si="78"/>
        <v>186</v>
      </c>
      <c r="M437" s="34">
        <f t="shared" si="79"/>
        <v>0</v>
      </c>
      <c r="N437" s="34" t="str">
        <f t="shared" si="80"/>
        <v>Puntos no considerados</v>
      </c>
      <c r="O437" s="34">
        <f t="shared" si="81"/>
        <v>0</v>
      </c>
      <c r="P437" s="34">
        <f t="shared" si="82"/>
        <v>0</v>
      </c>
    </row>
    <row r="438" spans="3:16" ht="18.600000000000001" customHeight="1" x14ac:dyDescent="0.3">
      <c r="C438"/>
      <c r="D438"/>
      <c r="H438" s="34" t="str">
        <f t="shared" si="75"/>
        <v>LLAYLLAY 19 V</v>
      </c>
      <c r="I438" s="34" t="str">
        <f t="shared" si="76"/>
        <v>SANDEK 2</v>
      </c>
      <c r="J438" s="34" t="str">
        <f t="shared" si="77"/>
        <v>JUAN GOMEZ</v>
      </c>
      <c r="K438" s="34">
        <f t="shared" si="83"/>
        <v>0</v>
      </c>
      <c r="L438" s="34">
        <f t="shared" si="78"/>
        <v>187</v>
      </c>
      <c r="M438" s="34">
        <f t="shared" si="79"/>
        <v>0</v>
      </c>
      <c r="N438" s="34" t="str">
        <f t="shared" si="80"/>
        <v>Puntos no considerados</v>
      </c>
      <c r="O438" s="34">
        <f t="shared" si="81"/>
        <v>0</v>
      </c>
      <c r="P438" s="34">
        <f t="shared" si="82"/>
        <v>0</v>
      </c>
    </row>
    <row r="439" spans="3:16" ht="18.600000000000001" customHeight="1" x14ac:dyDescent="0.3">
      <c r="C439"/>
      <c r="D439"/>
      <c r="H439" s="34" t="str">
        <f t="shared" si="75"/>
        <v>LLAYLLAY 19 V</v>
      </c>
      <c r="I439" s="34" t="str">
        <f t="shared" si="76"/>
        <v>SANDEK 2</v>
      </c>
      <c r="J439" s="34" t="str">
        <f t="shared" si="77"/>
        <v>JUAN GOMEZ</v>
      </c>
      <c r="K439" s="34">
        <f t="shared" si="83"/>
        <v>0</v>
      </c>
      <c r="L439" s="34">
        <f t="shared" si="78"/>
        <v>188</v>
      </c>
      <c r="M439" s="34">
        <f t="shared" si="79"/>
        <v>0</v>
      </c>
      <c r="N439" s="34" t="str">
        <f t="shared" si="80"/>
        <v>Puntos no considerados</v>
      </c>
      <c r="O439" s="34">
        <f t="shared" si="81"/>
        <v>0</v>
      </c>
      <c r="P439" s="34">
        <f t="shared" si="82"/>
        <v>0</v>
      </c>
    </row>
    <row r="440" spans="3:16" ht="18.600000000000001" customHeight="1" x14ac:dyDescent="0.3">
      <c r="C440"/>
      <c r="D440"/>
      <c r="H440" s="34" t="str">
        <f t="shared" si="75"/>
        <v>LLAYLLAY 19 V</v>
      </c>
      <c r="I440" s="34" t="str">
        <f t="shared" si="76"/>
        <v>SANDEK 2</v>
      </c>
      <c r="J440" s="34" t="str">
        <f t="shared" si="77"/>
        <v>JUAN GOMEZ</v>
      </c>
      <c r="K440" s="34">
        <f t="shared" si="83"/>
        <v>0</v>
      </c>
      <c r="L440" s="34">
        <f t="shared" si="78"/>
        <v>189</v>
      </c>
      <c r="M440" s="34">
        <f t="shared" si="79"/>
        <v>0</v>
      </c>
      <c r="N440" s="34" t="str">
        <f t="shared" si="80"/>
        <v>Puntos no considerados</v>
      </c>
      <c r="O440" s="34">
        <f t="shared" si="81"/>
        <v>0</v>
      </c>
      <c r="P440" s="34">
        <f t="shared" si="82"/>
        <v>0</v>
      </c>
    </row>
    <row r="441" spans="3:16" ht="18.600000000000001" customHeight="1" x14ac:dyDescent="0.3">
      <c r="C441"/>
      <c r="D441"/>
      <c r="H441" s="34" t="str">
        <f t="shared" si="75"/>
        <v>LLAYLLAY 19 V</v>
      </c>
      <c r="I441" s="34" t="str">
        <f t="shared" si="76"/>
        <v>SANDEK 2</v>
      </c>
      <c r="J441" s="34" t="str">
        <f t="shared" si="77"/>
        <v>JUAN GOMEZ</v>
      </c>
      <c r="K441" s="34">
        <f t="shared" si="83"/>
        <v>0</v>
      </c>
      <c r="L441" s="34">
        <f t="shared" si="78"/>
        <v>190</v>
      </c>
      <c r="M441" s="34">
        <f t="shared" si="79"/>
        <v>0</v>
      </c>
      <c r="N441" s="34" t="str">
        <f t="shared" si="80"/>
        <v>Puntos no considerados</v>
      </c>
      <c r="O441" s="34">
        <f t="shared" si="81"/>
        <v>0</v>
      </c>
      <c r="P441" s="34">
        <f t="shared" si="82"/>
        <v>0</v>
      </c>
    </row>
    <row r="442" spans="3:16" ht="18.600000000000001" customHeight="1" x14ac:dyDescent="0.3">
      <c r="C442"/>
      <c r="D442"/>
      <c r="H442" s="34" t="str">
        <f t="shared" si="75"/>
        <v>LLAYLLAY 19 V</v>
      </c>
      <c r="I442" s="34" t="str">
        <f t="shared" si="76"/>
        <v>SANDEK 2</v>
      </c>
      <c r="J442" s="34" t="str">
        <f t="shared" si="77"/>
        <v>JUAN GOMEZ</v>
      </c>
      <c r="K442" s="34">
        <f t="shared" si="83"/>
        <v>0</v>
      </c>
      <c r="L442" s="34">
        <f t="shared" si="78"/>
        <v>191</v>
      </c>
      <c r="M442" s="34">
        <f t="shared" si="79"/>
        <v>0</v>
      </c>
      <c r="N442" s="34" t="str">
        <f t="shared" si="80"/>
        <v>Puntos no considerados</v>
      </c>
      <c r="O442" s="34">
        <f t="shared" si="81"/>
        <v>0</v>
      </c>
      <c r="P442" s="34">
        <f t="shared" si="82"/>
        <v>0</v>
      </c>
    </row>
    <row r="443" spans="3:16" ht="18.600000000000001" customHeight="1" x14ac:dyDescent="0.3">
      <c r="C443"/>
      <c r="D443"/>
      <c r="H443" s="34" t="str">
        <f t="shared" si="75"/>
        <v>LLAYLLAY 19 V</v>
      </c>
      <c r="I443" s="34" t="str">
        <f t="shared" si="76"/>
        <v>SANDEK 2</v>
      </c>
      <c r="J443" s="34" t="str">
        <f t="shared" si="77"/>
        <v>JUAN GOMEZ</v>
      </c>
      <c r="K443" s="34">
        <f t="shared" si="83"/>
        <v>0</v>
      </c>
      <c r="L443" s="34">
        <f t="shared" si="78"/>
        <v>192</v>
      </c>
      <c r="M443" s="34">
        <f t="shared" si="79"/>
        <v>0</v>
      </c>
      <c r="N443" s="34" t="str">
        <f t="shared" si="80"/>
        <v>Puntos no considerados</v>
      </c>
      <c r="O443" s="34">
        <f t="shared" si="81"/>
        <v>0</v>
      </c>
      <c r="P443" s="34">
        <f t="shared" si="82"/>
        <v>0</v>
      </c>
    </row>
    <row r="444" spans="3:16" ht="18.600000000000001" customHeight="1" x14ac:dyDescent="0.3">
      <c r="C444"/>
      <c r="D444"/>
      <c r="H444" s="34" t="str">
        <f t="shared" si="75"/>
        <v>LLAYLLAY 19 V</v>
      </c>
      <c r="I444" s="34" t="str">
        <f t="shared" si="76"/>
        <v>SANDEK 2</v>
      </c>
      <c r="J444" s="34" t="str">
        <f t="shared" si="77"/>
        <v>JUAN GOMEZ</v>
      </c>
      <c r="K444" s="34">
        <f t="shared" si="83"/>
        <v>0</v>
      </c>
      <c r="L444" s="34">
        <f t="shared" si="78"/>
        <v>193</v>
      </c>
      <c r="M444" s="34">
        <f t="shared" si="79"/>
        <v>0</v>
      </c>
      <c r="N444" s="34" t="str">
        <f t="shared" si="80"/>
        <v>Puntos no considerados</v>
      </c>
      <c r="O444" s="34">
        <f t="shared" si="81"/>
        <v>0</v>
      </c>
      <c r="P444" s="34">
        <f t="shared" si="82"/>
        <v>0</v>
      </c>
    </row>
    <row r="445" spans="3:16" ht="18.600000000000001" customHeight="1" x14ac:dyDescent="0.3">
      <c r="C445"/>
      <c r="D445"/>
      <c r="H445" s="34" t="str">
        <f t="shared" ref="H445:H508" si="84">IF(A445="",H444,A445)</f>
        <v>LLAYLLAY 19 V</v>
      </c>
      <c r="I445" s="34" t="str">
        <f t="shared" ref="I445:I508" si="85">IF(B445="",I444,B445)</f>
        <v>SANDEK 2</v>
      </c>
      <c r="J445" s="34" t="str">
        <f t="shared" ref="J445:J508" si="86">IF(C445="",J444,C445)</f>
        <v>JUAN GOMEZ</v>
      </c>
      <c r="K445" s="34">
        <f t="shared" si="83"/>
        <v>0</v>
      </c>
      <c r="L445" s="34">
        <f t="shared" ref="L445:L508" si="87">IF(H445=H444,IF(I445=I444,L444+1,1),1)</f>
        <v>194</v>
      </c>
      <c r="M445" s="34">
        <f t="shared" ref="M445:M508" si="88">IF(L445&lt;5,1,0)</f>
        <v>0</v>
      </c>
      <c r="N445" s="34" t="str">
        <f t="shared" ref="N445:N508" si="89">IF(M445=1,"Puntos por equipo","Puntos no considerados")</f>
        <v>Puntos no considerados</v>
      </c>
      <c r="O445" s="34">
        <f t="shared" ref="O445:O508" si="90">M445*K445</f>
        <v>0</v>
      </c>
      <c r="P445" s="34">
        <f t="shared" ref="P445:P508" si="91">(1-M445)*K445</f>
        <v>0</v>
      </c>
    </row>
    <row r="446" spans="3:16" ht="18.600000000000001" customHeight="1" x14ac:dyDescent="0.3">
      <c r="C446"/>
      <c r="D446"/>
      <c r="H446" s="34" t="str">
        <f t="shared" si="84"/>
        <v>LLAYLLAY 19 V</v>
      </c>
      <c r="I446" s="34" t="str">
        <f t="shared" si="85"/>
        <v>SANDEK 2</v>
      </c>
      <c r="J446" s="34" t="str">
        <f t="shared" si="86"/>
        <v>JUAN GOMEZ</v>
      </c>
      <c r="K446" s="34">
        <f t="shared" si="83"/>
        <v>0</v>
      </c>
      <c r="L446" s="34">
        <f t="shared" si="87"/>
        <v>195</v>
      </c>
      <c r="M446" s="34">
        <f t="shared" si="88"/>
        <v>0</v>
      </c>
      <c r="N446" s="34" t="str">
        <f t="shared" si="89"/>
        <v>Puntos no considerados</v>
      </c>
      <c r="O446" s="34">
        <f t="shared" si="90"/>
        <v>0</v>
      </c>
      <c r="P446" s="34">
        <f t="shared" si="91"/>
        <v>0</v>
      </c>
    </row>
    <row r="447" spans="3:16" ht="18.600000000000001" customHeight="1" x14ac:dyDescent="0.3">
      <c r="C447"/>
      <c r="D447"/>
      <c r="H447" s="34" t="str">
        <f t="shared" si="84"/>
        <v>LLAYLLAY 19 V</v>
      </c>
      <c r="I447" s="34" t="str">
        <f t="shared" si="85"/>
        <v>SANDEK 2</v>
      </c>
      <c r="J447" s="34" t="str">
        <f t="shared" si="86"/>
        <v>JUAN GOMEZ</v>
      </c>
      <c r="K447" s="34">
        <f t="shared" si="83"/>
        <v>0</v>
      </c>
      <c r="L447" s="34">
        <f t="shared" si="87"/>
        <v>196</v>
      </c>
      <c r="M447" s="34">
        <f t="shared" si="88"/>
        <v>0</v>
      </c>
      <c r="N447" s="34" t="str">
        <f t="shared" si="89"/>
        <v>Puntos no considerados</v>
      </c>
      <c r="O447" s="34">
        <f t="shared" si="90"/>
        <v>0</v>
      </c>
      <c r="P447" s="34">
        <f t="shared" si="91"/>
        <v>0</v>
      </c>
    </row>
    <row r="448" spans="3:16" ht="18.600000000000001" customHeight="1" x14ac:dyDescent="0.3">
      <c r="C448"/>
      <c r="D448"/>
      <c r="H448" s="34" t="str">
        <f t="shared" si="84"/>
        <v>LLAYLLAY 19 V</v>
      </c>
      <c r="I448" s="34" t="str">
        <f t="shared" si="85"/>
        <v>SANDEK 2</v>
      </c>
      <c r="J448" s="34" t="str">
        <f t="shared" si="86"/>
        <v>JUAN GOMEZ</v>
      </c>
      <c r="K448" s="34">
        <f t="shared" si="83"/>
        <v>0</v>
      </c>
      <c r="L448" s="34">
        <f t="shared" si="87"/>
        <v>197</v>
      </c>
      <c r="M448" s="34">
        <f t="shared" si="88"/>
        <v>0</v>
      </c>
      <c r="N448" s="34" t="str">
        <f t="shared" si="89"/>
        <v>Puntos no considerados</v>
      </c>
      <c r="O448" s="34">
        <f t="shared" si="90"/>
        <v>0</v>
      </c>
      <c r="P448" s="34">
        <f t="shared" si="91"/>
        <v>0</v>
      </c>
    </row>
    <row r="449" spans="3:16" ht="18.600000000000001" customHeight="1" x14ac:dyDescent="0.3">
      <c r="C449"/>
      <c r="D449"/>
      <c r="H449" s="34" t="str">
        <f t="shared" si="84"/>
        <v>LLAYLLAY 19 V</v>
      </c>
      <c r="I449" s="34" t="str">
        <f t="shared" si="85"/>
        <v>SANDEK 2</v>
      </c>
      <c r="J449" s="34" t="str">
        <f t="shared" si="86"/>
        <v>JUAN GOMEZ</v>
      </c>
      <c r="K449" s="34">
        <f t="shared" si="83"/>
        <v>0</v>
      </c>
      <c r="L449" s="34">
        <f t="shared" si="87"/>
        <v>198</v>
      </c>
      <c r="M449" s="34">
        <f t="shared" si="88"/>
        <v>0</v>
      </c>
      <c r="N449" s="34" t="str">
        <f t="shared" si="89"/>
        <v>Puntos no considerados</v>
      </c>
      <c r="O449" s="34">
        <f t="shared" si="90"/>
        <v>0</v>
      </c>
      <c r="P449" s="34">
        <f t="shared" si="91"/>
        <v>0</v>
      </c>
    </row>
    <row r="450" spans="3:16" ht="18.600000000000001" customHeight="1" x14ac:dyDescent="0.3">
      <c r="C450"/>
      <c r="D450"/>
      <c r="H450" s="34" t="str">
        <f t="shared" si="84"/>
        <v>LLAYLLAY 19 V</v>
      </c>
      <c r="I450" s="34" t="str">
        <f t="shared" si="85"/>
        <v>SANDEK 2</v>
      </c>
      <c r="J450" s="34" t="str">
        <f t="shared" si="86"/>
        <v>JUAN GOMEZ</v>
      </c>
      <c r="K450" s="34">
        <f t="shared" si="83"/>
        <v>0</v>
      </c>
      <c r="L450" s="34">
        <f t="shared" si="87"/>
        <v>199</v>
      </c>
      <c r="M450" s="34">
        <f t="shared" si="88"/>
        <v>0</v>
      </c>
      <c r="N450" s="34" t="str">
        <f t="shared" si="89"/>
        <v>Puntos no considerados</v>
      </c>
      <c r="O450" s="34">
        <f t="shared" si="90"/>
        <v>0</v>
      </c>
      <c r="P450" s="34">
        <f t="shared" si="91"/>
        <v>0</v>
      </c>
    </row>
    <row r="451" spans="3:16" ht="18.600000000000001" customHeight="1" x14ac:dyDescent="0.3">
      <c r="C451"/>
      <c r="D451"/>
      <c r="H451" s="34" t="str">
        <f t="shared" si="84"/>
        <v>LLAYLLAY 19 V</v>
      </c>
      <c r="I451" s="34" t="str">
        <f t="shared" si="85"/>
        <v>SANDEK 2</v>
      </c>
      <c r="J451" s="34" t="str">
        <f t="shared" si="86"/>
        <v>JUAN GOMEZ</v>
      </c>
      <c r="K451" s="34">
        <f t="shared" si="83"/>
        <v>0</v>
      </c>
      <c r="L451" s="34">
        <f t="shared" si="87"/>
        <v>200</v>
      </c>
      <c r="M451" s="34">
        <f t="shared" si="88"/>
        <v>0</v>
      </c>
      <c r="N451" s="34" t="str">
        <f t="shared" si="89"/>
        <v>Puntos no considerados</v>
      </c>
      <c r="O451" s="34">
        <f t="shared" si="90"/>
        <v>0</v>
      </c>
      <c r="P451" s="34">
        <f t="shared" si="91"/>
        <v>0</v>
      </c>
    </row>
    <row r="452" spans="3:16" ht="18.600000000000001" customHeight="1" x14ac:dyDescent="0.3">
      <c r="C452"/>
      <c r="D452"/>
      <c r="H452" s="34" t="str">
        <f t="shared" si="84"/>
        <v>LLAYLLAY 19 V</v>
      </c>
      <c r="I452" s="34" t="str">
        <f t="shared" si="85"/>
        <v>SANDEK 2</v>
      </c>
      <c r="J452" s="34" t="str">
        <f t="shared" si="86"/>
        <v>JUAN GOMEZ</v>
      </c>
      <c r="K452" s="34">
        <f t="shared" si="83"/>
        <v>0</v>
      </c>
      <c r="L452" s="34">
        <f t="shared" si="87"/>
        <v>201</v>
      </c>
      <c r="M452" s="34">
        <f t="shared" si="88"/>
        <v>0</v>
      </c>
      <c r="N452" s="34" t="str">
        <f t="shared" si="89"/>
        <v>Puntos no considerados</v>
      </c>
      <c r="O452" s="34">
        <f t="shared" si="90"/>
        <v>0</v>
      </c>
      <c r="P452" s="34">
        <f t="shared" si="91"/>
        <v>0</v>
      </c>
    </row>
    <row r="453" spans="3:16" ht="18.600000000000001" customHeight="1" x14ac:dyDescent="0.3">
      <c r="C453"/>
      <c r="D453"/>
      <c r="H453" s="34" t="str">
        <f t="shared" si="84"/>
        <v>LLAYLLAY 19 V</v>
      </c>
      <c r="I453" s="34" t="str">
        <f t="shared" si="85"/>
        <v>SANDEK 2</v>
      </c>
      <c r="J453" s="34" t="str">
        <f t="shared" si="86"/>
        <v>JUAN GOMEZ</v>
      </c>
      <c r="K453" s="34">
        <f t="shared" si="83"/>
        <v>0</v>
      </c>
      <c r="L453" s="34">
        <f t="shared" si="87"/>
        <v>202</v>
      </c>
      <c r="M453" s="34">
        <f t="shared" si="88"/>
        <v>0</v>
      </c>
      <c r="N453" s="34" t="str">
        <f t="shared" si="89"/>
        <v>Puntos no considerados</v>
      </c>
      <c r="O453" s="34">
        <f t="shared" si="90"/>
        <v>0</v>
      </c>
      <c r="P453" s="34">
        <f t="shared" si="91"/>
        <v>0</v>
      </c>
    </row>
    <row r="454" spans="3:16" ht="18.600000000000001" customHeight="1" x14ac:dyDescent="0.3">
      <c r="C454"/>
      <c r="D454"/>
      <c r="H454" s="34" t="str">
        <f t="shared" si="84"/>
        <v>LLAYLLAY 19 V</v>
      </c>
      <c r="I454" s="34" t="str">
        <f t="shared" si="85"/>
        <v>SANDEK 2</v>
      </c>
      <c r="J454" s="34" t="str">
        <f t="shared" si="86"/>
        <v>JUAN GOMEZ</v>
      </c>
      <c r="K454" s="34">
        <f t="shared" si="83"/>
        <v>0</v>
      </c>
      <c r="L454" s="34">
        <f t="shared" si="87"/>
        <v>203</v>
      </c>
      <c r="M454" s="34">
        <f t="shared" si="88"/>
        <v>0</v>
      </c>
      <c r="N454" s="34" t="str">
        <f t="shared" si="89"/>
        <v>Puntos no considerados</v>
      </c>
      <c r="O454" s="34">
        <f t="shared" si="90"/>
        <v>0</v>
      </c>
      <c r="P454" s="34">
        <f t="shared" si="91"/>
        <v>0</v>
      </c>
    </row>
    <row r="455" spans="3:16" ht="18.600000000000001" customHeight="1" x14ac:dyDescent="0.3">
      <c r="C455"/>
      <c r="D455"/>
      <c r="H455" s="34" t="str">
        <f t="shared" si="84"/>
        <v>LLAYLLAY 19 V</v>
      </c>
      <c r="I455" s="34" t="str">
        <f t="shared" si="85"/>
        <v>SANDEK 2</v>
      </c>
      <c r="J455" s="34" t="str">
        <f t="shared" si="86"/>
        <v>JUAN GOMEZ</v>
      </c>
      <c r="K455" s="34">
        <f t="shared" ref="K455:K518" si="92">D455</f>
        <v>0</v>
      </c>
      <c r="L455" s="34">
        <f t="shared" si="87"/>
        <v>204</v>
      </c>
      <c r="M455" s="34">
        <f t="shared" si="88"/>
        <v>0</v>
      </c>
      <c r="N455" s="34" t="str">
        <f t="shared" si="89"/>
        <v>Puntos no considerados</v>
      </c>
      <c r="O455" s="34">
        <f t="shared" si="90"/>
        <v>0</v>
      </c>
      <c r="P455" s="34">
        <f t="shared" si="91"/>
        <v>0</v>
      </c>
    </row>
    <row r="456" spans="3:16" ht="18.600000000000001" customHeight="1" x14ac:dyDescent="0.3">
      <c r="C456"/>
      <c r="D456"/>
      <c r="H456" s="34" t="str">
        <f t="shared" si="84"/>
        <v>LLAYLLAY 19 V</v>
      </c>
      <c r="I456" s="34" t="str">
        <f t="shared" si="85"/>
        <v>SANDEK 2</v>
      </c>
      <c r="J456" s="34" t="str">
        <f t="shared" si="86"/>
        <v>JUAN GOMEZ</v>
      </c>
      <c r="K456" s="34">
        <f t="shared" si="92"/>
        <v>0</v>
      </c>
      <c r="L456" s="34">
        <f t="shared" si="87"/>
        <v>205</v>
      </c>
      <c r="M456" s="34">
        <f t="shared" si="88"/>
        <v>0</v>
      </c>
      <c r="N456" s="34" t="str">
        <f t="shared" si="89"/>
        <v>Puntos no considerados</v>
      </c>
      <c r="O456" s="34">
        <f t="shared" si="90"/>
        <v>0</v>
      </c>
      <c r="P456" s="34">
        <f t="shared" si="91"/>
        <v>0</v>
      </c>
    </row>
    <row r="457" spans="3:16" ht="18.600000000000001" customHeight="1" x14ac:dyDescent="0.3">
      <c r="C457"/>
      <c r="D457"/>
      <c r="H457" s="34" t="str">
        <f t="shared" si="84"/>
        <v>LLAYLLAY 19 V</v>
      </c>
      <c r="I457" s="34" t="str">
        <f t="shared" si="85"/>
        <v>SANDEK 2</v>
      </c>
      <c r="J457" s="34" t="str">
        <f t="shared" si="86"/>
        <v>JUAN GOMEZ</v>
      </c>
      <c r="K457" s="34">
        <f t="shared" si="92"/>
        <v>0</v>
      </c>
      <c r="L457" s="34">
        <f t="shared" si="87"/>
        <v>206</v>
      </c>
      <c r="M457" s="34">
        <f t="shared" si="88"/>
        <v>0</v>
      </c>
      <c r="N457" s="34" t="str">
        <f t="shared" si="89"/>
        <v>Puntos no considerados</v>
      </c>
      <c r="O457" s="34">
        <f t="shared" si="90"/>
        <v>0</v>
      </c>
      <c r="P457" s="34">
        <f t="shared" si="91"/>
        <v>0</v>
      </c>
    </row>
    <row r="458" spans="3:16" ht="18.600000000000001" customHeight="1" x14ac:dyDescent="0.3">
      <c r="C458"/>
      <c r="D458"/>
      <c r="H458" s="34" t="str">
        <f t="shared" si="84"/>
        <v>LLAYLLAY 19 V</v>
      </c>
      <c r="I458" s="34" t="str">
        <f t="shared" si="85"/>
        <v>SANDEK 2</v>
      </c>
      <c r="J458" s="34" t="str">
        <f t="shared" si="86"/>
        <v>JUAN GOMEZ</v>
      </c>
      <c r="K458" s="34">
        <f t="shared" si="92"/>
        <v>0</v>
      </c>
      <c r="L458" s="34">
        <f t="shared" si="87"/>
        <v>207</v>
      </c>
      <c r="M458" s="34">
        <f t="shared" si="88"/>
        <v>0</v>
      </c>
      <c r="N458" s="34" t="str">
        <f t="shared" si="89"/>
        <v>Puntos no considerados</v>
      </c>
      <c r="O458" s="34">
        <f t="shared" si="90"/>
        <v>0</v>
      </c>
      <c r="P458" s="34">
        <f t="shared" si="91"/>
        <v>0</v>
      </c>
    </row>
    <row r="459" spans="3:16" ht="18.600000000000001" customHeight="1" x14ac:dyDescent="0.3">
      <c r="C459"/>
      <c r="D459"/>
      <c r="H459" s="34" t="str">
        <f t="shared" si="84"/>
        <v>LLAYLLAY 19 V</v>
      </c>
      <c r="I459" s="34" t="str">
        <f t="shared" si="85"/>
        <v>SANDEK 2</v>
      </c>
      <c r="J459" s="34" t="str">
        <f t="shared" si="86"/>
        <v>JUAN GOMEZ</v>
      </c>
      <c r="K459" s="34">
        <f t="shared" si="92"/>
        <v>0</v>
      </c>
      <c r="L459" s="34">
        <f t="shared" si="87"/>
        <v>208</v>
      </c>
      <c r="M459" s="34">
        <f t="shared" si="88"/>
        <v>0</v>
      </c>
      <c r="N459" s="34" t="str">
        <f t="shared" si="89"/>
        <v>Puntos no considerados</v>
      </c>
      <c r="O459" s="34">
        <f t="shared" si="90"/>
        <v>0</v>
      </c>
      <c r="P459" s="34">
        <f t="shared" si="91"/>
        <v>0</v>
      </c>
    </row>
    <row r="460" spans="3:16" ht="18.600000000000001" customHeight="1" x14ac:dyDescent="0.3">
      <c r="C460"/>
      <c r="D460"/>
      <c r="H460" s="34" t="str">
        <f t="shared" si="84"/>
        <v>LLAYLLAY 19 V</v>
      </c>
      <c r="I460" s="34" t="str">
        <f t="shared" si="85"/>
        <v>SANDEK 2</v>
      </c>
      <c r="J460" s="34" t="str">
        <f t="shared" si="86"/>
        <v>JUAN GOMEZ</v>
      </c>
      <c r="K460" s="34">
        <f t="shared" si="92"/>
        <v>0</v>
      </c>
      <c r="L460" s="34">
        <f t="shared" si="87"/>
        <v>209</v>
      </c>
      <c r="M460" s="34">
        <f t="shared" si="88"/>
        <v>0</v>
      </c>
      <c r="N460" s="34" t="str">
        <f t="shared" si="89"/>
        <v>Puntos no considerados</v>
      </c>
      <c r="O460" s="34">
        <f t="shared" si="90"/>
        <v>0</v>
      </c>
      <c r="P460" s="34">
        <f t="shared" si="91"/>
        <v>0</v>
      </c>
    </row>
    <row r="461" spans="3:16" ht="18.600000000000001" customHeight="1" x14ac:dyDescent="0.3">
      <c r="C461"/>
      <c r="D461"/>
      <c r="H461" s="34" t="str">
        <f t="shared" si="84"/>
        <v>LLAYLLAY 19 V</v>
      </c>
      <c r="I461" s="34" t="str">
        <f t="shared" si="85"/>
        <v>SANDEK 2</v>
      </c>
      <c r="J461" s="34" t="str">
        <f t="shared" si="86"/>
        <v>JUAN GOMEZ</v>
      </c>
      <c r="K461" s="34">
        <f t="shared" si="92"/>
        <v>0</v>
      </c>
      <c r="L461" s="34">
        <f t="shared" si="87"/>
        <v>210</v>
      </c>
      <c r="M461" s="34">
        <f t="shared" si="88"/>
        <v>0</v>
      </c>
      <c r="N461" s="34" t="str">
        <f t="shared" si="89"/>
        <v>Puntos no considerados</v>
      </c>
      <c r="O461" s="34">
        <f t="shared" si="90"/>
        <v>0</v>
      </c>
      <c r="P461" s="34">
        <f t="shared" si="91"/>
        <v>0</v>
      </c>
    </row>
    <row r="462" spans="3:16" ht="18.600000000000001" customHeight="1" x14ac:dyDescent="0.3">
      <c r="C462"/>
      <c r="D462"/>
      <c r="H462" s="34" t="str">
        <f t="shared" si="84"/>
        <v>LLAYLLAY 19 V</v>
      </c>
      <c r="I462" s="34" t="str">
        <f t="shared" si="85"/>
        <v>SANDEK 2</v>
      </c>
      <c r="J462" s="34" t="str">
        <f t="shared" si="86"/>
        <v>JUAN GOMEZ</v>
      </c>
      <c r="K462" s="34">
        <f t="shared" si="92"/>
        <v>0</v>
      </c>
      <c r="L462" s="34">
        <f t="shared" si="87"/>
        <v>211</v>
      </c>
      <c r="M462" s="34">
        <f t="shared" si="88"/>
        <v>0</v>
      </c>
      <c r="N462" s="34" t="str">
        <f t="shared" si="89"/>
        <v>Puntos no considerados</v>
      </c>
      <c r="O462" s="34">
        <f t="shared" si="90"/>
        <v>0</v>
      </c>
      <c r="P462" s="34">
        <f t="shared" si="91"/>
        <v>0</v>
      </c>
    </row>
    <row r="463" spans="3:16" ht="18.600000000000001" customHeight="1" x14ac:dyDescent="0.3">
      <c r="C463"/>
      <c r="D463"/>
      <c r="H463" s="34" t="str">
        <f t="shared" si="84"/>
        <v>LLAYLLAY 19 V</v>
      </c>
      <c r="I463" s="34" t="str">
        <f t="shared" si="85"/>
        <v>SANDEK 2</v>
      </c>
      <c r="J463" s="34" t="str">
        <f t="shared" si="86"/>
        <v>JUAN GOMEZ</v>
      </c>
      <c r="K463" s="34">
        <f t="shared" si="92"/>
        <v>0</v>
      </c>
      <c r="L463" s="34">
        <f t="shared" si="87"/>
        <v>212</v>
      </c>
      <c r="M463" s="34">
        <f t="shared" si="88"/>
        <v>0</v>
      </c>
      <c r="N463" s="34" t="str">
        <f t="shared" si="89"/>
        <v>Puntos no considerados</v>
      </c>
      <c r="O463" s="34">
        <f t="shared" si="90"/>
        <v>0</v>
      </c>
      <c r="P463" s="34">
        <f t="shared" si="91"/>
        <v>0</v>
      </c>
    </row>
    <row r="464" spans="3:16" ht="18.600000000000001" customHeight="1" x14ac:dyDescent="0.3">
      <c r="C464"/>
      <c r="D464"/>
      <c r="H464" s="34" t="str">
        <f t="shared" si="84"/>
        <v>LLAYLLAY 19 V</v>
      </c>
      <c r="I464" s="34" t="str">
        <f t="shared" si="85"/>
        <v>SANDEK 2</v>
      </c>
      <c r="J464" s="34" t="str">
        <f t="shared" si="86"/>
        <v>JUAN GOMEZ</v>
      </c>
      <c r="K464" s="34">
        <f t="shared" si="92"/>
        <v>0</v>
      </c>
      <c r="L464" s="34">
        <f t="shared" si="87"/>
        <v>213</v>
      </c>
      <c r="M464" s="34">
        <f t="shared" si="88"/>
        <v>0</v>
      </c>
      <c r="N464" s="34" t="str">
        <f t="shared" si="89"/>
        <v>Puntos no considerados</v>
      </c>
      <c r="O464" s="34">
        <f t="shared" si="90"/>
        <v>0</v>
      </c>
      <c r="P464" s="34">
        <f t="shared" si="91"/>
        <v>0</v>
      </c>
    </row>
    <row r="465" spans="3:16" ht="18.600000000000001" customHeight="1" x14ac:dyDescent="0.3">
      <c r="C465"/>
      <c r="D465"/>
      <c r="H465" s="34" t="str">
        <f t="shared" si="84"/>
        <v>LLAYLLAY 19 V</v>
      </c>
      <c r="I465" s="34" t="str">
        <f t="shared" si="85"/>
        <v>SANDEK 2</v>
      </c>
      <c r="J465" s="34" t="str">
        <f t="shared" si="86"/>
        <v>JUAN GOMEZ</v>
      </c>
      <c r="K465" s="34">
        <f t="shared" si="92"/>
        <v>0</v>
      </c>
      <c r="L465" s="34">
        <f t="shared" si="87"/>
        <v>214</v>
      </c>
      <c r="M465" s="34">
        <f t="shared" si="88"/>
        <v>0</v>
      </c>
      <c r="N465" s="34" t="str">
        <f t="shared" si="89"/>
        <v>Puntos no considerados</v>
      </c>
      <c r="O465" s="34">
        <f t="shared" si="90"/>
        <v>0</v>
      </c>
      <c r="P465" s="34">
        <f t="shared" si="91"/>
        <v>0</v>
      </c>
    </row>
    <row r="466" spans="3:16" ht="18.600000000000001" customHeight="1" x14ac:dyDescent="0.3">
      <c r="C466"/>
      <c r="D466"/>
      <c r="H466" s="34" t="str">
        <f t="shared" si="84"/>
        <v>LLAYLLAY 19 V</v>
      </c>
      <c r="I466" s="34" t="str">
        <f t="shared" si="85"/>
        <v>SANDEK 2</v>
      </c>
      <c r="J466" s="34" t="str">
        <f t="shared" si="86"/>
        <v>JUAN GOMEZ</v>
      </c>
      <c r="K466" s="34">
        <f t="shared" si="92"/>
        <v>0</v>
      </c>
      <c r="L466" s="34">
        <f t="shared" si="87"/>
        <v>215</v>
      </c>
      <c r="M466" s="34">
        <f t="shared" si="88"/>
        <v>0</v>
      </c>
      <c r="N466" s="34" t="str">
        <f t="shared" si="89"/>
        <v>Puntos no considerados</v>
      </c>
      <c r="O466" s="34">
        <f t="shared" si="90"/>
        <v>0</v>
      </c>
      <c r="P466" s="34">
        <f t="shared" si="91"/>
        <v>0</v>
      </c>
    </row>
    <row r="467" spans="3:16" ht="18.600000000000001" customHeight="1" x14ac:dyDescent="0.3">
      <c r="C467"/>
      <c r="D467"/>
      <c r="H467" s="34" t="str">
        <f t="shared" si="84"/>
        <v>LLAYLLAY 19 V</v>
      </c>
      <c r="I467" s="34" t="str">
        <f t="shared" si="85"/>
        <v>SANDEK 2</v>
      </c>
      <c r="J467" s="34" t="str">
        <f t="shared" si="86"/>
        <v>JUAN GOMEZ</v>
      </c>
      <c r="K467" s="34">
        <f t="shared" si="92"/>
        <v>0</v>
      </c>
      <c r="L467" s="34">
        <f t="shared" si="87"/>
        <v>216</v>
      </c>
      <c r="M467" s="34">
        <f t="shared" si="88"/>
        <v>0</v>
      </c>
      <c r="N467" s="34" t="str">
        <f t="shared" si="89"/>
        <v>Puntos no considerados</v>
      </c>
      <c r="O467" s="34">
        <f t="shared" si="90"/>
        <v>0</v>
      </c>
      <c r="P467" s="34">
        <f t="shared" si="91"/>
        <v>0</v>
      </c>
    </row>
    <row r="468" spans="3:16" ht="18.600000000000001" customHeight="1" x14ac:dyDescent="0.3">
      <c r="C468"/>
      <c r="D468"/>
      <c r="H468" s="34" t="str">
        <f t="shared" si="84"/>
        <v>LLAYLLAY 19 V</v>
      </c>
      <c r="I468" s="34" t="str">
        <f t="shared" si="85"/>
        <v>SANDEK 2</v>
      </c>
      <c r="J468" s="34" t="str">
        <f t="shared" si="86"/>
        <v>JUAN GOMEZ</v>
      </c>
      <c r="K468" s="34">
        <f t="shared" si="92"/>
        <v>0</v>
      </c>
      <c r="L468" s="34">
        <f t="shared" si="87"/>
        <v>217</v>
      </c>
      <c r="M468" s="34">
        <f t="shared" si="88"/>
        <v>0</v>
      </c>
      <c r="N468" s="34" t="str">
        <f t="shared" si="89"/>
        <v>Puntos no considerados</v>
      </c>
      <c r="O468" s="34">
        <f t="shared" si="90"/>
        <v>0</v>
      </c>
      <c r="P468" s="34">
        <f t="shared" si="91"/>
        <v>0</v>
      </c>
    </row>
    <row r="469" spans="3:16" ht="18.600000000000001" customHeight="1" x14ac:dyDescent="0.3">
      <c r="C469"/>
      <c r="D469"/>
      <c r="H469" s="34" t="str">
        <f t="shared" si="84"/>
        <v>LLAYLLAY 19 V</v>
      </c>
      <c r="I469" s="34" t="str">
        <f t="shared" si="85"/>
        <v>SANDEK 2</v>
      </c>
      <c r="J469" s="34" t="str">
        <f t="shared" si="86"/>
        <v>JUAN GOMEZ</v>
      </c>
      <c r="K469" s="34">
        <f t="shared" si="92"/>
        <v>0</v>
      </c>
      <c r="L469" s="34">
        <f t="shared" si="87"/>
        <v>218</v>
      </c>
      <c r="M469" s="34">
        <f t="shared" si="88"/>
        <v>0</v>
      </c>
      <c r="N469" s="34" t="str">
        <f t="shared" si="89"/>
        <v>Puntos no considerados</v>
      </c>
      <c r="O469" s="34">
        <f t="shared" si="90"/>
        <v>0</v>
      </c>
      <c r="P469" s="34">
        <f t="shared" si="91"/>
        <v>0</v>
      </c>
    </row>
    <row r="470" spans="3:16" ht="18.600000000000001" customHeight="1" x14ac:dyDescent="0.3">
      <c r="C470"/>
      <c r="D470"/>
      <c r="H470" s="34" t="str">
        <f t="shared" si="84"/>
        <v>LLAYLLAY 19 V</v>
      </c>
      <c r="I470" s="34" t="str">
        <f t="shared" si="85"/>
        <v>SANDEK 2</v>
      </c>
      <c r="J470" s="34" t="str">
        <f t="shared" si="86"/>
        <v>JUAN GOMEZ</v>
      </c>
      <c r="K470" s="34">
        <f t="shared" si="92"/>
        <v>0</v>
      </c>
      <c r="L470" s="34">
        <f t="shared" si="87"/>
        <v>219</v>
      </c>
      <c r="M470" s="34">
        <f t="shared" si="88"/>
        <v>0</v>
      </c>
      <c r="N470" s="34" t="str">
        <f t="shared" si="89"/>
        <v>Puntos no considerados</v>
      </c>
      <c r="O470" s="34">
        <f t="shared" si="90"/>
        <v>0</v>
      </c>
      <c r="P470" s="34">
        <f t="shared" si="91"/>
        <v>0</v>
      </c>
    </row>
    <row r="471" spans="3:16" ht="18.600000000000001" customHeight="1" x14ac:dyDescent="0.3">
      <c r="C471"/>
      <c r="D471"/>
      <c r="H471" s="34" t="str">
        <f t="shared" si="84"/>
        <v>LLAYLLAY 19 V</v>
      </c>
      <c r="I471" s="34" t="str">
        <f t="shared" si="85"/>
        <v>SANDEK 2</v>
      </c>
      <c r="J471" s="34" t="str">
        <f t="shared" si="86"/>
        <v>JUAN GOMEZ</v>
      </c>
      <c r="K471" s="34">
        <f t="shared" si="92"/>
        <v>0</v>
      </c>
      <c r="L471" s="34">
        <f t="shared" si="87"/>
        <v>220</v>
      </c>
      <c r="M471" s="34">
        <f t="shared" si="88"/>
        <v>0</v>
      </c>
      <c r="N471" s="34" t="str">
        <f t="shared" si="89"/>
        <v>Puntos no considerados</v>
      </c>
      <c r="O471" s="34">
        <f t="shared" si="90"/>
        <v>0</v>
      </c>
      <c r="P471" s="34">
        <f t="shared" si="91"/>
        <v>0</v>
      </c>
    </row>
    <row r="472" spans="3:16" ht="18.600000000000001" customHeight="1" x14ac:dyDescent="0.3">
      <c r="C472"/>
      <c r="D472"/>
      <c r="H472" s="34" t="str">
        <f t="shared" si="84"/>
        <v>LLAYLLAY 19 V</v>
      </c>
      <c r="I472" s="34" t="str">
        <f t="shared" si="85"/>
        <v>SANDEK 2</v>
      </c>
      <c r="J472" s="34" t="str">
        <f t="shared" si="86"/>
        <v>JUAN GOMEZ</v>
      </c>
      <c r="K472" s="34">
        <f t="shared" si="92"/>
        <v>0</v>
      </c>
      <c r="L472" s="34">
        <f t="shared" si="87"/>
        <v>221</v>
      </c>
      <c r="M472" s="34">
        <f t="shared" si="88"/>
        <v>0</v>
      </c>
      <c r="N472" s="34" t="str">
        <f t="shared" si="89"/>
        <v>Puntos no considerados</v>
      </c>
      <c r="O472" s="34">
        <f t="shared" si="90"/>
        <v>0</v>
      </c>
      <c r="P472" s="34">
        <f t="shared" si="91"/>
        <v>0</v>
      </c>
    </row>
    <row r="473" spans="3:16" ht="18.600000000000001" customHeight="1" x14ac:dyDescent="0.3">
      <c r="C473"/>
      <c r="D473"/>
      <c r="H473" s="34" t="str">
        <f t="shared" si="84"/>
        <v>LLAYLLAY 19 V</v>
      </c>
      <c r="I473" s="34" t="str">
        <f t="shared" si="85"/>
        <v>SANDEK 2</v>
      </c>
      <c r="J473" s="34" t="str">
        <f t="shared" si="86"/>
        <v>JUAN GOMEZ</v>
      </c>
      <c r="K473" s="34">
        <f t="shared" si="92"/>
        <v>0</v>
      </c>
      <c r="L473" s="34">
        <f t="shared" si="87"/>
        <v>222</v>
      </c>
      <c r="M473" s="34">
        <f t="shared" si="88"/>
        <v>0</v>
      </c>
      <c r="N473" s="34" t="str">
        <f t="shared" si="89"/>
        <v>Puntos no considerados</v>
      </c>
      <c r="O473" s="34">
        <f t="shared" si="90"/>
        <v>0</v>
      </c>
      <c r="P473" s="34">
        <f t="shared" si="91"/>
        <v>0</v>
      </c>
    </row>
    <row r="474" spans="3:16" ht="18.600000000000001" customHeight="1" x14ac:dyDescent="0.3">
      <c r="C474"/>
      <c r="D474"/>
      <c r="H474" s="34" t="str">
        <f t="shared" si="84"/>
        <v>LLAYLLAY 19 V</v>
      </c>
      <c r="I474" s="34" t="str">
        <f t="shared" si="85"/>
        <v>SANDEK 2</v>
      </c>
      <c r="J474" s="34" t="str">
        <f t="shared" si="86"/>
        <v>JUAN GOMEZ</v>
      </c>
      <c r="K474" s="34">
        <f t="shared" si="92"/>
        <v>0</v>
      </c>
      <c r="L474" s="34">
        <f t="shared" si="87"/>
        <v>223</v>
      </c>
      <c r="M474" s="34">
        <f t="shared" si="88"/>
        <v>0</v>
      </c>
      <c r="N474" s="34" t="str">
        <f t="shared" si="89"/>
        <v>Puntos no considerados</v>
      </c>
      <c r="O474" s="34">
        <f t="shared" si="90"/>
        <v>0</v>
      </c>
      <c r="P474" s="34">
        <f t="shared" si="91"/>
        <v>0</v>
      </c>
    </row>
    <row r="475" spans="3:16" ht="18.600000000000001" customHeight="1" x14ac:dyDescent="0.3">
      <c r="C475"/>
      <c r="D475"/>
      <c r="H475" s="34" t="str">
        <f t="shared" si="84"/>
        <v>LLAYLLAY 19 V</v>
      </c>
      <c r="I475" s="34" t="str">
        <f t="shared" si="85"/>
        <v>SANDEK 2</v>
      </c>
      <c r="J475" s="34" t="str">
        <f t="shared" si="86"/>
        <v>JUAN GOMEZ</v>
      </c>
      <c r="K475" s="34">
        <f t="shared" si="92"/>
        <v>0</v>
      </c>
      <c r="L475" s="34">
        <f t="shared" si="87"/>
        <v>224</v>
      </c>
      <c r="M475" s="34">
        <f t="shared" si="88"/>
        <v>0</v>
      </c>
      <c r="N475" s="34" t="str">
        <f t="shared" si="89"/>
        <v>Puntos no considerados</v>
      </c>
      <c r="O475" s="34">
        <f t="shared" si="90"/>
        <v>0</v>
      </c>
      <c r="P475" s="34">
        <f t="shared" si="91"/>
        <v>0</v>
      </c>
    </row>
    <row r="476" spans="3:16" ht="18.600000000000001" customHeight="1" x14ac:dyDescent="0.3">
      <c r="C476"/>
      <c r="D476"/>
      <c r="H476" s="34" t="str">
        <f t="shared" si="84"/>
        <v>LLAYLLAY 19 V</v>
      </c>
      <c r="I476" s="34" t="str">
        <f t="shared" si="85"/>
        <v>SANDEK 2</v>
      </c>
      <c r="J476" s="34" t="str">
        <f t="shared" si="86"/>
        <v>JUAN GOMEZ</v>
      </c>
      <c r="K476" s="34">
        <f t="shared" si="92"/>
        <v>0</v>
      </c>
      <c r="L476" s="34">
        <f t="shared" si="87"/>
        <v>225</v>
      </c>
      <c r="M476" s="34">
        <f t="shared" si="88"/>
        <v>0</v>
      </c>
      <c r="N476" s="34" t="str">
        <f t="shared" si="89"/>
        <v>Puntos no considerados</v>
      </c>
      <c r="O476" s="34">
        <f t="shared" si="90"/>
        <v>0</v>
      </c>
      <c r="P476" s="34">
        <f t="shared" si="91"/>
        <v>0</v>
      </c>
    </row>
    <row r="477" spans="3:16" ht="18.600000000000001" customHeight="1" x14ac:dyDescent="0.3">
      <c r="C477"/>
      <c r="D477"/>
      <c r="H477" s="34" t="str">
        <f t="shared" si="84"/>
        <v>LLAYLLAY 19 V</v>
      </c>
      <c r="I477" s="34" t="str">
        <f t="shared" si="85"/>
        <v>SANDEK 2</v>
      </c>
      <c r="J477" s="34" t="str">
        <f t="shared" si="86"/>
        <v>JUAN GOMEZ</v>
      </c>
      <c r="K477" s="34">
        <f t="shared" si="92"/>
        <v>0</v>
      </c>
      <c r="L477" s="34">
        <f t="shared" si="87"/>
        <v>226</v>
      </c>
      <c r="M477" s="34">
        <f t="shared" si="88"/>
        <v>0</v>
      </c>
      <c r="N477" s="34" t="str">
        <f t="shared" si="89"/>
        <v>Puntos no considerados</v>
      </c>
      <c r="O477" s="34">
        <f t="shared" si="90"/>
        <v>0</v>
      </c>
      <c r="P477" s="34">
        <f t="shared" si="91"/>
        <v>0</v>
      </c>
    </row>
    <row r="478" spans="3:16" ht="18.600000000000001" customHeight="1" x14ac:dyDescent="0.3">
      <c r="C478"/>
      <c r="D478"/>
      <c r="H478" s="34" t="str">
        <f t="shared" si="84"/>
        <v>LLAYLLAY 19 V</v>
      </c>
      <c r="I478" s="34" t="str">
        <f t="shared" si="85"/>
        <v>SANDEK 2</v>
      </c>
      <c r="J478" s="34" t="str">
        <f t="shared" si="86"/>
        <v>JUAN GOMEZ</v>
      </c>
      <c r="K478" s="34">
        <f t="shared" si="92"/>
        <v>0</v>
      </c>
      <c r="L478" s="34">
        <f t="shared" si="87"/>
        <v>227</v>
      </c>
      <c r="M478" s="34">
        <f t="shared" si="88"/>
        <v>0</v>
      </c>
      <c r="N478" s="34" t="str">
        <f t="shared" si="89"/>
        <v>Puntos no considerados</v>
      </c>
      <c r="O478" s="34">
        <f t="shared" si="90"/>
        <v>0</v>
      </c>
      <c r="P478" s="34">
        <f t="shared" si="91"/>
        <v>0</v>
      </c>
    </row>
    <row r="479" spans="3:16" ht="18.600000000000001" customHeight="1" x14ac:dyDescent="0.3">
      <c r="C479"/>
      <c r="D479"/>
      <c r="H479" s="34" t="str">
        <f t="shared" si="84"/>
        <v>LLAYLLAY 19 V</v>
      </c>
      <c r="I479" s="34" t="str">
        <f t="shared" si="85"/>
        <v>SANDEK 2</v>
      </c>
      <c r="J479" s="34" t="str">
        <f t="shared" si="86"/>
        <v>JUAN GOMEZ</v>
      </c>
      <c r="K479" s="34">
        <f t="shared" si="92"/>
        <v>0</v>
      </c>
      <c r="L479" s="34">
        <f t="shared" si="87"/>
        <v>228</v>
      </c>
      <c r="M479" s="34">
        <f t="shared" si="88"/>
        <v>0</v>
      </c>
      <c r="N479" s="34" t="str">
        <f t="shared" si="89"/>
        <v>Puntos no considerados</v>
      </c>
      <c r="O479" s="34">
        <f t="shared" si="90"/>
        <v>0</v>
      </c>
      <c r="P479" s="34">
        <f t="shared" si="91"/>
        <v>0</v>
      </c>
    </row>
    <row r="480" spans="3:16" ht="18.600000000000001" customHeight="1" x14ac:dyDescent="0.3">
      <c r="C480"/>
      <c r="D480"/>
      <c r="H480" s="34" t="str">
        <f t="shared" si="84"/>
        <v>LLAYLLAY 19 V</v>
      </c>
      <c r="I480" s="34" t="str">
        <f t="shared" si="85"/>
        <v>SANDEK 2</v>
      </c>
      <c r="J480" s="34" t="str">
        <f t="shared" si="86"/>
        <v>JUAN GOMEZ</v>
      </c>
      <c r="K480" s="34">
        <f t="shared" si="92"/>
        <v>0</v>
      </c>
      <c r="L480" s="34">
        <f t="shared" si="87"/>
        <v>229</v>
      </c>
      <c r="M480" s="34">
        <f t="shared" si="88"/>
        <v>0</v>
      </c>
      <c r="N480" s="34" t="str">
        <f t="shared" si="89"/>
        <v>Puntos no considerados</v>
      </c>
      <c r="O480" s="34">
        <f t="shared" si="90"/>
        <v>0</v>
      </c>
      <c r="P480" s="34">
        <f t="shared" si="91"/>
        <v>0</v>
      </c>
    </row>
    <row r="481" spans="3:16" ht="18.600000000000001" customHeight="1" x14ac:dyDescent="0.3">
      <c r="C481"/>
      <c r="D481"/>
      <c r="H481" s="34" t="str">
        <f t="shared" si="84"/>
        <v>LLAYLLAY 19 V</v>
      </c>
      <c r="I481" s="34" t="str">
        <f t="shared" si="85"/>
        <v>SANDEK 2</v>
      </c>
      <c r="J481" s="34" t="str">
        <f t="shared" si="86"/>
        <v>JUAN GOMEZ</v>
      </c>
      <c r="K481" s="34">
        <f t="shared" si="92"/>
        <v>0</v>
      </c>
      <c r="L481" s="34">
        <f t="shared" si="87"/>
        <v>230</v>
      </c>
      <c r="M481" s="34">
        <f t="shared" si="88"/>
        <v>0</v>
      </c>
      <c r="N481" s="34" t="str">
        <f t="shared" si="89"/>
        <v>Puntos no considerados</v>
      </c>
      <c r="O481" s="34">
        <f t="shared" si="90"/>
        <v>0</v>
      </c>
      <c r="P481" s="34">
        <f t="shared" si="91"/>
        <v>0</v>
      </c>
    </row>
    <row r="482" spans="3:16" ht="18.600000000000001" customHeight="1" x14ac:dyDescent="0.3">
      <c r="C482"/>
      <c r="D482"/>
      <c r="H482" s="34" t="str">
        <f t="shared" si="84"/>
        <v>LLAYLLAY 19 V</v>
      </c>
      <c r="I482" s="34" t="str">
        <f t="shared" si="85"/>
        <v>SANDEK 2</v>
      </c>
      <c r="J482" s="34" t="str">
        <f t="shared" si="86"/>
        <v>JUAN GOMEZ</v>
      </c>
      <c r="K482" s="34">
        <f t="shared" si="92"/>
        <v>0</v>
      </c>
      <c r="L482" s="34">
        <f t="shared" si="87"/>
        <v>231</v>
      </c>
      <c r="M482" s="34">
        <f t="shared" si="88"/>
        <v>0</v>
      </c>
      <c r="N482" s="34" t="str">
        <f t="shared" si="89"/>
        <v>Puntos no considerados</v>
      </c>
      <c r="O482" s="34">
        <f t="shared" si="90"/>
        <v>0</v>
      </c>
      <c r="P482" s="34">
        <f t="shared" si="91"/>
        <v>0</v>
      </c>
    </row>
    <row r="483" spans="3:16" ht="18.600000000000001" customHeight="1" x14ac:dyDescent="0.3">
      <c r="C483"/>
      <c r="D483"/>
      <c r="H483" s="34" t="str">
        <f t="shared" si="84"/>
        <v>LLAYLLAY 19 V</v>
      </c>
      <c r="I483" s="34" t="str">
        <f t="shared" si="85"/>
        <v>SANDEK 2</v>
      </c>
      <c r="J483" s="34" t="str">
        <f t="shared" si="86"/>
        <v>JUAN GOMEZ</v>
      </c>
      <c r="K483" s="34">
        <f t="shared" si="92"/>
        <v>0</v>
      </c>
      <c r="L483" s="34">
        <f t="shared" si="87"/>
        <v>232</v>
      </c>
      <c r="M483" s="34">
        <f t="shared" si="88"/>
        <v>0</v>
      </c>
      <c r="N483" s="34" t="str">
        <f t="shared" si="89"/>
        <v>Puntos no considerados</v>
      </c>
      <c r="O483" s="34">
        <f t="shared" si="90"/>
        <v>0</v>
      </c>
      <c r="P483" s="34">
        <f t="shared" si="91"/>
        <v>0</v>
      </c>
    </row>
    <row r="484" spans="3:16" ht="18.600000000000001" customHeight="1" x14ac:dyDescent="0.3">
      <c r="C484"/>
      <c r="D484"/>
      <c r="H484" s="34" t="str">
        <f t="shared" si="84"/>
        <v>LLAYLLAY 19 V</v>
      </c>
      <c r="I484" s="34" t="str">
        <f t="shared" si="85"/>
        <v>SANDEK 2</v>
      </c>
      <c r="J484" s="34" t="str">
        <f t="shared" si="86"/>
        <v>JUAN GOMEZ</v>
      </c>
      <c r="K484" s="34">
        <f t="shared" si="92"/>
        <v>0</v>
      </c>
      <c r="L484" s="34">
        <f t="shared" si="87"/>
        <v>233</v>
      </c>
      <c r="M484" s="34">
        <f t="shared" si="88"/>
        <v>0</v>
      </c>
      <c r="N484" s="34" t="str">
        <f t="shared" si="89"/>
        <v>Puntos no considerados</v>
      </c>
      <c r="O484" s="34">
        <f t="shared" si="90"/>
        <v>0</v>
      </c>
      <c r="P484" s="34">
        <f t="shared" si="91"/>
        <v>0</v>
      </c>
    </row>
    <row r="485" spans="3:16" ht="18.600000000000001" customHeight="1" x14ac:dyDescent="0.3">
      <c r="C485"/>
      <c r="D485"/>
      <c r="H485" s="34" t="str">
        <f t="shared" si="84"/>
        <v>LLAYLLAY 19 V</v>
      </c>
      <c r="I485" s="34" t="str">
        <f t="shared" si="85"/>
        <v>SANDEK 2</v>
      </c>
      <c r="J485" s="34" t="str">
        <f t="shared" si="86"/>
        <v>JUAN GOMEZ</v>
      </c>
      <c r="K485" s="34">
        <f t="shared" si="92"/>
        <v>0</v>
      </c>
      <c r="L485" s="34">
        <f t="shared" si="87"/>
        <v>234</v>
      </c>
      <c r="M485" s="34">
        <f t="shared" si="88"/>
        <v>0</v>
      </c>
      <c r="N485" s="34" t="str">
        <f t="shared" si="89"/>
        <v>Puntos no considerados</v>
      </c>
      <c r="O485" s="34">
        <f t="shared" si="90"/>
        <v>0</v>
      </c>
      <c r="P485" s="34">
        <f t="shared" si="91"/>
        <v>0</v>
      </c>
    </row>
    <row r="486" spans="3:16" ht="18.600000000000001" customHeight="1" x14ac:dyDescent="0.3">
      <c r="C486"/>
      <c r="D486"/>
      <c r="H486" s="34" t="str">
        <f t="shared" si="84"/>
        <v>LLAYLLAY 19 V</v>
      </c>
      <c r="I486" s="34" t="str">
        <f t="shared" si="85"/>
        <v>SANDEK 2</v>
      </c>
      <c r="J486" s="34" t="str">
        <f t="shared" si="86"/>
        <v>JUAN GOMEZ</v>
      </c>
      <c r="K486" s="34">
        <f t="shared" si="92"/>
        <v>0</v>
      </c>
      <c r="L486" s="34">
        <f t="shared" si="87"/>
        <v>235</v>
      </c>
      <c r="M486" s="34">
        <f t="shared" si="88"/>
        <v>0</v>
      </c>
      <c r="N486" s="34" t="str">
        <f t="shared" si="89"/>
        <v>Puntos no considerados</v>
      </c>
      <c r="O486" s="34">
        <f t="shared" si="90"/>
        <v>0</v>
      </c>
      <c r="P486" s="34">
        <f t="shared" si="91"/>
        <v>0</v>
      </c>
    </row>
    <row r="487" spans="3:16" ht="18.600000000000001" customHeight="1" x14ac:dyDescent="0.3">
      <c r="C487"/>
      <c r="D487"/>
      <c r="H487" s="34" t="str">
        <f t="shared" si="84"/>
        <v>LLAYLLAY 19 V</v>
      </c>
      <c r="I487" s="34" t="str">
        <f t="shared" si="85"/>
        <v>SANDEK 2</v>
      </c>
      <c r="J487" s="34" t="str">
        <f t="shared" si="86"/>
        <v>JUAN GOMEZ</v>
      </c>
      <c r="K487" s="34">
        <f t="shared" si="92"/>
        <v>0</v>
      </c>
      <c r="L487" s="34">
        <f t="shared" si="87"/>
        <v>236</v>
      </c>
      <c r="M487" s="34">
        <f t="shared" si="88"/>
        <v>0</v>
      </c>
      <c r="N487" s="34" t="str">
        <f t="shared" si="89"/>
        <v>Puntos no considerados</v>
      </c>
      <c r="O487" s="34">
        <f t="shared" si="90"/>
        <v>0</v>
      </c>
      <c r="P487" s="34">
        <f t="shared" si="91"/>
        <v>0</v>
      </c>
    </row>
    <row r="488" spans="3:16" ht="18.600000000000001" customHeight="1" x14ac:dyDescent="0.3">
      <c r="C488"/>
      <c r="D488"/>
      <c r="H488" s="34" t="str">
        <f t="shared" si="84"/>
        <v>LLAYLLAY 19 V</v>
      </c>
      <c r="I488" s="34" t="str">
        <f t="shared" si="85"/>
        <v>SANDEK 2</v>
      </c>
      <c r="J488" s="34" t="str">
        <f t="shared" si="86"/>
        <v>JUAN GOMEZ</v>
      </c>
      <c r="K488" s="34">
        <f t="shared" si="92"/>
        <v>0</v>
      </c>
      <c r="L488" s="34">
        <f t="shared" si="87"/>
        <v>237</v>
      </c>
      <c r="M488" s="34">
        <f t="shared" si="88"/>
        <v>0</v>
      </c>
      <c r="N488" s="34" t="str">
        <f t="shared" si="89"/>
        <v>Puntos no considerados</v>
      </c>
      <c r="O488" s="34">
        <f t="shared" si="90"/>
        <v>0</v>
      </c>
      <c r="P488" s="34">
        <f t="shared" si="91"/>
        <v>0</v>
      </c>
    </row>
    <row r="489" spans="3:16" ht="18.600000000000001" customHeight="1" x14ac:dyDescent="0.3">
      <c r="C489"/>
      <c r="D489"/>
      <c r="H489" s="34" t="str">
        <f t="shared" si="84"/>
        <v>LLAYLLAY 19 V</v>
      </c>
      <c r="I489" s="34" t="str">
        <f t="shared" si="85"/>
        <v>SANDEK 2</v>
      </c>
      <c r="J489" s="34" t="str">
        <f t="shared" si="86"/>
        <v>JUAN GOMEZ</v>
      </c>
      <c r="K489" s="34">
        <f t="shared" si="92"/>
        <v>0</v>
      </c>
      <c r="L489" s="34">
        <f t="shared" si="87"/>
        <v>238</v>
      </c>
      <c r="M489" s="34">
        <f t="shared" si="88"/>
        <v>0</v>
      </c>
      <c r="N489" s="34" t="str">
        <f t="shared" si="89"/>
        <v>Puntos no considerados</v>
      </c>
      <c r="O489" s="34">
        <f t="shared" si="90"/>
        <v>0</v>
      </c>
      <c r="P489" s="34">
        <f t="shared" si="91"/>
        <v>0</v>
      </c>
    </row>
    <row r="490" spans="3:16" ht="18.600000000000001" customHeight="1" x14ac:dyDescent="0.3">
      <c r="C490"/>
      <c r="D490"/>
      <c r="H490" s="34" t="str">
        <f t="shared" si="84"/>
        <v>LLAYLLAY 19 V</v>
      </c>
      <c r="I490" s="34" t="str">
        <f t="shared" si="85"/>
        <v>SANDEK 2</v>
      </c>
      <c r="J490" s="34" t="str">
        <f t="shared" si="86"/>
        <v>JUAN GOMEZ</v>
      </c>
      <c r="K490" s="34">
        <f t="shared" si="92"/>
        <v>0</v>
      </c>
      <c r="L490" s="34">
        <f t="shared" si="87"/>
        <v>239</v>
      </c>
      <c r="M490" s="34">
        <f t="shared" si="88"/>
        <v>0</v>
      </c>
      <c r="N490" s="34" t="str">
        <f t="shared" si="89"/>
        <v>Puntos no considerados</v>
      </c>
      <c r="O490" s="34">
        <f t="shared" si="90"/>
        <v>0</v>
      </c>
      <c r="P490" s="34">
        <f t="shared" si="91"/>
        <v>0</v>
      </c>
    </row>
    <row r="491" spans="3:16" ht="18.600000000000001" customHeight="1" x14ac:dyDescent="0.3">
      <c r="C491"/>
      <c r="D491"/>
      <c r="H491" s="34" t="str">
        <f t="shared" si="84"/>
        <v>LLAYLLAY 19 V</v>
      </c>
      <c r="I491" s="34" t="str">
        <f t="shared" si="85"/>
        <v>SANDEK 2</v>
      </c>
      <c r="J491" s="34" t="str">
        <f t="shared" si="86"/>
        <v>JUAN GOMEZ</v>
      </c>
      <c r="K491" s="34">
        <f t="shared" si="92"/>
        <v>0</v>
      </c>
      <c r="L491" s="34">
        <f t="shared" si="87"/>
        <v>240</v>
      </c>
      <c r="M491" s="34">
        <f t="shared" si="88"/>
        <v>0</v>
      </c>
      <c r="N491" s="34" t="str">
        <f t="shared" si="89"/>
        <v>Puntos no considerados</v>
      </c>
      <c r="O491" s="34">
        <f t="shared" si="90"/>
        <v>0</v>
      </c>
      <c r="P491" s="34">
        <f t="shared" si="91"/>
        <v>0</v>
      </c>
    </row>
    <row r="492" spans="3:16" ht="18.600000000000001" customHeight="1" x14ac:dyDescent="0.3">
      <c r="C492"/>
      <c r="D492"/>
      <c r="H492" s="34" t="str">
        <f t="shared" si="84"/>
        <v>LLAYLLAY 19 V</v>
      </c>
      <c r="I492" s="34" t="str">
        <f t="shared" si="85"/>
        <v>SANDEK 2</v>
      </c>
      <c r="J492" s="34" t="str">
        <f t="shared" si="86"/>
        <v>JUAN GOMEZ</v>
      </c>
      <c r="K492" s="34">
        <f t="shared" si="92"/>
        <v>0</v>
      </c>
      <c r="L492" s="34">
        <f t="shared" si="87"/>
        <v>241</v>
      </c>
      <c r="M492" s="34">
        <f t="shared" si="88"/>
        <v>0</v>
      </c>
      <c r="N492" s="34" t="str">
        <f t="shared" si="89"/>
        <v>Puntos no considerados</v>
      </c>
      <c r="O492" s="34">
        <f t="shared" si="90"/>
        <v>0</v>
      </c>
      <c r="P492" s="34">
        <f t="shared" si="91"/>
        <v>0</v>
      </c>
    </row>
    <row r="493" spans="3:16" ht="18.600000000000001" customHeight="1" x14ac:dyDescent="0.3">
      <c r="C493"/>
      <c r="D493"/>
      <c r="H493" s="34" t="str">
        <f t="shared" si="84"/>
        <v>LLAYLLAY 19 V</v>
      </c>
      <c r="I493" s="34" t="str">
        <f t="shared" si="85"/>
        <v>SANDEK 2</v>
      </c>
      <c r="J493" s="34" t="str">
        <f t="shared" si="86"/>
        <v>JUAN GOMEZ</v>
      </c>
      <c r="K493" s="34">
        <f t="shared" si="92"/>
        <v>0</v>
      </c>
      <c r="L493" s="34">
        <f t="shared" si="87"/>
        <v>242</v>
      </c>
      <c r="M493" s="34">
        <f t="shared" si="88"/>
        <v>0</v>
      </c>
      <c r="N493" s="34" t="str">
        <f t="shared" si="89"/>
        <v>Puntos no considerados</v>
      </c>
      <c r="O493" s="34">
        <f t="shared" si="90"/>
        <v>0</v>
      </c>
      <c r="P493" s="34">
        <f t="shared" si="91"/>
        <v>0</v>
      </c>
    </row>
    <row r="494" spans="3:16" ht="18.600000000000001" customHeight="1" x14ac:dyDescent="0.3">
      <c r="C494"/>
      <c r="D494"/>
      <c r="H494" s="34" t="str">
        <f t="shared" si="84"/>
        <v>LLAYLLAY 19 V</v>
      </c>
      <c r="I494" s="34" t="str">
        <f t="shared" si="85"/>
        <v>SANDEK 2</v>
      </c>
      <c r="J494" s="34" t="str">
        <f t="shared" si="86"/>
        <v>JUAN GOMEZ</v>
      </c>
      <c r="K494" s="34">
        <f t="shared" si="92"/>
        <v>0</v>
      </c>
      <c r="L494" s="34">
        <f t="shared" si="87"/>
        <v>243</v>
      </c>
      <c r="M494" s="34">
        <f t="shared" si="88"/>
        <v>0</v>
      </c>
      <c r="N494" s="34" t="str">
        <f t="shared" si="89"/>
        <v>Puntos no considerados</v>
      </c>
      <c r="O494" s="34">
        <f t="shared" si="90"/>
        <v>0</v>
      </c>
      <c r="P494" s="34">
        <f t="shared" si="91"/>
        <v>0</v>
      </c>
    </row>
    <row r="495" spans="3:16" ht="18.600000000000001" customHeight="1" x14ac:dyDescent="0.3">
      <c r="C495"/>
      <c r="D495"/>
      <c r="H495" s="34" t="str">
        <f t="shared" si="84"/>
        <v>LLAYLLAY 19 V</v>
      </c>
      <c r="I495" s="34" t="str">
        <f t="shared" si="85"/>
        <v>SANDEK 2</v>
      </c>
      <c r="J495" s="34" t="str">
        <f t="shared" si="86"/>
        <v>JUAN GOMEZ</v>
      </c>
      <c r="K495" s="34">
        <f t="shared" si="92"/>
        <v>0</v>
      </c>
      <c r="L495" s="34">
        <f t="shared" si="87"/>
        <v>244</v>
      </c>
      <c r="M495" s="34">
        <f t="shared" si="88"/>
        <v>0</v>
      </c>
      <c r="N495" s="34" t="str">
        <f t="shared" si="89"/>
        <v>Puntos no considerados</v>
      </c>
      <c r="O495" s="34">
        <f t="shared" si="90"/>
        <v>0</v>
      </c>
      <c r="P495" s="34">
        <f t="shared" si="91"/>
        <v>0</v>
      </c>
    </row>
    <row r="496" spans="3:16" ht="18.600000000000001" customHeight="1" x14ac:dyDescent="0.3">
      <c r="C496"/>
      <c r="D496"/>
      <c r="H496" s="34" t="str">
        <f t="shared" si="84"/>
        <v>LLAYLLAY 19 V</v>
      </c>
      <c r="I496" s="34" t="str">
        <f t="shared" si="85"/>
        <v>SANDEK 2</v>
      </c>
      <c r="J496" s="34" t="str">
        <f t="shared" si="86"/>
        <v>JUAN GOMEZ</v>
      </c>
      <c r="K496" s="34">
        <f t="shared" si="92"/>
        <v>0</v>
      </c>
      <c r="L496" s="34">
        <f t="shared" si="87"/>
        <v>245</v>
      </c>
      <c r="M496" s="34">
        <f t="shared" si="88"/>
        <v>0</v>
      </c>
      <c r="N496" s="34" t="str">
        <f t="shared" si="89"/>
        <v>Puntos no considerados</v>
      </c>
      <c r="O496" s="34">
        <f t="shared" si="90"/>
        <v>0</v>
      </c>
      <c r="P496" s="34">
        <f t="shared" si="91"/>
        <v>0</v>
      </c>
    </row>
    <row r="497" spans="3:16" ht="18.600000000000001" customHeight="1" x14ac:dyDescent="0.3">
      <c r="C497"/>
      <c r="D497"/>
      <c r="H497" s="34" t="str">
        <f t="shared" si="84"/>
        <v>LLAYLLAY 19 V</v>
      </c>
      <c r="I497" s="34" t="str">
        <f t="shared" si="85"/>
        <v>SANDEK 2</v>
      </c>
      <c r="J497" s="34" t="str">
        <f t="shared" si="86"/>
        <v>JUAN GOMEZ</v>
      </c>
      <c r="K497" s="34">
        <f t="shared" si="92"/>
        <v>0</v>
      </c>
      <c r="L497" s="34">
        <f t="shared" si="87"/>
        <v>246</v>
      </c>
      <c r="M497" s="34">
        <f t="shared" si="88"/>
        <v>0</v>
      </c>
      <c r="N497" s="34" t="str">
        <f t="shared" si="89"/>
        <v>Puntos no considerados</v>
      </c>
      <c r="O497" s="34">
        <f t="shared" si="90"/>
        <v>0</v>
      </c>
      <c r="P497" s="34">
        <f t="shared" si="91"/>
        <v>0</v>
      </c>
    </row>
    <row r="498" spans="3:16" ht="18.600000000000001" customHeight="1" x14ac:dyDescent="0.3">
      <c r="C498"/>
      <c r="D498"/>
      <c r="H498" s="34" t="str">
        <f t="shared" si="84"/>
        <v>LLAYLLAY 19 V</v>
      </c>
      <c r="I498" s="34" t="str">
        <f t="shared" si="85"/>
        <v>SANDEK 2</v>
      </c>
      <c r="J498" s="34" t="str">
        <f t="shared" si="86"/>
        <v>JUAN GOMEZ</v>
      </c>
      <c r="K498" s="34">
        <f t="shared" si="92"/>
        <v>0</v>
      </c>
      <c r="L498" s="34">
        <f t="shared" si="87"/>
        <v>247</v>
      </c>
      <c r="M498" s="34">
        <f t="shared" si="88"/>
        <v>0</v>
      </c>
      <c r="N498" s="34" t="str">
        <f t="shared" si="89"/>
        <v>Puntos no considerados</v>
      </c>
      <c r="O498" s="34">
        <f t="shared" si="90"/>
        <v>0</v>
      </c>
      <c r="P498" s="34">
        <f t="shared" si="91"/>
        <v>0</v>
      </c>
    </row>
    <row r="499" spans="3:16" ht="18.600000000000001" customHeight="1" x14ac:dyDescent="0.3">
      <c r="C499"/>
      <c r="D499"/>
      <c r="H499" s="34" t="str">
        <f t="shared" si="84"/>
        <v>LLAYLLAY 19 V</v>
      </c>
      <c r="I499" s="34" t="str">
        <f t="shared" si="85"/>
        <v>SANDEK 2</v>
      </c>
      <c r="J499" s="34" t="str">
        <f t="shared" si="86"/>
        <v>JUAN GOMEZ</v>
      </c>
      <c r="K499" s="34">
        <f t="shared" si="92"/>
        <v>0</v>
      </c>
      <c r="L499" s="34">
        <f t="shared" si="87"/>
        <v>248</v>
      </c>
      <c r="M499" s="34">
        <f t="shared" si="88"/>
        <v>0</v>
      </c>
      <c r="N499" s="34" t="str">
        <f t="shared" si="89"/>
        <v>Puntos no considerados</v>
      </c>
      <c r="O499" s="34">
        <f t="shared" si="90"/>
        <v>0</v>
      </c>
      <c r="P499" s="34">
        <f t="shared" si="91"/>
        <v>0</v>
      </c>
    </row>
    <row r="500" spans="3:16" ht="18.600000000000001" customHeight="1" x14ac:dyDescent="0.3">
      <c r="C500"/>
      <c r="D500"/>
      <c r="H500" s="34" t="str">
        <f t="shared" si="84"/>
        <v>LLAYLLAY 19 V</v>
      </c>
      <c r="I500" s="34" t="str">
        <f t="shared" si="85"/>
        <v>SANDEK 2</v>
      </c>
      <c r="J500" s="34" t="str">
        <f t="shared" si="86"/>
        <v>JUAN GOMEZ</v>
      </c>
      <c r="K500" s="34">
        <f t="shared" si="92"/>
        <v>0</v>
      </c>
      <c r="L500" s="34">
        <f t="shared" si="87"/>
        <v>249</v>
      </c>
      <c r="M500" s="34">
        <f t="shared" si="88"/>
        <v>0</v>
      </c>
      <c r="N500" s="34" t="str">
        <f t="shared" si="89"/>
        <v>Puntos no considerados</v>
      </c>
      <c r="O500" s="34">
        <f t="shared" si="90"/>
        <v>0</v>
      </c>
      <c r="P500" s="34">
        <f t="shared" si="91"/>
        <v>0</v>
      </c>
    </row>
    <row r="501" spans="3:16" ht="18.600000000000001" customHeight="1" x14ac:dyDescent="0.3">
      <c r="C501"/>
      <c r="D501"/>
      <c r="H501" s="34" t="str">
        <f t="shared" si="84"/>
        <v>LLAYLLAY 19 V</v>
      </c>
      <c r="I501" s="34" t="str">
        <f t="shared" si="85"/>
        <v>SANDEK 2</v>
      </c>
      <c r="J501" s="34" t="str">
        <f t="shared" si="86"/>
        <v>JUAN GOMEZ</v>
      </c>
      <c r="K501" s="34">
        <f t="shared" si="92"/>
        <v>0</v>
      </c>
      <c r="L501" s="34">
        <f t="shared" si="87"/>
        <v>250</v>
      </c>
      <c r="M501" s="34">
        <f t="shared" si="88"/>
        <v>0</v>
      </c>
      <c r="N501" s="34" t="str">
        <f t="shared" si="89"/>
        <v>Puntos no considerados</v>
      </c>
      <c r="O501" s="34">
        <f t="shared" si="90"/>
        <v>0</v>
      </c>
      <c r="P501" s="34">
        <f t="shared" si="91"/>
        <v>0</v>
      </c>
    </row>
    <row r="502" spans="3:16" ht="18.600000000000001" customHeight="1" x14ac:dyDescent="0.3">
      <c r="C502"/>
      <c r="D502"/>
      <c r="H502" s="34" t="str">
        <f t="shared" si="84"/>
        <v>LLAYLLAY 19 V</v>
      </c>
      <c r="I502" s="34" t="str">
        <f t="shared" si="85"/>
        <v>SANDEK 2</v>
      </c>
      <c r="J502" s="34" t="str">
        <f t="shared" si="86"/>
        <v>JUAN GOMEZ</v>
      </c>
      <c r="K502" s="34">
        <f t="shared" si="92"/>
        <v>0</v>
      </c>
      <c r="L502" s="34">
        <f t="shared" si="87"/>
        <v>251</v>
      </c>
      <c r="M502" s="34">
        <f t="shared" si="88"/>
        <v>0</v>
      </c>
      <c r="N502" s="34" t="str">
        <f t="shared" si="89"/>
        <v>Puntos no considerados</v>
      </c>
      <c r="O502" s="34">
        <f t="shared" si="90"/>
        <v>0</v>
      </c>
      <c r="P502" s="34">
        <f t="shared" si="91"/>
        <v>0</v>
      </c>
    </row>
    <row r="503" spans="3:16" ht="18.600000000000001" customHeight="1" x14ac:dyDescent="0.3">
      <c r="C503"/>
      <c r="D503"/>
      <c r="H503" s="34" t="str">
        <f t="shared" si="84"/>
        <v>LLAYLLAY 19 V</v>
      </c>
      <c r="I503" s="34" t="str">
        <f t="shared" si="85"/>
        <v>SANDEK 2</v>
      </c>
      <c r="J503" s="34" t="str">
        <f t="shared" si="86"/>
        <v>JUAN GOMEZ</v>
      </c>
      <c r="K503" s="34">
        <f t="shared" si="92"/>
        <v>0</v>
      </c>
      <c r="L503" s="34">
        <f t="shared" si="87"/>
        <v>252</v>
      </c>
      <c r="M503" s="34">
        <f t="shared" si="88"/>
        <v>0</v>
      </c>
      <c r="N503" s="34" t="str">
        <f t="shared" si="89"/>
        <v>Puntos no considerados</v>
      </c>
      <c r="O503" s="34">
        <f t="shared" si="90"/>
        <v>0</v>
      </c>
      <c r="P503" s="34">
        <f t="shared" si="91"/>
        <v>0</v>
      </c>
    </row>
    <row r="504" spans="3:16" ht="18.600000000000001" customHeight="1" x14ac:dyDescent="0.3">
      <c r="C504"/>
      <c r="D504"/>
      <c r="H504" s="34" t="str">
        <f t="shared" si="84"/>
        <v>LLAYLLAY 19 V</v>
      </c>
      <c r="I504" s="34" t="str">
        <f t="shared" si="85"/>
        <v>SANDEK 2</v>
      </c>
      <c r="J504" s="34" t="str">
        <f t="shared" si="86"/>
        <v>JUAN GOMEZ</v>
      </c>
      <c r="K504" s="34">
        <f t="shared" si="92"/>
        <v>0</v>
      </c>
      <c r="L504" s="34">
        <f t="shared" si="87"/>
        <v>253</v>
      </c>
      <c r="M504" s="34">
        <f t="shared" si="88"/>
        <v>0</v>
      </c>
      <c r="N504" s="34" t="str">
        <f t="shared" si="89"/>
        <v>Puntos no considerados</v>
      </c>
      <c r="O504" s="34">
        <f t="shared" si="90"/>
        <v>0</v>
      </c>
      <c r="P504" s="34">
        <f t="shared" si="91"/>
        <v>0</v>
      </c>
    </row>
    <row r="505" spans="3:16" ht="18.600000000000001" customHeight="1" x14ac:dyDescent="0.3">
      <c r="C505"/>
      <c r="D505"/>
      <c r="H505" s="34" t="str">
        <f t="shared" si="84"/>
        <v>LLAYLLAY 19 V</v>
      </c>
      <c r="I505" s="34" t="str">
        <f t="shared" si="85"/>
        <v>SANDEK 2</v>
      </c>
      <c r="J505" s="34" t="str">
        <f t="shared" si="86"/>
        <v>JUAN GOMEZ</v>
      </c>
      <c r="K505" s="34">
        <f t="shared" si="92"/>
        <v>0</v>
      </c>
      <c r="L505" s="34">
        <f t="shared" si="87"/>
        <v>254</v>
      </c>
      <c r="M505" s="34">
        <f t="shared" si="88"/>
        <v>0</v>
      </c>
      <c r="N505" s="34" t="str">
        <f t="shared" si="89"/>
        <v>Puntos no considerados</v>
      </c>
      <c r="O505" s="34">
        <f t="shared" si="90"/>
        <v>0</v>
      </c>
      <c r="P505" s="34">
        <f t="shared" si="91"/>
        <v>0</v>
      </c>
    </row>
    <row r="506" spans="3:16" ht="18.600000000000001" customHeight="1" x14ac:dyDescent="0.3">
      <c r="C506"/>
      <c r="D506"/>
      <c r="H506" s="34" t="str">
        <f t="shared" si="84"/>
        <v>LLAYLLAY 19 V</v>
      </c>
      <c r="I506" s="34" t="str">
        <f t="shared" si="85"/>
        <v>SANDEK 2</v>
      </c>
      <c r="J506" s="34" t="str">
        <f t="shared" si="86"/>
        <v>JUAN GOMEZ</v>
      </c>
      <c r="K506" s="34">
        <f t="shared" si="92"/>
        <v>0</v>
      </c>
      <c r="L506" s="34">
        <f t="shared" si="87"/>
        <v>255</v>
      </c>
      <c r="M506" s="34">
        <f t="shared" si="88"/>
        <v>0</v>
      </c>
      <c r="N506" s="34" t="str">
        <f t="shared" si="89"/>
        <v>Puntos no considerados</v>
      </c>
      <c r="O506" s="34">
        <f t="shared" si="90"/>
        <v>0</v>
      </c>
      <c r="P506" s="34">
        <f t="shared" si="91"/>
        <v>0</v>
      </c>
    </row>
    <row r="507" spans="3:16" ht="18.600000000000001" customHeight="1" x14ac:dyDescent="0.3">
      <c r="C507"/>
      <c r="D507"/>
      <c r="H507" s="34" t="str">
        <f t="shared" si="84"/>
        <v>LLAYLLAY 19 V</v>
      </c>
      <c r="I507" s="34" t="str">
        <f t="shared" si="85"/>
        <v>SANDEK 2</v>
      </c>
      <c r="J507" s="34" t="str">
        <f t="shared" si="86"/>
        <v>JUAN GOMEZ</v>
      </c>
      <c r="K507" s="34">
        <f t="shared" si="92"/>
        <v>0</v>
      </c>
      <c r="L507" s="34">
        <f t="shared" si="87"/>
        <v>256</v>
      </c>
      <c r="M507" s="34">
        <f t="shared" si="88"/>
        <v>0</v>
      </c>
      <c r="N507" s="34" t="str">
        <f t="shared" si="89"/>
        <v>Puntos no considerados</v>
      </c>
      <c r="O507" s="34">
        <f t="shared" si="90"/>
        <v>0</v>
      </c>
      <c r="P507" s="34">
        <f t="shared" si="91"/>
        <v>0</v>
      </c>
    </row>
    <row r="508" spans="3:16" ht="18.600000000000001" customHeight="1" x14ac:dyDescent="0.3">
      <c r="C508"/>
      <c r="D508"/>
      <c r="H508" s="34" t="str">
        <f t="shared" si="84"/>
        <v>LLAYLLAY 19 V</v>
      </c>
      <c r="I508" s="34" t="str">
        <f t="shared" si="85"/>
        <v>SANDEK 2</v>
      </c>
      <c r="J508" s="34" t="str">
        <f t="shared" si="86"/>
        <v>JUAN GOMEZ</v>
      </c>
      <c r="K508" s="34">
        <f t="shared" si="92"/>
        <v>0</v>
      </c>
      <c r="L508" s="34">
        <f t="shared" si="87"/>
        <v>257</v>
      </c>
      <c r="M508" s="34">
        <f t="shared" si="88"/>
        <v>0</v>
      </c>
      <c r="N508" s="34" t="str">
        <f t="shared" si="89"/>
        <v>Puntos no considerados</v>
      </c>
      <c r="O508" s="34">
        <f t="shared" si="90"/>
        <v>0</v>
      </c>
      <c r="P508" s="34">
        <f t="shared" si="91"/>
        <v>0</v>
      </c>
    </row>
    <row r="509" spans="3:16" ht="18.600000000000001" customHeight="1" x14ac:dyDescent="0.3">
      <c r="C509"/>
      <c r="D509"/>
      <c r="H509" s="34" t="str">
        <f t="shared" ref="H509:H572" si="93">IF(A509="",H508,A509)</f>
        <v>LLAYLLAY 19 V</v>
      </c>
      <c r="I509" s="34" t="str">
        <f t="shared" ref="I509:I572" si="94">IF(B509="",I508,B509)</f>
        <v>SANDEK 2</v>
      </c>
      <c r="J509" s="34" t="str">
        <f t="shared" ref="J509:J572" si="95">IF(C509="",J508,C509)</f>
        <v>JUAN GOMEZ</v>
      </c>
      <c r="K509" s="34">
        <f t="shared" si="92"/>
        <v>0</v>
      </c>
      <c r="L509" s="34">
        <f t="shared" ref="L509:L572" si="96">IF(H509=H508,IF(I509=I508,L508+1,1),1)</f>
        <v>258</v>
      </c>
      <c r="M509" s="34">
        <f t="shared" ref="M509:M572" si="97">IF(L509&lt;5,1,0)</f>
        <v>0</v>
      </c>
      <c r="N509" s="34" t="str">
        <f t="shared" ref="N509:N572" si="98">IF(M509=1,"Puntos por equipo","Puntos no considerados")</f>
        <v>Puntos no considerados</v>
      </c>
      <c r="O509" s="34">
        <f t="shared" ref="O509:O572" si="99">M509*K509</f>
        <v>0</v>
      </c>
      <c r="P509" s="34">
        <f t="shared" ref="P509:P572" si="100">(1-M509)*K509</f>
        <v>0</v>
      </c>
    </row>
    <row r="510" spans="3:16" ht="18.600000000000001" customHeight="1" x14ac:dyDescent="0.3">
      <c r="C510"/>
      <c r="D510"/>
      <c r="H510" s="34" t="str">
        <f t="shared" si="93"/>
        <v>LLAYLLAY 19 V</v>
      </c>
      <c r="I510" s="34" t="str">
        <f t="shared" si="94"/>
        <v>SANDEK 2</v>
      </c>
      <c r="J510" s="34" t="str">
        <f t="shared" si="95"/>
        <v>JUAN GOMEZ</v>
      </c>
      <c r="K510" s="34">
        <f t="shared" si="92"/>
        <v>0</v>
      </c>
      <c r="L510" s="34">
        <f t="shared" si="96"/>
        <v>259</v>
      </c>
      <c r="M510" s="34">
        <f t="shared" si="97"/>
        <v>0</v>
      </c>
      <c r="N510" s="34" t="str">
        <f t="shared" si="98"/>
        <v>Puntos no considerados</v>
      </c>
      <c r="O510" s="34">
        <f t="shared" si="99"/>
        <v>0</v>
      </c>
      <c r="P510" s="34">
        <f t="shared" si="100"/>
        <v>0</v>
      </c>
    </row>
    <row r="511" spans="3:16" ht="18.600000000000001" customHeight="1" x14ac:dyDescent="0.3">
      <c r="C511"/>
      <c r="D511"/>
      <c r="H511" s="34" t="str">
        <f t="shared" si="93"/>
        <v>LLAYLLAY 19 V</v>
      </c>
      <c r="I511" s="34" t="str">
        <f t="shared" si="94"/>
        <v>SANDEK 2</v>
      </c>
      <c r="J511" s="34" t="str">
        <f t="shared" si="95"/>
        <v>JUAN GOMEZ</v>
      </c>
      <c r="K511" s="34">
        <f t="shared" si="92"/>
        <v>0</v>
      </c>
      <c r="L511" s="34">
        <f t="shared" si="96"/>
        <v>260</v>
      </c>
      <c r="M511" s="34">
        <f t="shared" si="97"/>
        <v>0</v>
      </c>
      <c r="N511" s="34" t="str">
        <f t="shared" si="98"/>
        <v>Puntos no considerados</v>
      </c>
      <c r="O511" s="34">
        <f t="shared" si="99"/>
        <v>0</v>
      </c>
      <c r="P511" s="34">
        <f t="shared" si="100"/>
        <v>0</v>
      </c>
    </row>
    <row r="512" spans="3:16" ht="18.600000000000001" customHeight="1" x14ac:dyDescent="0.3">
      <c r="C512"/>
      <c r="D512"/>
      <c r="H512" s="34" t="str">
        <f t="shared" si="93"/>
        <v>LLAYLLAY 19 V</v>
      </c>
      <c r="I512" s="34" t="str">
        <f t="shared" si="94"/>
        <v>SANDEK 2</v>
      </c>
      <c r="J512" s="34" t="str">
        <f t="shared" si="95"/>
        <v>JUAN GOMEZ</v>
      </c>
      <c r="K512" s="34">
        <f t="shared" si="92"/>
        <v>0</v>
      </c>
      <c r="L512" s="34">
        <f t="shared" si="96"/>
        <v>261</v>
      </c>
      <c r="M512" s="34">
        <f t="shared" si="97"/>
        <v>0</v>
      </c>
      <c r="N512" s="34" t="str">
        <f t="shared" si="98"/>
        <v>Puntos no considerados</v>
      </c>
      <c r="O512" s="34">
        <f t="shared" si="99"/>
        <v>0</v>
      </c>
      <c r="P512" s="34">
        <f t="shared" si="100"/>
        <v>0</v>
      </c>
    </row>
    <row r="513" spans="3:16" ht="18.600000000000001" customHeight="1" x14ac:dyDescent="0.3">
      <c r="C513"/>
      <c r="D513"/>
      <c r="H513" s="34" t="str">
        <f t="shared" si="93"/>
        <v>LLAYLLAY 19 V</v>
      </c>
      <c r="I513" s="34" t="str">
        <f t="shared" si="94"/>
        <v>SANDEK 2</v>
      </c>
      <c r="J513" s="34" t="str">
        <f t="shared" si="95"/>
        <v>JUAN GOMEZ</v>
      </c>
      <c r="K513" s="34">
        <f t="shared" si="92"/>
        <v>0</v>
      </c>
      <c r="L513" s="34">
        <f t="shared" si="96"/>
        <v>262</v>
      </c>
      <c r="M513" s="34">
        <f t="shared" si="97"/>
        <v>0</v>
      </c>
      <c r="N513" s="34" t="str">
        <f t="shared" si="98"/>
        <v>Puntos no considerados</v>
      </c>
      <c r="O513" s="34">
        <f t="shared" si="99"/>
        <v>0</v>
      </c>
      <c r="P513" s="34">
        <f t="shared" si="100"/>
        <v>0</v>
      </c>
    </row>
    <row r="514" spans="3:16" ht="18.600000000000001" customHeight="1" x14ac:dyDescent="0.3">
      <c r="C514"/>
      <c r="D514"/>
      <c r="H514" s="34" t="str">
        <f t="shared" si="93"/>
        <v>LLAYLLAY 19 V</v>
      </c>
      <c r="I514" s="34" t="str">
        <f t="shared" si="94"/>
        <v>SANDEK 2</v>
      </c>
      <c r="J514" s="34" t="str">
        <f t="shared" si="95"/>
        <v>JUAN GOMEZ</v>
      </c>
      <c r="K514" s="34">
        <f t="shared" si="92"/>
        <v>0</v>
      </c>
      <c r="L514" s="34">
        <f t="shared" si="96"/>
        <v>263</v>
      </c>
      <c r="M514" s="34">
        <f t="shared" si="97"/>
        <v>0</v>
      </c>
      <c r="N514" s="34" t="str">
        <f t="shared" si="98"/>
        <v>Puntos no considerados</v>
      </c>
      <c r="O514" s="34">
        <f t="shared" si="99"/>
        <v>0</v>
      </c>
      <c r="P514" s="34">
        <f t="shared" si="100"/>
        <v>0</v>
      </c>
    </row>
    <row r="515" spans="3:16" ht="18.600000000000001" customHeight="1" x14ac:dyDescent="0.3">
      <c r="C515"/>
      <c r="D515"/>
      <c r="H515" s="34" t="str">
        <f t="shared" si="93"/>
        <v>LLAYLLAY 19 V</v>
      </c>
      <c r="I515" s="34" t="str">
        <f t="shared" si="94"/>
        <v>SANDEK 2</v>
      </c>
      <c r="J515" s="34" t="str">
        <f t="shared" si="95"/>
        <v>JUAN GOMEZ</v>
      </c>
      <c r="K515" s="34">
        <f t="shared" si="92"/>
        <v>0</v>
      </c>
      <c r="L515" s="34">
        <f t="shared" si="96"/>
        <v>264</v>
      </c>
      <c r="M515" s="34">
        <f t="shared" si="97"/>
        <v>0</v>
      </c>
      <c r="N515" s="34" t="str">
        <f t="shared" si="98"/>
        <v>Puntos no considerados</v>
      </c>
      <c r="O515" s="34">
        <f t="shared" si="99"/>
        <v>0</v>
      </c>
      <c r="P515" s="34">
        <f t="shared" si="100"/>
        <v>0</v>
      </c>
    </row>
    <row r="516" spans="3:16" ht="18.600000000000001" customHeight="1" x14ac:dyDescent="0.3">
      <c r="C516"/>
      <c r="D516"/>
      <c r="H516" s="34" t="str">
        <f t="shared" si="93"/>
        <v>LLAYLLAY 19 V</v>
      </c>
      <c r="I516" s="34" t="str">
        <f t="shared" si="94"/>
        <v>SANDEK 2</v>
      </c>
      <c r="J516" s="34" t="str">
        <f t="shared" si="95"/>
        <v>JUAN GOMEZ</v>
      </c>
      <c r="K516" s="34">
        <f t="shared" si="92"/>
        <v>0</v>
      </c>
      <c r="L516" s="34">
        <f t="shared" si="96"/>
        <v>265</v>
      </c>
      <c r="M516" s="34">
        <f t="shared" si="97"/>
        <v>0</v>
      </c>
      <c r="N516" s="34" t="str">
        <f t="shared" si="98"/>
        <v>Puntos no considerados</v>
      </c>
      <c r="O516" s="34">
        <f t="shared" si="99"/>
        <v>0</v>
      </c>
      <c r="P516" s="34">
        <f t="shared" si="100"/>
        <v>0</v>
      </c>
    </row>
    <row r="517" spans="3:16" ht="18.600000000000001" customHeight="1" x14ac:dyDescent="0.3">
      <c r="C517"/>
      <c r="D517"/>
      <c r="H517" s="34" t="str">
        <f t="shared" si="93"/>
        <v>LLAYLLAY 19 V</v>
      </c>
      <c r="I517" s="34" t="str">
        <f t="shared" si="94"/>
        <v>SANDEK 2</v>
      </c>
      <c r="J517" s="34" t="str">
        <f t="shared" si="95"/>
        <v>JUAN GOMEZ</v>
      </c>
      <c r="K517" s="34">
        <f t="shared" si="92"/>
        <v>0</v>
      </c>
      <c r="L517" s="34">
        <f t="shared" si="96"/>
        <v>266</v>
      </c>
      <c r="M517" s="34">
        <f t="shared" si="97"/>
        <v>0</v>
      </c>
      <c r="N517" s="34" t="str">
        <f t="shared" si="98"/>
        <v>Puntos no considerados</v>
      </c>
      <c r="O517" s="34">
        <f t="shared" si="99"/>
        <v>0</v>
      </c>
      <c r="P517" s="34">
        <f t="shared" si="100"/>
        <v>0</v>
      </c>
    </row>
    <row r="518" spans="3:16" ht="18.600000000000001" customHeight="1" x14ac:dyDescent="0.3">
      <c r="C518"/>
      <c r="D518"/>
      <c r="H518" s="34" t="str">
        <f t="shared" si="93"/>
        <v>LLAYLLAY 19 V</v>
      </c>
      <c r="I518" s="34" t="str">
        <f t="shared" si="94"/>
        <v>SANDEK 2</v>
      </c>
      <c r="J518" s="34" t="str">
        <f t="shared" si="95"/>
        <v>JUAN GOMEZ</v>
      </c>
      <c r="K518" s="34">
        <f t="shared" si="92"/>
        <v>0</v>
      </c>
      <c r="L518" s="34">
        <f t="shared" si="96"/>
        <v>267</v>
      </c>
      <c r="M518" s="34">
        <f t="shared" si="97"/>
        <v>0</v>
      </c>
      <c r="N518" s="34" t="str">
        <f t="shared" si="98"/>
        <v>Puntos no considerados</v>
      </c>
      <c r="O518" s="34">
        <f t="shared" si="99"/>
        <v>0</v>
      </c>
      <c r="P518" s="34">
        <f t="shared" si="100"/>
        <v>0</v>
      </c>
    </row>
    <row r="519" spans="3:16" ht="18.600000000000001" customHeight="1" x14ac:dyDescent="0.3">
      <c r="C519"/>
      <c r="D519"/>
      <c r="H519" s="34" t="str">
        <f t="shared" si="93"/>
        <v>LLAYLLAY 19 V</v>
      </c>
      <c r="I519" s="34" t="str">
        <f t="shared" si="94"/>
        <v>SANDEK 2</v>
      </c>
      <c r="J519" s="34" t="str">
        <f t="shared" si="95"/>
        <v>JUAN GOMEZ</v>
      </c>
      <c r="K519" s="34">
        <f t="shared" ref="K519:K582" si="101">D519</f>
        <v>0</v>
      </c>
      <c r="L519" s="34">
        <f t="shared" si="96"/>
        <v>268</v>
      </c>
      <c r="M519" s="34">
        <f t="shared" si="97"/>
        <v>0</v>
      </c>
      <c r="N519" s="34" t="str">
        <f t="shared" si="98"/>
        <v>Puntos no considerados</v>
      </c>
      <c r="O519" s="34">
        <f t="shared" si="99"/>
        <v>0</v>
      </c>
      <c r="P519" s="34">
        <f t="shared" si="100"/>
        <v>0</v>
      </c>
    </row>
    <row r="520" spans="3:16" ht="18.600000000000001" customHeight="1" x14ac:dyDescent="0.3">
      <c r="C520"/>
      <c r="D520"/>
      <c r="H520" s="34" t="str">
        <f t="shared" si="93"/>
        <v>LLAYLLAY 19 V</v>
      </c>
      <c r="I520" s="34" t="str">
        <f t="shared" si="94"/>
        <v>SANDEK 2</v>
      </c>
      <c r="J520" s="34" t="str">
        <f t="shared" si="95"/>
        <v>JUAN GOMEZ</v>
      </c>
      <c r="K520" s="34">
        <f t="shared" si="101"/>
        <v>0</v>
      </c>
      <c r="L520" s="34">
        <f t="shared" si="96"/>
        <v>269</v>
      </c>
      <c r="M520" s="34">
        <f t="shared" si="97"/>
        <v>0</v>
      </c>
      <c r="N520" s="34" t="str">
        <f t="shared" si="98"/>
        <v>Puntos no considerados</v>
      </c>
      <c r="O520" s="34">
        <f t="shared" si="99"/>
        <v>0</v>
      </c>
      <c r="P520" s="34">
        <f t="shared" si="100"/>
        <v>0</v>
      </c>
    </row>
    <row r="521" spans="3:16" ht="18.600000000000001" customHeight="1" x14ac:dyDescent="0.3">
      <c r="C521"/>
      <c r="D521"/>
      <c r="H521" s="34" t="str">
        <f t="shared" si="93"/>
        <v>LLAYLLAY 19 V</v>
      </c>
      <c r="I521" s="34" t="str">
        <f t="shared" si="94"/>
        <v>SANDEK 2</v>
      </c>
      <c r="J521" s="34" t="str">
        <f t="shared" si="95"/>
        <v>JUAN GOMEZ</v>
      </c>
      <c r="K521" s="34">
        <f t="shared" si="101"/>
        <v>0</v>
      </c>
      <c r="L521" s="34">
        <f t="shared" si="96"/>
        <v>270</v>
      </c>
      <c r="M521" s="34">
        <f t="shared" si="97"/>
        <v>0</v>
      </c>
      <c r="N521" s="34" t="str">
        <f t="shared" si="98"/>
        <v>Puntos no considerados</v>
      </c>
      <c r="O521" s="34">
        <f t="shared" si="99"/>
        <v>0</v>
      </c>
      <c r="P521" s="34">
        <f t="shared" si="100"/>
        <v>0</v>
      </c>
    </row>
    <row r="522" spans="3:16" ht="18.600000000000001" customHeight="1" x14ac:dyDescent="0.3">
      <c r="C522"/>
      <c r="D522"/>
      <c r="H522" s="34" t="str">
        <f t="shared" si="93"/>
        <v>LLAYLLAY 19 V</v>
      </c>
      <c r="I522" s="34" t="str">
        <f t="shared" si="94"/>
        <v>SANDEK 2</v>
      </c>
      <c r="J522" s="34" t="str">
        <f t="shared" si="95"/>
        <v>JUAN GOMEZ</v>
      </c>
      <c r="K522" s="34">
        <f t="shared" si="101"/>
        <v>0</v>
      </c>
      <c r="L522" s="34">
        <f t="shared" si="96"/>
        <v>271</v>
      </c>
      <c r="M522" s="34">
        <f t="shared" si="97"/>
        <v>0</v>
      </c>
      <c r="N522" s="34" t="str">
        <f t="shared" si="98"/>
        <v>Puntos no considerados</v>
      </c>
      <c r="O522" s="34">
        <f t="shared" si="99"/>
        <v>0</v>
      </c>
      <c r="P522" s="34">
        <f t="shared" si="100"/>
        <v>0</v>
      </c>
    </row>
    <row r="523" spans="3:16" ht="18.600000000000001" customHeight="1" x14ac:dyDescent="0.3">
      <c r="C523"/>
      <c r="D523"/>
      <c r="H523" s="34" t="str">
        <f t="shared" si="93"/>
        <v>LLAYLLAY 19 V</v>
      </c>
      <c r="I523" s="34" t="str">
        <f t="shared" si="94"/>
        <v>SANDEK 2</v>
      </c>
      <c r="J523" s="34" t="str">
        <f t="shared" si="95"/>
        <v>JUAN GOMEZ</v>
      </c>
      <c r="K523" s="34">
        <f t="shared" si="101"/>
        <v>0</v>
      </c>
      <c r="L523" s="34">
        <f t="shared" si="96"/>
        <v>272</v>
      </c>
      <c r="M523" s="34">
        <f t="shared" si="97"/>
        <v>0</v>
      </c>
      <c r="N523" s="34" t="str">
        <f t="shared" si="98"/>
        <v>Puntos no considerados</v>
      </c>
      <c r="O523" s="34">
        <f t="shared" si="99"/>
        <v>0</v>
      </c>
      <c r="P523" s="34">
        <f t="shared" si="100"/>
        <v>0</v>
      </c>
    </row>
    <row r="524" spans="3:16" ht="18.600000000000001" customHeight="1" x14ac:dyDescent="0.3">
      <c r="C524"/>
      <c r="D524"/>
      <c r="H524" s="34" t="str">
        <f t="shared" si="93"/>
        <v>LLAYLLAY 19 V</v>
      </c>
      <c r="I524" s="34" t="str">
        <f t="shared" si="94"/>
        <v>SANDEK 2</v>
      </c>
      <c r="J524" s="34" t="str">
        <f t="shared" si="95"/>
        <v>JUAN GOMEZ</v>
      </c>
      <c r="K524" s="34">
        <f t="shared" si="101"/>
        <v>0</v>
      </c>
      <c r="L524" s="34">
        <f t="shared" si="96"/>
        <v>273</v>
      </c>
      <c r="M524" s="34">
        <f t="shared" si="97"/>
        <v>0</v>
      </c>
      <c r="N524" s="34" t="str">
        <f t="shared" si="98"/>
        <v>Puntos no considerados</v>
      </c>
      <c r="O524" s="34">
        <f t="shared" si="99"/>
        <v>0</v>
      </c>
      <c r="P524" s="34">
        <f t="shared" si="100"/>
        <v>0</v>
      </c>
    </row>
    <row r="525" spans="3:16" ht="18.600000000000001" customHeight="1" x14ac:dyDescent="0.3">
      <c r="C525"/>
      <c r="D525"/>
      <c r="H525" s="34" t="str">
        <f t="shared" si="93"/>
        <v>LLAYLLAY 19 V</v>
      </c>
      <c r="I525" s="34" t="str">
        <f t="shared" si="94"/>
        <v>SANDEK 2</v>
      </c>
      <c r="J525" s="34" t="str">
        <f t="shared" si="95"/>
        <v>JUAN GOMEZ</v>
      </c>
      <c r="K525" s="34">
        <f t="shared" si="101"/>
        <v>0</v>
      </c>
      <c r="L525" s="34">
        <f t="shared" si="96"/>
        <v>274</v>
      </c>
      <c r="M525" s="34">
        <f t="shared" si="97"/>
        <v>0</v>
      </c>
      <c r="N525" s="34" t="str">
        <f t="shared" si="98"/>
        <v>Puntos no considerados</v>
      </c>
      <c r="O525" s="34">
        <f t="shared" si="99"/>
        <v>0</v>
      </c>
      <c r="P525" s="34">
        <f t="shared" si="100"/>
        <v>0</v>
      </c>
    </row>
    <row r="526" spans="3:16" ht="18.600000000000001" customHeight="1" x14ac:dyDescent="0.3">
      <c r="C526"/>
      <c r="D526"/>
      <c r="H526" s="34" t="str">
        <f t="shared" si="93"/>
        <v>LLAYLLAY 19 V</v>
      </c>
      <c r="I526" s="34" t="str">
        <f t="shared" si="94"/>
        <v>SANDEK 2</v>
      </c>
      <c r="J526" s="34" t="str">
        <f t="shared" si="95"/>
        <v>JUAN GOMEZ</v>
      </c>
      <c r="K526" s="34">
        <f t="shared" si="101"/>
        <v>0</v>
      </c>
      <c r="L526" s="34">
        <f t="shared" si="96"/>
        <v>275</v>
      </c>
      <c r="M526" s="34">
        <f t="shared" si="97"/>
        <v>0</v>
      </c>
      <c r="N526" s="34" t="str">
        <f t="shared" si="98"/>
        <v>Puntos no considerados</v>
      </c>
      <c r="O526" s="34">
        <f t="shared" si="99"/>
        <v>0</v>
      </c>
      <c r="P526" s="34">
        <f t="shared" si="100"/>
        <v>0</v>
      </c>
    </row>
    <row r="527" spans="3:16" ht="18.600000000000001" customHeight="1" x14ac:dyDescent="0.3">
      <c r="C527"/>
      <c r="D527"/>
      <c r="H527" s="34" t="str">
        <f t="shared" si="93"/>
        <v>LLAYLLAY 19 V</v>
      </c>
      <c r="I527" s="34" t="str">
        <f t="shared" si="94"/>
        <v>SANDEK 2</v>
      </c>
      <c r="J527" s="34" t="str">
        <f t="shared" si="95"/>
        <v>JUAN GOMEZ</v>
      </c>
      <c r="K527" s="34">
        <f t="shared" si="101"/>
        <v>0</v>
      </c>
      <c r="L527" s="34">
        <f t="shared" si="96"/>
        <v>276</v>
      </c>
      <c r="M527" s="34">
        <f t="shared" si="97"/>
        <v>0</v>
      </c>
      <c r="N527" s="34" t="str">
        <f t="shared" si="98"/>
        <v>Puntos no considerados</v>
      </c>
      <c r="O527" s="34">
        <f t="shared" si="99"/>
        <v>0</v>
      </c>
      <c r="P527" s="34">
        <f t="shared" si="100"/>
        <v>0</v>
      </c>
    </row>
    <row r="528" spans="3:16" ht="18.600000000000001" customHeight="1" x14ac:dyDescent="0.3">
      <c r="C528"/>
      <c r="D528"/>
      <c r="H528" s="34" t="str">
        <f t="shared" si="93"/>
        <v>LLAYLLAY 19 V</v>
      </c>
      <c r="I528" s="34" t="str">
        <f t="shared" si="94"/>
        <v>SANDEK 2</v>
      </c>
      <c r="J528" s="34" t="str">
        <f t="shared" si="95"/>
        <v>JUAN GOMEZ</v>
      </c>
      <c r="K528" s="34">
        <f t="shared" si="101"/>
        <v>0</v>
      </c>
      <c r="L528" s="34">
        <f t="shared" si="96"/>
        <v>277</v>
      </c>
      <c r="M528" s="34">
        <f t="shared" si="97"/>
        <v>0</v>
      </c>
      <c r="N528" s="34" t="str">
        <f t="shared" si="98"/>
        <v>Puntos no considerados</v>
      </c>
      <c r="O528" s="34">
        <f t="shared" si="99"/>
        <v>0</v>
      </c>
      <c r="P528" s="34">
        <f t="shared" si="100"/>
        <v>0</v>
      </c>
    </row>
    <row r="529" spans="3:16" ht="18.600000000000001" customHeight="1" x14ac:dyDescent="0.3">
      <c r="C529"/>
      <c r="D529"/>
      <c r="H529" s="34" t="str">
        <f t="shared" si="93"/>
        <v>LLAYLLAY 19 V</v>
      </c>
      <c r="I529" s="34" t="str">
        <f t="shared" si="94"/>
        <v>SANDEK 2</v>
      </c>
      <c r="J529" s="34" t="str">
        <f t="shared" si="95"/>
        <v>JUAN GOMEZ</v>
      </c>
      <c r="K529" s="34">
        <f t="shared" si="101"/>
        <v>0</v>
      </c>
      <c r="L529" s="34">
        <f t="shared" si="96"/>
        <v>278</v>
      </c>
      <c r="M529" s="34">
        <f t="shared" si="97"/>
        <v>0</v>
      </c>
      <c r="N529" s="34" t="str">
        <f t="shared" si="98"/>
        <v>Puntos no considerados</v>
      </c>
      <c r="O529" s="34">
        <f t="shared" si="99"/>
        <v>0</v>
      </c>
      <c r="P529" s="34">
        <f t="shared" si="100"/>
        <v>0</v>
      </c>
    </row>
    <row r="530" spans="3:16" ht="18.600000000000001" customHeight="1" x14ac:dyDescent="0.3">
      <c r="C530"/>
      <c r="D530"/>
      <c r="H530" s="34" t="str">
        <f t="shared" si="93"/>
        <v>LLAYLLAY 19 V</v>
      </c>
      <c r="I530" s="34" t="str">
        <f t="shared" si="94"/>
        <v>SANDEK 2</v>
      </c>
      <c r="J530" s="34" t="str">
        <f t="shared" si="95"/>
        <v>JUAN GOMEZ</v>
      </c>
      <c r="K530" s="34">
        <f t="shared" si="101"/>
        <v>0</v>
      </c>
      <c r="L530" s="34">
        <f t="shared" si="96"/>
        <v>279</v>
      </c>
      <c r="M530" s="34">
        <f t="shared" si="97"/>
        <v>0</v>
      </c>
      <c r="N530" s="34" t="str">
        <f t="shared" si="98"/>
        <v>Puntos no considerados</v>
      </c>
      <c r="O530" s="34">
        <f t="shared" si="99"/>
        <v>0</v>
      </c>
      <c r="P530" s="34">
        <f t="shared" si="100"/>
        <v>0</v>
      </c>
    </row>
    <row r="531" spans="3:16" ht="18.600000000000001" customHeight="1" x14ac:dyDescent="0.3">
      <c r="C531"/>
      <c r="D531"/>
      <c r="H531" s="34" t="str">
        <f t="shared" si="93"/>
        <v>LLAYLLAY 19 V</v>
      </c>
      <c r="I531" s="34" t="str">
        <f t="shared" si="94"/>
        <v>SANDEK 2</v>
      </c>
      <c r="J531" s="34" t="str">
        <f t="shared" si="95"/>
        <v>JUAN GOMEZ</v>
      </c>
      <c r="K531" s="34">
        <f t="shared" si="101"/>
        <v>0</v>
      </c>
      <c r="L531" s="34">
        <f t="shared" si="96"/>
        <v>280</v>
      </c>
      <c r="M531" s="34">
        <f t="shared" si="97"/>
        <v>0</v>
      </c>
      <c r="N531" s="34" t="str">
        <f t="shared" si="98"/>
        <v>Puntos no considerados</v>
      </c>
      <c r="O531" s="34">
        <f t="shared" si="99"/>
        <v>0</v>
      </c>
      <c r="P531" s="34">
        <f t="shared" si="100"/>
        <v>0</v>
      </c>
    </row>
    <row r="532" spans="3:16" ht="18.600000000000001" customHeight="1" x14ac:dyDescent="0.3">
      <c r="C532"/>
      <c r="D532"/>
      <c r="H532" s="34" t="str">
        <f t="shared" si="93"/>
        <v>LLAYLLAY 19 V</v>
      </c>
      <c r="I532" s="34" t="str">
        <f t="shared" si="94"/>
        <v>SANDEK 2</v>
      </c>
      <c r="J532" s="34" t="str">
        <f t="shared" si="95"/>
        <v>JUAN GOMEZ</v>
      </c>
      <c r="K532" s="34">
        <f t="shared" si="101"/>
        <v>0</v>
      </c>
      <c r="L532" s="34">
        <f t="shared" si="96"/>
        <v>281</v>
      </c>
      <c r="M532" s="34">
        <f t="shared" si="97"/>
        <v>0</v>
      </c>
      <c r="N532" s="34" t="str">
        <f t="shared" si="98"/>
        <v>Puntos no considerados</v>
      </c>
      <c r="O532" s="34">
        <f t="shared" si="99"/>
        <v>0</v>
      </c>
      <c r="P532" s="34">
        <f t="shared" si="100"/>
        <v>0</v>
      </c>
    </row>
    <row r="533" spans="3:16" ht="18.600000000000001" customHeight="1" x14ac:dyDescent="0.3">
      <c r="C533"/>
      <c r="D533"/>
      <c r="H533" s="34" t="str">
        <f t="shared" si="93"/>
        <v>LLAYLLAY 19 V</v>
      </c>
      <c r="I533" s="34" t="str">
        <f t="shared" si="94"/>
        <v>SANDEK 2</v>
      </c>
      <c r="J533" s="34" t="str">
        <f t="shared" si="95"/>
        <v>JUAN GOMEZ</v>
      </c>
      <c r="K533" s="34">
        <f t="shared" si="101"/>
        <v>0</v>
      </c>
      <c r="L533" s="34">
        <f t="shared" si="96"/>
        <v>282</v>
      </c>
      <c r="M533" s="34">
        <f t="shared" si="97"/>
        <v>0</v>
      </c>
      <c r="N533" s="34" t="str">
        <f t="shared" si="98"/>
        <v>Puntos no considerados</v>
      </c>
      <c r="O533" s="34">
        <f t="shared" si="99"/>
        <v>0</v>
      </c>
      <c r="P533" s="34">
        <f t="shared" si="100"/>
        <v>0</v>
      </c>
    </row>
    <row r="534" spans="3:16" ht="18.600000000000001" customHeight="1" x14ac:dyDescent="0.3">
      <c r="C534"/>
      <c r="D534"/>
      <c r="H534" s="34" t="str">
        <f t="shared" si="93"/>
        <v>LLAYLLAY 19 V</v>
      </c>
      <c r="I534" s="34" t="str">
        <f t="shared" si="94"/>
        <v>SANDEK 2</v>
      </c>
      <c r="J534" s="34" t="str">
        <f t="shared" si="95"/>
        <v>JUAN GOMEZ</v>
      </c>
      <c r="K534" s="34">
        <f t="shared" si="101"/>
        <v>0</v>
      </c>
      <c r="L534" s="34">
        <f t="shared" si="96"/>
        <v>283</v>
      </c>
      <c r="M534" s="34">
        <f t="shared" si="97"/>
        <v>0</v>
      </c>
      <c r="N534" s="34" t="str">
        <f t="shared" si="98"/>
        <v>Puntos no considerados</v>
      </c>
      <c r="O534" s="34">
        <f t="shared" si="99"/>
        <v>0</v>
      </c>
      <c r="P534" s="34">
        <f t="shared" si="100"/>
        <v>0</v>
      </c>
    </row>
    <row r="535" spans="3:16" ht="18.600000000000001" customHeight="1" x14ac:dyDescent="0.3">
      <c r="C535"/>
      <c r="D535"/>
      <c r="H535" s="34" t="str">
        <f t="shared" si="93"/>
        <v>LLAYLLAY 19 V</v>
      </c>
      <c r="I535" s="34" t="str">
        <f t="shared" si="94"/>
        <v>SANDEK 2</v>
      </c>
      <c r="J535" s="34" t="str">
        <f t="shared" si="95"/>
        <v>JUAN GOMEZ</v>
      </c>
      <c r="K535" s="34">
        <f t="shared" si="101"/>
        <v>0</v>
      </c>
      <c r="L535" s="34">
        <f t="shared" si="96"/>
        <v>284</v>
      </c>
      <c r="M535" s="34">
        <f t="shared" si="97"/>
        <v>0</v>
      </c>
      <c r="N535" s="34" t="str">
        <f t="shared" si="98"/>
        <v>Puntos no considerados</v>
      </c>
      <c r="O535" s="34">
        <f t="shared" si="99"/>
        <v>0</v>
      </c>
      <c r="P535" s="34">
        <f t="shared" si="100"/>
        <v>0</v>
      </c>
    </row>
    <row r="536" spans="3:16" ht="18.600000000000001" customHeight="1" x14ac:dyDescent="0.3">
      <c r="C536"/>
      <c r="D536"/>
      <c r="H536" s="34" t="str">
        <f t="shared" si="93"/>
        <v>LLAYLLAY 19 V</v>
      </c>
      <c r="I536" s="34" t="str">
        <f t="shared" si="94"/>
        <v>SANDEK 2</v>
      </c>
      <c r="J536" s="34" t="str">
        <f t="shared" si="95"/>
        <v>JUAN GOMEZ</v>
      </c>
      <c r="K536" s="34">
        <f t="shared" si="101"/>
        <v>0</v>
      </c>
      <c r="L536" s="34">
        <f t="shared" si="96"/>
        <v>285</v>
      </c>
      <c r="M536" s="34">
        <f t="shared" si="97"/>
        <v>0</v>
      </c>
      <c r="N536" s="34" t="str">
        <f t="shared" si="98"/>
        <v>Puntos no considerados</v>
      </c>
      <c r="O536" s="34">
        <f t="shared" si="99"/>
        <v>0</v>
      </c>
      <c r="P536" s="34">
        <f t="shared" si="100"/>
        <v>0</v>
      </c>
    </row>
    <row r="537" spans="3:16" ht="18.600000000000001" customHeight="1" x14ac:dyDescent="0.3">
      <c r="C537"/>
      <c r="D537"/>
      <c r="H537" s="34" t="str">
        <f t="shared" si="93"/>
        <v>LLAYLLAY 19 V</v>
      </c>
      <c r="I537" s="34" t="str">
        <f t="shared" si="94"/>
        <v>SANDEK 2</v>
      </c>
      <c r="J537" s="34" t="str">
        <f t="shared" si="95"/>
        <v>JUAN GOMEZ</v>
      </c>
      <c r="K537" s="34">
        <f t="shared" si="101"/>
        <v>0</v>
      </c>
      <c r="L537" s="34">
        <f t="shared" si="96"/>
        <v>286</v>
      </c>
      <c r="M537" s="34">
        <f t="shared" si="97"/>
        <v>0</v>
      </c>
      <c r="N537" s="34" t="str">
        <f t="shared" si="98"/>
        <v>Puntos no considerados</v>
      </c>
      <c r="O537" s="34">
        <f t="shared" si="99"/>
        <v>0</v>
      </c>
      <c r="P537" s="34">
        <f t="shared" si="100"/>
        <v>0</v>
      </c>
    </row>
    <row r="538" spans="3:16" ht="18.600000000000001" customHeight="1" x14ac:dyDescent="0.3">
      <c r="C538"/>
      <c r="D538"/>
      <c r="H538" s="34" t="str">
        <f t="shared" si="93"/>
        <v>LLAYLLAY 19 V</v>
      </c>
      <c r="I538" s="34" t="str">
        <f t="shared" si="94"/>
        <v>SANDEK 2</v>
      </c>
      <c r="J538" s="34" t="str">
        <f t="shared" si="95"/>
        <v>JUAN GOMEZ</v>
      </c>
      <c r="K538" s="34">
        <f t="shared" si="101"/>
        <v>0</v>
      </c>
      <c r="L538" s="34">
        <f t="shared" si="96"/>
        <v>287</v>
      </c>
      <c r="M538" s="34">
        <f t="shared" si="97"/>
        <v>0</v>
      </c>
      <c r="N538" s="34" t="str">
        <f t="shared" si="98"/>
        <v>Puntos no considerados</v>
      </c>
      <c r="O538" s="34">
        <f t="shared" si="99"/>
        <v>0</v>
      </c>
      <c r="P538" s="34">
        <f t="shared" si="100"/>
        <v>0</v>
      </c>
    </row>
    <row r="539" spans="3:16" ht="18.600000000000001" customHeight="1" x14ac:dyDescent="0.3">
      <c r="C539"/>
      <c r="D539"/>
      <c r="H539" s="34" t="str">
        <f t="shared" si="93"/>
        <v>LLAYLLAY 19 V</v>
      </c>
      <c r="I539" s="34" t="str">
        <f t="shared" si="94"/>
        <v>SANDEK 2</v>
      </c>
      <c r="J539" s="34" t="str">
        <f t="shared" si="95"/>
        <v>JUAN GOMEZ</v>
      </c>
      <c r="K539" s="34">
        <f t="shared" si="101"/>
        <v>0</v>
      </c>
      <c r="L539" s="34">
        <f t="shared" si="96"/>
        <v>288</v>
      </c>
      <c r="M539" s="34">
        <f t="shared" si="97"/>
        <v>0</v>
      </c>
      <c r="N539" s="34" t="str">
        <f t="shared" si="98"/>
        <v>Puntos no considerados</v>
      </c>
      <c r="O539" s="34">
        <f t="shared" si="99"/>
        <v>0</v>
      </c>
      <c r="P539" s="34">
        <f t="shared" si="100"/>
        <v>0</v>
      </c>
    </row>
    <row r="540" spans="3:16" ht="18.600000000000001" customHeight="1" x14ac:dyDescent="0.3">
      <c r="C540"/>
      <c r="D540"/>
      <c r="H540" s="34" t="str">
        <f t="shared" si="93"/>
        <v>LLAYLLAY 19 V</v>
      </c>
      <c r="I540" s="34" t="str">
        <f t="shared" si="94"/>
        <v>SANDEK 2</v>
      </c>
      <c r="J540" s="34" t="str">
        <f t="shared" si="95"/>
        <v>JUAN GOMEZ</v>
      </c>
      <c r="K540" s="34">
        <f t="shared" si="101"/>
        <v>0</v>
      </c>
      <c r="L540" s="34">
        <f t="shared" si="96"/>
        <v>289</v>
      </c>
      <c r="M540" s="34">
        <f t="shared" si="97"/>
        <v>0</v>
      </c>
      <c r="N540" s="34" t="str">
        <f t="shared" si="98"/>
        <v>Puntos no considerados</v>
      </c>
      <c r="O540" s="34">
        <f t="shared" si="99"/>
        <v>0</v>
      </c>
      <c r="P540" s="34">
        <f t="shared" si="100"/>
        <v>0</v>
      </c>
    </row>
    <row r="541" spans="3:16" ht="18.600000000000001" customHeight="1" x14ac:dyDescent="0.3">
      <c r="C541"/>
      <c r="D541"/>
      <c r="H541" s="34" t="str">
        <f t="shared" si="93"/>
        <v>LLAYLLAY 19 V</v>
      </c>
      <c r="I541" s="34" t="str">
        <f t="shared" si="94"/>
        <v>SANDEK 2</v>
      </c>
      <c r="J541" s="34" t="str">
        <f t="shared" si="95"/>
        <v>JUAN GOMEZ</v>
      </c>
      <c r="K541" s="34">
        <f t="shared" si="101"/>
        <v>0</v>
      </c>
      <c r="L541" s="34">
        <f t="shared" si="96"/>
        <v>290</v>
      </c>
      <c r="M541" s="34">
        <f t="shared" si="97"/>
        <v>0</v>
      </c>
      <c r="N541" s="34" t="str">
        <f t="shared" si="98"/>
        <v>Puntos no considerados</v>
      </c>
      <c r="O541" s="34">
        <f t="shared" si="99"/>
        <v>0</v>
      </c>
      <c r="P541" s="34">
        <f t="shared" si="100"/>
        <v>0</v>
      </c>
    </row>
    <row r="542" spans="3:16" ht="18.600000000000001" customHeight="1" x14ac:dyDescent="0.3">
      <c r="C542"/>
      <c r="D542"/>
      <c r="H542" s="34" t="str">
        <f t="shared" si="93"/>
        <v>LLAYLLAY 19 V</v>
      </c>
      <c r="I542" s="34" t="str">
        <f t="shared" si="94"/>
        <v>SANDEK 2</v>
      </c>
      <c r="J542" s="34" t="str">
        <f t="shared" si="95"/>
        <v>JUAN GOMEZ</v>
      </c>
      <c r="K542" s="34">
        <f t="shared" si="101"/>
        <v>0</v>
      </c>
      <c r="L542" s="34">
        <f t="shared" si="96"/>
        <v>291</v>
      </c>
      <c r="M542" s="34">
        <f t="shared" si="97"/>
        <v>0</v>
      </c>
      <c r="N542" s="34" t="str">
        <f t="shared" si="98"/>
        <v>Puntos no considerados</v>
      </c>
      <c r="O542" s="34">
        <f t="shared" si="99"/>
        <v>0</v>
      </c>
      <c r="P542" s="34">
        <f t="shared" si="100"/>
        <v>0</v>
      </c>
    </row>
    <row r="543" spans="3:16" ht="18.600000000000001" customHeight="1" x14ac:dyDescent="0.3">
      <c r="C543"/>
      <c r="D543"/>
      <c r="H543" s="34" t="str">
        <f t="shared" si="93"/>
        <v>LLAYLLAY 19 V</v>
      </c>
      <c r="I543" s="34" t="str">
        <f t="shared" si="94"/>
        <v>SANDEK 2</v>
      </c>
      <c r="J543" s="34" t="str">
        <f t="shared" si="95"/>
        <v>JUAN GOMEZ</v>
      </c>
      <c r="K543" s="34">
        <f t="shared" si="101"/>
        <v>0</v>
      </c>
      <c r="L543" s="34">
        <f t="shared" si="96"/>
        <v>292</v>
      </c>
      <c r="M543" s="34">
        <f t="shared" si="97"/>
        <v>0</v>
      </c>
      <c r="N543" s="34" t="str">
        <f t="shared" si="98"/>
        <v>Puntos no considerados</v>
      </c>
      <c r="O543" s="34">
        <f t="shared" si="99"/>
        <v>0</v>
      </c>
      <c r="P543" s="34">
        <f t="shared" si="100"/>
        <v>0</v>
      </c>
    </row>
    <row r="544" spans="3:16" ht="18.600000000000001" customHeight="1" x14ac:dyDescent="0.3">
      <c r="C544"/>
      <c r="D544"/>
      <c r="H544" s="34" t="str">
        <f t="shared" si="93"/>
        <v>LLAYLLAY 19 V</v>
      </c>
      <c r="I544" s="34" t="str">
        <f t="shared" si="94"/>
        <v>SANDEK 2</v>
      </c>
      <c r="J544" s="34" t="str">
        <f t="shared" si="95"/>
        <v>JUAN GOMEZ</v>
      </c>
      <c r="K544" s="34">
        <f t="shared" si="101"/>
        <v>0</v>
      </c>
      <c r="L544" s="34">
        <f t="shared" si="96"/>
        <v>293</v>
      </c>
      <c r="M544" s="34">
        <f t="shared" si="97"/>
        <v>0</v>
      </c>
      <c r="N544" s="34" t="str">
        <f t="shared" si="98"/>
        <v>Puntos no considerados</v>
      </c>
      <c r="O544" s="34">
        <f t="shared" si="99"/>
        <v>0</v>
      </c>
      <c r="P544" s="34">
        <f t="shared" si="100"/>
        <v>0</v>
      </c>
    </row>
    <row r="545" spans="3:16" ht="18.600000000000001" customHeight="1" x14ac:dyDescent="0.3">
      <c r="C545"/>
      <c r="D545"/>
      <c r="H545" s="34" t="str">
        <f t="shared" si="93"/>
        <v>LLAYLLAY 19 V</v>
      </c>
      <c r="I545" s="34" t="str">
        <f t="shared" si="94"/>
        <v>SANDEK 2</v>
      </c>
      <c r="J545" s="34" t="str">
        <f t="shared" si="95"/>
        <v>JUAN GOMEZ</v>
      </c>
      <c r="K545" s="34">
        <f t="shared" si="101"/>
        <v>0</v>
      </c>
      <c r="L545" s="34">
        <f t="shared" si="96"/>
        <v>294</v>
      </c>
      <c r="M545" s="34">
        <f t="shared" si="97"/>
        <v>0</v>
      </c>
      <c r="N545" s="34" t="str">
        <f t="shared" si="98"/>
        <v>Puntos no considerados</v>
      </c>
      <c r="O545" s="34">
        <f t="shared" si="99"/>
        <v>0</v>
      </c>
      <c r="P545" s="34">
        <f t="shared" si="100"/>
        <v>0</v>
      </c>
    </row>
    <row r="546" spans="3:16" ht="18.600000000000001" customHeight="1" x14ac:dyDescent="0.3">
      <c r="C546"/>
      <c r="D546"/>
      <c r="H546" s="34" t="str">
        <f t="shared" si="93"/>
        <v>LLAYLLAY 19 V</v>
      </c>
      <c r="I546" s="34" t="str">
        <f t="shared" si="94"/>
        <v>SANDEK 2</v>
      </c>
      <c r="J546" s="34" t="str">
        <f t="shared" si="95"/>
        <v>JUAN GOMEZ</v>
      </c>
      <c r="K546" s="34">
        <f t="shared" si="101"/>
        <v>0</v>
      </c>
      <c r="L546" s="34">
        <f t="shared" si="96"/>
        <v>295</v>
      </c>
      <c r="M546" s="34">
        <f t="shared" si="97"/>
        <v>0</v>
      </c>
      <c r="N546" s="34" t="str">
        <f t="shared" si="98"/>
        <v>Puntos no considerados</v>
      </c>
      <c r="O546" s="34">
        <f t="shared" si="99"/>
        <v>0</v>
      </c>
      <c r="P546" s="34">
        <f t="shared" si="100"/>
        <v>0</v>
      </c>
    </row>
    <row r="547" spans="3:16" ht="18.600000000000001" customHeight="1" x14ac:dyDescent="0.3">
      <c r="C547"/>
      <c r="D547"/>
      <c r="H547" s="34" t="str">
        <f t="shared" si="93"/>
        <v>LLAYLLAY 19 V</v>
      </c>
      <c r="I547" s="34" t="str">
        <f t="shared" si="94"/>
        <v>SANDEK 2</v>
      </c>
      <c r="J547" s="34" t="str">
        <f t="shared" si="95"/>
        <v>JUAN GOMEZ</v>
      </c>
      <c r="K547" s="34">
        <f t="shared" si="101"/>
        <v>0</v>
      </c>
      <c r="L547" s="34">
        <f t="shared" si="96"/>
        <v>296</v>
      </c>
      <c r="M547" s="34">
        <f t="shared" si="97"/>
        <v>0</v>
      </c>
      <c r="N547" s="34" t="str">
        <f t="shared" si="98"/>
        <v>Puntos no considerados</v>
      </c>
      <c r="O547" s="34">
        <f t="shared" si="99"/>
        <v>0</v>
      </c>
      <c r="P547" s="34">
        <f t="shared" si="100"/>
        <v>0</v>
      </c>
    </row>
    <row r="548" spans="3:16" ht="18.600000000000001" customHeight="1" x14ac:dyDescent="0.3">
      <c r="C548"/>
      <c r="D548"/>
      <c r="H548" s="34" t="str">
        <f t="shared" si="93"/>
        <v>LLAYLLAY 19 V</v>
      </c>
      <c r="I548" s="34" t="str">
        <f t="shared" si="94"/>
        <v>SANDEK 2</v>
      </c>
      <c r="J548" s="34" t="str">
        <f t="shared" si="95"/>
        <v>JUAN GOMEZ</v>
      </c>
      <c r="K548" s="34">
        <f t="shared" si="101"/>
        <v>0</v>
      </c>
      <c r="L548" s="34">
        <f t="shared" si="96"/>
        <v>297</v>
      </c>
      <c r="M548" s="34">
        <f t="shared" si="97"/>
        <v>0</v>
      </c>
      <c r="N548" s="34" t="str">
        <f t="shared" si="98"/>
        <v>Puntos no considerados</v>
      </c>
      <c r="O548" s="34">
        <f t="shared" si="99"/>
        <v>0</v>
      </c>
      <c r="P548" s="34">
        <f t="shared" si="100"/>
        <v>0</v>
      </c>
    </row>
    <row r="549" spans="3:16" ht="18.600000000000001" customHeight="1" x14ac:dyDescent="0.3">
      <c r="C549"/>
      <c r="D549"/>
      <c r="H549" s="34" t="str">
        <f t="shared" si="93"/>
        <v>LLAYLLAY 19 V</v>
      </c>
      <c r="I549" s="34" t="str">
        <f t="shared" si="94"/>
        <v>SANDEK 2</v>
      </c>
      <c r="J549" s="34" t="str">
        <f t="shared" si="95"/>
        <v>JUAN GOMEZ</v>
      </c>
      <c r="K549" s="34">
        <f t="shared" si="101"/>
        <v>0</v>
      </c>
      <c r="L549" s="34">
        <f t="shared" si="96"/>
        <v>298</v>
      </c>
      <c r="M549" s="34">
        <f t="shared" si="97"/>
        <v>0</v>
      </c>
      <c r="N549" s="34" t="str">
        <f t="shared" si="98"/>
        <v>Puntos no considerados</v>
      </c>
      <c r="O549" s="34">
        <f t="shared" si="99"/>
        <v>0</v>
      </c>
      <c r="P549" s="34">
        <f t="shared" si="100"/>
        <v>0</v>
      </c>
    </row>
    <row r="550" spans="3:16" ht="18.600000000000001" customHeight="1" x14ac:dyDescent="0.3">
      <c r="C550"/>
      <c r="D550"/>
      <c r="H550" s="34" t="str">
        <f t="shared" si="93"/>
        <v>LLAYLLAY 19 V</v>
      </c>
      <c r="I550" s="34" t="str">
        <f t="shared" si="94"/>
        <v>SANDEK 2</v>
      </c>
      <c r="J550" s="34" t="str">
        <f t="shared" si="95"/>
        <v>JUAN GOMEZ</v>
      </c>
      <c r="K550" s="34">
        <f t="shared" si="101"/>
        <v>0</v>
      </c>
      <c r="L550" s="34">
        <f t="shared" si="96"/>
        <v>299</v>
      </c>
      <c r="M550" s="34">
        <f t="shared" si="97"/>
        <v>0</v>
      </c>
      <c r="N550" s="34" t="str">
        <f t="shared" si="98"/>
        <v>Puntos no considerados</v>
      </c>
      <c r="O550" s="34">
        <f t="shared" si="99"/>
        <v>0</v>
      </c>
      <c r="P550" s="34">
        <f t="shared" si="100"/>
        <v>0</v>
      </c>
    </row>
    <row r="551" spans="3:16" ht="18.600000000000001" customHeight="1" x14ac:dyDescent="0.3">
      <c r="C551"/>
      <c r="D551"/>
      <c r="H551" s="34" t="str">
        <f t="shared" si="93"/>
        <v>LLAYLLAY 19 V</v>
      </c>
      <c r="I551" s="34" t="str">
        <f t="shared" si="94"/>
        <v>SANDEK 2</v>
      </c>
      <c r="J551" s="34" t="str">
        <f t="shared" si="95"/>
        <v>JUAN GOMEZ</v>
      </c>
      <c r="K551" s="34">
        <f t="shared" si="101"/>
        <v>0</v>
      </c>
      <c r="L551" s="34">
        <f t="shared" si="96"/>
        <v>300</v>
      </c>
      <c r="M551" s="34">
        <f t="shared" si="97"/>
        <v>0</v>
      </c>
      <c r="N551" s="34" t="str">
        <f t="shared" si="98"/>
        <v>Puntos no considerados</v>
      </c>
      <c r="O551" s="34">
        <f t="shared" si="99"/>
        <v>0</v>
      </c>
      <c r="P551" s="34">
        <f t="shared" si="100"/>
        <v>0</v>
      </c>
    </row>
    <row r="552" spans="3:16" ht="18.600000000000001" customHeight="1" x14ac:dyDescent="0.3">
      <c r="C552"/>
      <c r="D552"/>
      <c r="H552" s="34" t="str">
        <f t="shared" si="93"/>
        <v>LLAYLLAY 19 V</v>
      </c>
      <c r="I552" s="34" t="str">
        <f t="shared" si="94"/>
        <v>SANDEK 2</v>
      </c>
      <c r="J552" s="34" t="str">
        <f t="shared" si="95"/>
        <v>JUAN GOMEZ</v>
      </c>
      <c r="K552" s="34">
        <f t="shared" si="101"/>
        <v>0</v>
      </c>
      <c r="L552" s="34">
        <f t="shared" si="96"/>
        <v>301</v>
      </c>
      <c r="M552" s="34">
        <f t="shared" si="97"/>
        <v>0</v>
      </c>
      <c r="N552" s="34" t="str">
        <f t="shared" si="98"/>
        <v>Puntos no considerados</v>
      </c>
      <c r="O552" s="34">
        <f t="shared" si="99"/>
        <v>0</v>
      </c>
      <c r="P552" s="34">
        <f t="shared" si="100"/>
        <v>0</v>
      </c>
    </row>
    <row r="553" spans="3:16" ht="18.600000000000001" customHeight="1" x14ac:dyDescent="0.3">
      <c r="C553"/>
      <c r="D553"/>
      <c r="H553" s="34" t="str">
        <f t="shared" si="93"/>
        <v>LLAYLLAY 19 V</v>
      </c>
      <c r="I553" s="34" t="str">
        <f t="shared" si="94"/>
        <v>SANDEK 2</v>
      </c>
      <c r="J553" s="34" t="str">
        <f t="shared" si="95"/>
        <v>JUAN GOMEZ</v>
      </c>
      <c r="K553" s="34">
        <f t="shared" si="101"/>
        <v>0</v>
      </c>
      <c r="L553" s="34">
        <f t="shared" si="96"/>
        <v>302</v>
      </c>
      <c r="M553" s="34">
        <f t="shared" si="97"/>
        <v>0</v>
      </c>
      <c r="N553" s="34" t="str">
        <f t="shared" si="98"/>
        <v>Puntos no considerados</v>
      </c>
      <c r="O553" s="34">
        <f t="shared" si="99"/>
        <v>0</v>
      </c>
      <c r="P553" s="34">
        <f t="shared" si="100"/>
        <v>0</v>
      </c>
    </row>
    <row r="554" spans="3:16" ht="18.600000000000001" customHeight="1" x14ac:dyDescent="0.3">
      <c r="C554"/>
      <c r="D554"/>
      <c r="H554" s="34" t="str">
        <f t="shared" si="93"/>
        <v>LLAYLLAY 19 V</v>
      </c>
      <c r="I554" s="34" t="str">
        <f t="shared" si="94"/>
        <v>SANDEK 2</v>
      </c>
      <c r="J554" s="34" t="str">
        <f t="shared" si="95"/>
        <v>JUAN GOMEZ</v>
      </c>
      <c r="K554" s="34">
        <f t="shared" si="101"/>
        <v>0</v>
      </c>
      <c r="L554" s="34">
        <f t="shared" si="96"/>
        <v>303</v>
      </c>
      <c r="M554" s="34">
        <f t="shared" si="97"/>
        <v>0</v>
      </c>
      <c r="N554" s="34" t="str">
        <f t="shared" si="98"/>
        <v>Puntos no considerados</v>
      </c>
      <c r="O554" s="34">
        <f t="shared" si="99"/>
        <v>0</v>
      </c>
      <c r="P554" s="34">
        <f t="shared" si="100"/>
        <v>0</v>
      </c>
    </row>
    <row r="555" spans="3:16" ht="18.600000000000001" customHeight="1" x14ac:dyDescent="0.3">
      <c r="C555"/>
      <c r="D555"/>
      <c r="H555" s="34" t="str">
        <f t="shared" si="93"/>
        <v>LLAYLLAY 19 V</v>
      </c>
      <c r="I555" s="34" t="str">
        <f t="shared" si="94"/>
        <v>SANDEK 2</v>
      </c>
      <c r="J555" s="34" t="str">
        <f t="shared" si="95"/>
        <v>JUAN GOMEZ</v>
      </c>
      <c r="K555" s="34">
        <f t="shared" si="101"/>
        <v>0</v>
      </c>
      <c r="L555" s="34">
        <f t="shared" si="96"/>
        <v>304</v>
      </c>
      <c r="M555" s="34">
        <f t="shared" si="97"/>
        <v>0</v>
      </c>
      <c r="N555" s="34" t="str">
        <f t="shared" si="98"/>
        <v>Puntos no considerados</v>
      </c>
      <c r="O555" s="34">
        <f t="shared" si="99"/>
        <v>0</v>
      </c>
      <c r="P555" s="34">
        <f t="shared" si="100"/>
        <v>0</v>
      </c>
    </row>
    <row r="556" spans="3:16" ht="18.600000000000001" customHeight="1" x14ac:dyDescent="0.3">
      <c r="C556"/>
      <c r="D556"/>
      <c r="H556" s="34" t="str">
        <f t="shared" si="93"/>
        <v>LLAYLLAY 19 V</v>
      </c>
      <c r="I556" s="34" t="str">
        <f t="shared" si="94"/>
        <v>SANDEK 2</v>
      </c>
      <c r="J556" s="34" t="str">
        <f t="shared" si="95"/>
        <v>JUAN GOMEZ</v>
      </c>
      <c r="K556" s="34">
        <f t="shared" si="101"/>
        <v>0</v>
      </c>
      <c r="L556" s="34">
        <f t="shared" si="96"/>
        <v>305</v>
      </c>
      <c r="M556" s="34">
        <f t="shared" si="97"/>
        <v>0</v>
      </c>
      <c r="N556" s="34" t="str">
        <f t="shared" si="98"/>
        <v>Puntos no considerados</v>
      </c>
      <c r="O556" s="34">
        <f t="shared" si="99"/>
        <v>0</v>
      </c>
      <c r="P556" s="34">
        <f t="shared" si="100"/>
        <v>0</v>
      </c>
    </row>
    <row r="557" spans="3:16" ht="18.600000000000001" customHeight="1" x14ac:dyDescent="0.3">
      <c r="C557"/>
      <c r="D557"/>
      <c r="H557" s="34" t="str">
        <f t="shared" si="93"/>
        <v>LLAYLLAY 19 V</v>
      </c>
      <c r="I557" s="34" t="str">
        <f t="shared" si="94"/>
        <v>SANDEK 2</v>
      </c>
      <c r="J557" s="34" t="str">
        <f t="shared" si="95"/>
        <v>JUAN GOMEZ</v>
      </c>
      <c r="K557" s="34">
        <f t="shared" si="101"/>
        <v>0</v>
      </c>
      <c r="L557" s="34">
        <f t="shared" si="96"/>
        <v>306</v>
      </c>
      <c r="M557" s="34">
        <f t="shared" si="97"/>
        <v>0</v>
      </c>
      <c r="N557" s="34" t="str">
        <f t="shared" si="98"/>
        <v>Puntos no considerados</v>
      </c>
      <c r="O557" s="34">
        <f t="shared" si="99"/>
        <v>0</v>
      </c>
      <c r="P557" s="34">
        <f t="shared" si="100"/>
        <v>0</v>
      </c>
    </row>
    <row r="558" spans="3:16" ht="18.600000000000001" customHeight="1" x14ac:dyDescent="0.3">
      <c r="C558"/>
      <c r="D558"/>
      <c r="H558" s="34" t="str">
        <f t="shared" si="93"/>
        <v>LLAYLLAY 19 V</v>
      </c>
      <c r="I558" s="34" t="str">
        <f t="shared" si="94"/>
        <v>SANDEK 2</v>
      </c>
      <c r="J558" s="34" t="str">
        <f t="shared" si="95"/>
        <v>JUAN GOMEZ</v>
      </c>
      <c r="K558" s="34">
        <f t="shared" si="101"/>
        <v>0</v>
      </c>
      <c r="L558" s="34">
        <f t="shared" si="96"/>
        <v>307</v>
      </c>
      <c r="M558" s="34">
        <f t="shared" si="97"/>
        <v>0</v>
      </c>
      <c r="N558" s="34" t="str">
        <f t="shared" si="98"/>
        <v>Puntos no considerados</v>
      </c>
      <c r="O558" s="34">
        <f t="shared" si="99"/>
        <v>0</v>
      </c>
      <c r="P558" s="34">
        <f t="shared" si="100"/>
        <v>0</v>
      </c>
    </row>
    <row r="559" spans="3:16" ht="18.600000000000001" customHeight="1" x14ac:dyDescent="0.3">
      <c r="C559"/>
      <c r="D559"/>
      <c r="H559" s="34" t="str">
        <f t="shared" si="93"/>
        <v>LLAYLLAY 19 V</v>
      </c>
      <c r="I559" s="34" t="str">
        <f t="shared" si="94"/>
        <v>SANDEK 2</v>
      </c>
      <c r="J559" s="34" t="str">
        <f t="shared" si="95"/>
        <v>JUAN GOMEZ</v>
      </c>
      <c r="K559" s="34">
        <f t="shared" si="101"/>
        <v>0</v>
      </c>
      <c r="L559" s="34">
        <f t="shared" si="96"/>
        <v>308</v>
      </c>
      <c r="M559" s="34">
        <f t="shared" si="97"/>
        <v>0</v>
      </c>
      <c r="N559" s="34" t="str">
        <f t="shared" si="98"/>
        <v>Puntos no considerados</v>
      </c>
      <c r="O559" s="34">
        <f t="shared" si="99"/>
        <v>0</v>
      </c>
      <c r="P559" s="34">
        <f t="shared" si="100"/>
        <v>0</v>
      </c>
    </row>
    <row r="560" spans="3:16" ht="18.600000000000001" customHeight="1" x14ac:dyDescent="0.3">
      <c r="C560"/>
      <c r="D560"/>
      <c r="H560" s="34" t="str">
        <f t="shared" si="93"/>
        <v>LLAYLLAY 19 V</v>
      </c>
      <c r="I560" s="34" t="str">
        <f t="shared" si="94"/>
        <v>SANDEK 2</v>
      </c>
      <c r="J560" s="34" t="str">
        <f t="shared" si="95"/>
        <v>JUAN GOMEZ</v>
      </c>
      <c r="K560" s="34">
        <f t="shared" si="101"/>
        <v>0</v>
      </c>
      <c r="L560" s="34">
        <f t="shared" si="96"/>
        <v>309</v>
      </c>
      <c r="M560" s="34">
        <f t="shared" si="97"/>
        <v>0</v>
      </c>
      <c r="N560" s="34" t="str">
        <f t="shared" si="98"/>
        <v>Puntos no considerados</v>
      </c>
      <c r="O560" s="34">
        <f t="shared" si="99"/>
        <v>0</v>
      </c>
      <c r="P560" s="34">
        <f t="shared" si="100"/>
        <v>0</v>
      </c>
    </row>
    <row r="561" spans="3:16" ht="18.600000000000001" customHeight="1" x14ac:dyDescent="0.3">
      <c r="C561"/>
      <c r="D561"/>
      <c r="H561" s="34" t="str">
        <f t="shared" si="93"/>
        <v>LLAYLLAY 19 V</v>
      </c>
      <c r="I561" s="34" t="str">
        <f t="shared" si="94"/>
        <v>SANDEK 2</v>
      </c>
      <c r="J561" s="34" t="str">
        <f t="shared" si="95"/>
        <v>JUAN GOMEZ</v>
      </c>
      <c r="K561" s="34">
        <f t="shared" si="101"/>
        <v>0</v>
      </c>
      <c r="L561" s="34">
        <f t="shared" si="96"/>
        <v>310</v>
      </c>
      <c r="M561" s="34">
        <f t="shared" si="97"/>
        <v>0</v>
      </c>
      <c r="N561" s="34" t="str">
        <f t="shared" si="98"/>
        <v>Puntos no considerados</v>
      </c>
      <c r="O561" s="34">
        <f t="shared" si="99"/>
        <v>0</v>
      </c>
      <c r="P561" s="34">
        <f t="shared" si="100"/>
        <v>0</v>
      </c>
    </row>
    <row r="562" spans="3:16" ht="18.600000000000001" customHeight="1" x14ac:dyDescent="0.3">
      <c r="C562"/>
      <c r="D562"/>
      <c r="H562" s="34" t="str">
        <f t="shared" si="93"/>
        <v>LLAYLLAY 19 V</v>
      </c>
      <c r="I562" s="34" t="str">
        <f t="shared" si="94"/>
        <v>SANDEK 2</v>
      </c>
      <c r="J562" s="34" t="str">
        <f t="shared" si="95"/>
        <v>JUAN GOMEZ</v>
      </c>
      <c r="K562" s="34">
        <f t="shared" si="101"/>
        <v>0</v>
      </c>
      <c r="L562" s="34">
        <f t="shared" si="96"/>
        <v>311</v>
      </c>
      <c r="M562" s="34">
        <f t="shared" si="97"/>
        <v>0</v>
      </c>
      <c r="N562" s="34" t="str">
        <f t="shared" si="98"/>
        <v>Puntos no considerados</v>
      </c>
      <c r="O562" s="34">
        <f t="shared" si="99"/>
        <v>0</v>
      </c>
      <c r="P562" s="34">
        <f t="shared" si="100"/>
        <v>0</v>
      </c>
    </row>
    <row r="563" spans="3:16" ht="18.600000000000001" customHeight="1" x14ac:dyDescent="0.3">
      <c r="C563"/>
      <c r="D563"/>
      <c r="H563" s="34" t="str">
        <f t="shared" si="93"/>
        <v>LLAYLLAY 19 V</v>
      </c>
      <c r="I563" s="34" t="str">
        <f t="shared" si="94"/>
        <v>SANDEK 2</v>
      </c>
      <c r="J563" s="34" t="str">
        <f t="shared" si="95"/>
        <v>JUAN GOMEZ</v>
      </c>
      <c r="K563" s="34">
        <f t="shared" si="101"/>
        <v>0</v>
      </c>
      <c r="L563" s="34">
        <f t="shared" si="96"/>
        <v>312</v>
      </c>
      <c r="M563" s="34">
        <f t="shared" si="97"/>
        <v>0</v>
      </c>
      <c r="N563" s="34" t="str">
        <f t="shared" si="98"/>
        <v>Puntos no considerados</v>
      </c>
      <c r="O563" s="34">
        <f t="shared" si="99"/>
        <v>0</v>
      </c>
      <c r="P563" s="34">
        <f t="shared" si="100"/>
        <v>0</v>
      </c>
    </row>
    <row r="564" spans="3:16" ht="18.600000000000001" customHeight="1" x14ac:dyDescent="0.3">
      <c r="C564"/>
      <c r="D564"/>
      <c r="H564" s="34" t="str">
        <f t="shared" si="93"/>
        <v>LLAYLLAY 19 V</v>
      </c>
      <c r="I564" s="34" t="str">
        <f t="shared" si="94"/>
        <v>SANDEK 2</v>
      </c>
      <c r="J564" s="34" t="str">
        <f t="shared" si="95"/>
        <v>JUAN GOMEZ</v>
      </c>
      <c r="K564" s="34">
        <f t="shared" si="101"/>
        <v>0</v>
      </c>
      <c r="L564" s="34">
        <f t="shared" si="96"/>
        <v>313</v>
      </c>
      <c r="M564" s="34">
        <f t="shared" si="97"/>
        <v>0</v>
      </c>
      <c r="N564" s="34" t="str">
        <f t="shared" si="98"/>
        <v>Puntos no considerados</v>
      </c>
      <c r="O564" s="34">
        <f t="shared" si="99"/>
        <v>0</v>
      </c>
      <c r="P564" s="34">
        <f t="shared" si="100"/>
        <v>0</v>
      </c>
    </row>
    <row r="565" spans="3:16" ht="18.600000000000001" customHeight="1" x14ac:dyDescent="0.3">
      <c r="C565"/>
      <c r="D565"/>
      <c r="H565" s="34" t="str">
        <f t="shared" si="93"/>
        <v>LLAYLLAY 19 V</v>
      </c>
      <c r="I565" s="34" t="str">
        <f t="shared" si="94"/>
        <v>SANDEK 2</v>
      </c>
      <c r="J565" s="34" t="str">
        <f t="shared" si="95"/>
        <v>JUAN GOMEZ</v>
      </c>
      <c r="K565" s="34">
        <f t="shared" si="101"/>
        <v>0</v>
      </c>
      <c r="L565" s="34">
        <f t="shared" si="96"/>
        <v>314</v>
      </c>
      <c r="M565" s="34">
        <f t="shared" si="97"/>
        <v>0</v>
      </c>
      <c r="N565" s="34" t="str">
        <f t="shared" si="98"/>
        <v>Puntos no considerados</v>
      </c>
      <c r="O565" s="34">
        <f t="shared" si="99"/>
        <v>0</v>
      </c>
      <c r="P565" s="34">
        <f t="shared" si="100"/>
        <v>0</v>
      </c>
    </row>
    <row r="566" spans="3:16" ht="18.600000000000001" customHeight="1" x14ac:dyDescent="0.3">
      <c r="C566"/>
      <c r="D566"/>
      <c r="H566" s="34" t="str">
        <f t="shared" si="93"/>
        <v>LLAYLLAY 19 V</v>
      </c>
      <c r="I566" s="34" t="str">
        <f t="shared" si="94"/>
        <v>SANDEK 2</v>
      </c>
      <c r="J566" s="34" t="str">
        <f t="shared" si="95"/>
        <v>JUAN GOMEZ</v>
      </c>
      <c r="K566" s="34">
        <f t="shared" si="101"/>
        <v>0</v>
      </c>
      <c r="L566" s="34">
        <f t="shared" si="96"/>
        <v>315</v>
      </c>
      <c r="M566" s="34">
        <f t="shared" si="97"/>
        <v>0</v>
      </c>
      <c r="N566" s="34" t="str">
        <f t="shared" si="98"/>
        <v>Puntos no considerados</v>
      </c>
      <c r="O566" s="34">
        <f t="shared" si="99"/>
        <v>0</v>
      </c>
      <c r="P566" s="34">
        <f t="shared" si="100"/>
        <v>0</v>
      </c>
    </row>
    <row r="567" spans="3:16" ht="18.600000000000001" customHeight="1" x14ac:dyDescent="0.3">
      <c r="C567"/>
      <c r="D567"/>
      <c r="H567" s="34" t="str">
        <f t="shared" si="93"/>
        <v>LLAYLLAY 19 V</v>
      </c>
      <c r="I567" s="34" t="str">
        <f t="shared" si="94"/>
        <v>SANDEK 2</v>
      </c>
      <c r="J567" s="34" t="str">
        <f t="shared" si="95"/>
        <v>JUAN GOMEZ</v>
      </c>
      <c r="K567" s="34">
        <f t="shared" si="101"/>
        <v>0</v>
      </c>
      <c r="L567" s="34">
        <f t="shared" si="96"/>
        <v>316</v>
      </c>
      <c r="M567" s="34">
        <f t="shared" si="97"/>
        <v>0</v>
      </c>
      <c r="N567" s="34" t="str">
        <f t="shared" si="98"/>
        <v>Puntos no considerados</v>
      </c>
      <c r="O567" s="34">
        <f t="shared" si="99"/>
        <v>0</v>
      </c>
      <c r="P567" s="34">
        <f t="shared" si="100"/>
        <v>0</v>
      </c>
    </row>
    <row r="568" spans="3:16" ht="18.600000000000001" customHeight="1" x14ac:dyDescent="0.3">
      <c r="C568"/>
      <c r="D568"/>
      <c r="H568" s="34" t="str">
        <f t="shared" si="93"/>
        <v>LLAYLLAY 19 V</v>
      </c>
      <c r="I568" s="34" t="str">
        <f t="shared" si="94"/>
        <v>SANDEK 2</v>
      </c>
      <c r="J568" s="34" t="str">
        <f t="shared" si="95"/>
        <v>JUAN GOMEZ</v>
      </c>
      <c r="K568" s="34">
        <f t="shared" si="101"/>
        <v>0</v>
      </c>
      <c r="L568" s="34">
        <f t="shared" si="96"/>
        <v>317</v>
      </c>
      <c r="M568" s="34">
        <f t="shared" si="97"/>
        <v>0</v>
      </c>
      <c r="N568" s="34" t="str">
        <f t="shared" si="98"/>
        <v>Puntos no considerados</v>
      </c>
      <c r="O568" s="34">
        <f t="shared" si="99"/>
        <v>0</v>
      </c>
      <c r="P568" s="34">
        <f t="shared" si="100"/>
        <v>0</v>
      </c>
    </row>
    <row r="569" spans="3:16" ht="18.600000000000001" customHeight="1" x14ac:dyDescent="0.3">
      <c r="C569"/>
      <c r="D569"/>
      <c r="H569" s="34" t="str">
        <f t="shared" si="93"/>
        <v>LLAYLLAY 19 V</v>
      </c>
      <c r="I569" s="34" t="str">
        <f t="shared" si="94"/>
        <v>SANDEK 2</v>
      </c>
      <c r="J569" s="34" t="str">
        <f t="shared" si="95"/>
        <v>JUAN GOMEZ</v>
      </c>
      <c r="K569" s="34">
        <f t="shared" si="101"/>
        <v>0</v>
      </c>
      <c r="L569" s="34">
        <f t="shared" si="96"/>
        <v>318</v>
      </c>
      <c r="M569" s="34">
        <f t="shared" si="97"/>
        <v>0</v>
      </c>
      <c r="N569" s="34" t="str">
        <f t="shared" si="98"/>
        <v>Puntos no considerados</v>
      </c>
      <c r="O569" s="34">
        <f t="shared" si="99"/>
        <v>0</v>
      </c>
      <c r="P569" s="34">
        <f t="shared" si="100"/>
        <v>0</v>
      </c>
    </row>
    <row r="570" spans="3:16" ht="18.600000000000001" customHeight="1" x14ac:dyDescent="0.3">
      <c r="C570"/>
      <c r="D570"/>
      <c r="H570" s="34" t="str">
        <f t="shared" si="93"/>
        <v>LLAYLLAY 19 V</v>
      </c>
      <c r="I570" s="34" t="str">
        <f t="shared" si="94"/>
        <v>SANDEK 2</v>
      </c>
      <c r="J570" s="34" t="str">
        <f t="shared" si="95"/>
        <v>JUAN GOMEZ</v>
      </c>
      <c r="K570" s="34">
        <f t="shared" si="101"/>
        <v>0</v>
      </c>
      <c r="L570" s="34">
        <f t="shared" si="96"/>
        <v>319</v>
      </c>
      <c r="M570" s="34">
        <f t="shared" si="97"/>
        <v>0</v>
      </c>
      <c r="N570" s="34" t="str">
        <f t="shared" si="98"/>
        <v>Puntos no considerados</v>
      </c>
      <c r="O570" s="34">
        <f t="shared" si="99"/>
        <v>0</v>
      </c>
      <c r="P570" s="34">
        <f t="shared" si="100"/>
        <v>0</v>
      </c>
    </row>
    <row r="571" spans="3:16" ht="18.600000000000001" customHeight="1" x14ac:dyDescent="0.3">
      <c r="C571"/>
      <c r="D571"/>
      <c r="H571" s="34" t="str">
        <f t="shared" si="93"/>
        <v>LLAYLLAY 19 V</v>
      </c>
      <c r="I571" s="34" t="str">
        <f t="shared" si="94"/>
        <v>SANDEK 2</v>
      </c>
      <c r="J571" s="34" t="str">
        <f t="shared" si="95"/>
        <v>JUAN GOMEZ</v>
      </c>
      <c r="K571" s="34">
        <f t="shared" si="101"/>
        <v>0</v>
      </c>
      <c r="L571" s="34">
        <f t="shared" si="96"/>
        <v>320</v>
      </c>
      <c r="M571" s="34">
        <f t="shared" si="97"/>
        <v>0</v>
      </c>
      <c r="N571" s="34" t="str">
        <f t="shared" si="98"/>
        <v>Puntos no considerados</v>
      </c>
      <c r="O571" s="34">
        <f t="shared" si="99"/>
        <v>0</v>
      </c>
      <c r="P571" s="34">
        <f t="shared" si="100"/>
        <v>0</v>
      </c>
    </row>
    <row r="572" spans="3:16" ht="18.600000000000001" customHeight="1" x14ac:dyDescent="0.3">
      <c r="C572"/>
      <c r="D572"/>
      <c r="H572" s="34" t="str">
        <f t="shared" si="93"/>
        <v>LLAYLLAY 19 V</v>
      </c>
      <c r="I572" s="34" t="str">
        <f t="shared" si="94"/>
        <v>SANDEK 2</v>
      </c>
      <c r="J572" s="34" t="str">
        <f t="shared" si="95"/>
        <v>JUAN GOMEZ</v>
      </c>
      <c r="K572" s="34">
        <f t="shared" si="101"/>
        <v>0</v>
      </c>
      <c r="L572" s="34">
        <f t="shared" si="96"/>
        <v>321</v>
      </c>
      <c r="M572" s="34">
        <f t="shared" si="97"/>
        <v>0</v>
      </c>
      <c r="N572" s="34" t="str">
        <f t="shared" si="98"/>
        <v>Puntos no considerados</v>
      </c>
      <c r="O572" s="34">
        <f t="shared" si="99"/>
        <v>0</v>
      </c>
      <c r="P572" s="34">
        <f t="shared" si="100"/>
        <v>0</v>
      </c>
    </row>
    <row r="573" spans="3:16" ht="18.600000000000001" customHeight="1" x14ac:dyDescent="0.3">
      <c r="C573"/>
      <c r="D573"/>
      <c r="H573" s="34" t="str">
        <f t="shared" ref="H573:H636" si="102">IF(A573="",H572,A573)</f>
        <v>LLAYLLAY 19 V</v>
      </c>
      <c r="I573" s="34" t="str">
        <f t="shared" ref="I573:I636" si="103">IF(B573="",I572,B573)</f>
        <v>SANDEK 2</v>
      </c>
      <c r="J573" s="34" t="str">
        <f t="shared" ref="J573:J636" si="104">IF(C573="",J572,C573)</f>
        <v>JUAN GOMEZ</v>
      </c>
      <c r="K573" s="34">
        <f t="shared" si="101"/>
        <v>0</v>
      </c>
      <c r="L573" s="34">
        <f t="shared" ref="L573:L636" si="105">IF(H573=H572,IF(I573=I572,L572+1,1),1)</f>
        <v>322</v>
      </c>
      <c r="M573" s="34">
        <f t="shared" ref="M573:M636" si="106">IF(L573&lt;5,1,0)</f>
        <v>0</v>
      </c>
      <c r="N573" s="34" t="str">
        <f t="shared" ref="N573:N636" si="107">IF(M573=1,"Puntos por equipo","Puntos no considerados")</f>
        <v>Puntos no considerados</v>
      </c>
      <c r="O573" s="34">
        <f t="shared" ref="O573:O636" si="108">M573*K573</f>
        <v>0</v>
      </c>
      <c r="P573" s="34">
        <f t="shared" ref="P573:P636" si="109">(1-M573)*K573</f>
        <v>0</v>
      </c>
    </row>
    <row r="574" spans="3:16" ht="18.600000000000001" customHeight="1" x14ac:dyDescent="0.3">
      <c r="C574"/>
      <c r="D574"/>
      <c r="H574" s="34" t="str">
        <f t="shared" si="102"/>
        <v>LLAYLLAY 19 V</v>
      </c>
      <c r="I574" s="34" t="str">
        <f t="shared" si="103"/>
        <v>SANDEK 2</v>
      </c>
      <c r="J574" s="34" t="str">
        <f t="shared" si="104"/>
        <v>JUAN GOMEZ</v>
      </c>
      <c r="K574" s="34">
        <f t="shared" si="101"/>
        <v>0</v>
      </c>
      <c r="L574" s="34">
        <f t="shared" si="105"/>
        <v>323</v>
      </c>
      <c r="M574" s="34">
        <f t="shared" si="106"/>
        <v>0</v>
      </c>
      <c r="N574" s="34" t="str">
        <f t="shared" si="107"/>
        <v>Puntos no considerados</v>
      </c>
      <c r="O574" s="34">
        <f t="shared" si="108"/>
        <v>0</v>
      </c>
      <c r="P574" s="34">
        <f t="shared" si="109"/>
        <v>0</v>
      </c>
    </row>
    <row r="575" spans="3:16" ht="18.600000000000001" customHeight="1" x14ac:dyDescent="0.3">
      <c r="C575"/>
      <c r="D575"/>
      <c r="H575" s="34" t="str">
        <f t="shared" si="102"/>
        <v>LLAYLLAY 19 V</v>
      </c>
      <c r="I575" s="34" t="str">
        <f t="shared" si="103"/>
        <v>SANDEK 2</v>
      </c>
      <c r="J575" s="34" t="str">
        <f t="shared" si="104"/>
        <v>JUAN GOMEZ</v>
      </c>
      <c r="K575" s="34">
        <f t="shared" si="101"/>
        <v>0</v>
      </c>
      <c r="L575" s="34">
        <f t="shared" si="105"/>
        <v>324</v>
      </c>
      <c r="M575" s="34">
        <f t="shared" si="106"/>
        <v>0</v>
      </c>
      <c r="N575" s="34" t="str">
        <f t="shared" si="107"/>
        <v>Puntos no considerados</v>
      </c>
      <c r="O575" s="34">
        <f t="shared" si="108"/>
        <v>0</v>
      </c>
      <c r="P575" s="34">
        <f t="shared" si="109"/>
        <v>0</v>
      </c>
    </row>
    <row r="576" spans="3:16" ht="18.600000000000001" customHeight="1" x14ac:dyDescent="0.3">
      <c r="C576"/>
      <c r="D576"/>
      <c r="H576" s="34" t="str">
        <f t="shared" si="102"/>
        <v>LLAYLLAY 19 V</v>
      </c>
      <c r="I576" s="34" t="str">
        <f t="shared" si="103"/>
        <v>SANDEK 2</v>
      </c>
      <c r="J576" s="34" t="str">
        <f t="shared" si="104"/>
        <v>JUAN GOMEZ</v>
      </c>
      <c r="K576" s="34">
        <f t="shared" si="101"/>
        <v>0</v>
      </c>
      <c r="L576" s="34">
        <f t="shared" si="105"/>
        <v>325</v>
      </c>
      <c r="M576" s="34">
        <f t="shared" si="106"/>
        <v>0</v>
      </c>
      <c r="N576" s="34" t="str">
        <f t="shared" si="107"/>
        <v>Puntos no considerados</v>
      </c>
      <c r="O576" s="34">
        <f t="shared" si="108"/>
        <v>0</v>
      </c>
      <c r="P576" s="34">
        <f t="shared" si="109"/>
        <v>0</v>
      </c>
    </row>
    <row r="577" spans="3:16" ht="18.600000000000001" customHeight="1" x14ac:dyDescent="0.3">
      <c r="C577"/>
      <c r="D577"/>
      <c r="H577" s="34" t="str">
        <f t="shared" si="102"/>
        <v>LLAYLLAY 19 V</v>
      </c>
      <c r="I577" s="34" t="str">
        <f t="shared" si="103"/>
        <v>SANDEK 2</v>
      </c>
      <c r="J577" s="34" t="str">
        <f t="shared" si="104"/>
        <v>JUAN GOMEZ</v>
      </c>
      <c r="K577" s="34">
        <f t="shared" si="101"/>
        <v>0</v>
      </c>
      <c r="L577" s="34">
        <f t="shared" si="105"/>
        <v>326</v>
      </c>
      <c r="M577" s="34">
        <f t="shared" si="106"/>
        <v>0</v>
      </c>
      <c r="N577" s="34" t="str">
        <f t="shared" si="107"/>
        <v>Puntos no considerados</v>
      </c>
      <c r="O577" s="34">
        <f t="shared" si="108"/>
        <v>0</v>
      </c>
      <c r="P577" s="34">
        <f t="shared" si="109"/>
        <v>0</v>
      </c>
    </row>
    <row r="578" spans="3:16" ht="18.600000000000001" customHeight="1" x14ac:dyDescent="0.3">
      <c r="C578"/>
      <c r="D578"/>
      <c r="H578" s="34" t="str">
        <f t="shared" si="102"/>
        <v>LLAYLLAY 19 V</v>
      </c>
      <c r="I578" s="34" t="str">
        <f t="shared" si="103"/>
        <v>SANDEK 2</v>
      </c>
      <c r="J578" s="34" t="str">
        <f t="shared" si="104"/>
        <v>JUAN GOMEZ</v>
      </c>
      <c r="K578" s="34">
        <f t="shared" si="101"/>
        <v>0</v>
      </c>
      <c r="L578" s="34">
        <f t="shared" si="105"/>
        <v>327</v>
      </c>
      <c r="M578" s="34">
        <f t="shared" si="106"/>
        <v>0</v>
      </c>
      <c r="N578" s="34" t="str">
        <f t="shared" si="107"/>
        <v>Puntos no considerados</v>
      </c>
      <c r="O578" s="34">
        <f t="shared" si="108"/>
        <v>0</v>
      </c>
      <c r="P578" s="34">
        <f t="shared" si="109"/>
        <v>0</v>
      </c>
    </row>
    <row r="579" spans="3:16" ht="18.600000000000001" customHeight="1" x14ac:dyDescent="0.3">
      <c r="C579"/>
      <c r="D579"/>
      <c r="H579" s="34" t="str">
        <f t="shared" si="102"/>
        <v>LLAYLLAY 19 V</v>
      </c>
      <c r="I579" s="34" t="str">
        <f t="shared" si="103"/>
        <v>SANDEK 2</v>
      </c>
      <c r="J579" s="34" t="str">
        <f t="shared" si="104"/>
        <v>JUAN GOMEZ</v>
      </c>
      <c r="K579" s="34">
        <f t="shared" si="101"/>
        <v>0</v>
      </c>
      <c r="L579" s="34">
        <f t="shared" si="105"/>
        <v>328</v>
      </c>
      <c r="M579" s="34">
        <f t="shared" si="106"/>
        <v>0</v>
      </c>
      <c r="N579" s="34" t="str">
        <f t="shared" si="107"/>
        <v>Puntos no considerados</v>
      </c>
      <c r="O579" s="34">
        <f t="shared" si="108"/>
        <v>0</v>
      </c>
      <c r="P579" s="34">
        <f t="shared" si="109"/>
        <v>0</v>
      </c>
    </row>
    <row r="580" spans="3:16" ht="18.600000000000001" customHeight="1" x14ac:dyDescent="0.3">
      <c r="C580"/>
      <c r="D580"/>
      <c r="H580" s="34" t="str">
        <f t="shared" si="102"/>
        <v>LLAYLLAY 19 V</v>
      </c>
      <c r="I580" s="34" t="str">
        <f t="shared" si="103"/>
        <v>SANDEK 2</v>
      </c>
      <c r="J580" s="34" t="str">
        <f t="shared" si="104"/>
        <v>JUAN GOMEZ</v>
      </c>
      <c r="K580" s="34">
        <f t="shared" si="101"/>
        <v>0</v>
      </c>
      <c r="L580" s="34">
        <f t="shared" si="105"/>
        <v>329</v>
      </c>
      <c r="M580" s="34">
        <f t="shared" si="106"/>
        <v>0</v>
      </c>
      <c r="N580" s="34" t="str">
        <f t="shared" si="107"/>
        <v>Puntos no considerados</v>
      </c>
      <c r="O580" s="34">
        <f t="shared" si="108"/>
        <v>0</v>
      </c>
      <c r="P580" s="34">
        <f t="shared" si="109"/>
        <v>0</v>
      </c>
    </row>
    <row r="581" spans="3:16" ht="18.600000000000001" customHeight="1" x14ac:dyDescent="0.3">
      <c r="C581"/>
      <c r="D581"/>
      <c r="H581" s="34" t="str">
        <f t="shared" si="102"/>
        <v>LLAYLLAY 19 V</v>
      </c>
      <c r="I581" s="34" t="str">
        <f t="shared" si="103"/>
        <v>SANDEK 2</v>
      </c>
      <c r="J581" s="34" t="str">
        <f t="shared" si="104"/>
        <v>JUAN GOMEZ</v>
      </c>
      <c r="K581" s="34">
        <f t="shared" si="101"/>
        <v>0</v>
      </c>
      <c r="L581" s="34">
        <f t="shared" si="105"/>
        <v>330</v>
      </c>
      <c r="M581" s="34">
        <f t="shared" si="106"/>
        <v>0</v>
      </c>
      <c r="N581" s="34" t="str">
        <f t="shared" si="107"/>
        <v>Puntos no considerados</v>
      </c>
      <c r="O581" s="34">
        <f t="shared" si="108"/>
        <v>0</v>
      </c>
      <c r="P581" s="34">
        <f t="shared" si="109"/>
        <v>0</v>
      </c>
    </row>
    <row r="582" spans="3:16" ht="18.600000000000001" customHeight="1" x14ac:dyDescent="0.3">
      <c r="C582"/>
      <c r="D582"/>
      <c r="H582" s="34" t="str">
        <f t="shared" si="102"/>
        <v>LLAYLLAY 19 V</v>
      </c>
      <c r="I582" s="34" t="str">
        <f t="shared" si="103"/>
        <v>SANDEK 2</v>
      </c>
      <c r="J582" s="34" t="str">
        <f t="shared" si="104"/>
        <v>JUAN GOMEZ</v>
      </c>
      <c r="K582" s="34">
        <f t="shared" si="101"/>
        <v>0</v>
      </c>
      <c r="L582" s="34">
        <f t="shared" si="105"/>
        <v>331</v>
      </c>
      <c r="M582" s="34">
        <f t="shared" si="106"/>
        <v>0</v>
      </c>
      <c r="N582" s="34" t="str">
        <f t="shared" si="107"/>
        <v>Puntos no considerados</v>
      </c>
      <c r="O582" s="34">
        <f t="shared" si="108"/>
        <v>0</v>
      </c>
      <c r="P582" s="34">
        <f t="shared" si="109"/>
        <v>0</v>
      </c>
    </row>
    <row r="583" spans="3:16" ht="18.600000000000001" customHeight="1" x14ac:dyDescent="0.3">
      <c r="C583"/>
      <c r="D583"/>
      <c r="H583" s="34" t="str">
        <f t="shared" si="102"/>
        <v>LLAYLLAY 19 V</v>
      </c>
      <c r="I583" s="34" t="str">
        <f t="shared" si="103"/>
        <v>SANDEK 2</v>
      </c>
      <c r="J583" s="34" t="str">
        <f t="shared" si="104"/>
        <v>JUAN GOMEZ</v>
      </c>
      <c r="K583" s="34">
        <f t="shared" ref="K583:K646" si="110">D583</f>
        <v>0</v>
      </c>
      <c r="L583" s="34">
        <f t="shared" si="105"/>
        <v>332</v>
      </c>
      <c r="M583" s="34">
        <f t="shared" si="106"/>
        <v>0</v>
      </c>
      <c r="N583" s="34" t="str">
        <f t="shared" si="107"/>
        <v>Puntos no considerados</v>
      </c>
      <c r="O583" s="34">
        <f t="shared" si="108"/>
        <v>0</v>
      </c>
      <c r="P583" s="34">
        <f t="shared" si="109"/>
        <v>0</v>
      </c>
    </row>
    <row r="584" spans="3:16" ht="18.600000000000001" customHeight="1" x14ac:dyDescent="0.3">
      <c r="C584"/>
      <c r="D584"/>
      <c r="H584" s="34" t="str">
        <f t="shared" si="102"/>
        <v>LLAYLLAY 19 V</v>
      </c>
      <c r="I584" s="34" t="str">
        <f t="shared" si="103"/>
        <v>SANDEK 2</v>
      </c>
      <c r="J584" s="34" t="str">
        <f t="shared" si="104"/>
        <v>JUAN GOMEZ</v>
      </c>
      <c r="K584" s="34">
        <f t="shared" si="110"/>
        <v>0</v>
      </c>
      <c r="L584" s="34">
        <f t="shared" si="105"/>
        <v>333</v>
      </c>
      <c r="M584" s="34">
        <f t="shared" si="106"/>
        <v>0</v>
      </c>
      <c r="N584" s="34" t="str">
        <f t="shared" si="107"/>
        <v>Puntos no considerados</v>
      </c>
      <c r="O584" s="34">
        <f t="shared" si="108"/>
        <v>0</v>
      </c>
      <c r="P584" s="34">
        <f t="shared" si="109"/>
        <v>0</v>
      </c>
    </row>
    <row r="585" spans="3:16" ht="18.600000000000001" customHeight="1" x14ac:dyDescent="0.3">
      <c r="C585"/>
      <c r="D585"/>
      <c r="H585" s="34" t="str">
        <f t="shared" si="102"/>
        <v>LLAYLLAY 19 V</v>
      </c>
      <c r="I585" s="34" t="str">
        <f t="shared" si="103"/>
        <v>SANDEK 2</v>
      </c>
      <c r="J585" s="34" t="str">
        <f t="shared" si="104"/>
        <v>JUAN GOMEZ</v>
      </c>
      <c r="K585" s="34">
        <f t="shared" si="110"/>
        <v>0</v>
      </c>
      <c r="L585" s="34">
        <f t="shared" si="105"/>
        <v>334</v>
      </c>
      <c r="M585" s="34">
        <f t="shared" si="106"/>
        <v>0</v>
      </c>
      <c r="N585" s="34" t="str">
        <f t="shared" si="107"/>
        <v>Puntos no considerados</v>
      </c>
      <c r="O585" s="34">
        <f t="shared" si="108"/>
        <v>0</v>
      </c>
      <c r="P585" s="34">
        <f t="shared" si="109"/>
        <v>0</v>
      </c>
    </row>
    <row r="586" spans="3:16" ht="18.600000000000001" customHeight="1" x14ac:dyDescent="0.3">
      <c r="C586"/>
      <c r="D586"/>
      <c r="H586" s="34" t="str">
        <f t="shared" si="102"/>
        <v>LLAYLLAY 19 V</v>
      </c>
      <c r="I586" s="34" t="str">
        <f t="shared" si="103"/>
        <v>SANDEK 2</v>
      </c>
      <c r="J586" s="34" t="str">
        <f t="shared" si="104"/>
        <v>JUAN GOMEZ</v>
      </c>
      <c r="K586" s="34">
        <f t="shared" si="110"/>
        <v>0</v>
      </c>
      <c r="L586" s="34">
        <f t="shared" si="105"/>
        <v>335</v>
      </c>
      <c r="M586" s="34">
        <f t="shared" si="106"/>
        <v>0</v>
      </c>
      <c r="N586" s="34" t="str">
        <f t="shared" si="107"/>
        <v>Puntos no considerados</v>
      </c>
      <c r="O586" s="34">
        <f t="shared" si="108"/>
        <v>0</v>
      </c>
      <c r="P586" s="34">
        <f t="shared" si="109"/>
        <v>0</v>
      </c>
    </row>
    <row r="587" spans="3:16" ht="18.600000000000001" customHeight="1" x14ac:dyDescent="0.3">
      <c r="C587"/>
      <c r="D587"/>
      <c r="H587" s="34" t="str">
        <f t="shared" si="102"/>
        <v>LLAYLLAY 19 V</v>
      </c>
      <c r="I587" s="34" t="str">
        <f t="shared" si="103"/>
        <v>SANDEK 2</v>
      </c>
      <c r="J587" s="34" t="str">
        <f t="shared" si="104"/>
        <v>JUAN GOMEZ</v>
      </c>
      <c r="K587" s="34">
        <f t="shared" si="110"/>
        <v>0</v>
      </c>
      <c r="L587" s="34">
        <f t="shared" si="105"/>
        <v>336</v>
      </c>
      <c r="M587" s="34">
        <f t="shared" si="106"/>
        <v>0</v>
      </c>
      <c r="N587" s="34" t="str">
        <f t="shared" si="107"/>
        <v>Puntos no considerados</v>
      </c>
      <c r="O587" s="34">
        <f t="shared" si="108"/>
        <v>0</v>
      </c>
      <c r="P587" s="34">
        <f t="shared" si="109"/>
        <v>0</v>
      </c>
    </row>
    <row r="588" spans="3:16" ht="18.600000000000001" customHeight="1" x14ac:dyDescent="0.3">
      <c r="C588"/>
      <c r="D588"/>
      <c r="H588" s="34" t="str">
        <f t="shared" si="102"/>
        <v>LLAYLLAY 19 V</v>
      </c>
      <c r="I588" s="34" t="str">
        <f t="shared" si="103"/>
        <v>SANDEK 2</v>
      </c>
      <c r="J588" s="34" t="str">
        <f t="shared" si="104"/>
        <v>JUAN GOMEZ</v>
      </c>
      <c r="K588" s="34">
        <f t="shared" si="110"/>
        <v>0</v>
      </c>
      <c r="L588" s="34">
        <f t="shared" si="105"/>
        <v>337</v>
      </c>
      <c r="M588" s="34">
        <f t="shared" si="106"/>
        <v>0</v>
      </c>
      <c r="N588" s="34" t="str">
        <f t="shared" si="107"/>
        <v>Puntos no considerados</v>
      </c>
      <c r="O588" s="34">
        <f t="shared" si="108"/>
        <v>0</v>
      </c>
      <c r="P588" s="34">
        <f t="shared" si="109"/>
        <v>0</v>
      </c>
    </row>
    <row r="589" spans="3:16" ht="18.600000000000001" customHeight="1" x14ac:dyDescent="0.3">
      <c r="C589"/>
      <c r="D589"/>
      <c r="H589" s="34" t="str">
        <f t="shared" si="102"/>
        <v>LLAYLLAY 19 V</v>
      </c>
      <c r="I589" s="34" t="str">
        <f t="shared" si="103"/>
        <v>SANDEK 2</v>
      </c>
      <c r="J589" s="34" t="str">
        <f t="shared" si="104"/>
        <v>JUAN GOMEZ</v>
      </c>
      <c r="K589" s="34">
        <f t="shared" si="110"/>
        <v>0</v>
      </c>
      <c r="L589" s="34">
        <f t="shared" si="105"/>
        <v>338</v>
      </c>
      <c r="M589" s="34">
        <f t="shared" si="106"/>
        <v>0</v>
      </c>
      <c r="N589" s="34" t="str">
        <f t="shared" si="107"/>
        <v>Puntos no considerados</v>
      </c>
      <c r="O589" s="34">
        <f t="shared" si="108"/>
        <v>0</v>
      </c>
      <c r="P589" s="34">
        <f t="shared" si="109"/>
        <v>0</v>
      </c>
    </row>
    <row r="590" spans="3:16" ht="18.600000000000001" customHeight="1" x14ac:dyDescent="0.3">
      <c r="C590"/>
      <c r="D590"/>
      <c r="H590" s="34" t="str">
        <f t="shared" si="102"/>
        <v>LLAYLLAY 19 V</v>
      </c>
      <c r="I590" s="34" t="str">
        <f t="shared" si="103"/>
        <v>SANDEK 2</v>
      </c>
      <c r="J590" s="34" t="str">
        <f t="shared" si="104"/>
        <v>JUAN GOMEZ</v>
      </c>
      <c r="K590" s="34">
        <f t="shared" si="110"/>
        <v>0</v>
      </c>
      <c r="L590" s="34">
        <f t="shared" si="105"/>
        <v>339</v>
      </c>
      <c r="M590" s="34">
        <f t="shared" si="106"/>
        <v>0</v>
      </c>
      <c r="N590" s="34" t="str">
        <f t="shared" si="107"/>
        <v>Puntos no considerados</v>
      </c>
      <c r="O590" s="34">
        <f t="shared" si="108"/>
        <v>0</v>
      </c>
      <c r="P590" s="34">
        <f t="shared" si="109"/>
        <v>0</v>
      </c>
    </row>
    <row r="591" spans="3:16" ht="18.600000000000001" customHeight="1" x14ac:dyDescent="0.3">
      <c r="C591"/>
      <c r="D591"/>
      <c r="H591" s="34" t="str">
        <f t="shared" si="102"/>
        <v>LLAYLLAY 19 V</v>
      </c>
      <c r="I591" s="34" t="str">
        <f t="shared" si="103"/>
        <v>SANDEK 2</v>
      </c>
      <c r="J591" s="34" t="str">
        <f t="shared" si="104"/>
        <v>JUAN GOMEZ</v>
      </c>
      <c r="K591" s="34">
        <f t="shared" si="110"/>
        <v>0</v>
      </c>
      <c r="L591" s="34">
        <f t="shared" si="105"/>
        <v>340</v>
      </c>
      <c r="M591" s="34">
        <f t="shared" si="106"/>
        <v>0</v>
      </c>
      <c r="N591" s="34" t="str">
        <f t="shared" si="107"/>
        <v>Puntos no considerados</v>
      </c>
      <c r="O591" s="34">
        <f t="shared" si="108"/>
        <v>0</v>
      </c>
      <c r="P591" s="34">
        <f t="shared" si="109"/>
        <v>0</v>
      </c>
    </row>
    <row r="592" spans="3:16" ht="18.600000000000001" customHeight="1" x14ac:dyDescent="0.3">
      <c r="C592"/>
      <c r="D592"/>
      <c r="H592" s="34" t="str">
        <f t="shared" si="102"/>
        <v>LLAYLLAY 19 V</v>
      </c>
      <c r="I592" s="34" t="str">
        <f t="shared" si="103"/>
        <v>SANDEK 2</v>
      </c>
      <c r="J592" s="34" t="str">
        <f t="shared" si="104"/>
        <v>JUAN GOMEZ</v>
      </c>
      <c r="K592" s="34">
        <f t="shared" si="110"/>
        <v>0</v>
      </c>
      <c r="L592" s="34">
        <f t="shared" si="105"/>
        <v>341</v>
      </c>
      <c r="M592" s="34">
        <f t="shared" si="106"/>
        <v>0</v>
      </c>
      <c r="N592" s="34" t="str">
        <f t="shared" si="107"/>
        <v>Puntos no considerados</v>
      </c>
      <c r="O592" s="34">
        <f t="shared" si="108"/>
        <v>0</v>
      </c>
      <c r="P592" s="34">
        <f t="shared" si="109"/>
        <v>0</v>
      </c>
    </row>
    <row r="593" spans="3:16" ht="18.600000000000001" customHeight="1" x14ac:dyDescent="0.3">
      <c r="C593"/>
      <c r="D593"/>
      <c r="H593" s="34" t="str">
        <f t="shared" si="102"/>
        <v>LLAYLLAY 19 V</v>
      </c>
      <c r="I593" s="34" t="str">
        <f t="shared" si="103"/>
        <v>SANDEK 2</v>
      </c>
      <c r="J593" s="34" t="str">
        <f t="shared" si="104"/>
        <v>JUAN GOMEZ</v>
      </c>
      <c r="K593" s="34">
        <f t="shared" si="110"/>
        <v>0</v>
      </c>
      <c r="L593" s="34">
        <f t="shared" si="105"/>
        <v>342</v>
      </c>
      <c r="M593" s="34">
        <f t="shared" si="106"/>
        <v>0</v>
      </c>
      <c r="N593" s="34" t="str">
        <f t="shared" si="107"/>
        <v>Puntos no considerados</v>
      </c>
      <c r="O593" s="34">
        <f t="shared" si="108"/>
        <v>0</v>
      </c>
      <c r="P593" s="34">
        <f t="shared" si="109"/>
        <v>0</v>
      </c>
    </row>
    <row r="594" spans="3:16" ht="18.600000000000001" customHeight="1" x14ac:dyDescent="0.3">
      <c r="C594"/>
      <c r="D594"/>
      <c r="H594" s="34" t="str">
        <f t="shared" si="102"/>
        <v>LLAYLLAY 19 V</v>
      </c>
      <c r="I594" s="34" t="str">
        <f t="shared" si="103"/>
        <v>SANDEK 2</v>
      </c>
      <c r="J594" s="34" t="str">
        <f t="shared" si="104"/>
        <v>JUAN GOMEZ</v>
      </c>
      <c r="K594" s="34">
        <f t="shared" si="110"/>
        <v>0</v>
      </c>
      <c r="L594" s="34">
        <f t="shared" si="105"/>
        <v>343</v>
      </c>
      <c r="M594" s="34">
        <f t="shared" si="106"/>
        <v>0</v>
      </c>
      <c r="N594" s="34" t="str">
        <f t="shared" si="107"/>
        <v>Puntos no considerados</v>
      </c>
      <c r="O594" s="34">
        <f t="shared" si="108"/>
        <v>0</v>
      </c>
      <c r="P594" s="34">
        <f t="shared" si="109"/>
        <v>0</v>
      </c>
    </row>
    <row r="595" spans="3:16" ht="18.600000000000001" customHeight="1" x14ac:dyDescent="0.3">
      <c r="C595"/>
      <c r="D595"/>
      <c r="H595" s="34" t="str">
        <f t="shared" si="102"/>
        <v>LLAYLLAY 19 V</v>
      </c>
      <c r="I595" s="34" t="str">
        <f t="shared" si="103"/>
        <v>SANDEK 2</v>
      </c>
      <c r="J595" s="34" t="str">
        <f t="shared" si="104"/>
        <v>JUAN GOMEZ</v>
      </c>
      <c r="K595" s="34">
        <f t="shared" si="110"/>
        <v>0</v>
      </c>
      <c r="L595" s="34">
        <f t="shared" si="105"/>
        <v>344</v>
      </c>
      <c r="M595" s="34">
        <f t="shared" si="106"/>
        <v>0</v>
      </c>
      <c r="N595" s="34" t="str">
        <f t="shared" si="107"/>
        <v>Puntos no considerados</v>
      </c>
      <c r="O595" s="34">
        <f t="shared" si="108"/>
        <v>0</v>
      </c>
      <c r="P595" s="34">
        <f t="shared" si="109"/>
        <v>0</v>
      </c>
    </row>
    <row r="596" spans="3:16" ht="18.600000000000001" customHeight="1" x14ac:dyDescent="0.3">
      <c r="C596"/>
      <c r="D596"/>
      <c r="H596" s="34" t="str">
        <f t="shared" si="102"/>
        <v>LLAYLLAY 19 V</v>
      </c>
      <c r="I596" s="34" t="str">
        <f t="shared" si="103"/>
        <v>SANDEK 2</v>
      </c>
      <c r="J596" s="34" t="str">
        <f t="shared" si="104"/>
        <v>JUAN GOMEZ</v>
      </c>
      <c r="K596" s="34">
        <f t="shared" si="110"/>
        <v>0</v>
      </c>
      <c r="L596" s="34">
        <f t="shared" si="105"/>
        <v>345</v>
      </c>
      <c r="M596" s="34">
        <f t="shared" si="106"/>
        <v>0</v>
      </c>
      <c r="N596" s="34" t="str">
        <f t="shared" si="107"/>
        <v>Puntos no considerados</v>
      </c>
      <c r="O596" s="34">
        <f t="shared" si="108"/>
        <v>0</v>
      </c>
      <c r="P596" s="34">
        <f t="shared" si="109"/>
        <v>0</v>
      </c>
    </row>
    <row r="597" spans="3:16" ht="18.600000000000001" customHeight="1" x14ac:dyDescent="0.3">
      <c r="C597"/>
      <c r="D597"/>
      <c r="H597" s="34" t="str">
        <f t="shared" si="102"/>
        <v>LLAYLLAY 19 V</v>
      </c>
      <c r="I597" s="34" t="str">
        <f t="shared" si="103"/>
        <v>SANDEK 2</v>
      </c>
      <c r="J597" s="34" t="str">
        <f t="shared" si="104"/>
        <v>JUAN GOMEZ</v>
      </c>
      <c r="K597" s="34">
        <f t="shared" si="110"/>
        <v>0</v>
      </c>
      <c r="L597" s="34">
        <f t="shared" si="105"/>
        <v>346</v>
      </c>
      <c r="M597" s="34">
        <f t="shared" si="106"/>
        <v>0</v>
      </c>
      <c r="N597" s="34" t="str">
        <f t="shared" si="107"/>
        <v>Puntos no considerados</v>
      </c>
      <c r="O597" s="34">
        <f t="shared" si="108"/>
        <v>0</v>
      </c>
      <c r="P597" s="34">
        <f t="shared" si="109"/>
        <v>0</v>
      </c>
    </row>
    <row r="598" spans="3:16" ht="18.600000000000001" customHeight="1" x14ac:dyDescent="0.3">
      <c r="C598"/>
      <c r="D598"/>
      <c r="H598" s="34" t="str">
        <f t="shared" si="102"/>
        <v>LLAYLLAY 19 V</v>
      </c>
      <c r="I598" s="34" t="str">
        <f t="shared" si="103"/>
        <v>SANDEK 2</v>
      </c>
      <c r="J598" s="34" t="str">
        <f t="shared" si="104"/>
        <v>JUAN GOMEZ</v>
      </c>
      <c r="K598" s="34">
        <f t="shared" si="110"/>
        <v>0</v>
      </c>
      <c r="L598" s="34">
        <f t="shared" si="105"/>
        <v>347</v>
      </c>
      <c r="M598" s="34">
        <f t="shared" si="106"/>
        <v>0</v>
      </c>
      <c r="N598" s="34" t="str">
        <f t="shared" si="107"/>
        <v>Puntos no considerados</v>
      </c>
      <c r="O598" s="34">
        <f t="shared" si="108"/>
        <v>0</v>
      </c>
      <c r="P598" s="34">
        <f t="shared" si="109"/>
        <v>0</v>
      </c>
    </row>
    <row r="599" spans="3:16" ht="18.600000000000001" customHeight="1" x14ac:dyDescent="0.3">
      <c r="C599"/>
      <c r="D599"/>
      <c r="H599" s="34" t="str">
        <f t="shared" si="102"/>
        <v>LLAYLLAY 19 V</v>
      </c>
      <c r="I599" s="34" t="str">
        <f t="shared" si="103"/>
        <v>SANDEK 2</v>
      </c>
      <c r="J599" s="34" t="str">
        <f t="shared" si="104"/>
        <v>JUAN GOMEZ</v>
      </c>
      <c r="K599" s="34">
        <f t="shared" si="110"/>
        <v>0</v>
      </c>
      <c r="L599" s="34">
        <f t="shared" si="105"/>
        <v>348</v>
      </c>
      <c r="M599" s="34">
        <f t="shared" si="106"/>
        <v>0</v>
      </c>
      <c r="N599" s="34" t="str">
        <f t="shared" si="107"/>
        <v>Puntos no considerados</v>
      </c>
      <c r="O599" s="34">
        <f t="shared" si="108"/>
        <v>0</v>
      </c>
      <c r="P599" s="34">
        <f t="shared" si="109"/>
        <v>0</v>
      </c>
    </row>
    <row r="600" spans="3:16" ht="18.600000000000001" customHeight="1" x14ac:dyDescent="0.3">
      <c r="C600"/>
      <c r="D600"/>
      <c r="H600" s="34" t="str">
        <f t="shared" si="102"/>
        <v>LLAYLLAY 19 V</v>
      </c>
      <c r="I600" s="34" t="str">
        <f t="shared" si="103"/>
        <v>SANDEK 2</v>
      </c>
      <c r="J600" s="34" t="str">
        <f t="shared" si="104"/>
        <v>JUAN GOMEZ</v>
      </c>
      <c r="K600" s="34">
        <f t="shared" si="110"/>
        <v>0</v>
      </c>
      <c r="L600" s="34">
        <f t="shared" si="105"/>
        <v>349</v>
      </c>
      <c r="M600" s="34">
        <f t="shared" si="106"/>
        <v>0</v>
      </c>
      <c r="N600" s="34" t="str">
        <f t="shared" si="107"/>
        <v>Puntos no considerados</v>
      </c>
      <c r="O600" s="34">
        <f t="shared" si="108"/>
        <v>0</v>
      </c>
      <c r="P600" s="34">
        <f t="shared" si="109"/>
        <v>0</v>
      </c>
    </row>
    <row r="601" spans="3:16" ht="18.600000000000001" customHeight="1" x14ac:dyDescent="0.3">
      <c r="C601"/>
      <c r="D601"/>
      <c r="H601" s="34" t="str">
        <f t="shared" si="102"/>
        <v>LLAYLLAY 19 V</v>
      </c>
      <c r="I601" s="34" t="str">
        <f t="shared" si="103"/>
        <v>SANDEK 2</v>
      </c>
      <c r="J601" s="34" t="str">
        <f t="shared" si="104"/>
        <v>JUAN GOMEZ</v>
      </c>
      <c r="K601" s="34">
        <f t="shared" si="110"/>
        <v>0</v>
      </c>
      <c r="L601" s="34">
        <f t="shared" si="105"/>
        <v>350</v>
      </c>
      <c r="M601" s="34">
        <f t="shared" si="106"/>
        <v>0</v>
      </c>
      <c r="N601" s="34" t="str">
        <f t="shared" si="107"/>
        <v>Puntos no considerados</v>
      </c>
      <c r="O601" s="34">
        <f t="shared" si="108"/>
        <v>0</v>
      </c>
      <c r="P601" s="34">
        <f t="shared" si="109"/>
        <v>0</v>
      </c>
    </row>
    <row r="602" spans="3:16" ht="18.600000000000001" customHeight="1" x14ac:dyDescent="0.3">
      <c r="C602"/>
      <c r="D602"/>
      <c r="H602" s="34" t="str">
        <f t="shared" si="102"/>
        <v>LLAYLLAY 19 V</v>
      </c>
      <c r="I602" s="34" t="str">
        <f t="shared" si="103"/>
        <v>SANDEK 2</v>
      </c>
      <c r="J602" s="34" t="str">
        <f t="shared" si="104"/>
        <v>JUAN GOMEZ</v>
      </c>
      <c r="K602" s="34">
        <f t="shared" si="110"/>
        <v>0</v>
      </c>
      <c r="L602" s="34">
        <f t="shared" si="105"/>
        <v>351</v>
      </c>
      <c r="M602" s="34">
        <f t="shared" si="106"/>
        <v>0</v>
      </c>
      <c r="N602" s="34" t="str">
        <f t="shared" si="107"/>
        <v>Puntos no considerados</v>
      </c>
      <c r="O602" s="34">
        <f t="shared" si="108"/>
        <v>0</v>
      </c>
      <c r="P602" s="34">
        <f t="shared" si="109"/>
        <v>0</v>
      </c>
    </row>
    <row r="603" spans="3:16" ht="18.600000000000001" customHeight="1" x14ac:dyDescent="0.3">
      <c r="C603"/>
      <c r="D603"/>
      <c r="H603" s="34" t="str">
        <f t="shared" si="102"/>
        <v>LLAYLLAY 19 V</v>
      </c>
      <c r="I603" s="34" t="str">
        <f t="shared" si="103"/>
        <v>SANDEK 2</v>
      </c>
      <c r="J603" s="34" t="str">
        <f t="shared" si="104"/>
        <v>JUAN GOMEZ</v>
      </c>
      <c r="K603" s="34">
        <f t="shared" si="110"/>
        <v>0</v>
      </c>
      <c r="L603" s="34">
        <f t="shared" si="105"/>
        <v>352</v>
      </c>
      <c r="M603" s="34">
        <f t="shared" si="106"/>
        <v>0</v>
      </c>
      <c r="N603" s="34" t="str">
        <f t="shared" si="107"/>
        <v>Puntos no considerados</v>
      </c>
      <c r="O603" s="34">
        <f t="shared" si="108"/>
        <v>0</v>
      </c>
      <c r="P603" s="34">
        <f t="shared" si="109"/>
        <v>0</v>
      </c>
    </row>
    <row r="604" spans="3:16" ht="18.600000000000001" customHeight="1" x14ac:dyDescent="0.3">
      <c r="C604"/>
      <c r="D604"/>
      <c r="H604" s="34" t="str">
        <f t="shared" si="102"/>
        <v>LLAYLLAY 19 V</v>
      </c>
      <c r="I604" s="34" t="str">
        <f t="shared" si="103"/>
        <v>SANDEK 2</v>
      </c>
      <c r="J604" s="34" t="str">
        <f t="shared" si="104"/>
        <v>JUAN GOMEZ</v>
      </c>
      <c r="K604" s="34">
        <f t="shared" si="110"/>
        <v>0</v>
      </c>
      <c r="L604" s="34">
        <f t="shared" si="105"/>
        <v>353</v>
      </c>
      <c r="M604" s="34">
        <f t="shared" si="106"/>
        <v>0</v>
      </c>
      <c r="N604" s="34" t="str">
        <f t="shared" si="107"/>
        <v>Puntos no considerados</v>
      </c>
      <c r="O604" s="34">
        <f t="shared" si="108"/>
        <v>0</v>
      </c>
      <c r="P604" s="34">
        <f t="shared" si="109"/>
        <v>0</v>
      </c>
    </row>
    <row r="605" spans="3:16" ht="18.600000000000001" customHeight="1" x14ac:dyDescent="0.3">
      <c r="C605"/>
      <c r="D605"/>
      <c r="H605" s="34" t="str">
        <f t="shared" si="102"/>
        <v>LLAYLLAY 19 V</v>
      </c>
      <c r="I605" s="34" t="str">
        <f t="shared" si="103"/>
        <v>SANDEK 2</v>
      </c>
      <c r="J605" s="34" t="str">
        <f t="shared" si="104"/>
        <v>JUAN GOMEZ</v>
      </c>
      <c r="K605" s="34">
        <f t="shared" si="110"/>
        <v>0</v>
      </c>
      <c r="L605" s="34">
        <f t="shared" si="105"/>
        <v>354</v>
      </c>
      <c r="M605" s="34">
        <f t="shared" si="106"/>
        <v>0</v>
      </c>
      <c r="N605" s="34" t="str">
        <f t="shared" si="107"/>
        <v>Puntos no considerados</v>
      </c>
      <c r="O605" s="34">
        <f t="shared" si="108"/>
        <v>0</v>
      </c>
      <c r="P605" s="34">
        <f t="shared" si="109"/>
        <v>0</v>
      </c>
    </row>
    <row r="606" spans="3:16" ht="18.600000000000001" customHeight="1" x14ac:dyDescent="0.3">
      <c r="C606"/>
      <c r="D606"/>
      <c r="H606" s="34" t="str">
        <f t="shared" si="102"/>
        <v>LLAYLLAY 19 V</v>
      </c>
      <c r="I606" s="34" t="str">
        <f t="shared" si="103"/>
        <v>SANDEK 2</v>
      </c>
      <c r="J606" s="34" t="str">
        <f t="shared" si="104"/>
        <v>JUAN GOMEZ</v>
      </c>
      <c r="K606" s="34">
        <f t="shared" si="110"/>
        <v>0</v>
      </c>
      <c r="L606" s="34">
        <f t="shared" si="105"/>
        <v>355</v>
      </c>
      <c r="M606" s="34">
        <f t="shared" si="106"/>
        <v>0</v>
      </c>
      <c r="N606" s="34" t="str">
        <f t="shared" si="107"/>
        <v>Puntos no considerados</v>
      </c>
      <c r="O606" s="34">
        <f t="shared" si="108"/>
        <v>0</v>
      </c>
      <c r="P606" s="34">
        <f t="shared" si="109"/>
        <v>0</v>
      </c>
    </row>
    <row r="607" spans="3:16" ht="18.600000000000001" customHeight="1" x14ac:dyDescent="0.3">
      <c r="C607"/>
      <c r="D607"/>
      <c r="H607" s="34" t="str">
        <f t="shared" si="102"/>
        <v>LLAYLLAY 19 V</v>
      </c>
      <c r="I607" s="34" t="str">
        <f t="shared" si="103"/>
        <v>SANDEK 2</v>
      </c>
      <c r="J607" s="34" t="str">
        <f t="shared" si="104"/>
        <v>JUAN GOMEZ</v>
      </c>
      <c r="K607" s="34">
        <f t="shared" si="110"/>
        <v>0</v>
      </c>
      <c r="L607" s="34">
        <f t="shared" si="105"/>
        <v>356</v>
      </c>
      <c r="M607" s="34">
        <f t="shared" si="106"/>
        <v>0</v>
      </c>
      <c r="N607" s="34" t="str">
        <f t="shared" si="107"/>
        <v>Puntos no considerados</v>
      </c>
      <c r="O607" s="34">
        <f t="shared" si="108"/>
        <v>0</v>
      </c>
      <c r="P607" s="34">
        <f t="shared" si="109"/>
        <v>0</v>
      </c>
    </row>
    <row r="608" spans="3:16" ht="18.600000000000001" customHeight="1" x14ac:dyDescent="0.3">
      <c r="C608"/>
      <c r="D608"/>
      <c r="H608" s="34" t="str">
        <f t="shared" si="102"/>
        <v>LLAYLLAY 19 V</v>
      </c>
      <c r="I608" s="34" t="str">
        <f t="shared" si="103"/>
        <v>SANDEK 2</v>
      </c>
      <c r="J608" s="34" t="str">
        <f t="shared" si="104"/>
        <v>JUAN GOMEZ</v>
      </c>
      <c r="K608" s="34">
        <f t="shared" si="110"/>
        <v>0</v>
      </c>
      <c r="L608" s="34">
        <f t="shared" si="105"/>
        <v>357</v>
      </c>
      <c r="M608" s="34">
        <f t="shared" si="106"/>
        <v>0</v>
      </c>
      <c r="N608" s="34" t="str">
        <f t="shared" si="107"/>
        <v>Puntos no considerados</v>
      </c>
      <c r="O608" s="34">
        <f t="shared" si="108"/>
        <v>0</v>
      </c>
      <c r="P608" s="34">
        <f t="shared" si="109"/>
        <v>0</v>
      </c>
    </row>
    <row r="609" spans="3:16" ht="18.600000000000001" customHeight="1" x14ac:dyDescent="0.3">
      <c r="C609"/>
      <c r="D609"/>
      <c r="H609" s="34" t="str">
        <f t="shared" si="102"/>
        <v>LLAYLLAY 19 V</v>
      </c>
      <c r="I609" s="34" t="str">
        <f t="shared" si="103"/>
        <v>SANDEK 2</v>
      </c>
      <c r="J609" s="34" t="str">
        <f t="shared" si="104"/>
        <v>JUAN GOMEZ</v>
      </c>
      <c r="K609" s="34">
        <f t="shared" si="110"/>
        <v>0</v>
      </c>
      <c r="L609" s="34">
        <f t="shared" si="105"/>
        <v>358</v>
      </c>
      <c r="M609" s="34">
        <f t="shared" si="106"/>
        <v>0</v>
      </c>
      <c r="N609" s="34" t="str">
        <f t="shared" si="107"/>
        <v>Puntos no considerados</v>
      </c>
      <c r="O609" s="34">
        <f t="shared" si="108"/>
        <v>0</v>
      </c>
      <c r="P609" s="34">
        <f t="shared" si="109"/>
        <v>0</v>
      </c>
    </row>
    <row r="610" spans="3:16" ht="18.600000000000001" customHeight="1" x14ac:dyDescent="0.3">
      <c r="C610"/>
      <c r="D610"/>
      <c r="H610" s="34" t="str">
        <f t="shared" si="102"/>
        <v>LLAYLLAY 19 V</v>
      </c>
      <c r="I610" s="34" t="str">
        <f t="shared" si="103"/>
        <v>SANDEK 2</v>
      </c>
      <c r="J610" s="34" t="str">
        <f t="shared" si="104"/>
        <v>JUAN GOMEZ</v>
      </c>
      <c r="K610" s="34">
        <f t="shared" si="110"/>
        <v>0</v>
      </c>
      <c r="L610" s="34">
        <f t="shared" si="105"/>
        <v>359</v>
      </c>
      <c r="M610" s="34">
        <f t="shared" si="106"/>
        <v>0</v>
      </c>
      <c r="N610" s="34" t="str">
        <f t="shared" si="107"/>
        <v>Puntos no considerados</v>
      </c>
      <c r="O610" s="34">
        <f t="shared" si="108"/>
        <v>0</v>
      </c>
      <c r="P610" s="34">
        <f t="shared" si="109"/>
        <v>0</v>
      </c>
    </row>
    <row r="611" spans="3:16" ht="18.600000000000001" customHeight="1" x14ac:dyDescent="0.3">
      <c r="C611"/>
      <c r="D611"/>
      <c r="H611" s="34" t="str">
        <f t="shared" si="102"/>
        <v>LLAYLLAY 19 V</v>
      </c>
      <c r="I611" s="34" t="str">
        <f t="shared" si="103"/>
        <v>SANDEK 2</v>
      </c>
      <c r="J611" s="34" t="str">
        <f t="shared" si="104"/>
        <v>JUAN GOMEZ</v>
      </c>
      <c r="K611" s="34">
        <f t="shared" si="110"/>
        <v>0</v>
      </c>
      <c r="L611" s="34">
        <f t="shared" si="105"/>
        <v>360</v>
      </c>
      <c r="M611" s="34">
        <f t="shared" si="106"/>
        <v>0</v>
      </c>
      <c r="N611" s="34" t="str">
        <f t="shared" si="107"/>
        <v>Puntos no considerados</v>
      </c>
      <c r="O611" s="34">
        <f t="shared" si="108"/>
        <v>0</v>
      </c>
      <c r="P611" s="34">
        <f t="shared" si="109"/>
        <v>0</v>
      </c>
    </row>
    <row r="612" spans="3:16" ht="18.600000000000001" customHeight="1" x14ac:dyDescent="0.3">
      <c r="C612"/>
      <c r="D612"/>
      <c r="H612" s="34" t="str">
        <f t="shared" si="102"/>
        <v>LLAYLLAY 19 V</v>
      </c>
      <c r="I612" s="34" t="str">
        <f t="shared" si="103"/>
        <v>SANDEK 2</v>
      </c>
      <c r="J612" s="34" t="str">
        <f t="shared" si="104"/>
        <v>JUAN GOMEZ</v>
      </c>
      <c r="K612" s="34">
        <f t="shared" si="110"/>
        <v>0</v>
      </c>
      <c r="L612" s="34">
        <f t="shared" si="105"/>
        <v>361</v>
      </c>
      <c r="M612" s="34">
        <f t="shared" si="106"/>
        <v>0</v>
      </c>
      <c r="N612" s="34" t="str">
        <f t="shared" si="107"/>
        <v>Puntos no considerados</v>
      </c>
      <c r="O612" s="34">
        <f t="shared" si="108"/>
        <v>0</v>
      </c>
      <c r="P612" s="34">
        <f t="shared" si="109"/>
        <v>0</v>
      </c>
    </row>
    <row r="613" spans="3:16" ht="18.600000000000001" customHeight="1" x14ac:dyDescent="0.3">
      <c r="C613"/>
      <c r="D613"/>
      <c r="H613" s="34" t="str">
        <f t="shared" si="102"/>
        <v>LLAYLLAY 19 V</v>
      </c>
      <c r="I613" s="34" t="str">
        <f t="shared" si="103"/>
        <v>SANDEK 2</v>
      </c>
      <c r="J613" s="34" t="str">
        <f t="shared" si="104"/>
        <v>JUAN GOMEZ</v>
      </c>
      <c r="K613" s="34">
        <f t="shared" si="110"/>
        <v>0</v>
      </c>
      <c r="L613" s="34">
        <f t="shared" si="105"/>
        <v>362</v>
      </c>
      <c r="M613" s="34">
        <f t="shared" si="106"/>
        <v>0</v>
      </c>
      <c r="N613" s="34" t="str">
        <f t="shared" si="107"/>
        <v>Puntos no considerados</v>
      </c>
      <c r="O613" s="34">
        <f t="shared" si="108"/>
        <v>0</v>
      </c>
      <c r="P613" s="34">
        <f t="shared" si="109"/>
        <v>0</v>
      </c>
    </row>
    <row r="614" spans="3:16" ht="18.600000000000001" customHeight="1" x14ac:dyDescent="0.3">
      <c r="C614"/>
      <c r="D614"/>
      <c r="H614" s="34" t="str">
        <f t="shared" si="102"/>
        <v>LLAYLLAY 19 V</v>
      </c>
      <c r="I614" s="34" t="str">
        <f t="shared" si="103"/>
        <v>SANDEK 2</v>
      </c>
      <c r="J614" s="34" t="str">
        <f t="shared" si="104"/>
        <v>JUAN GOMEZ</v>
      </c>
      <c r="K614" s="34">
        <f t="shared" si="110"/>
        <v>0</v>
      </c>
      <c r="L614" s="34">
        <f t="shared" si="105"/>
        <v>363</v>
      </c>
      <c r="M614" s="34">
        <f t="shared" si="106"/>
        <v>0</v>
      </c>
      <c r="N614" s="34" t="str">
        <f t="shared" si="107"/>
        <v>Puntos no considerados</v>
      </c>
      <c r="O614" s="34">
        <f t="shared" si="108"/>
        <v>0</v>
      </c>
      <c r="P614" s="34">
        <f t="shared" si="109"/>
        <v>0</v>
      </c>
    </row>
    <row r="615" spans="3:16" ht="18.600000000000001" customHeight="1" x14ac:dyDescent="0.3">
      <c r="C615"/>
      <c r="D615"/>
      <c r="H615" s="34" t="str">
        <f t="shared" si="102"/>
        <v>LLAYLLAY 19 V</v>
      </c>
      <c r="I615" s="34" t="str">
        <f t="shared" si="103"/>
        <v>SANDEK 2</v>
      </c>
      <c r="J615" s="34" t="str">
        <f t="shared" si="104"/>
        <v>JUAN GOMEZ</v>
      </c>
      <c r="K615" s="34">
        <f t="shared" si="110"/>
        <v>0</v>
      </c>
      <c r="L615" s="34">
        <f t="shared" si="105"/>
        <v>364</v>
      </c>
      <c r="M615" s="34">
        <f t="shared" si="106"/>
        <v>0</v>
      </c>
      <c r="N615" s="34" t="str">
        <f t="shared" si="107"/>
        <v>Puntos no considerados</v>
      </c>
      <c r="O615" s="34">
        <f t="shared" si="108"/>
        <v>0</v>
      </c>
      <c r="P615" s="34">
        <f t="shared" si="109"/>
        <v>0</v>
      </c>
    </row>
    <row r="616" spans="3:16" ht="18.600000000000001" customHeight="1" x14ac:dyDescent="0.3">
      <c r="C616"/>
      <c r="D616"/>
      <c r="H616" s="34" t="str">
        <f t="shared" si="102"/>
        <v>LLAYLLAY 19 V</v>
      </c>
      <c r="I616" s="34" t="str">
        <f t="shared" si="103"/>
        <v>SANDEK 2</v>
      </c>
      <c r="J616" s="34" t="str">
        <f t="shared" si="104"/>
        <v>JUAN GOMEZ</v>
      </c>
      <c r="K616" s="34">
        <f t="shared" si="110"/>
        <v>0</v>
      </c>
      <c r="L616" s="34">
        <f t="shared" si="105"/>
        <v>365</v>
      </c>
      <c r="M616" s="34">
        <f t="shared" si="106"/>
        <v>0</v>
      </c>
      <c r="N616" s="34" t="str">
        <f t="shared" si="107"/>
        <v>Puntos no considerados</v>
      </c>
      <c r="O616" s="34">
        <f t="shared" si="108"/>
        <v>0</v>
      </c>
      <c r="P616" s="34">
        <f t="shared" si="109"/>
        <v>0</v>
      </c>
    </row>
    <row r="617" spans="3:16" ht="18.600000000000001" customHeight="1" x14ac:dyDescent="0.3">
      <c r="C617"/>
      <c r="D617"/>
      <c r="H617" s="34" t="str">
        <f t="shared" si="102"/>
        <v>LLAYLLAY 19 V</v>
      </c>
      <c r="I617" s="34" t="str">
        <f t="shared" si="103"/>
        <v>SANDEK 2</v>
      </c>
      <c r="J617" s="34" t="str">
        <f t="shared" si="104"/>
        <v>JUAN GOMEZ</v>
      </c>
      <c r="K617" s="34">
        <f t="shared" si="110"/>
        <v>0</v>
      </c>
      <c r="L617" s="34">
        <f t="shared" si="105"/>
        <v>366</v>
      </c>
      <c r="M617" s="34">
        <f t="shared" si="106"/>
        <v>0</v>
      </c>
      <c r="N617" s="34" t="str">
        <f t="shared" si="107"/>
        <v>Puntos no considerados</v>
      </c>
      <c r="O617" s="34">
        <f t="shared" si="108"/>
        <v>0</v>
      </c>
      <c r="P617" s="34">
        <f t="shared" si="109"/>
        <v>0</v>
      </c>
    </row>
    <row r="618" spans="3:16" ht="18.600000000000001" customHeight="1" x14ac:dyDescent="0.3">
      <c r="C618"/>
      <c r="D618"/>
      <c r="H618" s="34" t="str">
        <f t="shared" si="102"/>
        <v>LLAYLLAY 19 V</v>
      </c>
      <c r="I618" s="34" t="str">
        <f t="shared" si="103"/>
        <v>SANDEK 2</v>
      </c>
      <c r="J618" s="34" t="str">
        <f t="shared" si="104"/>
        <v>JUAN GOMEZ</v>
      </c>
      <c r="K618" s="34">
        <f t="shared" si="110"/>
        <v>0</v>
      </c>
      <c r="L618" s="34">
        <f t="shared" si="105"/>
        <v>367</v>
      </c>
      <c r="M618" s="34">
        <f t="shared" si="106"/>
        <v>0</v>
      </c>
      <c r="N618" s="34" t="str">
        <f t="shared" si="107"/>
        <v>Puntos no considerados</v>
      </c>
      <c r="O618" s="34">
        <f t="shared" si="108"/>
        <v>0</v>
      </c>
      <c r="P618" s="34">
        <f t="shared" si="109"/>
        <v>0</v>
      </c>
    </row>
    <row r="619" spans="3:16" ht="18.600000000000001" customHeight="1" x14ac:dyDescent="0.3">
      <c r="C619"/>
      <c r="D619"/>
      <c r="H619" s="34" t="str">
        <f t="shared" si="102"/>
        <v>LLAYLLAY 19 V</v>
      </c>
      <c r="I619" s="34" t="str">
        <f t="shared" si="103"/>
        <v>SANDEK 2</v>
      </c>
      <c r="J619" s="34" t="str">
        <f t="shared" si="104"/>
        <v>JUAN GOMEZ</v>
      </c>
      <c r="K619" s="34">
        <f t="shared" si="110"/>
        <v>0</v>
      </c>
      <c r="L619" s="34">
        <f t="shared" si="105"/>
        <v>368</v>
      </c>
      <c r="M619" s="34">
        <f t="shared" si="106"/>
        <v>0</v>
      </c>
      <c r="N619" s="34" t="str">
        <f t="shared" si="107"/>
        <v>Puntos no considerados</v>
      </c>
      <c r="O619" s="34">
        <f t="shared" si="108"/>
        <v>0</v>
      </c>
      <c r="P619" s="34">
        <f t="shared" si="109"/>
        <v>0</v>
      </c>
    </row>
    <row r="620" spans="3:16" ht="18.600000000000001" customHeight="1" x14ac:dyDescent="0.3">
      <c r="C620"/>
      <c r="D620"/>
      <c r="H620" s="34" t="str">
        <f t="shared" si="102"/>
        <v>LLAYLLAY 19 V</v>
      </c>
      <c r="I620" s="34" t="str">
        <f t="shared" si="103"/>
        <v>SANDEK 2</v>
      </c>
      <c r="J620" s="34" t="str">
        <f t="shared" si="104"/>
        <v>JUAN GOMEZ</v>
      </c>
      <c r="K620" s="34">
        <f t="shared" si="110"/>
        <v>0</v>
      </c>
      <c r="L620" s="34">
        <f t="shared" si="105"/>
        <v>369</v>
      </c>
      <c r="M620" s="34">
        <f t="shared" si="106"/>
        <v>0</v>
      </c>
      <c r="N620" s="34" t="str">
        <f t="shared" si="107"/>
        <v>Puntos no considerados</v>
      </c>
      <c r="O620" s="34">
        <f t="shared" si="108"/>
        <v>0</v>
      </c>
      <c r="P620" s="34">
        <f t="shared" si="109"/>
        <v>0</v>
      </c>
    </row>
    <row r="621" spans="3:16" ht="18.600000000000001" customHeight="1" x14ac:dyDescent="0.3">
      <c r="C621"/>
      <c r="D621"/>
      <c r="H621" s="34" t="str">
        <f t="shared" si="102"/>
        <v>LLAYLLAY 19 V</v>
      </c>
      <c r="I621" s="34" t="str">
        <f t="shared" si="103"/>
        <v>SANDEK 2</v>
      </c>
      <c r="J621" s="34" t="str">
        <f t="shared" si="104"/>
        <v>JUAN GOMEZ</v>
      </c>
      <c r="K621" s="34">
        <f t="shared" si="110"/>
        <v>0</v>
      </c>
      <c r="L621" s="34">
        <f t="shared" si="105"/>
        <v>370</v>
      </c>
      <c r="M621" s="34">
        <f t="shared" si="106"/>
        <v>0</v>
      </c>
      <c r="N621" s="34" t="str">
        <f t="shared" si="107"/>
        <v>Puntos no considerados</v>
      </c>
      <c r="O621" s="34">
        <f t="shared" si="108"/>
        <v>0</v>
      </c>
      <c r="P621" s="34">
        <f t="shared" si="109"/>
        <v>0</v>
      </c>
    </row>
    <row r="622" spans="3:16" ht="18.600000000000001" customHeight="1" x14ac:dyDescent="0.3">
      <c r="C622"/>
      <c r="D622"/>
      <c r="H622" s="34" t="str">
        <f t="shared" si="102"/>
        <v>LLAYLLAY 19 V</v>
      </c>
      <c r="I622" s="34" t="str">
        <f t="shared" si="103"/>
        <v>SANDEK 2</v>
      </c>
      <c r="J622" s="34" t="str">
        <f t="shared" si="104"/>
        <v>JUAN GOMEZ</v>
      </c>
      <c r="K622" s="34">
        <f t="shared" si="110"/>
        <v>0</v>
      </c>
      <c r="L622" s="34">
        <f t="shared" si="105"/>
        <v>371</v>
      </c>
      <c r="M622" s="34">
        <f t="shared" si="106"/>
        <v>0</v>
      </c>
      <c r="N622" s="34" t="str">
        <f t="shared" si="107"/>
        <v>Puntos no considerados</v>
      </c>
      <c r="O622" s="34">
        <f t="shared" si="108"/>
        <v>0</v>
      </c>
      <c r="P622" s="34">
        <f t="shared" si="109"/>
        <v>0</v>
      </c>
    </row>
    <row r="623" spans="3:16" ht="18.600000000000001" customHeight="1" x14ac:dyDescent="0.3">
      <c r="C623"/>
      <c r="D623"/>
      <c r="H623" s="34" t="str">
        <f t="shared" si="102"/>
        <v>LLAYLLAY 19 V</v>
      </c>
      <c r="I623" s="34" t="str">
        <f t="shared" si="103"/>
        <v>SANDEK 2</v>
      </c>
      <c r="J623" s="34" t="str">
        <f t="shared" si="104"/>
        <v>JUAN GOMEZ</v>
      </c>
      <c r="K623" s="34">
        <f t="shared" si="110"/>
        <v>0</v>
      </c>
      <c r="L623" s="34">
        <f t="shared" si="105"/>
        <v>372</v>
      </c>
      <c r="M623" s="34">
        <f t="shared" si="106"/>
        <v>0</v>
      </c>
      <c r="N623" s="34" t="str">
        <f t="shared" si="107"/>
        <v>Puntos no considerados</v>
      </c>
      <c r="O623" s="34">
        <f t="shared" si="108"/>
        <v>0</v>
      </c>
      <c r="P623" s="34">
        <f t="shared" si="109"/>
        <v>0</v>
      </c>
    </row>
    <row r="624" spans="3:16" ht="18.600000000000001" customHeight="1" x14ac:dyDescent="0.3">
      <c r="C624"/>
      <c r="D624"/>
      <c r="H624" s="34" t="str">
        <f t="shared" si="102"/>
        <v>LLAYLLAY 19 V</v>
      </c>
      <c r="I624" s="34" t="str">
        <f t="shared" si="103"/>
        <v>SANDEK 2</v>
      </c>
      <c r="J624" s="34" t="str">
        <f t="shared" si="104"/>
        <v>JUAN GOMEZ</v>
      </c>
      <c r="K624" s="34">
        <f t="shared" si="110"/>
        <v>0</v>
      </c>
      <c r="L624" s="34">
        <f t="shared" si="105"/>
        <v>373</v>
      </c>
      <c r="M624" s="34">
        <f t="shared" si="106"/>
        <v>0</v>
      </c>
      <c r="N624" s="34" t="str">
        <f t="shared" si="107"/>
        <v>Puntos no considerados</v>
      </c>
      <c r="O624" s="34">
        <f t="shared" si="108"/>
        <v>0</v>
      </c>
      <c r="P624" s="34">
        <f t="shared" si="109"/>
        <v>0</v>
      </c>
    </row>
    <row r="625" spans="3:16" ht="18.600000000000001" customHeight="1" x14ac:dyDescent="0.3">
      <c r="C625"/>
      <c r="D625"/>
      <c r="H625" s="34" t="str">
        <f t="shared" si="102"/>
        <v>LLAYLLAY 19 V</v>
      </c>
      <c r="I625" s="34" t="str">
        <f t="shared" si="103"/>
        <v>SANDEK 2</v>
      </c>
      <c r="J625" s="34" t="str">
        <f t="shared" si="104"/>
        <v>JUAN GOMEZ</v>
      </c>
      <c r="K625" s="34">
        <f t="shared" si="110"/>
        <v>0</v>
      </c>
      <c r="L625" s="34">
        <f t="shared" si="105"/>
        <v>374</v>
      </c>
      <c r="M625" s="34">
        <f t="shared" si="106"/>
        <v>0</v>
      </c>
      <c r="N625" s="34" t="str">
        <f t="shared" si="107"/>
        <v>Puntos no considerados</v>
      </c>
      <c r="O625" s="34">
        <f t="shared" si="108"/>
        <v>0</v>
      </c>
      <c r="P625" s="34">
        <f t="shared" si="109"/>
        <v>0</v>
      </c>
    </row>
    <row r="626" spans="3:16" ht="18.600000000000001" customHeight="1" x14ac:dyDescent="0.3">
      <c r="C626"/>
      <c r="D626"/>
      <c r="H626" s="34" t="str">
        <f t="shared" si="102"/>
        <v>LLAYLLAY 19 V</v>
      </c>
      <c r="I626" s="34" t="str">
        <f t="shared" si="103"/>
        <v>SANDEK 2</v>
      </c>
      <c r="J626" s="34" t="str">
        <f t="shared" si="104"/>
        <v>JUAN GOMEZ</v>
      </c>
      <c r="K626" s="34">
        <f t="shared" si="110"/>
        <v>0</v>
      </c>
      <c r="L626" s="34">
        <f t="shared" si="105"/>
        <v>375</v>
      </c>
      <c r="M626" s="34">
        <f t="shared" si="106"/>
        <v>0</v>
      </c>
      <c r="N626" s="34" t="str">
        <f t="shared" si="107"/>
        <v>Puntos no considerados</v>
      </c>
      <c r="O626" s="34">
        <f t="shared" si="108"/>
        <v>0</v>
      </c>
      <c r="P626" s="34">
        <f t="shared" si="109"/>
        <v>0</v>
      </c>
    </row>
    <row r="627" spans="3:16" ht="18.600000000000001" customHeight="1" x14ac:dyDescent="0.3">
      <c r="C627"/>
      <c r="D627"/>
      <c r="H627" s="34" t="str">
        <f t="shared" si="102"/>
        <v>LLAYLLAY 19 V</v>
      </c>
      <c r="I627" s="34" t="str">
        <f t="shared" si="103"/>
        <v>SANDEK 2</v>
      </c>
      <c r="J627" s="34" t="str">
        <f t="shared" si="104"/>
        <v>JUAN GOMEZ</v>
      </c>
      <c r="K627" s="34">
        <f t="shared" si="110"/>
        <v>0</v>
      </c>
      <c r="L627" s="34">
        <f t="shared" si="105"/>
        <v>376</v>
      </c>
      <c r="M627" s="34">
        <f t="shared" si="106"/>
        <v>0</v>
      </c>
      <c r="N627" s="34" t="str">
        <f t="shared" si="107"/>
        <v>Puntos no considerados</v>
      </c>
      <c r="O627" s="34">
        <f t="shared" si="108"/>
        <v>0</v>
      </c>
      <c r="P627" s="34">
        <f t="shared" si="109"/>
        <v>0</v>
      </c>
    </row>
    <row r="628" spans="3:16" ht="18.600000000000001" customHeight="1" x14ac:dyDescent="0.3">
      <c r="C628"/>
      <c r="D628"/>
      <c r="H628" s="34" t="str">
        <f t="shared" si="102"/>
        <v>LLAYLLAY 19 V</v>
      </c>
      <c r="I628" s="34" t="str">
        <f t="shared" si="103"/>
        <v>SANDEK 2</v>
      </c>
      <c r="J628" s="34" t="str">
        <f t="shared" si="104"/>
        <v>JUAN GOMEZ</v>
      </c>
      <c r="K628" s="34">
        <f t="shared" si="110"/>
        <v>0</v>
      </c>
      <c r="L628" s="34">
        <f t="shared" si="105"/>
        <v>377</v>
      </c>
      <c r="M628" s="34">
        <f t="shared" si="106"/>
        <v>0</v>
      </c>
      <c r="N628" s="34" t="str">
        <f t="shared" si="107"/>
        <v>Puntos no considerados</v>
      </c>
      <c r="O628" s="34">
        <f t="shared" si="108"/>
        <v>0</v>
      </c>
      <c r="P628" s="34">
        <f t="shared" si="109"/>
        <v>0</v>
      </c>
    </row>
    <row r="629" spans="3:16" ht="18.600000000000001" customHeight="1" x14ac:dyDescent="0.3">
      <c r="C629"/>
      <c r="D629"/>
      <c r="H629" s="34" t="str">
        <f t="shared" si="102"/>
        <v>LLAYLLAY 19 V</v>
      </c>
      <c r="I629" s="34" t="str">
        <f t="shared" si="103"/>
        <v>SANDEK 2</v>
      </c>
      <c r="J629" s="34" t="str">
        <f t="shared" si="104"/>
        <v>JUAN GOMEZ</v>
      </c>
      <c r="K629" s="34">
        <f t="shared" si="110"/>
        <v>0</v>
      </c>
      <c r="L629" s="34">
        <f t="shared" si="105"/>
        <v>378</v>
      </c>
      <c r="M629" s="34">
        <f t="shared" si="106"/>
        <v>0</v>
      </c>
      <c r="N629" s="34" t="str">
        <f t="shared" si="107"/>
        <v>Puntos no considerados</v>
      </c>
      <c r="O629" s="34">
        <f t="shared" si="108"/>
        <v>0</v>
      </c>
      <c r="P629" s="34">
        <f t="shared" si="109"/>
        <v>0</v>
      </c>
    </row>
    <row r="630" spans="3:16" ht="18.600000000000001" customHeight="1" x14ac:dyDescent="0.3">
      <c r="C630"/>
      <c r="D630"/>
      <c r="H630" s="34" t="str">
        <f t="shared" si="102"/>
        <v>LLAYLLAY 19 V</v>
      </c>
      <c r="I630" s="34" t="str">
        <f t="shared" si="103"/>
        <v>SANDEK 2</v>
      </c>
      <c r="J630" s="34" t="str">
        <f t="shared" si="104"/>
        <v>JUAN GOMEZ</v>
      </c>
      <c r="K630" s="34">
        <f t="shared" si="110"/>
        <v>0</v>
      </c>
      <c r="L630" s="34">
        <f t="shared" si="105"/>
        <v>379</v>
      </c>
      <c r="M630" s="34">
        <f t="shared" si="106"/>
        <v>0</v>
      </c>
      <c r="N630" s="34" t="str">
        <f t="shared" si="107"/>
        <v>Puntos no considerados</v>
      </c>
      <c r="O630" s="34">
        <f t="shared" si="108"/>
        <v>0</v>
      </c>
      <c r="P630" s="34">
        <f t="shared" si="109"/>
        <v>0</v>
      </c>
    </row>
    <row r="631" spans="3:16" ht="18.600000000000001" customHeight="1" x14ac:dyDescent="0.3">
      <c r="C631"/>
      <c r="D631"/>
      <c r="H631" s="34" t="str">
        <f t="shared" si="102"/>
        <v>LLAYLLAY 19 V</v>
      </c>
      <c r="I631" s="34" t="str">
        <f t="shared" si="103"/>
        <v>SANDEK 2</v>
      </c>
      <c r="J631" s="34" t="str">
        <f t="shared" si="104"/>
        <v>JUAN GOMEZ</v>
      </c>
      <c r="K631" s="34">
        <f t="shared" si="110"/>
        <v>0</v>
      </c>
      <c r="L631" s="34">
        <f t="shared" si="105"/>
        <v>380</v>
      </c>
      <c r="M631" s="34">
        <f t="shared" si="106"/>
        <v>0</v>
      </c>
      <c r="N631" s="34" t="str">
        <f t="shared" si="107"/>
        <v>Puntos no considerados</v>
      </c>
      <c r="O631" s="34">
        <f t="shared" si="108"/>
        <v>0</v>
      </c>
      <c r="P631" s="34">
        <f t="shared" si="109"/>
        <v>0</v>
      </c>
    </row>
    <row r="632" spans="3:16" ht="18.600000000000001" customHeight="1" x14ac:dyDescent="0.3">
      <c r="C632"/>
      <c r="D632"/>
      <c r="H632" s="34" t="str">
        <f t="shared" si="102"/>
        <v>LLAYLLAY 19 V</v>
      </c>
      <c r="I632" s="34" t="str">
        <f t="shared" si="103"/>
        <v>SANDEK 2</v>
      </c>
      <c r="J632" s="34" t="str">
        <f t="shared" si="104"/>
        <v>JUAN GOMEZ</v>
      </c>
      <c r="K632" s="34">
        <f t="shared" si="110"/>
        <v>0</v>
      </c>
      <c r="L632" s="34">
        <f t="shared" si="105"/>
        <v>381</v>
      </c>
      <c r="M632" s="34">
        <f t="shared" si="106"/>
        <v>0</v>
      </c>
      <c r="N632" s="34" t="str">
        <f t="shared" si="107"/>
        <v>Puntos no considerados</v>
      </c>
      <c r="O632" s="34">
        <f t="shared" si="108"/>
        <v>0</v>
      </c>
      <c r="P632" s="34">
        <f t="shared" si="109"/>
        <v>0</v>
      </c>
    </row>
    <row r="633" spans="3:16" ht="18.600000000000001" customHeight="1" x14ac:dyDescent="0.3">
      <c r="C633"/>
      <c r="D633"/>
      <c r="H633" s="34" t="str">
        <f t="shared" si="102"/>
        <v>LLAYLLAY 19 V</v>
      </c>
      <c r="I633" s="34" t="str">
        <f t="shared" si="103"/>
        <v>SANDEK 2</v>
      </c>
      <c r="J633" s="34" t="str">
        <f t="shared" si="104"/>
        <v>JUAN GOMEZ</v>
      </c>
      <c r="K633" s="34">
        <f t="shared" si="110"/>
        <v>0</v>
      </c>
      <c r="L633" s="34">
        <f t="shared" si="105"/>
        <v>382</v>
      </c>
      <c r="M633" s="34">
        <f t="shared" si="106"/>
        <v>0</v>
      </c>
      <c r="N633" s="34" t="str">
        <f t="shared" si="107"/>
        <v>Puntos no considerados</v>
      </c>
      <c r="O633" s="34">
        <f t="shared" si="108"/>
        <v>0</v>
      </c>
      <c r="P633" s="34">
        <f t="shared" si="109"/>
        <v>0</v>
      </c>
    </row>
    <row r="634" spans="3:16" ht="18.600000000000001" customHeight="1" x14ac:dyDescent="0.3">
      <c r="C634"/>
      <c r="D634"/>
      <c r="H634" s="34" t="str">
        <f t="shared" si="102"/>
        <v>LLAYLLAY 19 V</v>
      </c>
      <c r="I634" s="34" t="str">
        <f t="shared" si="103"/>
        <v>SANDEK 2</v>
      </c>
      <c r="J634" s="34" t="str">
        <f t="shared" si="104"/>
        <v>JUAN GOMEZ</v>
      </c>
      <c r="K634" s="34">
        <f t="shared" si="110"/>
        <v>0</v>
      </c>
      <c r="L634" s="34">
        <f t="shared" si="105"/>
        <v>383</v>
      </c>
      <c r="M634" s="34">
        <f t="shared" si="106"/>
        <v>0</v>
      </c>
      <c r="N634" s="34" t="str">
        <f t="shared" si="107"/>
        <v>Puntos no considerados</v>
      </c>
      <c r="O634" s="34">
        <f t="shared" si="108"/>
        <v>0</v>
      </c>
      <c r="P634" s="34">
        <f t="shared" si="109"/>
        <v>0</v>
      </c>
    </row>
    <row r="635" spans="3:16" ht="18.600000000000001" customHeight="1" x14ac:dyDescent="0.3">
      <c r="C635"/>
      <c r="D635"/>
      <c r="H635" s="34" t="str">
        <f t="shared" si="102"/>
        <v>LLAYLLAY 19 V</v>
      </c>
      <c r="I635" s="34" t="str">
        <f t="shared" si="103"/>
        <v>SANDEK 2</v>
      </c>
      <c r="J635" s="34" t="str">
        <f t="shared" si="104"/>
        <v>JUAN GOMEZ</v>
      </c>
      <c r="K635" s="34">
        <f t="shared" si="110"/>
        <v>0</v>
      </c>
      <c r="L635" s="34">
        <f t="shared" si="105"/>
        <v>384</v>
      </c>
      <c r="M635" s="34">
        <f t="shared" si="106"/>
        <v>0</v>
      </c>
      <c r="N635" s="34" t="str">
        <f t="shared" si="107"/>
        <v>Puntos no considerados</v>
      </c>
      <c r="O635" s="34">
        <f t="shared" si="108"/>
        <v>0</v>
      </c>
      <c r="P635" s="34">
        <f t="shared" si="109"/>
        <v>0</v>
      </c>
    </row>
    <row r="636" spans="3:16" ht="18.600000000000001" customHeight="1" x14ac:dyDescent="0.3">
      <c r="C636"/>
      <c r="D636"/>
      <c r="H636" s="34" t="str">
        <f t="shared" si="102"/>
        <v>LLAYLLAY 19 V</v>
      </c>
      <c r="I636" s="34" t="str">
        <f t="shared" si="103"/>
        <v>SANDEK 2</v>
      </c>
      <c r="J636" s="34" t="str">
        <f t="shared" si="104"/>
        <v>JUAN GOMEZ</v>
      </c>
      <c r="K636" s="34">
        <f t="shared" si="110"/>
        <v>0</v>
      </c>
      <c r="L636" s="34">
        <f t="shared" si="105"/>
        <v>385</v>
      </c>
      <c r="M636" s="34">
        <f t="shared" si="106"/>
        <v>0</v>
      </c>
      <c r="N636" s="34" t="str">
        <f t="shared" si="107"/>
        <v>Puntos no considerados</v>
      </c>
      <c r="O636" s="34">
        <f t="shared" si="108"/>
        <v>0</v>
      </c>
      <c r="P636" s="34">
        <f t="shared" si="109"/>
        <v>0</v>
      </c>
    </row>
    <row r="637" spans="3:16" ht="18.600000000000001" customHeight="1" x14ac:dyDescent="0.3">
      <c r="C637"/>
      <c r="D637"/>
      <c r="H637" s="34" t="str">
        <f t="shared" ref="H637:H700" si="111">IF(A637="",H636,A637)</f>
        <v>LLAYLLAY 19 V</v>
      </c>
      <c r="I637" s="34" t="str">
        <f t="shared" ref="I637:I700" si="112">IF(B637="",I636,B637)</f>
        <v>SANDEK 2</v>
      </c>
      <c r="J637" s="34" t="str">
        <f t="shared" ref="J637:J700" si="113">IF(C637="",J636,C637)</f>
        <v>JUAN GOMEZ</v>
      </c>
      <c r="K637" s="34">
        <f t="shared" si="110"/>
        <v>0</v>
      </c>
      <c r="L637" s="34">
        <f t="shared" ref="L637:L700" si="114">IF(H637=H636,IF(I637=I636,L636+1,1),1)</f>
        <v>386</v>
      </c>
      <c r="M637" s="34">
        <f t="shared" ref="M637:M700" si="115">IF(L637&lt;5,1,0)</f>
        <v>0</v>
      </c>
      <c r="N637" s="34" t="str">
        <f t="shared" ref="N637:N700" si="116">IF(M637=1,"Puntos por equipo","Puntos no considerados")</f>
        <v>Puntos no considerados</v>
      </c>
      <c r="O637" s="34">
        <f t="shared" ref="O637:O700" si="117">M637*K637</f>
        <v>0</v>
      </c>
      <c r="P637" s="34">
        <f t="shared" ref="P637:P700" si="118">(1-M637)*K637</f>
        <v>0</v>
      </c>
    </row>
    <row r="638" spans="3:16" ht="18.600000000000001" customHeight="1" x14ac:dyDescent="0.3">
      <c r="C638"/>
      <c r="D638"/>
      <c r="H638" s="34" t="str">
        <f t="shared" si="111"/>
        <v>LLAYLLAY 19 V</v>
      </c>
      <c r="I638" s="34" t="str">
        <f t="shared" si="112"/>
        <v>SANDEK 2</v>
      </c>
      <c r="J638" s="34" t="str">
        <f t="shared" si="113"/>
        <v>JUAN GOMEZ</v>
      </c>
      <c r="K638" s="34">
        <f t="shared" si="110"/>
        <v>0</v>
      </c>
      <c r="L638" s="34">
        <f t="shared" si="114"/>
        <v>387</v>
      </c>
      <c r="M638" s="34">
        <f t="shared" si="115"/>
        <v>0</v>
      </c>
      <c r="N638" s="34" t="str">
        <f t="shared" si="116"/>
        <v>Puntos no considerados</v>
      </c>
      <c r="O638" s="34">
        <f t="shared" si="117"/>
        <v>0</v>
      </c>
      <c r="P638" s="34">
        <f t="shared" si="118"/>
        <v>0</v>
      </c>
    </row>
    <row r="639" spans="3:16" ht="18.600000000000001" customHeight="1" x14ac:dyDescent="0.3">
      <c r="C639"/>
      <c r="D639"/>
      <c r="H639" s="34" t="str">
        <f t="shared" si="111"/>
        <v>LLAYLLAY 19 V</v>
      </c>
      <c r="I639" s="34" t="str">
        <f t="shared" si="112"/>
        <v>SANDEK 2</v>
      </c>
      <c r="J639" s="34" t="str">
        <f t="shared" si="113"/>
        <v>JUAN GOMEZ</v>
      </c>
      <c r="K639" s="34">
        <f t="shared" si="110"/>
        <v>0</v>
      </c>
      <c r="L639" s="34">
        <f t="shared" si="114"/>
        <v>388</v>
      </c>
      <c r="M639" s="34">
        <f t="shared" si="115"/>
        <v>0</v>
      </c>
      <c r="N639" s="34" t="str">
        <f t="shared" si="116"/>
        <v>Puntos no considerados</v>
      </c>
      <c r="O639" s="34">
        <f t="shared" si="117"/>
        <v>0</v>
      </c>
      <c r="P639" s="34">
        <f t="shared" si="118"/>
        <v>0</v>
      </c>
    </row>
    <row r="640" spans="3:16" ht="18.600000000000001" customHeight="1" x14ac:dyDescent="0.3">
      <c r="C640"/>
      <c r="D640"/>
      <c r="H640" s="34" t="str">
        <f t="shared" si="111"/>
        <v>LLAYLLAY 19 V</v>
      </c>
      <c r="I640" s="34" t="str">
        <f t="shared" si="112"/>
        <v>SANDEK 2</v>
      </c>
      <c r="J640" s="34" t="str">
        <f t="shared" si="113"/>
        <v>JUAN GOMEZ</v>
      </c>
      <c r="K640" s="34">
        <f t="shared" si="110"/>
        <v>0</v>
      </c>
      <c r="L640" s="34">
        <f t="shared" si="114"/>
        <v>389</v>
      </c>
      <c r="M640" s="34">
        <f t="shared" si="115"/>
        <v>0</v>
      </c>
      <c r="N640" s="34" t="str">
        <f t="shared" si="116"/>
        <v>Puntos no considerados</v>
      </c>
      <c r="O640" s="34">
        <f t="shared" si="117"/>
        <v>0</v>
      </c>
      <c r="P640" s="34">
        <f t="shared" si="118"/>
        <v>0</v>
      </c>
    </row>
    <row r="641" spans="3:16" ht="18.600000000000001" customHeight="1" x14ac:dyDescent="0.3">
      <c r="C641"/>
      <c r="D641"/>
      <c r="H641" s="34" t="str">
        <f t="shared" si="111"/>
        <v>LLAYLLAY 19 V</v>
      </c>
      <c r="I641" s="34" t="str">
        <f t="shared" si="112"/>
        <v>SANDEK 2</v>
      </c>
      <c r="J641" s="34" t="str">
        <f t="shared" si="113"/>
        <v>JUAN GOMEZ</v>
      </c>
      <c r="K641" s="34">
        <f t="shared" si="110"/>
        <v>0</v>
      </c>
      <c r="L641" s="34">
        <f t="shared" si="114"/>
        <v>390</v>
      </c>
      <c r="M641" s="34">
        <f t="shared" si="115"/>
        <v>0</v>
      </c>
      <c r="N641" s="34" t="str">
        <f t="shared" si="116"/>
        <v>Puntos no considerados</v>
      </c>
      <c r="O641" s="34">
        <f t="shared" si="117"/>
        <v>0</v>
      </c>
      <c r="P641" s="34">
        <f t="shared" si="118"/>
        <v>0</v>
      </c>
    </row>
    <row r="642" spans="3:16" ht="18.600000000000001" customHeight="1" x14ac:dyDescent="0.3">
      <c r="C642"/>
      <c r="D642"/>
      <c r="H642" s="34" t="str">
        <f t="shared" si="111"/>
        <v>LLAYLLAY 19 V</v>
      </c>
      <c r="I642" s="34" t="str">
        <f t="shared" si="112"/>
        <v>SANDEK 2</v>
      </c>
      <c r="J642" s="34" t="str">
        <f t="shared" si="113"/>
        <v>JUAN GOMEZ</v>
      </c>
      <c r="K642" s="34">
        <f t="shared" si="110"/>
        <v>0</v>
      </c>
      <c r="L642" s="34">
        <f t="shared" si="114"/>
        <v>391</v>
      </c>
      <c r="M642" s="34">
        <f t="shared" si="115"/>
        <v>0</v>
      </c>
      <c r="N642" s="34" t="str">
        <f t="shared" si="116"/>
        <v>Puntos no considerados</v>
      </c>
      <c r="O642" s="34">
        <f t="shared" si="117"/>
        <v>0</v>
      </c>
      <c r="P642" s="34">
        <f t="shared" si="118"/>
        <v>0</v>
      </c>
    </row>
    <row r="643" spans="3:16" ht="18.600000000000001" customHeight="1" x14ac:dyDescent="0.3">
      <c r="C643"/>
      <c r="D643"/>
      <c r="H643" s="34" t="str">
        <f t="shared" si="111"/>
        <v>LLAYLLAY 19 V</v>
      </c>
      <c r="I643" s="34" t="str">
        <f t="shared" si="112"/>
        <v>SANDEK 2</v>
      </c>
      <c r="J643" s="34" t="str">
        <f t="shared" si="113"/>
        <v>JUAN GOMEZ</v>
      </c>
      <c r="K643" s="34">
        <f t="shared" si="110"/>
        <v>0</v>
      </c>
      <c r="L643" s="34">
        <f t="shared" si="114"/>
        <v>392</v>
      </c>
      <c r="M643" s="34">
        <f t="shared" si="115"/>
        <v>0</v>
      </c>
      <c r="N643" s="34" t="str">
        <f t="shared" si="116"/>
        <v>Puntos no considerados</v>
      </c>
      <c r="O643" s="34">
        <f t="shared" si="117"/>
        <v>0</v>
      </c>
      <c r="P643" s="34">
        <f t="shared" si="118"/>
        <v>0</v>
      </c>
    </row>
    <row r="644" spans="3:16" ht="18.600000000000001" customHeight="1" x14ac:dyDescent="0.3">
      <c r="C644"/>
      <c r="D644"/>
      <c r="H644" s="34" t="str">
        <f t="shared" si="111"/>
        <v>LLAYLLAY 19 V</v>
      </c>
      <c r="I644" s="34" t="str">
        <f t="shared" si="112"/>
        <v>SANDEK 2</v>
      </c>
      <c r="J644" s="34" t="str">
        <f t="shared" si="113"/>
        <v>JUAN GOMEZ</v>
      </c>
      <c r="K644" s="34">
        <f t="shared" si="110"/>
        <v>0</v>
      </c>
      <c r="L644" s="34">
        <f t="shared" si="114"/>
        <v>393</v>
      </c>
      <c r="M644" s="34">
        <f t="shared" si="115"/>
        <v>0</v>
      </c>
      <c r="N644" s="34" t="str">
        <f t="shared" si="116"/>
        <v>Puntos no considerados</v>
      </c>
      <c r="O644" s="34">
        <f t="shared" si="117"/>
        <v>0</v>
      </c>
      <c r="P644" s="34">
        <f t="shared" si="118"/>
        <v>0</v>
      </c>
    </row>
    <row r="645" spans="3:16" ht="18.600000000000001" customHeight="1" x14ac:dyDescent="0.3">
      <c r="C645"/>
      <c r="D645"/>
      <c r="H645" s="34" t="str">
        <f t="shared" si="111"/>
        <v>LLAYLLAY 19 V</v>
      </c>
      <c r="I645" s="34" t="str">
        <f t="shared" si="112"/>
        <v>SANDEK 2</v>
      </c>
      <c r="J645" s="34" t="str">
        <f t="shared" si="113"/>
        <v>JUAN GOMEZ</v>
      </c>
      <c r="K645" s="34">
        <f t="shared" si="110"/>
        <v>0</v>
      </c>
      <c r="L645" s="34">
        <f t="shared" si="114"/>
        <v>394</v>
      </c>
      <c r="M645" s="34">
        <f t="shared" si="115"/>
        <v>0</v>
      </c>
      <c r="N645" s="34" t="str">
        <f t="shared" si="116"/>
        <v>Puntos no considerados</v>
      </c>
      <c r="O645" s="34">
        <f t="shared" si="117"/>
        <v>0</v>
      </c>
      <c r="P645" s="34">
        <f t="shared" si="118"/>
        <v>0</v>
      </c>
    </row>
    <row r="646" spans="3:16" ht="18.600000000000001" customHeight="1" x14ac:dyDescent="0.3">
      <c r="C646"/>
      <c r="D646"/>
      <c r="H646" s="34" t="str">
        <f t="shared" si="111"/>
        <v>LLAYLLAY 19 V</v>
      </c>
      <c r="I646" s="34" t="str">
        <f t="shared" si="112"/>
        <v>SANDEK 2</v>
      </c>
      <c r="J646" s="34" t="str">
        <f t="shared" si="113"/>
        <v>JUAN GOMEZ</v>
      </c>
      <c r="K646" s="34">
        <f t="shared" si="110"/>
        <v>0</v>
      </c>
      <c r="L646" s="34">
        <f t="shared" si="114"/>
        <v>395</v>
      </c>
      <c r="M646" s="34">
        <f t="shared" si="115"/>
        <v>0</v>
      </c>
      <c r="N646" s="34" t="str">
        <f t="shared" si="116"/>
        <v>Puntos no considerados</v>
      </c>
      <c r="O646" s="34">
        <f t="shared" si="117"/>
        <v>0</v>
      </c>
      <c r="P646" s="34">
        <f t="shared" si="118"/>
        <v>0</v>
      </c>
    </row>
    <row r="647" spans="3:16" ht="18.600000000000001" customHeight="1" x14ac:dyDescent="0.3">
      <c r="C647"/>
      <c r="D647"/>
      <c r="H647" s="34" t="str">
        <f t="shared" si="111"/>
        <v>LLAYLLAY 19 V</v>
      </c>
      <c r="I647" s="34" t="str">
        <f t="shared" si="112"/>
        <v>SANDEK 2</v>
      </c>
      <c r="J647" s="34" t="str">
        <f t="shared" si="113"/>
        <v>JUAN GOMEZ</v>
      </c>
      <c r="K647" s="34">
        <f t="shared" ref="K647:K710" si="119">D647</f>
        <v>0</v>
      </c>
      <c r="L647" s="34">
        <f t="shared" si="114"/>
        <v>396</v>
      </c>
      <c r="M647" s="34">
        <f t="shared" si="115"/>
        <v>0</v>
      </c>
      <c r="N647" s="34" t="str">
        <f t="shared" si="116"/>
        <v>Puntos no considerados</v>
      </c>
      <c r="O647" s="34">
        <f t="shared" si="117"/>
        <v>0</v>
      </c>
      <c r="P647" s="34">
        <f t="shared" si="118"/>
        <v>0</v>
      </c>
    </row>
    <row r="648" spans="3:16" ht="18.600000000000001" customHeight="1" x14ac:dyDescent="0.3">
      <c r="C648"/>
      <c r="D648"/>
      <c r="H648" s="34" t="str">
        <f t="shared" si="111"/>
        <v>LLAYLLAY 19 V</v>
      </c>
      <c r="I648" s="34" t="str">
        <f t="shared" si="112"/>
        <v>SANDEK 2</v>
      </c>
      <c r="J648" s="34" t="str">
        <f t="shared" si="113"/>
        <v>JUAN GOMEZ</v>
      </c>
      <c r="K648" s="34">
        <f t="shared" si="119"/>
        <v>0</v>
      </c>
      <c r="L648" s="34">
        <f t="shared" si="114"/>
        <v>397</v>
      </c>
      <c r="M648" s="34">
        <f t="shared" si="115"/>
        <v>0</v>
      </c>
      <c r="N648" s="34" t="str">
        <f t="shared" si="116"/>
        <v>Puntos no considerados</v>
      </c>
      <c r="O648" s="34">
        <f t="shared" si="117"/>
        <v>0</v>
      </c>
      <c r="P648" s="34">
        <f t="shared" si="118"/>
        <v>0</v>
      </c>
    </row>
    <row r="649" spans="3:16" ht="18.600000000000001" customHeight="1" x14ac:dyDescent="0.3">
      <c r="C649"/>
      <c r="D649"/>
      <c r="H649" s="34" t="str">
        <f t="shared" si="111"/>
        <v>LLAYLLAY 19 V</v>
      </c>
      <c r="I649" s="34" t="str">
        <f t="shared" si="112"/>
        <v>SANDEK 2</v>
      </c>
      <c r="J649" s="34" t="str">
        <f t="shared" si="113"/>
        <v>JUAN GOMEZ</v>
      </c>
      <c r="K649" s="34">
        <f t="shared" si="119"/>
        <v>0</v>
      </c>
      <c r="L649" s="34">
        <f t="shared" si="114"/>
        <v>398</v>
      </c>
      <c r="M649" s="34">
        <f t="shared" si="115"/>
        <v>0</v>
      </c>
      <c r="N649" s="34" t="str">
        <f t="shared" si="116"/>
        <v>Puntos no considerados</v>
      </c>
      <c r="O649" s="34">
        <f t="shared" si="117"/>
        <v>0</v>
      </c>
      <c r="P649" s="34">
        <f t="shared" si="118"/>
        <v>0</v>
      </c>
    </row>
    <row r="650" spans="3:16" ht="18.600000000000001" customHeight="1" x14ac:dyDescent="0.3">
      <c r="C650"/>
      <c r="D650"/>
      <c r="H650" s="34" t="str">
        <f t="shared" si="111"/>
        <v>LLAYLLAY 19 V</v>
      </c>
      <c r="I650" s="34" t="str">
        <f t="shared" si="112"/>
        <v>SANDEK 2</v>
      </c>
      <c r="J650" s="34" t="str">
        <f t="shared" si="113"/>
        <v>JUAN GOMEZ</v>
      </c>
      <c r="K650" s="34">
        <f t="shared" si="119"/>
        <v>0</v>
      </c>
      <c r="L650" s="34">
        <f t="shared" si="114"/>
        <v>399</v>
      </c>
      <c r="M650" s="34">
        <f t="shared" si="115"/>
        <v>0</v>
      </c>
      <c r="N650" s="34" t="str">
        <f t="shared" si="116"/>
        <v>Puntos no considerados</v>
      </c>
      <c r="O650" s="34">
        <f t="shared" si="117"/>
        <v>0</v>
      </c>
      <c r="P650" s="34">
        <f t="shared" si="118"/>
        <v>0</v>
      </c>
    </row>
    <row r="651" spans="3:16" ht="18.600000000000001" customHeight="1" x14ac:dyDescent="0.3">
      <c r="C651"/>
      <c r="D651"/>
      <c r="H651" s="34" t="str">
        <f t="shared" si="111"/>
        <v>LLAYLLAY 19 V</v>
      </c>
      <c r="I651" s="34" t="str">
        <f t="shared" si="112"/>
        <v>SANDEK 2</v>
      </c>
      <c r="J651" s="34" t="str">
        <f t="shared" si="113"/>
        <v>JUAN GOMEZ</v>
      </c>
      <c r="K651" s="34">
        <f t="shared" si="119"/>
        <v>0</v>
      </c>
      <c r="L651" s="34">
        <f t="shared" si="114"/>
        <v>400</v>
      </c>
      <c r="M651" s="34">
        <f t="shared" si="115"/>
        <v>0</v>
      </c>
      <c r="N651" s="34" t="str">
        <f t="shared" si="116"/>
        <v>Puntos no considerados</v>
      </c>
      <c r="O651" s="34">
        <f t="shared" si="117"/>
        <v>0</v>
      </c>
      <c r="P651" s="34">
        <f t="shared" si="118"/>
        <v>0</v>
      </c>
    </row>
    <row r="652" spans="3:16" ht="18.600000000000001" customHeight="1" x14ac:dyDescent="0.3">
      <c r="C652"/>
      <c r="D652"/>
      <c r="H652" s="34" t="str">
        <f t="shared" si="111"/>
        <v>LLAYLLAY 19 V</v>
      </c>
      <c r="I652" s="34" t="str">
        <f t="shared" si="112"/>
        <v>SANDEK 2</v>
      </c>
      <c r="J652" s="34" t="str">
        <f t="shared" si="113"/>
        <v>JUAN GOMEZ</v>
      </c>
      <c r="K652" s="34">
        <f t="shared" si="119"/>
        <v>0</v>
      </c>
      <c r="L652" s="34">
        <f t="shared" si="114"/>
        <v>401</v>
      </c>
      <c r="M652" s="34">
        <f t="shared" si="115"/>
        <v>0</v>
      </c>
      <c r="N652" s="34" t="str">
        <f t="shared" si="116"/>
        <v>Puntos no considerados</v>
      </c>
      <c r="O652" s="34">
        <f t="shared" si="117"/>
        <v>0</v>
      </c>
      <c r="P652" s="34">
        <f t="shared" si="118"/>
        <v>0</v>
      </c>
    </row>
    <row r="653" spans="3:16" ht="18.600000000000001" customHeight="1" x14ac:dyDescent="0.3">
      <c r="C653"/>
      <c r="D653"/>
      <c r="H653" s="34" t="str">
        <f t="shared" si="111"/>
        <v>LLAYLLAY 19 V</v>
      </c>
      <c r="I653" s="34" t="str">
        <f t="shared" si="112"/>
        <v>SANDEK 2</v>
      </c>
      <c r="J653" s="34" t="str">
        <f t="shared" si="113"/>
        <v>JUAN GOMEZ</v>
      </c>
      <c r="K653" s="34">
        <f t="shared" si="119"/>
        <v>0</v>
      </c>
      <c r="L653" s="34">
        <f t="shared" si="114"/>
        <v>402</v>
      </c>
      <c r="M653" s="34">
        <f t="shared" si="115"/>
        <v>0</v>
      </c>
      <c r="N653" s="34" t="str">
        <f t="shared" si="116"/>
        <v>Puntos no considerados</v>
      </c>
      <c r="O653" s="34">
        <f t="shared" si="117"/>
        <v>0</v>
      </c>
      <c r="P653" s="34">
        <f t="shared" si="118"/>
        <v>0</v>
      </c>
    </row>
    <row r="654" spans="3:16" ht="18.600000000000001" customHeight="1" x14ac:dyDescent="0.3">
      <c r="C654"/>
      <c r="D654"/>
      <c r="H654" s="34" t="str">
        <f t="shared" si="111"/>
        <v>LLAYLLAY 19 V</v>
      </c>
      <c r="I654" s="34" t="str">
        <f t="shared" si="112"/>
        <v>SANDEK 2</v>
      </c>
      <c r="J654" s="34" t="str">
        <f t="shared" si="113"/>
        <v>JUAN GOMEZ</v>
      </c>
      <c r="K654" s="34">
        <f t="shared" si="119"/>
        <v>0</v>
      </c>
      <c r="L654" s="34">
        <f t="shared" si="114"/>
        <v>403</v>
      </c>
      <c r="M654" s="34">
        <f t="shared" si="115"/>
        <v>0</v>
      </c>
      <c r="N654" s="34" t="str">
        <f t="shared" si="116"/>
        <v>Puntos no considerados</v>
      </c>
      <c r="O654" s="34">
        <f t="shared" si="117"/>
        <v>0</v>
      </c>
      <c r="P654" s="34">
        <f t="shared" si="118"/>
        <v>0</v>
      </c>
    </row>
    <row r="655" spans="3:16" ht="18.600000000000001" customHeight="1" x14ac:dyDescent="0.3">
      <c r="C655"/>
      <c r="D655"/>
      <c r="H655" s="34" t="str">
        <f t="shared" si="111"/>
        <v>LLAYLLAY 19 V</v>
      </c>
      <c r="I655" s="34" t="str">
        <f t="shared" si="112"/>
        <v>SANDEK 2</v>
      </c>
      <c r="J655" s="34" t="str">
        <f t="shared" si="113"/>
        <v>JUAN GOMEZ</v>
      </c>
      <c r="K655" s="34">
        <f t="shared" si="119"/>
        <v>0</v>
      </c>
      <c r="L655" s="34">
        <f t="shared" si="114"/>
        <v>404</v>
      </c>
      <c r="M655" s="34">
        <f t="shared" si="115"/>
        <v>0</v>
      </c>
      <c r="N655" s="34" t="str">
        <f t="shared" si="116"/>
        <v>Puntos no considerados</v>
      </c>
      <c r="O655" s="34">
        <f t="shared" si="117"/>
        <v>0</v>
      </c>
      <c r="P655" s="34">
        <f t="shared" si="118"/>
        <v>0</v>
      </c>
    </row>
    <row r="656" spans="3:16" ht="18.600000000000001" customHeight="1" x14ac:dyDescent="0.3">
      <c r="C656"/>
      <c r="D656"/>
      <c r="H656" s="34" t="str">
        <f t="shared" si="111"/>
        <v>LLAYLLAY 19 V</v>
      </c>
      <c r="I656" s="34" t="str">
        <f t="shared" si="112"/>
        <v>SANDEK 2</v>
      </c>
      <c r="J656" s="34" t="str">
        <f t="shared" si="113"/>
        <v>JUAN GOMEZ</v>
      </c>
      <c r="K656" s="34">
        <f t="shared" si="119"/>
        <v>0</v>
      </c>
      <c r="L656" s="34">
        <f t="shared" si="114"/>
        <v>405</v>
      </c>
      <c r="M656" s="34">
        <f t="shared" si="115"/>
        <v>0</v>
      </c>
      <c r="N656" s="34" t="str">
        <f t="shared" si="116"/>
        <v>Puntos no considerados</v>
      </c>
      <c r="O656" s="34">
        <f t="shared" si="117"/>
        <v>0</v>
      </c>
      <c r="P656" s="34">
        <f t="shared" si="118"/>
        <v>0</v>
      </c>
    </row>
    <row r="657" spans="3:16" ht="18.600000000000001" customHeight="1" x14ac:dyDescent="0.3">
      <c r="C657"/>
      <c r="D657"/>
      <c r="H657" s="34" t="str">
        <f t="shared" si="111"/>
        <v>LLAYLLAY 19 V</v>
      </c>
      <c r="I657" s="34" t="str">
        <f t="shared" si="112"/>
        <v>SANDEK 2</v>
      </c>
      <c r="J657" s="34" t="str">
        <f t="shared" si="113"/>
        <v>JUAN GOMEZ</v>
      </c>
      <c r="K657" s="34">
        <f t="shared" si="119"/>
        <v>0</v>
      </c>
      <c r="L657" s="34">
        <f t="shared" si="114"/>
        <v>406</v>
      </c>
      <c r="M657" s="34">
        <f t="shared" si="115"/>
        <v>0</v>
      </c>
      <c r="N657" s="34" t="str">
        <f t="shared" si="116"/>
        <v>Puntos no considerados</v>
      </c>
      <c r="O657" s="34">
        <f t="shared" si="117"/>
        <v>0</v>
      </c>
      <c r="P657" s="34">
        <f t="shared" si="118"/>
        <v>0</v>
      </c>
    </row>
    <row r="658" spans="3:16" ht="18.600000000000001" customHeight="1" x14ac:dyDescent="0.3">
      <c r="C658"/>
      <c r="D658"/>
      <c r="H658" s="34" t="str">
        <f t="shared" si="111"/>
        <v>LLAYLLAY 19 V</v>
      </c>
      <c r="I658" s="34" t="str">
        <f t="shared" si="112"/>
        <v>SANDEK 2</v>
      </c>
      <c r="J658" s="34" t="str">
        <f t="shared" si="113"/>
        <v>JUAN GOMEZ</v>
      </c>
      <c r="K658" s="34">
        <f t="shared" si="119"/>
        <v>0</v>
      </c>
      <c r="L658" s="34">
        <f t="shared" si="114"/>
        <v>407</v>
      </c>
      <c r="M658" s="34">
        <f t="shared" si="115"/>
        <v>0</v>
      </c>
      <c r="N658" s="34" t="str">
        <f t="shared" si="116"/>
        <v>Puntos no considerados</v>
      </c>
      <c r="O658" s="34">
        <f t="shared" si="117"/>
        <v>0</v>
      </c>
      <c r="P658" s="34">
        <f t="shared" si="118"/>
        <v>0</v>
      </c>
    </row>
    <row r="659" spans="3:16" ht="18.600000000000001" customHeight="1" x14ac:dyDescent="0.3">
      <c r="C659"/>
      <c r="D659"/>
      <c r="H659" s="34" t="str">
        <f t="shared" si="111"/>
        <v>LLAYLLAY 19 V</v>
      </c>
      <c r="I659" s="34" t="str">
        <f t="shared" si="112"/>
        <v>SANDEK 2</v>
      </c>
      <c r="J659" s="34" t="str">
        <f t="shared" si="113"/>
        <v>JUAN GOMEZ</v>
      </c>
      <c r="K659" s="34">
        <f t="shared" si="119"/>
        <v>0</v>
      </c>
      <c r="L659" s="34">
        <f t="shared" si="114"/>
        <v>408</v>
      </c>
      <c r="M659" s="34">
        <f t="shared" si="115"/>
        <v>0</v>
      </c>
      <c r="N659" s="34" t="str">
        <f t="shared" si="116"/>
        <v>Puntos no considerados</v>
      </c>
      <c r="O659" s="34">
        <f t="shared" si="117"/>
        <v>0</v>
      </c>
      <c r="P659" s="34">
        <f t="shared" si="118"/>
        <v>0</v>
      </c>
    </row>
    <row r="660" spans="3:16" ht="18.600000000000001" customHeight="1" x14ac:dyDescent="0.3">
      <c r="C660"/>
      <c r="D660"/>
      <c r="H660" s="34" t="str">
        <f t="shared" si="111"/>
        <v>LLAYLLAY 19 V</v>
      </c>
      <c r="I660" s="34" t="str">
        <f t="shared" si="112"/>
        <v>SANDEK 2</v>
      </c>
      <c r="J660" s="34" t="str">
        <f t="shared" si="113"/>
        <v>JUAN GOMEZ</v>
      </c>
      <c r="K660" s="34">
        <f t="shared" si="119"/>
        <v>0</v>
      </c>
      <c r="L660" s="34">
        <f t="shared" si="114"/>
        <v>409</v>
      </c>
      <c r="M660" s="34">
        <f t="shared" si="115"/>
        <v>0</v>
      </c>
      <c r="N660" s="34" t="str">
        <f t="shared" si="116"/>
        <v>Puntos no considerados</v>
      </c>
      <c r="O660" s="34">
        <f t="shared" si="117"/>
        <v>0</v>
      </c>
      <c r="P660" s="34">
        <f t="shared" si="118"/>
        <v>0</v>
      </c>
    </row>
    <row r="661" spans="3:16" ht="18.600000000000001" customHeight="1" x14ac:dyDescent="0.3">
      <c r="C661"/>
      <c r="D661"/>
      <c r="H661" s="34" t="str">
        <f t="shared" si="111"/>
        <v>LLAYLLAY 19 V</v>
      </c>
      <c r="I661" s="34" t="str">
        <f t="shared" si="112"/>
        <v>SANDEK 2</v>
      </c>
      <c r="J661" s="34" t="str">
        <f t="shared" si="113"/>
        <v>JUAN GOMEZ</v>
      </c>
      <c r="K661" s="34">
        <f t="shared" si="119"/>
        <v>0</v>
      </c>
      <c r="L661" s="34">
        <f t="shared" si="114"/>
        <v>410</v>
      </c>
      <c r="M661" s="34">
        <f t="shared" si="115"/>
        <v>0</v>
      </c>
      <c r="N661" s="34" t="str">
        <f t="shared" si="116"/>
        <v>Puntos no considerados</v>
      </c>
      <c r="O661" s="34">
        <f t="shared" si="117"/>
        <v>0</v>
      </c>
      <c r="P661" s="34">
        <f t="shared" si="118"/>
        <v>0</v>
      </c>
    </row>
    <row r="662" spans="3:16" ht="18.600000000000001" customHeight="1" x14ac:dyDescent="0.3">
      <c r="C662"/>
      <c r="D662"/>
      <c r="H662" s="34" t="str">
        <f t="shared" si="111"/>
        <v>LLAYLLAY 19 V</v>
      </c>
      <c r="I662" s="34" t="str">
        <f t="shared" si="112"/>
        <v>SANDEK 2</v>
      </c>
      <c r="J662" s="34" t="str">
        <f t="shared" si="113"/>
        <v>JUAN GOMEZ</v>
      </c>
      <c r="K662" s="34">
        <f t="shared" si="119"/>
        <v>0</v>
      </c>
      <c r="L662" s="34">
        <f t="shared" si="114"/>
        <v>411</v>
      </c>
      <c r="M662" s="34">
        <f t="shared" si="115"/>
        <v>0</v>
      </c>
      <c r="N662" s="34" t="str">
        <f t="shared" si="116"/>
        <v>Puntos no considerados</v>
      </c>
      <c r="O662" s="34">
        <f t="shared" si="117"/>
        <v>0</v>
      </c>
      <c r="P662" s="34">
        <f t="shared" si="118"/>
        <v>0</v>
      </c>
    </row>
    <row r="663" spans="3:16" ht="18.600000000000001" customHeight="1" x14ac:dyDescent="0.3">
      <c r="C663"/>
      <c r="D663"/>
      <c r="H663" s="34" t="str">
        <f t="shared" si="111"/>
        <v>LLAYLLAY 19 V</v>
      </c>
      <c r="I663" s="34" t="str">
        <f t="shared" si="112"/>
        <v>SANDEK 2</v>
      </c>
      <c r="J663" s="34" t="str">
        <f t="shared" si="113"/>
        <v>JUAN GOMEZ</v>
      </c>
      <c r="K663" s="34">
        <f t="shared" si="119"/>
        <v>0</v>
      </c>
      <c r="L663" s="34">
        <f t="shared" si="114"/>
        <v>412</v>
      </c>
      <c r="M663" s="34">
        <f t="shared" si="115"/>
        <v>0</v>
      </c>
      <c r="N663" s="34" t="str">
        <f t="shared" si="116"/>
        <v>Puntos no considerados</v>
      </c>
      <c r="O663" s="34">
        <f t="shared" si="117"/>
        <v>0</v>
      </c>
      <c r="P663" s="34">
        <f t="shared" si="118"/>
        <v>0</v>
      </c>
    </row>
    <row r="664" spans="3:16" ht="18.600000000000001" customHeight="1" x14ac:dyDescent="0.3">
      <c r="C664"/>
      <c r="D664"/>
      <c r="H664" s="34" t="str">
        <f t="shared" si="111"/>
        <v>LLAYLLAY 19 V</v>
      </c>
      <c r="I664" s="34" t="str">
        <f t="shared" si="112"/>
        <v>SANDEK 2</v>
      </c>
      <c r="J664" s="34" t="str">
        <f t="shared" si="113"/>
        <v>JUAN GOMEZ</v>
      </c>
      <c r="K664" s="34">
        <f t="shared" si="119"/>
        <v>0</v>
      </c>
      <c r="L664" s="34">
        <f t="shared" si="114"/>
        <v>413</v>
      </c>
      <c r="M664" s="34">
        <f t="shared" si="115"/>
        <v>0</v>
      </c>
      <c r="N664" s="34" t="str">
        <f t="shared" si="116"/>
        <v>Puntos no considerados</v>
      </c>
      <c r="O664" s="34">
        <f t="shared" si="117"/>
        <v>0</v>
      </c>
      <c r="P664" s="34">
        <f t="shared" si="118"/>
        <v>0</v>
      </c>
    </row>
    <row r="665" spans="3:16" ht="18.600000000000001" customHeight="1" x14ac:dyDescent="0.3">
      <c r="C665"/>
      <c r="D665"/>
      <c r="H665" s="34" t="str">
        <f t="shared" si="111"/>
        <v>LLAYLLAY 19 V</v>
      </c>
      <c r="I665" s="34" t="str">
        <f t="shared" si="112"/>
        <v>SANDEK 2</v>
      </c>
      <c r="J665" s="34" t="str">
        <f t="shared" si="113"/>
        <v>JUAN GOMEZ</v>
      </c>
      <c r="K665" s="34">
        <f t="shared" si="119"/>
        <v>0</v>
      </c>
      <c r="L665" s="34">
        <f t="shared" si="114"/>
        <v>414</v>
      </c>
      <c r="M665" s="34">
        <f t="shared" si="115"/>
        <v>0</v>
      </c>
      <c r="N665" s="34" t="str">
        <f t="shared" si="116"/>
        <v>Puntos no considerados</v>
      </c>
      <c r="O665" s="34">
        <f t="shared" si="117"/>
        <v>0</v>
      </c>
      <c r="P665" s="34">
        <f t="shared" si="118"/>
        <v>0</v>
      </c>
    </row>
    <row r="666" spans="3:16" ht="18.600000000000001" customHeight="1" x14ac:dyDescent="0.3">
      <c r="C666"/>
      <c r="D666"/>
      <c r="H666" s="34" t="str">
        <f t="shared" si="111"/>
        <v>LLAYLLAY 19 V</v>
      </c>
      <c r="I666" s="34" t="str">
        <f t="shared" si="112"/>
        <v>SANDEK 2</v>
      </c>
      <c r="J666" s="34" t="str">
        <f t="shared" si="113"/>
        <v>JUAN GOMEZ</v>
      </c>
      <c r="K666" s="34">
        <f t="shared" si="119"/>
        <v>0</v>
      </c>
      <c r="L666" s="34">
        <f t="shared" si="114"/>
        <v>415</v>
      </c>
      <c r="M666" s="34">
        <f t="shared" si="115"/>
        <v>0</v>
      </c>
      <c r="N666" s="34" t="str">
        <f t="shared" si="116"/>
        <v>Puntos no considerados</v>
      </c>
      <c r="O666" s="34">
        <f t="shared" si="117"/>
        <v>0</v>
      </c>
      <c r="P666" s="34">
        <f t="shared" si="118"/>
        <v>0</v>
      </c>
    </row>
    <row r="667" spans="3:16" ht="18.600000000000001" customHeight="1" x14ac:dyDescent="0.3">
      <c r="C667"/>
      <c r="D667"/>
      <c r="H667" s="34" t="str">
        <f t="shared" si="111"/>
        <v>LLAYLLAY 19 V</v>
      </c>
      <c r="I667" s="34" t="str">
        <f t="shared" si="112"/>
        <v>SANDEK 2</v>
      </c>
      <c r="J667" s="34" t="str">
        <f t="shared" si="113"/>
        <v>JUAN GOMEZ</v>
      </c>
      <c r="K667" s="34">
        <f t="shared" si="119"/>
        <v>0</v>
      </c>
      <c r="L667" s="34">
        <f t="shared" si="114"/>
        <v>416</v>
      </c>
      <c r="M667" s="34">
        <f t="shared" si="115"/>
        <v>0</v>
      </c>
      <c r="N667" s="34" t="str">
        <f t="shared" si="116"/>
        <v>Puntos no considerados</v>
      </c>
      <c r="O667" s="34">
        <f t="shared" si="117"/>
        <v>0</v>
      </c>
      <c r="P667" s="34">
        <f t="shared" si="118"/>
        <v>0</v>
      </c>
    </row>
    <row r="668" spans="3:16" ht="18.600000000000001" customHeight="1" x14ac:dyDescent="0.3">
      <c r="C668"/>
      <c r="D668"/>
      <c r="H668" s="34" t="str">
        <f t="shared" si="111"/>
        <v>LLAYLLAY 19 V</v>
      </c>
      <c r="I668" s="34" t="str">
        <f t="shared" si="112"/>
        <v>SANDEK 2</v>
      </c>
      <c r="J668" s="34" t="str">
        <f t="shared" si="113"/>
        <v>JUAN GOMEZ</v>
      </c>
      <c r="K668" s="34">
        <f t="shared" si="119"/>
        <v>0</v>
      </c>
      <c r="L668" s="34">
        <f t="shared" si="114"/>
        <v>417</v>
      </c>
      <c r="M668" s="34">
        <f t="shared" si="115"/>
        <v>0</v>
      </c>
      <c r="N668" s="34" t="str">
        <f t="shared" si="116"/>
        <v>Puntos no considerados</v>
      </c>
      <c r="O668" s="34">
        <f t="shared" si="117"/>
        <v>0</v>
      </c>
      <c r="P668" s="34">
        <f t="shared" si="118"/>
        <v>0</v>
      </c>
    </row>
    <row r="669" spans="3:16" ht="18.600000000000001" customHeight="1" x14ac:dyDescent="0.3">
      <c r="C669"/>
      <c r="D669"/>
      <c r="H669" s="34" t="str">
        <f t="shared" si="111"/>
        <v>LLAYLLAY 19 V</v>
      </c>
      <c r="I669" s="34" t="str">
        <f t="shared" si="112"/>
        <v>SANDEK 2</v>
      </c>
      <c r="J669" s="34" t="str">
        <f t="shared" si="113"/>
        <v>JUAN GOMEZ</v>
      </c>
      <c r="K669" s="34">
        <f t="shared" si="119"/>
        <v>0</v>
      </c>
      <c r="L669" s="34">
        <f t="shared" si="114"/>
        <v>418</v>
      </c>
      <c r="M669" s="34">
        <f t="shared" si="115"/>
        <v>0</v>
      </c>
      <c r="N669" s="34" t="str">
        <f t="shared" si="116"/>
        <v>Puntos no considerados</v>
      </c>
      <c r="O669" s="34">
        <f t="shared" si="117"/>
        <v>0</v>
      </c>
      <c r="P669" s="34">
        <f t="shared" si="118"/>
        <v>0</v>
      </c>
    </row>
    <row r="670" spans="3:16" ht="18.600000000000001" customHeight="1" x14ac:dyDescent="0.3">
      <c r="C670"/>
      <c r="D670"/>
      <c r="H670" s="34" t="str">
        <f t="shared" si="111"/>
        <v>LLAYLLAY 19 V</v>
      </c>
      <c r="I670" s="34" t="str">
        <f t="shared" si="112"/>
        <v>SANDEK 2</v>
      </c>
      <c r="J670" s="34" t="str">
        <f t="shared" si="113"/>
        <v>JUAN GOMEZ</v>
      </c>
      <c r="K670" s="34">
        <f t="shared" si="119"/>
        <v>0</v>
      </c>
      <c r="L670" s="34">
        <f t="shared" si="114"/>
        <v>419</v>
      </c>
      <c r="M670" s="34">
        <f t="shared" si="115"/>
        <v>0</v>
      </c>
      <c r="N670" s="34" t="str">
        <f t="shared" si="116"/>
        <v>Puntos no considerados</v>
      </c>
      <c r="O670" s="34">
        <f t="shared" si="117"/>
        <v>0</v>
      </c>
      <c r="P670" s="34">
        <f t="shared" si="118"/>
        <v>0</v>
      </c>
    </row>
    <row r="671" spans="3:16" ht="18.600000000000001" customHeight="1" x14ac:dyDescent="0.3">
      <c r="C671"/>
      <c r="D671"/>
      <c r="H671" s="34" t="str">
        <f t="shared" si="111"/>
        <v>LLAYLLAY 19 V</v>
      </c>
      <c r="I671" s="34" t="str">
        <f t="shared" si="112"/>
        <v>SANDEK 2</v>
      </c>
      <c r="J671" s="34" t="str">
        <f t="shared" si="113"/>
        <v>JUAN GOMEZ</v>
      </c>
      <c r="K671" s="34">
        <f t="shared" si="119"/>
        <v>0</v>
      </c>
      <c r="L671" s="34">
        <f t="shared" si="114"/>
        <v>420</v>
      </c>
      <c r="M671" s="34">
        <f t="shared" si="115"/>
        <v>0</v>
      </c>
      <c r="N671" s="34" t="str">
        <f t="shared" si="116"/>
        <v>Puntos no considerados</v>
      </c>
      <c r="O671" s="34">
        <f t="shared" si="117"/>
        <v>0</v>
      </c>
      <c r="P671" s="34">
        <f t="shared" si="118"/>
        <v>0</v>
      </c>
    </row>
    <row r="672" spans="3:16" ht="18.600000000000001" customHeight="1" x14ac:dyDescent="0.3">
      <c r="C672"/>
      <c r="D672"/>
      <c r="H672" s="34" t="str">
        <f t="shared" si="111"/>
        <v>LLAYLLAY 19 V</v>
      </c>
      <c r="I672" s="34" t="str">
        <f t="shared" si="112"/>
        <v>SANDEK 2</v>
      </c>
      <c r="J672" s="34" t="str">
        <f t="shared" si="113"/>
        <v>JUAN GOMEZ</v>
      </c>
      <c r="K672" s="34">
        <f t="shared" si="119"/>
        <v>0</v>
      </c>
      <c r="L672" s="34">
        <f t="shared" si="114"/>
        <v>421</v>
      </c>
      <c r="M672" s="34">
        <f t="shared" si="115"/>
        <v>0</v>
      </c>
      <c r="N672" s="34" t="str">
        <f t="shared" si="116"/>
        <v>Puntos no considerados</v>
      </c>
      <c r="O672" s="34">
        <f t="shared" si="117"/>
        <v>0</v>
      </c>
      <c r="P672" s="34">
        <f t="shared" si="118"/>
        <v>0</v>
      </c>
    </row>
    <row r="673" spans="3:16" ht="18.600000000000001" customHeight="1" x14ac:dyDescent="0.3">
      <c r="C673"/>
      <c r="D673"/>
      <c r="H673" s="34" t="str">
        <f t="shared" si="111"/>
        <v>LLAYLLAY 19 V</v>
      </c>
      <c r="I673" s="34" t="str">
        <f t="shared" si="112"/>
        <v>SANDEK 2</v>
      </c>
      <c r="J673" s="34" t="str">
        <f t="shared" si="113"/>
        <v>JUAN GOMEZ</v>
      </c>
      <c r="K673" s="34">
        <f t="shared" si="119"/>
        <v>0</v>
      </c>
      <c r="L673" s="34">
        <f t="shared" si="114"/>
        <v>422</v>
      </c>
      <c r="M673" s="34">
        <f t="shared" si="115"/>
        <v>0</v>
      </c>
      <c r="N673" s="34" t="str">
        <f t="shared" si="116"/>
        <v>Puntos no considerados</v>
      </c>
      <c r="O673" s="34">
        <f t="shared" si="117"/>
        <v>0</v>
      </c>
      <c r="P673" s="34">
        <f t="shared" si="118"/>
        <v>0</v>
      </c>
    </row>
    <row r="674" spans="3:16" ht="18.600000000000001" customHeight="1" x14ac:dyDescent="0.3">
      <c r="C674"/>
      <c r="D674"/>
      <c r="H674" s="34" t="str">
        <f t="shared" si="111"/>
        <v>LLAYLLAY 19 V</v>
      </c>
      <c r="I674" s="34" t="str">
        <f t="shared" si="112"/>
        <v>SANDEK 2</v>
      </c>
      <c r="J674" s="34" t="str">
        <f t="shared" si="113"/>
        <v>JUAN GOMEZ</v>
      </c>
      <c r="K674" s="34">
        <f t="shared" si="119"/>
        <v>0</v>
      </c>
      <c r="L674" s="34">
        <f t="shared" si="114"/>
        <v>423</v>
      </c>
      <c r="M674" s="34">
        <f t="shared" si="115"/>
        <v>0</v>
      </c>
      <c r="N674" s="34" t="str">
        <f t="shared" si="116"/>
        <v>Puntos no considerados</v>
      </c>
      <c r="O674" s="34">
        <f t="shared" si="117"/>
        <v>0</v>
      </c>
      <c r="P674" s="34">
        <f t="shared" si="118"/>
        <v>0</v>
      </c>
    </row>
    <row r="675" spans="3:16" ht="18.600000000000001" customHeight="1" x14ac:dyDescent="0.3">
      <c r="C675"/>
      <c r="D675"/>
      <c r="H675" s="34" t="str">
        <f t="shared" si="111"/>
        <v>LLAYLLAY 19 V</v>
      </c>
      <c r="I675" s="34" t="str">
        <f t="shared" si="112"/>
        <v>SANDEK 2</v>
      </c>
      <c r="J675" s="34" t="str">
        <f t="shared" si="113"/>
        <v>JUAN GOMEZ</v>
      </c>
      <c r="K675" s="34">
        <f t="shared" si="119"/>
        <v>0</v>
      </c>
      <c r="L675" s="34">
        <f t="shared" si="114"/>
        <v>424</v>
      </c>
      <c r="M675" s="34">
        <f t="shared" si="115"/>
        <v>0</v>
      </c>
      <c r="N675" s="34" t="str">
        <f t="shared" si="116"/>
        <v>Puntos no considerados</v>
      </c>
      <c r="O675" s="34">
        <f t="shared" si="117"/>
        <v>0</v>
      </c>
      <c r="P675" s="34">
        <f t="shared" si="118"/>
        <v>0</v>
      </c>
    </row>
    <row r="676" spans="3:16" ht="18.600000000000001" customHeight="1" x14ac:dyDescent="0.3">
      <c r="C676"/>
      <c r="D676"/>
      <c r="H676" s="34" t="str">
        <f t="shared" si="111"/>
        <v>LLAYLLAY 19 V</v>
      </c>
      <c r="I676" s="34" t="str">
        <f t="shared" si="112"/>
        <v>SANDEK 2</v>
      </c>
      <c r="J676" s="34" t="str">
        <f t="shared" si="113"/>
        <v>JUAN GOMEZ</v>
      </c>
      <c r="K676" s="34">
        <f t="shared" si="119"/>
        <v>0</v>
      </c>
      <c r="L676" s="34">
        <f t="shared" si="114"/>
        <v>425</v>
      </c>
      <c r="M676" s="34">
        <f t="shared" si="115"/>
        <v>0</v>
      </c>
      <c r="N676" s="34" t="str">
        <f t="shared" si="116"/>
        <v>Puntos no considerados</v>
      </c>
      <c r="O676" s="34">
        <f t="shared" si="117"/>
        <v>0</v>
      </c>
      <c r="P676" s="34">
        <f t="shared" si="118"/>
        <v>0</v>
      </c>
    </row>
    <row r="677" spans="3:16" ht="18.600000000000001" customHeight="1" x14ac:dyDescent="0.3">
      <c r="C677"/>
      <c r="D677"/>
      <c r="H677" s="34" t="str">
        <f t="shared" si="111"/>
        <v>LLAYLLAY 19 V</v>
      </c>
      <c r="I677" s="34" t="str">
        <f t="shared" si="112"/>
        <v>SANDEK 2</v>
      </c>
      <c r="J677" s="34" t="str">
        <f t="shared" si="113"/>
        <v>JUAN GOMEZ</v>
      </c>
      <c r="K677" s="34">
        <f t="shared" si="119"/>
        <v>0</v>
      </c>
      <c r="L677" s="34">
        <f t="shared" si="114"/>
        <v>426</v>
      </c>
      <c r="M677" s="34">
        <f t="shared" si="115"/>
        <v>0</v>
      </c>
      <c r="N677" s="34" t="str">
        <f t="shared" si="116"/>
        <v>Puntos no considerados</v>
      </c>
      <c r="O677" s="34">
        <f t="shared" si="117"/>
        <v>0</v>
      </c>
      <c r="P677" s="34">
        <f t="shared" si="118"/>
        <v>0</v>
      </c>
    </row>
    <row r="678" spans="3:16" ht="18.600000000000001" customHeight="1" x14ac:dyDescent="0.3">
      <c r="C678"/>
      <c r="D678"/>
      <c r="H678" s="34" t="str">
        <f t="shared" si="111"/>
        <v>LLAYLLAY 19 V</v>
      </c>
      <c r="I678" s="34" t="str">
        <f t="shared" si="112"/>
        <v>SANDEK 2</v>
      </c>
      <c r="J678" s="34" t="str">
        <f t="shared" si="113"/>
        <v>JUAN GOMEZ</v>
      </c>
      <c r="K678" s="34">
        <f t="shared" si="119"/>
        <v>0</v>
      </c>
      <c r="L678" s="34">
        <f t="shared" si="114"/>
        <v>427</v>
      </c>
      <c r="M678" s="34">
        <f t="shared" si="115"/>
        <v>0</v>
      </c>
      <c r="N678" s="34" t="str">
        <f t="shared" si="116"/>
        <v>Puntos no considerados</v>
      </c>
      <c r="O678" s="34">
        <f t="shared" si="117"/>
        <v>0</v>
      </c>
      <c r="P678" s="34">
        <f t="shared" si="118"/>
        <v>0</v>
      </c>
    </row>
    <row r="679" spans="3:16" ht="18.600000000000001" customHeight="1" x14ac:dyDescent="0.3">
      <c r="C679"/>
      <c r="D679"/>
      <c r="H679" s="34" t="str">
        <f t="shared" si="111"/>
        <v>LLAYLLAY 19 V</v>
      </c>
      <c r="I679" s="34" t="str">
        <f t="shared" si="112"/>
        <v>SANDEK 2</v>
      </c>
      <c r="J679" s="34" t="str">
        <f t="shared" si="113"/>
        <v>JUAN GOMEZ</v>
      </c>
      <c r="K679" s="34">
        <f t="shared" si="119"/>
        <v>0</v>
      </c>
      <c r="L679" s="34">
        <f t="shared" si="114"/>
        <v>428</v>
      </c>
      <c r="M679" s="34">
        <f t="shared" si="115"/>
        <v>0</v>
      </c>
      <c r="N679" s="34" t="str">
        <f t="shared" si="116"/>
        <v>Puntos no considerados</v>
      </c>
      <c r="O679" s="34">
        <f t="shared" si="117"/>
        <v>0</v>
      </c>
      <c r="P679" s="34">
        <f t="shared" si="118"/>
        <v>0</v>
      </c>
    </row>
    <row r="680" spans="3:16" ht="18.600000000000001" customHeight="1" x14ac:dyDescent="0.3">
      <c r="C680"/>
      <c r="D680"/>
      <c r="H680" s="34" t="str">
        <f t="shared" si="111"/>
        <v>LLAYLLAY 19 V</v>
      </c>
      <c r="I680" s="34" t="str">
        <f t="shared" si="112"/>
        <v>SANDEK 2</v>
      </c>
      <c r="J680" s="34" t="str">
        <f t="shared" si="113"/>
        <v>JUAN GOMEZ</v>
      </c>
      <c r="K680" s="34">
        <f t="shared" si="119"/>
        <v>0</v>
      </c>
      <c r="L680" s="34">
        <f t="shared" si="114"/>
        <v>429</v>
      </c>
      <c r="M680" s="34">
        <f t="shared" si="115"/>
        <v>0</v>
      </c>
      <c r="N680" s="34" t="str">
        <f t="shared" si="116"/>
        <v>Puntos no considerados</v>
      </c>
      <c r="O680" s="34">
        <f t="shared" si="117"/>
        <v>0</v>
      </c>
      <c r="P680" s="34">
        <f t="shared" si="118"/>
        <v>0</v>
      </c>
    </row>
    <row r="681" spans="3:16" ht="18.600000000000001" customHeight="1" x14ac:dyDescent="0.3">
      <c r="C681"/>
      <c r="D681"/>
      <c r="H681" s="34" t="str">
        <f t="shared" si="111"/>
        <v>LLAYLLAY 19 V</v>
      </c>
      <c r="I681" s="34" t="str">
        <f t="shared" si="112"/>
        <v>SANDEK 2</v>
      </c>
      <c r="J681" s="34" t="str">
        <f t="shared" si="113"/>
        <v>JUAN GOMEZ</v>
      </c>
      <c r="K681" s="34">
        <f t="shared" si="119"/>
        <v>0</v>
      </c>
      <c r="L681" s="34">
        <f t="shared" si="114"/>
        <v>430</v>
      </c>
      <c r="M681" s="34">
        <f t="shared" si="115"/>
        <v>0</v>
      </c>
      <c r="N681" s="34" t="str">
        <f t="shared" si="116"/>
        <v>Puntos no considerados</v>
      </c>
      <c r="O681" s="34">
        <f t="shared" si="117"/>
        <v>0</v>
      </c>
      <c r="P681" s="34">
        <f t="shared" si="118"/>
        <v>0</v>
      </c>
    </row>
    <row r="682" spans="3:16" ht="18.600000000000001" customHeight="1" x14ac:dyDescent="0.3">
      <c r="C682"/>
      <c r="D682"/>
      <c r="H682" s="34" t="str">
        <f t="shared" si="111"/>
        <v>LLAYLLAY 19 V</v>
      </c>
      <c r="I682" s="34" t="str">
        <f t="shared" si="112"/>
        <v>SANDEK 2</v>
      </c>
      <c r="J682" s="34" t="str">
        <f t="shared" si="113"/>
        <v>JUAN GOMEZ</v>
      </c>
      <c r="K682" s="34">
        <f t="shared" si="119"/>
        <v>0</v>
      </c>
      <c r="L682" s="34">
        <f t="shared" si="114"/>
        <v>431</v>
      </c>
      <c r="M682" s="34">
        <f t="shared" si="115"/>
        <v>0</v>
      </c>
      <c r="N682" s="34" t="str">
        <f t="shared" si="116"/>
        <v>Puntos no considerados</v>
      </c>
      <c r="O682" s="34">
        <f t="shared" si="117"/>
        <v>0</v>
      </c>
      <c r="P682" s="34">
        <f t="shared" si="118"/>
        <v>0</v>
      </c>
    </row>
    <row r="683" spans="3:16" ht="18.600000000000001" customHeight="1" x14ac:dyDescent="0.3">
      <c r="C683"/>
      <c r="D683"/>
      <c r="H683" s="34" t="str">
        <f t="shared" si="111"/>
        <v>LLAYLLAY 19 V</v>
      </c>
      <c r="I683" s="34" t="str">
        <f t="shared" si="112"/>
        <v>SANDEK 2</v>
      </c>
      <c r="J683" s="34" t="str">
        <f t="shared" si="113"/>
        <v>JUAN GOMEZ</v>
      </c>
      <c r="K683" s="34">
        <f t="shared" si="119"/>
        <v>0</v>
      </c>
      <c r="L683" s="34">
        <f t="shared" si="114"/>
        <v>432</v>
      </c>
      <c r="M683" s="34">
        <f t="shared" si="115"/>
        <v>0</v>
      </c>
      <c r="N683" s="34" t="str">
        <f t="shared" si="116"/>
        <v>Puntos no considerados</v>
      </c>
      <c r="O683" s="34">
        <f t="shared" si="117"/>
        <v>0</v>
      </c>
      <c r="P683" s="34">
        <f t="shared" si="118"/>
        <v>0</v>
      </c>
    </row>
    <row r="684" spans="3:16" ht="18.600000000000001" customHeight="1" x14ac:dyDescent="0.3">
      <c r="C684"/>
      <c r="D684"/>
      <c r="H684" s="34" t="str">
        <f t="shared" si="111"/>
        <v>LLAYLLAY 19 V</v>
      </c>
      <c r="I684" s="34" t="str">
        <f t="shared" si="112"/>
        <v>SANDEK 2</v>
      </c>
      <c r="J684" s="34" t="str">
        <f t="shared" si="113"/>
        <v>JUAN GOMEZ</v>
      </c>
      <c r="K684" s="34">
        <f t="shared" si="119"/>
        <v>0</v>
      </c>
      <c r="L684" s="34">
        <f t="shared" si="114"/>
        <v>433</v>
      </c>
      <c r="M684" s="34">
        <f t="shared" si="115"/>
        <v>0</v>
      </c>
      <c r="N684" s="34" t="str">
        <f t="shared" si="116"/>
        <v>Puntos no considerados</v>
      </c>
      <c r="O684" s="34">
        <f t="shared" si="117"/>
        <v>0</v>
      </c>
      <c r="P684" s="34">
        <f t="shared" si="118"/>
        <v>0</v>
      </c>
    </row>
    <row r="685" spans="3:16" ht="18.600000000000001" customHeight="1" x14ac:dyDescent="0.3">
      <c r="C685"/>
      <c r="D685"/>
      <c r="H685" s="34" t="str">
        <f t="shared" si="111"/>
        <v>LLAYLLAY 19 V</v>
      </c>
      <c r="I685" s="34" t="str">
        <f t="shared" si="112"/>
        <v>SANDEK 2</v>
      </c>
      <c r="J685" s="34" t="str">
        <f t="shared" si="113"/>
        <v>JUAN GOMEZ</v>
      </c>
      <c r="K685" s="34">
        <f t="shared" si="119"/>
        <v>0</v>
      </c>
      <c r="L685" s="34">
        <f t="shared" si="114"/>
        <v>434</v>
      </c>
      <c r="M685" s="34">
        <f t="shared" si="115"/>
        <v>0</v>
      </c>
      <c r="N685" s="34" t="str">
        <f t="shared" si="116"/>
        <v>Puntos no considerados</v>
      </c>
      <c r="O685" s="34">
        <f t="shared" si="117"/>
        <v>0</v>
      </c>
      <c r="P685" s="34">
        <f t="shared" si="118"/>
        <v>0</v>
      </c>
    </row>
    <row r="686" spans="3:16" ht="18.600000000000001" customHeight="1" x14ac:dyDescent="0.3">
      <c r="C686"/>
      <c r="D686"/>
      <c r="H686" s="34" t="str">
        <f t="shared" si="111"/>
        <v>LLAYLLAY 19 V</v>
      </c>
      <c r="I686" s="34" t="str">
        <f t="shared" si="112"/>
        <v>SANDEK 2</v>
      </c>
      <c r="J686" s="34" t="str">
        <f t="shared" si="113"/>
        <v>JUAN GOMEZ</v>
      </c>
      <c r="K686" s="34">
        <f t="shared" si="119"/>
        <v>0</v>
      </c>
      <c r="L686" s="34">
        <f t="shared" si="114"/>
        <v>435</v>
      </c>
      <c r="M686" s="34">
        <f t="shared" si="115"/>
        <v>0</v>
      </c>
      <c r="N686" s="34" t="str">
        <f t="shared" si="116"/>
        <v>Puntos no considerados</v>
      </c>
      <c r="O686" s="34">
        <f t="shared" si="117"/>
        <v>0</v>
      </c>
      <c r="P686" s="34">
        <f t="shared" si="118"/>
        <v>0</v>
      </c>
    </row>
    <row r="687" spans="3:16" ht="18.600000000000001" customHeight="1" x14ac:dyDescent="0.3">
      <c r="C687"/>
      <c r="D687"/>
      <c r="H687" s="34" t="str">
        <f t="shared" si="111"/>
        <v>LLAYLLAY 19 V</v>
      </c>
      <c r="I687" s="34" t="str">
        <f t="shared" si="112"/>
        <v>SANDEK 2</v>
      </c>
      <c r="J687" s="34" t="str">
        <f t="shared" si="113"/>
        <v>JUAN GOMEZ</v>
      </c>
      <c r="K687" s="34">
        <f t="shared" si="119"/>
        <v>0</v>
      </c>
      <c r="L687" s="34">
        <f t="shared" si="114"/>
        <v>436</v>
      </c>
      <c r="M687" s="34">
        <f t="shared" si="115"/>
        <v>0</v>
      </c>
      <c r="N687" s="34" t="str">
        <f t="shared" si="116"/>
        <v>Puntos no considerados</v>
      </c>
      <c r="O687" s="34">
        <f t="shared" si="117"/>
        <v>0</v>
      </c>
      <c r="P687" s="34">
        <f t="shared" si="118"/>
        <v>0</v>
      </c>
    </row>
    <row r="688" spans="3:16" ht="18.600000000000001" customHeight="1" x14ac:dyDescent="0.3">
      <c r="C688"/>
      <c r="D688"/>
      <c r="H688" s="34" t="str">
        <f t="shared" si="111"/>
        <v>LLAYLLAY 19 V</v>
      </c>
      <c r="I688" s="34" t="str">
        <f t="shared" si="112"/>
        <v>SANDEK 2</v>
      </c>
      <c r="J688" s="34" t="str">
        <f t="shared" si="113"/>
        <v>JUAN GOMEZ</v>
      </c>
      <c r="K688" s="34">
        <f t="shared" si="119"/>
        <v>0</v>
      </c>
      <c r="L688" s="34">
        <f t="shared" si="114"/>
        <v>437</v>
      </c>
      <c r="M688" s="34">
        <f t="shared" si="115"/>
        <v>0</v>
      </c>
      <c r="N688" s="34" t="str">
        <f t="shared" si="116"/>
        <v>Puntos no considerados</v>
      </c>
      <c r="O688" s="34">
        <f t="shared" si="117"/>
        <v>0</v>
      </c>
      <c r="P688" s="34">
        <f t="shared" si="118"/>
        <v>0</v>
      </c>
    </row>
    <row r="689" spans="3:16" ht="18.600000000000001" customHeight="1" x14ac:dyDescent="0.3">
      <c r="C689"/>
      <c r="D689"/>
      <c r="H689" s="34" t="str">
        <f t="shared" si="111"/>
        <v>LLAYLLAY 19 V</v>
      </c>
      <c r="I689" s="34" t="str">
        <f t="shared" si="112"/>
        <v>SANDEK 2</v>
      </c>
      <c r="J689" s="34" t="str">
        <f t="shared" si="113"/>
        <v>JUAN GOMEZ</v>
      </c>
      <c r="K689" s="34">
        <f t="shared" si="119"/>
        <v>0</v>
      </c>
      <c r="L689" s="34">
        <f t="shared" si="114"/>
        <v>438</v>
      </c>
      <c r="M689" s="34">
        <f t="shared" si="115"/>
        <v>0</v>
      </c>
      <c r="N689" s="34" t="str">
        <f t="shared" si="116"/>
        <v>Puntos no considerados</v>
      </c>
      <c r="O689" s="34">
        <f t="shared" si="117"/>
        <v>0</v>
      </c>
      <c r="P689" s="34">
        <f t="shared" si="118"/>
        <v>0</v>
      </c>
    </row>
    <row r="690" spans="3:16" ht="18.600000000000001" customHeight="1" x14ac:dyDescent="0.3">
      <c r="C690"/>
      <c r="D690"/>
      <c r="H690" s="34" t="str">
        <f t="shared" si="111"/>
        <v>LLAYLLAY 19 V</v>
      </c>
      <c r="I690" s="34" t="str">
        <f t="shared" si="112"/>
        <v>SANDEK 2</v>
      </c>
      <c r="J690" s="34" t="str">
        <f t="shared" si="113"/>
        <v>JUAN GOMEZ</v>
      </c>
      <c r="K690" s="34">
        <f t="shared" si="119"/>
        <v>0</v>
      </c>
      <c r="L690" s="34">
        <f t="shared" si="114"/>
        <v>439</v>
      </c>
      <c r="M690" s="34">
        <f t="shared" si="115"/>
        <v>0</v>
      </c>
      <c r="N690" s="34" t="str">
        <f t="shared" si="116"/>
        <v>Puntos no considerados</v>
      </c>
      <c r="O690" s="34">
        <f t="shared" si="117"/>
        <v>0</v>
      </c>
      <c r="P690" s="34">
        <f t="shared" si="118"/>
        <v>0</v>
      </c>
    </row>
    <row r="691" spans="3:16" ht="18.600000000000001" customHeight="1" x14ac:dyDescent="0.3">
      <c r="C691"/>
      <c r="D691"/>
      <c r="H691" s="34" t="str">
        <f t="shared" si="111"/>
        <v>LLAYLLAY 19 V</v>
      </c>
      <c r="I691" s="34" t="str">
        <f t="shared" si="112"/>
        <v>SANDEK 2</v>
      </c>
      <c r="J691" s="34" t="str">
        <f t="shared" si="113"/>
        <v>JUAN GOMEZ</v>
      </c>
      <c r="K691" s="34">
        <f t="shared" si="119"/>
        <v>0</v>
      </c>
      <c r="L691" s="34">
        <f t="shared" si="114"/>
        <v>440</v>
      </c>
      <c r="M691" s="34">
        <f t="shared" si="115"/>
        <v>0</v>
      </c>
      <c r="N691" s="34" t="str">
        <f t="shared" si="116"/>
        <v>Puntos no considerados</v>
      </c>
      <c r="O691" s="34">
        <f t="shared" si="117"/>
        <v>0</v>
      </c>
      <c r="P691" s="34">
        <f t="shared" si="118"/>
        <v>0</v>
      </c>
    </row>
    <row r="692" spans="3:16" ht="18.600000000000001" customHeight="1" x14ac:dyDescent="0.3">
      <c r="C692"/>
      <c r="D692"/>
      <c r="H692" s="34" t="str">
        <f t="shared" si="111"/>
        <v>LLAYLLAY 19 V</v>
      </c>
      <c r="I692" s="34" t="str">
        <f t="shared" si="112"/>
        <v>SANDEK 2</v>
      </c>
      <c r="J692" s="34" t="str">
        <f t="shared" si="113"/>
        <v>JUAN GOMEZ</v>
      </c>
      <c r="K692" s="34">
        <f t="shared" si="119"/>
        <v>0</v>
      </c>
      <c r="L692" s="34">
        <f t="shared" si="114"/>
        <v>441</v>
      </c>
      <c r="M692" s="34">
        <f t="shared" si="115"/>
        <v>0</v>
      </c>
      <c r="N692" s="34" t="str">
        <f t="shared" si="116"/>
        <v>Puntos no considerados</v>
      </c>
      <c r="O692" s="34">
        <f t="shared" si="117"/>
        <v>0</v>
      </c>
      <c r="P692" s="34">
        <f t="shared" si="118"/>
        <v>0</v>
      </c>
    </row>
    <row r="693" spans="3:16" ht="18.600000000000001" customHeight="1" x14ac:dyDescent="0.3">
      <c r="C693"/>
      <c r="D693"/>
      <c r="H693" s="34" t="str">
        <f t="shared" si="111"/>
        <v>LLAYLLAY 19 V</v>
      </c>
      <c r="I693" s="34" t="str">
        <f t="shared" si="112"/>
        <v>SANDEK 2</v>
      </c>
      <c r="J693" s="34" t="str">
        <f t="shared" si="113"/>
        <v>JUAN GOMEZ</v>
      </c>
      <c r="K693" s="34">
        <f t="shared" si="119"/>
        <v>0</v>
      </c>
      <c r="L693" s="34">
        <f t="shared" si="114"/>
        <v>442</v>
      </c>
      <c r="M693" s="34">
        <f t="shared" si="115"/>
        <v>0</v>
      </c>
      <c r="N693" s="34" t="str">
        <f t="shared" si="116"/>
        <v>Puntos no considerados</v>
      </c>
      <c r="O693" s="34">
        <f t="shared" si="117"/>
        <v>0</v>
      </c>
      <c r="P693" s="34">
        <f t="shared" si="118"/>
        <v>0</v>
      </c>
    </row>
    <row r="694" spans="3:16" ht="18.600000000000001" customHeight="1" x14ac:dyDescent="0.3">
      <c r="C694"/>
      <c r="D694"/>
      <c r="H694" s="34" t="str">
        <f t="shared" si="111"/>
        <v>LLAYLLAY 19 V</v>
      </c>
      <c r="I694" s="34" t="str">
        <f t="shared" si="112"/>
        <v>SANDEK 2</v>
      </c>
      <c r="J694" s="34" t="str">
        <f t="shared" si="113"/>
        <v>JUAN GOMEZ</v>
      </c>
      <c r="K694" s="34">
        <f t="shared" si="119"/>
        <v>0</v>
      </c>
      <c r="L694" s="34">
        <f t="shared" si="114"/>
        <v>443</v>
      </c>
      <c r="M694" s="34">
        <f t="shared" si="115"/>
        <v>0</v>
      </c>
      <c r="N694" s="34" t="str">
        <f t="shared" si="116"/>
        <v>Puntos no considerados</v>
      </c>
      <c r="O694" s="34">
        <f t="shared" si="117"/>
        <v>0</v>
      </c>
      <c r="P694" s="34">
        <f t="shared" si="118"/>
        <v>0</v>
      </c>
    </row>
    <row r="695" spans="3:16" ht="18.600000000000001" customHeight="1" x14ac:dyDescent="0.3">
      <c r="C695"/>
      <c r="D695"/>
      <c r="H695" s="34" t="str">
        <f t="shared" si="111"/>
        <v>LLAYLLAY 19 V</v>
      </c>
      <c r="I695" s="34" t="str">
        <f t="shared" si="112"/>
        <v>SANDEK 2</v>
      </c>
      <c r="J695" s="34" t="str">
        <f t="shared" si="113"/>
        <v>JUAN GOMEZ</v>
      </c>
      <c r="K695" s="34">
        <f t="shared" si="119"/>
        <v>0</v>
      </c>
      <c r="L695" s="34">
        <f t="shared" si="114"/>
        <v>444</v>
      </c>
      <c r="M695" s="34">
        <f t="shared" si="115"/>
        <v>0</v>
      </c>
      <c r="N695" s="34" t="str">
        <f t="shared" si="116"/>
        <v>Puntos no considerados</v>
      </c>
      <c r="O695" s="34">
        <f t="shared" si="117"/>
        <v>0</v>
      </c>
      <c r="P695" s="34">
        <f t="shared" si="118"/>
        <v>0</v>
      </c>
    </row>
    <row r="696" spans="3:16" ht="18.600000000000001" customHeight="1" x14ac:dyDescent="0.3">
      <c r="C696"/>
      <c r="D696"/>
      <c r="H696" s="34" t="str">
        <f t="shared" si="111"/>
        <v>LLAYLLAY 19 V</v>
      </c>
      <c r="I696" s="34" t="str">
        <f t="shared" si="112"/>
        <v>SANDEK 2</v>
      </c>
      <c r="J696" s="34" t="str">
        <f t="shared" si="113"/>
        <v>JUAN GOMEZ</v>
      </c>
      <c r="K696" s="34">
        <f t="shared" si="119"/>
        <v>0</v>
      </c>
      <c r="L696" s="34">
        <f t="shared" si="114"/>
        <v>445</v>
      </c>
      <c r="M696" s="34">
        <f t="shared" si="115"/>
        <v>0</v>
      </c>
      <c r="N696" s="34" t="str">
        <f t="shared" si="116"/>
        <v>Puntos no considerados</v>
      </c>
      <c r="O696" s="34">
        <f t="shared" si="117"/>
        <v>0</v>
      </c>
      <c r="P696" s="34">
        <f t="shared" si="118"/>
        <v>0</v>
      </c>
    </row>
    <row r="697" spans="3:16" ht="18.600000000000001" customHeight="1" x14ac:dyDescent="0.3">
      <c r="C697"/>
      <c r="D697"/>
      <c r="H697" s="34" t="str">
        <f t="shared" si="111"/>
        <v>LLAYLLAY 19 V</v>
      </c>
      <c r="I697" s="34" t="str">
        <f t="shared" si="112"/>
        <v>SANDEK 2</v>
      </c>
      <c r="J697" s="34" t="str">
        <f t="shared" si="113"/>
        <v>JUAN GOMEZ</v>
      </c>
      <c r="K697" s="34">
        <f t="shared" si="119"/>
        <v>0</v>
      </c>
      <c r="L697" s="34">
        <f t="shared" si="114"/>
        <v>446</v>
      </c>
      <c r="M697" s="34">
        <f t="shared" si="115"/>
        <v>0</v>
      </c>
      <c r="N697" s="34" t="str">
        <f t="shared" si="116"/>
        <v>Puntos no considerados</v>
      </c>
      <c r="O697" s="34">
        <f t="shared" si="117"/>
        <v>0</v>
      </c>
      <c r="P697" s="34">
        <f t="shared" si="118"/>
        <v>0</v>
      </c>
    </row>
    <row r="698" spans="3:16" ht="18.600000000000001" customHeight="1" x14ac:dyDescent="0.3">
      <c r="C698"/>
      <c r="D698"/>
      <c r="H698" s="34" t="str">
        <f t="shared" si="111"/>
        <v>LLAYLLAY 19 V</v>
      </c>
      <c r="I698" s="34" t="str">
        <f t="shared" si="112"/>
        <v>SANDEK 2</v>
      </c>
      <c r="J698" s="34" t="str">
        <f t="shared" si="113"/>
        <v>JUAN GOMEZ</v>
      </c>
      <c r="K698" s="34">
        <f t="shared" si="119"/>
        <v>0</v>
      </c>
      <c r="L698" s="34">
        <f t="shared" si="114"/>
        <v>447</v>
      </c>
      <c r="M698" s="34">
        <f t="shared" si="115"/>
        <v>0</v>
      </c>
      <c r="N698" s="34" t="str">
        <f t="shared" si="116"/>
        <v>Puntos no considerados</v>
      </c>
      <c r="O698" s="34">
        <f t="shared" si="117"/>
        <v>0</v>
      </c>
      <c r="P698" s="34">
        <f t="shared" si="118"/>
        <v>0</v>
      </c>
    </row>
    <row r="699" spans="3:16" ht="18.600000000000001" customHeight="1" x14ac:dyDescent="0.3">
      <c r="C699"/>
      <c r="D699"/>
      <c r="H699" s="34" t="str">
        <f t="shared" si="111"/>
        <v>LLAYLLAY 19 V</v>
      </c>
      <c r="I699" s="34" t="str">
        <f t="shared" si="112"/>
        <v>SANDEK 2</v>
      </c>
      <c r="J699" s="34" t="str">
        <f t="shared" si="113"/>
        <v>JUAN GOMEZ</v>
      </c>
      <c r="K699" s="34">
        <f t="shared" si="119"/>
        <v>0</v>
      </c>
      <c r="L699" s="34">
        <f t="shared" si="114"/>
        <v>448</v>
      </c>
      <c r="M699" s="34">
        <f t="shared" si="115"/>
        <v>0</v>
      </c>
      <c r="N699" s="34" t="str">
        <f t="shared" si="116"/>
        <v>Puntos no considerados</v>
      </c>
      <c r="O699" s="34">
        <f t="shared" si="117"/>
        <v>0</v>
      </c>
      <c r="P699" s="34">
        <f t="shared" si="118"/>
        <v>0</v>
      </c>
    </row>
    <row r="700" spans="3:16" ht="18.600000000000001" customHeight="1" x14ac:dyDescent="0.3">
      <c r="C700"/>
      <c r="D700"/>
      <c r="H700" s="34" t="str">
        <f t="shared" si="111"/>
        <v>LLAYLLAY 19 V</v>
      </c>
      <c r="I700" s="34" t="str">
        <f t="shared" si="112"/>
        <v>SANDEK 2</v>
      </c>
      <c r="J700" s="34" t="str">
        <f t="shared" si="113"/>
        <v>JUAN GOMEZ</v>
      </c>
      <c r="K700" s="34">
        <f t="shared" si="119"/>
        <v>0</v>
      </c>
      <c r="L700" s="34">
        <f t="shared" si="114"/>
        <v>449</v>
      </c>
      <c r="M700" s="34">
        <f t="shared" si="115"/>
        <v>0</v>
      </c>
      <c r="N700" s="34" t="str">
        <f t="shared" si="116"/>
        <v>Puntos no considerados</v>
      </c>
      <c r="O700" s="34">
        <f t="shared" si="117"/>
        <v>0</v>
      </c>
      <c r="P700" s="34">
        <f t="shared" si="118"/>
        <v>0</v>
      </c>
    </row>
    <row r="701" spans="3:16" ht="18.600000000000001" customHeight="1" x14ac:dyDescent="0.3">
      <c r="C701"/>
      <c r="D701"/>
      <c r="H701" s="34" t="str">
        <f t="shared" ref="H701:H764" si="120">IF(A701="",H700,A701)</f>
        <v>LLAYLLAY 19 V</v>
      </c>
      <c r="I701" s="34" t="str">
        <f t="shared" ref="I701:I764" si="121">IF(B701="",I700,B701)</f>
        <v>SANDEK 2</v>
      </c>
      <c r="J701" s="34" t="str">
        <f t="shared" ref="J701:J764" si="122">IF(C701="",J700,C701)</f>
        <v>JUAN GOMEZ</v>
      </c>
      <c r="K701" s="34">
        <f t="shared" si="119"/>
        <v>0</v>
      </c>
      <c r="L701" s="34">
        <f t="shared" ref="L701:L764" si="123">IF(H701=H700,IF(I701=I700,L700+1,1),1)</f>
        <v>450</v>
      </c>
      <c r="M701" s="34">
        <f t="shared" ref="M701:M764" si="124">IF(L701&lt;5,1,0)</f>
        <v>0</v>
      </c>
      <c r="N701" s="34" t="str">
        <f t="shared" ref="N701:N764" si="125">IF(M701=1,"Puntos por equipo","Puntos no considerados")</f>
        <v>Puntos no considerados</v>
      </c>
      <c r="O701" s="34">
        <f t="shared" ref="O701:O764" si="126">M701*K701</f>
        <v>0</v>
      </c>
      <c r="P701" s="34">
        <f t="shared" ref="P701:P764" si="127">(1-M701)*K701</f>
        <v>0</v>
      </c>
    </row>
    <row r="702" spans="3:16" ht="18.600000000000001" customHeight="1" x14ac:dyDescent="0.3">
      <c r="C702"/>
      <c r="D702"/>
      <c r="H702" s="34" t="str">
        <f t="shared" si="120"/>
        <v>LLAYLLAY 19 V</v>
      </c>
      <c r="I702" s="34" t="str">
        <f t="shared" si="121"/>
        <v>SANDEK 2</v>
      </c>
      <c r="J702" s="34" t="str">
        <f t="shared" si="122"/>
        <v>JUAN GOMEZ</v>
      </c>
      <c r="K702" s="34">
        <f t="shared" si="119"/>
        <v>0</v>
      </c>
      <c r="L702" s="34">
        <f t="shared" si="123"/>
        <v>451</v>
      </c>
      <c r="M702" s="34">
        <f t="shared" si="124"/>
        <v>0</v>
      </c>
      <c r="N702" s="34" t="str">
        <f t="shared" si="125"/>
        <v>Puntos no considerados</v>
      </c>
      <c r="O702" s="34">
        <f t="shared" si="126"/>
        <v>0</v>
      </c>
      <c r="P702" s="34">
        <f t="shared" si="127"/>
        <v>0</v>
      </c>
    </row>
    <row r="703" spans="3:16" ht="18.600000000000001" customHeight="1" x14ac:dyDescent="0.3">
      <c r="C703"/>
      <c r="D703"/>
      <c r="H703" s="34" t="str">
        <f t="shared" si="120"/>
        <v>LLAYLLAY 19 V</v>
      </c>
      <c r="I703" s="34" t="str">
        <f t="shared" si="121"/>
        <v>SANDEK 2</v>
      </c>
      <c r="J703" s="34" t="str">
        <f t="shared" si="122"/>
        <v>JUAN GOMEZ</v>
      </c>
      <c r="K703" s="34">
        <f t="shared" si="119"/>
        <v>0</v>
      </c>
      <c r="L703" s="34">
        <f t="shared" si="123"/>
        <v>452</v>
      </c>
      <c r="M703" s="34">
        <f t="shared" si="124"/>
        <v>0</v>
      </c>
      <c r="N703" s="34" t="str">
        <f t="shared" si="125"/>
        <v>Puntos no considerados</v>
      </c>
      <c r="O703" s="34">
        <f t="shared" si="126"/>
        <v>0</v>
      </c>
      <c r="P703" s="34">
        <f t="shared" si="127"/>
        <v>0</v>
      </c>
    </row>
    <row r="704" spans="3:16" ht="18.600000000000001" customHeight="1" x14ac:dyDescent="0.3">
      <c r="C704"/>
      <c r="D704"/>
      <c r="H704" s="34" t="str">
        <f t="shared" si="120"/>
        <v>LLAYLLAY 19 V</v>
      </c>
      <c r="I704" s="34" t="str">
        <f t="shared" si="121"/>
        <v>SANDEK 2</v>
      </c>
      <c r="J704" s="34" t="str">
        <f t="shared" si="122"/>
        <v>JUAN GOMEZ</v>
      </c>
      <c r="K704" s="34">
        <f t="shared" si="119"/>
        <v>0</v>
      </c>
      <c r="L704" s="34">
        <f t="shared" si="123"/>
        <v>453</v>
      </c>
      <c r="M704" s="34">
        <f t="shared" si="124"/>
        <v>0</v>
      </c>
      <c r="N704" s="34" t="str">
        <f t="shared" si="125"/>
        <v>Puntos no considerados</v>
      </c>
      <c r="O704" s="34">
        <f t="shared" si="126"/>
        <v>0</v>
      </c>
      <c r="P704" s="34">
        <f t="shared" si="127"/>
        <v>0</v>
      </c>
    </row>
    <row r="705" spans="3:16" ht="18.600000000000001" customHeight="1" x14ac:dyDescent="0.3">
      <c r="C705"/>
      <c r="D705"/>
      <c r="H705" s="34" t="str">
        <f t="shared" si="120"/>
        <v>LLAYLLAY 19 V</v>
      </c>
      <c r="I705" s="34" t="str">
        <f t="shared" si="121"/>
        <v>SANDEK 2</v>
      </c>
      <c r="J705" s="34" t="str">
        <f t="shared" si="122"/>
        <v>JUAN GOMEZ</v>
      </c>
      <c r="K705" s="34">
        <f t="shared" si="119"/>
        <v>0</v>
      </c>
      <c r="L705" s="34">
        <f t="shared" si="123"/>
        <v>454</v>
      </c>
      <c r="M705" s="34">
        <f t="shared" si="124"/>
        <v>0</v>
      </c>
      <c r="N705" s="34" t="str">
        <f t="shared" si="125"/>
        <v>Puntos no considerados</v>
      </c>
      <c r="O705" s="34">
        <f t="shared" si="126"/>
        <v>0</v>
      </c>
      <c r="P705" s="34">
        <f t="shared" si="127"/>
        <v>0</v>
      </c>
    </row>
    <row r="706" spans="3:16" ht="18.600000000000001" customHeight="1" x14ac:dyDescent="0.3">
      <c r="C706"/>
      <c r="D706"/>
      <c r="H706" s="34" t="str">
        <f t="shared" si="120"/>
        <v>LLAYLLAY 19 V</v>
      </c>
      <c r="I706" s="34" t="str">
        <f t="shared" si="121"/>
        <v>SANDEK 2</v>
      </c>
      <c r="J706" s="34" t="str">
        <f t="shared" si="122"/>
        <v>JUAN GOMEZ</v>
      </c>
      <c r="K706" s="34">
        <f t="shared" si="119"/>
        <v>0</v>
      </c>
      <c r="L706" s="34">
        <f t="shared" si="123"/>
        <v>455</v>
      </c>
      <c r="M706" s="34">
        <f t="shared" si="124"/>
        <v>0</v>
      </c>
      <c r="N706" s="34" t="str">
        <f t="shared" si="125"/>
        <v>Puntos no considerados</v>
      </c>
      <c r="O706" s="34">
        <f t="shared" si="126"/>
        <v>0</v>
      </c>
      <c r="P706" s="34">
        <f t="shared" si="127"/>
        <v>0</v>
      </c>
    </row>
    <row r="707" spans="3:16" ht="18.600000000000001" customHeight="1" x14ac:dyDescent="0.3">
      <c r="C707"/>
      <c r="D707"/>
      <c r="H707" s="34" t="str">
        <f t="shared" si="120"/>
        <v>LLAYLLAY 19 V</v>
      </c>
      <c r="I707" s="34" t="str">
        <f t="shared" si="121"/>
        <v>SANDEK 2</v>
      </c>
      <c r="J707" s="34" t="str">
        <f t="shared" si="122"/>
        <v>JUAN GOMEZ</v>
      </c>
      <c r="K707" s="34">
        <f t="shared" si="119"/>
        <v>0</v>
      </c>
      <c r="L707" s="34">
        <f t="shared" si="123"/>
        <v>456</v>
      </c>
      <c r="M707" s="34">
        <f t="shared" si="124"/>
        <v>0</v>
      </c>
      <c r="N707" s="34" t="str">
        <f t="shared" si="125"/>
        <v>Puntos no considerados</v>
      </c>
      <c r="O707" s="34">
        <f t="shared" si="126"/>
        <v>0</v>
      </c>
      <c r="P707" s="34">
        <f t="shared" si="127"/>
        <v>0</v>
      </c>
    </row>
    <row r="708" spans="3:16" ht="18.600000000000001" customHeight="1" x14ac:dyDescent="0.3">
      <c r="C708"/>
      <c r="D708"/>
      <c r="H708" s="34" t="str">
        <f t="shared" si="120"/>
        <v>LLAYLLAY 19 V</v>
      </c>
      <c r="I708" s="34" t="str">
        <f t="shared" si="121"/>
        <v>SANDEK 2</v>
      </c>
      <c r="J708" s="34" t="str">
        <f t="shared" si="122"/>
        <v>JUAN GOMEZ</v>
      </c>
      <c r="K708" s="34">
        <f t="shared" si="119"/>
        <v>0</v>
      </c>
      <c r="L708" s="34">
        <f t="shared" si="123"/>
        <v>457</v>
      </c>
      <c r="M708" s="34">
        <f t="shared" si="124"/>
        <v>0</v>
      </c>
      <c r="N708" s="34" t="str">
        <f t="shared" si="125"/>
        <v>Puntos no considerados</v>
      </c>
      <c r="O708" s="34">
        <f t="shared" si="126"/>
        <v>0</v>
      </c>
      <c r="P708" s="34">
        <f t="shared" si="127"/>
        <v>0</v>
      </c>
    </row>
    <row r="709" spans="3:16" ht="18.600000000000001" customHeight="1" x14ac:dyDescent="0.3">
      <c r="C709"/>
      <c r="D709"/>
      <c r="H709" s="34" t="str">
        <f t="shared" si="120"/>
        <v>LLAYLLAY 19 V</v>
      </c>
      <c r="I709" s="34" t="str">
        <f t="shared" si="121"/>
        <v>SANDEK 2</v>
      </c>
      <c r="J709" s="34" t="str">
        <f t="shared" si="122"/>
        <v>JUAN GOMEZ</v>
      </c>
      <c r="K709" s="34">
        <f t="shared" si="119"/>
        <v>0</v>
      </c>
      <c r="L709" s="34">
        <f t="shared" si="123"/>
        <v>458</v>
      </c>
      <c r="M709" s="34">
        <f t="shared" si="124"/>
        <v>0</v>
      </c>
      <c r="N709" s="34" t="str">
        <f t="shared" si="125"/>
        <v>Puntos no considerados</v>
      </c>
      <c r="O709" s="34">
        <f t="shared" si="126"/>
        <v>0</v>
      </c>
      <c r="P709" s="34">
        <f t="shared" si="127"/>
        <v>0</v>
      </c>
    </row>
    <row r="710" spans="3:16" ht="18.600000000000001" customHeight="1" x14ac:dyDescent="0.3">
      <c r="C710"/>
      <c r="D710"/>
      <c r="H710" s="34" t="str">
        <f t="shared" si="120"/>
        <v>LLAYLLAY 19 V</v>
      </c>
      <c r="I710" s="34" t="str">
        <f t="shared" si="121"/>
        <v>SANDEK 2</v>
      </c>
      <c r="J710" s="34" t="str">
        <f t="shared" si="122"/>
        <v>JUAN GOMEZ</v>
      </c>
      <c r="K710" s="34">
        <f t="shared" si="119"/>
        <v>0</v>
      </c>
      <c r="L710" s="34">
        <f t="shared" si="123"/>
        <v>459</v>
      </c>
      <c r="M710" s="34">
        <f t="shared" si="124"/>
        <v>0</v>
      </c>
      <c r="N710" s="34" t="str">
        <f t="shared" si="125"/>
        <v>Puntos no considerados</v>
      </c>
      <c r="O710" s="34">
        <f t="shared" si="126"/>
        <v>0</v>
      </c>
      <c r="P710" s="34">
        <f t="shared" si="127"/>
        <v>0</v>
      </c>
    </row>
    <row r="711" spans="3:16" ht="18.600000000000001" customHeight="1" x14ac:dyDescent="0.3">
      <c r="C711"/>
      <c r="D711"/>
      <c r="H711" s="34" t="str">
        <f t="shared" si="120"/>
        <v>LLAYLLAY 19 V</v>
      </c>
      <c r="I711" s="34" t="str">
        <f t="shared" si="121"/>
        <v>SANDEK 2</v>
      </c>
      <c r="J711" s="34" t="str">
        <f t="shared" si="122"/>
        <v>JUAN GOMEZ</v>
      </c>
      <c r="K711" s="34">
        <f t="shared" ref="K711:K774" si="128">D711</f>
        <v>0</v>
      </c>
      <c r="L711" s="34">
        <f t="shared" si="123"/>
        <v>460</v>
      </c>
      <c r="M711" s="34">
        <f t="shared" si="124"/>
        <v>0</v>
      </c>
      <c r="N711" s="34" t="str">
        <f t="shared" si="125"/>
        <v>Puntos no considerados</v>
      </c>
      <c r="O711" s="34">
        <f t="shared" si="126"/>
        <v>0</v>
      </c>
      <c r="P711" s="34">
        <f t="shared" si="127"/>
        <v>0</v>
      </c>
    </row>
    <row r="712" spans="3:16" ht="18.600000000000001" customHeight="1" x14ac:dyDescent="0.3">
      <c r="C712"/>
      <c r="D712"/>
      <c r="H712" s="34" t="str">
        <f t="shared" si="120"/>
        <v>LLAYLLAY 19 V</v>
      </c>
      <c r="I712" s="34" t="str">
        <f t="shared" si="121"/>
        <v>SANDEK 2</v>
      </c>
      <c r="J712" s="34" t="str">
        <f t="shared" si="122"/>
        <v>JUAN GOMEZ</v>
      </c>
      <c r="K712" s="34">
        <f t="shared" si="128"/>
        <v>0</v>
      </c>
      <c r="L712" s="34">
        <f t="shared" si="123"/>
        <v>461</v>
      </c>
      <c r="M712" s="34">
        <f t="shared" si="124"/>
        <v>0</v>
      </c>
      <c r="N712" s="34" t="str">
        <f t="shared" si="125"/>
        <v>Puntos no considerados</v>
      </c>
      <c r="O712" s="34">
        <f t="shared" si="126"/>
        <v>0</v>
      </c>
      <c r="P712" s="34">
        <f t="shared" si="127"/>
        <v>0</v>
      </c>
    </row>
    <row r="713" spans="3:16" ht="18.600000000000001" customHeight="1" x14ac:dyDescent="0.3">
      <c r="C713"/>
      <c r="D713"/>
      <c r="H713" s="34" t="str">
        <f t="shared" si="120"/>
        <v>LLAYLLAY 19 V</v>
      </c>
      <c r="I713" s="34" t="str">
        <f t="shared" si="121"/>
        <v>SANDEK 2</v>
      </c>
      <c r="J713" s="34" t="str">
        <f t="shared" si="122"/>
        <v>JUAN GOMEZ</v>
      </c>
      <c r="K713" s="34">
        <f t="shared" si="128"/>
        <v>0</v>
      </c>
      <c r="L713" s="34">
        <f t="shared" si="123"/>
        <v>462</v>
      </c>
      <c r="M713" s="34">
        <f t="shared" si="124"/>
        <v>0</v>
      </c>
      <c r="N713" s="34" t="str">
        <f t="shared" si="125"/>
        <v>Puntos no considerados</v>
      </c>
      <c r="O713" s="34">
        <f t="shared" si="126"/>
        <v>0</v>
      </c>
      <c r="P713" s="34">
        <f t="shared" si="127"/>
        <v>0</v>
      </c>
    </row>
    <row r="714" spans="3:16" ht="18.600000000000001" customHeight="1" x14ac:dyDescent="0.3">
      <c r="C714"/>
      <c r="D714"/>
      <c r="H714" s="34" t="str">
        <f t="shared" si="120"/>
        <v>LLAYLLAY 19 V</v>
      </c>
      <c r="I714" s="34" t="str">
        <f t="shared" si="121"/>
        <v>SANDEK 2</v>
      </c>
      <c r="J714" s="34" t="str">
        <f t="shared" si="122"/>
        <v>JUAN GOMEZ</v>
      </c>
      <c r="K714" s="34">
        <f t="shared" si="128"/>
        <v>0</v>
      </c>
      <c r="L714" s="34">
        <f t="shared" si="123"/>
        <v>463</v>
      </c>
      <c r="M714" s="34">
        <f t="shared" si="124"/>
        <v>0</v>
      </c>
      <c r="N714" s="34" t="str">
        <f t="shared" si="125"/>
        <v>Puntos no considerados</v>
      </c>
      <c r="O714" s="34">
        <f t="shared" si="126"/>
        <v>0</v>
      </c>
      <c r="P714" s="34">
        <f t="shared" si="127"/>
        <v>0</v>
      </c>
    </row>
    <row r="715" spans="3:16" ht="18.600000000000001" customHeight="1" x14ac:dyDescent="0.3">
      <c r="C715"/>
      <c r="D715"/>
      <c r="H715" s="34" t="str">
        <f t="shared" si="120"/>
        <v>LLAYLLAY 19 V</v>
      </c>
      <c r="I715" s="34" t="str">
        <f t="shared" si="121"/>
        <v>SANDEK 2</v>
      </c>
      <c r="J715" s="34" t="str">
        <f t="shared" si="122"/>
        <v>JUAN GOMEZ</v>
      </c>
      <c r="K715" s="34">
        <f t="shared" si="128"/>
        <v>0</v>
      </c>
      <c r="L715" s="34">
        <f t="shared" si="123"/>
        <v>464</v>
      </c>
      <c r="M715" s="34">
        <f t="shared" si="124"/>
        <v>0</v>
      </c>
      <c r="N715" s="34" t="str">
        <f t="shared" si="125"/>
        <v>Puntos no considerados</v>
      </c>
      <c r="O715" s="34">
        <f t="shared" si="126"/>
        <v>0</v>
      </c>
      <c r="P715" s="34">
        <f t="shared" si="127"/>
        <v>0</v>
      </c>
    </row>
    <row r="716" spans="3:16" ht="18.600000000000001" customHeight="1" x14ac:dyDescent="0.3">
      <c r="C716"/>
      <c r="D716"/>
      <c r="H716" s="34" t="str">
        <f t="shared" si="120"/>
        <v>LLAYLLAY 19 V</v>
      </c>
      <c r="I716" s="34" t="str">
        <f t="shared" si="121"/>
        <v>SANDEK 2</v>
      </c>
      <c r="J716" s="34" t="str">
        <f t="shared" si="122"/>
        <v>JUAN GOMEZ</v>
      </c>
      <c r="K716" s="34">
        <f t="shared" si="128"/>
        <v>0</v>
      </c>
      <c r="L716" s="34">
        <f t="shared" si="123"/>
        <v>465</v>
      </c>
      <c r="M716" s="34">
        <f t="shared" si="124"/>
        <v>0</v>
      </c>
      <c r="N716" s="34" t="str">
        <f t="shared" si="125"/>
        <v>Puntos no considerados</v>
      </c>
      <c r="O716" s="34">
        <f t="shared" si="126"/>
        <v>0</v>
      </c>
      <c r="P716" s="34">
        <f t="shared" si="127"/>
        <v>0</v>
      </c>
    </row>
    <row r="717" spans="3:16" ht="18.600000000000001" customHeight="1" x14ac:dyDescent="0.3">
      <c r="C717"/>
      <c r="D717"/>
      <c r="H717" s="34" t="str">
        <f t="shared" si="120"/>
        <v>LLAYLLAY 19 V</v>
      </c>
      <c r="I717" s="34" t="str">
        <f t="shared" si="121"/>
        <v>SANDEK 2</v>
      </c>
      <c r="J717" s="34" t="str">
        <f t="shared" si="122"/>
        <v>JUAN GOMEZ</v>
      </c>
      <c r="K717" s="34">
        <f t="shared" si="128"/>
        <v>0</v>
      </c>
      <c r="L717" s="34">
        <f t="shared" si="123"/>
        <v>466</v>
      </c>
      <c r="M717" s="34">
        <f t="shared" si="124"/>
        <v>0</v>
      </c>
      <c r="N717" s="34" t="str">
        <f t="shared" si="125"/>
        <v>Puntos no considerados</v>
      </c>
      <c r="O717" s="34">
        <f t="shared" si="126"/>
        <v>0</v>
      </c>
      <c r="P717" s="34">
        <f t="shared" si="127"/>
        <v>0</v>
      </c>
    </row>
    <row r="718" spans="3:16" ht="18.600000000000001" customHeight="1" x14ac:dyDescent="0.3">
      <c r="C718"/>
      <c r="D718"/>
      <c r="H718" s="34" t="str">
        <f t="shared" si="120"/>
        <v>LLAYLLAY 19 V</v>
      </c>
      <c r="I718" s="34" t="str">
        <f t="shared" si="121"/>
        <v>SANDEK 2</v>
      </c>
      <c r="J718" s="34" t="str">
        <f t="shared" si="122"/>
        <v>JUAN GOMEZ</v>
      </c>
      <c r="K718" s="34">
        <f t="shared" si="128"/>
        <v>0</v>
      </c>
      <c r="L718" s="34">
        <f t="shared" si="123"/>
        <v>467</v>
      </c>
      <c r="M718" s="34">
        <f t="shared" si="124"/>
        <v>0</v>
      </c>
      <c r="N718" s="34" t="str">
        <f t="shared" si="125"/>
        <v>Puntos no considerados</v>
      </c>
      <c r="O718" s="34">
        <f t="shared" si="126"/>
        <v>0</v>
      </c>
      <c r="P718" s="34">
        <f t="shared" si="127"/>
        <v>0</v>
      </c>
    </row>
    <row r="719" spans="3:16" ht="18.600000000000001" customHeight="1" x14ac:dyDescent="0.3">
      <c r="C719"/>
      <c r="D719"/>
      <c r="H719" s="34" t="str">
        <f t="shared" si="120"/>
        <v>LLAYLLAY 19 V</v>
      </c>
      <c r="I719" s="34" t="str">
        <f t="shared" si="121"/>
        <v>SANDEK 2</v>
      </c>
      <c r="J719" s="34" t="str">
        <f t="shared" si="122"/>
        <v>JUAN GOMEZ</v>
      </c>
      <c r="K719" s="34">
        <f t="shared" si="128"/>
        <v>0</v>
      </c>
      <c r="L719" s="34">
        <f t="shared" si="123"/>
        <v>468</v>
      </c>
      <c r="M719" s="34">
        <f t="shared" si="124"/>
        <v>0</v>
      </c>
      <c r="N719" s="34" t="str">
        <f t="shared" si="125"/>
        <v>Puntos no considerados</v>
      </c>
      <c r="O719" s="34">
        <f t="shared" si="126"/>
        <v>0</v>
      </c>
      <c r="P719" s="34">
        <f t="shared" si="127"/>
        <v>0</v>
      </c>
    </row>
    <row r="720" spans="3:16" ht="18.600000000000001" customHeight="1" x14ac:dyDescent="0.3">
      <c r="C720"/>
      <c r="D720"/>
      <c r="H720" s="34" t="str">
        <f t="shared" si="120"/>
        <v>LLAYLLAY 19 V</v>
      </c>
      <c r="I720" s="34" t="str">
        <f t="shared" si="121"/>
        <v>SANDEK 2</v>
      </c>
      <c r="J720" s="34" t="str">
        <f t="shared" si="122"/>
        <v>JUAN GOMEZ</v>
      </c>
      <c r="K720" s="34">
        <f t="shared" si="128"/>
        <v>0</v>
      </c>
      <c r="L720" s="34">
        <f t="shared" si="123"/>
        <v>469</v>
      </c>
      <c r="M720" s="34">
        <f t="shared" si="124"/>
        <v>0</v>
      </c>
      <c r="N720" s="34" t="str">
        <f t="shared" si="125"/>
        <v>Puntos no considerados</v>
      </c>
      <c r="O720" s="34">
        <f t="shared" si="126"/>
        <v>0</v>
      </c>
      <c r="P720" s="34">
        <f t="shared" si="127"/>
        <v>0</v>
      </c>
    </row>
    <row r="721" spans="3:16" ht="18.600000000000001" customHeight="1" x14ac:dyDescent="0.3">
      <c r="C721"/>
      <c r="D721"/>
      <c r="H721" s="34" t="str">
        <f t="shared" si="120"/>
        <v>LLAYLLAY 19 V</v>
      </c>
      <c r="I721" s="34" t="str">
        <f t="shared" si="121"/>
        <v>SANDEK 2</v>
      </c>
      <c r="J721" s="34" t="str">
        <f t="shared" si="122"/>
        <v>JUAN GOMEZ</v>
      </c>
      <c r="K721" s="34">
        <f t="shared" si="128"/>
        <v>0</v>
      </c>
      <c r="L721" s="34">
        <f t="shared" si="123"/>
        <v>470</v>
      </c>
      <c r="M721" s="34">
        <f t="shared" si="124"/>
        <v>0</v>
      </c>
      <c r="N721" s="34" t="str">
        <f t="shared" si="125"/>
        <v>Puntos no considerados</v>
      </c>
      <c r="O721" s="34">
        <f t="shared" si="126"/>
        <v>0</v>
      </c>
      <c r="P721" s="34">
        <f t="shared" si="127"/>
        <v>0</v>
      </c>
    </row>
    <row r="722" spans="3:16" ht="18.600000000000001" customHeight="1" x14ac:dyDescent="0.3">
      <c r="C722"/>
      <c r="D722"/>
      <c r="H722" s="34" t="str">
        <f t="shared" si="120"/>
        <v>LLAYLLAY 19 V</v>
      </c>
      <c r="I722" s="34" t="str">
        <f t="shared" si="121"/>
        <v>SANDEK 2</v>
      </c>
      <c r="J722" s="34" t="str">
        <f t="shared" si="122"/>
        <v>JUAN GOMEZ</v>
      </c>
      <c r="K722" s="34">
        <f t="shared" si="128"/>
        <v>0</v>
      </c>
      <c r="L722" s="34">
        <f t="shared" si="123"/>
        <v>471</v>
      </c>
      <c r="M722" s="34">
        <f t="shared" si="124"/>
        <v>0</v>
      </c>
      <c r="N722" s="34" t="str">
        <f t="shared" si="125"/>
        <v>Puntos no considerados</v>
      </c>
      <c r="O722" s="34">
        <f t="shared" si="126"/>
        <v>0</v>
      </c>
      <c r="P722" s="34">
        <f t="shared" si="127"/>
        <v>0</v>
      </c>
    </row>
    <row r="723" spans="3:16" ht="18.600000000000001" customHeight="1" x14ac:dyDescent="0.3">
      <c r="C723"/>
      <c r="D723"/>
      <c r="H723" s="34" t="str">
        <f t="shared" si="120"/>
        <v>LLAYLLAY 19 V</v>
      </c>
      <c r="I723" s="34" t="str">
        <f t="shared" si="121"/>
        <v>SANDEK 2</v>
      </c>
      <c r="J723" s="34" t="str">
        <f t="shared" si="122"/>
        <v>JUAN GOMEZ</v>
      </c>
      <c r="K723" s="34">
        <f t="shared" si="128"/>
        <v>0</v>
      </c>
      <c r="L723" s="34">
        <f t="shared" si="123"/>
        <v>472</v>
      </c>
      <c r="M723" s="34">
        <f t="shared" si="124"/>
        <v>0</v>
      </c>
      <c r="N723" s="34" t="str">
        <f t="shared" si="125"/>
        <v>Puntos no considerados</v>
      </c>
      <c r="O723" s="34">
        <f t="shared" si="126"/>
        <v>0</v>
      </c>
      <c r="P723" s="34">
        <f t="shared" si="127"/>
        <v>0</v>
      </c>
    </row>
    <row r="724" spans="3:16" ht="18.600000000000001" customHeight="1" x14ac:dyDescent="0.3">
      <c r="C724"/>
      <c r="D724"/>
      <c r="H724" s="34" t="str">
        <f t="shared" si="120"/>
        <v>LLAYLLAY 19 V</v>
      </c>
      <c r="I724" s="34" t="str">
        <f t="shared" si="121"/>
        <v>SANDEK 2</v>
      </c>
      <c r="J724" s="34" t="str">
        <f t="shared" si="122"/>
        <v>JUAN GOMEZ</v>
      </c>
      <c r="K724" s="34">
        <f t="shared" si="128"/>
        <v>0</v>
      </c>
      <c r="L724" s="34">
        <f t="shared" si="123"/>
        <v>473</v>
      </c>
      <c r="M724" s="34">
        <f t="shared" si="124"/>
        <v>0</v>
      </c>
      <c r="N724" s="34" t="str">
        <f t="shared" si="125"/>
        <v>Puntos no considerados</v>
      </c>
      <c r="O724" s="34">
        <f t="shared" si="126"/>
        <v>0</v>
      </c>
      <c r="P724" s="34">
        <f t="shared" si="127"/>
        <v>0</v>
      </c>
    </row>
    <row r="725" spans="3:16" ht="18.600000000000001" customHeight="1" x14ac:dyDescent="0.3">
      <c r="C725"/>
      <c r="D725"/>
      <c r="H725" s="34" t="str">
        <f t="shared" si="120"/>
        <v>LLAYLLAY 19 V</v>
      </c>
      <c r="I725" s="34" t="str">
        <f t="shared" si="121"/>
        <v>SANDEK 2</v>
      </c>
      <c r="J725" s="34" t="str">
        <f t="shared" si="122"/>
        <v>JUAN GOMEZ</v>
      </c>
      <c r="K725" s="34">
        <f t="shared" si="128"/>
        <v>0</v>
      </c>
      <c r="L725" s="34">
        <f t="shared" si="123"/>
        <v>474</v>
      </c>
      <c r="M725" s="34">
        <f t="shared" si="124"/>
        <v>0</v>
      </c>
      <c r="N725" s="34" t="str">
        <f t="shared" si="125"/>
        <v>Puntos no considerados</v>
      </c>
      <c r="O725" s="34">
        <f t="shared" si="126"/>
        <v>0</v>
      </c>
      <c r="P725" s="34">
        <f t="shared" si="127"/>
        <v>0</v>
      </c>
    </row>
    <row r="726" spans="3:16" ht="18.600000000000001" customHeight="1" x14ac:dyDescent="0.3">
      <c r="C726"/>
      <c r="D726"/>
      <c r="H726" s="34" t="str">
        <f t="shared" si="120"/>
        <v>LLAYLLAY 19 V</v>
      </c>
      <c r="I726" s="34" t="str">
        <f t="shared" si="121"/>
        <v>SANDEK 2</v>
      </c>
      <c r="J726" s="34" t="str">
        <f t="shared" si="122"/>
        <v>JUAN GOMEZ</v>
      </c>
      <c r="K726" s="34">
        <f t="shared" si="128"/>
        <v>0</v>
      </c>
      <c r="L726" s="34">
        <f t="shared" si="123"/>
        <v>475</v>
      </c>
      <c r="M726" s="34">
        <f t="shared" si="124"/>
        <v>0</v>
      </c>
      <c r="N726" s="34" t="str">
        <f t="shared" si="125"/>
        <v>Puntos no considerados</v>
      </c>
      <c r="O726" s="34">
        <f t="shared" si="126"/>
        <v>0</v>
      </c>
      <c r="P726" s="34">
        <f t="shared" si="127"/>
        <v>0</v>
      </c>
    </row>
    <row r="727" spans="3:16" ht="18.600000000000001" customHeight="1" x14ac:dyDescent="0.3">
      <c r="C727"/>
      <c r="D727"/>
      <c r="H727" s="34" t="str">
        <f t="shared" si="120"/>
        <v>LLAYLLAY 19 V</v>
      </c>
      <c r="I727" s="34" t="str">
        <f t="shared" si="121"/>
        <v>SANDEK 2</v>
      </c>
      <c r="J727" s="34" t="str">
        <f t="shared" si="122"/>
        <v>JUAN GOMEZ</v>
      </c>
      <c r="K727" s="34">
        <f t="shared" si="128"/>
        <v>0</v>
      </c>
      <c r="L727" s="34">
        <f t="shared" si="123"/>
        <v>476</v>
      </c>
      <c r="M727" s="34">
        <f t="shared" si="124"/>
        <v>0</v>
      </c>
      <c r="N727" s="34" t="str">
        <f t="shared" si="125"/>
        <v>Puntos no considerados</v>
      </c>
      <c r="O727" s="34">
        <f t="shared" si="126"/>
        <v>0</v>
      </c>
      <c r="P727" s="34">
        <f t="shared" si="127"/>
        <v>0</v>
      </c>
    </row>
    <row r="728" spans="3:16" ht="18.600000000000001" customHeight="1" x14ac:dyDescent="0.3">
      <c r="C728"/>
      <c r="D728"/>
      <c r="H728" s="34" t="str">
        <f t="shared" si="120"/>
        <v>LLAYLLAY 19 V</v>
      </c>
      <c r="I728" s="34" t="str">
        <f t="shared" si="121"/>
        <v>SANDEK 2</v>
      </c>
      <c r="J728" s="34" t="str">
        <f t="shared" si="122"/>
        <v>JUAN GOMEZ</v>
      </c>
      <c r="K728" s="34">
        <f t="shared" si="128"/>
        <v>0</v>
      </c>
      <c r="L728" s="34">
        <f t="shared" si="123"/>
        <v>477</v>
      </c>
      <c r="M728" s="34">
        <f t="shared" si="124"/>
        <v>0</v>
      </c>
      <c r="N728" s="34" t="str">
        <f t="shared" si="125"/>
        <v>Puntos no considerados</v>
      </c>
      <c r="O728" s="34">
        <f t="shared" si="126"/>
        <v>0</v>
      </c>
      <c r="P728" s="34">
        <f t="shared" si="127"/>
        <v>0</v>
      </c>
    </row>
    <row r="729" spans="3:16" ht="18.600000000000001" customHeight="1" x14ac:dyDescent="0.3">
      <c r="C729"/>
      <c r="D729"/>
      <c r="H729" s="34" t="str">
        <f t="shared" si="120"/>
        <v>LLAYLLAY 19 V</v>
      </c>
      <c r="I729" s="34" t="str">
        <f t="shared" si="121"/>
        <v>SANDEK 2</v>
      </c>
      <c r="J729" s="34" t="str">
        <f t="shared" si="122"/>
        <v>JUAN GOMEZ</v>
      </c>
      <c r="K729" s="34">
        <f t="shared" si="128"/>
        <v>0</v>
      </c>
      <c r="L729" s="34">
        <f t="shared" si="123"/>
        <v>478</v>
      </c>
      <c r="M729" s="34">
        <f t="shared" si="124"/>
        <v>0</v>
      </c>
      <c r="N729" s="34" t="str">
        <f t="shared" si="125"/>
        <v>Puntos no considerados</v>
      </c>
      <c r="O729" s="34">
        <f t="shared" si="126"/>
        <v>0</v>
      </c>
      <c r="P729" s="34">
        <f t="shared" si="127"/>
        <v>0</v>
      </c>
    </row>
    <row r="730" spans="3:16" ht="18.600000000000001" customHeight="1" x14ac:dyDescent="0.3">
      <c r="C730"/>
      <c r="D730"/>
      <c r="H730" s="34" t="str">
        <f t="shared" si="120"/>
        <v>LLAYLLAY 19 V</v>
      </c>
      <c r="I730" s="34" t="str">
        <f t="shared" si="121"/>
        <v>SANDEK 2</v>
      </c>
      <c r="J730" s="34" t="str">
        <f t="shared" si="122"/>
        <v>JUAN GOMEZ</v>
      </c>
      <c r="K730" s="34">
        <f t="shared" si="128"/>
        <v>0</v>
      </c>
      <c r="L730" s="34">
        <f t="shared" si="123"/>
        <v>479</v>
      </c>
      <c r="M730" s="34">
        <f t="shared" si="124"/>
        <v>0</v>
      </c>
      <c r="N730" s="34" t="str">
        <f t="shared" si="125"/>
        <v>Puntos no considerados</v>
      </c>
      <c r="O730" s="34">
        <f t="shared" si="126"/>
        <v>0</v>
      </c>
      <c r="P730" s="34">
        <f t="shared" si="127"/>
        <v>0</v>
      </c>
    </row>
    <row r="731" spans="3:16" ht="18.600000000000001" customHeight="1" x14ac:dyDescent="0.3">
      <c r="C731"/>
      <c r="D731"/>
      <c r="H731" s="34" t="str">
        <f t="shared" si="120"/>
        <v>LLAYLLAY 19 V</v>
      </c>
      <c r="I731" s="34" t="str">
        <f t="shared" si="121"/>
        <v>SANDEK 2</v>
      </c>
      <c r="J731" s="34" t="str">
        <f t="shared" si="122"/>
        <v>JUAN GOMEZ</v>
      </c>
      <c r="K731" s="34">
        <f t="shared" si="128"/>
        <v>0</v>
      </c>
      <c r="L731" s="34">
        <f t="shared" si="123"/>
        <v>480</v>
      </c>
      <c r="M731" s="34">
        <f t="shared" si="124"/>
        <v>0</v>
      </c>
      <c r="N731" s="34" t="str">
        <f t="shared" si="125"/>
        <v>Puntos no considerados</v>
      </c>
      <c r="O731" s="34">
        <f t="shared" si="126"/>
        <v>0</v>
      </c>
      <c r="P731" s="34">
        <f t="shared" si="127"/>
        <v>0</v>
      </c>
    </row>
    <row r="732" spans="3:16" ht="18.600000000000001" customHeight="1" x14ac:dyDescent="0.3">
      <c r="C732"/>
      <c r="D732"/>
      <c r="H732" s="34" t="str">
        <f t="shared" si="120"/>
        <v>LLAYLLAY 19 V</v>
      </c>
      <c r="I732" s="34" t="str">
        <f t="shared" si="121"/>
        <v>SANDEK 2</v>
      </c>
      <c r="J732" s="34" t="str">
        <f t="shared" si="122"/>
        <v>JUAN GOMEZ</v>
      </c>
      <c r="K732" s="34">
        <f t="shared" si="128"/>
        <v>0</v>
      </c>
      <c r="L732" s="34">
        <f t="shared" si="123"/>
        <v>481</v>
      </c>
      <c r="M732" s="34">
        <f t="shared" si="124"/>
        <v>0</v>
      </c>
      <c r="N732" s="34" t="str">
        <f t="shared" si="125"/>
        <v>Puntos no considerados</v>
      </c>
      <c r="O732" s="34">
        <f t="shared" si="126"/>
        <v>0</v>
      </c>
      <c r="P732" s="34">
        <f t="shared" si="127"/>
        <v>0</v>
      </c>
    </row>
    <row r="733" spans="3:16" ht="18.600000000000001" customHeight="1" x14ac:dyDescent="0.3">
      <c r="C733"/>
      <c r="D733"/>
      <c r="H733" s="34" t="str">
        <f t="shared" si="120"/>
        <v>LLAYLLAY 19 V</v>
      </c>
      <c r="I733" s="34" t="str">
        <f t="shared" si="121"/>
        <v>SANDEK 2</v>
      </c>
      <c r="J733" s="34" t="str">
        <f t="shared" si="122"/>
        <v>JUAN GOMEZ</v>
      </c>
      <c r="K733" s="34">
        <f t="shared" si="128"/>
        <v>0</v>
      </c>
      <c r="L733" s="34">
        <f t="shared" si="123"/>
        <v>482</v>
      </c>
      <c r="M733" s="34">
        <f t="shared" si="124"/>
        <v>0</v>
      </c>
      <c r="N733" s="34" t="str">
        <f t="shared" si="125"/>
        <v>Puntos no considerados</v>
      </c>
      <c r="O733" s="34">
        <f t="shared" si="126"/>
        <v>0</v>
      </c>
      <c r="P733" s="34">
        <f t="shared" si="127"/>
        <v>0</v>
      </c>
    </row>
    <row r="734" spans="3:16" ht="18.600000000000001" customHeight="1" x14ac:dyDescent="0.3">
      <c r="C734"/>
      <c r="D734"/>
      <c r="H734" s="34" t="str">
        <f t="shared" si="120"/>
        <v>LLAYLLAY 19 V</v>
      </c>
      <c r="I734" s="34" t="str">
        <f t="shared" si="121"/>
        <v>SANDEK 2</v>
      </c>
      <c r="J734" s="34" t="str">
        <f t="shared" si="122"/>
        <v>JUAN GOMEZ</v>
      </c>
      <c r="K734" s="34">
        <f t="shared" si="128"/>
        <v>0</v>
      </c>
      <c r="L734" s="34">
        <f t="shared" si="123"/>
        <v>483</v>
      </c>
      <c r="M734" s="34">
        <f t="shared" si="124"/>
        <v>0</v>
      </c>
      <c r="N734" s="34" t="str">
        <f t="shared" si="125"/>
        <v>Puntos no considerados</v>
      </c>
      <c r="O734" s="34">
        <f t="shared" si="126"/>
        <v>0</v>
      </c>
      <c r="P734" s="34">
        <f t="shared" si="127"/>
        <v>0</v>
      </c>
    </row>
    <row r="735" spans="3:16" ht="18.600000000000001" customHeight="1" x14ac:dyDescent="0.3">
      <c r="C735"/>
      <c r="D735"/>
      <c r="H735" s="34" t="str">
        <f t="shared" si="120"/>
        <v>LLAYLLAY 19 V</v>
      </c>
      <c r="I735" s="34" t="str">
        <f t="shared" si="121"/>
        <v>SANDEK 2</v>
      </c>
      <c r="J735" s="34" t="str">
        <f t="shared" si="122"/>
        <v>JUAN GOMEZ</v>
      </c>
      <c r="K735" s="34">
        <f t="shared" si="128"/>
        <v>0</v>
      </c>
      <c r="L735" s="34">
        <f t="shared" si="123"/>
        <v>484</v>
      </c>
      <c r="M735" s="34">
        <f t="shared" si="124"/>
        <v>0</v>
      </c>
      <c r="N735" s="34" t="str">
        <f t="shared" si="125"/>
        <v>Puntos no considerados</v>
      </c>
      <c r="O735" s="34">
        <f t="shared" si="126"/>
        <v>0</v>
      </c>
      <c r="P735" s="34">
        <f t="shared" si="127"/>
        <v>0</v>
      </c>
    </row>
    <row r="736" spans="3:16" ht="18.600000000000001" customHeight="1" x14ac:dyDescent="0.3">
      <c r="C736"/>
      <c r="D736"/>
      <c r="H736" s="34" t="str">
        <f t="shared" si="120"/>
        <v>LLAYLLAY 19 V</v>
      </c>
      <c r="I736" s="34" t="str">
        <f t="shared" si="121"/>
        <v>SANDEK 2</v>
      </c>
      <c r="J736" s="34" t="str">
        <f t="shared" si="122"/>
        <v>JUAN GOMEZ</v>
      </c>
      <c r="K736" s="34">
        <f t="shared" si="128"/>
        <v>0</v>
      </c>
      <c r="L736" s="34">
        <f t="shared" si="123"/>
        <v>485</v>
      </c>
      <c r="M736" s="34">
        <f t="shared" si="124"/>
        <v>0</v>
      </c>
      <c r="N736" s="34" t="str">
        <f t="shared" si="125"/>
        <v>Puntos no considerados</v>
      </c>
      <c r="O736" s="34">
        <f t="shared" si="126"/>
        <v>0</v>
      </c>
      <c r="P736" s="34">
        <f t="shared" si="127"/>
        <v>0</v>
      </c>
    </row>
    <row r="737" spans="3:16" ht="18.600000000000001" customHeight="1" x14ac:dyDescent="0.3">
      <c r="C737"/>
      <c r="D737"/>
      <c r="H737" s="34" t="str">
        <f t="shared" si="120"/>
        <v>LLAYLLAY 19 V</v>
      </c>
      <c r="I737" s="34" t="str">
        <f t="shared" si="121"/>
        <v>SANDEK 2</v>
      </c>
      <c r="J737" s="34" t="str">
        <f t="shared" si="122"/>
        <v>JUAN GOMEZ</v>
      </c>
      <c r="K737" s="34">
        <f t="shared" si="128"/>
        <v>0</v>
      </c>
      <c r="L737" s="34">
        <f t="shared" si="123"/>
        <v>486</v>
      </c>
      <c r="M737" s="34">
        <f t="shared" si="124"/>
        <v>0</v>
      </c>
      <c r="N737" s="34" t="str">
        <f t="shared" si="125"/>
        <v>Puntos no considerados</v>
      </c>
      <c r="O737" s="34">
        <f t="shared" si="126"/>
        <v>0</v>
      </c>
      <c r="P737" s="34">
        <f t="shared" si="127"/>
        <v>0</v>
      </c>
    </row>
    <row r="738" spans="3:16" ht="18.600000000000001" customHeight="1" x14ac:dyDescent="0.3">
      <c r="C738"/>
      <c r="D738"/>
      <c r="H738" s="34" t="str">
        <f t="shared" si="120"/>
        <v>LLAYLLAY 19 V</v>
      </c>
      <c r="I738" s="34" t="str">
        <f t="shared" si="121"/>
        <v>SANDEK 2</v>
      </c>
      <c r="J738" s="34" t="str">
        <f t="shared" si="122"/>
        <v>JUAN GOMEZ</v>
      </c>
      <c r="K738" s="34">
        <f t="shared" si="128"/>
        <v>0</v>
      </c>
      <c r="L738" s="34">
        <f t="shared" si="123"/>
        <v>487</v>
      </c>
      <c r="M738" s="34">
        <f t="shared" si="124"/>
        <v>0</v>
      </c>
      <c r="N738" s="34" t="str">
        <f t="shared" si="125"/>
        <v>Puntos no considerados</v>
      </c>
      <c r="O738" s="34">
        <f t="shared" si="126"/>
        <v>0</v>
      </c>
      <c r="P738" s="34">
        <f t="shared" si="127"/>
        <v>0</v>
      </c>
    </row>
    <row r="739" spans="3:16" ht="18.600000000000001" customHeight="1" x14ac:dyDescent="0.3">
      <c r="C739"/>
      <c r="D739"/>
      <c r="H739" s="34" t="str">
        <f t="shared" si="120"/>
        <v>LLAYLLAY 19 V</v>
      </c>
      <c r="I739" s="34" t="str">
        <f t="shared" si="121"/>
        <v>SANDEK 2</v>
      </c>
      <c r="J739" s="34" t="str">
        <f t="shared" si="122"/>
        <v>JUAN GOMEZ</v>
      </c>
      <c r="K739" s="34">
        <f t="shared" si="128"/>
        <v>0</v>
      </c>
      <c r="L739" s="34">
        <f t="shared" si="123"/>
        <v>488</v>
      </c>
      <c r="M739" s="34">
        <f t="shared" si="124"/>
        <v>0</v>
      </c>
      <c r="N739" s="34" t="str">
        <f t="shared" si="125"/>
        <v>Puntos no considerados</v>
      </c>
      <c r="O739" s="34">
        <f t="shared" si="126"/>
        <v>0</v>
      </c>
      <c r="P739" s="34">
        <f t="shared" si="127"/>
        <v>0</v>
      </c>
    </row>
    <row r="740" spans="3:16" ht="18.600000000000001" customHeight="1" x14ac:dyDescent="0.3">
      <c r="C740"/>
      <c r="D740"/>
      <c r="H740" s="34" t="str">
        <f t="shared" si="120"/>
        <v>LLAYLLAY 19 V</v>
      </c>
      <c r="I740" s="34" t="str">
        <f t="shared" si="121"/>
        <v>SANDEK 2</v>
      </c>
      <c r="J740" s="34" t="str">
        <f t="shared" si="122"/>
        <v>JUAN GOMEZ</v>
      </c>
      <c r="K740" s="34">
        <f t="shared" si="128"/>
        <v>0</v>
      </c>
      <c r="L740" s="34">
        <f t="shared" si="123"/>
        <v>489</v>
      </c>
      <c r="M740" s="34">
        <f t="shared" si="124"/>
        <v>0</v>
      </c>
      <c r="N740" s="34" t="str">
        <f t="shared" si="125"/>
        <v>Puntos no considerados</v>
      </c>
      <c r="O740" s="34">
        <f t="shared" si="126"/>
        <v>0</v>
      </c>
      <c r="P740" s="34">
        <f t="shared" si="127"/>
        <v>0</v>
      </c>
    </row>
    <row r="741" spans="3:16" ht="18.600000000000001" customHeight="1" x14ac:dyDescent="0.3">
      <c r="C741"/>
      <c r="D741"/>
      <c r="H741" s="34" t="str">
        <f t="shared" si="120"/>
        <v>LLAYLLAY 19 V</v>
      </c>
      <c r="I741" s="34" t="str">
        <f t="shared" si="121"/>
        <v>SANDEK 2</v>
      </c>
      <c r="J741" s="34" t="str">
        <f t="shared" si="122"/>
        <v>JUAN GOMEZ</v>
      </c>
      <c r="K741" s="34">
        <f t="shared" si="128"/>
        <v>0</v>
      </c>
      <c r="L741" s="34">
        <f t="shared" si="123"/>
        <v>490</v>
      </c>
      <c r="M741" s="34">
        <f t="shared" si="124"/>
        <v>0</v>
      </c>
      <c r="N741" s="34" t="str">
        <f t="shared" si="125"/>
        <v>Puntos no considerados</v>
      </c>
      <c r="O741" s="34">
        <f t="shared" si="126"/>
        <v>0</v>
      </c>
      <c r="P741" s="34">
        <f t="shared" si="127"/>
        <v>0</v>
      </c>
    </row>
    <row r="742" spans="3:16" ht="18.600000000000001" customHeight="1" x14ac:dyDescent="0.3">
      <c r="C742"/>
      <c r="D742"/>
      <c r="H742" s="34" t="str">
        <f t="shared" si="120"/>
        <v>LLAYLLAY 19 V</v>
      </c>
      <c r="I742" s="34" t="str">
        <f t="shared" si="121"/>
        <v>SANDEK 2</v>
      </c>
      <c r="J742" s="34" t="str">
        <f t="shared" si="122"/>
        <v>JUAN GOMEZ</v>
      </c>
      <c r="K742" s="34">
        <f t="shared" si="128"/>
        <v>0</v>
      </c>
      <c r="L742" s="34">
        <f t="shared" si="123"/>
        <v>491</v>
      </c>
      <c r="M742" s="34">
        <f t="shared" si="124"/>
        <v>0</v>
      </c>
      <c r="N742" s="34" t="str">
        <f t="shared" si="125"/>
        <v>Puntos no considerados</v>
      </c>
      <c r="O742" s="34">
        <f t="shared" si="126"/>
        <v>0</v>
      </c>
      <c r="P742" s="34">
        <f t="shared" si="127"/>
        <v>0</v>
      </c>
    </row>
    <row r="743" spans="3:16" ht="18.600000000000001" customHeight="1" x14ac:dyDescent="0.3">
      <c r="C743"/>
      <c r="D743"/>
      <c r="H743" s="34" t="str">
        <f t="shared" si="120"/>
        <v>LLAYLLAY 19 V</v>
      </c>
      <c r="I743" s="34" t="str">
        <f t="shared" si="121"/>
        <v>SANDEK 2</v>
      </c>
      <c r="J743" s="34" t="str">
        <f t="shared" si="122"/>
        <v>JUAN GOMEZ</v>
      </c>
      <c r="K743" s="34">
        <f t="shared" si="128"/>
        <v>0</v>
      </c>
      <c r="L743" s="34">
        <f t="shared" si="123"/>
        <v>492</v>
      </c>
      <c r="M743" s="34">
        <f t="shared" si="124"/>
        <v>0</v>
      </c>
      <c r="N743" s="34" t="str">
        <f t="shared" si="125"/>
        <v>Puntos no considerados</v>
      </c>
      <c r="O743" s="34">
        <f t="shared" si="126"/>
        <v>0</v>
      </c>
      <c r="P743" s="34">
        <f t="shared" si="127"/>
        <v>0</v>
      </c>
    </row>
    <row r="744" spans="3:16" ht="18.600000000000001" customHeight="1" x14ac:dyDescent="0.3">
      <c r="C744"/>
      <c r="D744"/>
      <c r="H744" s="34" t="str">
        <f t="shared" si="120"/>
        <v>LLAYLLAY 19 V</v>
      </c>
      <c r="I744" s="34" t="str">
        <f t="shared" si="121"/>
        <v>SANDEK 2</v>
      </c>
      <c r="J744" s="34" t="str">
        <f t="shared" si="122"/>
        <v>JUAN GOMEZ</v>
      </c>
      <c r="K744" s="34">
        <f t="shared" si="128"/>
        <v>0</v>
      </c>
      <c r="L744" s="34">
        <f t="shared" si="123"/>
        <v>493</v>
      </c>
      <c r="M744" s="34">
        <f t="shared" si="124"/>
        <v>0</v>
      </c>
      <c r="N744" s="34" t="str">
        <f t="shared" si="125"/>
        <v>Puntos no considerados</v>
      </c>
      <c r="O744" s="34">
        <f t="shared" si="126"/>
        <v>0</v>
      </c>
      <c r="P744" s="34">
        <f t="shared" si="127"/>
        <v>0</v>
      </c>
    </row>
    <row r="745" spans="3:16" ht="18.600000000000001" customHeight="1" x14ac:dyDescent="0.3">
      <c r="C745"/>
      <c r="D745"/>
      <c r="H745" s="34" t="str">
        <f t="shared" si="120"/>
        <v>LLAYLLAY 19 V</v>
      </c>
      <c r="I745" s="34" t="str">
        <f t="shared" si="121"/>
        <v>SANDEK 2</v>
      </c>
      <c r="J745" s="34" t="str">
        <f t="shared" si="122"/>
        <v>JUAN GOMEZ</v>
      </c>
      <c r="K745" s="34">
        <f t="shared" si="128"/>
        <v>0</v>
      </c>
      <c r="L745" s="34">
        <f t="shared" si="123"/>
        <v>494</v>
      </c>
      <c r="M745" s="34">
        <f t="shared" si="124"/>
        <v>0</v>
      </c>
      <c r="N745" s="34" t="str">
        <f t="shared" si="125"/>
        <v>Puntos no considerados</v>
      </c>
      <c r="O745" s="34">
        <f t="shared" si="126"/>
        <v>0</v>
      </c>
      <c r="P745" s="34">
        <f t="shared" si="127"/>
        <v>0</v>
      </c>
    </row>
    <row r="746" spans="3:16" ht="18.600000000000001" customHeight="1" x14ac:dyDescent="0.3">
      <c r="C746"/>
      <c r="D746"/>
      <c r="H746" s="34" t="str">
        <f t="shared" si="120"/>
        <v>LLAYLLAY 19 V</v>
      </c>
      <c r="I746" s="34" t="str">
        <f t="shared" si="121"/>
        <v>SANDEK 2</v>
      </c>
      <c r="J746" s="34" t="str">
        <f t="shared" si="122"/>
        <v>JUAN GOMEZ</v>
      </c>
      <c r="K746" s="34">
        <f t="shared" si="128"/>
        <v>0</v>
      </c>
      <c r="L746" s="34">
        <f t="shared" si="123"/>
        <v>495</v>
      </c>
      <c r="M746" s="34">
        <f t="shared" si="124"/>
        <v>0</v>
      </c>
      <c r="N746" s="34" t="str">
        <f t="shared" si="125"/>
        <v>Puntos no considerados</v>
      </c>
      <c r="O746" s="34">
        <f t="shared" si="126"/>
        <v>0</v>
      </c>
      <c r="P746" s="34">
        <f t="shared" si="127"/>
        <v>0</v>
      </c>
    </row>
    <row r="747" spans="3:16" ht="18.600000000000001" customHeight="1" x14ac:dyDescent="0.3">
      <c r="C747"/>
      <c r="D747"/>
      <c r="H747" s="34" t="str">
        <f t="shared" si="120"/>
        <v>LLAYLLAY 19 V</v>
      </c>
      <c r="I747" s="34" t="str">
        <f t="shared" si="121"/>
        <v>SANDEK 2</v>
      </c>
      <c r="J747" s="34" t="str">
        <f t="shared" si="122"/>
        <v>JUAN GOMEZ</v>
      </c>
      <c r="K747" s="34">
        <f t="shared" si="128"/>
        <v>0</v>
      </c>
      <c r="L747" s="34">
        <f t="shared" si="123"/>
        <v>496</v>
      </c>
      <c r="M747" s="34">
        <f t="shared" si="124"/>
        <v>0</v>
      </c>
      <c r="N747" s="34" t="str">
        <f t="shared" si="125"/>
        <v>Puntos no considerados</v>
      </c>
      <c r="O747" s="34">
        <f t="shared" si="126"/>
        <v>0</v>
      </c>
      <c r="P747" s="34">
        <f t="shared" si="127"/>
        <v>0</v>
      </c>
    </row>
    <row r="748" spans="3:16" ht="18.600000000000001" customHeight="1" x14ac:dyDescent="0.3">
      <c r="C748"/>
      <c r="D748"/>
      <c r="H748" s="34" t="str">
        <f t="shared" si="120"/>
        <v>LLAYLLAY 19 V</v>
      </c>
      <c r="I748" s="34" t="str">
        <f t="shared" si="121"/>
        <v>SANDEK 2</v>
      </c>
      <c r="J748" s="34" t="str">
        <f t="shared" si="122"/>
        <v>JUAN GOMEZ</v>
      </c>
      <c r="K748" s="34">
        <f t="shared" si="128"/>
        <v>0</v>
      </c>
      <c r="L748" s="34">
        <f t="shared" si="123"/>
        <v>497</v>
      </c>
      <c r="M748" s="34">
        <f t="shared" si="124"/>
        <v>0</v>
      </c>
      <c r="N748" s="34" t="str">
        <f t="shared" si="125"/>
        <v>Puntos no considerados</v>
      </c>
      <c r="O748" s="34">
        <f t="shared" si="126"/>
        <v>0</v>
      </c>
      <c r="P748" s="34">
        <f t="shared" si="127"/>
        <v>0</v>
      </c>
    </row>
    <row r="749" spans="3:16" ht="18.600000000000001" customHeight="1" x14ac:dyDescent="0.3">
      <c r="C749"/>
      <c r="D749"/>
      <c r="H749" s="34" t="str">
        <f t="shared" si="120"/>
        <v>LLAYLLAY 19 V</v>
      </c>
      <c r="I749" s="34" t="str">
        <f t="shared" si="121"/>
        <v>SANDEK 2</v>
      </c>
      <c r="J749" s="34" t="str">
        <f t="shared" si="122"/>
        <v>JUAN GOMEZ</v>
      </c>
      <c r="K749" s="34">
        <f t="shared" si="128"/>
        <v>0</v>
      </c>
      <c r="L749" s="34">
        <f t="shared" si="123"/>
        <v>498</v>
      </c>
      <c r="M749" s="34">
        <f t="shared" si="124"/>
        <v>0</v>
      </c>
      <c r="N749" s="34" t="str">
        <f t="shared" si="125"/>
        <v>Puntos no considerados</v>
      </c>
      <c r="O749" s="34">
        <f t="shared" si="126"/>
        <v>0</v>
      </c>
      <c r="P749" s="34">
        <f t="shared" si="127"/>
        <v>0</v>
      </c>
    </row>
    <row r="750" spans="3:16" ht="18.600000000000001" customHeight="1" x14ac:dyDescent="0.3">
      <c r="C750"/>
      <c r="D750"/>
      <c r="H750" s="34" t="str">
        <f t="shared" si="120"/>
        <v>LLAYLLAY 19 V</v>
      </c>
      <c r="I750" s="34" t="str">
        <f t="shared" si="121"/>
        <v>SANDEK 2</v>
      </c>
      <c r="J750" s="34" t="str">
        <f t="shared" si="122"/>
        <v>JUAN GOMEZ</v>
      </c>
      <c r="K750" s="34">
        <f t="shared" si="128"/>
        <v>0</v>
      </c>
      <c r="L750" s="34">
        <f t="shared" si="123"/>
        <v>499</v>
      </c>
      <c r="M750" s="34">
        <f t="shared" si="124"/>
        <v>0</v>
      </c>
      <c r="N750" s="34" t="str">
        <f t="shared" si="125"/>
        <v>Puntos no considerados</v>
      </c>
      <c r="O750" s="34">
        <f t="shared" si="126"/>
        <v>0</v>
      </c>
      <c r="P750" s="34">
        <f t="shared" si="127"/>
        <v>0</v>
      </c>
    </row>
    <row r="751" spans="3:16" ht="18.600000000000001" customHeight="1" x14ac:dyDescent="0.3">
      <c r="C751"/>
      <c r="D751"/>
      <c r="H751" s="34" t="str">
        <f t="shared" si="120"/>
        <v>LLAYLLAY 19 V</v>
      </c>
      <c r="I751" s="34" t="str">
        <f t="shared" si="121"/>
        <v>SANDEK 2</v>
      </c>
      <c r="J751" s="34" t="str">
        <f t="shared" si="122"/>
        <v>JUAN GOMEZ</v>
      </c>
      <c r="K751" s="34">
        <f t="shared" si="128"/>
        <v>0</v>
      </c>
      <c r="L751" s="34">
        <f t="shared" si="123"/>
        <v>500</v>
      </c>
      <c r="M751" s="34">
        <f t="shared" si="124"/>
        <v>0</v>
      </c>
      <c r="N751" s="34" t="str">
        <f t="shared" si="125"/>
        <v>Puntos no considerados</v>
      </c>
      <c r="O751" s="34">
        <f t="shared" si="126"/>
        <v>0</v>
      </c>
      <c r="P751" s="34">
        <f t="shared" si="127"/>
        <v>0</v>
      </c>
    </row>
    <row r="752" spans="3:16" ht="18.600000000000001" customHeight="1" x14ac:dyDescent="0.3">
      <c r="C752"/>
      <c r="D752"/>
      <c r="H752" s="34" t="str">
        <f t="shared" si="120"/>
        <v>LLAYLLAY 19 V</v>
      </c>
      <c r="I752" s="34" t="str">
        <f t="shared" si="121"/>
        <v>SANDEK 2</v>
      </c>
      <c r="J752" s="34" t="str">
        <f t="shared" si="122"/>
        <v>JUAN GOMEZ</v>
      </c>
      <c r="K752" s="34">
        <f t="shared" si="128"/>
        <v>0</v>
      </c>
      <c r="L752" s="34">
        <f t="shared" si="123"/>
        <v>501</v>
      </c>
      <c r="M752" s="34">
        <f t="shared" si="124"/>
        <v>0</v>
      </c>
      <c r="N752" s="34" t="str">
        <f t="shared" si="125"/>
        <v>Puntos no considerados</v>
      </c>
      <c r="O752" s="34">
        <f t="shared" si="126"/>
        <v>0</v>
      </c>
      <c r="P752" s="34">
        <f t="shared" si="127"/>
        <v>0</v>
      </c>
    </row>
    <row r="753" spans="3:16" ht="18.600000000000001" customHeight="1" x14ac:dyDescent="0.3">
      <c r="C753"/>
      <c r="D753"/>
      <c r="H753" s="34" t="str">
        <f t="shared" si="120"/>
        <v>LLAYLLAY 19 V</v>
      </c>
      <c r="I753" s="34" t="str">
        <f t="shared" si="121"/>
        <v>SANDEK 2</v>
      </c>
      <c r="J753" s="34" t="str">
        <f t="shared" si="122"/>
        <v>JUAN GOMEZ</v>
      </c>
      <c r="K753" s="34">
        <f t="shared" si="128"/>
        <v>0</v>
      </c>
      <c r="L753" s="34">
        <f t="shared" si="123"/>
        <v>502</v>
      </c>
      <c r="M753" s="34">
        <f t="shared" si="124"/>
        <v>0</v>
      </c>
      <c r="N753" s="34" t="str">
        <f t="shared" si="125"/>
        <v>Puntos no considerados</v>
      </c>
      <c r="O753" s="34">
        <f t="shared" si="126"/>
        <v>0</v>
      </c>
      <c r="P753" s="34">
        <f t="shared" si="127"/>
        <v>0</v>
      </c>
    </row>
    <row r="754" spans="3:16" ht="18.600000000000001" customHeight="1" x14ac:dyDescent="0.3">
      <c r="C754"/>
      <c r="D754"/>
      <c r="H754" s="34" t="str">
        <f t="shared" si="120"/>
        <v>LLAYLLAY 19 V</v>
      </c>
      <c r="I754" s="34" t="str">
        <f t="shared" si="121"/>
        <v>SANDEK 2</v>
      </c>
      <c r="J754" s="34" t="str">
        <f t="shared" si="122"/>
        <v>JUAN GOMEZ</v>
      </c>
      <c r="K754" s="34">
        <f t="shared" si="128"/>
        <v>0</v>
      </c>
      <c r="L754" s="34">
        <f t="shared" si="123"/>
        <v>503</v>
      </c>
      <c r="M754" s="34">
        <f t="shared" si="124"/>
        <v>0</v>
      </c>
      <c r="N754" s="34" t="str">
        <f t="shared" si="125"/>
        <v>Puntos no considerados</v>
      </c>
      <c r="O754" s="34">
        <f t="shared" si="126"/>
        <v>0</v>
      </c>
      <c r="P754" s="34">
        <f t="shared" si="127"/>
        <v>0</v>
      </c>
    </row>
    <row r="755" spans="3:16" ht="18.600000000000001" customHeight="1" x14ac:dyDescent="0.3">
      <c r="C755"/>
      <c r="D755"/>
      <c r="H755" s="34" t="str">
        <f t="shared" si="120"/>
        <v>LLAYLLAY 19 V</v>
      </c>
      <c r="I755" s="34" t="str">
        <f t="shared" si="121"/>
        <v>SANDEK 2</v>
      </c>
      <c r="J755" s="34" t="str">
        <f t="shared" si="122"/>
        <v>JUAN GOMEZ</v>
      </c>
      <c r="K755" s="34">
        <f t="shared" si="128"/>
        <v>0</v>
      </c>
      <c r="L755" s="34">
        <f t="shared" si="123"/>
        <v>504</v>
      </c>
      <c r="M755" s="34">
        <f t="shared" si="124"/>
        <v>0</v>
      </c>
      <c r="N755" s="34" t="str">
        <f t="shared" si="125"/>
        <v>Puntos no considerados</v>
      </c>
      <c r="O755" s="34">
        <f t="shared" si="126"/>
        <v>0</v>
      </c>
      <c r="P755" s="34">
        <f t="shared" si="127"/>
        <v>0</v>
      </c>
    </row>
    <row r="756" spans="3:16" ht="18.600000000000001" customHeight="1" x14ac:dyDescent="0.3">
      <c r="C756"/>
      <c r="D756"/>
      <c r="H756" s="34" t="str">
        <f t="shared" si="120"/>
        <v>LLAYLLAY 19 V</v>
      </c>
      <c r="I756" s="34" t="str">
        <f t="shared" si="121"/>
        <v>SANDEK 2</v>
      </c>
      <c r="J756" s="34" t="str">
        <f t="shared" si="122"/>
        <v>JUAN GOMEZ</v>
      </c>
      <c r="K756" s="34">
        <f t="shared" si="128"/>
        <v>0</v>
      </c>
      <c r="L756" s="34">
        <f t="shared" si="123"/>
        <v>505</v>
      </c>
      <c r="M756" s="34">
        <f t="shared" si="124"/>
        <v>0</v>
      </c>
      <c r="N756" s="34" t="str">
        <f t="shared" si="125"/>
        <v>Puntos no considerados</v>
      </c>
      <c r="O756" s="34">
        <f t="shared" si="126"/>
        <v>0</v>
      </c>
      <c r="P756" s="34">
        <f t="shared" si="127"/>
        <v>0</v>
      </c>
    </row>
    <row r="757" spans="3:16" ht="18.600000000000001" customHeight="1" x14ac:dyDescent="0.3">
      <c r="C757"/>
      <c r="D757"/>
      <c r="H757" s="34" t="str">
        <f t="shared" si="120"/>
        <v>LLAYLLAY 19 V</v>
      </c>
      <c r="I757" s="34" t="str">
        <f t="shared" si="121"/>
        <v>SANDEK 2</v>
      </c>
      <c r="J757" s="34" t="str">
        <f t="shared" si="122"/>
        <v>JUAN GOMEZ</v>
      </c>
      <c r="K757" s="34">
        <f t="shared" si="128"/>
        <v>0</v>
      </c>
      <c r="L757" s="34">
        <f t="shared" si="123"/>
        <v>506</v>
      </c>
      <c r="M757" s="34">
        <f t="shared" si="124"/>
        <v>0</v>
      </c>
      <c r="N757" s="34" t="str">
        <f t="shared" si="125"/>
        <v>Puntos no considerados</v>
      </c>
      <c r="O757" s="34">
        <f t="shared" si="126"/>
        <v>0</v>
      </c>
      <c r="P757" s="34">
        <f t="shared" si="127"/>
        <v>0</v>
      </c>
    </row>
    <row r="758" spans="3:16" ht="18.600000000000001" customHeight="1" x14ac:dyDescent="0.3">
      <c r="C758"/>
      <c r="D758"/>
      <c r="H758" s="34" t="str">
        <f t="shared" si="120"/>
        <v>LLAYLLAY 19 V</v>
      </c>
      <c r="I758" s="34" t="str">
        <f t="shared" si="121"/>
        <v>SANDEK 2</v>
      </c>
      <c r="J758" s="34" t="str">
        <f t="shared" si="122"/>
        <v>JUAN GOMEZ</v>
      </c>
      <c r="K758" s="34">
        <f t="shared" si="128"/>
        <v>0</v>
      </c>
      <c r="L758" s="34">
        <f t="shared" si="123"/>
        <v>507</v>
      </c>
      <c r="M758" s="34">
        <f t="shared" si="124"/>
        <v>0</v>
      </c>
      <c r="N758" s="34" t="str">
        <f t="shared" si="125"/>
        <v>Puntos no considerados</v>
      </c>
      <c r="O758" s="34">
        <f t="shared" si="126"/>
        <v>0</v>
      </c>
      <c r="P758" s="34">
        <f t="shared" si="127"/>
        <v>0</v>
      </c>
    </row>
    <row r="759" spans="3:16" ht="18.600000000000001" customHeight="1" x14ac:dyDescent="0.3">
      <c r="C759"/>
      <c r="D759"/>
      <c r="H759" s="34" t="str">
        <f t="shared" si="120"/>
        <v>LLAYLLAY 19 V</v>
      </c>
      <c r="I759" s="34" t="str">
        <f t="shared" si="121"/>
        <v>SANDEK 2</v>
      </c>
      <c r="J759" s="34" t="str">
        <f t="shared" si="122"/>
        <v>JUAN GOMEZ</v>
      </c>
      <c r="K759" s="34">
        <f t="shared" si="128"/>
        <v>0</v>
      </c>
      <c r="L759" s="34">
        <f t="shared" si="123"/>
        <v>508</v>
      </c>
      <c r="M759" s="34">
        <f t="shared" si="124"/>
        <v>0</v>
      </c>
      <c r="N759" s="34" t="str">
        <f t="shared" si="125"/>
        <v>Puntos no considerados</v>
      </c>
      <c r="O759" s="34">
        <f t="shared" si="126"/>
        <v>0</v>
      </c>
      <c r="P759" s="34">
        <f t="shared" si="127"/>
        <v>0</v>
      </c>
    </row>
    <row r="760" spans="3:16" ht="18.600000000000001" customHeight="1" x14ac:dyDescent="0.3">
      <c r="C760"/>
      <c r="D760"/>
      <c r="H760" s="34" t="str">
        <f t="shared" si="120"/>
        <v>LLAYLLAY 19 V</v>
      </c>
      <c r="I760" s="34" t="str">
        <f t="shared" si="121"/>
        <v>SANDEK 2</v>
      </c>
      <c r="J760" s="34" t="str">
        <f t="shared" si="122"/>
        <v>JUAN GOMEZ</v>
      </c>
      <c r="K760" s="34">
        <f t="shared" si="128"/>
        <v>0</v>
      </c>
      <c r="L760" s="34">
        <f t="shared" si="123"/>
        <v>509</v>
      </c>
      <c r="M760" s="34">
        <f t="shared" si="124"/>
        <v>0</v>
      </c>
      <c r="N760" s="34" t="str">
        <f t="shared" si="125"/>
        <v>Puntos no considerados</v>
      </c>
      <c r="O760" s="34">
        <f t="shared" si="126"/>
        <v>0</v>
      </c>
      <c r="P760" s="34">
        <f t="shared" si="127"/>
        <v>0</v>
      </c>
    </row>
    <row r="761" spans="3:16" ht="18.600000000000001" customHeight="1" x14ac:dyDescent="0.3">
      <c r="C761"/>
      <c r="D761"/>
      <c r="H761" s="34" t="str">
        <f t="shared" si="120"/>
        <v>LLAYLLAY 19 V</v>
      </c>
      <c r="I761" s="34" t="str">
        <f t="shared" si="121"/>
        <v>SANDEK 2</v>
      </c>
      <c r="J761" s="34" t="str">
        <f t="shared" si="122"/>
        <v>JUAN GOMEZ</v>
      </c>
      <c r="K761" s="34">
        <f t="shared" si="128"/>
        <v>0</v>
      </c>
      <c r="L761" s="34">
        <f t="shared" si="123"/>
        <v>510</v>
      </c>
      <c r="M761" s="34">
        <f t="shared" si="124"/>
        <v>0</v>
      </c>
      <c r="N761" s="34" t="str">
        <f t="shared" si="125"/>
        <v>Puntos no considerados</v>
      </c>
      <c r="O761" s="34">
        <f t="shared" si="126"/>
        <v>0</v>
      </c>
      <c r="P761" s="34">
        <f t="shared" si="127"/>
        <v>0</v>
      </c>
    </row>
    <row r="762" spans="3:16" ht="18.600000000000001" customHeight="1" x14ac:dyDescent="0.3">
      <c r="C762"/>
      <c r="D762"/>
      <c r="H762" s="34" t="str">
        <f t="shared" si="120"/>
        <v>LLAYLLAY 19 V</v>
      </c>
      <c r="I762" s="34" t="str">
        <f t="shared" si="121"/>
        <v>SANDEK 2</v>
      </c>
      <c r="J762" s="34" t="str">
        <f t="shared" si="122"/>
        <v>JUAN GOMEZ</v>
      </c>
      <c r="K762" s="34">
        <f t="shared" si="128"/>
        <v>0</v>
      </c>
      <c r="L762" s="34">
        <f t="shared" si="123"/>
        <v>511</v>
      </c>
      <c r="M762" s="34">
        <f t="shared" si="124"/>
        <v>0</v>
      </c>
      <c r="N762" s="34" t="str">
        <f t="shared" si="125"/>
        <v>Puntos no considerados</v>
      </c>
      <c r="O762" s="34">
        <f t="shared" si="126"/>
        <v>0</v>
      </c>
      <c r="P762" s="34">
        <f t="shared" si="127"/>
        <v>0</v>
      </c>
    </row>
    <row r="763" spans="3:16" ht="18.600000000000001" customHeight="1" x14ac:dyDescent="0.3">
      <c r="C763"/>
      <c r="D763"/>
      <c r="H763" s="34" t="str">
        <f t="shared" si="120"/>
        <v>LLAYLLAY 19 V</v>
      </c>
      <c r="I763" s="34" t="str">
        <f t="shared" si="121"/>
        <v>SANDEK 2</v>
      </c>
      <c r="J763" s="34" t="str">
        <f t="shared" si="122"/>
        <v>JUAN GOMEZ</v>
      </c>
      <c r="K763" s="34">
        <f t="shared" si="128"/>
        <v>0</v>
      </c>
      <c r="L763" s="34">
        <f t="shared" si="123"/>
        <v>512</v>
      </c>
      <c r="M763" s="34">
        <f t="shared" si="124"/>
        <v>0</v>
      </c>
      <c r="N763" s="34" t="str">
        <f t="shared" si="125"/>
        <v>Puntos no considerados</v>
      </c>
      <c r="O763" s="34">
        <f t="shared" si="126"/>
        <v>0</v>
      </c>
      <c r="P763" s="34">
        <f t="shared" si="127"/>
        <v>0</v>
      </c>
    </row>
    <row r="764" spans="3:16" ht="18.600000000000001" customHeight="1" x14ac:dyDescent="0.3">
      <c r="C764"/>
      <c r="D764"/>
      <c r="H764" s="34" t="str">
        <f t="shared" si="120"/>
        <v>LLAYLLAY 19 V</v>
      </c>
      <c r="I764" s="34" t="str">
        <f t="shared" si="121"/>
        <v>SANDEK 2</v>
      </c>
      <c r="J764" s="34" t="str">
        <f t="shared" si="122"/>
        <v>JUAN GOMEZ</v>
      </c>
      <c r="K764" s="34">
        <f t="shared" si="128"/>
        <v>0</v>
      </c>
      <c r="L764" s="34">
        <f t="shared" si="123"/>
        <v>513</v>
      </c>
      <c r="M764" s="34">
        <f t="shared" si="124"/>
        <v>0</v>
      </c>
      <c r="N764" s="34" t="str">
        <f t="shared" si="125"/>
        <v>Puntos no considerados</v>
      </c>
      <c r="O764" s="34">
        <f t="shared" si="126"/>
        <v>0</v>
      </c>
      <c r="P764" s="34">
        <f t="shared" si="127"/>
        <v>0</v>
      </c>
    </row>
    <row r="765" spans="3:16" ht="18.600000000000001" customHeight="1" x14ac:dyDescent="0.3">
      <c r="C765"/>
      <c r="D765"/>
      <c r="H765" s="34" t="str">
        <f t="shared" ref="H765:H828" si="129">IF(A765="",H764,A765)</f>
        <v>LLAYLLAY 19 V</v>
      </c>
      <c r="I765" s="34" t="str">
        <f t="shared" ref="I765:I828" si="130">IF(B765="",I764,B765)</f>
        <v>SANDEK 2</v>
      </c>
      <c r="J765" s="34" t="str">
        <f t="shared" ref="J765:J828" si="131">IF(C765="",J764,C765)</f>
        <v>JUAN GOMEZ</v>
      </c>
      <c r="K765" s="34">
        <f t="shared" si="128"/>
        <v>0</v>
      </c>
      <c r="L765" s="34">
        <f t="shared" ref="L765:L828" si="132">IF(H765=H764,IF(I765=I764,L764+1,1),1)</f>
        <v>514</v>
      </c>
      <c r="M765" s="34">
        <f t="shared" ref="M765:M828" si="133">IF(L765&lt;5,1,0)</f>
        <v>0</v>
      </c>
      <c r="N765" s="34" t="str">
        <f t="shared" ref="N765:N828" si="134">IF(M765=1,"Puntos por equipo","Puntos no considerados")</f>
        <v>Puntos no considerados</v>
      </c>
      <c r="O765" s="34">
        <f t="shared" ref="O765:O828" si="135">M765*K765</f>
        <v>0</v>
      </c>
      <c r="P765" s="34">
        <f t="shared" ref="P765:P828" si="136">(1-M765)*K765</f>
        <v>0</v>
      </c>
    </row>
    <row r="766" spans="3:16" ht="18.600000000000001" customHeight="1" x14ac:dyDescent="0.3">
      <c r="C766"/>
      <c r="D766"/>
      <c r="H766" s="34" t="str">
        <f t="shared" si="129"/>
        <v>LLAYLLAY 19 V</v>
      </c>
      <c r="I766" s="34" t="str">
        <f t="shared" si="130"/>
        <v>SANDEK 2</v>
      </c>
      <c r="J766" s="34" t="str">
        <f t="shared" si="131"/>
        <v>JUAN GOMEZ</v>
      </c>
      <c r="K766" s="34">
        <f t="shared" si="128"/>
        <v>0</v>
      </c>
      <c r="L766" s="34">
        <f t="shared" si="132"/>
        <v>515</v>
      </c>
      <c r="M766" s="34">
        <f t="shared" si="133"/>
        <v>0</v>
      </c>
      <c r="N766" s="34" t="str">
        <f t="shared" si="134"/>
        <v>Puntos no considerados</v>
      </c>
      <c r="O766" s="34">
        <f t="shared" si="135"/>
        <v>0</v>
      </c>
      <c r="P766" s="34">
        <f t="shared" si="136"/>
        <v>0</v>
      </c>
    </row>
    <row r="767" spans="3:16" ht="18.600000000000001" customHeight="1" x14ac:dyDescent="0.3">
      <c r="C767"/>
      <c r="D767"/>
      <c r="H767" s="34" t="str">
        <f t="shared" si="129"/>
        <v>LLAYLLAY 19 V</v>
      </c>
      <c r="I767" s="34" t="str">
        <f t="shared" si="130"/>
        <v>SANDEK 2</v>
      </c>
      <c r="J767" s="34" t="str">
        <f t="shared" si="131"/>
        <v>JUAN GOMEZ</v>
      </c>
      <c r="K767" s="34">
        <f t="shared" si="128"/>
        <v>0</v>
      </c>
      <c r="L767" s="34">
        <f t="shared" si="132"/>
        <v>516</v>
      </c>
      <c r="M767" s="34">
        <f t="shared" si="133"/>
        <v>0</v>
      </c>
      <c r="N767" s="34" t="str">
        <f t="shared" si="134"/>
        <v>Puntos no considerados</v>
      </c>
      <c r="O767" s="34">
        <f t="shared" si="135"/>
        <v>0</v>
      </c>
      <c r="P767" s="34">
        <f t="shared" si="136"/>
        <v>0</v>
      </c>
    </row>
    <row r="768" spans="3:16" ht="18.600000000000001" customHeight="1" x14ac:dyDescent="0.3">
      <c r="C768"/>
      <c r="D768"/>
      <c r="H768" s="34" t="str">
        <f t="shared" si="129"/>
        <v>LLAYLLAY 19 V</v>
      </c>
      <c r="I768" s="34" t="str">
        <f t="shared" si="130"/>
        <v>SANDEK 2</v>
      </c>
      <c r="J768" s="34" t="str">
        <f t="shared" si="131"/>
        <v>JUAN GOMEZ</v>
      </c>
      <c r="K768" s="34">
        <f t="shared" si="128"/>
        <v>0</v>
      </c>
      <c r="L768" s="34">
        <f t="shared" si="132"/>
        <v>517</v>
      </c>
      <c r="M768" s="34">
        <f t="shared" si="133"/>
        <v>0</v>
      </c>
      <c r="N768" s="34" t="str">
        <f t="shared" si="134"/>
        <v>Puntos no considerados</v>
      </c>
      <c r="O768" s="34">
        <f t="shared" si="135"/>
        <v>0</v>
      </c>
      <c r="P768" s="34">
        <f t="shared" si="136"/>
        <v>0</v>
      </c>
    </row>
    <row r="769" spans="3:16" ht="18.600000000000001" customHeight="1" x14ac:dyDescent="0.3">
      <c r="C769"/>
      <c r="D769"/>
      <c r="H769" s="34" t="str">
        <f t="shared" si="129"/>
        <v>LLAYLLAY 19 V</v>
      </c>
      <c r="I769" s="34" t="str">
        <f t="shared" si="130"/>
        <v>SANDEK 2</v>
      </c>
      <c r="J769" s="34" t="str">
        <f t="shared" si="131"/>
        <v>JUAN GOMEZ</v>
      </c>
      <c r="K769" s="34">
        <f t="shared" si="128"/>
        <v>0</v>
      </c>
      <c r="L769" s="34">
        <f t="shared" si="132"/>
        <v>518</v>
      </c>
      <c r="M769" s="34">
        <f t="shared" si="133"/>
        <v>0</v>
      </c>
      <c r="N769" s="34" t="str">
        <f t="shared" si="134"/>
        <v>Puntos no considerados</v>
      </c>
      <c r="O769" s="34">
        <f t="shared" si="135"/>
        <v>0</v>
      </c>
      <c r="P769" s="34">
        <f t="shared" si="136"/>
        <v>0</v>
      </c>
    </row>
    <row r="770" spans="3:16" ht="18.600000000000001" customHeight="1" x14ac:dyDescent="0.3">
      <c r="C770"/>
      <c r="D770"/>
      <c r="H770" s="34" t="str">
        <f t="shared" si="129"/>
        <v>LLAYLLAY 19 V</v>
      </c>
      <c r="I770" s="34" t="str">
        <f t="shared" si="130"/>
        <v>SANDEK 2</v>
      </c>
      <c r="J770" s="34" t="str">
        <f t="shared" si="131"/>
        <v>JUAN GOMEZ</v>
      </c>
      <c r="K770" s="34">
        <f t="shared" si="128"/>
        <v>0</v>
      </c>
      <c r="L770" s="34">
        <f t="shared" si="132"/>
        <v>519</v>
      </c>
      <c r="M770" s="34">
        <f t="shared" si="133"/>
        <v>0</v>
      </c>
      <c r="N770" s="34" t="str">
        <f t="shared" si="134"/>
        <v>Puntos no considerados</v>
      </c>
      <c r="O770" s="34">
        <f t="shared" si="135"/>
        <v>0</v>
      </c>
      <c r="P770" s="34">
        <f t="shared" si="136"/>
        <v>0</v>
      </c>
    </row>
    <row r="771" spans="3:16" ht="18.600000000000001" customHeight="1" x14ac:dyDescent="0.3">
      <c r="C771"/>
      <c r="D771"/>
      <c r="H771" s="34" t="str">
        <f t="shared" si="129"/>
        <v>LLAYLLAY 19 V</v>
      </c>
      <c r="I771" s="34" t="str">
        <f t="shared" si="130"/>
        <v>SANDEK 2</v>
      </c>
      <c r="J771" s="34" t="str">
        <f t="shared" si="131"/>
        <v>JUAN GOMEZ</v>
      </c>
      <c r="K771" s="34">
        <f t="shared" si="128"/>
        <v>0</v>
      </c>
      <c r="L771" s="34">
        <f t="shared" si="132"/>
        <v>520</v>
      </c>
      <c r="M771" s="34">
        <f t="shared" si="133"/>
        <v>0</v>
      </c>
      <c r="N771" s="34" t="str">
        <f t="shared" si="134"/>
        <v>Puntos no considerados</v>
      </c>
      <c r="O771" s="34">
        <f t="shared" si="135"/>
        <v>0</v>
      </c>
      <c r="P771" s="34">
        <f t="shared" si="136"/>
        <v>0</v>
      </c>
    </row>
    <row r="772" spans="3:16" ht="18.600000000000001" customHeight="1" x14ac:dyDescent="0.3">
      <c r="C772"/>
      <c r="D772"/>
      <c r="H772" s="34" t="str">
        <f t="shared" si="129"/>
        <v>LLAYLLAY 19 V</v>
      </c>
      <c r="I772" s="34" t="str">
        <f t="shared" si="130"/>
        <v>SANDEK 2</v>
      </c>
      <c r="J772" s="34" t="str">
        <f t="shared" si="131"/>
        <v>JUAN GOMEZ</v>
      </c>
      <c r="K772" s="34">
        <f t="shared" si="128"/>
        <v>0</v>
      </c>
      <c r="L772" s="34">
        <f t="shared" si="132"/>
        <v>521</v>
      </c>
      <c r="M772" s="34">
        <f t="shared" si="133"/>
        <v>0</v>
      </c>
      <c r="N772" s="34" t="str">
        <f t="shared" si="134"/>
        <v>Puntos no considerados</v>
      </c>
      <c r="O772" s="34">
        <f t="shared" si="135"/>
        <v>0</v>
      </c>
      <c r="P772" s="34">
        <f t="shared" si="136"/>
        <v>0</v>
      </c>
    </row>
    <row r="773" spans="3:16" ht="18.600000000000001" customHeight="1" x14ac:dyDescent="0.3">
      <c r="C773"/>
      <c r="D773"/>
      <c r="H773" s="34" t="str">
        <f t="shared" si="129"/>
        <v>LLAYLLAY 19 V</v>
      </c>
      <c r="I773" s="34" t="str">
        <f t="shared" si="130"/>
        <v>SANDEK 2</v>
      </c>
      <c r="J773" s="34" t="str">
        <f t="shared" si="131"/>
        <v>JUAN GOMEZ</v>
      </c>
      <c r="K773" s="34">
        <f t="shared" si="128"/>
        <v>0</v>
      </c>
      <c r="L773" s="34">
        <f t="shared" si="132"/>
        <v>522</v>
      </c>
      <c r="M773" s="34">
        <f t="shared" si="133"/>
        <v>0</v>
      </c>
      <c r="N773" s="34" t="str">
        <f t="shared" si="134"/>
        <v>Puntos no considerados</v>
      </c>
      <c r="O773" s="34">
        <f t="shared" si="135"/>
        <v>0</v>
      </c>
      <c r="P773" s="34">
        <f t="shared" si="136"/>
        <v>0</v>
      </c>
    </row>
    <row r="774" spans="3:16" ht="18.600000000000001" customHeight="1" x14ac:dyDescent="0.3">
      <c r="C774"/>
      <c r="D774"/>
      <c r="H774" s="34" t="str">
        <f t="shared" si="129"/>
        <v>LLAYLLAY 19 V</v>
      </c>
      <c r="I774" s="34" t="str">
        <f t="shared" si="130"/>
        <v>SANDEK 2</v>
      </c>
      <c r="J774" s="34" t="str">
        <f t="shared" si="131"/>
        <v>JUAN GOMEZ</v>
      </c>
      <c r="K774" s="34">
        <f t="shared" si="128"/>
        <v>0</v>
      </c>
      <c r="L774" s="34">
        <f t="shared" si="132"/>
        <v>523</v>
      </c>
      <c r="M774" s="34">
        <f t="shared" si="133"/>
        <v>0</v>
      </c>
      <c r="N774" s="34" t="str">
        <f t="shared" si="134"/>
        <v>Puntos no considerados</v>
      </c>
      <c r="O774" s="34">
        <f t="shared" si="135"/>
        <v>0</v>
      </c>
      <c r="P774" s="34">
        <f t="shared" si="136"/>
        <v>0</v>
      </c>
    </row>
    <row r="775" spans="3:16" ht="18.600000000000001" customHeight="1" x14ac:dyDescent="0.3">
      <c r="C775"/>
      <c r="D775"/>
      <c r="H775" s="34" t="str">
        <f t="shared" si="129"/>
        <v>LLAYLLAY 19 V</v>
      </c>
      <c r="I775" s="34" t="str">
        <f t="shared" si="130"/>
        <v>SANDEK 2</v>
      </c>
      <c r="J775" s="34" t="str">
        <f t="shared" si="131"/>
        <v>JUAN GOMEZ</v>
      </c>
      <c r="K775" s="34">
        <f t="shared" ref="K775:K838" si="137">D775</f>
        <v>0</v>
      </c>
      <c r="L775" s="34">
        <f t="shared" si="132"/>
        <v>524</v>
      </c>
      <c r="M775" s="34">
        <f t="shared" si="133"/>
        <v>0</v>
      </c>
      <c r="N775" s="34" t="str">
        <f t="shared" si="134"/>
        <v>Puntos no considerados</v>
      </c>
      <c r="O775" s="34">
        <f t="shared" si="135"/>
        <v>0</v>
      </c>
      <c r="P775" s="34">
        <f t="shared" si="136"/>
        <v>0</v>
      </c>
    </row>
    <row r="776" spans="3:16" ht="18.600000000000001" customHeight="1" x14ac:dyDescent="0.3">
      <c r="C776"/>
      <c r="D776"/>
      <c r="H776" s="34" t="str">
        <f t="shared" si="129"/>
        <v>LLAYLLAY 19 V</v>
      </c>
      <c r="I776" s="34" t="str">
        <f t="shared" si="130"/>
        <v>SANDEK 2</v>
      </c>
      <c r="J776" s="34" t="str">
        <f t="shared" si="131"/>
        <v>JUAN GOMEZ</v>
      </c>
      <c r="K776" s="34">
        <f t="shared" si="137"/>
        <v>0</v>
      </c>
      <c r="L776" s="34">
        <f t="shared" si="132"/>
        <v>525</v>
      </c>
      <c r="M776" s="34">
        <f t="shared" si="133"/>
        <v>0</v>
      </c>
      <c r="N776" s="34" t="str">
        <f t="shared" si="134"/>
        <v>Puntos no considerados</v>
      </c>
      <c r="O776" s="34">
        <f t="shared" si="135"/>
        <v>0</v>
      </c>
      <c r="P776" s="34">
        <f t="shared" si="136"/>
        <v>0</v>
      </c>
    </row>
    <row r="777" spans="3:16" ht="18.600000000000001" customHeight="1" x14ac:dyDescent="0.3">
      <c r="C777"/>
      <c r="D777"/>
      <c r="H777" s="34" t="str">
        <f t="shared" si="129"/>
        <v>LLAYLLAY 19 V</v>
      </c>
      <c r="I777" s="34" t="str">
        <f t="shared" si="130"/>
        <v>SANDEK 2</v>
      </c>
      <c r="J777" s="34" t="str">
        <f t="shared" si="131"/>
        <v>JUAN GOMEZ</v>
      </c>
      <c r="K777" s="34">
        <f t="shared" si="137"/>
        <v>0</v>
      </c>
      <c r="L777" s="34">
        <f t="shared" si="132"/>
        <v>526</v>
      </c>
      <c r="M777" s="34">
        <f t="shared" si="133"/>
        <v>0</v>
      </c>
      <c r="N777" s="34" t="str">
        <f t="shared" si="134"/>
        <v>Puntos no considerados</v>
      </c>
      <c r="O777" s="34">
        <f t="shared" si="135"/>
        <v>0</v>
      </c>
      <c r="P777" s="34">
        <f t="shared" si="136"/>
        <v>0</v>
      </c>
    </row>
    <row r="778" spans="3:16" ht="18.600000000000001" customHeight="1" x14ac:dyDescent="0.3">
      <c r="C778"/>
      <c r="D778"/>
      <c r="H778" s="34" t="str">
        <f t="shared" si="129"/>
        <v>LLAYLLAY 19 V</v>
      </c>
      <c r="I778" s="34" t="str">
        <f t="shared" si="130"/>
        <v>SANDEK 2</v>
      </c>
      <c r="J778" s="34" t="str">
        <f t="shared" si="131"/>
        <v>JUAN GOMEZ</v>
      </c>
      <c r="K778" s="34">
        <f t="shared" si="137"/>
        <v>0</v>
      </c>
      <c r="L778" s="34">
        <f t="shared" si="132"/>
        <v>527</v>
      </c>
      <c r="M778" s="34">
        <f t="shared" si="133"/>
        <v>0</v>
      </c>
      <c r="N778" s="34" t="str">
        <f t="shared" si="134"/>
        <v>Puntos no considerados</v>
      </c>
      <c r="O778" s="34">
        <f t="shared" si="135"/>
        <v>0</v>
      </c>
      <c r="P778" s="34">
        <f t="shared" si="136"/>
        <v>0</v>
      </c>
    </row>
    <row r="779" spans="3:16" ht="18.600000000000001" customHeight="1" x14ac:dyDescent="0.3">
      <c r="C779"/>
      <c r="D779"/>
      <c r="H779" s="34" t="str">
        <f t="shared" si="129"/>
        <v>LLAYLLAY 19 V</v>
      </c>
      <c r="I779" s="34" t="str">
        <f t="shared" si="130"/>
        <v>SANDEK 2</v>
      </c>
      <c r="J779" s="34" t="str">
        <f t="shared" si="131"/>
        <v>JUAN GOMEZ</v>
      </c>
      <c r="K779" s="34">
        <f t="shared" si="137"/>
        <v>0</v>
      </c>
      <c r="L779" s="34">
        <f t="shared" si="132"/>
        <v>528</v>
      </c>
      <c r="M779" s="34">
        <f t="shared" si="133"/>
        <v>0</v>
      </c>
      <c r="N779" s="34" t="str">
        <f t="shared" si="134"/>
        <v>Puntos no considerados</v>
      </c>
      <c r="O779" s="34">
        <f t="shared" si="135"/>
        <v>0</v>
      </c>
      <c r="P779" s="34">
        <f t="shared" si="136"/>
        <v>0</v>
      </c>
    </row>
    <row r="780" spans="3:16" ht="18.600000000000001" customHeight="1" x14ac:dyDescent="0.3">
      <c r="C780"/>
      <c r="D780"/>
      <c r="H780" s="34" t="str">
        <f t="shared" si="129"/>
        <v>LLAYLLAY 19 V</v>
      </c>
      <c r="I780" s="34" t="str">
        <f t="shared" si="130"/>
        <v>SANDEK 2</v>
      </c>
      <c r="J780" s="34" t="str">
        <f t="shared" si="131"/>
        <v>JUAN GOMEZ</v>
      </c>
      <c r="K780" s="34">
        <f t="shared" si="137"/>
        <v>0</v>
      </c>
      <c r="L780" s="34">
        <f t="shared" si="132"/>
        <v>529</v>
      </c>
      <c r="M780" s="34">
        <f t="shared" si="133"/>
        <v>0</v>
      </c>
      <c r="N780" s="34" t="str">
        <f t="shared" si="134"/>
        <v>Puntos no considerados</v>
      </c>
      <c r="O780" s="34">
        <f t="shared" si="135"/>
        <v>0</v>
      </c>
      <c r="P780" s="34">
        <f t="shared" si="136"/>
        <v>0</v>
      </c>
    </row>
    <row r="781" spans="3:16" ht="18.600000000000001" customHeight="1" x14ac:dyDescent="0.3">
      <c r="C781"/>
      <c r="D781"/>
      <c r="H781" s="34" t="str">
        <f t="shared" si="129"/>
        <v>LLAYLLAY 19 V</v>
      </c>
      <c r="I781" s="34" t="str">
        <f t="shared" si="130"/>
        <v>SANDEK 2</v>
      </c>
      <c r="J781" s="34" t="str">
        <f t="shared" si="131"/>
        <v>JUAN GOMEZ</v>
      </c>
      <c r="K781" s="34">
        <f t="shared" si="137"/>
        <v>0</v>
      </c>
      <c r="L781" s="34">
        <f t="shared" si="132"/>
        <v>530</v>
      </c>
      <c r="M781" s="34">
        <f t="shared" si="133"/>
        <v>0</v>
      </c>
      <c r="N781" s="34" t="str">
        <f t="shared" si="134"/>
        <v>Puntos no considerados</v>
      </c>
      <c r="O781" s="34">
        <f t="shared" si="135"/>
        <v>0</v>
      </c>
      <c r="P781" s="34">
        <f t="shared" si="136"/>
        <v>0</v>
      </c>
    </row>
    <row r="782" spans="3:16" ht="18.600000000000001" customHeight="1" x14ac:dyDescent="0.3">
      <c r="C782"/>
      <c r="D782"/>
      <c r="H782" s="34" t="str">
        <f t="shared" si="129"/>
        <v>LLAYLLAY 19 V</v>
      </c>
      <c r="I782" s="34" t="str">
        <f t="shared" si="130"/>
        <v>SANDEK 2</v>
      </c>
      <c r="J782" s="34" t="str">
        <f t="shared" si="131"/>
        <v>JUAN GOMEZ</v>
      </c>
      <c r="K782" s="34">
        <f t="shared" si="137"/>
        <v>0</v>
      </c>
      <c r="L782" s="34">
        <f t="shared" si="132"/>
        <v>531</v>
      </c>
      <c r="M782" s="34">
        <f t="shared" si="133"/>
        <v>0</v>
      </c>
      <c r="N782" s="34" t="str">
        <f t="shared" si="134"/>
        <v>Puntos no considerados</v>
      </c>
      <c r="O782" s="34">
        <f t="shared" si="135"/>
        <v>0</v>
      </c>
      <c r="P782" s="34">
        <f t="shared" si="136"/>
        <v>0</v>
      </c>
    </row>
    <row r="783" spans="3:16" ht="18.600000000000001" customHeight="1" x14ac:dyDescent="0.3">
      <c r="C783"/>
      <c r="D783"/>
      <c r="H783" s="34" t="str">
        <f t="shared" si="129"/>
        <v>LLAYLLAY 19 V</v>
      </c>
      <c r="I783" s="34" t="str">
        <f t="shared" si="130"/>
        <v>SANDEK 2</v>
      </c>
      <c r="J783" s="34" t="str">
        <f t="shared" si="131"/>
        <v>JUAN GOMEZ</v>
      </c>
      <c r="K783" s="34">
        <f t="shared" si="137"/>
        <v>0</v>
      </c>
      <c r="L783" s="34">
        <f t="shared" si="132"/>
        <v>532</v>
      </c>
      <c r="M783" s="34">
        <f t="shared" si="133"/>
        <v>0</v>
      </c>
      <c r="N783" s="34" t="str">
        <f t="shared" si="134"/>
        <v>Puntos no considerados</v>
      </c>
      <c r="O783" s="34">
        <f t="shared" si="135"/>
        <v>0</v>
      </c>
      <c r="P783" s="34">
        <f t="shared" si="136"/>
        <v>0</v>
      </c>
    </row>
    <row r="784" spans="3:16" ht="18.600000000000001" customHeight="1" x14ac:dyDescent="0.3">
      <c r="C784"/>
      <c r="D784"/>
      <c r="H784" s="34" t="str">
        <f t="shared" si="129"/>
        <v>LLAYLLAY 19 V</v>
      </c>
      <c r="I784" s="34" t="str">
        <f t="shared" si="130"/>
        <v>SANDEK 2</v>
      </c>
      <c r="J784" s="34" t="str">
        <f t="shared" si="131"/>
        <v>JUAN GOMEZ</v>
      </c>
      <c r="K784" s="34">
        <f t="shared" si="137"/>
        <v>0</v>
      </c>
      <c r="L784" s="34">
        <f t="shared" si="132"/>
        <v>533</v>
      </c>
      <c r="M784" s="34">
        <f t="shared" si="133"/>
        <v>0</v>
      </c>
      <c r="N784" s="34" t="str">
        <f t="shared" si="134"/>
        <v>Puntos no considerados</v>
      </c>
      <c r="O784" s="34">
        <f t="shared" si="135"/>
        <v>0</v>
      </c>
      <c r="P784" s="34">
        <f t="shared" si="136"/>
        <v>0</v>
      </c>
    </row>
    <row r="785" spans="3:16" ht="18.600000000000001" customHeight="1" x14ac:dyDescent="0.3">
      <c r="C785"/>
      <c r="D785"/>
      <c r="H785" s="34" t="str">
        <f t="shared" si="129"/>
        <v>LLAYLLAY 19 V</v>
      </c>
      <c r="I785" s="34" t="str">
        <f t="shared" si="130"/>
        <v>SANDEK 2</v>
      </c>
      <c r="J785" s="34" t="str">
        <f t="shared" si="131"/>
        <v>JUAN GOMEZ</v>
      </c>
      <c r="K785" s="34">
        <f t="shared" si="137"/>
        <v>0</v>
      </c>
      <c r="L785" s="34">
        <f t="shared" si="132"/>
        <v>534</v>
      </c>
      <c r="M785" s="34">
        <f t="shared" si="133"/>
        <v>0</v>
      </c>
      <c r="N785" s="34" t="str">
        <f t="shared" si="134"/>
        <v>Puntos no considerados</v>
      </c>
      <c r="O785" s="34">
        <f t="shared" si="135"/>
        <v>0</v>
      </c>
      <c r="P785" s="34">
        <f t="shared" si="136"/>
        <v>0</v>
      </c>
    </row>
    <row r="786" spans="3:16" ht="18.600000000000001" customHeight="1" x14ac:dyDescent="0.3">
      <c r="C786"/>
      <c r="D786"/>
      <c r="H786" s="34" t="str">
        <f t="shared" si="129"/>
        <v>LLAYLLAY 19 V</v>
      </c>
      <c r="I786" s="34" t="str">
        <f t="shared" si="130"/>
        <v>SANDEK 2</v>
      </c>
      <c r="J786" s="34" t="str">
        <f t="shared" si="131"/>
        <v>JUAN GOMEZ</v>
      </c>
      <c r="K786" s="34">
        <f t="shared" si="137"/>
        <v>0</v>
      </c>
      <c r="L786" s="34">
        <f t="shared" si="132"/>
        <v>535</v>
      </c>
      <c r="M786" s="34">
        <f t="shared" si="133"/>
        <v>0</v>
      </c>
      <c r="N786" s="34" t="str">
        <f t="shared" si="134"/>
        <v>Puntos no considerados</v>
      </c>
      <c r="O786" s="34">
        <f t="shared" si="135"/>
        <v>0</v>
      </c>
      <c r="P786" s="34">
        <f t="shared" si="136"/>
        <v>0</v>
      </c>
    </row>
    <row r="787" spans="3:16" ht="18.600000000000001" customHeight="1" x14ac:dyDescent="0.3">
      <c r="C787"/>
      <c r="D787"/>
      <c r="H787" s="34" t="str">
        <f t="shared" si="129"/>
        <v>LLAYLLAY 19 V</v>
      </c>
      <c r="I787" s="34" t="str">
        <f t="shared" si="130"/>
        <v>SANDEK 2</v>
      </c>
      <c r="J787" s="34" t="str">
        <f t="shared" si="131"/>
        <v>JUAN GOMEZ</v>
      </c>
      <c r="K787" s="34">
        <f t="shared" si="137"/>
        <v>0</v>
      </c>
      <c r="L787" s="34">
        <f t="shared" si="132"/>
        <v>536</v>
      </c>
      <c r="M787" s="34">
        <f t="shared" si="133"/>
        <v>0</v>
      </c>
      <c r="N787" s="34" t="str">
        <f t="shared" si="134"/>
        <v>Puntos no considerados</v>
      </c>
      <c r="O787" s="34">
        <f t="shared" si="135"/>
        <v>0</v>
      </c>
      <c r="P787" s="34">
        <f t="shared" si="136"/>
        <v>0</v>
      </c>
    </row>
    <row r="788" spans="3:16" ht="18.600000000000001" customHeight="1" x14ac:dyDescent="0.3">
      <c r="C788"/>
      <c r="D788"/>
      <c r="H788" s="34" t="str">
        <f t="shared" si="129"/>
        <v>LLAYLLAY 19 V</v>
      </c>
      <c r="I788" s="34" t="str">
        <f t="shared" si="130"/>
        <v>SANDEK 2</v>
      </c>
      <c r="J788" s="34" t="str">
        <f t="shared" si="131"/>
        <v>JUAN GOMEZ</v>
      </c>
      <c r="K788" s="34">
        <f t="shared" si="137"/>
        <v>0</v>
      </c>
      <c r="L788" s="34">
        <f t="shared" si="132"/>
        <v>537</v>
      </c>
      <c r="M788" s="34">
        <f t="shared" si="133"/>
        <v>0</v>
      </c>
      <c r="N788" s="34" t="str">
        <f t="shared" si="134"/>
        <v>Puntos no considerados</v>
      </c>
      <c r="O788" s="34">
        <f t="shared" si="135"/>
        <v>0</v>
      </c>
      <c r="P788" s="34">
        <f t="shared" si="136"/>
        <v>0</v>
      </c>
    </row>
    <row r="789" spans="3:16" ht="18.600000000000001" customHeight="1" x14ac:dyDescent="0.3">
      <c r="C789"/>
      <c r="D789"/>
      <c r="H789" s="34" t="str">
        <f t="shared" si="129"/>
        <v>LLAYLLAY 19 V</v>
      </c>
      <c r="I789" s="34" t="str">
        <f t="shared" si="130"/>
        <v>SANDEK 2</v>
      </c>
      <c r="J789" s="34" t="str">
        <f t="shared" si="131"/>
        <v>JUAN GOMEZ</v>
      </c>
      <c r="K789" s="34">
        <f t="shared" si="137"/>
        <v>0</v>
      </c>
      <c r="L789" s="34">
        <f t="shared" si="132"/>
        <v>538</v>
      </c>
      <c r="M789" s="34">
        <f t="shared" si="133"/>
        <v>0</v>
      </c>
      <c r="N789" s="34" t="str">
        <f t="shared" si="134"/>
        <v>Puntos no considerados</v>
      </c>
      <c r="O789" s="34">
        <f t="shared" si="135"/>
        <v>0</v>
      </c>
      <c r="P789" s="34">
        <f t="shared" si="136"/>
        <v>0</v>
      </c>
    </row>
    <row r="790" spans="3:16" ht="18.600000000000001" customHeight="1" x14ac:dyDescent="0.3">
      <c r="C790"/>
      <c r="D790"/>
      <c r="H790" s="34" t="str">
        <f t="shared" si="129"/>
        <v>LLAYLLAY 19 V</v>
      </c>
      <c r="I790" s="34" t="str">
        <f t="shared" si="130"/>
        <v>SANDEK 2</v>
      </c>
      <c r="J790" s="34" t="str">
        <f t="shared" si="131"/>
        <v>JUAN GOMEZ</v>
      </c>
      <c r="K790" s="34">
        <f t="shared" si="137"/>
        <v>0</v>
      </c>
      <c r="L790" s="34">
        <f t="shared" si="132"/>
        <v>539</v>
      </c>
      <c r="M790" s="34">
        <f t="shared" si="133"/>
        <v>0</v>
      </c>
      <c r="N790" s="34" t="str">
        <f t="shared" si="134"/>
        <v>Puntos no considerados</v>
      </c>
      <c r="O790" s="34">
        <f t="shared" si="135"/>
        <v>0</v>
      </c>
      <c r="P790" s="34">
        <f t="shared" si="136"/>
        <v>0</v>
      </c>
    </row>
    <row r="791" spans="3:16" ht="18.600000000000001" customHeight="1" x14ac:dyDescent="0.3">
      <c r="C791"/>
      <c r="D791"/>
      <c r="H791" s="34" t="str">
        <f t="shared" si="129"/>
        <v>LLAYLLAY 19 V</v>
      </c>
      <c r="I791" s="34" t="str">
        <f t="shared" si="130"/>
        <v>SANDEK 2</v>
      </c>
      <c r="J791" s="34" t="str">
        <f t="shared" si="131"/>
        <v>JUAN GOMEZ</v>
      </c>
      <c r="K791" s="34">
        <f t="shared" si="137"/>
        <v>0</v>
      </c>
      <c r="L791" s="34">
        <f t="shared" si="132"/>
        <v>540</v>
      </c>
      <c r="M791" s="34">
        <f t="shared" si="133"/>
        <v>0</v>
      </c>
      <c r="N791" s="34" t="str">
        <f t="shared" si="134"/>
        <v>Puntos no considerados</v>
      </c>
      <c r="O791" s="34">
        <f t="shared" si="135"/>
        <v>0</v>
      </c>
      <c r="P791" s="34">
        <f t="shared" si="136"/>
        <v>0</v>
      </c>
    </row>
    <row r="792" spans="3:16" ht="18.600000000000001" customHeight="1" x14ac:dyDescent="0.3">
      <c r="C792"/>
      <c r="D792"/>
      <c r="H792" s="34" t="str">
        <f t="shared" si="129"/>
        <v>LLAYLLAY 19 V</v>
      </c>
      <c r="I792" s="34" t="str">
        <f t="shared" si="130"/>
        <v>SANDEK 2</v>
      </c>
      <c r="J792" s="34" t="str">
        <f t="shared" si="131"/>
        <v>JUAN GOMEZ</v>
      </c>
      <c r="K792" s="34">
        <f t="shared" si="137"/>
        <v>0</v>
      </c>
      <c r="L792" s="34">
        <f t="shared" si="132"/>
        <v>541</v>
      </c>
      <c r="M792" s="34">
        <f t="shared" si="133"/>
        <v>0</v>
      </c>
      <c r="N792" s="34" t="str">
        <f t="shared" si="134"/>
        <v>Puntos no considerados</v>
      </c>
      <c r="O792" s="34">
        <f t="shared" si="135"/>
        <v>0</v>
      </c>
      <c r="P792" s="34">
        <f t="shared" si="136"/>
        <v>0</v>
      </c>
    </row>
    <row r="793" spans="3:16" ht="18.600000000000001" customHeight="1" x14ac:dyDescent="0.3">
      <c r="C793"/>
      <c r="D793"/>
      <c r="H793" s="34" t="str">
        <f t="shared" si="129"/>
        <v>LLAYLLAY 19 V</v>
      </c>
      <c r="I793" s="34" t="str">
        <f t="shared" si="130"/>
        <v>SANDEK 2</v>
      </c>
      <c r="J793" s="34" t="str">
        <f t="shared" si="131"/>
        <v>JUAN GOMEZ</v>
      </c>
      <c r="K793" s="34">
        <f t="shared" si="137"/>
        <v>0</v>
      </c>
      <c r="L793" s="34">
        <f t="shared" si="132"/>
        <v>542</v>
      </c>
      <c r="M793" s="34">
        <f t="shared" si="133"/>
        <v>0</v>
      </c>
      <c r="N793" s="34" t="str">
        <f t="shared" si="134"/>
        <v>Puntos no considerados</v>
      </c>
      <c r="O793" s="34">
        <f t="shared" si="135"/>
        <v>0</v>
      </c>
      <c r="P793" s="34">
        <f t="shared" si="136"/>
        <v>0</v>
      </c>
    </row>
    <row r="794" spans="3:16" ht="18.600000000000001" customHeight="1" x14ac:dyDescent="0.3">
      <c r="C794"/>
      <c r="D794"/>
      <c r="H794" s="34" t="str">
        <f t="shared" si="129"/>
        <v>LLAYLLAY 19 V</v>
      </c>
      <c r="I794" s="34" t="str">
        <f t="shared" si="130"/>
        <v>SANDEK 2</v>
      </c>
      <c r="J794" s="34" t="str">
        <f t="shared" si="131"/>
        <v>JUAN GOMEZ</v>
      </c>
      <c r="K794" s="34">
        <f t="shared" si="137"/>
        <v>0</v>
      </c>
      <c r="L794" s="34">
        <f t="shared" si="132"/>
        <v>543</v>
      </c>
      <c r="M794" s="34">
        <f t="shared" si="133"/>
        <v>0</v>
      </c>
      <c r="N794" s="34" t="str">
        <f t="shared" si="134"/>
        <v>Puntos no considerados</v>
      </c>
      <c r="O794" s="34">
        <f t="shared" si="135"/>
        <v>0</v>
      </c>
      <c r="P794" s="34">
        <f t="shared" si="136"/>
        <v>0</v>
      </c>
    </row>
    <row r="795" spans="3:16" ht="18.600000000000001" customHeight="1" x14ac:dyDescent="0.3">
      <c r="C795"/>
      <c r="D795"/>
      <c r="H795" s="34" t="str">
        <f t="shared" si="129"/>
        <v>LLAYLLAY 19 V</v>
      </c>
      <c r="I795" s="34" t="str">
        <f t="shared" si="130"/>
        <v>SANDEK 2</v>
      </c>
      <c r="J795" s="34" t="str">
        <f t="shared" si="131"/>
        <v>JUAN GOMEZ</v>
      </c>
      <c r="K795" s="34">
        <f t="shared" si="137"/>
        <v>0</v>
      </c>
      <c r="L795" s="34">
        <f t="shared" si="132"/>
        <v>544</v>
      </c>
      <c r="M795" s="34">
        <f t="shared" si="133"/>
        <v>0</v>
      </c>
      <c r="N795" s="34" t="str">
        <f t="shared" si="134"/>
        <v>Puntos no considerados</v>
      </c>
      <c r="O795" s="34">
        <f t="shared" si="135"/>
        <v>0</v>
      </c>
      <c r="P795" s="34">
        <f t="shared" si="136"/>
        <v>0</v>
      </c>
    </row>
    <row r="796" spans="3:16" ht="18.600000000000001" customHeight="1" x14ac:dyDescent="0.3">
      <c r="C796"/>
      <c r="D796"/>
      <c r="H796" s="34" t="str">
        <f t="shared" si="129"/>
        <v>LLAYLLAY 19 V</v>
      </c>
      <c r="I796" s="34" t="str">
        <f t="shared" si="130"/>
        <v>SANDEK 2</v>
      </c>
      <c r="J796" s="34" t="str">
        <f t="shared" si="131"/>
        <v>JUAN GOMEZ</v>
      </c>
      <c r="K796" s="34">
        <f t="shared" si="137"/>
        <v>0</v>
      </c>
      <c r="L796" s="34">
        <f t="shared" si="132"/>
        <v>545</v>
      </c>
      <c r="M796" s="34">
        <f t="shared" si="133"/>
        <v>0</v>
      </c>
      <c r="N796" s="34" t="str">
        <f t="shared" si="134"/>
        <v>Puntos no considerados</v>
      </c>
      <c r="O796" s="34">
        <f t="shared" si="135"/>
        <v>0</v>
      </c>
      <c r="P796" s="34">
        <f t="shared" si="136"/>
        <v>0</v>
      </c>
    </row>
    <row r="797" spans="3:16" ht="18.600000000000001" customHeight="1" x14ac:dyDescent="0.3">
      <c r="C797"/>
      <c r="D797"/>
      <c r="H797" s="34" t="str">
        <f t="shared" si="129"/>
        <v>LLAYLLAY 19 V</v>
      </c>
      <c r="I797" s="34" t="str">
        <f t="shared" si="130"/>
        <v>SANDEK 2</v>
      </c>
      <c r="J797" s="34" t="str">
        <f t="shared" si="131"/>
        <v>JUAN GOMEZ</v>
      </c>
      <c r="K797" s="34">
        <f t="shared" si="137"/>
        <v>0</v>
      </c>
      <c r="L797" s="34">
        <f t="shared" si="132"/>
        <v>546</v>
      </c>
      <c r="M797" s="34">
        <f t="shared" si="133"/>
        <v>0</v>
      </c>
      <c r="N797" s="34" t="str">
        <f t="shared" si="134"/>
        <v>Puntos no considerados</v>
      </c>
      <c r="O797" s="34">
        <f t="shared" si="135"/>
        <v>0</v>
      </c>
      <c r="P797" s="34">
        <f t="shared" si="136"/>
        <v>0</v>
      </c>
    </row>
    <row r="798" spans="3:16" ht="18.600000000000001" customHeight="1" x14ac:dyDescent="0.3">
      <c r="C798"/>
      <c r="D798"/>
      <c r="H798" s="34" t="str">
        <f t="shared" si="129"/>
        <v>LLAYLLAY 19 V</v>
      </c>
      <c r="I798" s="34" t="str">
        <f t="shared" si="130"/>
        <v>SANDEK 2</v>
      </c>
      <c r="J798" s="34" t="str">
        <f t="shared" si="131"/>
        <v>JUAN GOMEZ</v>
      </c>
      <c r="K798" s="34">
        <f t="shared" si="137"/>
        <v>0</v>
      </c>
      <c r="L798" s="34">
        <f t="shared" si="132"/>
        <v>547</v>
      </c>
      <c r="M798" s="34">
        <f t="shared" si="133"/>
        <v>0</v>
      </c>
      <c r="N798" s="34" t="str">
        <f t="shared" si="134"/>
        <v>Puntos no considerados</v>
      </c>
      <c r="O798" s="34">
        <f t="shared" si="135"/>
        <v>0</v>
      </c>
      <c r="P798" s="34">
        <f t="shared" si="136"/>
        <v>0</v>
      </c>
    </row>
    <row r="799" spans="3:16" ht="18.600000000000001" customHeight="1" x14ac:dyDescent="0.3">
      <c r="C799"/>
      <c r="D799"/>
      <c r="H799" s="34" t="str">
        <f t="shared" si="129"/>
        <v>LLAYLLAY 19 V</v>
      </c>
      <c r="I799" s="34" t="str">
        <f t="shared" si="130"/>
        <v>SANDEK 2</v>
      </c>
      <c r="J799" s="34" t="str">
        <f t="shared" si="131"/>
        <v>JUAN GOMEZ</v>
      </c>
      <c r="K799" s="34">
        <f t="shared" si="137"/>
        <v>0</v>
      </c>
      <c r="L799" s="34">
        <f t="shared" si="132"/>
        <v>548</v>
      </c>
      <c r="M799" s="34">
        <f t="shared" si="133"/>
        <v>0</v>
      </c>
      <c r="N799" s="34" t="str">
        <f t="shared" si="134"/>
        <v>Puntos no considerados</v>
      </c>
      <c r="O799" s="34">
        <f t="shared" si="135"/>
        <v>0</v>
      </c>
      <c r="P799" s="34">
        <f t="shared" si="136"/>
        <v>0</v>
      </c>
    </row>
    <row r="800" spans="3:16" ht="18.600000000000001" customHeight="1" x14ac:dyDescent="0.3">
      <c r="C800"/>
      <c r="D800"/>
      <c r="H800" s="34" t="str">
        <f t="shared" si="129"/>
        <v>LLAYLLAY 19 V</v>
      </c>
      <c r="I800" s="34" t="str">
        <f t="shared" si="130"/>
        <v>SANDEK 2</v>
      </c>
      <c r="J800" s="34" t="str">
        <f t="shared" si="131"/>
        <v>JUAN GOMEZ</v>
      </c>
      <c r="K800" s="34">
        <f t="shared" si="137"/>
        <v>0</v>
      </c>
      <c r="L800" s="34">
        <f t="shared" si="132"/>
        <v>549</v>
      </c>
      <c r="M800" s="34">
        <f t="shared" si="133"/>
        <v>0</v>
      </c>
      <c r="N800" s="34" t="str">
        <f t="shared" si="134"/>
        <v>Puntos no considerados</v>
      </c>
      <c r="O800" s="34">
        <f t="shared" si="135"/>
        <v>0</v>
      </c>
      <c r="P800" s="34">
        <f t="shared" si="136"/>
        <v>0</v>
      </c>
    </row>
    <row r="801" spans="3:16" ht="18.600000000000001" customHeight="1" x14ac:dyDescent="0.3">
      <c r="C801"/>
      <c r="D801"/>
      <c r="H801" s="34" t="str">
        <f t="shared" si="129"/>
        <v>LLAYLLAY 19 V</v>
      </c>
      <c r="I801" s="34" t="str">
        <f t="shared" si="130"/>
        <v>SANDEK 2</v>
      </c>
      <c r="J801" s="34" t="str">
        <f t="shared" si="131"/>
        <v>JUAN GOMEZ</v>
      </c>
      <c r="K801" s="34">
        <f t="shared" si="137"/>
        <v>0</v>
      </c>
      <c r="L801" s="34">
        <f t="shared" si="132"/>
        <v>550</v>
      </c>
      <c r="M801" s="34">
        <f t="shared" si="133"/>
        <v>0</v>
      </c>
      <c r="N801" s="34" t="str">
        <f t="shared" si="134"/>
        <v>Puntos no considerados</v>
      </c>
      <c r="O801" s="34">
        <f t="shared" si="135"/>
        <v>0</v>
      </c>
      <c r="P801" s="34">
        <f t="shared" si="136"/>
        <v>0</v>
      </c>
    </row>
    <row r="802" spans="3:16" ht="18.600000000000001" customHeight="1" x14ac:dyDescent="0.3">
      <c r="C802"/>
      <c r="D802"/>
      <c r="H802" s="34" t="str">
        <f t="shared" si="129"/>
        <v>LLAYLLAY 19 V</v>
      </c>
      <c r="I802" s="34" t="str">
        <f t="shared" si="130"/>
        <v>SANDEK 2</v>
      </c>
      <c r="J802" s="34" t="str">
        <f t="shared" si="131"/>
        <v>JUAN GOMEZ</v>
      </c>
      <c r="K802" s="34">
        <f t="shared" si="137"/>
        <v>0</v>
      </c>
      <c r="L802" s="34">
        <f t="shared" si="132"/>
        <v>551</v>
      </c>
      <c r="M802" s="34">
        <f t="shared" si="133"/>
        <v>0</v>
      </c>
      <c r="N802" s="34" t="str">
        <f t="shared" si="134"/>
        <v>Puntos no considerados</v>
      </c>
      <c r="O802" s="34">
        <f t="shared" si="135"/>
        <v>0</v>
      </c>
      <c r="P802" s="34">
        <f t="shared" si="136"/>
        <v>0</v>
      </c>
    </row>
    <row r="803" spans="3:16" ht="18.600000000000001" customHeight="1" x14ac:dyDescent="0.3">
      <c r="C803"/>
      <c r="D803"/>
      <c r="H803" s="34" t="str">
        <f t="shared" si="129"/>
        <v>LLAYLLAY 19 V</v>
      </c>
      <c r="I803" s="34" t="str">
        <f t="shared" si="130"/>
        <v>SANDEK 2</v>
      </c>
      <c r="J803" s="34" t="str">
        <f t="shared" si="131"/>
        <v>JUAN GOMEZ</v>
      </c>
      <c r="K803" s="34">
        <f t="shared" si="137"/>
        <v>0</v>
      </c>
      <c r="L803" s="34">
        <f t="shared" si="132"/>
        <v>552</v>
      </c>
      <c r="M803" s="34">
        <f t="shared" si="133"/>
        <v>0</v>
      </c>
      <c r="N803" s="34" t="str">
        <f t="shared" si="134"/>
        <v>Puntos no considerados</v>
      </c>
      <c r="O803" s="34">
        <f t="shared" si="135"/>
        <v>0</v>
      </c>
      <c r="P803" s="34">
        <f t="shared" si="136"/>
        <v>0</v>
      </c>
    </row>
    <row r="804" spans="3:16" ht="18.600000000000001" customHeight="1" x14ac:dyDescent="0.3">
      <c r="C804"/>
      <c r="D804"/>
      <c r="H804" s="34" t="str">
        <f t="shared" si="129"/>
        <v>LLAYLLAY 19 V</v>
      </c>
      <c r="I804" s="34" t="str">
        <f t="shared" si="130"/>
        <v>SANDEK 2</v>
      </c>
      <c r="J804" s="34" t="str">
        <f t="shared" si="131"/>
        <v>JUAN GOMEZ</v>
      </c>
      <c r="K804" s="34">
        <f t="shared" si="137"/>
        <v>0</v>
      </c>
      <c r="L804" s="34">
        <f t="shared" si="132"/>
        <v>553</v>
      </c>
      <c r="M804" s="34">
        <f t="shared" si="133"/>
        <v>0</v>
      </c>
      <c r="N804" s="34" t="str">
        <f t="shared" si="134"/>
        <v>Puntos no considerados</v>
      </c>
      <c r="O804" s="34">
        <f t="shared" si="135"/>
        <v>0</v>
      </c>
      <c r="P804" s="34">
        <f t="shared" si="136"/>
        <v>0</v>
      </c>
    </row>
    <row r="805" spans="3:16" ht="18.600000000000001" customHeight="1" x14ac:dyDescent="0.3">
      <c r="C805"/>
      <c r="D805"/>
      <c r="H805" s="34" t="str">
        <f t="shared" si="129"/>
        <v>LLAYLLAY 19 V</v>
      </c>
      <c r="I805" s="34" t="str">
        <f t="shared" si="130"/>
        <v>SANDEK 2</v>
      </c>
      <c r="J805" s="34" t="str">
        <f t="shared" si="131"/>
        <v>JUAN GOMEZ</v>
      </c>
      <c r="K805" s="34">
        <f t="shared" si="137"/>
        <v>0</v>
      </c>
      <c r="L805" s="34">
        <f t="shared" si="132"/>
        <v>554</v>
      </c>
      <c r="M805" s="34">
        <f t="shared" si="133"/>
        <v>0</v>
      </c>
      <c r="N805" s="34" t="str">
        <f t="shared" si="134"/>
        <v>Puntos no considerados</v>
      </c>
      <c r="O805" s="34">
        <f t="shared" si="135"/>
        <v>0</v>
      </c>
      <c r="P805" s="34">
        <f t="shared" si="136"/>
        <v>0</v>
      </c>
    </row>
    <row r="806" spans="3:16" ht="18.600000000000001" customHeight="1" x14ac:dyDescent="0.3">
      <c r="C806"/>
      <c r="D806"/>
      <c r="H806" s="34" t="str">
        <f t="shared" si="129"/>
        <v>LLAYLLAY 19 V</v>
      </c>
      <c r="I806" s="34" t="str">
        <f t="shared" si="130"/>
        <v>SANDEK 2</v>
      </c>
      <c r="J806" s="34" t="str">
        <f t="shared" si="131"/>
        <v>JUAN GOMEZ</v>
      </c>
      <c r="K806" s="34">
        <f t="shared" si="137"/>
        <v>0</v>
      </c>
      <c r="L806" s="34">
        <f t="shared" si="132"/>
        <v>555</v>
      </c>
      <c r="M806" s="34">
        <f t="shared" si="133"/>
        <v>0</v>
      </c>
      <c r="N806" s="34" t="str">
        <f t="shared" si="134"/>
        <v>Puntos no considerados</v>
      </c>
      <c r="O806" s="34">
        <f t="shared" si="135"/>
        <v>0</v>
      </c>
      <c r="P806" s="34">
        <f t="shared" si="136"/>
        <v>0</v>
      </c>
    </row>
    <row r="807" spans="3:16" ht="18.600000000000001" customHeight="1" x14ac:dyDescent="0.3">
      <c r="C807"/>
      <c r="D807"/>
      <c r="H807" s="34" t="str">
        <f t="shared" si="129"/>
        <v>LLAYLLAY 19 V</v>
      </c>
      <c r="I807" s="34" t="str">
        <f t="shared" si="130"/>
        <v>SANDEK 2</v>
      </c>
      <c r="J807" s="34" t="str">
        <f t="shared" si="131"/>
        <v>JUAN GOMEZ</v>
      </c>
      <c r="K807" s="34">
        <f t="shared" si="137"/>
        <v>0</v>
      </c>
      <c r="L807" s="34">
        <f t="shared" si="132"/>
        <v>556</v>
      </c>
      <c r="M807" s="34">
        <f t="shared" si="133"/>
        <v>0</v>
      </c>
      <c r="N807" s="34" t="str">
        <f t="shared" si="134"/>
        <v>Puntos no considerados</v>
      </c>
      <c r="O807" s="34">
        <f t="shared" si="135"/>
        <v>0</v>
      </c>
      <c r="P807" s="34">
        <f t="shared" si="136"/>
        <v>0</v>
      </c>
    </row>
    <row r="808" spans="3:16" ht="18.600000000000001" customHeight="1" x14ac:dyDescent="0.3">
      <c r="C808"/>
      <c r="D808"/>
      <c r="H808" s="34" t="str">
        <f t="shared" si="129"/>
        <v>LLAYLLAY 19 V</v>
      </c>
      <c r="I808" s="34" t="str">
        <f t="shared" si="130"/>
        <v>SANDEK 2</v>
      </c>
      <c r="J808" s="34" t="str">
        <f t="shared" si="131"/>
        <v>JUAN GOMEZ</v>
      </c>
      <c r="K808" s="34">
        <f t="shared" si="137"/>
        <v>0</v>
      </c>
      <c r="L808" s="34">
        <f t="shared" si="132"/>
        <v>557</v>
      </c>
      <c r="M808" s="34">
        <f t="shared" si="133"/>
        <v>0</v>
      </c>
      <c r="N808" s="34" t="str">
        <f t="shared" si="134"/>
        <v>Puntos no considerados</v>
      </c>
      <c r="O808" s="34">
        <f t="shared" si="135"/>
        <v>0</v>
      </c>
      <c r="P808" s="34">
        <f t="shared" si="136"/>
        <v>0</v>
      </c>
    </row>
    <row r="809" spans="3:16" ht="18.600000000000001" customHeight="1" x14ac:dyDescent="0.3">
      <c r="C809"/>
      <c r="D809"/>
      <c r="H809" s="34" t="str">
        <f t="shared" si="129"/>
        <v>LLAYLLAY 19 V</v>
      </c>
      <c r="I809" s="34" t="str">
        <f t="shared" si="130"/>
        <v>SANDEK 2</v>
      </c>
      <c r="J809" s="34" t="str">
        <f t="shared" si="131"/>
        <v>JUAN GOMEZ</v>
      </c>
      <c r="K809" s="34">
        <f t="shared" si="137"/>
        <v>0</v>
      </c>
      <c r="L809" s="34">
        <f t="shared" si="132"/>
        <v>558</v>
      </c>
      <c r="M809" s="34">
        <f t="shared" si="133"/>
        <v>0</v>
      </c>
      <c r="N809" s="34" t="str">
        <f t="shared" si="134"/>
        <v>Puntos no considerados</v>
      </c>
      <c r="O809" s="34">
        <f t="shared" si="135"/>
        <v>0</v>
      </c>
      <c r="P809" s="34">
        <f t="shared" si="136"/>
        <v>0</v>
      </c>
    </row>
    <row r="810" spans="3:16" ht="18.600000000000001" customHeight="1" x14ac:dyDescent="0.3">
      <c r="C810"/>
      <c r="D810"/>
      <c r="H810" s="34" t="str">
        <f t="shared" si="129"/>
        <v>LLAYLLAY 19 V</v>
      </c>
      <c r="I810" s="34" t="str">
        <f t="shared" si="130"/>
        <v>SANDEK 2</v>
      </c>
      <c r="J810" s="34" t="str">
        <f t="shared" si="131"/>
        <v>JUAN GOMEZ</v>
      </c>
      <c r="K810" s="34">
        <f t="shared" si="137"/>
        <v>0</v>
      </c>
      <c r="L810" s="34">
        <f t="shared" si="132"/>
        <v>559</v>
      </c>
      <c r="M810" s="34">
        <f t="shared" si="133"/>
        <v>0</v>
      </c>
      <c r="N810" s="34" t="str">
        <f t="shared" si="134"/>
        <v>Puntos no considerados</v>
      </c>
      <c r="O810" s="34">
        <f t="shared" si="135"/>
        <v>0</v>
      </c>
      <c r="P810" s="34">
        <f t="shared" si="136"/>
        <v>0</v>
      </c>
    </row>
    <row r="811" spans="3:16" ht="18.600000000000001" customHeight="1" x14ac:dyDescent="0.3">
      <c r="C811"/>
      <c r="D811"/>
      <c r="H811" s="34" t="str">
        <f t="shared" si="129"/>
        <v>LLAYLLAY 19 V</v>
      </c>
      <c r="I811" s="34" t="str">
        <f t="shared" si="130"/>
        <v>SANDEK 2</v>
      </c>
      <c r="J811" s="34" t="str">
        <f t="shared" si="131"/>
        <v>JUAN GOMEZ</v>
      </c>
      <c r="K811" s="34">
        <f t="shared" si="137"/>
        <v>0</v>
      </c>
      <c r="L811" s="34">
        <f t="shared" si="132"/>
        <v>560</v>
      </c>
      <c r="M811" s="34">
        <f t="shared" si="133"/>
        <v>0</v>
      </c>
      <c r="N811" s="34" t="str">
        <f t="shared" si="134"/>
        <v>Puntos no considerados</v>
      </c>
      <c r="O811" s="34">
        <f t="shared" si="135"/>
        <v>0</v>
      </c>
      <c r="P811" s="34">
        <f t="shared" si="136"/>
        <v>0</v>
      </c>
    </row>
    <row r="812" spans="3:16" ht="18.600000000000001" customHeight="1" x14ac:dyDescent="0.3">
      <c r="C812"/>
      <c r="D812"/>
      <c r="H812" s="34" t="str">
        <f t="shared" si="129"/>
        <v>LLAYLLAY 19 V</v>
      </c>
      <c r="I812" s="34" t="str">
        <f t="shared" si="130"/>
        <v>SANDEK 2</v>
      </c>
      <c r="J812" s="34" t="str">
        <f t="shared" si="131"/>
        <v>JUAN GOMEZ</v>
      </c>
      <c r="K812" s="34">
        <f t="shared" si="137"/>
        <v>0</v>
      </c>
      <c r="L812" s="34">
        <f t="shared" si="132"/>
        <v>561</v>
      </c>
      <c r="M812" s="34">
        <f t="shared" si="133"/>
        <v>0</v>
      </c>
      <c r="N812" s="34" t="str">
        <f t="shared" si="134"/>
        <v>Puntos no considerados</v>
      </c>
      <c r="O812" s="34">
        <f t="shared" si="135"/>
        <v>0</v>
      </c>
      <c r="P812" s="34">
        <f t="shared" si="136"/>
        <v>0</v>
      </c>
    </row>
    <row r="813" spans="3:16" ht="18.600000000000001" customHeight="1" x14ac:dyDescent="0.3">
      <c r="C813"/>
      <c r="D813"/>
      <c r="H813" s="34" t="str">
        <f t="shared" si="129"/>
        <v>LLAYLLAY 19 V</v>
      </c>
      <c r="I813" s="34" t="str">
        <f t="shared" si="130"/>
        <v>SANDEK 2</v>
      </c>
      <c r="J813" s="34" t="str">
        <f t="shared" si="131"/>
        <v>JUAN GOMEZ</v>
      </c>
      <c r="K813" s="34">
        <f t="shared" si="137"/>
        <v>0</v>
      </c>
      <c r="L813" s="34">
        <f t="shared" si="132"/>
        <v>562</v>
      </c>
      <c r="M813" s="34">
        <f t="shared" si="133"/>
        <v>0</v>
      </c>
      <c r="N813" s="34" t="str">
        <f t="shared" si="134"/>
        <v>Puntos no considerados</v>
      </c>
      <c r="O813" s="34">
        <f t="shared" si="135"/>
        <v>0</v>
      </c>
      <c r="P813" s="34">
        <f t="shared" si="136"/>
        <v>0</v>
      </c>
    </row>
    <row r="814" spans="3:16" ht="18.600000000000001" customHeight="1" x14ac:dyDescent="0.3">
      <c r="C814"/>
      <c r="D814"/>
      <c r="H814" s="34" t="str">
        <f t="shared" si="129"/>
        <v>LLAYLLAY 19 V</v>
      </c>
      <c r="I814" s="34" t="str">
        <f t="shared" si="130"/>
        <v>SANDEK 2</v>
      </c>
      <c r="J814" s="34" t="str">
        <f t="shared" si="131"/>
        <v>JUAN GOMEZ</v>
      </c>
      <c r="K814" s="34">
        <f t="shared" si="137"/>
        <v>0</v>
      </c>
      <c r="L814" s="34">
        <f t="shared" si="132"/>
        <v>563</v>
      </c>
      <c r="M814" s="34">
        <f t="shared" si="133"/>
        <v>0</v>
      </c>
      <c r="N814" s="34" t="str">
        <f t="shared" si="134"/>
        <v>Puntos no considerados</v>
      </c>
      <c r="O814" s="34">
        <f t="shared" si="135"/>
        <v>0</v>
      </c>
      <c r="P814" s="34">
        <f t="shared" si="136"/>
        <v>0</v>
      </c>
    </row>
    <row r="815" spans="3:16" ht="18.600000000000001" customHeight="1" x14ac:dyDescent="0.3">
      <c r="C815"/>
      <c r="D815"/>
      <c r="H815" s="34" t="str">
        <f t="shared" si="129"/>
        <v>LLAYLLAY 19 V</v>
      </c>
      <c r="I815" s="34" t="str">
        <f t="shared" si="130"/>
        <v>SANDEK 2</v>
      </c>
      <c r="J815" s="34" t="str">
        <f t="shared" si="131"/>
        <v>JUAN GOMEZ</v>
      </c>
      <c r="K815" s="34">
        <f t="shared" si="137"/>
        <v>0</v>
      </c>
      <c r="L815" s="34">
        <f t="shared" si="132"/>
        <v>564</v>
      </c>
      <c r="M815" s="34">
        <f t="shared" si="133"/>
        <v>0</v>
      </c>
      <c r="N815" s="34" t="str">
        <f t="shared" si="134"/>
        <v>Puntos no considerados</v>
      </c>
      <c r="O815" s="34">
        <f t="shared" si="135"/>
        <v>0</v>
      </c>
      <c r="P815" s="34">
        <f t="shared" si="136"/>
        <v>0</v>
      </c>
    </row>
    <row r="816" spans="3:16" ht="18.600000000000001" customHeight="1" x14ac:dyDescent="0.3">
      <c r="C816"/>
      <c r="D816"/>
      <c r="H816" s="34" t="str">
        <f t="shared" si="129"/>
        <v>LLAYLLAY 19 V</v>
      </c>
      <c r="I816" s="34" t="str">
        <f t="shared" si="130"/>
        <v>SANDEK 2</v>
      </c>
      <c r="J816" s="34" t="str">
        <f t="shared" si="131"/>
        <v>JUAN GOMEZ</v>
      </c>
      <c r="K816" s="34">
        <f t="shared" si="137"/>
        <v>0</v>
      </c>
      <c r="L816" s="34">
        <f t="shared" si="132"/>
        <v>565</v>
      </c>
      <c r="M816" s="34">
        <f t="shared" si="133"/>
        <v>0</v>
      </c>
      <c r="N816" s="34" t="str">
        <f t="shared" si="134"/>
        <v>Puntos no considerados</v>
      </c>
      <c r="O816" s="34">
        <f t="shared" si="135"/>
        <v>0</v>
      </c>
      <c r="P816" s="34">
        <f t="shared" si="136"/>
        <v>0</v>
      </c>
    </row>
    <row r="817" spans="3:16" ht="18.600000000000001" customHeight="1" x14ac:dyDescent="0.3">
      <c r="C817"/>
      <c r="D817"/>
      <c r="H817" s="34" t="str">
        <f t="shared" si="129"/>
        <v>LLAYLLAY 19 V</v>
      </c>
      <c r="I817" s="34" t="str">
        <f t="shared" si="130"/>
        <v>SANDEK 2</v>
      </c>
      <c r="J817" s="34" t="str">
        <f t="shared" si="131"/>
        <v>JUAN GOMEZ</v>
      </c>
      <c r="K817" s="34">
        <f t="shared" si="137"/>
        <v>0</v>
      </c>
      <c r="L817" s="34">
        <f t="shared" si="132"/>
        <v>566</v>
      </c>
      <c r="M817" s="34">
        <f t="shared" si="133"/>
        <v>0</v>
      </c>
      <c r="N817" s="34" t="str">
        <f t="shared" si="134"/>
        <v>Puntos no considerados</v>
      </c>
      <c r="O817" s="34">
        <f t="shared" si="135"/>
        <v>0</v>
      </c>
      <c r="P817" s="34">
        <f t="shared" si="136"/>
        <v>0</v>
      </c>
    </row>
    <row r="818" spans="3:16" ht="18.600000000000001" customHeight="1" x14ac:dyDescent="0.3">
      <c r="C818"/>
      <c r="D818"/>
      <c r="H818" s="34" t="str">
        <f t="shared" si="129"/>
        <v>LLAYLLAY 19 V</v>
      </c>
      <c r="I818" s="34" t="str">
        <f t="shared" si="130"/>
        <v>SANDEK 2</v>
      </c>
      <c r="J818" s="34" t="str">
        <f t="shared" si="131"/>
        <v>JUAN GOMEZ</v>
      </c>
      <c r="K818" s="34">
        <f t="shared" si="137"/>
        <v>0</v>
      </c>
      <c r="L818" s="34">
        <f t="shared" si="132"/>
        <v>567</v>
      </c>
      <c r="M818" s="34">
        <f t="shared" si="133"/>
        <v>0</v>
      </c>
      <c r="N818" s="34" t="str">
        <f t="shared" si="134"/>
        <v>Puntos no considerados</v>
      </c>
      <c r="O818" s="34">
        <f t="shared" si="135"/>
        <v>0</v>
      </c>
      <c r="P818" s="34">
        <f t="shared" si="136"/>
        <v>0</v>
      </c>
    </row>
    <row r="819" spans="3:16" ht="18.600000000000001" customHeight="1" x14ac:dyDescent="0.3">
      <c r="C819"/>
      <c r="D819"/>
      <c r="H819" s="34" t="str">
        <f t="shared" si="129"/>
        <v>LLAYLLAY 19 V</v>
      </c>
      <c r="I819" s="34" t="str">
        <f t="shared" si="130"/>
        <v>SANDEK 2</v>
      </c>
      <c r="J819" s="34" t="str">
        <f t="shared" si="131"/>
        <v>JUAN GOMEZ</v>
      </c>
      <c r="K819" s="34">
        <f t="shared" si="137"/>
        <v>0</v>
      </c>
      <c r="L819" s="34">
        <f t="shared" si="132"/>
        <v>568</v>
      </c>
      <c r="M819" s="34">
        <f t="shared" si="133"/>
        <v>0</v>
      </c>
      <c r="N819" s="34" t="str">
        <f t="shared" si="134"/>
        <v>Puntos no considerados</v>
      </c>
      <c r="O819" s="34">
        <f t="shared" si="135"/>
        <v>0</v>
      </c>
      <c r="P819" s="34">
        <f t="shared" si="136"/>
        <v>0</v>
      </c>
    </row>
    <row r="820" spans="3:16" ht="18.600000000000001" customHeight="1" x14ac:dyDescent="0.3">
      <c r="C820"/>
      <c r="D820"/>
      <c r="H820" s="34" t="str">
        <f t="shared" si="129"/>
        <v>LLAYLLAY 19 V</v>
      </c>
      <c r="I820" s="34" t="str">
        <f t="shared" si="130"/>
        <v>SANDEK 2</v>
      </c>
      <c r="J820" s="34" t="str">
        <f t="shared" si="131"/>
        <v>JUAN GOMEZ</v>
      </c>
      <c r="K820" s="34">
        <f t="shared" si="137"/>
        <v>0</v>
      </c>
      <c r="L820" s="34">
        <f t="shared" si="132"/>
        <v>569</v>
      </c>
      <c r="M820" s="34">
        <f t="shared" si="133"/>
        <v>0</v>
      </c>
      <c r="N820" s="34" t="str">
        <f t="shared" si="134"/>
        <v>Puntos no considerados</v>
      </c>
      <c r="O820" s="34">
        <f t="shared" si="135"/>
        <v>0</v>
      </c>
      <c r="P820" s="34">
        <f t="shared" si="136"/>
        <v>0</v>
      </c>
    </row>
    <row r="821" spans="3:16" ht="18.600000000000001" customHeight="1" x14ac:dyDescent="0.3">
      <c r="C821"/>
      <c r="D821"/>
      <c r="H821" s="34" t="str">
        <f t="shared" si="129"/>
        <v>LLAYLLAY 19 V</v>
      </c>
      <c r="I821" s="34" t="str">
        <f t="shared" si="130"/>
        <v>SANDEK 2</v>
      </c>
      <c r="J821" s="34" t="str">
        <f t="shared" si="131"/>
        <v>JUAN GOMEZ</v>
      </c>
      <c r="K821" s="34">
        <f t="shared" si="137"/>
        <v>0</v>
      </c>
      <c r="L821" s="34">
        <f t="shared" si="132"/>
        <v>570</v>
      </c>
      <c r="M821" s="34">
        <f t="shared" si="133"/>
        <v>0</v>
      </c>
      <c r="N821" s="34" t="str">
        <f t="shared" si="134"/>
        <v>Puntos no considerados</v>
      </c>
      <c r="O821" s="34">
        <f t="shared" si="135"/>
        <v>0</v>
      </c>
      <c r="P821" s="34">
        <f t="shared" si="136"/>
        <v>0</v>
      </c>
    </row>
    <row r="822" spans="3:16" ht="18.600000000000001" customHeight="1" x14ac:dyDescent="0.3">
      <c r="C822"/>
      <c r="D822"/>
      <c r="H822" s="34" t="str">
        <f t="shared" si="129"/>
        <v>LLAYLLAY 19 V</v>
      </c>
      <c r="I822" s="34" t="str">
        <f t="shared" si="130"/>
        <v>SANDEK 2</v>
      </c>
      <c r="J822" s="34" t="str">
        <f t="shared" si="131"/>
        <v>JUAN GOMEZ</v>
      </c>
      <c r="K822" s="34">
        <f t="shared" si="137"/>
        <v>0</v>
      </c>
      <c r="L822" s="34">
        <f t="shared" si="132"/>
        <v>571</v>
      </c>
      <c r="M822" s="34">
        <f t="shared" si="133"/>
        <v>0</v>
      </c>
      <c r="N822" s="34" t="str">
        <f t="shared" si="134"/>
        <v>Puntos no considerados</v>
      </c>
      <c r="O822" s="34">
        <f t="shared" si="135"/>
        <v>0</v>
      </c>
      <c r="P822" s="34">
        <f t="shared" si="136"/>
        <v>0</v>
      </c>
    </row>
    <row r="823" spans="3:16" ht="18.600000000000001" customHeight="1" x14ac:dyDescent="0.3">
      <c r="C823"/>
      <c r="D823"/>
      <c r="H823" s="34" t="str">
        <f t="shared" si="129"/>
        <v>LLAYLLAY 19 V</v>
      </c>
      <c r="I823" s="34" t="str">
        <f t="shared" si="130"/>
        <v>SANDEK 2</v>
      </c>
      <c r="J823" s="34" t="str">
        <f t="shared" si="131"/>
        <v>JUAN GOMEZ</v>
      </c>
      <c r="K823" s="34">
        <f t="shared" si="137"/>
        <v>0</v>
      </c>
      <c r="L823" s="34">
        <f t="shared" si="132"/>
        <v>572</v>
      </c>
      <c r="M823" s="34">
        <f t="shared" si="133"/>
        <v>0</v>
      </c>
      <c r="N823" s="34" t="str">
        <f t="shared" si="134"/>
        <v>Puntos no considerados</v>
      </c>
      <c r="O823" s="34">
        <f t="shared" si="135"/>
        <v>0</v>
      </c>
      <c r="P823" s="34">
        <f t="shared" si="136"/>
        <v>0</v>
      </c>
    </row>
    <row r="824" spans="3:16" ht="18.600000000000001" customHeight="1" x14ac:dyDescent="0.3">
      <c r="C824"/>
      <c r="D824"/>
      <c r="H824" s="34" t="str">
        <f t="shared" si="129"/>
        <v>LLAYLLAY 19 V</v>
      </c>
      <c r="I824" s="34" t="str">
        <f t="shared" si="130"/>
        <v>SANDEK 2</v>
      </c>
      <c r="J824" s="34" t="str">
        <f t="shared" si="131"/>
        <v>JUAN GOMEZ</v>
      </c>
      <c r="K824" s="34">
        <f t="shared" si="137"/>
        <v>0</v>
      </c>
      <c r="L824" s="34">
        <f t="shared" si="132"/>
        <v>573</v>
      </c>
      <c r="M824" s="34">
        <f t="shared" si="133"/>
        <v>0</v>
      </c>
      <c r="N824" s="34" t="str">
        <f t="shared" si="134"/>
        <v>Puntos no considerados</v>
      </c>
      <c r="O824" s="34">
        <f t="shared" si="135"/>
        <v>0</v>
      </c>
      <c r="P824" s="34">
        <f t="shared" si="136"/>
        <v>0</v>
      </c>
    </row>
    <row r="825" spans="3:16" ht="18.600000000000001" customHeight="1" x14ac:dyDescent="0.3">
      <c r="C825"/>
      <c r="D825"/>
      <c r="H825" s="34" t="str">
        <f t="shared" si="129"/>
        <v>LLAYLLAY 19 V</v>
      </c>
      <c r="I825" s="34" t="str">
        <f t="shared" si="130"/>
        <v>SANDEK 2</v>
      </c>
      <c r="J825" s="34" t="str">
        <f t="shared" si="131"/>
        <v>JUAN GOMEZ</v>
      </c>
      <c r="K825" s="34">
        <f t="shared" si="137"/>
        <v>0</v>
      </c>
      <c r="L825" s="34">
        <f t="shared" si="132"/>
        <v>574</v>
      </c>
      <c r="M825" s="34">
        <f t="shared" si="133"/>
        <v>0</v>
      </c>
      <c r="N825" s="34" t="str">
        <f t="shared" si="134"/>
        <v>Puntos no considerados</v>
      </c>
      <c r="O825" s="34">
        <f t="shared" si="135"/>
        <v>0</v>
      </c>
      <c r="P825" s="34">
        <f t="shared" si="136"/>
        <v>0</v>
      </c>
    </row>
    <row r="826" spans="3:16" ht="18.600000000000001" customHeight="1" x14ac:dyDescent="0.3">
      <c r="C826"/>
      <c r="D826"/>
      <c r="H826" s="34" t="str">
        <f t="shared" si="129"/>
        <v>LLAYLLAY 19 V</v>
      </c>
      <c r="I826" s="34" t="str">
        <f t="shared" si="130"/>
        <v>SANDEK 2</v>
      </c>
      <c r="J826" s="34" t="str">
        <f t="shared" si="131"/>
        <v>JUAN GOMEZ</v>
      </c>
      <c r="K826" s="34">
        <f t="shared" si="137"/>
        <v>0</v>
      </c>
      <c r="L826" s="34">
        <f t="shared" si="132"/>
        <v>575</v>
      </c>
      <c r="M826" s="34">
        <f t="shared" si="133"/>
        <v>0</v>
      </c>
      <c r="N826" s="34" t="str">
        <f t="shared" si="134"/>
        <v>Puntos no considerados</v>
      </c>
      <c r="O826" s="34">
        <f t="shared" si="135"/>
        <v>0</v>
      </c>
      <c r="P826" s="34">
        <f t="shared" si="136"/>
        <v>0</v>
      </c>
    </row>
    <row r="827" spans="3:16" ht="18.600000000000001" customHeight="1" x14ac:dyDescent="0.3">
      <c r="C827"/>
      <c r="D827"/>
      <c r="H827" s="34" t="str">
        <f t="shared" si="129"/>
        <v>LLAYLLAY 19 V</v>
      </c>
      <c r="I827" s="34" t="str">
        <f t="shared" si="130"/>
        <v>SANDEK 2</v>
      </c>
      <c r="J827" s="34" t="str">
        <f t="shared" si="131"/>
        <v>JUAN GOMEZ</v>
      </c>
      <c r="K827" s="34">
        <f t="shared" si="137"/>
        <v>0</v>
      </c>
      <c r="L827" s="34">
        <f t="shared" si="132"/>
        <v>576</v>
      </c>
      <c r="M827" s="34">
        <f t="shared" si="133"/>
        <v>0</v>
      </c>
      <c r="N827" s="34" t="str">
        <f t="shared" si="134"/>
        <v>Puntos no considerados</v>
      </c>
      <c r="O827" s="34">
        <f t="shared" si="135"/>
        <v>0</v>
      </c>
      <c r="P827" s="34">
        <f t="shared" si="136"/>
        <v>0</v>
      </c>
    </row>
    <row r="828" spans="3:16" ht="18.600000000000001" customHeight="1" x14ac:dyDescent="0.3">
      <c r="C828"/>
      <c r="D828"/>
      <c r="H828" s="34" t="str">
        <f t="shared" si="129"/>
        <v>LLAYLLAY 19 V</v>
      </c>
      <c r="I828" s="34" t="str">
        <f t="shared" si="130"/>
        <v>SANDEK 2</v>
      </c>
      <c r="J828" s="34" t="str">
        <f t="shared" si="131"/>
        <v>JUAN GOMEZ</v>
      </c>
      <c r="K828" s="34">
        <f t="shared" si="137"/>
        <v>0</v>
      </c>
      <c r="L828" s="34">
        <f t="shared" si="132"/>
        <v>577</v>
      </c>
      <c r="M828" s="34">
        <f t="shared" si="133"/>
        <v>0</v>
      </c>
      <c r="N828" s="34" t="str">
        <f t="shared" si="134"/>
        <v>Puntos no considerados</v>
      </c>
      <c r="O828" s="34">
        <f t="shared" si="135"/>
        <v>0</v>
      </c>
      <c r="P828" s="34">
        <f t="shared" si="136"/>
        <v>0</v>
      </c>
    </row>
    <row r="829" spans="3:16" ht="18.600000000000001" customHeight="1" x14ac:dyDescent="0.3">
      <c r="C829"/>
      <c r="D829"/>
      <c r="H829" s="34" t="str">
        <f t="shared" ref="H829:H892" si="138">IF(A829="",H828,A829)</f>
        <v>LLAYLLAY 19 V</v>
      </c>
      <c r="I829" s="34" t="str">
        <f t="shared" ref="I829:I892" si="139">IF(B829="",I828,B829)</f>
        <v>SANDEK 2</v>
      </c>
      <c r="J829" s="34" t="str">
        <f t="shared" ref="J829:J892" si="140">IF(C829="",J828,C829)</f>
        <v>JUAN GOMEZ</v>
      </c>
      <c r="K829" s="34">
        <f t="shared" si="137"/>
        <v>0</v>
      </c>
      <c r="L829" s="34">
        <f t="shared" ref="L829:L892" si="141">IF(H829=H828,IF(I829=I828,L828+1,1),1)</f>
        <v>578</v>
      </c>
      <c r="M829" s="34">
        <f t="shared" ref="M829:M892" si="142">IF(L829&lt;5,1,0)</f>
        <v>0</v>
      </c>
      <c r="N829" s="34" t="str">
        <f t="shared" ref="N829:N892" si="143">IF(M829=1,"Puntos por equipo","Puntos no considerados")</f>
        <v>Puntos no considerados</v>
      </c>
      <c r="O829" s="34">
        <f t="shared" ref="O829:O892" si="144">M829*K829</f>
        <v>0</v>
      </c>
      <c r="P829" s="34">
        <f t="shared" ref="P829:P892" si="145">(1-M829)*K829</f>
        <v>0</v>
      </c>
    </row>
    <row r="830" spans="3:16" ht="18.600000000000001" customHeight="1" x14ac:dyDescent="0.3">
      <c r="C830"/>
      <c r="D830"/>
      <c r="H830" s="34" t="str">
        <f t="shared" si="138"/>
        <v>LLAYLLAY 19 V</v>
      </c>
      <c r="I830" s="34" t="str">
        <f t="shared" si="139"/>
        <v>SANDEK 2</v>
      </c>
      <c r="J830" s="34" t="str">
        <f t="shared" si="140"/>
        <v>JUAN GOMEZ</v>
      </c>
      <c r="K830" s="34">
        <f t="shared" si="137"/>
        <v>0</v>
      </c>
      <c r="L830" s="34">
        <f t="shared" si="141"/>
        <v>579</v>
      </c>
      <c r="M830" s="34">
        <f t="shared" si="142"/>
        <v>0</v>
      </c>
      <c r="N830" s="34" t="str">
        <f t="shared" si="143"/>
        <v>Puntos no considerados</v>
      </c>
      <c r="O830" s="34">
        <f t="shared" si="144"/>
        <v>0</v>
      </c>
      <c r="P830" s="34">
        <f t="shared" si="145"/>
        <v>0</v>
      </c>
    </row>
    <row r="831" spans="3:16" ht="18.600000000000001" customHeight="1" x14ac:dyDescent="0.3">
      <c r="C831"/>
      <c r="D831"/>
      <c r="H831" s="34" t="str">
        <f t="shared" si="138"/>
        <v>LLAYLLAY 19 V</v>
      </c>
      <c r="I831" s="34" t="str">
        <f t="shared" si="139"/>
        <v>SANDEK 2</v>
      </c>
      <c r="J831" s="34" t="str">
        <f t="shared" si="140"/>
        <v>JUAN GOMEZ</v>
      </c>
      <c r="K831" s="34">
        <f t="shared" si="137"/>
        <v>0</v>
      </c>
      <c r="L831" s="34">
        <f t="shared" si="141"/>
        <v>580</v>
      </c>
      <c r="M831" s="34">
        <f t="shared" si="142"/>
        <v>0</v>
      </c>
      <c r="N831" s="34" t="str">
        <f t="shared" si="143"/>
        <v>Puntos no considerados</v>
      </c>
      <c r="O831" s="34">
        <f t="shared" si="144"/>
        <v>0</v>
      </c>
      <c r="P831" s="34">
        <f t="shared" si="145"/>
        <v>0</v>
      </c>
    </row>
    <row r="832" spans="3:16" ht="18.600000000000001" customHeight="1" x14ac:dyDescent="0.3">
      <c r="C832"/>
      <c r="D832"/>
      <c r="H832" s="34" t="str">
        <f t="shared" si="138"/>
        <v>LLAYLLAY 19 V</v>
      </c>
      <c r="I832" s="34" t="str">
        <f t="shared" si="139"/>
        <v>SANDEK 2</v>
      </c>
      <c r="J832" s="34" t="str">
        <f t="shared" si="140"/>
        <v>JUAN GOMEZ</v>
      </c>
      <c r="K832" s="34">
        <f t="shared" si="137"/>
        <v>0</v>
      </c>
      <c r="L832" s="34">
        <f t="shared" si="141"/>
        <v>581</v>
      </c>
      <c r="M832" s="34">
        <f t="shared" si="142"/>
        <v>0</v>
      </c>
      <c r="N832" s="34" t="str">
        <f t="shared" si="143"/>
        <v>Puntos no considerados</v>
      </c>
      <c r="O832" s="34">
        <f t="shared" si="144"/>
        <v>0</v>
      </c>
      <c r="P832" s="34">
        <f t="shared" si="145"/>
        <v>0</v>
      </c>
    </row>
    <row r="833" spans="3:16" ht="18.600000000000001" customHeight="1" x14ac:dyDescent="0.3">
      <c r="C833"/>
      <c r="D833"/>
      <c r="H833" s="34" t="str">
        <f t="shared" si="138"/>
        <v>LLAYLLAY 19 V</v>
      </c>
      <c r="I833" s="34" t="str">
        <f t="shared" si="139"/>
        <v>SANDEK 2</v>
      </c>
      <c r="J833" s="34" t="str">
        <f t="shared" si="140"/>
        <v>JUAN GOMEZ</v>
      </c>
      <c r="K833" s="34">
        <f t="shared" si="137"/>
        <v>0</v>
      </c>
      <c r="L833" s="34">
        <f t="shared" si="141"/>
        <v>582</v>
      </c>
      <c r="M833" s="34">
        <f t="shared" si="142"/>
        <v>0</v>
      </c>
      <c r="N833" s="34" t="str">
        <f t="shared" si="143"/>
        <v>Puntos no considerados</v>
      </c>
      <c r="O833" s="34">
        <f t="shared" si="144"/>
        <v>0</v>
      </c>
      <c r="P833" s="34">
        <f t="shared" si="145"/>
        <v>0</v>
      </c>
    </row>
    <row r="834" spans="3:16" ht="18.600000000000001" customHeight="1" x14ac:dyDescent="0.3">
      <c r="C834"/>
      <c r="D834"/>
      <c r="H834" s="34" t="str">
        <f t="shared" si="138"/>
        <v>LLAYLLAY 19 V</v>
      </c>
      <c r="I834" s="34" t="str">
        <f t="shared" si="139"/>
        <v>SANDEK 2</v>
      </c>
      <c r="J834" s="34" t="str">
        <f t="shared" si="140"/>
        <v>JUAN GOMEZ</v>
      </c>
      <c r="K834" s="34">
        <f t="shared" si="137"/>
        <v>0</v>
      </c>
      <c r="L834" s="34">
        <f t="shared" si="141"/>
        <v>583</v>
      </c>
      <c r="M834" s="34">
        <f t="shared" si="142"/>
        <v>0</v>
      </c>
      <c r="N834" s="34" t="str">
        <f t="shared" si="143"/>
        <v>Puntos no considerados</v>
      </c>
      <c r="O834" s="34">
        <f t="shared" si="144"/>
        <v>0</v>
      </c>
      <c r="P834" s="34">
        <f t="shared" si="145"/>
        <v>0</v>
      </c>
    </row>
    <row r="835" spans="3:16" ht="18.600000000000001" customHeight="1" x14ac:dyDescent="0.3">
      <c r="C835"/>
      <c r="D835"/>
      <c r="H835" s="34" t="str">
        <f t="shared" si="138"/>
        <v>LLAYLLAY 19 V</v>
      </c>
      <c r="I835" s="34" t="str">
        <f t="shared" si="139"/>
        <v>SANDEK 2</v>
      </c>
      <c r="J835" s="34" t="str">
        <f t="shared" si="140"/>
        <v>JUAN GOMEZ</v>
      </c>
      <c r="K835" s="34">
        <f t="shared" si="137"/>
        <v>0</v>
      </c>
      <c r="L835" s="34">
        <f t="shared" si="141"/>
        <v>584</v>
      </c>
      <c r="M835" s="34">
        <f t="shared" si="142"/>
        <v>0</v>
      </c>
      <c r="N835" s="34" t="str">
        <f t="shared" si="143"/>
        <v>Puntos no considerados</v>
      </c>
      <c r="O835" s="34">
        <f t="shared" si="144"/>
        <v>0</v>
      </c>
      <c r="P835" s="34">
        <f t="shared" si="145"/>
        <v>0</v>
      </c>
    </row>
    <row r="836" spans="3:16" ht="18.600000000000001" customHeight="1" x14ac:dyDescent="0.3">
      <c r="C836"/>
      <c r="D836"/>
      <c r="H836" s="34" t="str">
        <f t="shared" si="138"/>
        <v>LLAYLLAY 19 V</v>
      </c>
      <c r="I836" s="34" t="str">
        <f t="shared" si="139"/>
        <v>SANDEK 2</v>
      </c>
      <c r="J836" s="34" t="str">
        <f t="shared" si="140"/>
        <v>JUAN GOMEZ</v>
      </c>
      <c r="K836" s="34">
        <f t="shared" si="137"/>
        <v>0</v>
      </c>
      <c r="L836" s="34">
        <f t="shared" si="141"/>
        <v>585</v>
      </c>
      <c r="M836" s="34">
        <f t="shared" si="142"/>
        <v>0</v>
      </c>
      <c r="N836" s="34" t="str">
        <f t="shared" si="143"/>
        <v>Puntos no considerados</v>
      </c>
      <c r="O836" s="34">
        <f t="shared" si="144"/>
        <v>0</v>
      </c>
      <c r="P836" s="34">
        <f t="shared" si="145"/>
        <v>0</v>
      </c>
    </row>
    <row r="837" spans="3:16" ht="18.600000000000001" customHeight="1" x14ac:dyDescent="0.3">
      <c r="C837"/>
      <c r="D837"/>
      <c r="H837" s="34" t="str">
        <f t="shared" si="138"/>
        <v>LLAYLLAY 19 V</v>
      </c>
      <c r="I837" s="34" t="str">
        <f t="shared" si="139"/>
        <v>SANDEK 2</v>
      </c>
      <c r="J837" s="34" t="str">
        <f t="shared" si="140"/>
        <v>JUAN GOMEZ</v>
      </c>
      <c r="K837" s="34">
        <f t="shared" si="137"/>
        <v>0</v>
      </c>
      <c r="L837" s="34">
        <f t="shared" si="141"/>
        <v>586</v>
      </c>
      <c r="M837" s="34">
        <f t="shared" si="142"/>
        <v>0</v>
      </c>
      <c r="N837" s="34" t="str">
        <f t="shared" si="143"/>
        <v>Puntos no considerados</v>
      </c>
      <c r="O837" s="34">
        <f t="shared" si="144"/>
        <v>0</v>
      </c>
      <c r="P837" s="34">
        <f t="shared" si="145"/>
        <v>0</v>
      </c>
    </row>
    <row r="838" spans="3:16" ht="18.600000000000001" customHeight="1" x14ac:dyDescent="0.3">
      <c r="C838"/>
      <c r="D838"/>
      <c r="H838" s="34" t="str">
        <f t="shared" si="138"/>
        <v>LLAYLLAY 19 V</v>
      </c>
      <c r="I838" s="34" t="str">
        <f t="shared" si="139"/>
        <v>SANDEK 2</v>
      </c>
      <c r="J838" s="34" t="str">
        <f t="shared" si="140"/>
        <v>JUAN GOMEZ</v>
      </c>
      <c r="K838" s="34">
        <f t="shared" si="137"/>
        <v>0</v>
      </c>
      <c r="L838" s="34">
        <f t="shared" si="141"/>
        <v>587</v>
      </c>
      <c r="M838" s="34">
        <f t="shared" si="142"/>
        <v>0</v>
      </c>
      <c r="N838" s="34" t="str">
        <f t="shared" si="143"/>
        <v>Puntos no considerados</v>
      </c>
      <c r="O838" s="34">
        <f t="shared" si="144"/>
        <v>0</v>
      </c>
      <c r="P838" s="34">
        <f t="shared" si="145"/>
        <v>0</v>
      </c>
    </row>
    <row r="839" spans="3:16" ht="18.600000000000001" customHeight="1" x14ac:dyDescent="0.3">
      <c r="C839"/>
      <c r="D839"/>
      <c r="H839" s="34" t="str">
        <f t="shared" si="138"/>
        <v>LLAYLLAY 19 V</v>
      </c>
      <c r="I839" s="34" t="str">
        <f t="shared" si="139"/>
        <v>SANDEK 2</v>
      </c>
      <c r="J839" s="34" t="str">
        <f t="shared" si="140"/>
        <v>JUAN GOMEZ</v>
      </c>
      <c r="K839" s="34">
        <f t="shared" ref="K839:K902" si="146">D839</f>
        <v>0</v>
      </c>
      <c r="L839" s="34">
        <f t="shared" si="141"/>
        <v>588</v>
      </c>
      <c r="M839" s="34">
        <f t="shared" si="142"/>
        <v>0</v>
      </c>
      <c r="N839" s="34" t="str">
        <f t="shared" si="143"/>
        <v>Puntos no considerados</v>
      </c>
      <c r="O839" s="34">
        <f t="shared" si="144"/>
        <v>0</v>
      </c>
      <c r="P839" s="34">
        <f t="shared" si="145"/>
        <v>0</v>
      </c>
    </row>
    <row r="840" spans="3:16" ht="18.600000000000001" customHeight="1" x14ac:dyDescent="0.3">
      <c r="C840"/>
      <c r="D840"/>
      <c r="H840" s="34" t="str">
        <f t="shared" si="138"/>
        <v>LLAYLLAY 19 V</v>
      </c>
      <c r="I840" s="34" t="str">
        <f t="shared" si="139"/>
        <v>SANDEK 2</v>
      </c>
      <c r="J840" s="34" t="str">
        <f t="shared" si="140"/>
        <v>JUAN GOMEZ</v>
      </c>
      <c r="K840" s="34">
        <f t="shared" si="146"/>
        <v>0</v>
      </c>
      <c r="L840" s="34">
        <f t="shared" si="141"/>
        <v>589</v>
      </c>
      <c r="M840" s="34">
        <f t="shared" si="142"/>
        <v>0</v>
      </c>
      <c r="N840" s="34" t="str">
        <f t="shared" si="143"/>
        <v>Puntos no considerados</v>
      </c>
      <c r="O840" s="34">
        <f t="shared" si="144"/>
        <v>0</v>
      </c>
      <c r="P840" s="34">
        <f t="shared" si="145"/>
        <v>0</v>
      </c>
    </row>
    <row r="841" spans="3:16" ht="18.600000000000001" customHeight="1" x14ac:dyDescent="0.3">
      <c r="C841"/>
      <c r="D841"/>
      <c r="H841" s="34" t="str">
        <f t="shared" si="138"/>
        <v>LLAYLLAY 19 V</v>
      </c>
      <c r="I841" s="34" t="str">
        <f t="shared" si="139"/>
        <v>SANDEK 2</v>
      </c>
      <c r="J841" s="34" t="str">
        <f t="shared" si="140"/>
        <v>JUAN GOMEZ</v>
      </c>
      <c r="K841" s="34">
        <f t="shared" si="146"/>
        <v>0</v>
      </c>
      <c r="L841" s="34">
        <f t="shared" si="141"/>
        <v>590</v>
      </c>
      <c r="M841" s="34">
        <f t="shared" si="142"/>
        <v>0</v>
      </c>
      <c r="N841" s="34" t="str">
        <f t="shared" si="143"/>
        <v>Puntos no considerados</v>
      </c>
      <c r="O841" s="34">
        <f t="shared" si="144"/>
        <v>0</v>
      </c>
      <c r="P841" s="34">
        <f t="shared" si="145"/>
        <v>0</v>
      </c>
    </row>
    <row r="842" spans="3:16" ht="18.600000000000001" customHeight="1" x14ac:dyDescent="0.3">
      <c r="C842"/>
      <c r="D842"/>
      <c r="H842" s="34" t="str">
        <f t="shared" si="138"/>
        <v>LLAYLLAY 19 V</v>
      </c>
      <c r="I842" s="34" t="str">
        <f t="shared" si="139"/>
        <v>SANDEK 2</v>
      </c>
      <c r="J842" s="34" t="str">
        <f t="shared" si="140"/>
        <v>JUAN GOMEZ</v>
      </c>
      <c r="K842" s="34">
        <f t="shared" si="146"/>
        <v>0</v>
      </c>
      <c r="L842" s="34">
        <f t="shared" si="141"/>
        <v>591</v>
      </c>
      <c r="M842" s="34">
        <f t="shared" si="142"/>
        <v>0</v>
      </c>
      <c r="N842" s="34" t="str">
        <f t="shared" si="143"/>
        <v>Puntos no considerados</v>
      </c>
      <c r="O842" s="34">
        <f t="shared" si="144"/>
        <v>0</v>
      </c>
      <c r="P842" s="34">
        <f t="shared" si="145"/>
        <v>0</v>
      </c>
    </row>
    <row r="843" spans="3:16" ht="18.600000000000001" customHeight="1" x14ac:dyDescent="0.3">
      <c r="C843"/>
      <c r="D843"/>
      <c r="H843" s="34" t="str">
        <f t="shared" si="138"/>
        <v>LLAYLLAY 19 V</v>
      </c>
      <c r="I843" s="34" t="str">
        <f t="shared" si="139"/>
        <v>SANDEK 2</v>
      </c>
      <c r="J843" s="34" t="str">
        <f t="shared" si="140"/>
        <v>JUAN GOMEZ</v>
      </c>
      <c r="K843" s="34">
        <f t="shared" si="146"/>
        <v>0</v>
      </c>
      <c r="L843" s="34">
        <f t="shared" si="141"/>
        <v>592</v>
      </c>
      <c r="M843" s="34">
        <f t="shared" si="142"/>
        <v>0</v>
      </c>
      <c r="N843" s="34" t="str">
        <f t="shared" si="143"/>
        <v>Puntos no considerados</v>
      </c>
      <c r="O843" s="34">
        <f t="shared" si="144"/>
        <v>0</v>
      </c>
      <c r="P843" s="34">
        <f t="shared" si="145"/>
        <v>0</v>
      </c>
    </row>
    <row r="844" spans="3:16" ht="18.600000000000001" customHeight="1" x14ac:dyDescent="0.3">
      <c r="C844"/>
      <c r="D844"/>
      <c r="H844" s="34" t="str">
        <f t="shared" si="138"/>
        <v>LLAYLLAY 19 V</v>
      </c>
      <c r="I844" s="34" t="str">
        <f t="shared" si="139"/>
        <v>SANDEK 2</v>
      </c>
      <c r="J844" s="34" t="str">
        <f t="shared" si="140"/>
        <v>JUAN GOMEZ</v>
      </c>
      <c r="K844" s="34">
        <f t="shared" si="146"/>
        <v>0</v>
      </c>
      <c r="L844" s="34">
        <f t="shared" si="141"/>
        <v>593</v>
      </c>
      <c r="M844" s="34">
        <f t="shared" si="142"/>
        <v>0</v>
      </c>
      <c r="N844" s="34" t="str">
        <f t="shared" si="143"/>
        <v>Puntos no considerados</v>
      </c>
      <c r="O844" s="34">
        <f t="shared" si="144"/>
        <v>0</v>
      </c>
      <c r="P844" s="34">
        <f t="shared" si="145"/>
        <v>0</v>
      </c>
    </row>
    <row r="845" spans="3:16" ht="18.600000000000001" customHeight="1" x14ac:dyDescent="0.3">
      <c r="C845"/>
      <c r="D845"/>
      <c r="H845" s="34" t="str">
        <f t="shared" si="138"/>
        <v>LLAYLLAY 19 V</v>
      </c>
      <c r="I845" s="34" t="str">
        <f t="shared" si="139"/>
        <v>SANDEK 2</v>
      </c>
      <c r="J845" s="34" t="str">
        <f t="shared" si="140"/>
        <v>JUAN GOMEZ</v>
      </c>
      <c r="K845" s="34">
        <f t="shared" si="146"/>
        <v>0</v>
      </c>
      <c r="L845" s="34">
        <f t="shared" si="141"/>
        <v>594</v>
      </c>
      <c r="M845" s="34">
        <f t="shared" si="142"/>
        <v>0</v>
      </c>
      <c r="N845" s="34" t="str">
        <f t="shared" si="143"/>
        <v>Puntos no considerados</v>
      </c>
      <c r="O845" s="34">
        <f t="shared" si="144"/>
        <v>0</v>
      </c>
      <c r="P845" s="34">
        <f t="shared" si="145"/>
        <v>0</v>
      </c>
    </row>
    <row r="846" spans="3:16" ht="18.600000000000001" customHeight="1" x14ac:dyDescent="0.3">
      <c r="C846"/>
      <c r="D846"/>
      <c r="H846" s="34" t="str">
        <f t="shared" si="138"/>
        <v>LLAYLLAY 19 V</v>
      </c>
      <c r="I846" s="34" t="str">
        <f t="shared" si="139"/>
        <v>SANDEK 2</v>
      </c>
      <c r="J846" s="34" t="str">
        <f t="shared" si="140"/>
        <v>JUAN GOMEZ</v>
      </c>
      <c r="K846" s="34">
        <f t="shared" si="146"/>
        <v>0</v>
      </c>
      <c r="L846" s="34">
        <f t="shared" si="141"/>
        <v>595</v>
      </c>
      <c r="M846" s="34">
        <f t="shared" si="142"/>
        <v>0</v>
      </c>
      <c r="N846" s="34" t="str">
        <f t="shared" si="143"/>
        <v>Puntos no considerados</v>
      </c>
      <c r="O846" s="34">
        <f t="shared" si="144"/>
        <v>0</v>
      </c>
      <c r="P846" s="34">
        <f t="shared" si="145"/>
        <v>0</v>
      </c>
    </row>
    <row r="847" spans="3:16" ht="18.600000000000001" customHeight="1" x14ac:dyDescent="0.3">
      <c r="C847"/>
      <c r="D847"/>
      <c r="H847" s="34" t="str">
        <f t="shared" si="138"/>
        <v>LLAYLLAY 19 V</v>
      </c>
      <c r="I847" s="34" t="str">
        <f t="shared" si="139"/>
        <v>SANDEK 2</v>
      </c>
      <c r="J847" s="34" t="str">
        <f t="shared" si="140"/>
        <v>JUAN GOMEZ</v>
      </c>
      <c r="K847" s="34">
        <f t="shared" si="146"/>
        <v>0</v>
      </c>
      <c r="L847" s="34">
        <f t="shared" si="141"/>
        <v>596</v>
      </c>
      <c r="M847" s="34">
        <f t="shared" si="142"/>
        <v>0</v>
      </c>
      <c r="N847" s="34" t="str">
        <f t="shared" si="143"/>
        <v>Puntos no considerados</v>
      </c>
      <c r="O847" s="34">
        <f t="shared" si="144"/>
        <v>0</v>
      </c>
      <c r="P847" s="34">
        <f t="shared" si="145"/>
        <v>0</v>
      </c>
    </row>
    <row r="848" spans="3:16" ht="18.600000000000001" customHeight="1" x14ac:dyDescent="0.3">
      <c r="C848"/>
      <c r="D848"/>
      <c r="H848" s="34" t="str">
        <f t="shared" si="138"/>
        <v>LLAYLLAY 19 V</v>
      </c>
      <c r="I848" s="34" t="str">
        <f t="shared" si="139"/>
        <v>SANDEK 2</v>
      </c>
      <c r="J848" s="34" t="str">
        <f t="shared" si="140"/>
        <v>JUAN GOMEZ</v>
      </c>
      <c r="K848" s="34">
        <f t="shared" si="146"/>
        <v>0</v>
      </c>
      <c r="L848" s="34">
        <f t="shared" si="141"/>
        <v>597</v>
      </c>
      <c r="M848" s="34">
        <f t="shared" si="142"/>
        <v>0</v>
      </c>
      <c r="N848" s="34" t="str">
        <f t="shared" si="143"/>
        <v>Puntos no considerados</v>
      </c>
      <c r="O848" s="34">
        <f t="shared" si="144"/>
        <v>0</v>
      </c>
      <c r="P848" s="34">
        <f t="shared" si="145"/>
        <v>0</v>
      </c>
    </row>
    <row r="849" spans="3:16" ht="18.600000000000001" customHeight="1" x14ac:dyDescent="0.3">
      <c r="C849"/>
      <c r="D849"/>
      <c r="H849" s="34" t="str">
        <f t="shared" si="138"/>
        <v>LLAYLLAY 19 V</v>
      </c>
      <c r="I849" s="34" t="str">
        <f t="shared" si="139"/>
        <v>SANDEK 2</v>
      </c>
      <c r="J849" s="34" t="str">
        <f t="shared" si="140"/>
        <v>JUAN GOMEZ</v>
      </c>
      <c r="K849" s="34">
        <f t="shared" si="146"/>
        <v>0</v>
      </c>
      <c r="L849" s="34">
        <f t="shared" si="141"/>
        <v>598</v>
      </c>
      <c r="M849" s="34">
        <f t="shared" si="142"/>
        <v>0</v>
      </c>
      <c r="N849" s="34" t="str">
        <f t="shared" si="143"/>
        <v>Puntos no considerados</v>
      </c>
      <c r="O849" s="34">
        <f t="shared" si="144"/>
        <v>0</v>
      </c>
      <c r="P849" s="34">
        <f t="shared" si="145"/>
        <v>0</v>
      </c>
    </row>
    <row r="850" spans="3:16" ht="18.600000000000001" customHeight="1" x14ac:dyDescent="0.3">
      <c r="C850"/>
      <c r="D850"/>
      <c r="H850" s="34" t="str">
        <f t="shared" si="138"/>
        <v>LLAYLLAY 19 V</v>
      </c>
      <c r="I850" s="34" t="str">
        <f t="shared" si="139"/>
        <v>SANDEK 2</v>
      </c>
      <c r="J850" s="34" t="str">
        <f t="shared" si="140"/>
        <v>JUAN GOMEZ</v>
      </c>
      <c r="K850" s="34">
        <f t="shared" si="146"/>
        <v>0</v>
      </c>
      <c r="L850" s="34">
        <f t="shared" si="141"/>
        <v>599</v>
      </c>
      <c r="M850" s="34">
        <f t="shared" si="142"/>
        <v>0</v>
      </c>
      <c r="N850" s="34" t="str">
        <f t="shared" si="143"/>
        <v>Puntos no considerados</v>
      </c>
      <c r="O850" s="34">
        <f t="shared" si="144"/>
        <v>0</v>
      </c>
      <c r="P850" s="34">
        <f t="shared" si="145"/>
        <v>0</v>
      </c>
    </row>
    <row r="851" spans="3:16" ht="18.600000000000001" customHeight="1" x14ac:dyDescent="0.3">
      <c r="C851"/>
      <c r="D851"/>
      <c r="H851" s="34" t="str">
        <f t="shared" si="138"/>
        <v>LLAYLLAY 19 V</v>
      </c>
      <c r="I851" s="34" t="str">
        <f t="shared" si="139"/>
        <v>SANDEK 2</v>
      </c>
      <c r="J851" s="34" t="str">
        <f t="shared" si="140"/>
        <v>JUAN GOMEZ</v>
      </c>
      <c r="K851" s="34">
        <f t="shared" si="146"/>
        <v>0</v>
      </c>
      <c r="L851" s="34">
        <f t="shared" si="141"/>
        <v>600</v>
      </c>
      <c r="M851" s="34">
        <f t="shared" si="142"/>
        <v>0</v>
      </c>
      <c r="N851" s="34" t="str">
        <f t="shared" si="143"/>
        <v>Puntos no considerados</v>
      </c>
      <c r="O851" s="34">
        <f t="shared" si="144"/>
        <v>0</v>
      </c>
      <c r="P851" s="34">
        <f t="shared" si="145"/>
        <v>0</v>
      </c>
    </row>
    <row r="852" spans="3:16" ht="18.600000000000001" customHeight="1" x14ac:dyDescent="0.3">
      <c r="C852"/>
      <c r="D852"/>
      <c r="H852" s="34" t="str">
        <f t="shared" si="138"/>
        <v>LLAYLLAY 19 V</v>
      </c>
      <c r="I852" s="34" t="str">
        <f t="shared" si="139"/>
        <v>SANDEK 2</v>
      </c>
      <c r="J852" s="34" t="str">
        <f t="shared" si="140"/>
        <v>JUAN GOMEZ</v>
      </c>
      <c r="K852" s="34">
        <f t="shared" si="146"/>
        <v>0</v>
      </c>
      <c r="L852" s="34">
        <f t="shared" si="141"/>
        <v>601</v>
      </c>
      <c r="M852" s="34">
        <f t="shared" si="142"/>
        <v>0</v>
      </c>
      <c r="N852" s="34" t="str">
        <f t="shared" si="143"/>
        <v>Puntos no considerados</v>
      </c>
      <c r="O852" s="34">
        <f t="shared" si="144"/>
        <v>0</v>
      </c>
      <c r="P852" s="34">
        <f t="shared" si="145"/>
        <v>0</v>
      </c>
    </row>
    <row r="853" spans="3:16" ht="18.600000000000001" customHeight="1" x14ac:dyDescent="0.3">
      <c r="C853"/>
      <c r="D853"/>
      <c r="H853" s="34" t="str">
        <f t="shared" si="138"/>
        <v>LLAYLLAY 19 V</v>
      </c>
      <c r="I853" s="34" t="str">
        <f t="shared" si="139"/>
        <v>SANDEK 2</v>
      </c>
      <c r="J853" s="34" t="str">
        <f t="shared" si="140"/>
        <v>JUAN GOMEZ</v>
      </c>
      <c r="K853" s="34">
        <f t="shared" si="146"/>
        <v>0</v>
      </c>
      <c r="L853" s="34">
        <f t="shared" si="141"/>
        <v>602</v>
      </c>
      <c r="M853" s="34">
        <f t="shared" si="142"/>
        <v>0</v>
      </c>
      <c r="N853" s="34" t="str">
        <f t="shared" si="143"/>
        <v>Puntos no considerados</v>
      </c>
      <c r="O853" s="34">
        <f t="shared" si="144"/>
        <v>0</v>
      </c>
      <c r="P853" s="34">
        <f t="shared" si="145"/>
        <v>0</v>
      </c>
    </row>
    <row r="854" spans="3:16" ht="18.600000000000001" customHeight="1" x14ac:dyDescent="0.3">
      <c r="C854"/>
      <c r="D854"/>
      <c r="H854" s="34" t="str">
        <f t="shared" si="138"/>
        <v>LLAYLLAY 19 V</v>
      </c>
      <c r="I854" s="34" t="str">
        <f t="shared" si="139"/>
        <v>SANDEK 2</v>
      </c>
      <c r="J854" s="34" t="str">
        <f t="shared" si="140"/>
        <v>JUAN GOMEZ</v>
      </c>
      <c r="K854" s="34">
        <f t="shared" si="146"/>
        <v>0</v>
      </c>
      <c r="L854" s="34">
        <f t="shared" si="141"/>
        <v>603</v>
      </c>
      <c r="M854" s="34">
        <f t="shared" si="142"/>
        <v>0</v>
      </c>
      <c r="N854" s="34" t="str">
        <f t="shared" si="143"/>
        <v>Puntos no considerados</v>
      </c>
      <c r="O854" s="34">
        <f t="shared" si="144"/>
        <v>0</v>
      </c>
      <c r="P854" s="34">
        <f t="shared" si="145"/>
        <v>0</v>
      </c>
    </row>
    <row r="855" spans="3:16" ht="18.600000000000001" customHeight="1" x14ac:dyDescent="0.3">
      <c r="C855"/>
      <c r="D855"/>
      <c r="H855" s="34" t="str">
        <f t="shared" si="138"/>
        <v>LLAYLLAY 19 V</v>
      </c>
      <c r="I855" s="34" t="str">
        <f t="shared" si="139"/>
        <v>SANDEK 2</v>
      </c>
      <c r="J855" s="34" t="str">
        <f t="shared" si="140"/>
        <v>JUAN GOMEZ</v>
      </c>
      <c r="K855" s="34">
        <f t="shared" si="146"/>
        <v>0</v>
      </c>
      <c r="L855" s="34">
        <f t="shared" si="141"/>
        <v>604</v>
      </c>
      <c r="M855" s="34">
        <f t="shared" si="142"/>
        <v>0</v>
      </c>
      <c r="N855" s="34" t="str">
        <f t="shared" si="143"/>
        <v>Puntos no considerados</v>
      </c>
      <c r="O855" s="34">
        <f t="shared" si="144"/>
        <v>0</v>
      </c>
      <c r="P855" s="34">
        <f t="shared" si="145"/>
        <v>0</v>
      </c>
    </row>
    <row r="856" spans="3:16" ht="18.600000000000001" customHeight="1" x14ac:dyDescent="0.3">
      <c r="C856"/>
      <c r="D856"/>
      <c r="H856" s="34" t="str">
        <f t="shared" si="138"/>
        <v>LLAYLLAY 19 V</v>
      </c>
      <c r="I856" s="34" t="str">
        <f t="shared" si="139"/>
        <v>SANDEK 2</v>
      </c>
      <c r="J856" s="34" t="str">
        <f t="shared" si="140"/>
        <v>JUAN GOMEZ</v>
      </c>
      <c r="K856" s="34">
        <f t="shared" si="146"/>
        <v>0</v>
      </c>
      <c r="L856" s="34">
        <f t="shared" si="141"/>
        <v>605</v>
      </c>
      <c r="M856" s="34">
        <f t="shared" si="142"/>
        <v>0</v>
      </c>
      <c r="N856" s="34" t="str">
        <f t="shared" si="143"/>
        <v>Puntos no considerados</v>
      </c>
      <c r="O856" s="34">
        <f t="shared" si="144"/>
        <v>0</v>
      </c>
      <c r="P856" s="34">
        <f t="shared" si="145"/>
        <v>0</v>
      </c>
    </row>
    <row r="857" spans="3:16" ht="18.600000000000001" customHeight="1" x14ac:dyDescent="0.3">
      <c r="C857"/>
      <c r="D857"/>
      <c r="H857" s="34" t="str">
        <f t="shared" si="138"/>
        <v>LLAYLLAY 19 V</v>
      </c>
      <c r="I857" s="34" t="str">
        <f t="shared" si="139"/>
        <v>SANDEK 2</v>
      </c>
      <c r="J857" s="34" t="str">
        <f t="shared" si="140"/>
        <v>JUAN GOMEZ</v>
      </c>
      <c r="K857" s="34">
        <f t="shared" si="146"/>
        <v>0</v>
      </c>
      <c r="L857" s="34">
        <f t="shared" si="141"/>
        <v>606</v>
      </c>
      <c r="M857" s="34">
        <f t="shared" si="142"/>
        <v>0</v>
      </c>
      <c r="N857" s="34" t="str">
        <f t="shared" si="143"/>
        <v>Puntos no considerados</v>
      </c>
      <c r="O857" s="34">
        <f t="shared" si="144"/>
        <v>0</v>
      </c>
      <c r="P857" s="34">
        <f t="shared" si="145"/>
        <v>0</v>
      </c>
    </row>
    <row r="858" spans="3:16" ht="18.600000000000001" customHeight="1" x14ac:dyDescent="0.3">
      <c r="C858"/>
      <c r="D858"/>
      <c r="H858" s="34" t="str">
        <f t="shared" si="138"/>
        <v>LLAYLLAY 19 V</v>
      </c>
      <c r="I858" s="34" t="str">
        <f t="shared" si="139"/>
        <v>SANDEK 2</v>
      </c>
      <c r="J858" s="34" t="str">
        <f t="shared" si="140"/>
        <v>JUAN GOMEZ</v>
      </c>
      <c r="K858" s="34">
        <f t="shared" si="146"/>
        <v>0</v>
      </c>
      <c r="L858" s="34">
        <f t="shared" si="141"/>
        <v>607</v>
      </c>
      <c r="M858" s="34">
        <f t="shared" si="142"/>
        <v>0</v>
      </c>
      <c r="N858" s="34" t="str">
        <f t="shared" si="143"/>
        <v>Puntos no considerados</v>
      </c>
      <c r="O858" s="34">
        <f t="shared" si="144"/>
        <v>0</v>
      </c>
      <c r="P858" s="34">
        <f t="shared" si="145"/>
        <v>0</v>
      </c>
    </row>
    <row r="859" spans="3:16" ht="18.600000000000001" customHeight="1" x14ac:dyDescent="0.3">
      <c r="C859"/>
      <c r="D859"/>
      <c r="H859" s="34" t="str">
        <f t="shared" si="138"/>
        <v>LLAYLLAY 19 V</v>
      </c>
      <c r="I859" s="34" t="str">
        <f t="shared" si="139"/>
        <v>SANDEK 2</v>
      </c>
      <c r="J859" s="34" t="str">
        <f t="shared" si="140"/>
        <v>JUAN GOMEZ</v>
      </c>
      <c r="K859" s="34">
        <f t="shared" si="146"/>
        <v>0</v>
      </c>
      <c r="L859" s="34">
        <f t="shared" si="141"/>
        <v>608</v>
      </c>
      <c r="M859" s="34">
        <f t="shared" si="142"/>
        <v>0</v>
      </c>
      <c r="N859" s="34" t="str">
        <f t="shared" si="143"/>
        <v>Puntos no considerados</v>
      </c>
      <c r="O859" s="34">
        <f t="shared" si="144"/>
        <v>0</v>
      </c>
      <c r="P859" s="34">
        <f t="shared" si="145"/>
        <v>0</v>
      </c>
    </row>
    <row r="860" spans="3:16" ht="18.600000000000001" customHeight="1" x14ac:dyDescent="0.3">
      <c r="C860"/>
      <c r="D860"/>
      <c r="H860" s="34" t="str">
        <f t="shared" si="138"/>
        <v>LLAYLLAY 19 V</v>
      </c>
      <c r="I860" s="34" t="str">
        <f t="shared" si="139"/>
        <v>SANDEK 2</v>
      </c>
      <c r="J860" s="34" t="str">
        <f t="shared" si="140"/>
        <v>JUAN GOMEZ</v>
      </c>
      <c r="K860" s="34">
        <f t="shared" si="146"/>
        <v>0</v>
      </c>
      <c r="L860" s="34">
        <f t="shared" si="141"/>
        <v>609</v>
      </c>
      <c r="M860" s="34">
        <f t="shared" si="142"/>
        <v>0</v>
      </c>
      <c r="N860" s="34" t="str">
        <f t="shared" si="143"/>
        <v>Puntos no considerados</v>
      </c>
      <c r="O860" s="34">
        <f t="shared" si="144"/>
        <v>0</v>
      </c>
      <c r="P860" s="34">
        <f t="shared" si="145"/>
        <v>0</v>
      </c>
    </row>
    <row r="861" spans="3:16" ht="18.600000000000001" customHeight="1" x14ac:dyDescent="0.3">
      <c r="C861"/>
      <c r="D861"/>
      <c r="H861" s="34" t="str">
        <f t="shared" si="138"/>
        <v>LLAYLLAY 19 V</v>
      </c>
      <c r="I861" s="34" t="str">
        <f t="shared" si="139"/>
        <v>SANDEK 2</v>
      </c>
      <c r="J861" s="34" t="str">
        <f t="shared" si="140"/>
        <v>JUAN GOMEZ</v>
      </c>
      <c r="K861" s="34">
        <f t="shared" si="146"/>
        <v>0</v>
      </c>
      <c r="L861" s="34">
        <f t="shared" si="141"/>
        <v>610</v>
      </c>
      <c r="M861" s="34">
        <f t="shared" si="142"/>
        <v>0</v>
      </c>
      <c r="N861" s="34" t="str">
        <f t="shared" si="143"/>
        <v>Puntos no considerados</v>
      </c>
      <c r="O861" s="34">
        <f t="shared" si="144"/>
        <v>0</v>
      </c>
      <c r="P861" s="34">
        <f t="shared" si="145"/>
        <v>0</v>
      </c>
    </row>
    <row r="862" spans="3:16" ht="18.600000000000001" customHeight="1" x14ac:dyDescent="0.3">
      <c r="C862"/>
      <c r="D862"/>
      <c r="H862" s="34" t="str">
        <f t="shared" si="138"/>
        <v>LLAYLLAY 19 V</v>
      </c>
      <c r="I862" s="34" t="str">
        <f t="shared" si="139"/>
        <v>SANDEK 2</v>
      </c>
      <c r="J862" s="34" t="str">
        <f t="shared" si="140"/>
        <v>JUAN GOMEZ</v>
      </c>
      <c r="K862" s="34">
        <f t="shared" si="146"/>
        <v>0</v>
      </c>
      <c r="L862" s="34">
        <f t="shared" si="141"/>
        <v>611</v>
      </c>
      <c r="M862" s="34">
        <f t="shared" si="142"/>
        <v>0</v>
      </c>
      <c r="N862" s="34" t="str">
        <f t="shared" si="143"/>
        <v>Puntos no considerados</v>
      </c>
      <c r="O862" s="34">
        <f t="shared" si="144"/>
        <v>0</v>
      </c>
      <c r="P862" s="34">
        <f t="shared" si="145"/>
        <v>0</v>
      </c>
    </row>
    <row r="863" spans="3:16" ht="18.600000000000001" customHeight="1" x14ac:dyDescent="0.3">
      <c r="C863"/>
      <c r="D863"/>
      <c r="H863" s="34" t="str">
        <f t="shared" si="138"/>
        <v>LLAYLLAY 19 V</v>
      </c>
      <c r="I863" s="34" t="str">
        <f t="shared" si="139"/>
        <v>SANDEK 2</v>
      </c>
      <c r="J863" s="34" t="str">
        <f t="shared" si="140"/>
        <v>JUAN GOMEZ</v>
      </c>
      <c r="K863" s="34">
        <f t="shared" si="146"/>
        <v>0</v>
      </c>
      <c r="L863" s="34">
        <f t="shared" si="141"/>
        <v>612</v>
      </c>
      <c r="M863" s="34">
        <f t="shared" si="142"/>
        <v>0</v>
      </c>
      <c r="N863" s="34" t="str">
        <f t="shared" si="143"/>
        <v>Puntos no considerados</v>
      </c>
      <c r="O863" s="34">
        <f t="shared" si="144"/>
        <v>0</v>
      </c>
      <c r="P863" s="34">
        <f t="shared" si="145"/>
        <v>0</v>
      </c>
    </row>
    <row r="864" spans="3:16" ht="18.600000000000001" customHeight="1" x14ac:dyDescent="0.3">
      <c r="C864"/>
      <c r="D864"/>
      <c r="H864" s="34" t="str">
        <f t="shared" si="138"/>
        <v>LLAYLLAY 19 V</v>
      </c>
      <c r="I864" s="34" t="str">
        <f t="shared" si="139"/>
        <v>SANDEK 2</v>
      </c>
      <c r="J864" s="34" t="str">
        <f t="shared" si="140"/>
        <v>JUAN GOMEZ</v>
      </c>
      <c r="K864" s="34">
        <f t="shared" si="146"/>
        <v>0</v>
      </c>
      <c r="L864" s="34">
        <f t="shared" si="141"/>
        <v>613</v>
      </c>
      <c r="M864" s="34">
        <f t="shared" si="142"/>
        <v>0</v>
      </c>
      <c r="N864" s="34" t="str">
        <f t="shared" si="143"/>
        <v>Puntos no considerados</v>
      </c>
      <c r="O864" s="34">
        <f t="shared" si="144"/>
        <v>0</v>
      </c>
      <c r="P864" s="34">
        <f t="shared" si="145"/>
        <v>0</v>
      </c>
    </row>
    <row r="865" spans="3:16" ht="18.600000000000001" customHeight="1" x14ac:dyDescent="0.3">
      <c r="C865"/>
      <c r="D865"/>
      <c r="H865" s="34" t="str">
        <f t="shared" si="138"/>
        <v>LLAYLLAY 19 V</v>
      </c>
      <c r="I865" s="34" t="str">
        <f t="shared" si="139"/>
        <v>SANDEK 2</v>
      </c>
      <c r="J865" s="34" t="str">
        <f t="shared" si="140"/>
        <v>JUAN GOMEZ</v>
      </c>
      <c r="K865" s="34">
        <f t="shared" si="146"/>
        <v>0</v>
      </c>
      <c r="L865" s="34">
        <f t="shared" si="141"/>
        <v>614</v>
      </c>
      <c r="M865" s="34">
        <f t="shared" si="142"/>
        <v>0</v>
      </c>
      <c r="N865" s="34" t="str">
        <f t="shared" si="143"/>
        <v>Puntos no considerados</v>
      </c>
      <c r="O865" s="34">
        <f t="shared" si="144"/>
        <v>0</v>
      </c>
      <c r="P865" s="34">
        <f t="shared" si="145"/>
        <v>0</v>
      </c>
    </row>
    <row r="866" spans="3:16" ht="18.600000000000001" customHeight="1" x14ac:dyDescent="0.3">
      <c r="C866"/>
      <c r="D866"/>
      <c r="H866" s="34" t="str">
        <f t="shared" si="138"/>
        <v>LLAYLLAY 19 V</v>
      </c>
      <c r="I866" s="34" t="str">
        <f t="shared" si="139"/>
        <v>SANDEK 2</v>
      </c>
      <c r="J866" s="34" t="str">
        <f t="shared" si="140"/>
        <v>JUAN GOMEZ</v>
      </c>
      <c r="K866" s="34">
        <f t="shared" si="146"/>
        <v>0</v>
      </c>
      <c r="L866" s="34">
        <f t="shared" si="141"/>
        <v>615</v>
      </c>
      <c r="M866" s="34">
        <f t="shared" si="142"/>
        <v>0</v>
      </c>
      <c r="N866" s="34" t="str">
        <f t="shared" si="143"/>
        <v>Puntos no considerados</v>
      </c>
      <c r="O866" s="34">
        <f t="shared" si="144"/>
        <v>0</v>
      </c>
      <c r="P866" s="34">
        <f t="shared" si="145"/>
        <v>0</v>
      </c>
    </row>
    <row r="867" spans="3:16" ht="18.600000000000001" customHeight="1" x14ac:dyDescent="0.3">
      <c r="C867"/>
      <c r="D867"/>
      <c r="H867" s="34" t="str">
        <f t="shared" si="138"/>
        <v>LLAYLLAY 19 V</v>
      </c>
      <c r="I867" s="34" t="str">
        <f t="shared" si="139"/>
        <v>SANDEK 2</v>
      </c>
      <c r="J867" s="34" t="str">
        <f t="shared" si="140"/>
        <v>JUAN GOMEZ</v>
      </c>
      <c r="K867" s="34">
        <f t="shared" si="146"/>
        <v>0</v>
      </c>
      <c r="L867" s="34">
        <f t="shared" si="141"/>
        <v>616</v>
      </c>
      <c r="M867" s="34">
        <f t="shared" si="142"/>
        <v>0</v>
      </c>
      <c r="N867" s="34" t="str">
        <f t="shared" si="143"/>
        <v>Puntos no considerados</v>
      </c>
      <c r="O867" s="34">
        <f t="shared" si="144"/>
        <v>0</v>
      </c>
      <c r="P867" s="34">
        <f t="shared" si="145"/>
        <v>0</v>
      </c>
    </row>
    <row r="868" spans="3:16" ht="18.600000000000001" customHeight="1" x14ac:dyDescent="0.3">
      <c r="C868"/>
      <c r="D868"/>
      <c r="H868" s="34" t="str">
        <f t="shared" si="138"/>
        <v>LLAYLLAY 19 V</v>
      </c>
      <c r="I868" s="34" t="str">
        <f t="shared" si="139"/>
        <v>SANDEK 2</v>
      </c>
      <c r="J868" s="34" t="str">
        <f t="shared" si="140"/>
        <v>JUAN GOMEZ</v>
      </c>
      <c r="K868" s="34">
        <f t="shared" si="146"/>
        <v>0</v>
      </c>
      <c r="L868" s="34">
        <f t="shared" si="141"/>
        <v>617</v>
      </c>
      <c r="M868" s="34">
        <f t="shared" si="142"/>
        <v>0</v>
      </c>
      <c r="N868" s="34" t="str">
        <f t="shared" si="143"/>
        <v>Puntos no considerados</v>
      </c>
      <c r="O868" s="34">
        <f t="shared" si="144"/>
        <v>0</v>
      </c>
      <c r="P868" s="34">
        <f t="shared" si="145"/>
        <v>0</v>
      </c>
    </row>
    <row r="869" spans="3:16" ht="18.600000000000001" customHeight="1" x14ac:dyDescent="0.3">
      <c r="C869"/>
      <c r="D869"/>
      <c r="H869" s="34" t="str">
        <f t="shared" si="138"/>
        <v>LLAYLLAY 19 V</v>
      </c>
      <c r="I869" s="34" t="str">
        <f t="shared" si="139"/>
        <v>SANDEK 2</v>
      </c>
      <c r="J869" s="34" t="str">
        <f t="shared" si="140"/>
        <v>JUAN GOMEZ</v>
      </c>
      <c r="K869" s="34">
        <f t="shared" si="146"/>
        <v>0</v>
      </c>
      <c r="L869" s="34">
        <f t="shared" si="141"/>
        <v>618</v>
      </c>
      <c r="M869" s="34">
        <f t="shared" si="142"/>
        <v>0</v>
      </c>
      <c r="N869" s="34" t="str">
        <f t="shared" si="143"/>
        <v>Puntos no considerados</v>
      </c>
      <c r="O869" s="34">
        <f t="shared" si="144"/>
        <v>0</v>
      </c>
      <c r="P869" s="34">
        <f t="shared" si="145"/>
        <v>0</v>
      </c>
    </row>
    <row r="870" spans="3:16" ht="18.600000000000001" customHeight="1" x14ac:dyDescent="0.3">
      <c r="C870"/>
      <c r="D870"/>
      <c r="H870" s="34" t="str">
        <f t="shared" si="138"/>
        <v>LLAYLLAY 19 V</v>
      </c>
      <c r="I870" s="34" t="str">
        <f t="shared" si="139"/>
        <v>SANDEK 2</v>
      </c>
      <c r="J870" s="34" t="str">
        <f t="shared" si="140"/>
        <v>JUAN GOMEZ</v>
      </c>
      <c r="K870" s="34">
        <f t="shared" si="146"/>
        <v>0</v>
      </c>
      <c r="L870" s="34">
        <f t="shared" si="141"/>
        <v>619</v>
      </c>
      <c r="M870" s="34">
        <f t="shared" si="142"/>
        <v>0</v>
      </c>
      <c r="N870" s="34" t="str">
        <f t="shared" si="143"/>
        <v>Puntos no considerados</v>
      </c>
      <c r="O870" s="34">
        <f t="shared" si="144"/>
        <v>0</v>
      </c>
      <c r="P870" s="34">
        <f t="shared" si="145"/>
        <v>0</v>
      </c>
    </row>
    <row r="871" spans="3:16" ht="18.600000000000001" customHeight="1" x14ac:dyDescent="0.3">
      <c r="C871"/>
      <c r="D871"/>
      <c r="H871" s="34" t="str">
        <f t="shared" si="138"/>
        <v>LLAYLLAY 19 V</v>
      </c>
      <c r="I871" s="34" t="str">
        <f t="shared" si="139"/>
        <v>SANDEK 2</v>
      </c>
      <c r="J871" s="34" t="str">
        <f t="shared" si="140"/>
        <v>JUAN GOMEZ</v>
      </c>
      <c r="K871" s="34">
        <f t="shared" si="146"/>
        <v>0</v>
      </c>
      <c r="L871" s="34">
        <f t="shared" si="141"/>
        <v>620</v>
      </c>
      <c r="M871" s="34">
        <f t="shared" si="142"/>
        <v>0</v>
      </c>
      <c r="N871" s="34" t="str">
        <f t="shared" si="143"/>
        <v>Puntos no considerados</v>
      </c>
      <c r="O871" s="34">
        <f t="shared" si="144"/>
        <v>0</v>
      </c>
      <c r="P871" s="34">
        <f t="shared" si="145"/>
        <v>0</v>
      </c>
    </row>
    <row r="872" spans="3:16" ht="18.600000000000001" customHeight="1" x14ac:dyDescent="0.3">
      <c r="C872"/>
      <c r="D872"/>
      <c r="H872" s="34" t="str">
        <f t="shared" si="138"/>
        <v>LLAYLLAY 19 V</v>
      </c>
      <c r="I872" s="34" t="str">
        <f t="shared" si="139"/>
        <v>SANDEK 2</v>
      </c>
      <c r="J872" s="34" t="str">
        <f t="shared" si="140"/>
        <v>JUAN GOMEZ</v>
      </c>
      <c r="K872" s="34">
        <f t="shared" si="146"/>
        <v>0</v>
      </c>
      <c r="L872" s="34">
        <f t="shared" si="141"/>
        <v>621</v>
      </c>
      <c r="M872" s="34">
        <f t="shared" si="142"/>
        <v>0</v>
      </c>
      <c r="N872" s="34" t="str">
        <f t="shared" si="143"/>
        <v>Puntos no considerados</v>
      </c>
      <c r="O872" s="34">
        <f t="shared" si="144"/>
        <v>0</v>
      </c>
      <c r="P872" s="34">
        <f t="shared" si="145"/>
        <v>0</v>
      </c>
    </row>
    <row r="873" spans="3:16" ht="18.600000000000001" customHeight="1" x14ac:dyDescent="0.3">
      <c r="C873"/>
      <c r="D873"/>
      <c r="H873" s="34" t="str">
        <f t="shared" si="138"/>
        <v>LLAYLLAY 19 V</v>
      </c>
      <c r="I873" s="34" t="str">
        <f t="shared" si="139"/>
        <v>SANDEK 2</v>
      </c>
      <c r="J873" s="34" t="str">
        <f t="shared" si="140"/>
        <v>JUAN GOMEZ</v>
      </c>
      <c r="K873" s="34">
        <f t="shared" si="146"/>
        <v>0</v>
      </c>
      <c r="L873" s="34">
        <f t="shared" si="141"/>
        <v>622</v>
      </c>
      <c r="M873" s="34">
        <f t="shared" si="142"/>
        <v>0</v>
      </c>
      <c r="N873" s="34" t="str">
        <f t="shared" si="143"/>
        <v>Puntos no considerados</v>
      </c>
      <c r="O873" s="34">
        <f t="shared" si="144"/>
        <v>0</v>
      </c>
      <c r="P873" s="34">
        <f t="shared" si="145"/>
        <v>0</v>
      </c>
    </row>
    <row r="874" spans="3:16" ht="18.600000000000001" customHeight="1" x14ac:dyDescent="0.3">
      <c r="C874"/>
      <c r="D874"/>
      <c r="H874" s="34" t="str">
        <f t="shared" si="138"/>
        <v>LLAYLLAY 19 V</v>
      </c>
      <c r="I874" s="34" t="str">
        <f t="shared" si="139"/>
        <v>SANDEK 2</v>
      </c>
      <c r="J874" s="34" t="str">
        <f t="shared" si="140"/>
        <v>JUAN GOMEZ</v>
      </c>
      <c r="K874" s="34">
        <f t="shared" si="146"/>
        <v>0</v>
      </c>
      <c r="L874" s="34">
        <f t="shared" si="141"/>
        <v>623</v>
      </c>
      <c r="M874" s="34">
        <f t="shared" si="142"/>
        <v>0</v>
      </c>
      <c r="N874" s="34" t="str">
        <f t="shared" si="143"/>
        <v>Puntos no considerados</v>
      </c>
      <c r="O874" s="34">
        <f t="shared" si="144"/>
        <v>0</v>
      </c>
      <c r="P874" s="34">
        <f t="shared" si="145"/>
        <v>0</v>
      </c>
    </row>
    <row r="875" spans="3:16" ht="18.600000000000001" customHeight="1" x14ac:dyDescent="0.3">
      <c r="C875"/>
      <c r="D875"/>
      <c r="H875" s="34" t="str">
        <f t="shared" si="138"/>
        <v>LLAYLLAY 19 V</v>
      </c>
      <c r="I875" s="34" t="str">
        <f t="shared" si="139"/>
        <v>SANDEK 2</v>
      </c>
      <c r="J875" s="34" t="str">
        <f t="shared" si="140"/>
        <v>JUAN GOMEZ</v>
      </c>
      <c r="K875" s="34">
        <f t="shared" si="146"/>
        <v>0</v>
      </c>
      <c r="L875" s="34">
        <f t="shared" si="141"/>
        <v>624</v>
      </c>
      <c r="M875" s="34">
        <f t="shared" si="142"/>
        <v>0</v>
      </c>
      <c r="N875" s="34" t="str">
        <f t="shared" si="143"/>
        <v>Puntos no considerados</v>
      </c>
      <c r="O875" s="34">
        <f t="shared" si="144"/>
        <v>0</v>
      </c>
      <c r="P875" s="34">
        <f t="shared" si="145"/>
        <v>0</v>
      </c>
    </row>
    <row r="876" spans="3:16" ht="18.600000000000001" customHeight="1" x14ac:dyDescent="0.3">
      <c r="C876"/>
      <c r="D876"/>
      <c r="H876" s="34" t="str">
        <f t="shared" si="138"/>
        <v>LLAYLLAY 19 V</v>
      </c>
      <c r="I876" s="34" t="str">
        <f t="shared" si="139"/>
        <v>SANDEK 2</v>
      </c>
      <c r="J876" s="34" t="str">
        <f t="shared" si="140"/>
        <v>JUAN GOMEZ</v>
      </c>
      <c r="K876" s="34">
        <f t="shared" si="146"/>
        <v>0</v>
      </c>
      <c r="L876" s="34">
        <f t="shared" si="141"/>
        <v>625</v>
      </c>
      <c r="M876" s="34">
        <f t="shared" si="142"/>
        <v>0</v>
      </c>
      <c r="N876" s="34" t="str">
        <f t="shared" si="143"/>
        <v>Puntos no considerados</v>
      </c>
      <c r="O876" s="34">
        <f t="shared" si="144"/>
        <v>0</v>
      </c>
      <c r="P876" s="34">
        <f t="shared" si="145"/>
        <v>0</v>
      </c>
    </row>
    <row r="877" spans="3:16" ht="18.600000000000001" customHeight="1" x14ac:dyDescent="0.3">
      <c r="C877"/>
      <c r="D877"/>
      <c r="H877" s="34" t="str">
        <f t="shared" si="138"/>
        <v>LLAYLLAY 19 V</v>
      </c>
      <c r="I877" s="34" t="str">
        <f t="shared" si="139"/>
        <v>SANDEK 2</v>
      </c>
      <c r="J877" s="34" t="str">
        <f t="shared" si="140"/>
        <v>JUAN GOMEZ</v>
      </c>
      <c r="K877" s="34">
        <f t="shared" si="146"/>
        <v>0</v>
      </c>
      <c r="L877" s="34">
        <f t="shared" si="141"/>
        <v>626</v>
      </c>
      <c r="M877" s="34">
        <f t="shared" si="142"/>
        <v>0</v>
      </c>
      <c r="N877" s="34" t="str">
        <f t="shared" si="143"/>
        <v>Puntos no considerados</v>
      </c>
      <c r="O877" s="34">
        <f t="shared" si="144"/>
        <v>0</v>
      </c>
      <c r="P877" s="34">
        <f t="shared" si="145"/>
        <v>0</v>
      </c>
    </row>
    <row r="878" spans="3:16" ht="18.600000000000001" customHeight="1" x14ac:dyDescent="0.3">
      <c r="C878"/>
      <c r="D878"/>
      <c r="H878" s="34" t="str">
        <f t="shared" si="138"/>
        <v>LLAYLLAY 19 V</v>
      </c>
      <c r="I878" s="34" t="str">
        <f t="shared" si="139"/>
        <v>SANDEK 2</v>
      </c>
      <c r="J878" s="34" t="str">
        <f t="shared" si="140"/>
        <v>JUAN GOMEZ</v>
      </c>
      <c r="K878" s="34">
        <f t="shared" si="146"/>
        <v>0</v>
      </c>
      <c r="L878" s="34">
        <f t="shared" si="141"/>
        <v>627</v>
      </c>
      <c r="M878" s="34">
        <f t="shared" si="142"/>
        <v>0</v>
      </c>
      <c r="N878" s="34" t="str">
        <f t="shared" si="143"/>
        <v>Puntos no considerados</v>
      </c>
      <c r="O878" s="34">
        <f t="shared" si="144"/>
        <v>0</v>
      </c>
      <c r="P878" s="34">
        <f t="shared" si="145"/>
        <v>0</v>
      </c>
    </row>
    <row r="879" spans="3:16" ht="18.600000000000001" customHeight="1" x14ac:dyDescent="0.3">
      <c r="C879"/>
      <c r="D879"/>
      <c r="H879" s="34" t="str">
        <f t="shared" si="138"/>
        <v>LLAYLLAY 19 V</v>
      </c>
      <c r="I879" s="34" t="str">
        <f t="shared" si="139"/>
        <v>SANDEK 2</v>
      </c>
      <c r="J879" s="34" t="str">
        <f t="shared" si="140"/>
        <v>JUAN GOMEZ</v>
      </c>
      <c r="K879" s="34">
        <f t="shared" si="146"/>
        <v>0</v>
      </c>
      <c r="L879" s="34">
        <f t="shared" si="141"/>
        <v>628</v>
      </c>
      <c r="M879" s="34">
        <f t="shared" si="142"/>
        <v>0</v>
      </c>
      <c r="N879" s="34" t="str">
        <f t="shared" si="143"/>
        <v>Puntos no considerados</v>
      </c>
      <c r="O879" s="34">
        <f t="shared" si="144"/>
        <v>0</v>
      </c>
      <c r="P879" s="34">
        <f t="shared" si="145"/>
        <v>0</v>
      </c>
    </row>
    <row r="880" spans="3:16" ht="18.600000000000001" customHeight="1" x14ac:dyDescent="0.3">
      <c r="C880"/>
      <c r="D880"/>
      <c r="H880" s="34" t="str">
        <f t="shared" si="138"/>
        <v>LLAYLLAY 19 V</v>
      </c>
      <c r="I880" s="34" t="str">
        <f t="shared" si="139"/>
        <v>SANDEK 2</v>
      </c>
      <c r="J880" s="34" t="str">
        <f t="shared" si="140"/>
        <v>JUAN GOMEZ</v>
      </c>
      <c r="K880" s="34">
        <f t="shared" si="146"/>
        <v>0</v>
      </c>
      <c r="L880" s="34">
        <f t="shared" si="141"/>
        <v>629</v>
      </c>
      <c r="M880" s="34">
        <f t="shared" si="142"/>
        <v>0</v>
      </c>
      <c r="N880" s="34" t="str">
        <f t="shared" si="143"/>
        <v>Puntos no considerados</v>
      </c>
      <c r="O880" s="34">
        <f t="shared" si="144"/>
        <v>0</v>
      </c>
      <c r="P880" s="34">
        <f t="shared" si="145"/>
        <v>0</v>
      </c>
    </row>
    <row r="881" spans="3:16" ht="18.600000000000001" customHeight="1" x14ac:dyDescent="0.3">
      <c r="C881"/>
      <c r="D881"/>
      <c r="H881" s="34" t="str">
        <f t="shared" si="138"/>
        <v>LLAYLLAY 19 V</v>
      </c>
      <c r="I881" s="34" t="str">
        <f t="shared" si="139"/>
        <v>SANDEK 2</v>
      </c>
      <c r="J881" s="34" t="str">
        <f t="shared" si="140"/>
        <v>JUAN GOMEZ</v>
      </c>
      <c r="K881" s="34">
        <f t="shared" si="146"/>
        <v>0</v>
      </c>
      <c r="L881" s="34">
        <f t="shared" si="141"/>
        <v>630</v>
      </c>
      <c r="M881" s="34">
        <f t="shared" si="142"/>
        <v>0</v>
      </c>
      <c r="N881" s="34" t="str">
        <f t="shared" si="143"/>
        <v>Puntos no considerados</v>
      </c>
      <c r="O881" s="34">
        <f t="shared" si="144"/>
        <v>0</v>
      </c>
      <c r="P881" s="34">
        <f t="shared" si="145"/>
        <v>0</v>
      </c>
    </row>
    <row r="882" spans="3:16" ht="18.600000000000001" customHeight="1" x14ac:dyDescent="0.3">
      <c r="C882"/>
      <c r="D882"/>
      <c r="H882" s="34" t="str">
        <f t="shared" si="138"/>
        <v>LLAYLLAY 19 V</v>
      </c>
      <c r="I882" s="34" t="str">
        <f t="shared" si="139"/>
        <v>SANDEK 2</v>
      </c>
      <c r="J882" s="34" t="str">
        <f t="shared" si="140"/>
        <v>JUAN GOMEZ</v>
      </c>
      <c r="K882" s="34">
        <f t="shared" si="146"/>
        <v>0</v>
      </c>
      <c r="L882" s="34">
        <f t="shared" si="141"/>
        <v>631</v>
      </c>
      <c r="M882" s="34">
        <f t="shared" si="142"/>
        <v>0</v>
      </c>
      <c r="N882" s="34" t="str">
        <f t="shared" si="143"/>
        <v>Puntos no considerados</v>
      </c>
      <c r="O882" s="34">
        <f t="shared" si="144"/>
        <v>0</v>
      </c>
      <c r="P882" s="34">
        <f t="shared" si="145"/>
        <v>0</v>
      </c>
    </row>
    <row r="883" spans="3:16" ht="18.600000000000001" customHeight="1" x14ac:dyDescent="0.3">
      <c r="C883"/>
      <c r="D883"/>
      <c r="H883" s="34" t="str">
        <f t="shared" si="138"/>
        <v>LLAYLLAY 19 V</v>
      </c>
      <c r="I883" s="34" t="str">
        <f t="shared" si="139"/>
        <v>SANDEK 2</v>
      </c>
      <c r="J883" s="34" t="str">
        <f t="shared" si="140"/>
        <v>JUAN GOMEZ</v>
      </c>
      <c r="K883" s="34">
        <f t="shared" si="146"/>
        <v>0</v>
      </c>
      <c r="L883" s="34">
        <f t="shared" si="141"/>
        <v>632</v>
      </c>
      <c r="M883" s="34">
        <f t="shared" si="142"/>
        <v>0</v>
      </c>
      <c r="N883" s="34" t="str">
        <f t="shared" si="143"/>
        <v>Puntos no considerados</v>
      </c>
      <c r="O883" s="34">
        <f t="shared" si="144"/>
        <v>0</v>
      </c>
      <c r="P883" s="34">
        <f t="shared" si="145"/>
        <v>0</v>
      </c>
    </row>
    <row r="884" spans="3:16" ht="18.600000000000001" customHeight="1" x14ac:dyDescent="0.3">
      <c r="C884"/>
      <c r="D884"/>
      <c r="H884" s="34" t="str">
        <f t="shared" si="138"/>
        <v>LLAYLLAY 19 V</v>
      </c>
      <c r="I884" s="34" t="str">
        <f t="shared" si="139"/>
        <v>SANDEK 2</v>
      </c>
      <c r="J884" s="34" t="str">
        <f t="shared" si="140"/>
        <v>JUAN GOMEZ</v>
      </c>
      <c r="K884" s="34">
        <f t="shared" si="146"/>
        <v>0</v>
      </c>
      <c r="L884" s="34">
        <f t="shared" si="141"/>
        <v>633</v>
      </c>
      <c r="M884" s="34">
        <f t="shared" si="142"/>
        <v>0</v>
      </c>
      <c r="N884" s="34" t="str">
        <f t="shared" si="143"/>
        <v>Puntos no considerados</v>
      </c>
      <c r="O884" s="34">
        <f t="shared" si="144"/>
        <v>0</v>
      </c>
      <c r="P884" s="34">
        <f t="shared" si="145"/>
        <v>0</v>
      </c>
    </row>
    <row r="885" spans="3:16" ht="18.600000000000001" customHeight="1" x14ac:dyDescent="0.3">
      <c r="C885"/>
      <c r="D885"/>
      <c r="H885" s="34" t="str">
        <f t="shared" si="138"/>
        <v>LLAYLLAY 19 V</v>
      </c>
      <c r="I885" s="34" t="str">
        <f t="shared" si="139"/>
        <v>SANDEK 2</v>
      </c>
      <c r="J885" s="34" t="str">
        <f t="shared" si="140"/>
        <v>JUAN GOMEZ</v>
      </c>
      <c r="K885" s="34">
        <f t="shared" si="146"/>
        <v>0</v>
      </c>
      <c r="L885" s="34">
        <f t="shared" si="141"/>
        <v>634</v>
      </c>
      <c r="M885" s="34">
        <f t="shared" si="142"/>
        <v>0</v>
      </c>
      <c r="N885" s="34" t="str">
        <f t="shared" si="143"/>
        <v>Puntos no considerados</v>
      </c>
      <c r="O885" s="34">
        <f t="shared" si="144"/>
        <v>0</v>
      </c>
      <c r="P885" s="34">
        <f t="shared" si="145"/>
        <v>0</v>
      </c>
    </row>
    <row r="886" spans="3:16" ht="18.600000000000001" customHeight="1" x14ac:dyDescent="0.3">
      <c r="C886"/>
      <c r="D886"/>
      <c r="H886" s="34" t="str">
        <f t="shared" si="138"/>
        <v>LLAYLLAY 19 V</v>
      </c>
      <c r="I886" s="34" t="str">
        <f t="shared" si="139"/>
        <v>SANDEK 2</v>
      </c>
      <c r="J886" s="34" t="str">
        <f t="shared" si="140"/>
        <v>JUAN GOMEZ</v>
      </c>
      <c r="K886" s="34">
        <f t="shared" si="146"/>
        <v>0</v>
      </c>
      <c r="L886" s="34">
        <f t="shared" si="141"/>
        <v>635</v>
      </c>
      <c r="M886" s="34">
        <f t="shared" si="142"/>
        <v>0</v>
      </c>
      <c r="N886" s="34" t="str">
        <f t="shared" si="143"/>
        <v>Puntos no considerados</v>
      </c>
      <c r="O886" s="34">
        <f t="shared" si="144"/>
        <v>0</v>
      </c>
      <c r="P886" s="34">
        <f t="shared" si="145"/>
        <v>0</v>
      </c>
    </row>
    <row r="887" spans="3:16" ht="18.600000000000001" customHeight="1" x14ac:dyDescent="0.3">
      <c r="C887"/>
      <c r="D887"/>
      <c r="H887" s="34" t="str">
        <f t="shared" si="138"/>
        <v>LLAYLLAY 19 V</v>
      </c>
      <c r="I887" s="34" t="str">
        <f t="shared" si="139"/>
        <v>SANDEK 2</v>
      </c>
      <c r="J887" s="34" t="str">
        <f t="shared" si="140"/>
        <v>JUAN GOMEZ</v>
      </c>
      <c r="K887" s="34">
        <f t="shared" si="146"/>
        <v>0</v>
      </c>
      <c r="L887" s="34">
        <f t="shared" si="141"/>
        <v>636</v>
      </c>
      <c r="M887" s="34">
        <f t="shared" si="142"/>
        <v>0</v>
      </c>
      <c r="N887" s="34" t="str">
        <f t="shared" si="143"/>
        <v>Puntos no considerados</v>
      </c>
      <c r="O887" s="34">
        <f t="shared" si="144"/>
        <v>0</v>
      </c>
      <c r="P887" s="34">
        <f t="shared" si="145"/>
        <v>0</v>
      </c>
    </row>
    <row r="888" spans="3:16" ht="18.600000000000001" customHeight="1" x14ac:dyDescent="0.3">
      <c r="C888"/>
      <c r="D888"/>
      <c r="H888" s="34" t="str">
        <f t="shared" si="138"/>
        <v>LLAYLLAY 19 V</v>
      </c>
      <c r="I888" s="34" t="str">
        <f t="shared" si="139"/>
        <v>SANDEK 2</v>
      </c>
      <c r="J888" s="34" t="str">
        <f t="shared" si="140"/>
        <v>JUAN GOMEZ</v>
      </c>
      <c r="K888" s="34">
        <f t="shared" si="146"/>
        <v>0</v>
      </c>
      <c r="L888" s="34">
        <f t="shared" si="141"/>
        <v>637</v>
      </c>
      <c r="M888" s="34">
        <f t="shared" si="142"/>
        <v>0</v>
      </c>
      <c r="N888" s="34" t="str">
        <f t="shared" si="143"/>
        <v>Puntos no considerados</v>
      </c>
      <c r="O888" s="34">
        <f t="shared" si="144"/>
        <v>0</v>
      </c>
      <c r="P888" s="34">
        <f t="shared" si="145"/>
        <v>0</v>
      </c>
    </row>
    <row r="889" spans="3:16" ht="18.600000000000001" customHeight="1" x14ac:dyDescent="0.3">
      <c r="C889"/>
      <c r="D889"/>
      <c r="H889" s="34" t="str">
        <f t="shared" si="138"/>
        <v>LLAYLLAY 19 V</v>
      </c>
      <c r="I889" s="34" t="str">
        <f t="shared" si="139"/>
        <v>SANDEK 2</v>
      </c>
      <c r="J889" s="34" t="str">
        <f t="shared" si="140"/>
        <v>JUAN GOMEZ</v>
      </c>
      <c r="K889" s="34">
        <f t="shared" si="146"/>
        <v>0</v>
      </c>
      <c r="L889" s="34">
        <f t="shared" si="141"/>
        <v>638</v>
      </c>
      <c r="M889" s="34">
        <f t="shared" si="142"/>
        <v>0</v>
      </c>
      <c r="N889" s="34" t="str">
        <f t="shared" si="143"/>
        <v>Puntos no considerados</v>
      </c>
      <c r="O889" s="34">
        <f t="shared" si="144"/>
        <v>0</v>
      </c>
      <c r="P889" s="34">
        <f t="shared" si="145"/>
        <v>0</v>
      </c>
    </row>
    <row r="890" spans="3:16" ht="18.600000000000001" customHeight="1" x14ac:dyDescent="0.3">
      <c r="C890"/>
      <c r="D890"/>
      <c r="H890" s="34" t="str">
        <f t="shared" si="138"/>
        <v>LLAYLLAY 19 V</v>
      </c>
      <c r="I890" s="34" t="str">
        <f t="shared" si="139"/>
        <v>SANDEK 2</v>
      </c>
      <c r="J890" s="34" t="str">
        <f t="shared" si="140"/>
        <v>JUAN GOMEZ</v>
      </c>
      <c r="K890" s="34">
        <f t="shared" si="146"/>
        <v>0</v>
      </c>
      <c r="L890" s="34">
        <f t="shared" si="141"/>
        <v>639</v>
      </c>
      <c r="M890" s="34">
        <f t="shared" si="142"/>
        <v>0</v>
      </c>
      <c r="N890" s="34" t="str">
        <f t="shared" si="143"/>
        <v>Puntos no considerados</v>
      </c>
      <c r="O890" s="34">
        <f t="shared" si="144"/>
        <v>0</v>
      </c>
      <c r="P890" s="34">
        <f t="shared" si="145"/>
        <v>0</v>
      </c>
    </row>
    <row r="891" spans="3:16" ht="18.600000000000001" customHeight="1" x14ac:dyDescent="0.3">
      <c r="C891"/>
      <c r="D891"/>
      <c r="H891" s="34" t="str">
        <f t="shared" si="138"/>
        <v>LLAYLLAY 19 V</v>
      </c>
      <c r="I891" s="34" t="str">
        <f t="shared" si="139"/>
        <v>SANDEK 2</v>
      </c>
      <c r="J891" s="34" t="str">
        <f t="shared" si="140"/>
        <v>JUAN GOMEZ</v>
      </c>
      <c r="K891" s="34">
        <f t="shared" si="146"/>
        <v>0</v>
      </c>
      <c r="L891" s="34">
        <f t="shared" si="141"/>
        <v>640</v>
      </c>
      <c r="M891" s="34">
        <f t="shared" si="142"/>
        <v>0</v>
      </c>
      <c r="N891" s="34" t="str">
        <f t="shared" si="143"/>
        <v>Puntos no considerados</v>
      </c>
      <c r="O891" s="34">
        <f t="shared" si="144"/>
        <v>0</v>
      </c>
      <c r="P891" s="34">
        <f t="shared" si="145"/>
        <v>0</v>
      </c>
    </row>
    <row r="892" spans="3:16" ht="18.600000000000001" customHeight="1" x14ac:dyDescent="0.3">
      <c r="C892"/>
      <c r="D892"/>
      <c r="H892" s="34" t="str">
        <f t="shared" si="138"/>
        <v>LLAYLLAY 19 V</v>
      </c>
      <c r="I892" s="34" t="str">
        <f t="shared" si="139"/>
        <v>SANDEK 2</v>
      </c>
      <c r="J892" s="34" t="str">
        <f t="shared" si="140"/>
        <v>JUAN GOMEZ</v>
      </c>
      <c r="K892" s="34">
        <f t="shared" si="146"/>
        <v>0</v>
      </c>
      <c r="L892" s="34">
        <f t="shared" si="141"/>
        <v>641</v>
      </c>
      <c r="M892" s="34">
        <f t="shared" si="142"/>
        <v>0</v>
      </c>
      <c r="N892" s="34" t="str">
        <f t="shared" si="143"/>
        <v>Puntos no considerados</v>
      </c>
      <c r="O892" s="34">
        <f t="shared" si="144"/>
        <v>0</v>
      </c>
      <c r="P892" s="34">
        <f t="shared" si="145"/>
        <v>0</v>
      </c>
    </row>
    <row r="893" spans="3:16" ht="18.600000000000001" customHeight="1" x14ac:dyDescent="0.3">
      <c r="C893"/>
      <c r="D893"/>
      <c r="H893" s="34" t="str">
        <f t="shared" ref="H893:H956" si="147">IF(A893="",H892,A893)</f>
        <v>LLAYLLAY 19 V</v>
      </c>
      <c r="I893" s="34" t="str">
        <f t="shared" ref="I893:I956" si="148">IF(B893="",I892,B893)</f>
        <v>SANDEK 2</v>
      </c>
      <c r="J893" s="34" t="str">
        <f t="shared" ref="J893:J956" si="149">IF(C893="",J892,C893)</f>
        <v>JUAN GOMEZ</v>
      </c>
      <c r="K893" s="34">
        <f t="shared" si="146"/>
        <v>0</v>
      </c>
      <c r="L893" s="34">
        <f t="shared" ref="L893:L956" si="150">IF(H893=H892,IF(I893=I892,L892+1,1),1)</f>
        <v>642</v>
      </c>
      <c r="M893" s="34">
        <f t="shared" ref="M893:M956" si="151">IF(L893&lt;5,1,0)</f>
        <v>0</v>
      </c>
      <c r="N893" s="34" t="str">
        <f t="shared" ref="N893:N956" si="152">IF(M893=1,"Puntos por equipo","Puntos no considerados")</f>
        <v>Puntos no considerados</v>
      </c>
      <c r="O893" s="34">
        <f t="shared" ref="O893:O956" si="153">M893*K893</f>
        <v>0</v>
      </c>
      <c r="P893" s="34">
        <f t="shared" ref="P893:P956" si="154">(1-M893)*K893</f>
        <v>0</v>
      </c>
    </row>
    <row r="894" spans="3:16" ht="18.600000000000001" customHeight="1" x14ac:dyDescent="0.3">
      <c r="C894"/>
      <c r="D894"/>
      <c r="H894" s="34" t="str">
        <f t="shared" si="147"/>
        <v>LLAYLLAY 19 V</v>
      </c>
      <c r="I894" s="34" t="str">
        <f t="shared" si="148"/>
        <v>SANDEK 2</v>
      </c>
      <c r="J894" s="34" t="str">
        <f t="shared" si="149"/>
        <v>JUAN GOMEZ</v>
      </c>
      <c r="K894" s="34">
        <f t="shared" si="146"/>
        <v>0</v>
      </c>
      <c r="L894" s="34">
        <f t="shared" si="150"/>
        <v>643</v>
      </c>
      <c r="M894" s="34">
        <f t="shared" si="151"/>
        <v>0</v>
      </c>
      <c r="N894" s="34" t="str">
        <f t="shared" si="152"/>
        <v>Puntos no considerados</v>
      </c>
      <c r="O894" s="34">
        <f t="shared" si="153"/>
        <v>0</v>
      </c>
      <c r="P894" s="34">
        <f t="shared" si="154"/>
        <v>0</v>
      </c>
    </row>
    <row r="895" spans="3:16" ht="18.600000000000001" customHeight="1" x14ac:dyDescent="0.3">
      <c r="C895"/>
      <c r="D895"/>
      <c r="H895" s="34" t="str">
        <f t="shared" si="147"/>
        <v>LLAYLLAY 19 V</v>
      </c>
      <c r="I895" s="34" t="str">
        <f t="shared" si="148"/>
        <v>SANDEK 2</v>
      </c>
      <c r="J895" s="34" t="str">
        <f t="shared" si="149"/>
        <v>JUAN GOMEZ</v>
      </c>
      <c r="K895" s="34">
        <f t="shared" si="146"/>
        <v>0</v>
      </c>
      <c r="L895" s="34">
        <f t="shared" si="150"/>
        <v>644</v>
      </c>
      <c r="M895" s="34">
        <f t="shared" si="151"/>
        <v>0</v>
      </c>
      <c r="N895" s="34" t="str">
        <f t="shared" si="152"/>
        <v>Puntos no considerados</v>
      </c>
      <c r="O895" s="34">
        <f t="shared" si="153"/>
        <v>0</v>
      </c>
      <c r="P895" s="34">
        <f t="shared" si="154"/>
        <v>0</v>
      </c>
    </row>
    <row r="896" spans="3:16" ht="18.600000000000001" customHeight="1" x14ac:dyDescent="0.3">
      <c r="C896"/>
      <c r="D896"/>
      <c r="H896" s="34" t="str">
        <f t="shared" si="147"/>
        <v>LLAYLLAY 19 V</v>
      </c>
      <c r="I896" s="34" t="str">
        <f t="shared" si="148"/>
        <v>SANDEK 2</v>
      </c>
      <c r="J896" s="34" t="str">
        <f t="shared" si="149"/>
        <v>JUAN GOMEZ</v>
      </c>
      <c r="K896" s="34">
        <f t="shared" si="146"/>
        <v>0</v>
      </c>
      <c r="L896" s="34">
        <f t="shared" si="150"/>
        <v>645</v>
      </c>
      <c r="M896" s="34">
        <f t="shared" si="151"/>
        <v>0</v>
      </c>
      <c r="N896" s="34" t="str">
        <f t="shared" si="152"/>
        <v>Puntos no considerados</v>
      </c>
      <c r="O896" s="34">
        <f t="shared" si="153"/>
        <v>0</v>
      </c>
      <c r="P896" s="34">
        <f t="shared" si="154"/>
        <v>0</v>
      </c>
    </row>
    <row r="897" spans="3:16" ht="18.600000000000001" customHeight="1" x14ac:dyDescent="0.3">
      <c r="C897"/>
      <c r="D897"/>
      <c r="H897" s="34" t="str">
        <f t="shared" si="147"/>
        <v>LLAYLLAY 19 V</v>
      </c>
      <c r="I897" s="34" t="str">
        <f t="shared" si="148"/>
        <v>SANDEK 2</v>
      </c>
      <c r="J897" s="34" t="str">
        <f t="shared" si="149"/>
        <v>JUAN GOMEZ</v>
      </c>
      <c r="K897" s="34">
        <f t="shared" si="146"/>
        <v>0</v>
      </c>
      <c r="L897" s="34">
        <f t="shared" si="150"/>
        <v>646</v>
      </c>
      <c r="M897" s="34">
        <f t="shared" si="151"/>
        <v>0</v>
      </c>
      <c r="N897" s="34" t="str">
        <f t="shared" si="152"/>
        <v>Puntos no considerados</v>
      </c>
      <c r="O897" s="34">
        <f t="shared" si="153"/>
        <v>0</v>
      </c>
      <c r="P897" s="34">
        <f t="shared" si="154"/>
        <v>0</v>
      </c>
    </row>
    <row r="898" spans="3:16" ht="18.600000000000001" customHeight="1" x14ac:dyDescent="0.3">
      <c r="C898"/>
      <c r="D898"/>
      <c r="H898" s="34" t="str">
        <f t="shared" si="147"/>
        <v>LLAYLLAY 19 V</v>
      </c>
      <c r="I898" s="34" t="str">
        <f t="shared" si="148"/>
        <v>SANDEK 2</v>
      </c>
      <c r="J898" s="34" t="str">
        <f t="shared" si="149"/>
        <v>JUAN GOMEZ</v>
      </c>
      <c r="K898" s="34">
        <f t="shared" si="146"/>
        <v>0</v>
      </c>
      <c r="L898" s="34">
        <f t="shared" si="150"/>
        <v>647</v>
      </c>
      <c r="M898" s="34">
        <f t="shared" si="151"/>
        <v>0</v>
      </c>
      <c r="N898" s="34" t="str">
        <f t="shared" si="152"/>
        <v>Puntos no considerados</v>
      </c>
      <c r="O898" s="34">
        <f t="shared" si="153"/>
        <v>0</v>
      </c>
      <c r="P898" s="34">
        <f t="shared" si="154"/>
        <v>0</v>
      </c>
    </row>
    <row r="899" spans="3:16" ht="18.600000000000001" customHeight="1" x14ac:dyDescent="0.3">
      <c r="C899"/>
      <c r="D899"/>
      <c r="H899" s="34" t="str">
        <f t="shared" si="147"/>
        <v>LLAYLLAY 19 V</v>
      </c>
      <c r="I899" s="34" t="str">
        <f t="shared" si="148"/>
        <v>SANDEK 2</v>
      </c>
      <c r="J899" s="34" t="str">
        <f t="shared" si="149"/>
        <v>JUAN GOMEZ</v>
      </c>
      <c r="K899" s="34">
        <f t="shared" si="146"/>
        <v>0</v>
      </c>
      <c r="L899" s="34">
        <f t="shared" si="150"/>
        <v>648</v>
      </c>
      <c r="M899" s="34">
        <f t="shared" si="151"/>
        <v>0</v>
      </c>
      <c r="N899" s="34" t="str">
        <f t="shared" si="152"/>
        <v>Puntos no considerados</v>
      </c>
      <c r="O899" s="34">
        <f t="shared" si="153"/>
        <v>0</v>
      </c>
      <c r="P899" s="34">
        <f t="shared" si="154"/>
        <v>0</v>
      </c>
    </row>
    <row r="900" spans="3:16" ht="18.600000000000001" customHeight="1" x14ac:dyDescent="0.3">
      <c r="C900"/>
      <c r="D900"/>
      <c r="H900" s="34" t="str">
        <f t="shared" si="147"/>
        <v>LLAYLLAY 19 V</v>
      </c>
      <c r="I900" s="34" t="str">
        <f t="shared" si="148"/>
        <v>SANDEK 2</v>
      </c>
      <c r="J900" s="34" t="str">
        <f t="shared" si="149"/>
        <v>JUAN GOMEZ</v>
      </c>
      <c r="K900" s="34">
        <f t="shared" si="146"/>
        <v>0</v>
      </c>
      <c r="L900" s="34">
        <f t="shared" si="150"/>
        <v>649</v>
      </c>
      <c r="M900" s="34">
        <f t="shared" si="151"/>
        <v>0</v>
      </c>
      <c r="N900" s="34" t="str">
        <f t="shared" si="152"/>
        <v>Puntos no considerados</v>
      </c>
      <c r="O900" s="34">
        <f t="shared" si="153"/>
        <v>0</v>
      </c>
      <c r="P900" s="34">
        <f t="shared" si="154"/>
        <v>0</v>
      </c>
    </row>
    <row r="901" spans="3:16" ht="18.600000000000001" customHeight="1" x14ac:dyDescent="0.3">
      <c r="C901"/>
      <c r="D901"/>
      <c r="H901" s="34" t="str">
        <f t="shared" si="147"/>
        <v>LLAYLLAY 19 V</v>
      </c>
      <c r="I901" s="34" t="str">
        <f t="shared" si="148"/>
        <v>SANDEK 2</v>
      </c>
      <c r="J901" s="34" t="str">
        <f t="shared" si="149"/>
        <v>JUAN GOMEZ</v>
      </c>
      <c r="K901" s="34">
        <f t="shared" si="146"/>
        <v>0</v>
      </c>
      <c r="L901" s="34">
        <f t="shared" si="150"/>
        <v>650</v>
      </c>
      <c r="M901" s="34">
        <f t="shared" si="151"/>
        <v>0</v>
      </c>
      <c r="N901" s="34" t="str">
        <f t="shared" si="152"/>
        <v>Puntos no considerados</v>
      </c>
      <c r="O901" s="34">
        <f t="shared" si="153"/>
        <v>0</v>
      </c>
      <c r="P901" s="34">
        <f t="shared" si="154"/>
        <v>0</v>
      </c>
    </row>
    <row r="902" spans="3:16" ht="18.600000000000001" customHeight="1" x14ac:dyDescent="0.3">
      <c r="C902"/>
      <c r="D902"/>
      <c r="H902" s="34" t="str">
        <f t="shared" si="147"/>
        <v>LLAYLLAY 19 V</v>
      </c>
      <c r="I902" s="34" t="str">
        <f t="shared" si="148"/>
        <v>SANDEK 2</v>
      </c>
      <c r="J902" s="34" t="str">
        <f t="shared" si="149"/>
        <v>JUAN GOMEZ</v>
      </c>
      <c r="K902" s="34">
        <f t="shared" si="146"/>
        <v>0</v>
      </c>
      <c r="L902" s="34">
        <f t="shared" si="150"/>
        <v>651</v>
      </c>
      <c r="M902" s="34">
        <f t="shared" si="151"/>
        <v>0</v>
      </c>
      <c r="N902" s="34" t="str">
        <f t="shared" si="152"/>
        <v>Puntos no considerados</v>
      </c>
      <c r="O902" s="34">
        <f t="shared" si="153"/>
        <v>0</v>
      </c>
      <c r="P902" s="34">
        <f t="shared" si="154"/>
        <v>0</v>
      </c>
    </row>
    <row r="903" spans="3:16" ht="18.600000000000001" customHeight="1" x14ac:dyDescent="0.3">
      <c r="C903"/>
      <c r="D903"/>
      <c r="H903" s="34" t="str">
        <f t="shared" si="147"/>
        <v>LLAYLLAY 19 V</v>
      </c>
      <c r="I903" s="34" t="str">
        <f t="shared" si="148"/>
        <v>SANDEK 2</v>
      </c>
      <c r="J903" s="34" t="str">
        <f t="shared" si="149"/>
        <v>JUAN GOMEZ</v>
      </c>
      <c r="K903" s="34">
        <f t="shared" ref="K903:K966" si="155">D903</f>
        <v>0</v>
      </c>
      <c r="L903" s="34">
        <f t="shared" si="150"/>
        <v>652</v>
      </c>
      <c r="M903" s="34">
        <f t="shared" si="151"/>
        <v>0</v>
      </c>
      <c r="N903" s="34" t="str">
        <f t="shared" si="152"/>
        <v>Puntos no considerados</v>
      </c>
      <c r="O903" s="34">
        <f t="shared" si="153"/>
        <v>0</v>
      </c>
      <c r="P903" s="34">
        <f t="shared" si="154"/>
        <v>0</v>
      </c>
    </row>
    <row r="904" spans="3:16" ht="18.600000000000001" customHeight="1" x14ac:dyDescent="0.3">
      <c r="C904"/>
      <c r="D904"/>
      <c r="H904" s="34" t="str">
        <f t="shared" si="147"/>
        <v>LLAYLLAY 19 V</v>
      </c>
      <c r="I904" s="34" t="str">
        <f t="shared" si="148"/>
        <v>SANDEK 2</v>
      </c>
      <c r="J904" s="34" t="str">
        <f t="shared" si="149"/>
        <v>JUAN GOMEZ</v>
      </c>
      <c r="K904" s="34">
        <f t="shared" si="155"/>
        <v>0</v>
      </c>
      <c r="L904" s="34">
        <f t="shared" si="150"/>
        <v>653</v>
      </c>
      <c r="M904" s="34">
        <f t="shared" si="151"/>
        <v>0</v>
      </c>
      <c r="N904" s="34" t="str">
        <f t="shared" si="152"/>
        <v>Puntos no considerados</v>
      </c>
      <c r="O904" s="34">
        <f t="shared" si="153"/>
        <v>0</v>
      </c>
      <c r="P904" s="34">
        <f t="shared" si="154"/>
        <v>0</v>
      </c>
    </row>
    <row r="905" spans="3:16" ht="18.600000000000001" customHeight="1" x14ac:dyDescent="0.3">
      <c r="C905"/>
      <c r="D905"/>
      <c r="H905" s="34" t="str">
        <f t="shared" si="147"/>
        <v>LLAYLLAY 19 V</v>
      </c>
      <c r="I905" s="34" t="str">
        <f t="shared" si="148"/>
        <v>SANDEK 2</v>
      </c>
      <c r="J905" s="34" t="str">
        <f t="shared" si="149"/>
        <v>JUAN GOMEZ</v>
      </c>
      <c r="K905" s="34">
        <f t="shared" si="155"/>
        <v>0</v>
      </c>
      <c r="L905" s="34">
        <f t="shared" si="150"/>
        <v>654</v>
      </c>
      <c r="M905" s="34">
        <f t="shared" si="151"/>
        <v>0</v>
      </c>
      <c r="N905" s="34" t="str">
        <f t="shared" si="152"/>
        <v>Puntos no considerados</v>
      </c>
      <c r="O905" s="34">
        <f t="shared" si="153"/>
        <v>0</v>
      </c>
      <c r="P905" s="34">
        <f t="shared" si="154"/>
        <v>0</v>
      </c>
    </row>
    <row r="906" spans="3:16" ht="18.600000000000001" customHeight="1" x14ac:dyDescent="0.3">
      <c r="C906"/>
      <c r="D906"/>
      <c r="H906" s="34" t="str">
        <f t="shared" si="147"/>
        <v>LLAYLLAY 19 V</v>
      </c>
      <c r="I906" s="34" t="str">
        <f t="shared" si="148"/>
        <v>SANDEK 2</v>
      </c>
      <c r="J906" s="34" t="str">
        <f t="shared" si="149"/>
        <v>JUAN GOMEZ</v>
      </c>
      <c r="K906" s="34">
        <f t="shared" si="155"/>
        <v>0</v>
      </c>
      <c r="L906" s="34">
        <f t="shared" si="150"/>
        <v>655</v>
      </c>
      <c r="M906" s="34">
        <f t="shared" si="151"/>
        <v>0</v>
      </c>
      <c r="N906" s="34" t="str">
        <f t="shared" si="152"/>
        <v>Puntos no considerados</v>
      </c>
      <c r="O906" s="34">
        <f t="shared" si="153"/>
        <v>0</v>
      </c>
      <c r="P906" s="34">
        <f t="shared" si="154"/>
        <v>0</v>
      </c>
    </row>
    <row r="907" spans="3:16" ht="18.600000000000001" customHeight="1" x14ac:dyDescent="0.3">
      <c r="C907"/>
      <c r="D907"/>
      <c r="H907" s="34" t="str">
        <f t="shared" si="147"/>
        <v>LLAYLLAY 19 V</v>
      </c>
      <c r="I907" s="34" t="str">
        <f t="shared" si="148"/>
        <v>SANDEK 2</v>
      </c>
      <c r="J907" s="34" t="str">
        <f t="shared" si="149"/>
        <v>JUAN GOMEZ</v>
      </c>
      <c r="K907" s="34">
        <f t="shared" si="155"/>
        <v>0</v>
      </c>
      <c r="L907" s="34">
        <f t="shared" si="150"/>
        <v>656</v>
      </c>
      <c r="M907" s="34">
        <f t="shared" si="151"/>
        <v>0</v>
      </c>
      <c r="N907" s="34" t="str">
        <f t="shared" si="152"/>
        <v>Puntos no considerados</v>
      </c>
      <c r="O907" s="34">
        <f t="shared" si="153"/>
        <v>0</v>
      </c>
      <c r="P907" s="34">
        <f t="shared" si="154"/>
        <v>0</v>
      </c>
    </row>
    <row r="908" spans="3:16" ht="18.600000000000001" customHeight="1" x14ac:dyDescent="0.3">
      <c r="C908"/>
      <c r="D908"/>
      <c r="H908" s="34" t="str">
        <f t="shared" si="147"/>
        <v>LLAYLLAY 19 V</v>
      </c>
      <c r="I908" s="34" t="str">
        <f t="shared" si="148"/>
        <v>SANDEK 2</v>
      </c>
      <c r="J908" s="34" t="str">
        <f t="shared" si="149"/>
        <v>JUAN GOMEZ</v>
      </c>
      <c r="K908" s="34">
        <f t="shared" si="155"/>
        <v>0</v>
      </c>
      <c r="L908" s="34">
        <f t="shared" si="150"/>
        <v>657</v>
      </c>
      <c r="M908" s="34">
        <f t="shared" si="151"/>
        <v>0</v>
      </c>
      <c r="N908" s="34" t="str">
        <f t="shared" si="152"/>
        <v>Puntos no considerados</v>
      </c>
      <c r="O908" s="34">
        <f t="shared" si="153"/>
        <v>0</v>
      </c>
      <c r="P908" s="34">
        <f t="shared" si="154"/>
        <v>0</v>
      </c>
    </row>
    <row r="909" spans="3:16" ht="18.600000000000001" customHeight="1" x14ac:dyDescent="0.3">
      <c r="C909"/>
      <c r="D909"/>
      <c r="H909" s="34" t="str">
        <f t="shared" si="147"/>
        <v>LLAYLLAY 19 V</v>
      </c>
      <c r="I909" s="34" t="str">
        <f t="shared" si="148"/>
        <v>SANDEK 2</v>
      </c>
      <c r="J909" s="34" t="str">
        <f t="shared" si="149"/>
        <v>JUAN GOMEZ</v>
      </c>
      <c r="K909" s="34">
        <f t="shared" si="155"/>
        <v>0</v>
      </c>
      <c r="L909" s="34">
        <f t="shared" si="150"/>
        <v>658</v>
      </c>
      <c r="M909" s="34">
        <f t="shared" si="151"/>
        <v>0</v>
      </c>
      <c r="N909" s="34" t="str">
        <f t="shared" si="152"/>
        <v>Puntos no considerados</v>
      </c>
      <c r="O909" s="34">
        <f t="shared" si="153"/>
        <v>0</v>
      </c>
      <c r="P909" s="34">
        <f t="shared" si="154"/>
        <v>0</v>
      </c>
    </row>
    <row r="910" spans="3:16" ht="18.600000000000001" customHeight="1" x14ac:dyDescent="0.3">
      <c r="C910"/>
      <c r="D910"/>
      <c r="H910" s="34" t="str">
        <f t="shared" si="147"/>
        <v>LLAYLLAY 19 V</v>
      </c>
      <c r="I910" s="34" t="str">
        <f t="shared" si="148"/>
        <v>SANDEK 2</v>
      </c>
      <c r="J910" s="34" t="str">
        <f t="shared" si="149"/>
        <v>JUAN GOMEZ</v>
      </c>
      <c r="K910" s="34">
        <f t="shared" si="155"/>
        <v>0</v>
      </c>
      <c r="L910" s="34">
        <f t="shared" si="150"/>
        <v>659</v>
      </c>
      <c r="M910" s="34">
        <f t="shared" si="151"/>
        <v>0</v>
      </c>
      <c r="N910" s="34" t="str">
        <f t="shared" si="152"/>
        <v>Puntos no considerados</v>
      </c>
      <c r="O910" s="34">
        <f t="shared" si="153"/>
        <v>0</v>
      </c>
      <c r="P910" s="34">
        <f t="shared" si="154"/>
        <v>0</v>
      </c>
    </row>
    <row r="911" spans="3:16" ht="18.600000000000001" customHeight="1" x14ac:dyDescent="0.3">
      <c r="C911"/>
      <c r="D911"/>
      <c r="H911" s="34" t="str">
        <f t="shared" si="147"/>
        <v>LLAYLLAY 19 V</v>
      </c>
      <c r="I911" s="34" t="str">
        <f t="shared" si="148"/>
        <v>SANDEK 2</v>
      </c>
      <c r="J911" s="34" t="str">
        <f t="shared" si="149"/>
        <v>JUAN GOMEZ</v>
      </c>
      <c r="K911" s="34">
        <f t="shared" si="155"/>
        <v>0</v>
      </c>
      <c r="L911" s="34">
        <f t="shared" si="150"/>
        <v>660</v>
      </c>
      <c r="M911" s="34">
        <f t="shared" si="151"/>
        <v>0</v>
      </c>
      <c r="N911" s="34" t="str">
        <f t="shared" si="152"/>
        <v>Puntos no considerados</v>
      </c>
      <c r="O911" s="34">
        <f t="shared" si="153"/>
        <v>0</v>
      </c>
      <c r="P911" s="34">
        <f t="shared" si="154"/>
        <v>0</v>
      </c>
    </row>
    <row r="912" spans="3:16" ht="18.600000000000001" customHeight="1" x14ac:dyDescent="0.3">
      <c r="C912"/>
      <c r="D912"/>
      <c r="H912" s="34" t="str">
        <f t="shared" si="147"/>
        <v>LLAYLLAY 19 V</v>
      </c>
      <c r="I912" s="34" t="str">
        <f t="shared" si="148"/>
        <v>SANDEK 2</v>
      </c>
      <c r="J912" s="34" t="str">
        <f t="shared" si="149"/>
        <v>JUAN GOMEZ</v>
      </c>
      <c r="K912" s="34">
        <f t="shared" si="155"/>
        <v>0</v>
      </c>
      <c r="L912" s="34">
        <f t="shared" si="150"/>
        <v>661</v>
      </c>
      <c r="M912" s="34">
        <f t="shared" si="151"/>
        <v>0</v>
      </c>
      <c r="N912" s="34" t="str">
        <f t="shared" si="152"/>
        <v>Puntos no considerados</v>
      </c>
      <c r="O912" s="34">
        <f t="shared" si="153"/>
        <v>0</v>
      </c>
      <c r="P912" s="34">
        <f t="shared" si="154"/>
        <v>0</v>
      </c>
    </row>
    <row r="913" spans="1:16" ht="18.600000000000001" customHeight="1" x14ac:dyDescent="0.3">
      <c r="C913"/>
      <c r="D913"/>
      <c r="H913" s="34" t="str">
        <f t="shared" si="147"/>
        <v>LLAYLLAY 19 V</v>
      </c>
      <c r="I913" s="34" t="str">
        <f t="shared" si="148"/>
        <v>SANDEK 2</v>
      </c>
      <c r="J913" s="34" t="str">
        <f t="shared" si="149"/>
        <v>JUAN GOMEZ</v>
      </c>
      <c r="K913" s="34">
        <f t="shared" si="155"/>
        <v>0</v>
      </c>
      <c r="L913" s="34">
        <f t="shared" si="150"/>
        <v>662</v>
      </c>
      <c r="M913" s="34">
        <f t="shared" si="151"/>
        <v>0</v>
      </c>
      <c r="N913" s="34" t="str">
        <f t="shared" si="152"/>
        <v>Puntos no considerados</v>
      </c>
      <c r="O913" s="34">
        <f t="shared" si="153"/>
        <v>0</v>
      </c>
      <c r="P913" s="34">
        <f t="shared" si="154"/>
        <v>0</v>
      </c>
    </row>
    <row r="914" spans="1:16" ht="18.600000000000001" customHeight="1" x14ac:dyDescent="0.3">
      <c r="C914"/>
      <c r="D914"/>
      <c r="H914" s="34" t="str">
        <f t="shared" si="147"/>
        <v>LLAYLLAY 19 V</v>
      </c>
      <c r="I914" s="34" t="str">
        <f t="shared" si="148"/>
        <v>SANDEK 2</v>
      </c>
      <c r="J914" s="34" t="str">
        <f t="shared" si="149"/>
        <v>JUAN GOMEZ</v>
      </c>
      <c r="K914" s="34">
        <f t="shared" si="155"/>
        <v>0</v>
      </c>
      <c r="L914" s="34">
        <f t="shared" si="150"/>
        <v>663</v>
      </c>
      <c r="M914" s="34">
        <f t="shared" si="151"/>
        <v>0</v>
      </c>
      <c r="N914" s="34" t="str">
        <f t="shared" si="152"/>
        <v>Puntos no considerados</v>
      </c>
      <c r="O914" s="34">
        <f t="shared" si="153"/>
        <v>0</v>
      </c>
      <c r="P914" s="34">
        <f t="shared" si="154"/>
        <v>0</v>
      </c>
    </row>
    <row r="915" spans="1:16" ht="18.600000000000001" customHeight="1" x14ac:dyDescent="0.3">
      <c r="C915"/>
      <c r="D915"/>
      <c r="H915" s="34" t="str">
        <f t="shared" si="147"/>
        <v>LLAYLLAY 19 V</v>
      </c>
      <c r="I915" s="34" t="str">
        <f t="shared" si="148"/>
        <v>SANDEK 2</v>
      </c>
      <c r="J915" s="34" t="str">
        <f t="shared" si="149"/>
        <v>JUAN GOMEZ</v>
      </c>
      <c r="K915" s="34">
        <f t="shared" si="155"/>
        <v>0</v>
      </c>
      <c r="L915" s="34">
        <f t="shared" si="150"/>
        <v>664</v>
      </c>
      <c r="M915" s="34">
        <f t="shared" si="151"/>
        <v>0</v>
      </c>
      <c r="N915" s="34" t="str">
        <f t="shared" si="152"/>
        <v>Puntos no considerados</v>
      </c>
      <c r="O915" s="34">
        <f t="shared" si="153"/>
        <v>0</v>
      </c>
      <c r="P915" s="34">
        <f t="shared" si="154"/>
        <v>0</v>
      </c>
    </row>
    <row r="916" spans="1:16" ht="18.600000000000001" customHeight="1" x14ac:dyDescent="0.3">
      <c r="C916"/>
      <c r="D916"/>
      <c r="H916" s="34" t="str">
        <f t="shared" si="147"/>
        <v>LLAYLLAY 19 V</v>
      </c>
      <c r="I916" s="34" t="str">
        <f t="shared" si="148"/>
        <v>SANDEK 2</v>
      </c>
      <c r="J916" s="34" t="str">
        <f t="shared" si="149"/>
        <v>JUAN GOMEZ</v>
      </c>
      <c r="K916" s="34">
        <f t="shared" si="155"/>
        <v>0</v>
      </c>
      <c r="L916" s="34">
        <f t="shared" si="150"/>
        <v>665</v>
      </c>
      <c r="M916" s="34">
        <f t="shared" si="151"/>
        <v>0</v>
      </c>
      <c r="N916" s="34" t="str">
        <f t="shared" si="152"/>
        <v>Puntos no considerados</v>
      </c>
      <c r="O916" s="34">
        <f t="shared" si="153"/>
        <v>0</v>
      </c>
      <c r="P916" s="34">
        <f t="shared" si="154"/>
        <v>0</v>
      </c>
    </row>
    <row r="917" spans="1:16" ht="18.600000000000001" customHeight="1" x14ac:dyDescent="0.3">
      <c r="C917"/>
      <c r="D917"/>
      <c r="H917" s="34" t="str">
        <f t="shared" si="147"/>
        <v>LLAYLLAY 19 V</v>
      </c>
      <c r="I917" s="34" t="str">
        <f t="shared" si="148"/>
        <v>SANDEK 2</v>
      </c>
      <c r="J917" s="34" t="str">
        <f t="shared" si="149"/>
        <v>JUAN GOMEZ</v>
      </c>
      <c r="K917" s="34">
        <f t="shared" si="155"/>
        <v>0</v>
      </c>
      <c r="L917" s="34">
        <f t="shared" si="150"/>
        <v>666</v>
      </c>
      <c r="M917" s="34">
        <f t="shared" si="151"/>
        <v>0</v>
      </c>
      <c r="N917" s="34" t="str">
        <f t="shared" si="152"/>
        <v>Puntos no considerados</v>
      </c>
      <c r="O917" s="34">
        <f t="shared" si="153"/>
        <v>0</v>
      </c>
      <c r="P917" s="34">
        <f t="shared" si="154"/>
        <v>0</v>
      </c>
    </row>
    <row r="918" spans="1:16" ht="18.600000000000001" customHeight="1" x14ac:dyDescent="0.3">
      <c r="C918"/>
      <c r="D918"/>
      <c r="H918" s="34" t="str">
        <f t="shared" si="147"/>
        <v>LLAYLLAY 19 V</v>
      </c>
      <c r="I918" s="34" t="str">
        <f t="shared" si="148"/>
        <v>SANDEK 2</v>
      </c>
      <c r="J918" s="34" t="str">
        <f t="shared" si="149"/>
        <v>JUAN GOMEZ</v>
      </c>
      <c r="K918" s="34">
        <f t="shared" si="155"/>
        <v>0</v>
      </c>
      <c r="L918" s="34">
        <f t="shared" si="150"/>
        <v>667</v>
      </c>
      <c r="M918" s="34">
        <f t="shared" si="151"/>
        <v>0</v>
      </c>
      <c r="N918" s="34" t="str">
        <f t="shared" si="152"/>
        <v>Puntos no considerados</v>
      </c>
      <c r="O918" s="34">
        <f t="shared" si="153"/>
        <v>0</v>
      </c>
      <c r="P918" s="34">
        <f t="shared" si="154"/>
        <v>0</v>
      </c>
    </row>
    <row r="919" spans="1:16" ht="18.600000000000001" customHeight="1" x14ac:dyDescent="0.3">
      <c r="C919"/>
      <c r="D919"/>
      <c r="H919" s="34" t="str">
        <f t="shared" si="147"/>
        <v>LLAYLLAY 19 V</v>
      </c>
      <c r="I919" s="34" t="str">
        <f t="shared" si="148"/>
        <v>SANDEK 2</v>
      </c>
      <c r="J919" s="34" t="str">
        <f t="shared" si="149"/>
        <v>JUAN GOMEZ</v>
      </c>
      <c r="K919" s="34">
        <f t="shared" si="155"/>
        <v>0</v>
      </c>
      <c r="L919" s="34">
        <f t="shared" si="150"/>
        <v>668</v>
      </c>
      <c r="M919" s="34">
        <f t="shared" si="151"/>
        <v>0</v>
      </c>
      <c r="N919" s="34" t="str">
        <f t="shared" si="152"/>
        <v>Puntos no considerados</v>
      </c>
      <c r="O919" s="34">
        <f t="shared" si="153"/>
        <v>0</v>
      </c>
      <c r="P919" s="34">
        <f t="shared" si="154"/>
        <v>0</v>
      </c>
    </row>
    <row r="920" spans="1:16" ht="18.600000000000001" customHeight="1" x14ac:dyDescent="0.3">
      <c r="C920"/>
      <c r="D920"/>
      <c r="H920" s="34" t="str">
        <f t="shared" si="147"/>
        <v>LLAYLLAY 19 V</v>
      </c>
      <c r="I920" s="34" t="str">
        <f t="shared" si="148"/>
        <v>SANDEK 2</v>
      </c>
      <c r="J920" s="34" t="str">
        <f t="shared" si="149"/>
        <v>JUAN GOMEZ</v>
      </c>
      <c r="K920" s="34">
        <f t="shared" si="155"/>
        <v>0</v>
      </c>
      <c r="L920" s="34">
        <f t="shared" si="150"/>
        <v>669</v>
      </c>
      <c r="M920" s="34">
        <f t="shared" si="151"/>
        <v>0</v>
      </c>
      <c r="N920" s="34" t="str">
        <f t="shared" si="152"/>
        <v>Puntos no considerados</v>
      </c>
      <c r="O920" s="34">
        <f t="shared" si="153"/>
        <v>0</v>
      </c>
      <c r="P920" s="34">
        <f t="shared" si="154"/>
        <v>0</v>
      </c>
    </row>
    <row r="921" spans="1:16" ht="18.600000000000001" customHeight="1" x14ac:dyDescent="0.3">
      <c r="C921"/>
      <c r="D921"/>
      <c r="H921" s="34" t="str">
        <f t="shared" si="147"/>
        <v>LLAYLLAY 19 V</v>
      </c>
      <c r="I921" s="34" t="str">
        <f t="shared" si="148"/>
        <v>SANDEK 2</v>
      </c>
      <c r="J921" s="34" t="str">
        <f t="shared" si="149"/>
        <v>JUAN GOMEZ</v>
      </c>
      <c r="K921" s="34">
        <f t="shared" si="155"/>
        <v>0</v>
      </c>
      <c r="L921" s="34">
        <f t="shared" si="150"/>
        <v>670</v>
      </c>
      <c r="M921" s="34">
        <f t="shared" si="151"/>
        <v>0</v>
      </c>
      <c r="N921" s="34" t="str">
        <f t="shared" si="152"/>
        <v>Puntos no considerados</v>
      </c>
      <c r="O921" s="34">
        <f t="shared" si="153"/>
        <v>0</v>
      </c>
      <c r="P921" s="34">
        <f t="shared" si="154"/>
        <v>0</v>
      </c>
    </row>
    <row r="922" spans="1:16" ht="18.600000000000001" customHeight="1" x14ac:dyDescent="0.3">
      <c r="C922"/>
      <c r="D922"/>
      <c r="H922" s="34" t="str">
        <f t="shared" si="147"/>
        <v>LLAYLLAY 19 V</v>
      </c>
      <c r="I922" s="34" t="str">
        <f t="shared" si="148"/>
        <v>SANDEK 2</v>
      </c>
      <c r="J922" s="34" t="str">
        <f t="shared" si="149"/>
        <v>JUAN GOMEZ</v>
      </c>
      <c r="K922" s="34">
        <f t="shared" si="155"/>
        <v>0</v>
      </c>
      <c r="L922" s="34">
        <f t="shared" si="150"/>
        <v>671</v>
      </c>
      <c r="M922" s="34">
        <f t="shared" si="151"/>
        <v>0</v>
      </c>
      <c r="N922" s="34" t="str">
        <f t="shared" si="152"/>
        <v>Puntos no considerados</v>
      </c>
      <c r="O922" s="34">
        <f t="shared" si="153"/>
        <v>0</v>
      </c>
      <c r="P922" s="34">
        <f t="shared" si="154"/>
        <v>0</v>
      </c>
    </row>
    <row r="923" spans="1:16" ht="18.600000000000001" customHeight="1" x14ac:dyDescent="0.3">
      <c r="C923"/>
      <c r="D923"/>
      <c r="H923" s="34" t="str">
        <f t="shared" si="147"/>
        <v>LLAYLLAY 19 V</v>
      </c>
      <c r="I923" s="34" t="str">
        <f t="shared" si="148"/>
        <v>SANDEK 2</v>
      </c>
      <c r="J923" s="34" t="str">
        <f t="shared" si="149"/>
        <v>JUAN GOMEZ</v>
      </c>
      <c r="K923" s="34">
        <f t="shared" si="155"/>
        <v>0</v>
      </c>
      <c r="L923" s="34">
        <f t="shared" si="150"/>
        <v>672</v>
      </c>
      <c r="M923" s="34">
        <f t="shared" si="151"/>
        <v>0</v>
      </c>
      <c r="N923" s="34" t="str">
        <f t="shared" si="152"/>
        <v>Puntos no considerados</v>
      </c>
      <c r="O923" s="34">
        <f t="shared" si="153"/>
        <v>0</v>
      </c>
      <c r="P923" s="34">
        <f t="shared" si="154"/>
        <v>0</v>
      </c>
    </row>
    <row r="924" spans="1:16" ht="18.600000000000001" customHeight="1" x14ac:dyDescent="0.3">
      <c r="C924"/>
      <c r="D924"/>
      <c r="H924" s="34" t="str">
        <f t="shared" si="147"/>
        <v>LLAYLLAY 19 V</v>
      </c>
      <c r="I924" s="34" t="str">
        <f t="shared" si="148"/>
        <v>SANDEK 2</v>
      </c>
      <c r="J924" s="34" t="str">
        <f t="shared" si="149"/>
        <v>JUAN GOMEZ</v>
      </c>
      <c r="K924" s="34">
        <f t="shared" si="155"/>
        <v>0</v>
      </c>
      <c r="L924" s="34">
        <f t="shared" si="150"/>
        <v>673</v>
      </c>
      <c r="M924" s="34">
        <f t="shared" si="151"/>
        <v>0</v>
      </c>
      <c r="N924" s="34" t="str">
        <f t="shared" si="152"/>
        <v>Puntos no considerados</v>
      </c>
      <c r="O924" s="34">
        <f t="shared" si="153"/>
        <v>0</v>
      </c>
      <c r="P924" s="34">
        <f t="shared" si="154"/>
        <v>0</v>
      </c>
    </row>
    <row r="925" spans="1:16" ht="18.600000000000001" customHeight="1" x14ac:dyDescent="0.3">
      <c r="C925"/>
      <c r="D925"/>
      <c r="H925" s="34" t="str">
        <f t="shared" si="147"/>
        <v>LLAYLLAY 19 V</v>
      </c>
      <c r="I925" s="34" t="str">
        <f t="shared" si="148"/>
        <v>SANDEK 2</v>
      </c>
      <c r="J925" s="34" t="str">
        <f t="shared" si="149"/>
        <v>JUAN GOMEZ</v>
      </c>
      <c r="K925" s="34">
        <f t="shared" si="155"/>
        <v>0</v>
      </c>
      <c r="L925" s="34">
        <f t="shared" si="150"/>
        <v>674</v>
      </c>
      <c r="M925" s="34">
        <f t="shared" si="151"/>
        <v>0</v>
      </c>
      <c r="N925" s="34" t="str">
        <f t="shared" si="152"/>
        <v>Puntos no considerados</v>
      </c>
      <c r="O925" s="34">
        <f t="shared" si="153"/>
        <v>0</v>
      </c>
      <c r="P925" s="34">
        <f t="shared" si="154"/>
        <v>0</v>
      </c>
    </row>
    <row r="926" spans="1:16" ht="18.600000000000001" customHeight="1" x14ac:dyDescent="0.3">
      <c r="C926"/>
      <c r="D926"/>
      <c r="H926" s="34" t="str">
        <f t="shared" si="147"/>
        <v>LLAYLLAY 19 V</v>
      </c>
      <c r="I926" s="34" t="str">
        <f t="shared" si="148"/>
        <v>SANDEK 2</v>
      </c>
      <c r="J926" s="34" t="str">
        <f t="shared" si="149"/>
        <v>JUAN GOMEZ</v>
      </c>
      <c r="K926" s="34">
        <f t="shared" si="155"/>
        <v>0</v>
      </c>
      <c r="L926" s="34">
        <f t="shared" si="150"/>
        <v>675</v>
      </c>
      <c r="M926" s="34">
        <f t="shared" si="151"/>
        <v>0</v>
      </c>
      <c r="N926" s="34" t="str">
        <f t="shared" si="152"/>
        <v>Puntos no considerados</v>
      </c>
      <c r="O926" s="34">
        <f t="shared" si="153"/>
        <v>0</v>
      </c>
      <c r="P926" s="34">
        <f t="shared" si="154"/>
        <v>0</v>
      </c>
    </row>
    <row r="927" spans="1:16" ht="18.600000000000001" customHeight="1" x14ac:dyDescent="0.3">
      <c r="C927"/>
      <c r="D927"/>
      <c r="H927" s="34" t="str">
        <f t="shared" si="147"/>
        <v>LLAYLLAY 19 V</v>
      </c>
      <c r="I927" s="34" t="str">
        <f t="shared" si="148"/>
        <v>SANDEK 2</v>
      </c>
      <c r="J927" s="34" t="str">
        <f t="shared" si="149"/>
        <v>JUAN GOMEZ</v>
      </c>
      <c r="K927" s="34">
        <f t="shared" si="155"/>
        <v>0</v>
      </c>
      <c r="L927" s="34">
        <f t="shared" si="150"/>
        <v>676</v>
      </c>
      <c r="M927" s="34">
        <f t="shared" si="151"/>
        <v>0</v>
      </c>
      <c r="N927" s="34" t="str">
        <f t="shared" si="152"/>
        <v>Puntos no considerados</v>
      </c>
      <c r="O927" s="34">
        <f t="shared" si="153"/>
        <v>0</v>
      </c>
      <c r="P927" s="34">
        <f t="shared" si="154"/>
        <v>0</v>
      </c>
    </row>
    <row r="928" spans="1:16" s="6" customFormat="1" ht="18.600000000000001" customHeight="1" x14ac:dyDescent="0.3">
      <c r="A928"/>
      <c r="B928"/>
      <c r="C928"/>
      <c r="D928"/>
      <c r="H928" s="34" t="str">
        <f t="shared" si="147"/>
        <v>LLAYLLAY 19 V</v>
      </c>
      <c r="I928" s="34" t="str">
        <f t="shared" si="148"/>
        <v>SANDEK 2</v>
      </c>
      <c r="J928" s="34" t="str">
        <f t="shared" si="149"/>
        <v>JUAN GOMEZ</v>
      </c>
      <c r="K928" s="34">
        <f t="shared" si="155"/>
        <v>0</v>
      </c>
      <c r="L928" s="34">
        <f t="shared" si="150"/>
        <v>677</v>
      </c>
      <c r="M928" s="34">
        <f t="shared" si="151"/>
        <v>0</v>
      </c>
      <c r="N928" s="34" t="str">
        <f t="shared" si="152"/>
        <v>Puntos no considerados</v>
      </c>
      <c r="O928" s="34">
        <f t="shared" si="153"/>
        <v>0</v>
      </c>
      <c r="P928" s="34">
        <f t="shared" si="154"/>
        <v>0</v>
      </c>
    </row>
    <row r="929" spans="1:16" s="6" customFormat="1" ht="18.600000000000001" customHeight="1" x14ac:dyDescent="0.3">
      <c r="A929"/>
      <c r="B929"/>
      <c r="C929"/>
      <c r="D929"/>
      <c r="H929" s="34" t="str">
        <f t="shared" si="147"/>
        <v>LLAYLLAY 19 V</v>
      </c>
      <c r="I929" s="34" t="str">
        <f t="shared" si="148"/>
        <v>SANDEK 2</v>
      </c>
      <c r="J929" s="34" t="str">
        <f t="shared" si="149"/>
        <v>JUAN GOMEZ</v>
      </c>
      <c r="K929" s="34">
        <f t="shared" si="155"/>
        <v>0</v>
      </c>
      <c r="L929" s="34">
        <f t="shared" si="150"/>
        <v>678</v>
      </c>
      <c r="M929" s="34">
        <f t="shared" si="151"/>
        <v>0</v>
      </c>
      <c r="N929" s="34" t="str">
        <f t="shared" si="152"/>
        <v>Puntos no considerados</v>
      </c>
      <c r="O929" s="34">
        <f t="shared" si="153"/>
        <v>0</v>
      </c>
      <c r="P929" s="34">
        <f t="shared" si="154"/>
        <v>0</v>
      </c>
    </row>
    <row r="930" spans="1:16" s="6" customFormat="1" ht="18.600000000000001" customHeight="1" x14ac:dyDescent="0.3">
      <c r="A930"/>
      <c r="B930"/>
      <c r="C930"/>
      <c r="D930"/>
      <c r="H930" s="34" t="str">
        <f t="shared" si="147"/>
        <v>LLAYLLAY 19 V</v>
      </c>
      <c r="I930" s="34" t="str">
        <f t="shared" si="148"/>
        <v>SANDEK 2</v>
      </c>
      <c r="J930" s="34" t="str">
        <f t="shared" si="149"/>
        <v>JUAN GOMEZ</v>
      </c>
      <c r="K930" s="34">
        <f t="shared" si="155"/>
        <v>0</v>
      </c>
      <c r="L930" s="34">
        <f t="shared" si="150"/>
        <v>679</v>
      </c>
      <c r="M930" s="34">
        <f t="shared" si="151"/>
        <v>0</v>
      </c>
      <c r="N930" s="34" t="str">
        <f t="shared" si="152"/>
        <v>Puntos no considerados</v>
      </c>
      <c r="O930" s="34">
        <f t="shared" si="153"/>
        <v>0</v>
      </c>
      <c r="P930" s="34">
        <f t="shared" si="154"/>
        <v>0</v>
      </c>
    </row>
    <row r="931" spans="1:16" s="6" customFormat="1" ht="18.600000000000001" customHeight="1" x14ac:dyDescent="0.3">
      <c r="A931"/>
      <c r="B931"/>
      <c r="C931"/>
      <c r="D931"/>
      <c r="H931" s="34" t="str">
        <f t="shared" si="147"/>
        <v>LLAYLLAY 19 V</v>
      </c>
      <c r="I931" s="34" t="str">
        <f t="shared" si="148"/>
        <v>SANDEK 2</v>
      </c>
      <c r="J931" s="34" t="str">
        <f t="shared" si="149"/>
        <v>JUAN GOMEZ</v>
      </c>
      <c r="K931" s="34">
        <f t="shared" si="155"/>
        <v>0</v>
      </c>
      <c r="L931" s="34">
        <f t="shared" si="150"/>
        <v>680</v>
      </c>
      <c r="M931" s="34">
        <f t="shared" si="151"/>
        <v>0</v>
      </c>
      <c r="N931" s="34" t="str">
        <f t="shared" si="152"/>
        <v>Puntos no considerados</v>
      </c>
      <c r="O931" s="34">
        <f t="shared" si="153"/>
        <v>0</v>
      </c>
      <c r="P931" s="34">
        <f t="shared" si="154"/>
        <v>0</v>
      </c>
    </row>
    <row r="932" spans="1:16" s="6" customFormat="1" ht="18.600000000000001" customHeight="1" x14ac:dyDescent="0.3">
      <c r="A932"/>
      <c r="B932"/>
      <c r="C932"/>
      <c r="D932"/>
      <c r="H932" s="34" t="str">
        <f t="shared" si="147"/>
        <v>LLAYLLAY 19 V</v>
      </c>
      <c r="I932" s="34" t="str">
        <f t="shared" si="148"/>
        <v>SANDEK 2</v>
      </c>
      <c r="J932" s="34" t="str">
        <f t="shared" si="149"/>
        <v>JUAN GOMEZ</v>
      </c>
      <c r="K932" s="34">
        <f t="shared" si="155"/>
        <v>0</v>
      </c>
      <c r="L932" s="34">
        <f t="shared" si="150"/>
        <v>681</v>
      </c>
      <c r="M932" s="34">
        <f t="shared" si="151"/>
        <v>0</v>
      </c>
      <c r="N932" s="34" t="str">
        <f t="shared" si="152"/>
        <v>Puntos no considerados</v>
      </c>
      <c r="O932" s="34">
        <f t="shared" si="153"/>
        <v>0</v>
      </c>
      <c r="P932" s="34">
        <f t="shared" si="154"/>
        <v>0</v>
      </c>
    </row>
    <row r="933" spans="1:16" s="6" customFormat="1" ht="18.600000000000001" customHeight="1" x14ac:dyDescent="0.3">
      <c r="A933"/>
      <c r="B933"/>
      <c r="C933"/>
      <c r="D933"/>
      <c r="H933" s="34" t="str">
        <f t="shared" si="147"/>
        <v>LLAYLLAY 19 V</v>
      </c>
      <c r="I933" s="34" t="str">
        <f t="shared" si="148"/>
        <v>SANDEK 2</v>
      </c>
      <c r="J933" s="34" t="str">
        <f t="shared" si="149"/>
        <v>JUAN GOMEZ</v>
      </c>
      <c r="K933" s="34">
        <f t="shared" si="155"/>
        <v>0</v>
      </c>
      <c r="L933" s="34">
        <f t="shared" si="150"/>
        <v>682</v>
      </c>
      <c r="M933" s="34">
        <f t="shared" si="151"/>
        <v>0</v>
      </c>
      <c r="N933" s="34" t="str">
        <f t="shared" si="152"/>
        <v>Puntos no considerados</v>
      </c>
      <c r="O933" s="34">
        <f t="shared" si="153"/>
        <v>0</v>
      </c>
      <c r="P933" s="34">
        <f t="shared" si="154"/>
        <v>0</v>
      </c>
    </row>
    <row r="934" spans="1:16" s="6" customFormat="1" ht="18.600000000000001" customHeight="1" x14ac:dyDescent="0.3">
      <c r="A934"/>
      <c r="B934"/>
      <c r="C934"/>
      <c r="D934"/>
      <c r="H934" s="34" t="str">
        <f t="shared" si="147"/>
        <v>LLAYLLAY 19 V</v>
      </c>
      <c r="I934" s="34" t="str">
        <f t="shared" si="148"/>
        <v>SANDEK 2</v>
      </c>
      <c r="J934" s="34" t="str">
        <f t="shared" si="149"/>
        <v>JUAN GOMEZ</v>
      </c>
      <c r="K934" s="34">
        <f t="shared" si="155"/>
        <v>0</v>
      </c>
      <c r="L934" s="34">
        <f t="shared" si="150"/>
        <v>683</v>
      </c>
      <c r="M934" s="34">
        <f t="shared" si="151"/>
        <v>0</v>
      </c>
      <c r="N934" s="34" t="str">
        <f t="shared" si="152"/>
        <v>Puntos no considerados</v>
      </c>
      <c r="O934" s="34">
        <f t="shared" si="153"/>
        <v>0</v>
      </c>
      <c r="P934" s="34">
        <f t="shared" si="154"/>
        <v>0</v>
      </c>
    </row>
    <row r="935" spans="1:16" s="6" customFormat="1" ht="18.600000000000001" customHeight="1" x14ac:dyDescent="0.3">
      <c r="A935"/>
      <c r="B935"/>
      <c r="C935"/>
      <c r="D935"/>
      <c r="H935" s="34" t="str">
        <f t="shared" si="147"/>
        <v>LLAYLLAY 19 V</v>
      </c>
      <c r="I935" s="34" t="str">
        <f t="shared" si="148"/>
        <v>SANDEK 2</v>
      </c>
      <c r="J935" s="34" t="str">
        <f t="shared" si="149"/>
        <v>JUAN GOMEZ</v>
      </c>
      <c r="K935" s="34">
        <f t="shared" si="155"/>
        <v>0</v>
      </c>
      <c r="L935" s="34">
        <f t="shared" si="150"/>
        <v>684</v>
      </c>
      <c r="M935" s="34">
        <f t="shared" si="151"/>
        <v>0</v>
      </c>
      <c r="N935" s="34" t="str">
        <f t="shared" si="152"/>
        <v>Puntos no considerados</v>
      </c>
      <c r="O935" s="34">
        <f t="shared" si="153"/>
        <v>0</v>
      </c>
      <c r="P935" s="34">
        <f t="shared" si="154"/>
        <v>0</v>
      </c>
    </row>
    <row r="936" spans="1:16" s="6" customFormat="1" ht="18.600000000000001" customHeight="1" x14ac:dyDescent="0.3">
      <c r="A936"/>
      <c r="B936"/>
      <c r="C936"/>
      <c r="D936"/>
      <c r="H936" s="34" t="str">
        <f t="shared" si="147"/>
        <v>LLAYLLAY 19 V</v>
      </c>
      <c r="I936" s="34" t="str">
        <f t="shared" si="148"/>
        <v>SANDEK 2</v>
      </c>
      <c r="J936" s="34" t="str">
        <f t="shared" si="149"/>
        <v>JUAN GOMEZ</v>
      </c>
      <c r="K936" s="34">
        <f t="shared" si="155"/>
        <v>0</v>
      </c>
      <c r="L936" s="34">
        <f t="shared" si="150"/>
        <v>685</v>
      </c>
      <c r="M936" s="34">
        <f t="shared" si="151"/>
        <v>0</v>
      </c>
      <c r="N936" s="34" t="str">
        <f t="shared" si="152"/>
        <v>Puntos no considerados</v>
      </c>
      <c r="O936" s="34">
        <f t="shared" si="153"/>
        <v>0</v>
      </c>
      <c r="P936" s="34">
        <f t="shared" si="154"/>
        <v>0</v>
      </c>
    </row>
    <row r="937" spans="1:16" s="6" customFormat="1" ht="18.600000000000001" customHeight="1" x14ac:dyDescent="0.3">
      <c r="A937"/>
      <c r="B937"/>
      <c r="C937"/>
      <c r="D937"/>
      <c r="H937" s="34" t="str">
        <f t="shared" si="147"/>
        <v>LLAYLLAY 19 V</v>
      </c>
      <c r="I937" s="34" t="str">
        <f t="shared" si="148"/>
        <v>SANDEK 2</v>
      </c>
      <c r="J937" s="34" t="str">
        <f t="shared" si="149"/>
        <v>JUAN GOMEZ</v>
      </c>
      <c r="K937" s="34">
        <f t="shared" si="155"/>
        <v>0</v>
      </c>
      <c r="L937" s="34">
        <f t="shared" si="150"/>
        <v>686</v>
      </c>
      <c r="M937" s="34">
        <f t="shared" si="151"/>
        <v>0</v>
      </c>
      <c r="N937" s="34" t="str">
        <f t="shared" si="152"/>
        <v>Puntos no considerados</v>
      </c>
      <c r="O937" s="34">
        <f t="shared" si="153"/>
        <v>0</v>
      </c>
      <c r="P937" s="34">
        <f t="shared" si="154"/>
        <v>0</v>
      </c>
    </row>
    <row r="938" spans="1:16" s="6" customFormat="1" ht="18.600000000000001" customHeight="1" x14ac:dyDescent="0.3">
      <c r="A938"/>
      <c r="B938"/>
      <c r="C938"/>
      <c r="D938"/>
      <c r="H938" s="34" t="str">
        <f t="shared" si="147"/>
        <v>LLAYLLAY 19 V</v>
      </c>
      <c r="I938" s="34" t="str">
        <f t="shared" si="148"/>
        <v>SANDEK 2</v>
      </c>
      <c r="J938" s="34" t="str">
        <f t="shared" si="149"/>
        <v>JUAN GOMEZ</v>
      </c>
      <c r="K938" s="34">
        <f t="shared" si="155"/>
        <v>0</v>
      </c>
      <c r="L938" s="34">
        <f t="shared" si="150"/>
        <v>687</v>
      </c>
      <c r="M938" s="34">
        <f t="shared" si="151"/>
        <v>0</v>
      </c>
      <c r="N938" s="34" t="str">
        <f t="shared" si="152"/>
        <v>Puntos no considerados</v>
      </c>
      <c r="O938" s="34">
        <f t="shared" si="153"/>
        <v>0</v>
      </c>
      <c r="P938" s="34">
        <f t="shared" si="154"/>
        <v>0</v>
      </c>
    </row>
    <row r="939" spans="1:16" s="6" customFormat="1" ht="18.600000000000001" customHeight="1" x14ac:dyDescent="0.3">
      <c r="A939"/>
      <c r="B939"/>
      <c r="C939"/>
      <c r="D939"/>
      <c r="H939" s="34" t="str">
        <f t="shared" si="147"/>
        <v>LLAYLLAY 19 V</v>
      </c>
      <c r="I939" s="34" t="str">
        <f t="shared" si="148"/>
        <v>SANDEK 2</v>
      </c>
      <c r="J939" s="34" t="str">
        <f t="shared" si="149"/>
        <v>JUAN GOMEZ</v>
      </c>
      <c r="K939" s="34">
        <f t="shared" si="155"/>
        <v>0</v>
      </c>
      <c r="L939" s="34">
        <f t="shared" si="150"/>
        <v>688</v>
      </c>
      <c r="M939" s="34">
        <f t="shared" si="151"/>
        <v>0</v>
      </c>
      <c r="N939" s="34" t="str">
        <f t="shared" si="152"/>
        <v>Puntos no considerados</v>
      </c>
      <c r="O939" s="34">
        <f t="shared" si="153"/>
        <v>0</v>
      </c>
      <c r="P939" s="34">
        <f t="shared" si="154"/>
        <v>0</v>
      </c>
    </row>
    <row r="940" spans="1:16" s="6" customFormat="1" ht="18.600000000000001" customHeight="1" x14ac:dyDescent="0.3">
      <c r="A940"/>
      <c r="B940"/>
      <c r="C940"/>
      <c r="D940"/>
      <c r="H940" s="34" t="str">
        <f t="shared" si="147"/>
        <v>LLAYLLAY 19 V</v>
      </c>
      <c r="I940" s="34" t="str">
        <f t="shared" si="148"/>
        <v>SANDEK 2</v>
      </c>
      <c r="J940" s="34" t="str">
        <f t="shared" si="149"/>
        <v>JUAN GOMEZ</v>
      </c>
      <c r="K940" s="34">
        <f t="shared" si="155"/>
        <v>0</v>
      </c>
      <c r="L940" s="34">
        <f t="shared" si="150"/>
        <v>689</v>
      </c>
      <c r="M940" s="34">
        <f t="shared" si="151"/>
        <v>0</v>
      </c>
      <c r="N940" s="34" t="str">
        <f t="shared" si="152"/>
        <v>Puntos no considerados</v>
      </c>
      <c r="O940" s="34">
        <f t="shared" si="153"/>
        <v>0</v>
      </c>
      <c r="P940" s="34">
        <f t="shared" si="154"/>
        <v>0</v>
      </c>
    </row>
    <row r="941" spans="1:16" s="6" customFormat="1" ht="18.600000000000001" customHeight="1" x14ac:dyDescent="0.3">
      <c r="A941"/>
      <c r="B941"/>
      <c r="C941"/>
      <c r="D941"/>
      <c r="H941" s="34" t="str">
        <f t="shared" si="147"/>
        <v>LLAYLLAY 19 V</v>
      </c>
      <c r="I941" s="34" t="str">
        <f t="shared" si="148"/>
        <v>SANDEK 2</v>
      </c>
      <c r="J941" s="34" t="str">
        <f t="shared" si="149"/>
        <v>JUAN GOMEZ</v>
      </c>
      <c r="K941" s="34">
        <f t="shared" si="155"/>
        <v>0</v>
      </c>
      <c r="L941" s="34">
        <f t="shared" si="150"/>
        <v>690</v>
      </c>
      <c r="M941" s="34">
        <f t="shared" si="151"/>
        <v>0</v>
      </c>
      <c r="N941" s="34" t="str">
        <f t="shared" si="152"/>
        <v>Puntos no considerados</v>
      </c>
      <c r="O941" s="34">
        <f t="shared" si="153"/>
        <v>0</v>
      </c>
      <c r="P941" s="34">
        <f t="shared" si="154"/>
        <v>0</v>
      </c>
    </row>
    <row r="942" spans="1:16" s="6" customFormat="1" ht="18.600000000000001" customHeight="1" x14ac:dyDescent="0.3">
      <c r="A942"/>
      <c r="B942"/>
      <c r="C942"/>
      <c r="D942"/>
      <c r="H942" s="34" t="str">
        <f t="shared" si="147"/>
        <v>LLAYLLAY 19 V</v>
      </c>
      <c r="I942" s="34" t="str">
        <f t="shared" si="148"/>
        <v>SANDEK 2</v>
      </c>
      <c r="J942" s="34" t="str">
        <f t="shared" si="149"/>
        <v>JUAN GOMEZ</v>
      </c>
      <c r="K942" s="34">
        <f t="shared" si="155"/>
        <v>0</v>
      </c>
      <c r="L942" s="34">
        <f t="shared" si="150"/>
        <v>691</v>
      </c>
      <c r="M942" s="34">
        <f t="shared" si="151"/>
        <v>0</v>
      </c>
      <c r="N942" s="34" t="str">
        <f t="shared" si="152"/>
        <v>Puntos no considerados</v>
      </c>
      <c r="O942" s="34">
        <f t="shared" si="153"/>
        <v>0</v>
      </c>
      <c r="P942" s="34">
        <f t="shared" si="154"/>
        <v>0</v>
      </c>
    </row>
    <row r="943" spans="1:16" s="6" customFormat="1" ht="18.600000000000001" customHeight="1" x14ac:dyDescent="0.3">
      <c r="A943"/>
      <c r="B943"/>
      <c r="C943"/>
      <c r="D943"/>
      <c r="H943" s="34" t="str">
        <f t="shared" si="147"/>
        <v>LLAYLLAY 19 V</v>
      </c>
      <c r="I943" s="34" t="str">
        <f t="shared" si="148"/>
        <v>SANDEK 2</v>
      </c>
      <c r="J943" s="34" t="str">
        <f t="shared" si="149"/>
        <v>JUAN GOMEZ</v>
      </c>
      <c r="K943" s="34">
        <f t="shared" si="155"/>
        <v>0</v>
      </c>
      <c r="L943" s="34">
        <f t="shared" si="150"/>
        <v>692</v>
      </c>
      <c r="M943" s="34">
        <f t="shared" si="151"/>
        <v>0</v>
      </c>
      <c r="N943" s="34" t="str">
        <f t="shared" si="152"/>
        <v>Puntos no considerados</v>
      </c>
      <c r="O943" s="34">
        <f t="shared" si="153"/>
        <v>0</v>
      </c>
      <c r="P943" s="34">
        <f t="shared" si="154"/>
        <v>0</v>
      </c>
    </row>
    <row r="944" spans="1:16" s="6" customFormat="1" ht="18.600000000000001" customHeight="1" x14ac:dyDescent="0.3">
      <c r="A944"/>
      <c r="B944"/>
      <c r="C944"/>
      <c r="D944"/>
      <c r="H944" s="34" t="str">
        <f t="shared" si="147"/>
        <v>LLAYLLAY 19 V</v>
      </c>
      <c r="I944" s="34" t="str">
        <f t="shared" si="148"/>
        <v>SANDEK 2</v>
      </c>
      <c r="J944" s="34" t="str">
        <f t="shared" si="149"/>
        <v>JUAN GOMEZ</v>
      </c>
      <c r="K944" s="34">
        <f t="shared" si="155"/>
        <v>0</v>
      </c>
      <c r="L944" s="34">
        <f t="shared" si="150"/>
        <v>693</v>
      </c>
      <c r="M944" s="34">
        <f t="shared" si="151"/>
        <v>0</v>
      </c>
      <c r="N944" s="34" t="str">
        <f t="shared" si="152"/>
        <v>Puntos no considerados</v>
      </c>
      <c r="O944" s="34">
        <f t="shared" si="153"/>
        <v>0</v>
      </c>
      <c r="P944" s="34">
        <f t="shared" si="154"/>
        <v>0</v>
      </c>
    </row>
    <row r="945" spans="1:16" s="6" customFormat="1" ht="18.600000000000001" customHeight="1" x14ac:dyDescent="0.3">
      <c r="A945"/>
      <c r="B945"/>
      <c r="C945"/>
      <c r="D945"/>
      <c r="H945" s="34" t="str">
        <f t="shared" si="147"/>
        <v>LLAYLLAY 19 V</v>
      </c>
      <c r="I945" s="34" t="str">
        <f t="shared" si="148"/>
        <v>SANDEK 2</v>
      </c>
      <c r="J945" s="34" t="str">
        <f t="shared" si="149"/>
        <v>JUAN GOMEZ</v>
      </c>
      <c r="K945" s="34">
        <f t="shared" si="155"/>
        <v>0</v>
      </c>
      <c r="L945" s="34">
        <f t="shared" si="150"/>
        <v>694</v>
      </c>
      <c r="M945" s="34">
        <f t="shared" si="151"/>
        <v>0</v>
      </c>
      <c r="N945" s="34" t="str">
        <f t="shared" si="152"/>
        <v>Puntos no considerados</v>
      </c>
      <c r="O945" s="34">
        <f t="shared" si="153"/>
        <v>0</v>
      </c>
      <c r="P945" s="34">
        <f t="shared" si="154"/>
        <v>0</v>
      </c>
    </row>
    <row r="946" spans="1:16" s="6" customFormat="1" ht="18.600000000000001" customHeight="1" x14ac:dyDescent="0.3">
      <c r="A946"/>
      <c r="B946"/>
      <c r="C946"/>
      <c r="D946"/>
      <c r="H946" s="34" t="str">
        <f t="shared" si="147"/>
        <v>LLAYLLAY 19 V</v>
      </c>
      <c r="I946" s="34" t="str">
        <f t="shared" si="148"/>
        <v>SANDEK 2</v>
      </c>
      <c r="J946" s="34" t="str">
        <f t="shared" si="149"/>
        <v>JUAN GOMEZ</v>
      </c>
      <c r="K946" s="34">
        <f t="shared" si="155"/>
        <v>0</v>
      </c>
      <c r="L946" s="34">
        <f t="shared" si="150"/>
        <v>695</v>
      </c>
      <c r="M946" s="34">
        <f t="shared" si="151"/>
        <v>0</v>
      </c>
      <c r="N946" s="34" t="str">
        <f t="shared" si="152"/>
        <v>Puntos no considerados</v>
      </c>
      <c r="O946" s="34">
        <f t="shared" si="153"/>
        <v>0</v>
      </c>
      <c r="P946" s="34">
        <f t="shared" si="154"/>
        <v>0</v>
      </c>
    </row>
    <row r="947" spans="1:16" s="6" customFormat="1" ht="18.600000000000001" customHeight="1" x14ac:dyDescent="0.3">
      <c r="A947"/>
      <c r="B947"/>
      <c r="C947"/>
      <c r="D947"/>
      <c r="H947" s="34" t="str">
        <f t="shared" si="147"/>
        <v>LLAYLLAY 19 V</v>
      </c>
      <c r="I947" s="34" t="str">
        <f t="shared" si="148"/>
        <v>SANDEK 2</v>
      </c>
      <c r="J947" s="34" t="str">
        <f t="shared" si="149"/>
        <v>JUAN GOMEZ</v>
      </c>
      <c r="K947" s="34">
        <f t="shared" si="155"/>
        <v>0</v>
      </c>
      <c r="L947" s="34">
        <f t="shared" si="150"/>
        <v>696</v>
      </c>
      <c r="M947" s="34">
        <f t="shared" si="151"/>
        <v>0</v>
      </c>
      <c r="N947" s="34" t="str">
        <f t="shared" si="152"/>
        <v>Puntos no considerados</v>
      </c>
      <c r="O947" s="34">
        <f t="shared" si="153"/>
        <v>0</v>
      </c>
      <c r="P947" s="34">
        <f t="shared" si="154"/>
        <v>0</v>
      </c>
    </row>
    <row r="948" spans="1:16" s="6" customFormat="1" ht="18.600000000000001" customHeight="1" x14ac:dyDescent="0.3">
      <c r="A948"/>
      <c r="B948"/>
      <c r="C948"/>
      <c r="D948"/>
      <c r="H948" s="34" t="str">
        <f t="shared" si="147"/>
        <v>LLAYLLAY 19 V</v>
      </c>
      <c r="I948" s="34" t="str">
        <f t="shared" si="148"/>
        <v>SANDEK 2</v>
      </c>
      <c r="J948" s="34" t="str">
        <f t="shared" si="149"/>
        <v>JUAN GOMEZ</v>
      </c>
      <c r="K948" s="34">
        <f t="shared" si="155"/>
        <v>0</v>
      </c>
      <c r="L948" s="34">
        <f t="shared" si="150"/>
        <v>697</v>
      </c>
      <c r="M948" s="34">
        <f t="shared" si="151"/>
        <v>0</v>
      </c>
      <c r="N948" s="34" t="str">
        <f t="shared" si="152"/>
        <v>Puntos no considerados</v>
      </c>
      <c r="O948" s="34">
        <f t="shared" si="153"/>
        <v>0</v>
      </c>
      <c r="P948" s="34">
        <f t="shared" si="154"/>
        <v>0</v>
      </c>
    </row>
    <row r="949" spans="1:16" s="6" customFormat="1" ht="18.600000000000001" customHeight="1" x14ac:dyDescent="0.3">
      <c r="A949"/>
      <c r="B949"/>
      <c r="C949"/>
      <c r="D949"/>
      <c r="H949" s="34" t="str">
        <f t="shared" si="147"/>
        <v>LLAYLLAY 19 V</v>
      </c>
      <c r="I949" s="34" t="str">
        <f t="shared" si="148"/>
        <v>SANDEK 2</v>
      </c>
      <c r="J949" s="34" t="str">
        <f t="shared" si="149"/>
        <v>JUAN GOMEZ</v>
      </c>
      <c r="K949" s="34">
        <f t="shared" si="155"/>
        <v>0</v>
      </c>
      <c r="L949" s="34">
        <f t="shared" si="150"/>
        <v>698</v>
      </c>
      <c r="M949" s="34">
        <f t="shared" si="151"/>
        <v>0</v>
      </c>
      <c r="N949" s="34" t="str">
        <f t="shared" si="152"/>
        <v>Puntos no considerados</v>
      </c>
      <c r="O949" s="34">
        <f t="shared" si="153"/>
        <v>0</v>
      </c>
      <c r="P949" s="34">
        <f t="shared" si="154"/>
        <v>0</v>
      </c>
    </row>
    <row r="950" spans="1:16" s="6" customFormat="1" ht="18.600000000000001" customHeight="1" x14ac:dyDescent="0.3">
      <c r="A950"/>
      <c r="B950"/>
      <c r="C950"/>
      <c r="D950"/>
      <c r="H950" s="34" t="str">
        <f t="shared" si="147"/>
        <v>LLAYLLAY 19 V</v>
      </c>
      <c r="I950" s="34" t="str">
        <f t="shared" si="148"/>
        <v>SANDEK 2</v>
      </c>
      <c r="J950" s="34" t="str">
        <f t="shared" si="149"/>
        <v>JUAN GOMEZ</v>
      </c>
      <c r="K950" s="34">
        <f t="shared" si="155"/>
        <v>0</v>
      </c>
      <c r="L950" s="34">
        <f t="shared" si="150"/>
        <v>699</v>
      </c>
      <c r="M950" s="34">
        <f t="shared" si="151"/>
        <v>0</v>
      </c>
      <c r="N950" s="34" t="str">
        <f t="shared" si="152"/>
        <v>Puntos no considerados</v>
      </c>
      <c r="O950" s="34">
        <f t="shared" si="153"/>
        <v>0</v>
      </c>
      <c r="P950" s="34">
        <f t="shared" si="154"/>
        <v>0</v>
      </c>
    </row>
    <row r="951" spans="1:16" s="6" customFormat="1" ht="18.600000000000001" customHeight="1" x14ac:dyDescent="0.3">
      <c r="A951"/>
      <c r="B951"/>
      <c r="C951"/>
      <c r="D951"/>
      <c r="H951" s="34" t="str">
        <f t="shared" si="147"/>
        <v>LLAYLLAY 19 V</v>
      </c>
      <c r="I951" s="34" t="str">
        <f t="shared" si="148"/>
        <v>SANDEK 2</v>
      </c>
      <c r="J951" s="34" t="str">
        <f t="shared" si="149"/>
        <v>JUAN GOMEZ</v>
      </c>
      <c r="K951" s="34">
        <f t="shared" si="155"/>
        <v>0</v>
      </c>
      <c r="L951" s="34">
        <f t="shared" si="150"/>
        <v>700</v>
      </c>
      <c r="M951" s="34">
        <f t="shared" si="151"/>
        <v>0</v>
      </c>
      <c r="N951" s="34" t="str">
        <f t="shared" si="152"/>
        <v>Puntos no considerados</v>
      </c>
      <c r="O951" s="34">
        <f t="shared" si="153"/>
        <v>0</v>
      </c>
      <c r="P951" s="34">
        <f t="shared" si="154"/>
        <v>0</v>
      </c>
    </row>
    <row r="952" spans="1:16" s="6" customFormat="1" ht="18.600000000000001" customHeight="1" x14ac:dyDescent="0.3">
      <c r="A952"/>
      <c r="B952"/>
      <c r="C952"/>
      <c r="D952"/>
      <c r="H952" s="34" t="str">
        <f t="shared" si="147"/>
        <v>LLAYLLAY 19 V</v>
      </c>
      <c r="I952" s="34" t="str">
        <f t="shared" si="148"/>
        <v>SANDEK 2</v>
      </c>
      <c r="J952" s="34" t="str">
        <f t="shared" si="149"/>
        <v>JUAN GOMEZ</v>
      </c>
      <c r="K952" s="34">
        <f t="shared" si="155"/>
        <v>0</v>
      </c>
      <c r="L952" s="34">
        <f t="shared" si="150"/>
        <v>701</v>
      </c>
      <c r="M952" s="34">
        <f t="shared" si="151"/>
        <v>0</v>
      </c>
      <c r="N952" s="34" t="str">
        <f t="shared" si="152"/>
        <v>Puntos no considerados</v>
      </c>
      <c r="O952" s="34">
        <f t="shared" si="153"/>
        <v>0</v>
      </c>
      <c r="P952" s="34">
        <f t="shared" si="154"/>
        <v>0</v>
      </c>
    </row>
    <row r="953" spans="1:16" s="6" customFormat="1" ht="18.600000000000001" customHeight="1" x14ac:dyDescent="0.3">
      <c r="A953"/>
      <c r="B953"/>
      <c r="C953"/>
      <c r="D953"/>
      <c r="H953" s="34" t="str">
        <f t="shared" si="147"/>
        <v>LLAYLLAY 19 V</v>
      </c>
      <c r="I953" s="34" t="str">
        <f t="shared" si="148"/>
        <v>SANDEK 2</v>
      </c>
      <c r="J953" s="34" t="str">
        <f t="shared" si="149"/>
        <v>JUAN GOMEZ</v>
      </c>
      <c r="K953" s="34">
        <f t="shared" si="155"/>
        <v>0</v>
      </c>
      <c r="L953" s="34">
        <f t="shared" si="150"/>
        <v>702</v>
      </c>
      <c r="M953" s="34">
        <f t="shared" si="151"/>
        <v>0</v>
      </c>
      <c r="N953" s="34" t="str">
        <f t="shared" si="152"/>
        <v>Puntos no considerados</v>
      </c>
      <c r="O953" s="34">
        <f t="shared" si="153"/>
        <v>0</v>
      </c>
      <c r="P953" s="34">
        <f t="shared" si="154"/>
        <v>0</v>
      </c>
    </row>
    <row r="954" spans="1:16" s="6" customFormat="1" ht="18.600000000000001" customHeight="1" x14ac:dyDescent="0.3">
      <c r="A954"/>
      <c r="B954"/>
      <c r="C954"/>
      <c r="D954"/>
      <c r="H954" s="34" t="str">
        <f t="shared" si="147"/>
        <v>LLAYLLAY 19 V</v>
      </c>
      <c r="I954" s="34" t="str">
        <f t="shared" si="148"/>
        <v>SANDEK 2</v>
      </c>
      <c r="J954" s="34" t="str">
        <f t="shared" si="149"/>
        <v>JUAN GOMEZ</v>
      </c>
      <c r="K954" s="34">
        <f t="shared" si="155"/>
        <v>0</v>
      </c>
      <c r="L954" s="34">
        <f t="shared" si="150"/>
        <v>703</v>
      </c>
      <c r="M954" s="34">
        <f t="shared" si="151"/>
        <v>0</v>
      </c>
      <c r="N954" s="34" t="str">
        <f t="shared" si="152"/>
        <v>Puntos no considerados</v>
      </c>
      <c r="O954" s="34">
        <f t="shared" si="153"/>
        <v>0</v>
      </c>
      <c r="P954" s="34">
        <f t="shared" si="154"/>
        <v>0</v>
      </c>
    </row>
    <row r="955" spans="1:16" s="6" customFormat="1" ht="18.600000000000001" customHeight="1" x14ac:dyDescent="0.3">
      <c r="A955"/>
      <c r="B955"/>
      <c r="C955"/>
      <c r="D955"/>
      <c r="H955" s="34" t="str">
        <f t="shared" si="147"/>
        <v>LLAYLLAY 19 V</v>
      </c>
      <c r="I955" s="34" t="str">
        <f t="shared" si="148"/>
        <v>SANDEK 2</v>
      </c>
      <c r="J955" s="34" t="str">
        <f t="shared" si="149"/>
        <v>JUAN GOMEZ</v>
      </c>
      <c r="K955" s="34">
        <f t="shared" si="155"/>
        <v>0</v>
      </c>
      <c r="L955" s="34">
        <f t="shared" si="150"/>
        <v>704</v>
      </c>
      <c r="M955" s="34">
        <f t="shared" si="151"/>
        <v>0</v>
      </c>
      <c r="N955" s="34" t="str">
        <f t="shared" si="152"/>
        <v>Puntos no considerados</v>
      </c>
      <c r="O955" s="34">
        <f t="shared" si="153"/>
        <v>0</v>
      </c>
      <c r="P955" s="34">
        <f t="shared" si="154"/>
        <v>0</v>
      </c>
    </row>
    <row r="956" spans="1:16" s="6" customFormat="1" ht="18.600000000000001" customHeight="1" x14ac:dyDescent="0.3">
      <c r="A956"/>
      <c r="B956"/>
      <c r="C956"/>
      <c r="D956"/>
      <c r="H956" s="34" t="str">
        <f t="shared" si="147"/>
        <v>LLAYLLAY 19 V</v>
      </c>
      <c r="I956" s="34" t="str">
        <f t="shared" si="148"/>
        <v>SANDEK 2</v>
      </c>
      <c r="J956" s="34" t="str">
        <f t="shared" si="149"/>
        <v>JUAN GOMEZ</v>
      </c>
      <c r="K956" s="34">
        <f t="shared" si="155"/>
        <v>0</v>
      </c>
      <c r="L956" s="34">
        <f t="shared" si="150"/>
        <v>705</v>
      </c>
      <c r="M956" s="34">
        <f t="shared" si="151"/>
        <v>0</v>
      </c>
      <c r="N956" s="34" t="str">
        <f t="shared" si="152"/>
        <v>Puntos no considerados</v>
      </c>
      <c r="O956" s="34">
        <f t="shared" si="153"/>
        <v>0</v>
      </c>
      <c r="P956" s="34">
        <f t="shared" si="154"/>
        <v>0</v>
      </c>
    </row>
    <row r="957" spans="1:16" s="6" customFormat="1" ht="18.600000000000001" customHeight="1" x14ac:dyDescent="0.3">
      <c r="A957"/>
      <c r="B957"/>
      <c r="C957"/>
      <c r="D957"/>
      <c r="H957" s="34" t="str">
        <f t="shared" ref="H957:H999" si="156">IF(A957="",H956,A957)</f>
        <v>LLAYLLAY 19 V</v>
      </c>
      <c r="I957" s="34" t="str">
        <f t="shared" ref="I957:I999" si="157">IF(B957="",I956,B957)</f>
        <v>SANDEK 2</v>
      </c>
      <c r="J957" s="34" t="str">
        <f t="shared" ref="J957:J999" si="158">IF(C957="",J956,C957)</f>
        <v>JUAN GOMEZ</v>
      </c>
      <c r="K957" s="34">
        <f t="shared" si="155"/>
        <v>0</v>
      </c>
      <c r="L957" s="34">
        <f t="shared" ref="L957:L999" si="159">IF(H957=H956,IF(I957=I956,L956+1,1),1)</f>
        <v>706</v>
      </c>
      <c r="M957" s="34">
        <f t="shared" ref="M957:M999" si="160">IF(L957&lt;5,1,0)</f>
        <v>0</v>
      </c>
      <c r="N957" s="34" t="str">
        <f t="shared" ref="N957:N999" si="161">IF(M957=1,"Puntos por equipo","Puntos no considerados")</f>
        <v>Puntos no considerados</v>
      </c>
      <c r="O957" s="34">
        <f t="shared" ref="O957:O999" si="162">M957*K957</f>
        <v>0</v>
      </c>
      <c r="P957" s="34">
        <f t="shared" ref="P957:P999" si="163">(1-M957)*K957</f>
        <v>0</v>
      </c>
    </row>
    <row r="958" spans="1:16" s="6" customFormat="1" ht="18.600000000000001" customHeight="1" x14ac:dyDescent="0.3">
      <c r="A958"/>
      <c r="B958"/>
      <c r="C958"/>
      <c r="D958"/>
      <c r="H958" s="34" t="str">
        <f t="shared" si="156"/>
        <v>LLAYLLAY 19 V</v>
      </c>
      <c r="I958" s="34" t="str">
        <f t="shared" si="157"/>
        <v>SANDEK 2</v>
      </c>
      <c r="J958" s="34" t="str">
        <f t="shared" si="158"/>
        <v>JUAN GOMEZ</v>
      </c>
      <c r="K958" s="34">
        <f t="shared" si="155"/>
        <v>0</v>
      </c>
      <c r="L958" s="34">
        <f t="shared" si="159"/>
        <v>707</v>
      </c>
      <c r="M958" s="34">
        <f t="shared" si="160"/>
        <v>0</v>
      </c>
      <c r="N958" s="34" t="str">
        <f t="shared" si="161"/>
        <v>Puntos no considerados</v>
      </c>
      <c r="O958" s="34">
        <f t="shared" si="162"/>
        <v>0</v>
      </c>
      <c r="P958" s="34">
        <f t="shared" si="163"/>
        <v>0</v>
      </c>
    </row>
    <row r="959" spans="1:16" s="6" customFormat="1" ht="18.600000000000001" customHeight="1" x14ac:dyDescent="0.3">
      <c r="A959"/>
      <c r="B959"/>
      <c r="C959"/>
      <c r="D959"/>
      <c r="H959" s="34" t="str">
        <f t="shared" si="156"/>
        <v>LLAYLLAY 19 V</v>
      </c>
      <c r="I959" s="34" t="str">
        <f t="shared" si="157"/>
        <v>SANDEK 2</v>
      </c>
      <c r="J959" s="34" t="str">
        <f t="shared" si="158"/>
        <v>JUAN GOMEZ</v>
      </c>
      <c r="K959" s="34">
        <f t="shared" si="155"/>
        <v>0</v>
      </c>
      <c r="L959" s="34">
        <f t="shared" si="159"/>
        <v>708</v>
      </c>
      <c r="M959" s="34">
        <f t="shared" si="160"/>
        <v>0</v>
      </c>
      <c r="N959" s="34" t="str">
        <f t="shared" si="161"/>
        <v>Puntos no considerados</v>
      </c>
      <c r="O959" s="34">
        <f t="shared" si="162"/>
        <v>0</v>
      </c>
      <c r="P959" s="34">
        <f t="shared" si="163"/>
        <v>0</v>
      </c>
    </row>
    <row r="960" spans="1:16" s="6" customFormat="1" ht="18.600000000000001" customHeight="1" x14ac:dyDescent="0.3">
      <c r="A960"/>
      <c r="B960"/>
      <c r="C960"/>
      <c r="D960"/>
      <c r="H960" s="34" t="str">
        <f t="shared" si="156"/>
        <v>LLAYLLAY 19 V</v>
      </c>
      <c r="I960" s="34" t="str">
        <f t="shared" si="157"/>
        <v>SANDEK 2</v>
      </c>
      <c r="J960" s="34" t="str">
        <f t="shared" si="158"/>
        <v>JUAN GOMEZ</v>
      </c>
      <c r="K960" s="34">
        <f t="shared" si="155"/>
        <v>0</v>
      </c>
      <c r="L960" s="34">
        <f t="shared" si="159"/>
        <v>709</v>
      </c>
      <c r="M960" s="34">
        <f t="shared" si="160"/>
        <v>0</v>
      </c>
      <c r="N960" s="34" t="str">
        <f t="shared" si="161"/>
        <v>Puntos no considerados</v>
      </c>
      <c r="O960" s="34">
        <f t="shared" si="162"/>
        <v>0</v>
      </c>
      <c r="P960" s="34">
        <f t="shared" si="163"/>
        <v>0</v>
      </c>
    </row>
    <row r="961" spans="1:16" s="6" customFormat="1" ht="18.600000000000001" customHeight="1" x14ac:dyDescent="0.3">
      <c r="A961"/>
      <c r="B961"/>
      <c r="C961"/>
      <c r="D961"/>
      <c r="H961" s="34" t="str">
        <f t="shared" si="156"/>
        <v>LLAYLLAY 19 V</v>
      </c>
      <c r="I961" s="34" t="str">
        <f t="shared" si="157"/>
        <v>SANDEK 2</v>
      </c>
      <c r="J961" s="34" t="str">
        <f t="shared" si="158"/>
        <v>JUAN GOMEZ</v>
      </c>
      <c r="K961" s="34">
        <f t="shared" si="155"/>
        <v>0</v>
      </c>
      <c r="L961" s="34">
        <f t="shared" si="159"/>
        <v>710</v>
      </c>
      <c r="M961" s="34">
        <f t="shared" si="160"/>
        <v>0</v>
      </c>
      <c r="N961" s="34" t="str">
        <f t="shared" si="161"/>
        <v>Puntos no considerados</v>
      </c>
      <c r="O961" s="34">
        <f t="shared" si="162"/>
        <v>0</v>
      </c>
      <c r="P961" s="34">
        <f t="shared" si="163"/>
        <v>0</v>
      </c>
    </row>
    <row r="962" spans="1:16" s="6" customFormat="1" ht="18.600000000000001" customHeight="1" x14ac:dyDescent="0.3">
      <c r="A962"/>
      <c r="B962"/>
      <c r="C962"/>
      <c r="D962"/>
      <c r="H962" s="34" t="str">
        <f t="shared" si="156"/>
        <v>LLAYLLAY 19 V</v>
      </c>
      <c r="I962" s="34" t="str">
        <f t="shared" si="157"/>
        <v>SANDEK 2</v>
      </c>
      <c r="J962" s="34" t="str">
        <f t="shared" si="158"/>
        <v>JUAN GOMEZ</v>
      </c>
      <c r="K962" s="34">
        <f t="shared" si="155"/>
        <v>0</v>
      </c>
      <c r="L962" s="34">
        <f t="shared" si="159"/>
        <v>711</v>
      </c>
      <c r="M962" s="34">
        <f t="shared" si="160"/>
        <v>0</v>
      </c>
      <c r="N962" s="34" t="str">
        <f t="shared" si="161"/>
        <v>Puntos no considerados</v>
      </c>
      <c r="O962" s="34">
        <f t="shared" si="162"/>
        <v>0</v>
      </c>
      <c r="P962" s="34">
        <f t="shared" si="163"/>
        <v>0</v>
      </c>
    </row>
    <row r="963" spans="1:16" s="6" customFormat="1" ht="18.600000000000001" customHeight="1" x14ac:dyDescent="0.3">
      <c r="A963"/>
      <c r="B963"/>
      <c r="C963"/>
      <c r="D963"/>
      <c r="H963" s="34" t="str">
        <f t="shared" si="156"/>
        <v>LLAYLLAY 19 V</v>
      </c>
      <c r="I963" s="34" t="str">
        <f t="shared" si="157"/>
        <v>SANDEK 2</v>
      </c>
      <c r="J963" s="34" t="str">
        <f t="shared" si="158"/>
        <v>JUAN GOMEZ</v>
      </c>
      <c r="K963" s="34">
        <f t="shared" si="155"/>
        <v>0</v>
      </c>
      <c r="L963" s="34">
        <f t="shared" si="159"/>
        <v>712</v>
      </c>
      <c r="M963" s="34">
        <f t="shared" si="160"/>
        <v>0</v>
      </c>
      <c r="N963" s="34" t="str">
        <f t="shared" si="161"/>
        <v>Puntos no considerados</v>
      </c>
      <c r="O963" s="34">
        <f t="shared" si="162"/>
        <v>0</v>
      </c>
      <c r="P963" s="34">
        <f t="shared" si="163"/>
        <v>0</v>
      </c>
    </row>
    <row r="964" spans="1:16" s="6" customFormat="1" ht="18.600000000000001" customHeight="1" x14ac:dyDescent="0.3">
      <c r="A964"/>
      <c r="B964"/>
      <c r="C964"/>
      <c r="D964"/>
      <c r="H964" s="34" t="str">
        <f t="shared" si="156"/>
        <v>LLAYLLAY 19 V</v>
      </c>
      <c r="I964" s="34" t="str">
        <f t="shared" si="157"/>
        <v>SANDEK 2</v>
      </c>
      <c r="J964" s="34" t="str">
        <f t="shared" si="158"/>
        <v>JUAN GOMEZ</v>
      </c>
      <c r="K964" s="34">
        <f t="shared" si="155"/>
        <v>0</v>
      </c>
      <c r="L964" s="34">
        <f t="shared" si="159"/>
        <v>713</v>
      </c>
      <c r="M964" s="34">
        <f t="shared" si="160"/>
        <v>0</v>
      </c>
      <c r="N964" s="34" t="str">
        <f t="shared" si="161"/>
        <v>Puntos no considerados</v>
      </c>
      <c r="O964" s="34">
        <f t="shared" si="162"/>
        <v>0</v>
      </c>
      <c r="P964" s="34">
        <f t="shared" si="163"/>
        <v>0</v>
      </c>
    </row>
    <row r="965" spans="1:16" s="6" customFormat="1" ht="18.600000000000001" customHeight="1" x14ac:dyDescent="0.3">
      <c r="A965"/>
      <c r="B965"/>
      <c r="C965"/>
      <c r="D965"/>
      <c r="H965" s="34" t="str">
        <f t="shared" si="156"/>
        <v>LLAYLLAY 19 V</v>
      </c>
      <c r="I965" s="34" t="str">
        <f t="shared" si="157"/>
        <v>SANDEK 2</v>
      </c>
      <c r="J965" s="34" t="str">
        <f t="shared" si="158"/>
        <v>JUAN GOMEZ</v>
      </c>
      <c r="K965" s="34">
        <f t="shared" si="155"/>
        <v>0</v>
      </c>
      <c r="L965" s="34">
        <f t="shared" si="159"/>
        <v>714</v>
      </c>
      <c r="M965" s="34">
        <f t="shared" si="160"/>
        <v>0</v>
      </c>
      <c r="N965" s="34" t="str">
        <f t="shared" si="161"/>
        <v>Puntos no considerados</v>
      </c>
      <c r="O965" s="34">
        <f t="shared" si="162"/>
        <v>0</v>
      </c>
      <c r="P965" s="34">
        <f t="shared" si="163"/>
        <v>0</v>
      </c>
    </row>
    <row r="966" spans="1:16" s="6" customFormat="1" ht="18.600000000000001" customHeight="1" x14ac:dyDescent="0.3">
      <c r="A966"/>
      <c r="B966"/>
      <c r="C966"/>
      <c r="D966"/>
      <c r="H966" s="34" t="str">
        <f t="shared" si="156"/>
        <v>LLAYLLAY 19 V</v>
      </c>
      <c r="I966" s="34" t="str">
        <f t="shared" si="157"/>
        <v>SANDEK 2</v>
      </c>
      <c r="J966" s="34" t="str">
        <f t="shared" si="158"/>
        <v>JUAN GOMEZ</v>
      </c>
      <c r="K966" s="34">
        <f t="shared" si="155"/>
        <v>0</v>
      </c>
      <c r="L966" s="34">
        <f t="shared" si="159"/>
        <v>715</v>
      </c>
      <c r="M966" s="34">
        <f t="shared" si="160"/>
        <v>0</v>
      </c>
      <c r="N966" s="34" t="str">
        <f t="shared" si="161"/>
        <v>Puntos no considerados</v>
      </c>
      <c r="O966" s="34">
        <f t="shared" si="162"/>
        <v>0</v>
      </c>
      <c r="P966" s="34">
        <f t="shared" si="163"/>
        <v>0</v>
      </c>
    </row>
    <row r="967" spans="1:16" s="6" customFormat="1" ht="18.600000000000001" customHeight="1" x14ac:dyDescent="0.3">
      <c r="A967"/>
      <c r="B967"/>
      <c r="C967"/>
      <c r="D967"/>
      <c r="H967" s="34" t="str">
        <f t="shared" si="156"/>
        <v>LLAYLLAY 19 V</v>
      </c>
      <c r="I967" s="34" t="str">
        <f t="shared" si="157"/>
        <v>SANDEK 2</v>
      </c>
      <c r="J967" s="34" t="str">
        <f t="shared" si="158"/>
        <v>JUAN GOMEZ</v>
      </c>
      <c r="K967" s="34">
        <f t="shared" ref="K967:K999" si="164">D967</f>
        <v>0</v>
      </c>
      <c r="L967" s="34">
        <f t="shared" si="159"/>
        <v>716</v>
      </c>
      <c r="M967" s="34">
        <f t="shared" si="160"/>
        <v>0</v>
      </c>
      <c r="N967" s="34" t="str">
        <f t="shared" si="161"/>
        <v>Puntos no considerados</v>
      </c>
      <c r="O967" s="34">
        <f t="shared" si="162"/>
        <v>0</v>
      </c>
      <c r="P967" s="34">
        <f t="shared" si="163"/>
        <v>0</v>
      </c>
    </row>
    <row r="968" spans="1:16" s="6" customFormat="1" ht="18.600000000000001" customHeight="1" x14ac:dyDescent="0.3">
      <c r="A968"/>
      <c r="B968"/>
      <c r="C968"/>
      <c r="D968"/>
      <c r="H968" s="34" t="str">
        <f t="shared" si="156"/>
        <v>LLAYLLAY 19 V</v>
      </c>
      <c r="I968" s="34" t="str">
        <f t="shared" si="157"/>
        <v>SANDEK 2</v>
      </c>
      <c r="J968" s="34" t="str">
        <f t="shared" si="158"/>
        <v>JUAN GOMEZ</v>
      </c>
      <c r="K968" s="34">
        <f t="shared" si="164"/>
        <v>0</v>
      </c>
      <c r="L968" s="34">
        <f t="shared" si="159"/>
        <v>717</v>
      </c>
      <c r="M968" s="34">
        <f t="shared" si="160"/>
        <v>0</v>
      </c>
      <c r="N968" s="34" t="str">
        <f t="shared" si="161"/>
        <v>Puntos no considerados</v>
      </c>
      <c r="O968" s="34">
        <f t="shared" si="162"/>
        <v>0</v>
      </c>
      <c r="P968" s="34">
        <f t="shared" si="163"/>
        <v>0</v>
      </c>
    </row>
    <row r="969" spans="1:16" s="6" customFormat="1" ht="18.600000000000001" customHeight="1" x14ac:dyDescent="0.3">
      <c r="A969"/>
      <c r="B969"/>
      <c r="C969"/>
      <c r="D969"/>
      <c r="H969" s="34" t="str">
        <f t="shared" si="156"/>
        <v>LLAYLLAY 19 V</v>
      </c>
      <c r="I969" s="34" t="str">
        <f t="shared" si="157"/>
        <v>SANDEK 2</v>
      </c>
      <c r="J969" s="34" t="str">
        <f t="shared" si="158"/>
        <v>JUAN GOMEZ</v>
      </c>
      <c r="K969" s="34">
        <f t="shared" si="164"/>
        <v>0</v>
      </c>
      <c r="L969" s="34">
        <f t="shared" si="159"/>
        <v>718</v>
      </c>
      <c r="M969" s="34">
        <f t="shared" si="160"/>
        <v>0</v>
      </c>
      <c r="N969" s="34" t="str">
        <f t="shared" si="161"/>
        <v>Puntos no considerados</v>
      </c>
      <c r="O969" s="34">
        <f t="shared" si="162"/>
        <v>0</v>
      </c>
      <c r="P969" s="34">
        <f t="shared" si="163"/>
        <v>0</v>
      </c>
    </row>
    <row r="970" spans="1:16" s="6" customFormat="1" ht="18.600000000000001" customHeight="1" x14ac:dyDescent="0.3">
      <c r="A970"/>
      <c r="B970"/>
      <c r="C970"/>
      <c r="D970"/>
      <c r="H970" s="34" t="str">
        <f t="shared" si="156"/>
        <v>LLAYLLAY 19 V</v>
      </c>
      <c r="I970" s="34" t="str">
        <f t="shared" si="157"/>
        <v>SANDEK 2</v>
      </c>
      <c r="J970" s="34" t="str">
        <f t="shared" si="158"/>
        <v>JUAN GOMEZ</v>
      </c>
      <c r="K970" s="34">
        <f t="shared" si="164"/>
        <v>0</v>
      </c>
      <c r="L970" s="34">
        <f t="shared" si="159"/>
        <v>719</v>
      </c>
      <c r="M970" s="34">
        <f t="shared" si="160"/>
        <v>0</v>
      </c>
      <c r="N970" s="34" t="str">
        <f t="shared" si="161"/>
        <v>Puntos no considerados</v>
      </c>
      <c r="O970" s="34">
        <f t="shared" si="162"/>
        <v>0</v>
      </c>
      <c r="P970" s="34">
        <f t="shared" si="163"/>
        <v>0</v>
      </c>
    </row>
    <row r="971" spans="1:16" s="6" customFormat="1" ht="18.600000000000001" customHeight="1" x14ac:dyDescent="0.3">
      <c r="A971"/>
      <c r="B971"/>
      <c r="C971"/>
      <c r="D971"/>
      <c r="H971" s="34" t="str">
        <f t="shared" si="156"/>
        <v>LLAYLLAY 19 V</v>
      </c>
      <c r="I971" s="34" t="str">
        <f t="shared" si="157"/>
        <v>SANDEK 2</v>
      </c>
      <c r="J971" s="34" t="str">
        <f t="shared" si="158"/>
        <v>JUAN GOMEZ</v>
      </c>
      <c r="K971" s="34">
        <f t="shared" si="164"/>
        <v>0</v>
      </c>
      <c r="L971" s="34">
        <f t="shared" si="159"/>
        <v>720</v>
      </c>
      <c r="M971" s="34">
        <f t="shared" si="160"/>
        <v>0</v>
      </c>
      <c r="N971" s="34" t="str">
        <f t="shared" si="161"/>
        <v>Puntos no considerados</v>
      </c>
      <c r="O971" s="34">
        <f t="shared" si="162"/>
        <v>0</v>
      </c>
      <c r="P971" s="34">
        <f t="shared" si="163"/>
        <v>0</v>
      </c>
    </row>
    <row r="972" spans="1:16" s="6" customFormat="1" ht="18.600000000000001" customHeight="1" x14ac:dyDescent="0.3">
      <c r="A972"/>
      <c r="B972"/>
      <c r="C972"/>
      <c r="D972"/>
      <c r="H972" s="34" t="str">
        <f t="shared" si="156"/>
        <v>LLAYLLAY 19 V</v>
      </c>
      <c r="I972" s="34" t="str">
        <f t="shared" si="157"/>
        <v>SANDEK 2</v>
      </c>
      <c r="J972" s="34" t="str">
        <f t="shared" si="158"/>
        <v>JUAN GOMEZ</v>
      </c>
      <c r="K972" s="34">
        <f t="shared" si="164"/>
        <v>0</v>
      </c>
      <c r="L972" s="34">
        <f t="shared" si="159"/>
        <v>721</v>
      </c>
      <c r="M972" s="34">
        <f t="shared" si="160"/>
        <v>0</v>
      </c>
      <c r="N972" s="34" t="str">
        <f t="shared" si="161"/>
        <v>Puntos no considerados</v>
      </c>
      <c r="O972" s="34">
        <f t="shared" si="162"/>
        <v>0</v>
      </c>
      <c r="P972" s="34">
        <f t="shared" si="163"/>
        <v>0</v>
      </c>
    </row>
    <row r="973" spans="1:16" s="6" customFormat="1" ht="18.600000000000001" customHeight="1" x14ac:dyDescent="0.3">
      <c r="A973"/>
      <c r="B973"/>
      <c r="C973"/>
      <c r="D973"/>
      <c r="H973" s="34" t="str">
        <f t="shared" si="156"/>
        <v>LLAYLLAY 19 V</v>
      </c>
      <c r="I973" s="34" t="str">
        <f t="shared" si="157"/>
        <v>SANDEK 2</v>
      </c>
      <c r="J973" s="34" t="str">
        <f t="shared" si="158"/>
        <v>JUAN GOMEZ</v>
      </c>
      <c r="K973" s="34">
        <f t="shared" si="164"/>
        <v>0</v>
      </c>
      <c r="L973" s="34">
        <f t="shared" si="159"/>
        <v>722</v>
      </c>
      <c r="M973" s="34">
        <f t="shared" si="160"/>
        <v>0</v>
      </c>
      <c r="N973" s="34" t="str">
        <f t="shared" si="161"/>
        <v>Puntos no considerados</v>
      </c>
      <c r="O973" s="34">
        <f t="shared" si="162"/>
        <v>0</v>
      </c>
      <c r="P973" s="34">
        <f t="shared" si="163"/>
        <v>0</v>
      </c>
    </row>
    <row r="974" spans="1:16" s="6" customFormat="1" ht="18.600000000000001" customHeight="1" x14ac:dyDescent="0.3">
      <c r="A974"/>
      <c r="B974"/>
      <c r="C974"/>
      <c r="D974"/>
      <c r="H974" s="34" t="str">
        <f t="shared" si="156"/>
        <v>LLAYLLAY 19 V</v>
      </c>
      <c r="I974" s="34" t="str">
        <f t="shared" si="157"/>
        <v>SANDEK 2</v>
      </c>
      <c r="J974" s="34" t="str">
        <f t="shared" si="158"/>
        <v>JUAN GOMEZ</v>
      </c>
      <c r="K974" s="34">
        <f t="shared" si="164"/>
        <v>0</v>
      </c>
      <c r="L974" s="34">
        <f t="shared" si="159"/>
        <v>723</v>
      </c>
      <c r="M974" s="34">
        <f t="shared" si="160"/>
        <v>0</v>
      </c>
      <c r="N974" s="34" t="str">
        <f t="shared" si="161"/>
        <v>Puntos no considerados</v>
      </c>
      <c r="O974" s="34">
        <f t="shared" si="162"/>
        <v>0</v>
      </c>
      <c r="P974" s="34">
        <f t="shared" si="163"/>
        <v>0</v>
      </c>
    </row>
    <row r="975" spans="1:16" s="6" customFormat="1" ht="18.600000000000001" customHeight="1" x14ac:dyDescent="0.3">
      <c r="A975"/>
      <c r="B975"/>
      <c r="C975"/>
      <c r="D975"/>
      <c r="H975" s="34" t="str">
        <f t="shared" si="156"/>
        <v>LLAYLLAY 19 V</v>
      </c>
      <c r="I975" s="34" t="str">
        <f t="shared" si="157"/>
        <v>SANDEK 2</v>
      </c>
      <c r="J975" s="34" t="str">
        <f t="shared" si="158"/>
        <v>JUAN GOMEZ</v>
      </c>
      <c r="K975" s="34">
        <f t="shared" si="164"/>
        <v>0</v>
      </c>
      <c r="L975" s="34">
        <f t="shared" si="159"/>
        <v>724</v>
      </c>
      <c r="M975" s="34">
        <f t="shared" si="160"/>
        <v>0</v>
      </c>
      <c r="N975" s="34" t="str">
        <f t="shared" si="161"/>
        <v>Puntos no considerados</v>
      </c>
      <c r="O975" s="34">
        <f t="shared" si="162"/>
        <v>0</v>
      </c>
      <c r="P975" s="34">
        <f t="shared" si="163"/>
        <v>0</v>
      </c>
    </row>
    <row r="976" spans="1:16" s="6" customFormat="1" ht="18.600000000000001" customHeight="1" x14ac:dyDescent="0.3">
      <c r="A976"/>
      <c r="B976"/>
      <c r="C976"/>
      <c r="D976"/>
      <c r="H976" s="34" t="str">
        <f t="shared" si="156"/>
        <v>LLAYLLAY 19 V</v>
      </c>
      <c r="I976" s="34" t="str">
        <f t="shared" si="157"/>
        <v>SANDEK 2</v>
      </c>
      <c r="J976" s="34" t="str">
        <f t="shared" si="158"/>
        <v>JUAN GOMEZ</v>
      </c>
      <c r="K976" s="34">
        <f t="shared" si="164"/>
        <v>0</v>
      </c>
      <c r="L976" s="34">
        <f t="shared" si="159"/>
        <v>725</v>
      </c>
      <c r="M976" s="34">
        <f t="shared" si="160"/>
        <v>0</v>
      </c>
      <c r="N976" s="34" t="str">
        <f t="shared" si="161"/>
        <v>Puntos no considerados</v>
      </c>
      <c r="O976" s="34">
        <f t="shared" si="162"/>
        <v>0</v>
      </c>
      <c r="P976" s="34">
        <f t="shared" si="163"/>
        <v>0</v>
      </c>
    </row>
    <row r="977" spans="1:16" s="6" customFormat="1" ht="18.600000000000001" customHeight="1" x14ac:dyDescent="0.3">
      <c r="A977"/>
      <c r="B977"/>
      <c r="C977"/>
      <c r="D977"/>
      <c r="H977" s="34" t="str">
        <f t="shared" si="156"/>
        <v>LLAYLLAY 19 V</v>
      </c>
      <c r="I977" s="34" t="str">
        <f t="shared" si="157"/>
        <v>SANDEK 2</v>
      </c>
      <c r="J977" s="34" t="str">
        <f t="shared" si="158"/>
        <v>JUAN GOMEZ</v>
      </c>
      <c r="K977" s="34">
        <f t="shared" si="164"/>
        <v>0</v>
      </c>
      <c r="L977" s="34">
        <f t="shared" si="159"/>
        <v>726</v>
      </c>
      <c r="M977" s="34">
        <f t="shared" si="160"/>
        <v>0</v>
      </c>
      <c r="N977" s="34" t="str">
        <f t="shared" si="161"/>
        <v>Puntos no considerados</v>
      </c>
      <c r="O977" s="34">
        <f t="shared" si="162"/>
        <v>0</v>
      </c>
      <c r="P977" s="34">
        <f t="shared" si="163"/>
        <v>0</v>
      </c>
    </row>
    <row r="978" spans="1:16" s="6" customFormat="1" ht="18.600000000000001" customHeight="1" x14ac:dyDescent="0.3">
      <c r="A978"/>
      <c r="B978"/>
      <c r="C978"/>
      <c r="D978"/>
      <c r="H978" s="34" t="str">
        <f t="shared" si="156"/>
        <v>LLAYLLAY 19 V</v>
      </c>
      <c r="I978" s="34" t="str">
        <f t="shared" si="157"/>
        <v>SANDEK 2</v>
      </c>
      <c r="J978" s="34" t="str">
        <f t="shared" si="158"/>
        <v>JUAN GOMEZ</v>
      </c>
      <c r="K978" s="34">
        <f t="shared" si="164"/>
        <v>0</v>
      </c>
      <c r="L978" s="34">
        <f t="shared" si="159"/>
        <v>727</v>
      </c>
      <c r="M978" s="34">
        <f t="shared" si="160"/>
        <v>0</v>
      </c>
      <c r="N978" s="34" t="str">
        <f t="shared" si="161"/>
        <v>Puntos no considerados</v>
      </c>
      <c r="O978" s="34">
        <f t="shared" si="162"/>
        <v>0</v>
      </c>
      <c r="P978" s="34">
        <f t="shared" si="163"/>
        <v>0</v>
      </c>
    </row>
    <row r="979" spans="1:16" s="6" customFormat="1" ht="18.600000000000001" customHeight="1" x14ac:dyDescent="0.3">
      <c r="A979"/>
      <c r="B979"/>
      <c r="C979"/>
      <c r="D979"/>
      <c r="H979" s="34" t="str">
        <f t="shared" si="156"/>
        <v>LLAYLLAY 19 V</v>
      </c>
      <c r="I979" s="34" t="str">
        <f t="shared" si="157"/>
        <v>SANDEK 2</v>
      </c>
      <c r="J979" s="34" t="str">
        <f t="shared" si="158"/>
        <v>JUAN GOMEZ</v>
      </c>
      <c r="K979" s="34">
        <f t="shared" si="164"/>
        <v>0</v>
      </c>
      <c r="L979" s="34">
        <f t="shared" si="159"/>
        <v>728</v>
      </c>
      <c r="M979" s="34">
        <f t="shared" si="160"/>
        <v>0</v>
      </c>
      <c r="N979" s="34" t="str">
        <f t="shared" si="161"/>
        <v>Puntos no considerados</v>
      </c>
      <c r="O979" s="34">
        <f t="shared" si="162"/>
        <v>0</v>
      </c>
      <c r="P979" s="34">
        <f t="shared" si="163"/>
        <v>0</v>
      </c>
    </row>
    <row r="980" spans="1:16" s="6" customFormat="1" ht="18.600000000000001" customHeight="1" x14ac:dyDescent="0.3">
      <c r="A980"/>
      <c r="B980"/>
      <c r="C980"/>
      <c r="D980"/>
      <c r="H980" s="34" t="str">
        <f t="shared" si="156"/>
        <v>LLAYLLAY 19 V</v>
      </c>
      <c r="I980" s="34" t="str">
        <f t="shared" si="157"/>
        <v>SANDEK 2</v>
      </c>
      <c r="J980" s="34" t="str">
        <f t="shared" si="158"/>
        <v>JUAN GOMEZ</v>
      </c>
      <c r="K980" s="34">
        <f t="shared" si="164"/>
        <v>0</v>
      </c>
      <c r="L980" s="34">
        <f t="shared" si="159"/>
        <v>729</v>
      </c>
      <c r="M980" s="34">
        <f t="shared" si="160"/>
        <v>0</v>
      </c>
      <c r="N980" s="34" t="str">
        <f t="shared" si="161"/>
        <v>Puntos no considerados</v>
      </c>
      <c r="O980" s="34">
        <f t="shared" si="162"/>
        <v>0</v>
      </c>
      <c r="P980" s="34">
        <f t="shared" si="163"/>
        <v>0</v>
      </c>
    </row>
    <row r="981" spans="1:16" s="6" customFormat="1" ht="18.600000000000001" customHeight="1" x14ac:dyDescent="0.3">
      <c r="A981"/>
      <c r="B981"/>
      <c r="C981"/>
      <c r="D981"/>
      <c r="H981" s="34" t="str">
        <f t="shared" si="156"/>
        <v>LLAYLLAY 19 V</v>
      </c>
      <c r="I981" s="34" t="str">
        <f t="shared" si="157"/>
        <v>SANDEK 2</v>
      </c>
      <c r="J981" s="34" t="str">
        <f t="shared" si="158"/>
        <v>JUAN GOMEZ</v>
      </c>
      <c r="K981" s="34">
        <f t="shared" si="164"/>
        <v>0</v>
      </c>
      <c r="L981" s="34">
        <f t="shared" si="159"/>
        <v>730</v>
      </c>
      <c r="M981" s="34">
        <f t="shared" si="160"/>
        <v>0</v>
      </c>
      <c r="N981" s="34" t="str">
        <f t="shared" si="161"/>
        <v>Puntos no considerados</v>
      </c>
      <c r="O981" s="34">
        <f t="shared" si="162"/>
        <v>0</v>
      </c>
      <c r="P981" s="34">
        <f t="shared" si="163"/>
        <v>0</v>
      </c>
    </row>
    <row r="982" spans="1:16" s="6" customFormat="1" ht="18.600000000000001" customHeight="1" x14ac:dyDescent="0.3">
      <c r="A982"/>
      <c r="B982"/>
      <c r="C982"/>
      <c r="D982"/>
      <c r="H982" s="34" t="str">
        <f t="shared" si="156"/>
        <v>LLAYLLAY 19 V</v>
      </c>
      <c r="I982" s="34" t="str">
        <f t="shared" si="157"/>
        <v>SANDEK 2</v>
      </c>
      <c r="J982" s="34" t="str">
        <f t="shared" si="158"/>
        <v>JUAN GOMEZ</v>
      </c>
      <c r="K982" s="34">
        <f t="shared" si="164"/>
        <v>0</v>
      </c>
      <c r="L982" s="34">
        <f t="shared" si="159"/>
        <v>731</v>
      </c>
      <c r="M982" s="34">
        <f t="shared" si="160"/>
        <v>0</v>
      </c>
      <c r="N982" s="34" t="str">
        <f t="shared" si="161"/>
        <v>Puntos no considerados</v>
      </c>
      <c r="O982" s="34">
        <f t="shared" si="162"/>
        <v>0</v>
      </c>
      <c r="P982" s="34">
        <f t="shared" si="163"/>
        <v>0</v>
      </c>
    </row>
    <row r="983" spans="1:16" s="6" customFormat="1" ht="18.600000000000001" customHeight="1" x14ac:dyDescent="0.3">
      <c r="A983"/>
      <c r="B983"/>
      <c r="C983"/>
      <c r="D983"/>
      <c r="H983" s="34" t="str">
        <f t="shared" si="156"/>
        <v>LLAYLLAY 19 V</v>
      </c>
      <c r="I983" s="34" t="str">
        <f t="shared" si="157"/>
        <v>SANDEK 2</v>
      </c>
      <c r="J983" s="34" t="str">
        <f t="shared" si="158"/>
        <v>JUAN GOMEZ</v>
      </c>
      <c r="K983" s="34">
        <f t="shared" si="164"/>
        <v>0</v>
      </c>
      <c r="L983" s="34">
        <f t="shared" si="159"/>
        <v>732</v>
      </c>
      <c r="M983" s="34">
        <f t="shared" si="160"/>
        <v>0</v>
      </c>
      <c r="N983" s="34" t="str">
        <f t="shared" si="161"/>
        <v>Puntos no considerados</v>
      </c>
      <c r="O983" s="34">
        <f t="shared" si="162"/>
        <v>0</v>
      </c>
      <c r="P983" s="34">
        <f t="shared" si="163"/>
        <v>0</v>
      </c>
    </row>
    <row r="984" spans="1:16" s="6" customFormat="1" ht="18.600000000000001" customHeight="1" x14ac:dyDescent="0.3">
      <c r="A984"/>
      <c r="B984"/>
      <c r="C984"/>
      <c r="D984"/>
      <c r="H984" s="34" t="str">
        <f t="shared" si="156"/>
        <v>LLAYLLAY 19 V</v>
      </c>
      <c r="I984" s="34" t="str">
        <f t="shared" si="157"/>
        <v>SANDEK 2</v>
      </c>
      <c r="J984" s="34" t="str">
        <f t="shared" si="158"/>
        <v>JUAN GOMEZ</v>
      </c>
      <c r="K984" s="34">
        <f t="shared" si="164"/>
        <v>0</v>
      </c>
      <c r="L984" s="34">
        <f t="shared" si="159"/>
        <v>733</v>
      </c>
      <c r="M984" s="34">
        <f t="shared" si="160"/>
        <v>0</v>
      </c>
      <c r="N984" s="34" t="str">
        <f t="shared" si="161"/>
        <v>Puntos no considerados</v>
      </c>
      <c r="O984" s="34">
        <f t="shared" si="162"/>
        <v>0</v>
      </c>
      <c r="P984" s="34">
        <f t="shared" si="163"/>
        <v>0</v>
      </c>
    </row>
    <row r="985" spans="1:16" s="6" customFormat="1" ht="18.600000000000001" customHeight="1" x14ac:dyDescent="0.3">
      <c r="A985"/>
      <c r="B985"/>
      <c r="C985"/>
      <c r="D985"/>
      <c r="H985" s="34" t="str">
        <f t="shared" si="156"/>
        <v>LLAYLLAY 19 V</v>
      </c>
      <c r="I985" s="34" t="str">
        <f t="shared" si="157"/>
        <v>SANDEK 2</v>
      </c>
      <c r="J985" s="34" t="str">
        <f t="shared" si="158"/>
        <v>JUAN GOMEZ</v>
      </c>
      <c r="K985" s="34">
        <f t="shared" si="164"/>
        <v>0</v>
      </c>
      <c r="L985" s="34">
        <f t="shared" si="159"/>
        <v>734</v>
      </c>
      <c r="M985" s="34">
        <f t="shared" si="160"/>
        <v>0</v>
      </c>
      <c r="N985" s="34" t="str">
        <f t="shared" si="161"/>
        <v>Puntos no considerados</v>
      </c>
      <c r="O985" s="34">
        <f t="shared" si="162"/>
        <v>0</v>
      </c>
      <c r="P985" s="34">
        <f t="shared" si="163"/>
        <v>0</v>
      </c>
    </row>
    <row r="986" spans="1:16" s="6" customFormat="1" ht="18.600000000000001" customHeight="1" x14ac:dyDescent="0.3">
      <c r="A986"/>
      <c r="B986"/>
      <c r="C986"/>
      <c r="D986"/>
      <c r="H986" s="34" t="str">
        <f t="shared" si="156"/>
        <v>LLAYLLAY 19 V</v>
      </c>
      <c r="I986" s="34" t="str">
        <f t="shared" si="157"/>
        <v>SANDEK 2</v>
      </c>
      <c r="J986" s="34" t="str">
        <f t="shared" si="158"/>
        <v>JUAN GOMEZ</v>
      </c>
      <c r="K986" s="34">
        <f t="shared" si="164"/>
        <v>0</v>
      </c>
      <c r="L986" s="34">
        <f t="shared" si="159"/>
        <v>735</v>
      </c>
      <c r="M986" s="34">
        <f t="shared" si="160"/>
        <v>0</v>
      </c>
      <c r="N986" s="34" t="str">
        <f t="shared" si="161"/>
        <v>Puntos no considerados</v>
      </c>
      <c r="O986" s="34">
        <f t="shared" si="162"/>
        <v>0</v>
      </c>
      <c r="P986" s="34">
        <f t="shared" si="163"/>
        <v>0</v>
      </c>
    </row>
    <row r="987" spans="1:16" s="6" customFormat="1" ht="18.600000000000001" customHeight="1" x14ac:dyDescent="0.3">
      <c r="A987"/>
      <c r="B987"/>
      <c r="C987"/>
      <c r="D987"/>
      <c r="H987" s="34" t="str">
        <f t="shared" si="156"/>
        <v>LLAYLLAY 19 V</v>
      </c>
      <c r="I987" s="34" t="str">
        <f t="shared" si="157"/>
        <v>SANDEK 2</v>
      </c>
      <c r="J987" s="34" t="str">
        <f t="shared" si="158"/>
        <v>JUAN GOMEZ</v>
      </c>
      <c r="K987" s="34">
        <f t="shared" si="164"/>
        <v>0</v>
      </c>
      <c r="L987" s="34">
        <f t="shared" si="159"/>
        <v>736</v>
      </c>
      <c r="M987" s="34">
        <f t="shared" si="160"/>
        <v>0</v>
      </c>
      <c r="N987" s="34" t="str">
        <f t="shared" si="161"/>
        <v>Puntos no considerados</v>
      </c>
      <c r="O987" s="34">
        <f t="shared" si="162"/>
        <v>0</v>
      </c>
      <c r="P987" s="34">
        <f t="shared" si="163"/>
        <v>0</v>
      </c>
    </row>
    <row r="988" spans="1:16" s="6" customFormat="1" ht="18.600000000000001" customHeight="1" x14ac:dyDescent="0.3">
      <c r="A988"/>
      <c r="B988"/>
      <c r="C988"/>
      <c r="D988"/>
      <c r="H988" s="34" t="str">
        <f t="shared" si="156"/>
        <v>LLAYLLAY 19 V</v>
      </c>
      <c r="I988" s="34" t="str">
        <f t="shared" si="157"/>
        <v>SANDEK 2</v>
      </c>
      <c r="J988" s="34" t="str">
        <f t="shared" si="158"/>
        <v>JUAN GOMEZ</v>
      </c>
      <c r="K988" s="34">
        <f t="shared" si="164"/>
        <v>0</v>
      </c>
      <c r="L988" s="34">
        <f t="shared" si="159"/>
        <v>737</v>
      </c>
      <c r="M988" s="34">
        <f t="shared" si="160"/>
        <v>0</v>
      </c>
      <c r="N988" s="34" t="str">
        <f t="shared" si="161"/>
        <v>Puntos no considerados</v>
      </c>
      <c r="O988" s="34">
        <f t="shared" si="162"/>
        <v>0</v>
      </c>
      <c r="P988" s="34">
        <f t="shared" si="163"/>
        <v>0</v>
      </c>
    </row>
    <row r="989" spans="1:16" s="6" customFormat="1" ht="18.600000000000001" customHeight="1" x14ac:dyDescent="0.3">
      <c r="A989"/>
      <c r="B989"/>
      <c r="C989"/>
      <c r="D989"/>
      <c r="H989" s="34" t="str">
        <f t="shared" si="156"/>
        <v>LLAYLLAY 19 V</v>
      </c>
      <c r="I989" s="34" t="str">
        <f t="shared" si="157"/>
        <v>SANDEK 2</v>
      </c>
      <c r="J989" s="34" t="str">
        <f t="shared" si="158"/>
        <v>JUAN GOMEZ</v>
      </c>
      <c r="K989" s="34">
        <f t="shared" si="164"/>
        <v>0</v>
      </c>
      <c r="L989" s="34">
        <f t="shared" si="159"/>
        <v>738</v>
      </c>
      <c r="M989" s="34">
        <f t="shared" si="160"/>
        <v>0</v>
      </c>
      <c r="N989" s="34" t="str">
        <f t="shared" si="161"/>
        <v>Puntos no considerados</v>
      </c>
      <c r="O989" s="34">
        <f t="shared" si="162"/>
        <v>0</v>
      </c>
      <c r="P989" s="34">
        <f t="shared" si="163"/>
        <v>0</v>
      </c>
    </row>
    <row r="990" spans="1:16" s="6" customFormat="1" ht="18.600000000000001" customHeight="1" x14ac:dyDescent="0.3">
      <c r="A990"/>
      <c r="B990"/>
      <c r="C990"/>
      <c r="D990"/>
      <c r="H990" s="34" t="str">
        <f t="shared" si="156"/>
        <v>LLAYLLAY 19 V</v>
      </c>
      <c r="I990" s="34" t="str">
        <f t="shared" si="157"/>
        <v>SANDEK 2</v>
      </c>
      <c r="J990" s="34" t="str">
        <f t="shared" si="158"/>
        <v>JUAN GOMEZ</v>
      </c>
      <c r="K990" s="34">
        <f t="shared" si="164"/>
        <v>0</v>
      </c>
      <c r="L990" s="34">
        <f t="shared" si="159"/>
        <v>739</v>
      </c>
      <c r="M990" s="34">
        <f t="shared" si="160"/>
        <v>0</v>
      </c>
      <c r="N990" s="34" t="str">
        <f t="shared" si="161"/>
        <v>Puntos no considerados</v>
      </c>
      <c r="O990" s="34">
        <f t="shared" si="162"/>
        <v>0</v>
      </c>
      <c r="P990" s="34">
        <f t="shared" si="163"/>
        <v>0</v>
      </c>
    </row>
    <row r="991" spans="1:16" s="6" customFormat="1" ht="18.600000000000001" customHeight="1" x14ac:dyDescent="0.3">
      <c r="A991"/>
      <c r="B991"/>
      <c r="C991"/>
      <c r="D991"/>
      <c r="H991" s="34" t="str">
        <f t="shared" si="156"/>
        <v>LLAYLLAY 19 V</v>
      </c>
      <c r="I991" s="34" t="str">
        <f t="shared" si="157"/>
        <v>SANDEK 2</v>
      </c>
      <c r="J991" s="34" t="str">
        <f t="shared" si="158"/>
        <v>JUAN GOMEZ</v>
      </c>
      <c r="K991" s="34">
        <f t="shared" si="164"/>
        <v>0</v>
      </c>
      <c r="L991" s="34">
        <f t="shared" si="159"/>
        <v>740</v>
      </c>
      <c r="M991" s="34">
        <f t="shared" si="160"/>
        <v>0</v>
      </c>
      <c r="N991" s="34" t="str">
        <f t="shared" si="161"/>
        <v>Puntos no considerados</v>
      </c>
      <c r="O991" s="34">
        <f t="shared" si="162"/>
        <v>0</v>
      </c>
      <c r="P991" s="34">
        <f t="shared" si="163"/>
        <v>0</v>
      </c>
    </row>
    <row r="992" spans="1:16" s="6" customFormat="1" ht="18.600000000000001" customHeight="1" x14ac:dyDescent="0.3">
      <c r="A992"/>
      <c r="B992"/>
      <c r="C992"/>
      <c r="D992"/>
      <c r="H992" s="34" t="str">
        <f t="shared" si="156"/>
        <v>LLAYLLAY 19 V</v>
      </c>
      <c r="I992" s="34" t="str">
        <f t="shared" si="157"/>
        <v>SANDEK 2</v>
      </c>
      <c r="J992" s="34" t="str">
        <f t="shared" si="158"/>
        <v>JUAN GOMEZ</v>
      </c>
      <c r="K992" s="34">
        <f t="shared" si="164"/>
        <v>0</v>
      </c>
      <c r="L992" s="34">
        <f t="shared" si="159"/>
        <v>741</v>
      </c>
      <c r="M992" s="34">
        <f t="shared" si="160"/>
        <v>0</v>
      </c>
      <c r="N992" s="34" t="str">
        <f t="shared" si="161"/>
        <v>Puntos no considerados</v>
      </c>
      <c r="O992" s="34">
        <f t="shared" si="162"/>
        <v>0</v>
      </c>
      <c r="P992" s="34">
        <f t="shared" si="163"/>
        <v>0</v>
      </c>
    </row>
    <row r="993" spans="1:16" s="6" customFormat="1" ht="18.600000000000001" customHeight="1" x14ac:dyDescent="0.3">
      <c r="A993"/>
      <c r="B993"/>
      <c r="C993"/>
      <c r="D993"/>
      <c r="H993" s="34" t="str">
        <f t="shared" si="156"/>
        <v>LLAYLLAY 19 V</v>
      </c>
      <c r="I993" s="34" t="str">
        <f t="shared" si="157"/>
        <v>SANDEK 2</v>
      </c>
      <c r="J993" s="34" t="str">
        <f t="shared" si="158"/>
        <v>JUAN GOMEZ</v>
      </c>
      <c r="K993" s="34">
        <f t="shared" si="164"/>
        <v>0</v>
      </c>
      <c r="L993" s="34">
        <f t="shared" si="159"/>
        <v>742</v>
      </c>
      <c r="M993" s="34">
        <f t="shared" si="160"/>
        <v>0</v>
      </c>
      <c r="N993" s="34" t="str">
        <f t="shared" si="161"/>
        <v>Puntos no considerados</v>
      </c>
      <c r="O993" s="34">
        <f t="shared" si="162"/>
        <v>0</v>
      </c>
      <c r="P993" s="34">
        <f t="shared" si="163"/>
        <v>0</v>
      </c>
    </row>
    <row r="994" spans="1:16" s="6" customFormat="1" ht="18.600000000000001" customHeight="1" x14ac:dyDescent="0.3">
      <c r="A994"/>
      <c r="B994"/>
      <c r="C994"/>
      <c r="D994"/>
      <c r="H994" s="34" t="str">
        <f t="shared" si="156"/>
        <v>LLAYLLAY 19 V</v>
      </c>
      <c r="I994" s="34" t="str">
        <f t="shared" si="157"/>
        <v>SANDEK 2</v>
      </c>
      <c r="J994" s="34" t="str">
        <f t="shared" si="158"/>
        <v>JUAN GOMEZ</v>
      </c>
      <c r="K994" s="34">
        <f t="shared" si="164"/>
        <v>0</v>
      </c>
      <c r="L994" s="34">
        <f t="shared" si="159"/>
        <v>743</v>
      </c>
      <c r="M994" s="34">
        <f t="shared" si="160"/>
        <v>0</v>
      </c>
      <c r="N994" s="34" t="str">
        <f t="shared" si="161"/>
        <v>Puntos no considerados</v>
      </c>
      <c r="O994" s="34">
        <f t="shared" si="162"/>
        <v>0</v>
      </c>
      <c r="P994" s="34">
        <f t="shared" si="163"/>
        <v>0</v>
      </c>
    </row>
    <row r="995" spans="1:16" s="6" customFormat="1" ht="18.600000000000001" customHeight="1" x14ac:dyDescent="0.3">
      <c r="A995"/>
      <c r="B995"/>
      <c r="C995"/>
      <c r="D995"/>
      <c r="H995" s="34" t="str">
        <f t="shared" si="156"/>
        <v>LLAYLLAY 19 V</v>
      </c>
      <c r="I995" s="34" t="str">
        <f t="shared" si="157"/>
        <v>SANDEK 2</v>
      </c>
      <c r="J995" s="34" t="str">
        <f t="shared" si="158"/>
        <v>JUAN GOMEZ</v>
      </c>
      <c r="K995" s="34">
        <f t="shared" si="164"/>
        <v>0</v>
      </c>
      <c r="L995" s="34">
        <f t="shared" si="159"/>
        <v>744</v>
      </c>
      <c r="M995" s="34">
        <f t="shared" si="160"/>
        <v>0</v>
      </c>
      <c r="N995" s="34" t="str">
        <f t="shared" si="161"/>
        <v>Puntos no considerados</v>
      </c>
      <c r="O995" s="34">
        <f t="shared" si="162"/>
        <v>0</v>
      </c>
      <c r="P995" s="34">
        <f t="shared" si="163"/>
        <v>0</v>
      </c>
    </row>
    <row r="996" spans="1:16" s="6" customFormat="1" ht="18.600000000000001" customHeight="1" x14ac:dyDescent="0.3">
      <c r="A996"/>
      <c r="B996"/>
      <c r="C996"/>
      <c r="D996"/>
      <c r="H996" s="34" t="str">
        <f t="shared" si="156"/>
        <v>LLAYLLAY 19 V</v>
      </c>
      <c r="I996" s="34" t="str">
        <f t="shared" si="157"/>
        <v>SANDEK 2</v>
      </c>
      <c r="J996" s="34" t="str">
        <f t="shared" si="158"/>
        <v>JUAN GOMEZ</v>
      </c>
      <c r="K996" s="34">
        <f t="shared" si="164"/>
        <v>0</v>
      </c>
      <c r="L996" s="34">
        <f t="shared" si="159"/>
        <v>745</v>
      </c>
      <c r="M996" s="34">
        <f t="shared" si="160"/>
        <v>0</v>
      </c>
      <c r="N996" s="34" t="str">
        <f t="shared" si="161"/>
        <v>Puntos no considerados</v>
      </c>
      <c r="O996" s="34">
        <f t="shared" si="162"/>
        <v>0</v>
      </c>
      <c r="P996" s="34">
        <f t="shared" si="163"/>
        <v>0</v>
      </c>
    </row>
    <row r="997" spans="1:16" s="6" customFormat="1" ht="18.600000000000001" customHeight="1" x14ac:dyDescent="0.3">
      <c r="A997"/>
      <c r="B997"/>
      <c r="C997"/>
      <c r="D997"/>
      <c r="H997" s="34" t="str">
        <f t="shared" si="156"/>
        <v>LLAYLLAY 19 V</v>
      </c>
      <c r="I997" s="34" t="str">
        <f t="shared" si="157"/>
        <v>SANDEK 2</v>
      </c>
      <c r="J997" s="34" t="str">
        <f t="shared" si="158"/>
        <v>JUAN GOMEZ</v>
      </c>
      <c r="K997" s="34">
        <f t="shared" si="164"/>
        <v>0</v>
      </c>
      <c r="L997" s="34">
        <f t="shared" si="159"/>
        <v>746</v>
      </c>
      <c r="M997" s="34">
        <f t="shared" si="160"/>
        <v>0</v>
      </c>
      <c r="N997" s="34" t="str">
        <f t="shared" si="161"/>
        <v>Puntos no considerados</v>
      </c>
      <c r="O997" s="34">
        <f t="shared" si="162"/>
        <v>0</v>
      </c>
      <c r="P997" s="34">
        <f t="shared" si="163"/>
        <v>0</v>
      </c>
    </row>
    <row r="998" spans="1:16" s="6" customFormat="1" ht="18.600000000000001" customHeight="1" x14ac:dyDescent="0.3">
      <c r="A998"/>
      <c r="B998"/>
      <c r="C998"/>
      <c r="D998"/>
      <c r="H998" s="34" t="str">
        <f t="shared" si="156"/>
        <v>LLAYLLAY 19 V</v>
      </c>
      <c r="I998" s="34" t="str">
        <f t="shared" si="157"/>
        <v>SANDEK 2</v>
      </c>
      <c r="J998" s="34" t="str">
        <f t="shared" si="158"/>
        <v>JUAN GOMEZ</v>
      </c>
      <c r="K998" s="34">
        <f t="shared" si="164"/>
        <v>0</v>
      </c>
      <c r="L998" s="34">
        <f t="shared" si="159"/>
        <v>747</v>
      </c>
      <c r="M998" s="34">
        <f t="shared" si="160"/>
        <v>0</v>
      </c>
      <c r="N998" s="34" t="str">
        <f t="shared" si="161"/>
        <v>Puntos no considerados</v>
      </c>
      <c r="O998" s="34">
        <f t="shared" si="162"/>
        <v>0</v>
      </c>
      <c r="P998" s="34">
        <f t="shared" si="163"/>
        <v>0</v>
      </c>
    </row>
    <row r="999" spans="1:16" s="6" customFormat="1" ht="18.600000000000001" customHeight="1" x14ac:dyDescent="0.3">
      <c r="A999"/>
      <c r="B999"/>
      <c r="C999"/>
      <c r="D999"/>
      <c r="H999" s="34" t="str">
        <f t="shared" si="156"/>
        <v>LLAYLLAY 19 V</v>
      </c>
      <c r="I999" s="34" t="str">
        <f t="shared" si="157"/>
        <v>SANDEK 2</v>
      </c>
      <c r="J999" s="34" t="str">
        <f t="shared" si="158"/>
        <v>JUAN GOMEZ</v>
      </c>
      <c r="K999" s="34">
        <f t="shared" si="164"/>
        <v>0</v>
      </c>
      <c r="L999" s="34">
        <f t="shared" si="159"/>
        <v>748</v>
      </c>
      <c r="M999" s="34">
        <f t="shared" si="160"/>
        <v>0</v>
      </c>
      <c r="N999" s="34" t="str">
        <f t="shared" si="161"/>
        <v>Puntos no considerados</v>
      </c>
      <c r="O999" s="34">
        <f t="shared" si="162"/>
        <v>0</v>
      </c>
      <c r="P999" s="34">
        <f t="shared" si="163"/>
        <v>0</v>
      </c>
    </row>
    <row r="1000" spans="1:16" s="6" customFormat="1" ht="18.600000000000001" customHeight="1" x14ac:dyDescent="0.3">
      <c r="A1000"/>
      <c r="B1000"/>
      <c r="C1000"/>
      <c r="D1000"/>
    </row>
    <row r="1001" spans="1:16" s="6" customFormat="1" ht="18.600000000000001" customHeight="1" x14ac:dyDescent="0.3">
      <c r="A1001"/>
      <c r="B1001"/>
      <c r="C1001"/>
      <c r="D1001"/>
    </row>
    <row r="1002" spans="1:16" s="6" customFormat="1" ht="18.600000000000001" customHeight="1" x14ac:dyDescent="0.3">
      <c r="A1002"/>
      <c r="B1002"/>
      <c r="C1002"/>
      <c r="D1002"/>
    </row>
    <row r="1003" spans="1:16" s="6" customFormat="1" ht="18.600000000000001" customHeight="1" x14ac:dyDescent="0.3">
      <c r="A1003"/>
      <c r="B1003"/>
      <c r="C1003"/>
      <c r="D1003"/>
    </row>
    <row r="1004" spans="1:16" s="6" customFormat="1" ht="18.600000000000001" customHeight="1" x14ac:dyDescent="0.3">
      <c r="A1004"/>
      <c r="B1004"/>
      <c r="C1004"/>
      <c r="D1004"/>
    </row>
    <row r="1005" spans="1:16" s="6" customFormat="1" ht="18.600000000000001" customHeight="1" x14ac:dyDescent="0.3">
      <c r="A1005"/>
      <c r="B1005"/>
      <c r="C1005"/>
      <c r="D1005"/>
    </row>
    <row r="1006" spans="1:16" s="6" customFormat="1" ht="18.600000000000001" customHeight="1" x14ac:dyDescent="0.3">
      <c r="A1006"/>
      <c r="B1006"/>
      <c r="C1006"/>
      <c r="D1006"/>
    </row>
    <row r="1007" spans="1:16" s="6" customFormat="1" ht="18.600000000000001" customHeight="1" x14ac:dyDescent="0.3">
      <c r="A1007"/>
      <c r="B1007"/>
      <c r="C1007"/>
      <c r="D1007"/>
    </row>
    <row r="1008" spans="1:16" s="6" customFormat="1" ht="18.600000000000001" customHeight="1" x14ac:dyDescent="0.3">
      <c r="A1008"/>
      <c r="B1008"/>
      <c r="C1008"/>
      <c r="D1008"/>
    </row>
    <row r="1009" spans="1:4" s="6" customFormat="1" ht="18.600000000000001" customHeight="1" x14ac:dyDescent="0.3">
      <c r="A1009"/>
      <c r="B1009"/>
      <c r="C1009"/>
      <c r="D1009"/>
    </row>
    <row r="1010" spans="1:4" s="6" customFormat="1" ht="18.600000000000001" customHeight="1" x14ac:dyDescent="0.3">
      <c r="A1010"/>
      <c r="B1010"/>
      <c r="C1010"/>
      <c r="D1010"/>
    </row>
    <row r="1011" spans="1:4" s="6" customFormat="1" ht="18.600000000000001" customHeight="1" x14ac:dyDescent="0.3">
      <c r="A1011"/>
      <c r="B1011"/>
      <c r="C1011"/>
      <c r="D1011"/>
    </row>
    <row r="1012" spans="1:4" s="6" customFormat="1" ht="18.600000000000001" customHeight="1" x14ac:dyDescent="0.3">
      <c r="A1012"/>
      <c r="B1012"/>
      <c r="C1012"/>
      <c r="D1012"/>
    </row>
    <row r="1013" spans="1:4" s="6" customFormat="1" ht="18.600000000000001" customHeight="1" x14ac:dyDescent="0.3">
      <c r="A1013"/>
      <c r="B1013"/>
      <c r="C1013"/>
      <c r="D1013"/>
    </row>
    <row r="1014" spans="1:4" s="6" customFormat="1" ht="18.600000000000001" customHeight="1" x14ac:dyDescent="0.3">
      <c r="A1014"/>
      <c r="B1014"/>
      <c r="C1014"/>
      <c r="D1014"/>
    </row>
    <row r="1015" spans="1:4" s="6" customFormat="1" ht="18.600000000000001" customHeight="1" x14ac:dyDescent="0.3">
      <c r="A1015"/>
      <c r="B1015"/>
      <c r="C1015"/>
      <c r="D1015"/>
    </row>
    <row r="1016" spans="1:4" s="6" customFormat="1" ht="18.600000000000001" customHeight="1" x14ac:dyDescent="0.3">
      <c r="A1016"/>
      <c r="B1016"/>
      <c r="C1016"/>
      <c r="D1016"/>
    </row>
    <row r="1017" spans="1:4" s="6" customFormat="1" ht="18.600000000000001" customHeight="1" x14ac:dyDescent="0.3">
      <c r="A1017"/>
      <c r="B1017"/>
      <c r="C1017"/>
      <c r="D1017"/>
    </row>
    <row r="1018" spans="1:4" s="6" customFormat="1" ht="18.600000000000001" customHeight="1" x14ac:dyDescent="0.3">
      <c r="A1018"/>
      <c r="B1018"/>
      <c r="C1018"/>
      <c r="D1018"/>
    </row>
    <row r="1019" spans="1:4" s="6" customFormat="1" ht="18.600000000000001" customHeight="1" x14ac:dyDescent="0.3">
      <c r="A1019"/>
      <c r="B1019"/>
      <c r="C1019"/>
      <c r="D1019"/>
    </row>
    <row r="1020" spans="1:4" s="6" customFormat="1" ht="18.600000000000001" customHeight="1" x14ac:dyDescent="0.3">
      <c r="A1020"/>
      <c r="B1020"/>
      <c r="C1020"/>
      <c r="D1020"/>
    </row>
    <row r="1021" spans="1:4" s="6" customFormat="1" ht="18.600000000000001" customHeight="1" x14ac:dyDescent="0.3">
      <c r="A1021"/>
      <c r="B1021"/>
      <c r="C1021"/>
      <c r="D1021"/>
    </row>
    <row r="1022" spans="1:4" s="6" customFormat="1" ht="18.600000000000001" customHeight="1" x14ac:dyDescent="0.3">
      <c r="A1022"/>
      <c r="B1022"/>
      <c r="C1022"/>
      <c r="D1022"/>
    </row>
    <row r="1023" spans="1:4" s="6" customFormat="1" ht="18.600000000000001" customHeight="1" x14ac:dyDescent="0.3">
      <c r="A1023"/>
      <c r="B1023"/>
      <c r="C1023"/>
      <c r="D1023"/>
    </row>
    <row r="1024" spans="1:4" s="6" customFormat="1" ht="18.600000000000001" customHeight="1" x14ac:dyDescent="0.3">
      <c r="A1024"/>
      <c r="B1024"/>
      <c r="C1024"/>
      <c r="D1024"/>
    </row>
    <row r="1025" spans="1:4" s="6" customFormat="1" ht="18.600000000000001" customHeight="1" x14ac:dyDescent="0.3">
      <c r="A1025"/>
      <c r="B1025"/>
      <c r="C1025"/>
      <c r="D1025"/>
    </row>
    <row r="1026" spans="1:4" s="6" customFormat="1" ht="18.600000000000001" customHeight="1" x14ac:dyDescent="0.3">
      <c r="A1026"/>
      <c r="B1026"/>
      <c r="C1026"/>
      <c r="D1026"/>
    </row>
    <row r="1027" spans="1:4" s="6" customFormat="1" ht="18.600000000000001" customHeight="1" x14ac:dyDescent="0.3">
      <c r="A1027"/>
      <c r="B1027"/>
      <c r="C1027"/>
      <c r="D1027"/>
    </row>
    <row r="1028" spans="1:4" s="6" customFormat="1" ht="18.600000000000001" customHeight="1" x14ac:dyDescent="0.3">
      <c r="A1028"/>
      <c r="B1028"/>
      <c r="C1028"/>
      <c r="D1028"/>
    </row>
    <row r="1029" spans="1:4" s="6" customFormat="1" ht="18.600000000000001" customHeight="1" x14ac:dyDescent="0.3">
      <c r="A1029"/>
      <c r="B1029"/>
      <c r="C1029"/>
      <c r="D1029"/>
    </row>
    <row r="1030" spans="1:4" s="6" customFormat="1" ht="18.600000000000001" customHeight="1" x14ac:dyDescent="0.3">
      <c r="A1030"/>
      <c r="B1030"/>
      <c r="C1030"/>
      <c r="D1030"/>
    </row>
    <row r="1031" spans="1:4" s="6" customFormat="1" ht="18.600000000000001" customHeight="1" x14ac:dyDescent="0.3">
      <c r="A1031"/>
      <c r="B1031"/>
      <c r="C1031"/>
      <c r="D1031"/>
    </row>
    <row r="1032" spans="1:4" s="6" customFormat="1" ht="18.600000000000001" customHeight="1" x14ac:dyDescent="0.3">
      <c r="A1032"/>
      <c r="B1032"/>
      <c r="C1032"/>
      <c r="D1032"/>
    </row>
    <row r="1033" spans="1:4" s="6" customFormat="1" ht="18.600000000000001" customHeight="1" x14ac:dyDescent="0.3">
      <c r="A1033"/>
      <c r="B1033"/>
      <c r="C1033"/>
      <c r="D1033"/>
    </row>
    <row r="1034" spans="1:4" s="6" customFormat="1" ht="18.600000000000001" customHeight="1" x14ac:dyDescent="0.3">
      <c r="A1034"/>
      <c r="B1034"/>
      <c r="C1034"/>
      <c r="D1034"/>
    </row>
    <row r="1035" spans="1:4" s="6" customFormat="1" ht="18.600000000000001" customHeight="1" x14ac:dyDescent="0.3">
      <c r="A1035"/>
      <c r="B1035"/>
      <c r="C1035"/>
      <c r="D1035"/>
    </row>
    <row r="1036" spans="1:4" s="6" customFormat="1" ht="18.600000000000001" customHeight="1" x14ac:dyDescent="0.3">
      <c r="A1036"/>
      <c r="B1036"/>
      <c r="C1036"/>
      <c r="D1036"/>
    </row>
    <row r="1037" spans="1:4" s="6" customFormat="1" ht="18.600000000000001" customHeight="1" x14ac:dyDescent="0.3">
      <c r="A1037"/>
      <c r="B1037"/>
      <c r="C1037"/>
      <c r="D1037"/>
    </row>
    <row r="1038" spans="1:4" s="6" customFormat="1" ht="18.600000000000001" customHeight="1" x14ac:dyDescent="0.3">
      <c r="A1038"/>
      <c r="B1038"/>
      <c r="C1038"/>
      <c r="D1038"/>
    </row>
    <row r="1039" spans="1:4" s="6" customFormat="1" ht="18.600000000000001" customHeight="1" x14ac:dyDescent="0.3">
      <c r="A1039"/>
      <c r="B1039"/>
      <c r="C1039"/>
      <c r="D1039"/>
    </row>
    <row r="1040" spans="1:4" s="6" customFormat="1" ht="18.600000000000001" customHeight="1" x14ac:dyDescent="0.3">
      <c r="A1040"/>
      <c r="B1040"/>
      <c r="C1040"/>
      <c r="D1040"/>
    </row>
    <row r="1041" spans="1:4" s="6" customFormat="1" ht="18.600000000000001" customHeight="1" x14ac:dyDescent="0.3">
      <c r="A1041"/>
      <c r="B1041"/>
      <c r="C1041"/>
      <c r="D1041"/>
    </row>
    <row r="1042" spans="1:4" s="6" customFormat="1" ht="18.600000000000001" customHeight="1" x14ac:dyDescent="0.3">
      <c r="A1042"/>
      <c r="B1042"/>
      <c r="C1042"/>
      <c r="D1042"/>
    </row>
    <row r="1043" spans="1:4" s="6" customFormat="1" ht="18.600000000000001" customHeight="1" x14ac:dyDescent="0.3">
      <c r="A1043"/>
      <c r="B1043"/>
      <c r="C1043"/>
      <c r="D1043"/>
    </row>
    <row r="1044" spans="1:4" s="6" customFormat="1" ht="18.600000000000001" customHeight="1" x14ac:dyDescent="0.3">
      <c r="A1044"/>
      <c r="B1044"/>
      <c r="C1044"/>
      <c r="D1044"/>
    </row>
    <row r="1045" spans="1:4" s="6" customFormat="1" ht="18.600000000000001" customHeight="1" x14ac:dyDescent="0.3">
      <c r="A1045"/>
      <c r="B1045"/>
      <c r="C1045"/>
      <c r="D1045"/>
    </row>
    <row r="1046" spans="1:4" s="6" customFormat="1" ht="18.600000000000001" customHeight="1" x14ac:dyDescent="0.3">
      <c r="A1046"/>
      <c r="B1046"/>
      <c r="C1046"/>
      <c r="D1046"/>
    </row>
    <row r="1047" spans="1:4" s="6" customFormat="1" ht="18.600000000000001" customHeight="1" x14ac:dyDescent="0.3">
      <c r="A1047"/>
      <c r="B1047"/>
      <c r="C1047"/>
      <c r="D1047"/>
    </row>
    <row r="1048" spans="1:4" s="6" customFormat="1" ht="18.600000000000001" customHeight="1" x14ac:dyDescent="0.3">
      <c r="A1048"/>
      <c r="B1048"/>
      <c r="C1048"/>
      <c r="D1048"/>
    </row>
    <row r="1049" spans="1:4" s="6" customFormat="1" ht="18.600000000000001" customHeight="1" x14ac:dyDescent="0.3">
      <c r="A1049"/>
      <c r="B1049"/>
      <c r="C1049"/>
      <c r="D1049"/>
    </row>
    <row r="1050" spans="1:4" s="6" customFormat="1" ht="18.600000000000001" customHeight="1" x14ac:dyDescent="0.3">
      <c r="A1050"/>
      <c r="B1050"/>
      <c r="C1050"/>
      <c r="D1050"/>
    </row>
    <row r="1051" spans="1:4" s="6" customFormat="1" ht="18.600000000000001" customHeight="1" x14ac:dyDescent="0.3">
      <c r="A1051"/>
      <c r="B1051"/>
      <c r="C1051"/>
      <c r="D1051"/>
    </row>
    <row r="1052" spans="1:4" s="6" customFormat="1" ht="18.600000000000001" customHeight="1" x14ac:dyDescent="0.3">
      <c r="A1052"/>
      <c r="B1052"/>
      <c r="C1052"/>
      <c r="D1052"/>
    </row>
    <row r="1053" spans="1:4" s="6" customFormat="1" ht="18.600000000000001" customHeight="1" x14ac:dyDescent="0.3">
      <c r="A1053"/>
      <c r="B1053"/>
      <c r="C1053"/>
      <c r="D1053"/>
    </row>
    <row r="1054" spans="1:4" s="6" customFormat="1" ht="18.600000000000001" customHeight="1" x14ac:dyDescent="0.3">
      <c r="A1054"/>
      <c r="B1054"/>
      <c r="C1054"/>
      <c r="D1054"/>
    </row>
    <row r="1055" spans="1:4" s="6" customFormat="1" ht="18.600000000000001" customHeight="1" x14ac:dyDescent="0.3">
      <c r="A1055"/>
      <c r="B1055"/>
      <c r="C1055"/>
      <c r="D1055"/>
    </row>
    <row r="1056" spans="1:4" s="6" customFormat="1" ht="18.600000000000001" customHeight="1" x14ac:dyDescent="0.3">
      <c r="A1056"/>
      <c r="B1056"/>
      <c r="C1056"/>
      <c r="D1056"/>
    </row>
    <row r="1057" spans="1:4" s="6" customFormat="1" ht="18.600000000000001" customHeight="1" x14ac:dyDescent="0.3">
      <c r="A1057"/>
      <c r="B1057"/>
      <c r="C1057"/>
      <c r="D1057"/>
    </row>
    <row r="1058" spans="1:4" s="6" customFormat="1" ht="18.600000000000001" customHeight="1" x14ac:dyDescent="0.3">
      <c r="A1058"/>
      <c r="B1058"/>
      <c r="C1058"/>
      <c r="D1058"/>
    </row>
    <row r="1059" spans="1:4" s="6" customFormat="1" ht="18.600000000000001" customHeight="1" x14ac:dyDescent="0.3">
      <c r="A1059"/>
      <c r="B1059"/>
      <c r="C1059"/>
      <c r="D1059"/>
    </row>
    <row r="1060" spans="1:4" s="6" customFormat="1" ht="18.600000000000001" customHeight="1" x14ac:dyDescent="0.3">
      <c r="A1060"/>
      <c r="B1060"/>
      <c r="C1060"/>
      <c r="D1060"/>
    </row>
    <row r="1061" spans="1:4" s="6" customFormat="1" ht="18.600000000000001" customHeight="1" x14ac:dyDescent="0.3">
      <c r="A1061"/>
      <c r="B1061"/>
      <c r="C1061"/>
      <c r="D1061"/>
    </row>
    <row r="1062" spans="1:4" s="6" customFormat="1" ht="18.600000000000001" customHeight="1" x14ac:dyDescent="0.3">
      <c r="A1062"/>
      <c r="B1062"/>
      <c r="C1062"/>
      <c r="D1062"/>
    </row>
    <row r="1063" spans="1:4" s="6" customFormat="1" ht="18.600000000000001" customHeight="1" x14ac:dyDescent="0.3">
      <c r="A1063"/>
      <c r="B1063"/>
      <c r="C1063"/>
      <c r="D1063"/>
    </row>
    <row r="1064" spans="1:4" s="6" customFormat="1" ht="18.600000000000001" customHeight="1" x14ac:dyDescent="0.3">
      <c r="A1064"/>
      <c r="B1064"/>
      <c r="C1064"/>
      <c r="D1064"/>
    </row>
    <row r="1065" spans="1:4" s="6" customFormat="1" ht="18.600000000000001" customHeight="1" x14ac:dyDescent="0.3">
      <c r="A1065"/>
      <c r="B1065"/>
      <c r="C1065"/>
      <c r="D1065"/>
    </row>
    <row r="1066" spans="1:4" s="6" customFormat="1" ht="18.600000000000001" customHeight="1" x14ac:dyDescent="0.3">
      <c r="A1066"/>
      <c r="B1066"/>
      <c r="C1066"/>
      <c r="D1066"/>
    </row>
    <row r="1067" spans="1:4" s="6" customFormat="1" ht="18.600000000000001" customHeight="1" x14ac:dyDescent="0.3">
      <c r="A1067"/>
      <c r="B1067"/>
      <c r="C1067"/>
      <c r="D1067"/>
    </row>
    <row r="1068" spans="1:4" s="6" customFormat="1" ht="18.600000000000001" customHeight="1" x14ac:dyDescent="0.3">
      <c r="A1068"/>
      <c r="B1068"/>
      <c r="C1068"/>
      <c r="D1068"/>
    </row>
    <row r="1069" spans="1:4" s="6" customFormat="1" ht="18.600000000000001" customHeight="1" x14ac:dyDescent="0.3">
      <c r="A1069"/>
      <c r="B1069"/>
      <c r="C1069"/>
      <c r="D1069"/>
    </row>
    <row r="1070" spans="1:4" s="6" customFormat="1" ht="18.600000000000001" customHeight="1" x14ac:dyDescent="0.3">
      <c r="A1070"/>
      <c r="B1070"/>
      <c r="C1070"/>
      <c r="D1070"/>
    </row>
    <row r="1071" spans="1:4" s="6" customFormat="1" ht="18.600000000000001" customHeight="1" x14ac:dyDescent="0.3">
      <c r="A1071"/>
      <c r="B1071"/>
      <c r="C1071"/>
      <c r="D1071"/>
    </row>
    <row r="1072" spans="1:4" s="6" customFormat="1" ht="18.600000000000001" customHeight="1" x14ac:dyDescent="0.3">
      <c r="A1072"/>
      <c r="B1072"/>
      <c r="C1072"/>
      <c r="D1072"/>
    </row>
    <row r="1073" spans="1:4" s="6" customFormat="1" ht="18.600000000000001" customHeight="1" x14ac:dyDescent="0.3">
      <c r="A1073"/>
      <c r="B1073"/>
      <c r="C1073"/>
      <c r="D1073"/>
    </row>
    <row r="1074" spans="1:4" s="6" customFormat="1" ht="18.600000000000001" customHeight="1" x14ac:dyDescent="0.3">
      <c r="A1074"/>
      <c r="B1074"/>
      <c r="C1074"/>
      <c r="D1074"/>
    </row>
    <row r="1075" spans="1:4" s="6" customFormat="1" ht="18.600000000000001" customHeight="1" x14ac:dyDescent="0.3">
      <c r="A1075"/>
      <c r="B1075"/>
      <c r="C1075"/>
      <c r="D1075"/>
    </row>
    <row r="1076" spans="1:4" s="6" customFormat="1" ht="18.600000000000001" customHeight="1" x14ac:dyDescent="0.3">
      <c r="A1076"/>
      <c r="B1076"/>
      <c r="C1076"/>
      <c r="D1076"/>
    </row>
    <row r="1077" spans="1:4" s="6" customFormat="1" ht="18.600000000000001" customHeight="1" x14ac:dyDescent="0.3">
      <c r="A1077"/>
      <c r="B1077"/>
      <c r="C1077"/>
      <c r="D1077"/>
    </row>
    <row r="1078" spans="1:4" s="6" customFormat="1" ht="18.600000000000001" customHeight="1" x14ac:dyDescent="0.3">
      <c r="A1078"/>
      <c r="B1078"/>
      <c r="C1078"/>
      <c r="D1078"/>
    </row>
    <row r="1079" spans="1:4" s="6" customFormat="1" ht="18.600000000000001" customHeight="1" x14ac:dyDescent="0.3">
      <c r="A1079"/>
      <c r="B1079"/>
      <c r="C1079"/>
      <c r="D1079"/>
    </row>
    <row r="1080" spans="1:4" s="6" customFormat="1" ht="18.600000000000001" customHeight="1" x14ac:dyDescent="0.3">
      <c r="A1080"/>
      <c r="B1080"/>
      <c r="C1080"/>
      <c r="D1080"/>
    </row>
    <row r="1081" spans="1:4" s="6" customFormat="1" ht="18.600000000000001" customHeight="1" x14ac:dyDescent="0.3">
      <c r="A1081"/>
      <c r="B1081"/>
      <c r="C1081"/>
      <c r="D1081"/>
    </row>
    <row r="1082" spans="1:4" s="6" customFormat="1" ht="18.600000000000001" customHeight="1" x14ac:dyDescent="0.3">
      <c r="A1082"/>
      <c r="B1082"/>
      <c r="C1082"/>
      <c r="D1082"/>
    </row>
    <row r="1083" spans="1:4" s="6" customFormat="1" ht="18.600000000000001" customHeight="1" x14ac:dyDescent="0.3">
      <c r="A1083"/>
      <c r="B1083"/>
      <c r="C1083"/>
      <c r="D1083"/>
    </row>
    <row r="1084" spans="1:4" s="6" customFormat="1" ht="18.600000000000001" customHeight="1" x14ac:dyDescent="0.3">
      <c r="A1084"/>
      <c r="B1084"/>
      <c r="C1084"/>
      <c r="D1084"/>
    </row>
    <row r="1085" spans="1:4" s="6" customFormat="1" ht="18.600000000000001" customHeight="1" x14ac:dyDescent="0.3">
      <c r="A1085"/>
      <c r="B1085"/>
      <c r="C1085"/>
      <c r="D1085"/>
    </row>
    <row r="1086" spans="1:4" s="6" customFormat="1" ht="18.600000000000001" customHeight="1" x14ac:dyDescent="0.3">
      <c r="A1086"/>
      <c r="B1086"/>
      <c r="C1086"/>
      <c r="D1086"/>
    </row>
    <row r="1087" spans="1:4" s="6" customFormat="1" ht="18.600000000000001" customHeight="1" x14ac:dyDescent="0.3">
      <c r="A1087"/>
      <c r="B1087"/>
      <c r="C1087"/>
      <c r="D1087"/>
    </row>
    <row r="1088" spans="1:4" s="6" customFormat="1" ht="18.600000000000001" customHeight="1" x14ac:dyDescent="0.3">
      <c r="A1088"/>
      <c r="B1088"/>
      <c r="C1088"/>
      <c r="D1088"/>
    </row>
    <row r="1089" spans="1:4" s="6" customFormat="1" ht="18.600000000000001" customHeight="1" x14ac:dyDescent="0.3">
      <c r="A1089"/>
      <c r="B1089"/>
      <c r="C1089"/>
      <c r="D1089"/>
    </row>
    <row r="1090" spans="1:4" s="6" customFormat="1" ht="18.600000000000001" customHeight="1" x14ac:dyDescent="0.3">
      <c r="A1090"/>
      <c r="B1090"/>
      <c r="C1090"/>
      <c r="D1090"/>
    </row>
    <row r="1091" spans="1:4" s="6" customFormat="1" ht="18.600000000000001" customHeight="1" x14ac:dyDescent="0.3">
      <c r="A1091"/>
      <c r="B1091"/>
      <c r="C1091"/>
      <c r="D1091"/>
    </row>
    <row r="1092" spans="1:4" s="6" customFormat="1" ht="18.600000000000001" customHeight="1" x14ac:dyDescent="0.3">
      <c r="A1092"/>
      <c r="B1092"/>
      <c r="C1092"/>
      <c r="D1092"/>
    </row>
    <row r="1093" spans="1:4" s="6" customFormat="1" ht="18.600000000000001" customHeight="1" x14ac:dyDescent="0.3">
      <c r="A1093"/>
      <c r="B1093"/>
      <c r="C1093"/>
      <c r="D1093"/>
    </row>
    <row r="1094" spans="1:4" s="6" customFormat="1" ht="18.600000000000001" customHeight="1" x14ac:dyDescent="0.3">
      <c r="A1094"/>
      <c r="B1094"/>
      <c r="C1094"/>
      <c r="D1094"/>
    </row>
    <row r="1095" spans="1:4" s="6" customFormat="1" ht="18.600000000000001" customHeight="1" x14ac:dyDescent="0.3">
      <c r="A1095"/>
      <c r="B1095"/>
      <c r="C1095"/>
      <c r="D1095"/>
    </row>
    <row r="1096" spans="1:4" s="6" customFormat="1" ht="18.600000000000001" customHeight="1" x14ac:dyDescent="0.3">
      <c r="A1096"/>
      <c r="B1096"/>
      <c r="C1096"/>
      <c r="D1096"/>
    </row>
    <row r="1097" spans="1:4" s="6" customFormat="1" ht="18.600000000000001" customHeight="1" x14ac:dyDescent="0.3">
      <c r="A1097"/>
      <c r="B1097"/>
      <c r="C1097"/>
      <c r="D1097"/>
    </row>
    <row r="1098" spans="1:4" s="6" customFormat="1" ht="18.600000000000001" customHeight="1" x14ac:dyDescent="0.3">
      <c r="A1098"/>
      <c r="B1098"/>
      <c r="C1098"/>
      <c r="D1098"/>
    </row>
    <row r="1099" spans="1:4" s="6" customFormat="1" ht="18.600000000000001" customHeight="1" x14ac:dyDescent="0.3">
      <c r="A1099"/>
      <c r="B1099"/>
      <c r="C1099"/>
      <c r="D1099"/>
    </row>
    <row r="1100" spans="1:4" s="6" customFormat="1" ht="18.600000000000001" customHeight="1" x14ac:dyDescent="0.3">
      <c r="A1100"/>
      <c r="B1100"/>
      <c r="C1100"/>
      <c r="D1100"/>
    </row>
    <row r="1101" spans="1:4" s="6" customFormat="1" ht="18.600000000000001" customHeight="1" x14ac:dyDescent="0.3">
      <c r="A1101"/>
      <c r="B1101"/>
      <c r="C1101"/>
      <c r="D1101"/>
    </row>
    <row r="1102" spans="1:4" s="6" customFormat="1" ht="18.600000000000001" customHeight="1" x14ac:dyDescent="0.3">
      <c r="A1102"/>
      <c r="B1102"/>
      <c r="C1102"/>
      <c r="D1102"/>
    </row>
    <row r="1103" spans="1:4" s="6" customFormat="1" ht="18.600000000000001" customHeight="1" x14ac:dyDescent="0.3">
      <c r="A1103"/>
      <c r="B1103"/>
      <c r="C1103"/>
      <c r="D1103"/>
    </row>
    <row r="1104" spans="1:4" s="6" customFormat="1" ht="18.600000000000001" customHeight="1" x14ac:dyDescent="0.3">
      <c r="A1104"/>
      <c r="B1104"/>
      <c r="C1104"/>
      <c r="D1104"/>
    </row>
    <row r="1105" spans="1:4" s="6" customFormat="1" ht="18.600000000000001" customHeight="1" x14ac:dyDescent="0.3">
      <c r="A1105"/>
      <c r="B1105"/>
      <c r="C1105"/>
      <c r="D1105"/>
    </row>
    <row r="1106" spans="1:4" s="6" customFormat="1" ht="18.600000000000001" customHeight="1" x14ac:dyDescent="0.3">
      <c r="A1106"/>
      <c r="B1106"/>
      <c r="C1106"/>
      <c r="D1106"/>
    </row>
    <row r="1107" spans="1:4" s="6" customFormat="1" ht="18.600000000000001" customHeight="1" x14ac:dyDescent="0.3">
      <c r="A1107"/>
      <c r="B1107"/>
      <c r="C1107"/>
      <c r="D1107"/>
    </row>
    <row r="1108" spans="1:4" s="6" customFormat="1" ht="18.600000000000001" customHeight="1" x14ac:dyDescent="0.3">
      <c r="A1108"/>
      <c r="B1108"/>
      <c r="C1108"/>
      <c r="D1108"/>
    </row>
    <row r="1109" spans="1:4" s="6" customFormat="1" ht="18.600000000000001" customHeight="1" x14ac:dyDescent="0.3">
      <c r="A1109"/>
      <c r="B1109"/>
      <c r="C1109"/>
      <c r="D1109"/>
    </row>
    <row r="1110" spans="1:4" s="6" customFormat="1" ht="18.600000000000001" customHeight="1" x14ac:dyDescent="0.3">
      <c r="A1110"/>
      <c r="B1110"/>
      <c r="C1110"/>
      <c r="D1110"/>
    </row>
    <row r="1111" spans="1:4" s="6" customFormat="1" ht="18.600000000000001" customHeight="1" x14ac:dyDescent="0.3">
      <c r="A1111"/>
      <c r="B1111"/>
      <c r="C1111"/>
      <c r="D1111"/>
    </row>
    <row r="1112" spans="1:4" s="6" customFormat="1" ht="18.600000000000001" customHeight="1" x14ac:dyDescent="0.3">
      <c r="A1112"/>
      <c r="B1112"/>
      <c r="C1112"/>
      <c r="D1112"/>
    </row>
    <row r="1113" spans="1:4" s="6" customFormat="1" ht="18.600000000000001" customHeight="1" x14ac:dyDescent="0.3">
      <c r="A1113"/>
      <c r="B1113"/>
      <c r="C1113"/>
      <c r="D1113"/>
    </row>
    <row r="1114" spans="1:4" s="6" customFormat="1" ht="18.600000000000001" customHeight="1" x14ac:dyDescent="0.3">
      <c r="A1114"/>
      <c r="B1114"/>
      <c r="C1114"/>
      <c r="D1114"/>
    </row>
    <row r="1115" spans="1:4" s="6" customFormat="1" ht="18.600000000000001" customHeight="1" x14ac:dyDescent="0.3">
      <c r="A1115"/>
      <c r="B1115"/>
      <c r="C1115"/>
      <c r="D1115"/>
    </row>
    <row r="1116" spans="1:4" s="6" customFormat="1" ht="18.600000000000001" customHeight="1" x14ac:dyDescent="0.3">
      <c r="A1116"/>
      <c r="B1116"/>
      <c r="C1116"/>
      <c r="D1116"/>
    </row>
    <row r="1117" spans="1:4" s="6" customFormat="1" ht="18.600000000000001" customHeight="1" x14ac:dyDescent="0.3">
      <c r="A1117"/>
      <c r="B1117"/>
      <c r="C1117"/>
      <c r="D1117"/>
    </row>
    <row r="1118" spans="1:4" s="6" customFormat="1" ht="18.600000000000001" customHeight="1" x14ac:dyDescent="0.3">
      <c r="A1118"/>
      <c r="B1118"/>
      <c r="C1118"/>
      <c r="D1118"/>
    </row>
    <row r="1119" spans="1:4" s="6" customFormat="1" ht="18.600000000000001" customHeight="1" x14ac:dyDescent="0.3">
      <c r="A1119"/>
      <c r="B1119"/>
      <c r="C1119"/>
      <c r="D1119"/>
    </row>
    <row r="1120" spans="1:4" s="6" customFormat="1" ht="18.600000000000001" customHeight="1" x14ac:dyDescent="0.3">
      <c r="A1120"/>
      <c r="B1120"/>
      <c r="C1120"/>
      <c r="D1120"/>
    </row>
    <row r="1121" spans="1:4" s="6" customFormat="1" ht="18.600000000000001" customHeight="1" x14ac:dyDescent="0.3">
      <c r="A1121"/>
      <c r="B1121"/>
      <c r="C1121"/>
      <c r="D1121"/>
    </row>
    <row r="1122" spans="1:4" s="6" customFormat="1" ht="18.600000000000001" customHeight="1" x14ac:dyDescent="0.3">
      <c r="A1122"/>
      <c r="B1122"/>
      <c r="C1122"/>
      <c r="D1122"/>
    </row>
    <row r="1123" spans="1:4" s="6" customFormat="1" ht="18.600000000000001" customHeight="1" x14ac:dyDescent="0.3">
      <c r="A1123"/>
      <c r="B1123"/>
      <c r="C1123"/>
      <c r="D1123"/>
    </row>
    <row r="1124" spans="1:4" s="6" customFormat="1" ht="18.600000000000001" customHeight="1" x14ac:dyDescent="0.3">
      <c r="A1124"/>
      <c r="B1124"/>
      <c r="C1124"/>
      <c r="D1124"/>
    </row>
    <row r="1125" spans="1:4" s="6" customFormat="1" ht="18.600000000000001" customHeight="1" x14ac:dyDescent="0.3">
      <c r="A1125"/>
      <c r="B1125"/>
      <c r="C1125"/>
      <c r="D1125"/>
    </row>
    <row r="1126" spans="1:4" s="6" customFormat="1" ht="18.600000000000001" customHeight="1" x14ac:dyDescent="0.3">
      <c r="A1126"/>
      <c r="B1126"/>
      <c r="C1126"/>
      <c r="D1126"/>
    </row>
    <row r="1127" spans="1:4" s="6" customFormat="1" ht="18.600000000000001" customHeight="1" x14ac:dyDescent="0.3">
      <c r="A1127"/>
      <c r="B1127"/>
      <c r="C1127"/>
      <c r="D1127"/>
    </row>
    <row r="1128" spans="1:4" s="6" customFormat="1" ht="18.600000000000001" customHeight="1" x14ac:dyDescent="0.3">
      <c r="A1128"/>
      <c r="B1128"/>
      <c r="C1128"/>
      <c r="D1128"/>
    </row>
    <row r="1129" spans="1:4" s="6" customFormat="1" ht="18.600000000000001" customHeight="1" x14ac:dyDescent="0.3">
      <c r="A1129"/>
      <c r="B1129"/>
      <c r="C1129"/>
      <c r="D1129"/>
    </row>
    <row r="1130" spans="1:4" s="6" customFormat="1" ht="18.600000000000001" customHeight="1" x14ac:dyDescent="0.3">
      <c r="A1130"/>
      <c r="B1130"/>
      <c r="C1130"/>
      <c r="D1130"/>
    </row>
    <row r="1131" spans="1:4" s="6" customFormat="1" ht="18.600000000000001" customHeight="1" x14ac:dyDescent="0.3">
      <c r="A1131"/>
      <c r="B1131"/>
      <c r="C1131"/>
      <c r="D1131"/>
    </row>
    <row r="1132" spans="1:4" s="6" customFormat="1" ht="18.600000000000001" customHeight="1" x14ac:dyDescent="0.3">
      <c r="A1132"/>
      <c r="B1132"/>
      <c r="C1132"/>
      <c r="D1132"/>
    </row>
    <row r="1133" spans="1:4" s="6" customFormat="1" ht="18.600000000000001" customHeight="1" x14ac:dyDescent="0.3">
      <c r="A1133"/>
      <c r="B1133"/>
      <c r="C1133"/>
      <c r="D1133"/>
    </row>
    <row r="1134" spans="1:4" s="6" customFormat="1" ht="18.600000000000001" customHeight="1" x14ac:dyDescent="0.3">
      <c r="A1134"/>
      <c r="B1134"/>
      <c r="C1134"/>
      <c r="D1134"/>
    </row>
    <row r="1135" spans="1:4" s="6" customFormat="1" ht="18.600000000000001" customHeight="1" x14ac:dyDescent="0.3">
      <c r="A1135"/>
      <c r="B1135"/>
      <c r="C1135"/>
      <c r="D1135"/>
    </row>
    <row r="1136" spans="1:4" s="6" customFormat="1" ht="18.600000000000001" customHeight="1" x14ac:dyDescent="0.3">
      <c r="A1136"/>
      <c r="B1136"/>
      <c r="C1136"/>
      <c r="D1136"/>
    </row>
    <row r="1137" spans="1:4" s="6" customFormat="1" ht="18.600000000000001" customHeight="1" x14ac:dyDescent="0.3">
      <c r="A1137"/>
      <c r="B1137"/>
      <c r="C1137"/>
      <c r="D1137"/>
    </row>
    <row r="1138" spans="1:4" s="6" customFormat="1" ht="18.600000000000001" customHeight="1" x14ac:dyDescent="0.3">
      <c r="A1138"/>
      <c r="B1138"/>
      <c r="C1138"/>
      <c r="D1138"/>
    </row>
    <row r="1139" spans="1:4" s="6" customFormat="1" ht="18.600000000000001" customHeight="1" x14ac:dyDescent="0.3">
      <c r="A1139"/>
      <c r="B1139"/>
      <c r="C1139"/>
      <c r="D1139"/>
    </row>
    <row r="1140" spans="1:4" s="6" customFormat="1" ht="18.600000000000001" customHeight="1" x14ac:dyDescent="0.3">
      <c r="A1140"/>
      <c r="B1140"/>
      <c r="C1140"/>
      <c r="D1140"/>
    </row>
    <row r="1141" spans="1:4" s="6" customFormat="1" ht="18.600000000000001" customHeight="1" x14ac:dyDescent="0.3">
      <c r="A1141"/>
      <c r="B1141"/>
      <c r="C1141"/>
      <c r="D1141"/>
    </row>
    <row r="1142" spans="1:4" s="6" customFormat="1" ht="18.600000000000001" customHeight="1" x14ac:dyDescent="0.3">
      <c r="A1142"/>
      <c r="B1142"/>
      <c r="C1142"/>
      <c r="D1142"/>
    </row>
    <row r="1143" spans="1:4" s="6" customFormat="1" ht="18.600000000000001" customHeight="1" x14ac:dyDescent="0.3">
      <c r="A1143"/>
      <c r="B1143"/>
      <c r="C1143"/>
      <c r="D1143"/>
    </row>
    <row r="1144" spans="1:4" s="6" customFormat="1" ht="18.600000000000001" customHeight="1" x14ac:dyDescent="0.3">
      <c r="A1144"/>
      <c r="B1144"/>
      <c r="C1144"/>
      <c r="D1144"/>
    </row>
    <row r="1145" spans="1:4" s="6" customFormat="1" ht="18.600000000000001" customHeight="1" x14ac:dyDescent="0.3">
      <c r="A1145"/>
      <c r="B1145"/>
      <c r="C1145"/>
      <c r="D1145"/>
    </row>
    <row r="1146" spans="1:4" s="6" customFormat="1" ht="18.600000000000001" customHeight="1" x14ac:dyDescent="0.3">
      <c r="A1146"/>
      <c r="B1146"/>
      <c r="C1146"/>
      <c r="D1146"/>
    </row>
    <row r="1147" spans="1:4" s="6" customFormat="1" ht="18.600000000000001" customHeight="1" x14ac:dyDescent="0.3">
      <c r="A1147"/>
      <c r="B1147"/>
      <c r="C1147"/>
      <c r="D1147"/>
    </row>
    <row r="1148" spans="1:4" s="6" customFormat="1" ht="18.600000000000001" customHeight="1" x14ac:dyDescent="0.3">
      <c r="A1148"/>
      <c r="B1148"/>
      <c r="C1148"/>
      <c r="D1148"/>
    </row>
    <row r="1149" spans="1:4" s="6" customFormat="1" ht="18.600000000000001" customHeight="1" x14ac:dyDescent="0.3">
      <c r="A1149"/>
      <c r="B1149"/>
      <c r="C1149"/>
      <c r="D1149"/>
    </row>
    <row r="1150" spans="1:4" s="6" customFormat="1" ht="18.600000000000001" customHeight="1" x14ac:dyDescent="0.3">
      <c r="A1150"/>
      <c r="B1150"/>
      <c r="C1150"/>
      <c r="D1150"/>
    </row>
    <row r="1151" spans="1:4" s="6" customFormat="1" ht="18.600000000000001" customHeight="1" x14ac:dyDescent="0.3">
      <c r="A1151"/>
      <c r="B1151"/>
      <c r="C1151"/>
      <c r="D1151"/>
    </row>
    <row r="1152" spans="1:4" s="6" customFormat="1" ht="18.600000000000001" customHeight="1" x14ac:dyDescent="0.3">
      <c r="A1152"/>
      <c r="B1152"/>
      <c r="C1152"/>
      <c r="D1152"/>
    </row>
    <row r="1153" spans="1:4" s="6" customFormat="1" ht="18.600000000000001" customHeight="1" x14ac:dyDescent="0.3">
      <c r="A1153"/>
      <c r="B1153"/>
      <c r="C1153"/>
      <c r="D1153"/>
    </row>
    <row r="1154" spans="1:4" s="6" customFormat="1" ht="18.600000000000001" customHeight="1" x14ac:dyDescent="0.3">
      <c r="A1154"/>
      <c r="B1154"/>
      <c r="C1154"/>
      <c r="D1154"/>
    </row>
    <row r="1155" spans="1:4" s="6" customFormat="1" ht="18.600000000000001" customHeight="1" x14ac:dyDescent="0.3">
      <c r="A1155"/>
      <c r="B1155"/>
      <c r="C1155"/>
      <c r="D1155"/>
    </row>
    <row r="1156" spans="1:4" s="6" customFormat="1" ht="18.600000000000001" customHeight="1" x14ac:dyDescent="0.3">
      <c r="A1156"/>
      <c r="B1156"/>
      <c r="C1156"/>
      <c r="D1156"/>
    </row>
    <row r="1157" spans="1:4" s="6" customFormat="1" ht="18.600000000000001" customHeight="1" x14ac:dyDescent="0.3">
      <c r="A1157"/>
      <c r="B1157"/>
      <c r="C1157"/>
      <c r="D1157"/>
    </row>
    <row r="1158" spans="1:4" s="6" customFormat="1" ht="18.600000000000001" customHeight="1" x14ac:dyDescent="0.3">
      <c r="A1158"/>
      <c r="B1158"/>
      <c r="C1158"/>
      <c r="D1158"/>
    </row>
    <row r="1159" spans="1:4" s="6" customFormat="1" ht="18.600000000000001" customHeight="1" x14ac:dyDescent="0.3">
      <c r="A1159"/>
      <c r="B1159"/>
      <c r="C1159"/>
      <c r="D1159"/>
    </row>
    <row r="1160" spans="1:4" s="6" customFormat="1" ht="18.600000000000001" customHeight="1" x14ac:dyDescent="0.3">
      <c r="A1160"/>
      <c r="B1160"/>
      <c r="C1160"/>
      <c r="D1160"/>
    </row>
    <row r="1161" spans="1:4" s="6" customFormat="1" ht="18.600000000000001" customHeight="1" x14ac:dyDescent="0.3">
      <c r="A1161"/>
      <c r="B1161"/>
      <c r="C1161"/>
      <c r="D1161"/>
    </row>
    <row r="1162" spans="1:4" s="6" customFormat="1" ht="18.600000000000001" customHeight="1" x14ac:dyDescent="0.3">
      <c r="A1162"/>
      <c r="B1162"/>
      <c r="C1162"/>
      <c r="D1162"/>
    </row>
    <row r="1163" spans="1:4" s="6" customFormat="1" ht="18.600000000000001" customHeight="1" x14ac:dyDescent="0.3">
      <c r="A1163"/>
      <c r="B1163"/>
      <c r="C1163"/>
      <c r="D1163"/>
    </row>
    <row r="1164" spans="1:4" s="6" customFormat="1" ht="18.600000000000001" customHeight="1" x14ac:dyDescent="0.3">
      <c r="A1164"/>
      <c r="B1164"/>
      <c r="C1164"/>
      <c r="D1164"/>
    </row>
    <row r="1165" spans="1:4" s="6" customFormat="1" ht="18.600000000000001" customHeight="1" x14ac:dyDescent="0.3">
      <c r="A1165"/>
      <c r="B1165"/>
      <c r="C1165"/>
      <c r="D1165"/>
    </row>
    <row r="1166" spans="1:4" s="6" customFormat="1" ht="18.600000000000001" customHeight="1" x14ac:dyDescent="0.3">
      <c r="A1166"/>
      <c r="B1166"/>
      <c r="C1166"/>
      <c r="D1166"/>
    </row>
    <row r="1167" spans="1:4" s="6" customFormat="1" ht="18.600000000000001" customHeight="1" x14ac:dyDescent="0.3">
      <c r="A1167"/>
      <c r="B1167"/>
      <c r="C1167"/>
      <c r="D1167"/>
    </row>
    <row r="1168" spans="1:4" s="6" customFormat="1" ht="18.600000000000001" customHeight="1" x14ac:dyDescent="0.3">
      <c r="A1168"/>
      <c r="B1168"/>
      <c r="C1168"/>
      <c r="D1168"/>
    </row>
    <row r="1169" spans="1:4" s="6" customFormat="1" ht="18.600000000000001" customHeight="1" x14ac:dyDescent="0.3">
      <c r="A1169"/>
      <c r="B1169"/>
      <c r="C1169"/>
      <c r="D1169"/>
    </row>
    <row r="1170" spans="1:4" s="6" customFormat="1" ht="18.600000000000001" customHeight="1" x14ac:dyDescent="0.3">
      <c r="A1170"/>
      <c r="B1170"/>
      <c r="C1170"/>
      <c r="D1170"/>
    </row>
    <row r="1171" spans="1:4" s="6" customFormat="1" ht="18.600000000000001" customHeight="1" x14ac:dyDescent="0.3">
      <c r="A1171"/>
      <c r="B1171"/>
      <c r="C1171"/>
      <c r="D1171"/>
    </row>
    <row r="1172" spans="1:4" s="6" customFormat="1" ht="18.600000000000001" customHeight="1" x14ac:dyDescent="0.3">
      <c r="A1172"/>
      <c r="B1172"/>
      <c r="C1172"/>
      <c r="D1172"/>
    </row>
    <row r="1173" spans="1:4" s="6" customFormat="1" ht="18.600000000000001" customHeight="1" x14ac:dyDescent="0.3">
      <c r="A1173"/>
      <c r="B1173"/>
      <c r="C1173"/>
      <c r="D1173"/>
    </row>
    <row r="1174" spans="1:4" s="6" customFormat="1" ht="18.600000000000001" customHeight="1" x14ac:dyDescent="0.3">
      <c r="A1174"/>
      <c r="B1174"/>
      <c r="C1174"/>
      <c r="D1174"/>
    </row>
    <row r="1175" spans="1:4" s="6" customFormat="1" ht="18.600000000000001" customHeight="1" x14ac:dyDescent="0.3">
      <c r="A1175"/>
      <c r="B1175"/>
      <c r="C1175"/>
      <c r="D1175"/>
    </row>
    <row r="1176" spans="1:4" s="6" customFormat="1" ht="18.600000000000001" customHeight="1" x14ac:dyDescent="0.3">
      <c r="A1176"/>
      <c r="B1176"/>
      <c r="C1176"/>
      <c r="D1176"/>
    </row>
    <row r="1177" spans="1:4" s="6" customFormat="1" ht="18.600000000000001" customHeight="1" x14ac:dyDescent="0.3">
      <c r="A1177"/>
      <c r="B1177"/>
      <c r="C1177"/>
      <c r="D1177"/>
    </row>
    <row r="1178" spans="1:4" s="6" customFormat="1" ht="18.600000000000001" customHeight="1" x14ac:dyDescent="0.3">
      <c r="A1178"/>
      <c r="B1178"/>
      <c r="C1178"/>
      <c r="D1178"/>
    </row>
    <row r="1179" spans="1:4" s="6" customFormat="1" ht="18.600000000000001" customHeight="1" x14ac:dyDescent="0.3">
      <c r="A1179"/>
      <c r="B1179"/>
      <c r="C1179"/>
      <c r="D1179"/>
    </row>
    <row r="1180" spans="1:4" s="6" customFormat="1" ht="18.600000000000001" customHeight="1" x14ac:dyDescent="0.3">
      <c r="A1180"/>
      <c r="B1180"/>
      <c r="C1180"/>
      <c r="D1180"/>
    </row>
    <row r="1181" spans="1:4" s="6" customFormat="1" ht="18.600000000000001" customHeight="1" x14ac:dyDescent="0.3">
      <c r="A1181"/>
      <c r="B1181"/>
      <c r="C1181"/>
      <c r="D1181"/>
    </row>
    <row r="1182" spans="1:4" s="6" customFormat="1" ht="18.600000000000001" customHeight="1" x14ac:dyDescent="0.3">
      <c r="A1182"/>
      <c r="B1182"/>
      <c r="C1182"/>
      <c r="D1182"/>
    </row>
    <row r="1183" spans="1:4" s="6" customFormat="1" ht="18.600000000000001" customHeight="1" x14ac:dyDescent="0.3">
      <c r="A1183"/>
      <c r="B1183"/>
      <c r="C1183"/>
      <c r="D1183"/>
    </row>
    <row r="1184" spans="1:4" s="6" customFormat="1" ht="18.600000000000001" customHeight="1" x14ac:dyDescent="0.3">
      <c r="A1184"/>
      <c r="B1184"/>
      <c r="C1184"/>
      <c r="D1184"/>
    </row>
    <row r="1185" spans="1:4" s="6" customFormat="1" ht="18.600000000000001" customHeight="1" x14ac:dyDescent="0.3">
      <c r="A1185"/>
      <c r="B1185"/>
      <c r="C1185"/>
      <c r="D1185"/>
    </row>
    <row r="1186" spans="1:4" s="6" customFormat="1" ht="18.600000000000001" customHeight="1" x14ac:dyDescent="0.3">
      <c r="A1186"/>
      <c r="B1186"/>
      <c r="C1186"/>
      <c r="D1186"/>
    </row>
    <row r="1187" spans="1:4" s="6" customFormat="1" ht="18.600000000000001" customHeight="1" x14ac:dyDescent="0.3">
      <c r="A1187"/>
      <c r="B1187"/>
      <c r="C1187"/>
      <c r="D1187"/>
    </row>
    <row r="1188" spans="1:4" s="6" customFormat="1" ht="18.600000000000001" customHeight="1" x14ac:dyDescent="0.3">
      <c r="A1188"/>
      <c r="B1188"/>
      <c r="C1188"/>
      <c r="D1188"/>
    </row>
    <row r="1189" spans="1:4" s="6" customFormat="1" ht="18.600000000000001" customHeight="1" x14ac:dyDescent="0.3">
      <c r="A1189"/>
      <c r="B1189"/>
      <c r="C1189"/>
      <c r="D1189"/>
    </row>
    <row r="1190" spans="1:4" s="6" customFormat="1" ht="18.600000000000001" customHeight="1" x14ac:dyDescent="0.3">
      <c r="A1190"/>
      <c r="B1190"/>
      <c r="C1190"/>
      <c r="D1190"/>
    </row>
    <row r="1191" spans="1:4" s="6" customFormat="1" ht="18.600000000000001" customHeight="1" x14ac:dyDescent="0.3">
      <c r="A1191"/>
      <c r="B1191"/>
      <c r="C1191"/>
      <c r="D1191"/>
    </row>
    <row r="1192" spans="1:4" s="6" customFormat="1" ht="18.600000000000001" customHeight="1" x14ac:dyDescent="0.3">
      <c r="A1192"/>
      <c r="B1192"/>
      <c r="C1192"/>
      <c r="D1192"/>
    </row>
    <row r="1193" spans="1:4" s="6" customFormat="1" ht="18.600000000000001" customHeight="1" x14ac:dyDescent="0.3">
      <c r="A1193"/>
      <c r="B1193"/>
      <c r="C1193"/>
      <c r="D1193"/>
    </row>
    <row r="1194" spans="1:4" s="6" customFormat="1" ht="18.600000000000001" customHeight="1" x14ac:dyDescent="0.3">
      <c r="A1194"/>
      <c r="B1194"/>
      <c r="C1194"/>
      <c r="D1194"/>
    </row>
    <row r="1195" spans="1:4" s="6" customFormat="1" ht="18.600000000000001" customHeight="1" x14ac:dyDescent="0.3">
      <c r="A1195"/>
      <c r="B1195"/>
      <c r="C1195"/>
      <c r="D1195"/>
    </row>
    <row r="1196" spans="1:4" s="6" customFormat="1" ht="18.600000000000001" customHeight="1" x14ac:dyDescent="0.3">
      <c r="A1196"/>
      <c r="B1196"/>
      <c r="C1196"/>
      <c r="D1196"/>
    </row>
    <row r="1197" spans="1:4" s="6" customFormat="1" ht="18.600000000000001" customHeight="1" x14ac:dyDescent="0.3">
      <c r="A1197"/>
      <c r="B1197"/>
      <c r="C1197"/>
      <c r="D1197"/>
    </row>
    <row r="1198" spans="1:4" s="6" customFormat="1" ht="18.600000000000001" customHeight="1" x14ac:dyDescent="0.3">
      <c r="A1198"/>
      <c r="B1198"/>
      <c r="C1198"/>
      <c r="D1198"/>
    </row>
    <row r="1199" spans="1:4" s="6" customFormat="1" ht="18.600000000000001" customHeight="1" x14ac:dyDescent="0.3">
      <c r="A1199"/>
      <c r="B1199"/>
      <c r="C1199"/>
      <c r="D1199"/>
    </row>
    <row r="1200" spans="1:4" s="6" customFormat="1" ht="18.600000000000001" customHeight="1" x14ac:dyDescent="0.3">
      <c r="A1200"/>
      <c r="B1200"/>
      <c r="C1200"/>
      <c r="D1200"/>
    </row>
    <row r="1201" spans="1:4" s="6" customFormat="1" ht="18.600000000000001" customHeight="1" x14ac:dyDescent="0.3">
      <c r="A1201"/>
      <c r="B1201"/>
      <c r="C1201"/>
      <c r="D1201"/>
    </row>
    <row r="1202" spans="1:4" s="6" customFormat="1" ht="18.600000000000001" customHeight="1" x14ac:dyDescent="0.3">
      <c r="A1202"/>
      <c r="B1202"/>
      <c r="C1202"/>
      <c r="D1202"/>
    </row>
    <row r="1203" spans="1:4" s="6" customFormat="1" ht="18.600000000000001" customHeight="1" x14ac:dyDescent="0.3">
      <c r="A1203"/>
      <c r="B1203"/>
      <c r="C1203"/>
      <c r="D1203"/>
    </row>
    <row r="1204" spans="1:4" s="6" customFormat="1" ht="18.600000000000001" customHeight="1" x14ac:dyDescent="0.3">
      <c r="A1204"/>
      <c r="B1204"/>
      <c r="C1204"/>
      <c r="D1204"/>
    </row>
    <row r="1205" spans="1:4" s="6" customFormat="1" ht="18.600000000000001" customHeight="1" x14ac:dyDescent="0.3">
      <c r="A1205"/>
      <c r="B1205"/>
      <c r="C1205"/>
      <c r="D1205"/>
    </row>
    <row r="1206" spans="1:4" s="6" customFormat="1" ht="18.600000000000001" customHeight="1" x14ac:dyDescent="0.3">
      <c r="A1206"/>
      <c r="B1206"/>
      <c r="C1206"/>
      <c r="D1206"/>
    </row>
    <row r="1207" spans="1:4" s="6" customFormat="1" ht="18.600000000000001" customHeight="1" x14ac:dyDescent="0.3">
      <c r="A1207"/>
      <c r="B1207"/>
      <c r="C1207"/>
      <c r="D1207"/>
    </row>
    <row r="1208" spans="1:4" s="6" customFormat="1" ht="18.600000000000001" customHeight="1" x14ac:dyDescent="0.3">
      <c r="A1208"/>
      <c r="B1208"/>
      <c r="C1208"/>
      <c r="D1208"/>
    </row>
    <row r="1209" spans="1:4" s="6" customFormat="1" ht="18.600000000000001" customHeight="1" x14ac:dyDescent="0.3">
      <c r="A1209"/>
      <c r="B1209"/>
      <c r="C1209"/>
      <c r="D1209"/>
    </row>
    <row r="1210" spans="1:4" s="6" customFormat="1" ht="18.600000000000001" customHeight="1" x14ac:dyDescent="0.3">
      <c r="A1210"/>
      <c r="B1210"/>
      <c r="C1210"/>
      <c r="D1210"/>
    </row>
    <row r="1211" spans="1:4" s="6" customFormat="1" ht="18.600000000000001" customHeight="1" x14ac:dyDescent="0.3">
      <c r="A1211"/>
      <c r="B1211"/>
      <c r="C1211"/>
      <c r="D1211"/>
    </row>
    <row r="1212" spans="1:4" s="6" customFormat="1" ht="18.600000000000001" customHeight="1" x14ac:dyDescent="0.3">
      <c r="A1212"/>
      <c r="B1212"/>
      <c r="C1212"/>
      <c r="D1212"/>
    </row>
    <row r="1213" spans="1:4" s="6" customFormat="1" ht="18.600000000000001" customHeight="1" x14ac:dyDescent="0.3">
      <c r="A1213"/>
      <c r="B1213"/>
      <c r="C1213"/>
      <c r="D1213"/>
    </row>
    <row r="1214" spans="1:4" s="6" customFormat="1" ht="18.600000000000001" customHeight="1" x14ac:dyDescent="0.3">
      <c r="A1214"/>
      <c r="B1214"/>
      <c r="C1214"/>
      <c r="D1214"/>
    </row>
    <row r="1215" spans="1:4" s="6" customFormat="1" ht="18.600000000000001" customHeight="1" x14ac:dyDescent="0.3">
      <c r="A1215"/>
      <c r="B1215"/>
      <c r="C1215"/>
      <c r="D1215"/>
    </row>
    <row r="1216" spans="1:4" s="6" customFormat="1" ht="18.600000000000001" customHeight="1" x14ac:dyDescent="0.3">
      <c r="A1216"/>
      <c r="B1216"/>
      <c r="C1216"/>
      <c r="D1216"/>
    </row>
    <row r="1217" spans="1:4" s="6" customFormat="1" ht="18.600000000000001" customHeight="1" x14ac:dyDescent="0.3">
      <c r="A1217"/>
      <c r="B1217"/>
      <c r="C1217"/>
      <c r="D1217"/>
    </row>
    <row r="1218" spans="1:4" s="6" customFormat="1" ht="18.600000000000001" customHeight="1" x14ac:dyDescent="0.3">
      <c r="A1218"/>
      <c r="B1218"/>
      <c r="C1218"/>
      <c r="D1218"/>
    </row>
    <row r="1219" spans="1:4" s="6" customFormat="1" ht="18.600000000000001" customHeight="1" x14ac:dyDescent="0.3">
      <c r="A1219"/>
      <c r="B1219"/>
      <c r="C1219"/>
      <c r="D1219"/>
    </row>
    <row r="1220" spans="1:4" s="6" customFormat="1" ht="18.600000000000001" customHeight="1" x14ac:dyDescent="0.3">
      <c r="A1220"/>
      <c r="B1220"/>
      <c r="C1220"/>
      <c r="D1220"/>
    </row>
    <row r="1221" spans="1:4" s="6" customFormat="1" ht="18.600000000000001" customHeight="1" x14ac:dyDescent="0.3">
      <c r="A1221"/>
      <c r="B1221"/>
      <c r="C1221"/>
      <c r="D1221"/>
    </row>
    <row r="1222" spans="1:4" s="6" customFormat="1" ht="18.600000000000001" customHeight="1" x14ac:dyDescent="0.3">
      <c r="A1222"/>
      <c r="B1222"/>
      <c r="C1222"/>
      <c r="D1222"/>
    </row>
    <row r="1223" spans="1:4" s="6" customFormat="1" ht="18.600000000000001" customHeight="1" x14ac:dyDescent="0.3">
      <c r="A1223"/>
      <c r="B1223"/>
      <c r="C1223"/>
      <c r="D1223"/>
    </row>
    <row r="1224" spans="1:4" s="6" customFormat="1" ht="18.600000000000001" customHeight="1" x14ac:dyDescent="0.3">
      <c r="A1224"/>
      <c r="B1224"/>
      <c r="C1224"/>
      <c r="D1224"/>
    </row>
    <row r="1225" spans="1:4" s="6" customFormat="1" ht="18.600000000000001" customHeight="1" x14ac:dyDescent="0.3">
      <c r="A1225"/>
      <c r="B1225"/>
      <c r="C1225"/>
      <c r="D1225"/>
    </row>
    <row r="1226" spans="1:4" s="6" customFormat="1" ht="18.600000000000001" customHeight="1" x14ac:dyDescent="0.3">
      <c r="A1226"/>
      <c r="B1226"/>
      <c r="C1226"/>
      <c r="D1226"/>
    </row>
    <row r="1227" spans="1:4" s="6" customFormat="1" ht="18.600000000000001" customHeight="1" x14ac:dyDescent="0.3">
      <c r="A1227"/>
      <c r="B1227"/>
      <c r="C1227"/>
      <c r="D1227"/>
    </row>
    <row r="1228" spans="1:4" s="6" customFormat="1" ht="18.600000000000001" customHeight="1" x14ac:dyDescent="0.3">
      <c r="A1228"/>
      <c r="B1228"/>
      <c r="C1228"/>
      <c r="D1228"/>
    </row>
    <row r="1229" spans="1:4" s="6" customFormat="1" ht="18.600000000000001" customHeight="1" x14ac:dyDescent="0.3">
      <c r="A1229"/>
      <c r="B1229"/>
      <c r="C1229"/>
      <c r="D1229"/>
    </row>
    <row r="1230" spans="1:4" s="6" customFormat="1" ht="18.600000000000001" customHeight="1" x14ac:dyDescent="0.3">
      <c r="A1230"/>
      <c r="B1230"/>
      <c r="C1230"/>
      <c r="D1230"/>
    </row>
    <row r="1231" spans="1:4" s="6" customFormat="1" ht="18.600000000000001" customHeight="1" x14ac:dyDescent="0.3">
      <c r="A1231"/>
      <c r="B1231"/>
      <c r="C1231"/>
      <c r="D1231"/>
    </row>
    <row r="1232" spans="1:4" s="6" customFormat="1" ht="18.600000000000001" customHeight="1" x14ac:dyDescent="0.3">
      <c r="A1232"/>
      <c r="B1232"/>
      <c r="C1232"/>
      <c r="D1232"/>
    </row>
    <row r="1233" spans="1:4" s="6" customFormat="1" ht="18.600000000000001" customHeight="1" x14ac:dyDescent="0.3">
      <c r="A1233"/>
      <c r="B1233"/>
      <c r="C1233"/>
      <c r="D1233"/>
    </row>
    <row r="1234" spans="1:4" s="6" customFormat="1" ht="18.600000000000001" customHeight="1" x14ac:dyDescent="0.3">
      <c r="A1234"/>
      <c r="B1234"/>
      <c r="C1234"/>
      <c r="D1234"/>
    </row>
    <row r="1235" spans="1:4" s="6" customFormat="1" ht="18.600000000000001" customHeight="1" x14ac:dyDescent="0.3">
      <c r="A1235"/>
      <c r="B1235"/>
      <c r="C1235"/>
      <c r="D1235"/>
    </row>
    <row r="1236" spans="1:4" s="6" customFormat="1" ht="18.600000000000001" customHeight="1" x14ac:dyDescent="0.3">
      <c r="A1236"/>
      <c r="B1236"/>
      <c r="C1236"/>
      <c r="D1236"/>
    </row>
    <row r="1237" spans="1:4" s="6" customFormat="1" ht="18.600000000000001" customHeight="1" x14ac:dyDescent="0.3">
      <c r="A1237"/>
      <c r="B1237"/>
      <c r="C1237"/>
      <c r="D1237"/>
    </row>
    <row r="1238" spans="1:4" s="6" customFormat="1" ht="18.600000000000001" customHeight="1" x14ac:dyDescent="0.3">
      <c r="A1238"/>
      <c r="B1238"/>
      <c r="C1238"/>
      <c r="D1238"/>
    </row>
    <row r="1239" spans="1:4" s="6" customFormat="1" ht="18.600000000000001" customHeight="1" x14ac:dyDescent="0.3">
      <c r="A1239"/>
      <c r="B1239"/>
      <c r="C1239"/>
      <c r="D1239"/>
    </row>
    <row r="1240" spans="1:4" s="6" customFormat="1" ht="18.600000000000001" customHeight="1" x14ac:dyDescent="0.3">
      <c r="A1240"/>
      <c r="B1240"/>
      <c r="C1240"/>
      <c r="D1240"/>
    </row>
    <row r="1241" spans="1:4" s="6" customFormat="1" ht="18.600000000000001" customHeight="1" x14ac:dyDescent="0.3">
      <c r="A1241"/>
      <c r="B1241"/>
      <c r="C1241"/>
      <c r="D1241"/>
    </row>
    <row r="1242" spans="1:4" s="6" customFormat="1" ht="18.600000000000001" customHeight="1" x14ac:dyDescent="0.3">
      <c r="A1242"/>
      <c r="B1242"/>
      <c r="C1242"/>
      <c r="D1242"/>
    </row>
    <row r="1243" spans="1:4" s="6" customFormat="1" ht="18.600000000000001" customHeight="1" x14ac:dyDescent="0.3">
      <c r="A1243"/>
      <c r="B1243"/>
      <c r="C1243"/>
      <c r="D1243"/>
    </row>
    <row r="1244" spans="1:4" s="6" customFormat="1" ht="18.600000000000001" customHeight="1" x14ac:dyDescent="0.3">
      <c r="A1244"/>
      <c r="B1244"/>
      <c r="C1244"/>
      <c r="D1244"/>
    </row>
    <row r="1245" spans="1:4" s="6" customFormat="1" ht="18.600000000000001" customHeight="1" x14ac:dyDescent="0.3">
      <c r="A1245"/>
      <c r="B1245"/>
      <c r="C1245"/>
      <c r="D1245"/>
    </row>
    <row r="1246" spans="1:4" s="6" customFormat="1" ht="18.600000000000001" customHeight="1" x14ac:dyDescent="0.3">
      <c r="A1246"/>
      <c r="B1246"/>
      <c r="C1246"/>
      <c r="D1246"/>
    </row>
    <row r="1247" spans="1:4" s="6" customFormat="1" ht="18.600000000000001" customHeight="1" x14ac:dyDescent="0.3">
      <c r="A1247"/>
      <c r="B1247"/>
      <c r="C1247"/>
      <c r="D1247"/>
    </row>
    <row r="1248" spans="1:4" s="6" customFormat="1" ht="18.600000000000001" customHeight="1" x14ac:dyDescent="0.3">
      <c r="A1248"/>
      <c r="B1248"/>
      <c r="C1248"/>
      <c r="D1248"/>
    </row>
    <row r="1249" spans="1:4" s="6" customFormat="1" ht="18.600000000000001" customHeight="1" x14ac:dyDescent="0.3">
      <c r="A1249"/>
      <c r="B1249"/>
      <c r="C1249"/>
      <c r="D1249"/>
    </row>
    <row r="1250" spans="1:4" s="6" customFormat="1" ht="18.600000000000001" customHeight="1" x14ac:dyDescent="0.3">
      <c r="A1250"/>
      <c r="B1250"/>
      <c r="C1250"/>
      <c r="D1250"/>
    </row>
    <row r="1251" spans="1:4" s="6" customFormat="1" ht="18.600000000000001" customHeight="1" x14ac:dyDescent="0.3">
      <c r="A1251"/>
      <c r="B1251"/>
      <c r="C1251"/>
      <c r="D1251"/>
    </row>
    <row r="1252" spans="1:4" s="6" customFormat="1" ht="18.600000000000001" customHeight="1" x14ac:dyDescent="0.3">
      <c r="A1252"/>
      <c r="B1252"/>
      <c r="C1252"/>
      <c r="D1252"/>
    </row>
    <row r="1253" spans="1:4" s="6" customFormat="1" ht="18.600000000000001" customHeight="1" x14ac:dyDescent="0.3">
      <c r="A1253"/>
      <c r="B1253"/>
      <c r="C1253"/>
      <c r="D1253"/>
    </row>
    <row r="1254" spans="1:4" s="6" customFormat="1" ht="18.600000000000001" customHeight="1" x14ac:dyDescent="0.3">
      <c r="A1254"/>
      <c r="B1254"/>
      <c r="C1254"/>
      <c r="D1254"/>
    </row>
    <row r="1255" spans="1:4" s="6" customFormat="1" ht="18.600000000000001" customHeight="1" x14ac:dyDescent="0.3">
      <c r="A1255"/>
      <c r="B1255"/>
      <c r="C1255"/>
      <c r="D1255"/>
    </row>
    <row r="1256" spans="1:4" s="6" customFormat="1" ht="18.600000000000001" customHeight="1" x14ac:dyDescent="0.3">
      <c r="A1256"/>
      <c r="B1256"/>
      <c r="C1256"/>
      <c r="D1256"/>
    </row>
    <row r="1257" spans="1:4" s="6" customFormat="1" ht="18.600000000000001" customHeight="1" x14ac:dyDescent="0.3">
      <c r="A1257"/>
      <c r="B1257"/>
      <c r="C1257"/>
      <c r="D1257"/>
    </row>
    <row r="1258" spans="1:4" s="6" customFormat="1" ht="18.600000000000001" customHeight="1" x14ac:dyDescent="0.3">
      <c r="A1258"/>
      <c r="B1258"/>
      <c r="C1258"/>
      <c r="D1258"/>
    </row>
    <row r="1259" spans="1:4" s="6" customFormat="1" ht="18.600000000000001" customHeight="1" x14ac:dyDescent="0.3">
      <c r="A1259"/>
      <c r="B1259"/>
      <c r="C1259"/>
      <c r="D1259"/>
    </row>
    <row r="1260" spans="1:4" s="6" customFormat="1" ht="18.600000000000001" customHeight="1" x14ac:dyDescent="0.3">
      <c r="A1260"/>
      <c r="B1260"/>
      <c r="C1260"/>
      <c r="D1260"/>
    </row>
    <row r="1261" spans="1:4" s="6" customFormat="1" ht="18.600000000000001" customHeight="1" x14ac:dyDescent="0.3">
      <c r="A1261"/>
      <c r="B1261"/>
      <c r="C1261"/>
      <c r="D1261"/>
    </row>
    <row r="1262" spans="1:4" s="6" customFormat="1" ht="18.600000000000001" customHeight="1" x14ac:dyDescent="0.3">
      <c r="A1262"/>
      <c r="B1262"/>
      <c r="C1262"/>
      <c r="D1262"/>
    </row>
    <row r="1263" spans="1:4" s="6" customFormat="1" ht="18.600000000000001" customHeight="1" x14ac:dyDescent="0.3">
      <c r="A1263"/>
      <c r="B1263"/>
      <c r="C1263"/>
      <c r="D1263"/>
    </row>
    <row r="1264" spans="1:4" s="6" customFormat="1" ht="18.600000000000001" customHeight="1" x14ac:dyDescent="0.3">
      <c r="A1264"/>
      <c r="B1264"/>
      <c r="C1264"/>
      <c r="D1264"/>
    </row>
    <row r="1265" spans="1:4" s="6" customFormat="1" ht="18.600000000000001" customHeight="1" x14ac:dyDescent="0.3">
      <c r="A1265"/>
      <c r="B1265"/>
      <c r="C1265"/>
      <c r="D1265"/>
    </row>
    <row r="1266" spans="1:4" s="6" customFormat="1" ht="18.600000000000001" customHeight="1" x14ac:dyDescent="0.3">
      <c r="A1266"/>
      <c r="B1266"/>
      <c r="C1266"/>
      <c r="D1266"/>
    </row>
    <row r="1267" spans="1:4" s="6" customFormat="1" ht="18.600000000000001" customHeight="1" x14ac:dyDescent="0.3">
      <c r="A1267"/>
      <c r="B1267"/>
      <c r="C1267"/>
      <c r="D1267"/>
    </row>
    <row r="1268" spans="1:4" s="6" customFormat="1" ht="18.600000000000001" customHeight="1" x14ac:dyDescent="0.3">
      <c r="A1268"/>
      <c r="B1268"/>
      <c r="C1268"/>
      <c r="D1268"/>
    </row>
    <row r="1269" spans="1:4" s="6" customFormat="1" ht="18.600000000000001" customHeight="1" x14ac:dyDescent="0.3">
      <c r="A1269"/>
      <c r="B1269"/>
      <c r="C1269"/>
      <c r="D1269"/>
    </row>
    <row r="1270" spans="1:4" s="6" customFormat="1" ht="18.600000000000001" customHeight="1" x14ac:dyDescent="0.3">
      <c r="A1270"/>
      <c r="B1270"/>
      <c r="C1270"/>
      <c r="D1270"/>
    </row>
    <row r="1271" spans="1:4" s="6" customFormat="1" ht="18.600000000000001" customHeight="1" x14ac:dyDescent="0.3">
      <c r="A1271"/>
      <c r="B1271"/>
      <c r="C1271"/>
      <c r="D1271"/>
    </row>
    <row r="1272" spans="1:4" s="6" customFormat="1" ht="18.600000000000001" customHeight="1" x14ac:dyDescent="0.3">
      <c r="A1272"/>
      <c r="B1272"/>
      <c r="C1272"/>
      <c r="D1272"/>
    </row>
    <row r="1273" spans="1:4" s="6" customFormat="1" ht="18.600000000000001" customHeight="1" x14ac:dyDescent="0.3">
      <c r="A1273"/>
      <c r="B1273"/>
      <c r="C1273"/>
      <c r="D1273"/>
    </row>
    <row r="1274" spans="1:4" s="6" customFormat="1" ht="18.600000000000001" customHeight="1" x14ac:dyDescent="0.3">
      <c r="A1274"/>
      <c r="B1274"/>
      <c r="C1274"/>
      <c r="D1274"/>
    </row>
    <row r="1275" spans="1:4" s="6" customFormat="1" ht="18.600000000000001" customHeight="1" x14ac:dyDescent="0.3">
      <c r="A1275"/>
      <c r="B1275"/>
      <c r="C1275"/>
      <c r="D1275"/>
    </row>
    <row r="1276" spans="1:4" s="6" customFormat="1" ht="18.600000000000001" customHeight="1" x14ac:dyDescent="0.3">
      <c r="A1276"/>
      <c r="B1276"/>
      <c r="C1276"/>
      <c r="D1276"/>
    </row>
    <row r="1277" spans="1:4" s="6" customFormat="1" ht="18.600000000000001" customHeight="1" x14ac:dyDescent="0.3">
      <c r="A1277"/>
      <c r="B1277"/>
      <c r="C1277"/>
      <c r="D1277"/>
    </row>
    <row r="1278" spans="1:4" s="6" customFormat="1" ht="18.600000000000001" customHeight="1" x14ac:dyDescent="0.3">
      <c r="A1278"/>
      <c r="B1278"/>
      <c r="C1278"/>
      <c r="D1278"/>
    </row>
    <row r="1279" spans="1:4" s="6" customFormat="1" ht="18.600000000000001" customHeight="1" x14ac:dyDescent="0.3">
      <c r="A1279"/>
      <c r="B1279"/>
      <c r="C1279"/>
      <c r="D1279"/>
    </row>
    <row r="1280" spans="1:4" s="6" customFormat="1" ht="18.600000000000001" customHeight="1" x14ac:dyDescent="0.3">
      <c r="A1280"/>
      <c r="B1280"/>
      <c r="C1280"/>
      <c r="D1280"/>
    </row>
    <row r="1281" spans="1:4" s="6" customFormat="1" ht="18.600000000000001" customHeight="1" x14ac:dyDescent="0.3">
      <c r="A1281"/>
      <c r="B1281"/>
      <c r="C1281"/>
      <c r="D1281"/>
    </row>
    <row r="1282" spans="1:4" s="6" customFormat="1" ht="18.600000000000001" customHeight="1" x14ac:dyDescent="0.3">
      <c r="A1282"/>
      <c r="B1282"/>
      <c r="C1282"/>
      <c r="D1282"/>
    </row>
    <row r="1283" spans="1:4" s="6" customFormat="1" ht="18.600000000000001" customHeight="1" x14ac:dyDescent="0.3">
      <c r="A1283"/>
      <c r="B1283"/>
      <c r="C1283"/>
      <c r="D1283"/>
    </row>
    <row r="1284" spans="1:4" s="6" customFormat="1" ht="18.600000000000001" customHeight="1" x14ac:dyDescent="0.3">
      <c r="A1284"/>
      <c r="B1284"/>
      <c r="C1284"/>
      <c r="D1284"/>
    </row>
    <row r="1285" spans="1:4" s="6" customFormat="1" ht="18.600000000000001" customHeight="1" x14ac:dyDescent="0.3">
      <c r="A1285"/>
      <c r="B1285"/>
      <c r="C1285"/>
      <c r="D1285"/>
    </row>
    <row r="1286" spans="1:4" s="6" customFormat="1" ht="18.600000000000001" customHeight="1" x14ac:dyDescent="0.3">
      <c r="A1286"/>
      <c r="B1286"/>
      <c r="C1286"/>
      <c r="D1286"/>
    </row>
    <row r="1287" spans="1:4" s="6" customFormat="1" ht="18.600000000000001" customHeight="1" x14ac:dyDescent="0.3">
      <c r="A1287"/>
      <c r="B1287"/>
      <c r="C1287"/>
      <c r="D1287"/>
    </row>
    <row r="1288" spans="1:4" s="6" customFormat="1" ht="18.600000000000001" customHeight="1" x14ac:dyDescent="0.3">
      <c r="A1288"/>
      <c r="B1288"/>
      <c r="C1288"/>
      <c r="D1288"/>
    </row>
    <row r="1289" spans="1:4" s="6" customFormat="1" ht="18.600000000000001" customHeight="1" x14ac:dyDescent="0.3">
      <c r="A1289"/>
      <c r="B1289"/>
      <c r="C1289"/>
      <c r="D1289"/>
    </row>
    <row r="1290" spans="1:4" s="6" customFormat="1" ht="18.600000000000001" customHeight="1" x14ac:dyDescent="0.3">
      <c r="A1290"/>
      <c r="B1290"/>
      <c r="C1290"/>
      <c r="D1290"/>
    </row>
    <row r="1291" spans="1:4" s="6" customFormat="1" ht="18.600000000000001" customHeight="1" x14ac:dyDescent="0.3">
      <c r="A1291"/>
      <c r="B1291"/>
      <c r="C1291"/>
      <c r="D1291"/>
    </row>
    <row r="1292" spans="1:4" s="6" customFormat="1" ht="18.600000000000001" customHeight="1" x14ac:dyDescent="0.3">
      <c r="A1292"/>
      <c r="B1292"/>
      <c r="C1292"/>
      <c r="D1292"/>
    </row>
    <row r="1293" spans="1:4" s="6" customFormat="1" ht="18.600000000000001" customHeight="1" x14ac:dyDescent="0.3">
      <c r="A1293"/>
      <c r="B1293"/>
      <c r="C1293"/>
      <c r="D1293"/>
    </row>
    <row r="1294" spans="1:4" s="6" customFormat="1" ht="18.600000000000001" customHeight="1" x14ac:dyDescent="0.3">
      <c r="A1294"/>
      <c r="B1294"/>
      <c r="C1294"/>
      <c r="D1294"/>
    </row>
    <row r="1295" spans="1:4" s="6" customFormat="1" ht="18.600000000000001" customHeight="1" x14ac:dyDescent="0.3">
      <c r="A1295"/>
      <c r="B1295"/>
      <c r="C1295"/>
      <c r="D1295"/>
    </row>
    <row r="1296" spans="1:4" s="6" customFormat="1" ht="18.600000000000001" customHeight="1" x14ac:dyDescent="0.3">
      <c r="A1296"/>
      <c r="B1296"/>
      <c r="C1296"/>
      <c r="D1296"/>
    </row>
    <row r="1297" spans="1:4" s="6" customFormat="1" ht="18.600000000000001" customHeight="1" x14ac:dyDescent="0.3">
      <c r="A1297"/>
      <c r="B1297"/>
      <c r="C1297"/>
      <c r="D1297"/>
    </row>
    <row r="1298" spans="1:4" s="6" customFormat="1" ht="18.600000000000001" customHeight="1" x14ac:dyDescent="0.3">
      <c r="A1298"/>
      <c r="B1298"/>
      <c r="C1298"/>
      <c r="D1298"/>
    </row>
    <row r="1299" spans="1:4" s="6" customFormat="1" ht="18.600000000000001" customHeight="1" x14ac:dyDescent="0.3">
      <c r="A1299"/>
      <c r="B1299"/>
      <c r="C1299"/>
      <c r="D1299"/>
    </row>
    <row r="1300" spans="1:4" s="6" customFormat="1" ht="18.600000000000001" customHeight="1" x14ac:dyDescent="0.3">
      <c r="A1300"/>
      <c r="B1300"/>
      <c r="C1300"/>
      <c r="D1300"/>
    </row>
    <row r="1301" spans="1:4" s="6" customFormat="1" ht="18.600000000000001" customHeight="1" x14ac:dyDescent="0.3">
      <c r="A1301"/>
      <c r="B1301"/>
      <c r="C1301"/>
      <c r="D1301"/>
    </row>
    <row r="1302" spans="1:4" s="6" customFormat="1" ht="18.600000000000001" customHeight="1" x14ac:dyDescent="0.3">
      <c r="A1302"/>
      <c r="B1302"/>
      <c r="C1302"/>
      <c r="D1302"/>
    </row>
    <row r="1303" spans="1:4" s="6" customFormat="1" ht="18.600000000000001" customHeight="1" x14ac:dyDescent="0.3">
      <c r="A1303"/>
      <c r="B1303"/>
      <c r="C1303"/>
      <c r="D1303"/>
    </row>
    <row r="1304" spans="1:4" s="6" customFormat="1" ht="18.600000000000001" customHeight="1" x14ac:dyDescent="0.3">
      <c r="A1304"/>
      <c r="B1304"/>
      <c r="C1304"/>
      <c r="D1304"/>
    </row>
    <row r="1305" spans="1:4" s="6" customFormat="1" ht="18.600000000000001" customHeight="1" x14ac:dyDescent="0.3">
      <c r="A1305"/>
      <c r="B1305"/>
      <c r="C1305"/>
      <c r="D1305"/>
    </row>
    <row r="1306" spans="1:4" s="6" customFormat="1" ht="18.600000000000001" customHeight="1" x14ac:dyDescent="0.3">
      <c r="A1306"/>
      <c r="B1306"/>
      <c r="C1306"/>
      <c r="D1306"/>
    </row>
    <row r="1307" spans="1:4" s="6" customFormat="1" ht="18.600000000000001" customHeight="1" x14ac:dyDescent="0.3">
      <c r="A1307"/>
      <c r="B1307"/>
      <c r="C1307"/>
      <c r="D1307"/>
    </row>
    <row r="1308" spans="1:4" s="6" customFormat="1" ht="18.600000000000001" customHeight="1" x14ac:dyDescent="0.3">
      <c r="A1308"/>
      <c r="B1308"/>
      <c r="C1308"/>
      <c r="D1308"/>
    </row>
    <row r="1309" spans="1:4" s="6" customFormat="1" ht="18.600000000000001" customHeight="1" x14ac:dyDescent="0.3">
      <c r="A1309"/>
      <c r="B1309"/>
      <c r="C1309"/>
      <c r="D1309"/>
    </row>
    <row r="1310" spans="1:4" s="6" customFormat="1" ht="18.600000000000001" customHeight="1" x14ac:dyDescent="0.3">
      <c r="A1310"/>
      <c r="B1310"/>
      <c r="C1310"/>
      <c r="D1310"/>
    </row>
    <row r="1311" spans="1:4" s="6" customFormat="1" ht="18.600000000000001" customHeight="1" x14ac:dyDescent="0.3">
      <c r="A1311"/>
      <c r="B1311"/>
      <c r="C1311"/>
      <c r="D1311"/>
    </row>
    <row r="1312" spans="1:4" s="6" customFormat="1" ht="18.600000000000001" customHeight="1" x14ac:dyDescent="0.3">
      <c r="A1312"/>
      <c r="B1312"/>
      <c r="C1312"/>
      <c r="D1312"/>
    </row>
    <row r="1313" spans="1:4" s="6" customFormat="1" ht="18.600000000000001" customHeight="1" x14ac:dyDescent="0.3">
      <c r="A1313"/>
      <c r="B1313"/>
      <c r="C1313"/>
      <c r="D1313"/>
    </row>
    <row r="1314" spans="1:4" s="6" customFormat="1" ht="18.600000000000001" customHeight="1" x14ac:dyDescent="0.3">
      <c r="A1314"/>
      <c r="B1314"/>
      <c r="C1314"/>
      <c r="D1314"/>
    </row>
    <row r="1315" spans="1:4" s="6" customFormat="1" ht="18.600000000000001" customHeight="1" x14ac:dyDescent="0.3">
      <c r="A1315"/>
      <c r="B1315"/>
      <c r="C1315"/>
      <c r="D1315"/>
    </row>
    <row r="1316" spans="1:4" s="6" customFormat="1" ht="18.600000000000001" customHeight="1" x14ac:dyDescent="0.3">
      <c r="A1316"/>
      <c r="B1316"/>
      <c r="C1316"/>
      <c r="D1316"/>
    </row>
    <row r="1317" spans="1:4" s="6" customFormat="1" ht="18.600000000000001" customHeight="1" x14ac:dyDescent="0.3">
      <c r="A1317"/>
      <c r="B1317"/>
      <c r="C1317"/>
      <c r="D1317"/>
    </row>
    <row r="1318" spans="1:4" s="6" customFormat="1" ht="18.600000000000001" customHeight="1" x14ac:dyDescent="0.3">
      <c r="A1318"/>
      <c r="B1318"/>
      <c r="C1318"/>
      <c r="D1318"/>
    </row>
    <row r="1319" spans="1:4" s="6" customFormat="1" ht="18.600000000000001" customHeight="1" x14ac:dyDescent="0.3">
      <c r="A1319"/>
      <c r="B1319"/>
      <c r="C1319"/>
      <c r="D1319"/>
    </row>
    <row r="1320" spans="1:4" s="6" customFormat="1" ht="18.600000000000001" customHeight="1" x14ac:dyDescent="0.3">
      <c r="A1320"/>
      <c r="B1320"/>
      <c r="C1320"/>
      <c r="D1320"/>
    </row>
    <row r="1321" spans="1:4" s="6" customFormat="1" ht="18.600000000000001" customHeight="1" x14ac:dyDescent="0.3">
      <c r="A1321"/>
      <c r="B1321"/>
      <c r="C1321"/>
      <c r="D1321"/>
    </row>
  </sheetData>
  <autoFilter ref="H3:P30"/>
  <mergeCells count="1">
    <mergeCell ref="A1:H1"/>
  </mergeCells>
  <pageMargins left="0.70866141732283472" right="0.70866141732283472" top="0.74803149606299213" bottom="0.74803149606299213" header="0.31496062992125984" footer="0.31496062992125984"/>
  <pageSetup scale="25" fitToHeight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showGridLines="0" topLeftCell="A65" workbookViewId="0">
      <selection activeCell="D79" sqref="D79"/>
    </sheetView>
  </sheetViews>
  <sheetFormatPr baseColWidth="10" defaultRowHeight="13.2" customHeight="1" x14ac:dyDescent="0.2"/>
  <cols>
    <col min="1" max="1" width="37.33203125" style="31" customWidth="1"/>
    <col min="2" max="2" width="29.77734375" style="31" customWidth="1"/>
    <col min="3" max="5" width="11.5546875" style="31"/>
    <col min="6" max="7" width="2.33203125" style="31" customWidth="1"/>
    <col min="8" max="16384" width="11.5546875" style="31"/>
  </cols>
  <sheetData>
    <row r="1" spans="1:4" ht="13.2" customHeight="1" x14ac:dyDescent="0.25">
      <c r="A1" s="30" t="s">
        <v>69</v>
      </c>
      <c r="B1" s="30" t="s">
        <v>205</v>
      </c>
      <c r="D1" s="31" t="s">
        <v>275</v>
      </c>
    </row>
    <row r="2" spans="1:4" ht="13.2" customHeight="1" x14ac:dyDescent="0.3">
      <c r="A2" s="141" t="s">
        <v>225</v>
      </c>
      <c r="B2" s="141" t="s">
        <v>2586</v>
      </c>
    </row>
    <row r="3" spans="1:4" ht="13.2" customHeight="1" x14ac:dyDescent="0.3">
      <c r="A3" s="141" t="s">
        <v>465</v>
      </c>
      <c r="B3" s="141" t="s">
        <v>2586</v>
      </c>
    </row>
    <row r="4" spans="1:4" ht="13.2" customHeight="1" x14ac:dyDescent="0.3">
      <c r="A4" s="141" t="s">
        <v>3205</v>
      </c>
      <c r="B4" s="141" t="s">
        <v>2586</v>
      </c>
    </row>
    <row r="5" spans="1:4" ht="13.2" customHeight="1" x14ac:dyDescent="0.3">
      <c r="A5" s="141" t="s">
        <v>3249</v>
      </c>
      <c r="B5" s="141" t="s">
        <v>2586</v>
      </c>
    </row>
    <row r="6" spans="1:4" ht="13.2" customHeight="1" x14ac:dyDescent="0.3">
      <c r="A6" s="141" t="s">
        <v>481</v>
      </c>
      <c r="B6" s="141" t="s">
        <v>2586</v>
      </c>
    </row>
    <row r="7" spans="1:4" ht="13.2" customHeight="1" x14ac:dyDescent="0.3">
      <c r="A7" s="141"/>
      <c r="B7" s="141" t="s">
        <v>2586</v>
      </c>
    </row>
    <row r="9" spans="1:4" ht="13.2" customHeight="1" x14ac:dyDescent="0.3">
      <c r="A9" s="141" t="s">
        <v>83</v>
      </c>
      <c r="B9" s="141" t="s">
        <v>2573</v>
      </c>
    </row>
    <row r="10" spans="1:4" ht="13.2" customHeight="1" x14ac:dyDescent="0.3">
      <c r="A10" s="141" t="s">
        <v>82</v>
      </c>
      <c r="B10" s="141" t="s">
        <v>2573</v>
      </c>
    </row>
    <row r="11" spans="1:4" ht="13.2" customHeight="1" x14ac:dyDescent="0.3">
      <c r="A11" s="141" t="s">
        <v>2572</v>
      </c>
      <c r="B11" s="141" t="s">
        <v>2573</v>
      </c>
    </row>
    <row r="12" spans="1:4" ht="13.2" customHeight="1" x14ac:dyDescent="0.3">
      <c r="A12" s="142" t="s">
        <v>2574</v>
      </c>
      <c r="B12" s="141" t="s">
        <v>2573</v>
      </c>
    </row>
    <row r="13" spans="1:4" ht="13.2" customHeight="1" x14ac:dyDescent="0.3">
      <c r="A13" s="141" t="s">
        <v>954</v>
      </c>
      <c r="B13" s="141" t="s">
        <v>2573</v>
      </c>
    </row>
    <row r="14" spans="1:4" ht="13.2" customHeight="1" x14ac:dyDescent="0.3">
      <c r="A14" s="141" t="s">
        <v>3244</v>
      </c>
      <c r="B14" s="141" t="s">
        <v>2573</v>
      </c>
    </row>
    <row r="15" spans="1:4" ht="13.2" customHeight="1" x14ac:dyDescent="0.3">
      <c r="A15" s="141" t="s">
        <v>838</v>
      </c>
      <c r="B15" s="141" t="s">
        <v>2573</v>
      </c>
    </row>
    <row r="16" spans="1:4" ht="13.2" customHeight="1" x14ac:dyDescent="0.3">
      <c r="A16" s="141" t="s">
        <v>2037</v>
      </c>
      <c r="B16" s="141" t="s">
        <v>236</v>
      </c>
    </row>
    <row r="17" spans="1:2" ht="13.2" customHeight="1" x14ac:dyDescent="0.3">
      <c r="A17" s="141" t="s">
        <v>72</v>
      </c>
      <c r="B17" s="141" t="s">
        <v>236</v>
      </c>
    </row>
    <row r="18" spans="1:2" ht="13.2" customHeight="1" x14ac:dyDescent="0.3">
      <c r="A18" s="141" t="s">
        <v>86</v>
      </c>
      <c r="B18" s="141" t="s">
        <v>236</v>
      </c>
    </row>
    <row r="19" spans="1:2" ht="13.2" customHeight="1" x14ac:dyDescent="0.3">
      <c r="A19" s="141" t="s">
        <v>246</v>
      </c>
      <c r="B19" s="141" t="s">
        <v>236</v>
      </c>
    </row>
    <row r="20" spans="1:2" ht="13.2" customHeight="1" x14ac:dyDescent="0.3">
      <c r="A20" s="141" t="s">
        <v>1051</v>
      </c>
      <c r="B20" s="141" t="s">
        <v>236</v>
      </c>
    </row>
    <row r="21" spans="1:2" ht="13.2" customHeight="1" x14ac:dyDescent="0.3">
      <c r="A21" s="141" t="s">
        <v>80</v>
      </c>
      <c r="B21" s="141" t="s">
        <v>236</v>
      </c>
    </row>
    <row r="22" spans="1:2" ht="13.2" customHeight="1" x14ac:dyDescent="0.3">
      <c r="A22" s="141" t="s">
        <v>475</v>
      </c>
      <c r="B22" s="141" t="s">
        <v>236</v>
      </c>
    </row>
    <row r="23" spans="1:2" ht="13.2" customHeight="1" x14ac:dyDescent="0.3">
      <c r="A23" s="141" t="s">
        <v>3210</v>
      </c>
      <c r="B23" s="141" t="s">
        <v>237</v>
      </c>
    </row>
    <row r="24" spans="1:2" ht="13.2" customHeight="1" x14ac:dyDescent="0.3">
      <c r="A24" s="43" t="s">
        <v>2065</v>
      </c>
      <c r="B24" s="141" t="s">
        <v>237</v>
      </c>
    </row>
    <row r="25" spans="1:2" ht="13.2" customHeight="1" x14ac:dyDescent="0.3">
      <c r="A25" s="142" t="s">
        <v>2575</v>
      </c>
      <c r="B25" s="141" t="s">
        <v>237</v>
      </c>
    </row>
    <row r="26" spans="1:2" ht="13.2" customHeight="1" x14ac:dyDescent="0.3">
      <c r="A26" s="141" t="s">
        <v>3245</v>
      </c>
      <c r="B26" s="141" t="s">
        <v>237</v>
      </c>
    </row>
    <row r="27" spans="1:2" ht="13.2" customHeight="1" x14ac:dyDescent="0.3">
      <c r="A27" s="141" t="s">
        <v>3246</v>
      </c>
      <c r="B27" s="141" t="s">
        <v>237</v>
      </c>
    </row>
    <row r="28" spans="1:2" ht="13.2" customHeight="1" x14ac:dyDescent="0.3">
      <c r="A28" s="43" t="s">
        <v>234</v>
      </c>
      <c r="B28" s="141" t="s">
        <v>237</v>
      </c>
    </row>
    <row r="29" spans="1:2" ht="13.2" customHeight="1" x14ac:dyDescent="0.3">
      <c r="A29" s="142" t="s">
        <v>3300</v>
      </c>
      <c r="B29" s="141" t="s">
        <v>237</v>
      </c>
    </row>
    <row r="30" spans="1:2" ht="13.2" customHeight="1" x14ac:dyDescent="0.3">
      <c r="A30" s="43" t="s">
        <v>3255</v>
      </c>
      <c r="B30" s="141" t="s">
        <v>3240</v>
      </c>
    </row>
    <row r="31" spans="1:2" ht="13.2" customHeight="1" x14ac:dyDescent="0.3">
      <c r="A31" s="141" t="s">
        <v>71</v>
      </c>
      <c r="B31" s="141" t="s">
        <v>3240</v>
      </c>
    </row>
    <row r="32" spans="1:2" ht="13.2" customHeight="1" x14ac:dyDescent="0.3">
      <c r="A32" s="141" t="s">
        <v>2046</v>
      </c>
      <c r="B32" s="141" t="s">
        <v>3240</v>
      </c>
    </row>
    <row r="33" spans="1:2" ht="13.2" customHeight="1" x14ac:dyDescent="0.3">
      <c r="A33" s="141" t="s">
        <v>3247</v>
      </c>
      <c r="B33" s="141" t="s">
        <v>3240</v>
      </c>
    </row>
    <row r="34" spans="1:2" ht="13.2" customHeight="1" x14ac:dyDescent="0.3">
      <c r="A34" s="32" t="s">
        <v>207</v>
      </c>
      <c r="B34" s="141" t="s">
        <v>3240</v>
      </c>
    </row>
    <row r="35" spans="1:2" ht="13.2" customHeight="1" x14ac:dyDescent="0.3">
      <c r="A35" s="22" t="s">
        <v>70</v>
      </c>
      <c r="B35" s="141" t="s">
        <v>3240</v>
      </c>
    </row>
    <row r="36" spans="1:2" ht="13.2" customHeight="1" x14ac:dyDescent="0.3">
      <c r="A36" t="s">
        <v>480</v>
      </c>
      <c r="B36" s="141" t="s">
        <v>3240</v>
      </c>
    </row>
    <row r="37" spans="1:2" ht="13.2" customHeight="1" x14ac:dyDescent="0.3">
      <c r="A37" s="142" t="s">
        <v>2583</v>
      </c>
      <c r="B37" s="141" t="s">
        <v>3241</v>
      </c>
    </row>
    <row r="38" spans="1:2" ht="13.2" customHeight="1" x14ac:dyDescent="0.3">
      <c r="A38" s="142" t="s">
        <v>2584</v>
      </c>
      <c r="B38" s="141" t="s">
        <v>3241</v>
      </c>
    </row>
    <row r="39" spans="1:2" ht="13.2" customHeight="1" x14ac:dyDescent="0.3">
      <c r="A39" s="142" t="s">
        <v>2585</v>
      </c>
      <c r="B39" s="141" t="s">
        <v>3241</v>
      </c>
    </row>
    <row r="40" spans="1:2" ht="13.2" customHeight="1" x14ac:dyDescent="0.3">
      <c r="A40" s="141" t="s">
        <v>1183</v>
      </c>
      <c r="B40" s="141" t="s">
        <v>3241</v>
      </c>
    </row>
    <row r="41" spans="1:2" ht="13.2" customHeight="1" x14ac:dyDescent="0.3">
      <c r="A41" s="141" t="s">
        <v>2091</v>
      </c>
      <c r="B41" s="141" t="s">
        <v>3241</v>
      </c>
    </row>
    <row r="42" spans="1:2" ht="13.2" customHeight="1" x14ac:dyDescent="0.3">
      <c r="A42" s="141" t="s">
        <v>3248</v>
      </c>
      <c r="B42" s="141" t="s">
        <v>3241</v>
      </c>
    </row>
    <row r="43" spans="1:2" ht="13.2" customHeight="1" x14ac:dyDescent="0.3">
      <c r="A43" s="141" t="s">
        <v>3253</v>
      </c>
      <c r="B43" s="141" t="s">
        <v>3241</v>
      </c>
    </row>
    <row r="44" spans="1:2" ht="13.2" customHeight="1" x14ac:dyDescent="0.3">
      <c r="A44" s="141" t="s">
        <v>3250</v>
      </c>
      <c r="B44" s="141" t="s">
        <v>326</v>
      </c>
    </row>
    <row r="45" spans="1:2" ht="13.2" customHeight="1" x14ac:dyDescent="0.3">
      <c r="A45" s="141" t="s">
        <v>3212</v>
      </c>
      <c r="B45" s="141" t="s">
        <v>326</v>
      </c>
    </row>
    <row r="46" spans="1:2" ht="13.2" customHeight="1" x14ac:dyDescent="0.3">
      <c r="A46" s="141" t="s">
        <v>2120</v>
      </c>
      <c r="B46" s="141" t="s">
        <v>326</v>
      </c>
    </row>
    <row r="47" spans="1:2" ht="13.2" customHeight="1" x14ac:dyDescent="0.3">
      <c r="A47" s="141" t="s">
        <v>73</v>
      </c>
      <c r="B47" s="141" t="s">
        <v>326</v>
      </c>
    </row>
    <row r="48" spans="1:2" ht="13.2" customHeight="1" x14ac:dyDescent="0.3">
      <c r="A48" s="141" t="s">
        <v>3251</v>
      </c>
      <c r="B48" s="141" t="s">
        <v>326</v>
      </c>
    </row>
    <row r="49" spans="1:2" ht="13.2" customHeight="1" x14ac:dyDescent="0.3">
      <c r="A49" s="141" t="s">
        <v>459</v>
      </c>
      <c r="B49" s="141" t="s">
        <v>326</v>
      </c>
    </row>
    <row r="50" spans="1:2" ht="13.2" customHeight="1" x14ac:dyDescent="0.3">
      <c r="A50" s="141" t="s">
        <v>2025</v>
      </c>
      <c r="B50" s="141" t="s">
        <v>326</v>
      </c>
    </row>
    <row r="51" spans="1:2" ht="13.2" customHeight="1" x14ac:dyDescent="0.3">
      <c r="A51" s="142" t="s">
        <v>2578</v>
      </c>
      <c r="B51" s="141" t="s">
        <v>3239</v>
      </c>
    </row>
    <row r="52" spans="1:2" ht="13.2" customHeight="1" x14ac:dyDescent="0.3">
      <c r="A52" s="142" t="s">
        <v>2577</v>
      </c>
      <c r="B52" s="141" t="s">
        <v>3239</v>
      </c>
    </row>
    <row r="53" spans="1:2" ht="13.2" customHeight="1" x14ac:dyDescent="0.3">
      <c r="A53" s="142" t="s">
        <v>2579</v>
      </c>
      <c r="B53" s="141" t="s">
        <v>3239</v>
      </c>
    </row>
    <row r="54" spans="1:2" ht="13.2" customHeight="1" x14ac:dyDescent="0.3">
      <c r="A54" s="142" t="s">
        <v>2580</v>
      </c>
      <c r="B54" s="141" t="s">
        <v>3239</v>
      </c>
    </row>
    <row r="55" spans="1:2" ht="13.2" customHeight="1" x14ac:dyDescent="0.3">
      <c r="A55" s="142" t="s">
        <v>2581</v>
      </c>
      <c r="B55" s="141" t="s">
        <v>3239</v>
      </c>
    </row>
    <row r="56" spans="1:2" ht="13.2" customHeight="1" x14ac:dyDescent="0.3">
      <c r="A56" s="142" t="s">
        <v>2576</v>
      </c>
      <c r="B56" s="141" t="s">
        <v>3239</v>
      </c>
    </row>
    <row r="57" spans="1:2" ht="13.2" customHeight="1" x14ac:dyDescent="0.3">
      <c r="A57" s="142" t="s">
        <v>2582</v>
      </c>
      <c r="B57" s="141" t="s">
        <v>3239</v>
      </c>
    </row>
    <row r="59" spans="1:2" ht="13.2" customHeight="1" x14ac:dyDescent="0.3">
      <c r="A59" s="141" t="s">
        <v>4110</v>
      </c>
      <c r="B59" s="141" t="s">
        <v>3242</v>
      </c>
    </row>
    <row r="60" spans="1:2" ht="13.2" customHeight="1" x14ac:dyDescent="0.3">
      <c r="A60" s="141" t="s">
        <v>74</v>
      </c>
      <c r="B60" s="141" t="s">
        <v>3242</v>
      </c>
    </row>
    <row r="61" spans="1:2" ht="13.2" customHeight="1" x14ac:dyDescent="0.3">
      <c r="A61" s="141" t="s">
        <v>235</v>
      </c>
      <c r="B61" s="141" t="s">
        <v>3242</v>
      </c>
    </row>
    <row r="62" spans="1:2" ht="13.2" customHeight="1" x14ac:dyDescent="0.3">
      <c r="A62" s="141" t="s">
        <v>3252</v>
      </c>
      <c r="B62" s="141" t="s">
        <v>3242</v>
      </c>
    </row>
    <row r="63" spans="1:2" ht="13.2" customHeight="1" x14ac:dyDescent="0.3">
      <c r="A63" s="141" t="s">
        <v>3226</v>
      </c>
      <c r="B63" s="141" t="s">
        <v>3242</v>
      </c>
    </row>
    <row r="64" spans="1:2" ht="13.2" customHeight="1" x14ac:dyDescent="0.3">
      <c r="A64" s="141" t="s">
        <v>1052</v>
      </c>
      <c r="B64" s="141" t="s">
        <v>3242</v>
      </c>
    </row>
    <row r="65" spans="1:2" ht="13.2" customHeight="1" x14ac:dyDescent="0.3">
      <c r="A65" s="142" t="s">
        <v>2592</v>
      </c>
      <c r="B65" s="141" t="s">
        <v>3243</v>
      </c>
    </row>
    <row r="66" spans="1:2" ht="13.2" customHeight="1" x14ac:dyDescent="0.3">
      <c r="A66" s="141" t="s">
        <v>953</v>
      </c>
      <c r="B66" s="141" t="s">
        <v>3243</v>
      </c>
    </row>
    <row r="67" spans="1:2" ht="13.2" customHeight="1" x14ac:dyDescent="0.3">
      <c r="A67" s="142" t="s">
        <v>2593</v>
      </c>
      <c r="B67" s="141" t="s">
        <v>3243</v>
      </c>
    </row>
    <row r="68" spans="1:2" ht="13.2" customHeight="1" x14ac:dyDescent="0.3">
      <c r="A68" s="142" t="s">
        <v>2594</v>
      </c>
      <c r="B68" s="141" t="s">
        <v>3243</v>
      </c>
    </row>
    <row r="69" spans="1:2" ht="13.2" customHeight="1" x14ac:dyDescent="0.3">
      <c r="A69" s="141" t="s">
        <v>672</v>
      </c>
      <c r="B69" s="141" t="s">
        <v>960</v>
      </c>
    </row>
    <row r="70" spans="1:2" ht="13.2" customHeight="1" x14ac:dyDescent="0.3">
      <c r="A70" s="141" t="s">
        <v>460</v>
      </c>
      <c r="B70" s="141" t="s">
        <v>960</v>
      </c>
    </row>
    <row r="71" spans="1:2" ht="13.2" customHeight="1" x14ac:dyDescent="0.3">
      <c r="A71" s="141" t="s">
        <v>78</v>
      </c>
      <c r="B71" s="141" t="s">
        <v>960</v>
      </c>
    </row>
    <row r="72" spans="1:2" ht="13.2" customHeight="1" x14ac:dyDescent="0.3">
      <c r="A72" s="142" t="s">
        <v>2587</v>
      </c>
      <c r="B72" s="141" t="s">
        <v>960</v>
      </c>
    </row>
    <row r="73" spans="1:2" ht="13.2" customHeight="1" x14ac:dyDescent="0.3">
      <c r="A73" s="141" t="s">
        <v>221</v>
      </c>
      <c r="B73" s="141" t="s">
        <v>960</v>
      </c>
    </row>
    <row r="74" spans="1:2" ht="13.2" customHeight="1" x14ac:dyDescent="0.3">
      <c r="A74" s="141" t="s">
        <v>85</v>
      </c>
      <c r="B74" s="141" t="s">
        <v>960</v>
      </c>
    </row>
    <row r="75" spans="1:2" ht="13.2" customHeight="1" x14ac:dyDescent="0.3">
      <c r="A75" s="141" t="s">
        <v>482</v>
      </c>
      <c r="B75" s="141" t="s">
        <v>960</v>
      </c>
    </row>
    <row r="76" spans="1:2" ht="13.2" customHeight="1" x14ac:dyDescent="0.3">
      <c r="A76" s="141" t="s">
        <v>1054</v>
      </c>
      <c r="B76" s="141" t="s">
        <v>961</v>
      </c>
    </row>
    <row r="77" spans="1:2" ht="13.2" customHeight="1" x14ac:dyDescent="0.3">
      <c r="A77" s="141" t="s">
        <v>1189</v>
      </c>
      <c r="B77" s="141" t="s">
        <v>961</v>
      </c>
    </row>
    <row r="78" spans="1:2" ht="13.2" customHeight="1" x14ac:dyDescent="0.3">
      <c r="A78" s="142" t="s">
        <v>2588</v>
      </c>
      <c r="B78" s="141" t="s">
        <v>961</v>
      </c>
    </row>
    <row r="79" spans="1:2" ht="13.2" customHeight="1" x14ac:dyDescent="0.3">
      <c r="A79" s="141" t="s">
        <v>2113</v>
      </c>
      <c r="B79" s="141" t="s">
        <v>961</v>
      </c>
    </row>
    <row r="80" spans="1:2" ht="13.2" customHeight="1" x14ac:dyDescent="0.3">
      <c r="A80" s="142" t="s">
        <v>2589</v>
      </c>
      <c r="B80" s="141" t="s">
        <v>961</v>
      </c>
    </row>
    <row r="81" spans="1:2" ht="13.2" customHeight="1" x14ac:dyDescent="0.3">
      <c r="A81" s="142" t="s">
        <v>2590</v>
      </c>
      <c r="B81" s="141" t="s">
        <v>961</v>
      </c>
    </row>
    <row r="82" spans="1:2" ht="13.2" customHeight="1" x14ac:dyDescent="0.3">
      <c r="A82" s="142" t="s">
        <v>2591</v>
      </c>
      <c r="B82" s="141" t="s">
        <v>961</v>
      </c>
    </row>
    <row r="83" spans="1:2" ht="13.2" customHeight="1" x14ac:dyDescent="0.3">
      <c r="A83" s="43" t="s">
        <v>7401</v>
      </c>
      <c r="B83" s="31" t="s">
        <v>7400</v>
      </c>
    </row>
    <row r="84" spans="1:2" ht="13.2" customHeight="1" x14ac:dyDescent="0.3">
      <c r="A84" s="43" t="s">
        <v>3221</v>
      </c>
      <c r="B84" s="31" t="s">
        <v>7400</v>
      </c>
    </row>
    <row r="85" spans="1:2" ht="13.2" customHeight="1" x14ac:dyDescent="0.3">
      <c r="A85" s="43" t="s">
        <v>84</v>
      </c>
      <c r="B85" s="31" t="s">
        <v>7400</v>
      </c>
    </row>
    <row r="86" spans="1:2" ht="13.2" customHeight="1" x14ac:dyDescent="0.3">
      <c r="A86" s="43" t="s">
        <v>4109</v>
      </c>
      <c r="B86" s="31" t="s">
        <v>7400</v>
      </c>
    </row>
    <row r="87" spans="1:2" ht="13.2" customHeight="1" x14ac:dyDescent="0.3">
      <c r="A87" s="43" t="s">
        <v>7229</v>
      </c>
      <c r="B87" s="31" t="s">
        <v>7400</v>
      </c>
    </row>
    <row r="88" spans="1:2" ht="13.2" customHeight="1" x14ac:dyDescent="0.3">
      <c r="A88" s="43" t="s">
        <v>4117</v>
      </c>
      <c r="B88" s="31" t="s">
        <v>7400</v>
      </c>
    </row>
    <row r="89" spans="1:2" ht="13.2" customHeight="1" x14ac:dyDescent="0.3">
      <c r="A89" s="43" t="s">
        <v>7402</v>
      </c>
      <c r="B89" s="31" t="s">
        <v>7400</v>
      </c>
    </row>
  </sheetData>
  <autoFilter ref="A1:C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37"/>
  <sheetViews>
    <sheetView workbookViewId="0">
      <selection activeCell="D79" sqref="D79"/>
    </sheetView>
  </sheetViews>
  <sheetFormatPr baseColWidth="10" defaultRowHeight="14.4" x14ac:dyDescent="0.3"/>
  <cols>
    <col min="2" max="2" width="7.5546875" customWidth="1"/>
    <col min="3" max="11" width="9.21875" customWidth="1"/>
    <col min="13" max="13" width="8.109375" customWidth="1"/>
  </cols>
  <sheetData>
    <row r="1" spans="2:36" x14ac:dyDescent="0.3">
      <c r="B1" s="168">
        <v>2017</v>
      </c>
      <c r="C1" s="169" t="s">
        <v>3318</v>
      </c>
      <c r="D1" s="173"/>
      <c r="E1" s="173"/>
      <c r="F1" s="173"/>
      <c r="G1" s="173"/>
      <c r="H1" s="173"/>
      <c r="I1" s="173"/>
      <c r="J1" s="173"/>
      <c r="K1" s="173"/>
      <c r="L1" s="174"/>
      <c r="N1" s="147"/>
      <c r="O1" s="143"/>
      <c r="P1" s="143"/>
      <c r="Q1" s="143"/>
      <c r="R1" s="143"/>
      <c r="S1" s="143"/>
      <c r="T1" s="143"/>
      <c r="U1" s="143"/>
      <c r="V1" s="143"/>
      <c r="W1" s="143"/>
      <c r="Z1" s="147">
        <v>2017</v>
      </c>
      <c r="AA1" s="143" t="s">
        <v>0</v>
      </c>
      <c r="AB1" s="143"/>
      <c r="AC1" s="143"/>
      <c r="AD1" s="143"/>
      <c r="AE1" s="143"/>
      <c r="AF1" s="143"/>
      <c r="AG1" s="143"/>
      <c r="AH1" s="143"/>
      <c r="AI1" s="143"/>
    </row>
    <row r="2" spans="2:36" ht="15" thickBot="1" x14ac:dyDescent="0.35">
      <c r="B2" s="179" t="s">
        <v>1</v>
      </c>
      <c r="C2" s="180" t="s">
        <v>3310</v>
      </c>
      <c r="D2" s="180" t="s">
        <v>3311</v>
      </c>
      <c r="E2" s="180" t="s">
        <v>3312</v>
      </c>
      <c r="F2" s="181" t="s">
        <v>3313</v>
      </c>
      <c r="G2" s="181" t="s">
        <v>3314</v>
      </c>
      <c r="H2" s="181" t="s">
        <v>3306</v>
      </c>
      <c r="I2" s="181" t="s">
        <v>3315</v>
      </c>
      <c r="J2" s="181" t="s">
        <v>3308</v>
      </c>
      <c r="K2" s="181"/>
      <c r="L2" s="182" t="s">
        <v>206</v>
      </c>
      <c r="N2" s="143" t="str">
        <f>B2</f>
        <v>Distancia</v>
      </c>
      <c r="O2" s="143" t="str">
        <f t="shared" ref="O2:X2" si="0">C2</f>
        <v>TRICAO</v>
      </c>
      <c r="P2" s="143" t="str">
        <f t="shared" si="0"/>
        <v>MATETIC I</v>
      </c>
      <c r="Q2" s="143" t="str">
        <f t="shared" si="0"/>
        <v>LLAYLLAY</v>
      </c>
      <c r="R2" s="143" t="str">
        <f t="shared" si="0"/>
        <v>EL CUADRO</v>
      </c>
      <c r="S2" s="143" t="str">
        <f t="shared" si="0"/>
        <v>TRICAO II</v>
      </c>
      <c r="T2" s="143" t="str">
        <f t="shared" si="0"/>
        <v>LLAYLLAY II</v>
      </c>
      <c r="U2" s="143" t="str">
        <f t="shared" si="0"/>
        <v>PIRQUE</v>
      </c>
      <c r="V2" s="143" t="str">
        <f t="shared" si="0"/>
        <v>BIO BIO</v>
      </c>
      <c r="W2" s="143"/>
      <c r="X2" s="143" t="str">
        <f t="shared" si="0"/>
        <v>Total general</v>
      </c>
      <c r="Z2" s="143" t="s">
        <v>1</v>
      </c>
      <c r="AA2" s="143" t="s">
        <v>3310</v>
      </c>
      <c r="AB2" s="143" t="s">
        <v>3311</v>
      </c>
      <c r="AC2" s="143" t="s">
        <v>3312</v>
      </c>
      <c r="AD2" s="143" t="s">
        <v>3313</v>
      </c>
      <c r="AE2" s="143" t="s">
        <v>3314</v>
      </c>
      <c r="AF2" s="143" t="s">
        <v>3306</v>
      </c>
      <c r="AG2" s="143" t="s">
        <v>3315</v>
      </c>
      <c r="AH2" s="143" t="s">
        <v>3308</v>
      </c>
      <c r="AJ2" s="143" t="s">
        <v>206</v>
      </c>
    </row>
    <row r="3" spans="2:36" x14ac:dyDescent="0.3">
      <c r="B3" s="170">
        <v>160</v>
      </c>
      <c r="C3" s="146"/>
      <c r="D3" s="146"/>
      <c r="E3" s="146"/>
      <c r="F3" s="146"/>
      <c r="G3" s="146"/>
      <c r="H3" s="146"/>
      <c r="I3" s="146"/>
      <c r="J3" s="146">
        <v>18</v>
      </c>
      <c r="K3" s="171"/>
      <c r="L3" s="172">
        <v>18</v>
      </c>
      <c r="N3" s="143">
        <f t="shared" ref="N3:N8" si="1">B3</f>
        <v>160</v>
      </c>
      <c r="O3" s="161"/>
      <c r="P3" s="162"/>
      <c r="Q3" s="161"/>
      <c r="R3" s="162"/>
      <c r="S3" s="161"/>
      <c r="T3" s="162"/>
      <c r="U3" s="161"/>
      <c r="V3" s="162">
        <v>8</v>
      </c>
      <c r="W3" s="143"/>
      <c r="X3" s="161">
        <v>8</v>
      </c>
      <c r="Z3" s="143">
        <v>160</v>
      </c>
      <c r="AA3" s="165" t="e">
        <f>O3/C3</f>
        <v>#DIV/0!</v>
      </c>
      <c r="AB3" s="165" t="e">
        <f t="shared" ref="AB3:AJ3" si="2">P3/D3</f>
        <v>#DIV/0!</v>
      </c>
      <c r="AC3" s="165" t="e">
        <f t="shared" si="2"/>
        <v>#DIV/0!</v>
      </c>
      <c r="AD3" s="165" t="e">
        <f t="shared" si="2"/>
        <v>#DIV/0!</v>
      </c>
      <c r="AE3" s="165" t="e">
        <f t="shared" si="2"/>
        <v>#DIV/0!</v>
      </c>
      <c r="AF3" s="165" t="e">
        <f t="shared" si="2"/>
        <v>#DIV/0!</v>
      </c>
      <c r="AG3" s="165" t="e">
        <f t="shared" si="2"/>
        <v>#DIV/0!</v>
      </c>
      <c r="AH3" s="165">
        <f t="shared" si="2"/>
        <v>0.44444444444444442</v>
      </c>
      <c r="AI3" s="165" t="e">
        <f t="shared" si="2"/>
        <v>#DIV/0!</v>
      </c>
      <c r="AJ3" s="165">
        <f t="shared" si="2"/>
        <v>0.44444444444444442</v>
      </c>
    </row>
    <row r="4" spans="2:36" x14ac:dyDescent="0.3">
      <c r="B4" s="170">
        <v>120</v>
      </c>
      <c r="C4" s="146"/>
      <c r="D4" s="146">
        <v>32</v>
      </c>
      <c r="E4" s="146">
        <v>17</v>
      </c>
      <c r="F4" s="146">
        <v>26</v>
      </c>
      <c r="G4" s="146">
        <v>23</v>
      </c>
      <c r="H4" s="146">
        <v>19</v>
      </c>
      <c r="I4" s="146"/>
      <c r="J4" s="146">
        <v>13</v>
      </c>
      <c r="K4" s="171"/>
      <c r="L4" s="172">
        <v>130</v>
      </c>
      <c r="N4" s="143">
        <f t="shared" si="1"/>
        <v>120</v>
      </c>
      <c r="O4" s="163"/>
      <c r="P4" s="164">
        <v>23</v>
      </c>
      <c r="Q4" s="163">
        <v>13</v>
      </c>
      <c r="R4" s="164">
        <v>20</v>
      </c>
      <c r="S4" s="163">
        <v>8</v>
      </c>
      <c r="T4" s="164">
        <v>13</v>
      </c>
      <c r="U4" s="163"/>
      <c r="V4" s="164">
        <v>6</v>
      </c>
      <c r="W4" s="143"/>
      <c r="X4" s="163">
        <v>83</v>
      </c>
      <c r="Z4" s="143">
        <v>120</v>
      </c>
      <c r="AA4" s="165" t="e">
        <f t="shared" ref="AA4:AA8" si="3">O4/C4</f>
        <v>#DIV/0!</v>
      </c>
      <c r="AB4" s="165">
        <f t="shared" ref="AB4:AB9" si="4">P4/D4</f>
        <v>0.71875</v>
      </c>
      <c r="AC4" s="165">
        <f t="shared" ref="AC4:AC9" si="5">Q4/E4</f>
        <v>0.76470588235294112</v>
      </c>
      <c r="AD4" s="165">
        <f t="shared" ref="AD4:AD9" si="6">R4/F4</f>
        <v>0.76923076923076927</v>
      </c>
      <c r="AE4" s="165">
        <f t="shared" ref="AE4:AE9" si="7">S4/G4</f>
        <v>0.34782608695652173</v>
      </c>
      <c r="AF4" s="165">
        <f t="shared" ref="AF4:AF9" si="8">T4/H4</f>
        <v>0.68421052631578949</v>
      </c>
      <c r="AG4" s="165" t="e">
        <f t="shared" ref="AG4:AG9" si="9">U4/I4</f>
        <v>#DIV/0!</v>
      </c>
      <c r="AH4" s="165">
        <f t="shared" ref="AH4:AH9" si="10">V4/J4</f>
        <v>0.46153846153846156</v>
      </c>
      <c r="AI4" s="165" t="e">
        <f t="shared" ref="AI4:AI9" si="11">W4/K4</f>
        <v>#DIV/0!</v>
      </c>
      <c r="AJ4" s="165">
        <f t="shared" ref="AJ4:AJ9" si="12">X4/L4</f>
        <v>0.63846153846153841</v>
      </c>
    </row>
    <row r="5" spans="2:36" x14ac:dyDescent="0.3">
      <c r="B5" s="170">
        <v>80</v>
      </c>
      <c r="C5" s="146">
        <v>54</v>
      </c>
      <c r="D5" s="146">
        <v>37</v>
      </c>
      <c r="E5" s="146">
        <v>41</v>
      </c>
      <c r="F5" s="146">
        <v>47</v>
      </c>
      <c r="G5" s="146">
        <v>44</v>
      </c>
      <c r="H5" s="146">
        <v>33</v>
      </c>
      <c r="I5" s="146">
        <v>36</v>
      </c>
      <c r="J5" s="146">
        <v>36</v>
      </c>
      <c r="K5" s="171"/>
      <c r="L5" s="172">
        <v>328</v>
      </c>
      <c r="N5" s="143">
        <f t="shared" si="1"/>
        <v>80</v>
      </c>
      <c r="O5" s="161">
        <v>32</v>
      </c>
      <c r="P5" s="162">
        <v>20</v>
      </c>
      <c r="Q5" s="161">
        <v>30</v>
      </c>
      <c r="R5" s="162">
        <v>41</v>
      </c>
      <c r="S5" s="161">
        <v>25</v>
      </c>
      <c r="T5" s="162">
        <v>23</v>
      </c>
      <c r="U5" s="161">
        <v>22</v>
      </c>
      <c r="V5" s="162">
        <v>25</v>
      </c>
      <c r="W5" s="143"/>
      <c r="X5" s="161">
        <v>218</v>
      </c>
      <c r="Z5" s="143">
        <v>80</v>
      </c>
      <c r="AA5" s="165">
        <f t="shared" si="3"/>
        <v>0.59259259259259256</v>
      </c>
      <c r="AB5" s="165">
        <f t="shared" si="4"/>
        <v>0.54054054054054057</v>
      </c>
      <c r="AC5" s="165">
        <f t="shared" si="5"/>
        <v>0.73170731707317072</v>
      </c>
      <c r="AD5" s="165">
        <f t="shared" si="6"/>
        <v>0.87234042553191493</v>
      </c>
      <c r="AE5" s="165">
        <f t="shared" si="7"/>
        <v>0.56818181818181823</v>
      </c>
      <c r="AF5" s="165">
        <f t="shared" si="8"/>
        <v>0.69696969696969702</v>
      </c>
      <c r="AG5" s="165">
        <f t="shared" si="9"/>
        <v>0.61111111111111116</v>
      </c>
      <c r="AH5" s="165">
        <f t="shared" si="10"/>
        <v>0.69444444444444442</v>
      </c>
      <c r="AI5" s="165" t="e">
        <f t="shared" si="11"/>
        <v>#DIV/0!</v>
      </c>
      <c r="AJ5" s="165">
        <f t="shared" si="12"/>
        <v>0.66463414634146345</v>
      </c>
    </row>
    <row r="6" spans="2:36" x14ac:dyDescent="0.3">
      <c r="B6" s="170">
        <v>60</v>
      </c>
      <c r="C6" s="146">
        <v>14</v>
      </c>
      <c r="D6" s="146">
        <v>9</v>
      </c>
      <c r="E6" s="146">
        <v>12</v>
      </c>
      <c r="F6" s="146">
        <v>13</v>
      </c>
      <c r="G6" s="146">
        <v>18</v>
      </c>
      <c r="H6" s="146">
        <v>15</v>
      </c>
      <c r="I6" s="146">
        <v>12</v>
      </c>
      <c r="J6" s="146">
        <v>7</v>
      </c>
      <c r="K6" s="171"/>
      <c r="L6" s="172">
        <v>100</v>
      </c>
      <c r="N6" s="143">
        <f t="shared" si="1"/>
        <v>60</v>
      </c>
      <c r="O6" s="163">
        <v>6</v>
      </c>
      <c r="P6" s="164">
        <v>9</v>
      </c>
      <c r="Q6" s="163">
        <v>10</v>
      </c>
      <c r="R6" s="164">
        <v>8</v>
      </c>
      <c r="S6" s="163">
        <v>14</v>
      </c>
      <c r="T6" s="164">
        <v>10</v>
      </c>
      <c r="U6" s="163">
        <v>8</v>
      </c>
      <c r="V6" s="164">
        <v>4</v>
      </c>
      <c r="W6" s="143"/>
      <c r="X6" s="163">
        <v>69</v>
      </c>
      <c r="Z6" s="143">
        <v>60</v>
      </c>
      <c r="AA6" s="165">
        <f t="shared" si="3"/>
        <v>0.42857142857142855</v>
      </c>
      <c r="AB6" s="165">
        <f t="shared" si="4"/>
        <v>1</v>
      </c>
      <c r="AC6" s="165">
        <f t="shared" si="5"/>
        <v>0.83333333333333337</v>
      </c>
      <c r="AD6" s="165">
        <f t="shared" si="6"/>
        <v>0.61538461538461542</v>
      </c>
      <c r="AE6" s="165">
        <f t="shared" si="7"/>
        <v>0.77777777777777779</v>
      </c>
      <c r="AF6" s="165">
        <f t="shared" si="8"/>
        <v>0.66666666666666663</v>
      </c>
      <c r="AG6" s="165">
        <f t="shared" si="9"/>
        <v>0.66666666666666663</v>
      </c>
      <c r="AH6" s="165">
        <f t="shared" si="10"/>
        <v>0.5714285714285714</v>
      </c>
      <c r="AI6" s="165" t="e">
        <f t="shared" si="11"/>
        <v>#DIV/0!</v>
      </c>
      <c r="AJ6" s="165">
        <f t="shared" si="12"/>
        <v>0.69</v>
      </c>
    </row>
    <row r="7" spans="2:36" x14ac:dyDescent="0.3">
      <c r="B7" s="170">
        <v>40</v>
      </c>
      <c r="C7" s="146">
        <v>49</v>
      </c>
      <c r="D7" s="146">
        <v>30</v>
      </c>
      <c r="E7" s="146">
        <v>30</v>
      </c>
      <c r="F7" s="146">
        <v>58</v>
      </c>
      <c r="G7" s="146">
        <v>46</v>
      </c>
      <c r="H7" s="146">
        <v>41</v>
      </c>
      <c r="I7" s="146">
        <v>49</v>
      </c>
      <c r="J7" s="146">
        <v>23</v>
      </c>
      <c r="K7" s="171"/>
      <c r="L7" s="172">
        <v>326</v>
      </c>
      <c r="N7" s="143">
        <f t="shared" si="1"/>
        <v>40</v>
      </c>
      <c r="O7" s="161">
        <v>41</v>
      </c>
      <c r="P7" s="162">
        <v>23</v>
      </c>
      <c r="Q7" s="161">
        <v>24</v>
      </c>
      <c r="R7" s="162">
        <v>39</v>
      </c>
      <c r="S7" s="161">
        <v>30</v>
      </c>
      <c r="T7" s="162">
        <v>35</v>
      </c>
      <c r="U7" s="161">
        <v>27</v>
      </c>
      <c r="V7" s="162">
        <v>13</v>
      </c>
      <c r="W7" s="143"/>
      <c r="X7" s="161">
        <v>232</v>
      </c>
      <c r="Z7" s="143">
        <v>40</v>
      </c>
      <c r="AA7" s="165">
        <f t="shared" si="3"/>
        <v>0.83673469387755106</v>
      </c>
      <c r="AB7" s="165">
        <f t="shared" si="4"/>
        <v>0.76666666666666672</v>
      </c>
      <c r="AC7" s="165">
        <f t="shared" si="5"/>
        <v>0.8</v>
      </c>
      <c r="AD7" s="165">
        <f t="shared" si="6"/>
        <v>0.67241379310344829</v>
      </c>
      <c r="AE7" s="165">
        <f t="shared" si="7"/>
        <v>0.65217391304347827</v>
      </c>
      <c r="AF7" s="165">
        <f t="shared" si="8"/>
        <v>0.85365853658536583</v>
      </c>
      <c r="AG7" s="165">
        <f t="shared" si="9"/>
        <v>0.55102040816326525</v>
      </c>
      <c r="AH7" s="165">
        <f t="shared" si="10"/>
        <v>0.56521739130434778</v>
      </c>
      <c r="AI7" s="165" t="e">
        <f t="shared" si="11"/>
        <v>#DIV/0!</v>
      </c>
      <c r="AJ7" s="165">
        <f t="shared" si="12"/>
        <v>0.71165644171779141</v>
      </c>
    </row>
    <row r="8" spans="2:36" ht="15" thickBot="1" x14ac:dyDescent="0.35">
      <c r="B8" s="170">
        <v>20</v>
      </c>
      <c r="C8" s="146">
        <v>12</v>
      </c>
      <c r="D8" s="146">
        <v>12</v>
      </c>
      <c r="E8" s="146">
        <v>12</v>
      </c>
      <c r="F8" s="146">
        <v>13</v>
      </c>
      <c r="G8" s="146">
        <v>8</v>
      </c>
      <c r="H8" s="146">
        <v>8</v>
      </c>
      <c r="I8" s="146">
        <v>8</v>
      </c>
      <c r="J8" s="146">
        <v>4</v>
      </c>
      <c r="K8" s="171"/>
      <c r="L8" s="172">
        <v>77</v>
      </c>
      <c r="M8" t="s">
        <v>3317</v>
      </c>
      <c r="N8" s="143">
        <f t="shared" si="1"/>
        <v>20</v>
      </c>
      <c r="O8" s="163">
        <v>11</v>
      </c>
      <c r="P8" s="164">
        <v>9</v>
      </c>
      <c r="Q8" s="163">
        <v>10</v>
      </c>
      <c r="R8" s="164">
        <v>8</v>
      </c>
      <c r="S8" s="163">
        <v>7</v>
      </c>
      <c r="T8" s="164">
        <v>5</v>
      </c>
      <c r="U8" s="163">
        <v>7</v>
      </c>
      <c r="V8" s="164">
        <v>2</v>
      </c>
      <c r="W8" s="143"/>
      <c r="X8" s="163">
        <v>59</v>
      </c>
      <c r="Z8" s="143">
        <v>20</v>
      </c>
      <c r="AA8" s="165">
        <f t="shared" si="3"/>
        <v>0.91666666666666663</v>
      </c>
      <c r="AB8" s="165">
        <f t="shared" si="4"/>
        <v>0.75</v>
      </c>
      <c r="AC8" s="165">
        <f t="shared" si="5"/>
        <v>0.83333333333333337</v>
      </c>
      <c r="AD8" s="165">
        <f t="shared" si="6"/>
        <v>0.61538461538461542</v>
      </c>
      <c r="AE8" s="165">
        <f t="shared" si="7"/>
        <v>0.875</v>
      </c>
      <c r="AF8" s="165">
        <f t="shared" si="8"/>
        <v>0.625</v>
      </c>
      <c r="AG8" s="165">
        <f t="shared" si="9"/>
        <v>0.875</v>
      </c>
      <c r="AH8" s="165">
        <f t="shared" si="10"/>
        <v>0.5</v>
      </c>
      <c r="AI8" s="165" t="e">
        <f t="shared" si="11"/>
        <v>#DIV/0!</v>
      </c>
      <c r="AJ8" s="165">
        <f t="shared" si="12"/>
        <v>0.76623376623376627</v>
      </c>
    </row>
    <row r="9" spans="2:36" ht="15" thickBot="1" x14ac:dyDescent="0.35">
      <c r="B9" s="148" t="s">
        <v>3316</v>
      </c>
      <c r="C9" s="149">
        <f>SUM(C3:C8)</f>
        <v>129</v>
      </c>
      <c r="D9" s="149">
        <f t="shared" ref="D9:J9" si="13">SUM(D3:D8)</f>
        <v>120</v>
      </c>
      <c r="E9" s="149">
        <f t="shared" si="13"/>
        <v>112</v>
      </c>
      <c r="F9" s="149">
        <f t="shared" si="13"/>
        <v>157</v>
      </c>
      <c r="G9" s="149">
        <f t="shared" si="13"/>
        <v>139</v>
      </c>
      <c r="H9" s="149">
        <f t="shared" si="13"/>
        <v>116</v>
      </c>
      <c r="I9" s="149">
        <f t="shared" si="13"/>
        <v>105</v>
      </c>
      <c r="J9" s="149">
        <f t="shared" si="13"/>
        <v>101</v>
      </c>
      <c r="K9" s="150"/>
      <c r="L9" s="151">
        <f>SUM(L3:L8)</f>
        <v>979</v>
      </c>
      <c r="M9" s="152">
        <f>L9/8</f>
        <v>122.375</v>
      </c>
      <c r="N9" s="148"/>
      <c r="O9" s="153">
        <f>SUM(O3:O8)</f>
        <v>90</v>
      </c>
      <c r="P9" s="149">
        <f t="shared" ref="P9" si="14">SUM(P3:P8)</f>
        <v>84</v>
      </c>
      <c r="Q9" s="149">
        <f t="shared" ref="Q9" si="15">SUM(Q3:Q8)</f>
        <v>87</v>
      </c>
      <c r="R9" s="149">
        <f t="shared" ref="R9" si="16">SUM(R3:R8)</f>
        <v>116</v>
      </c>
      <c r="S9" s="149">
        <f t="shared" ref="S9" si="17">SUM(S3:S8)</f>
        <v>84</v>
      </c>
      <c r="T9" s="149">
        <f t="shared" ref="T9" si="18">SUM(T3:T8)</f>
        <v>86</v>
      </c>
      <c r="U9" s="149">
        <f t="shared" ref="U9" si="19">SUM(U3:U8)</f>
        <v>64</v>
      </c>
      <c r="V9" s="149">
        <f t="shared" ref="V9" si="20">SUM(V3:V8)</f>
        <v>58</v>
      </c>
      <c r="W9" s="149">
        <f t="shared" ref="W9:X9" si="21">SUM(W3:W8)</f>
        <v>0</v>
      </c>
      <c r="X9" s="149">
        <f t="shared" si="21"/>
        <v>669</v>
      </c>
      <c r="Z9" s="148" t="s">
        <v>3316</v>
      </c>
      <c r="AA9" s="166">
        <f>O9/C9</f>
        <v>0.69767441860465118</v>
      </c>
      <c r="AB9" s="166">
        <f t="shared" si="4"/>
        <v>0.7</v>
      </c>
      <c r="AC9" s="166">
        <f t="shared" si="5"/>
        <v>0.7767857142857143</v>
      </c>
      <c r="AD9" s="166">
        <f t="shared" si="6"/>
        <v>0.73885350318471332</v>
      </c>
      <c r="AE9" s="166">
        <f t="shared" si="7"/>
        <v>0.60431654676258995</v>
      </c>
      <c r="AF9" s="166">
        <f t="shared" si="8"/>
        <v>0.74137931034482762</v>
      </c>
      <c r="AG9" s="166">
        <f t="shared" si="9"/>
        <v>0.60952380952380958</v>
      </c>
      <c r="AH9" s="166">
        <f t="shared" si="10"/>
        <v>0.57425742574257421</v>
      </c>
      <c r="AI9" s="166" t="e">
        <f t="shared" si="11"/>
        <v>#DIV/0!</v>
      </c>
      <c r="AJ9" s="167">
        <f t="shared" si="12"/>
        <v>0.68335035750766093</v>
      </c>
    </row>
    <row r="10" spans="2:36" ht="15" thickBot="1" x14ac:dyDescent="0.35">
      <c r="B10" s="143"/>
      <c r="C10" s="146"/>
      <c r="D10" s="146"/>
      <c r="E10" s="146"/>
      <c r="F10" s="146"/>
      <c r="G10" s="146"/>
      <c r="H10" s="146"/>
      <c r="I10" s="146"/>
      <c r="J10" s="146"/>
      <c r="K10" s="146"/>
      <c r="Z10" s="143"/>
      <c r="AA10" s="146"/>
      <c r="AB10" s="146"/>
      <c r="AC10" s="146"/>
      <c r="AD10" s="146"/>
      <c r="AE10" s="146"/>
      <c r="AF10" s="146"/>
      <c r="AG10" s="146"/>
      <c r="AH10" s="146"/>
      <c r="AI10" s="146"/>
    </row>
    <row r="11" spans="2:36" x14ac:dyDescent="0.3">
      <c r="B11" s="168">
        <v>2018</v>
      </c>
      <c r="C11" s="169" t="s">
        <v>3318</v>
      </c>
      <c r="D11" s="173"/>
      <c r="E11" s="173"/>
      <c r="F11" s="173"/>
      <c r="G11" s="173"/>
      <c r="H11" s="173"/>
      <c r="I11" s="173"/>
      <c r="J11" s="173"/>
      <c r="K11" s="173"/>
      <c r="L11" s="174"/>
      <c r="N11" s="147"/>
      <c r="O11" s="143"/>
      <c r="P11" s="143"/>
      <c r="Q11" s="143"/>
      <c r="R11" s="143"/>
      <c r="S11" s="143"/>
      <c r="T11" s="143"/>
      <c r="U11" s="143"/>
      <c r="V11" s="143"/>
      <c r="W11" s="143"/>
      <c r="Z11" s="147">
        <v>2018</v>
      </c>
      <c r="AA11" s="143" t="s">
        <v>0</v>
      </c>
      <c r="AB11" s="144"/>
      <c r="AC11" s="144"/>
      <c r="AD11" s="144"/>
      <c r="AE11" s="144"/>
      <c r="AF11" s="144"/>
      <c r="AG11" s="144"/>
      <c r="AH11" s="144"/>
      <c r="AI11" s="144"/>
      <c r="AJ11" s="144"/>
    </row>
    <row r="12" spans="2:36" ht="15" thickBot="1" x14ac:dyDescent="0.35">
      <c r="B12" s="179" t="s">
        <v>1</v>
      </c>
      <c r="C12" s="180" t="s">
        <v>3301</v>
      </c>
      <c r="D12" s="180" t="s">
        <v>3302</v>
      </c>
      <c r="E12" s="180" t="s">
        <v>3303</v>
      </c>
      <c r="F12" s="181" t="s">
        <v>3304</v>
      </c>
      <c r="G12" s="181" t="s">
        <v>3305</v>
      </c>
      <c r="H12" s="181" t="s">
        <v>3306</v>
      </c>
      <c r="I12" s="181" t="s">
        <v>3307</v>
      </c>
      <c r="J12" s="181" t="s">
        <v>3308</v>
      </c>
      <c r="K12" s="181" t="s">
        <v>3309</v>
      </c>
      <c r="L12" s="182" t="s">
        <v>206</v>
      </c>
      <c r="N12" s="143" t="str">
        <f>B12</f>
        <v>Distancia</v>
      </c>
      <c r="O12" s="143" t="str">
        <f t="shared" ref="O12" si="22">C12</f>
        <v>EL PANGUE</v>
      </c>
      <c r="P12" s="143" t="str">
        <f t="shared" ref="P12" si="23">D12</f>
        <v>EL CUADRO I</v>
      </c>
      <c r="Q12" s="143" t="str">
        <f t="shared" ref="Q12" si="24">E12</f>
        <v>EL CUADRO II</v>
      </c>
      <c r="R12" s="143" t="str">
        <f t="shared" ref="R12" si="25">F12</f>
        <v>EL CUADRO III</v>
      </c>
      <c r="S12" s="143" t="str">
        <f t="shared" ref="S12" si="26">G12</f>
        <v>LLAYLLAY I</v>
      </c>
      <c r="T12" s="143" t="str">
        <f t="shared" ref="T12" si="27">H12</f>
        <v>LLAYLLAY II</v>
      </c>
      <c r="U12" s="143" t="str">
        <f t="shared" ref="U12" si="28">I12</f>
        <v>LLAYLLAY III</v>
      </c>
      <c r="V12" s="143" t="str">
        <f t="shared" ref="V12" si="29">J12</f>
        <v>BIO BIO</v>
      </c>
      <c r="W12" s="143" t="str">
        <f t="shared" ref="W12" si="30">K12</f>
        <v>MATETIC</v>
      </c>
      <c r="X12" s="143" t="str">
        <f t="shared" ref="X12" si="31">L12</f>
        <v>Total general</v>
      </c>
      <c r="Z12" s="143" t="s">
        <v>1</v>
      </c>
      <c r="AA12" s="143" t="s">
        <v>3301</v>
      </c>
      <c r="AB12" s="143" t="s">
        <v>3302</v>
      </c>
      <c r="AC12" s="143" t="s">
        <v>3303</v>
      </c>
      <c r="AD12" s="143" t="s">
        <v>3304</v>
      </c>
      <c r="AE12" s="143" t="s">
        <v>3305</v>
      </c>
      <c r="AF12" s="143" t="s">
        <v>3306</v>
      </c>
      <c r="AG12" s="143" t="s">
        <v>3307</v>
      </c>
      <c r="AH12" s="143" t="s">
        <v>3308</v>
      </c>
      <c r="AI12" s="143" t="s">
        <v>3309</v>
      </c>
      <c r="AJ12" s="143" t="s">
        <v>206</v>
      </c>
    </row>
    <row r="13" spans="2:36" x14ac:dyDescent="0.3">
      <c r="B13" s="170">
        <v>160</v>
      </c>
      <c r="C13" s="145"/>
      <c r="D13" s="145">
        <v>13</v>
      </c>
      <c r="E13" s="145"/>
      <c r="F13" s="145"/>
      <c r="G13" s="145"/>
      <c r="H13" s="145"/>
      <c r="I13" s="145"/>
      <c r="J13" s="145">
        <v>12</v>
      </c>
      <c r="K13" s="145"/>
      <c r="L13" s="175">
        <v>25</v>
      </c>
      <c r="N13" s="143">
        <f t="shared" ref="N13:N18" si="32">B13</f>
        <v>160</v>
      </c>
      <c r="O13" s="154"/>
      <c r="P13" s="156">
        <v>9</v>
      </c>
      <c r="Q13" s="154"/>
      <c r="R13" s="156"/>
      <c r="S13" s="154"/>
      <c r="T13" s="156"/>
      <c r="U13" s="154"/>
      <c r="V13" s="156">
        <v>3</v>
      </c>
      <c r="W13" s="154"/>
      <c r="X13" s="156">
        <v>12</v>
      </c>
      <c r="Z13" s="143">
        <v>160</v>
      </c>
      <c r="AA13" s="165" t="e">
        <f>O13/C13</f>
        <v>#DIV/0!</v>
      </c>
      <c r="AB13" s="165">
        <f t="shared" ref="AB13:AB18" si="33">P13/D13</f>
        <v>0.69230769230769229</v>
      </c>
      <c r="AC13" s="165" t="e">
        <f t="shared" ref="AC13:AC18" si="34">Q13/E13</f>
        <v>#DIV/0!</v>
      </c>
      <c r="AD13" s="165" t="e">
        <f t="shared" ref="AD13:AD18" si="35">R13/F13</f>
        <v>#DIV/0!</v>
      </c>
      <c r="AE13" s="165" t="e">
        <f t="shared" ref="AE13:AE18" si="36">S13/G13</f>
        <v>#DIV/0!</v>
      </c>
      <c r="AF13" s="165" t="e">
        <f t="shared" ref="AF13:AF18" si="37">T13/H13</f>
        <v>#DIV/0!</v>
      </c>
      <c r="AG13" s="165" t="e">
        <f t="shared" ref="AG13:AG18" si="38">U13/I13</f>
        <v>#DIV/0!</v>
      </c>
      <c r="AH13" s="165">
        <f t="shared" ref="AH13:AH18" si="39">V13/J13</f>
        <v>0.25</v>
      </c>
      <c r="AI13" s="165" t="e">
        <f t="shared" ref="AI13:AI18" si="40">W13/K13</f>
        <v>#DIV/0!</v>
      </c>
      <c r="AJ13" s="165">
        <f t="shared" ref="AJ13:AJ18" si="41">X13/L13</f>
        <v>0.48</v>
      </c>
    </row>
    <row r="14" spans="2:36" x14ac:dyDescent="0.3">
      <c r="B14" s="170">
        <v>120</v>
      </c>
      <c r="C14" s="145"/>
      <c r="D14" s="145">
        <v>27</v>
      </c>
      <c r="E14" s="145">
        <v>14</v>
      </c>
      <c r="F14" s="145">
        <v>25</v>
      </c>
      <c r="G14" s="145">
        <v>14</v>
      </c>
      <c r="H14" s="145">
        <v>23</v>
      </c>
      <c r="I14" s="145">
        <v>26</v>
      </c>
      <c r="J14" s="145">
        <v>17</v>
      </c>
      <c r="K14" s="145">
        <v>13</v>
      </c>
      <c r="L14" s="175">
        <v>159</v>
      </c>
      <c r="N14" s="143">
        <f t="shared" si="32"/>
        <v>120</v>
      </c>
      <c r="O14" s="155"/>
      <c r="P14" s="157">
        <v>14</v>
      </c>
      <c r="Q14" s="155">
        <v>9</v>
      </c>
      <c r="R14" s="157">
        <v>15</v>
      </c>
      <c r="S14" s="155">
        <v>7</v>
      </c>
      <c r="T14" s="157">
        <v>13</v>
      </c>
      <c r="U14" s="155">
        <v>15</v>
      </c>
      <c r="V14" s="157">
        <v>10</v>
      </c>
      <c r="W14" s="155">
        <v>11</v>
      </c>
      <c r="X14" s="157">
        <v>94</v>
      </c>
      <c r="Z14" s="143">
        <v>120</v>
      </c>
      <c r="AA14" s="165" t="e">
        <f t="shared" ref="AA14:AA17" si="42">O14/C14</f>
        <v>#DIV/0!</v>
      </c>
      <c r="AB14" s="165">
        <f t="shared" si="33"/>
        <v>0.51851851851851849</v>
      </c>
      <c r="AC14" s="165">
        <f t="shared" si="34"/>
        <v>0.6428571428571429</v>
      </c>
      <c r="AD14" s="165">
        <f t="shared" si="35"/>
        <v>0.6</v>
      </c>
      <c r="AE14" s="165">
        <f t="shared" si="36"/>
        <v>0.5</v>
      </c>
      <c r="AF14" s="165">
        <f t="shared" si="37"/>
        <v>0.56521739130434778</v>
      </c>
      <c r="AG14" s="165">
        <f t="shared" si="38"/>
        <v>0.57692307692307687</v>
      </c>
      <c r="AH14" s="165">
        <f t="shared" si="39"/>
        <v>0.58823529411764708</v>
      </c>
      <c r="AI14" s="165">
        <f t="shared" si="40"/>
        <v>0.84615384615384615</v>
      </c>
      <c r="AJ14" s="165">
        <f t="shared" si="41"/>
        <v>0.5911949685534591</v>
      </c>
    </row>
    <row r="15" spans="2:36" x14ac:dyDescent="0.3">
      <c r="B15" s="170">
        <v>80</v>
      </c>
      <c r="C15" s="145">
        <v>51</v>
      </c>
      <c r="D15" s="145">
        <v>48</v>
      </c>
      <c r="E15" s="145">
        <v>49</v>
      </c>
      <c r="F15" s="145">
        <v>56</v>
      </c>
      <c r="G15" s="145">
        <v>39</v>
      </c>
      <c r="H15" s="145">
        <v>45</v>
      </c>
      <c r="I15" s="145">
        <v>51</v>
      </c>
      <c r="J15" s="145">
        <v>24</v>
      </c>
      <c r="K15" s="145">
        <v>35</v>
      </c>
      <c r="L15" s="175">
        <v>398</v>
      </c>
      <c r="N15" s="143">
        <f t="shared" si="32"/>
        <v>80</v>
      </c>
      <c r="O15" s="154">
        <v>28</v>
      </c>
      <c r="P15" s="156">
        <v>35</v>
      </c>
      <c r="Q15" s="154">
        <v>35</v>
      </c>
      <c r="R15" s="156">
        <v>36</v>
      </c>
      <c r="S15" s="154">
        <v>24</v>
      </c>
      <c r="T15" s="156">
        <v>32</v>
      </c>
      <c r="U15" s="154">
        <v>35</v>
      </c>
      <c r="V15" s="156">
        <v>11</v>
      </c>
      <c r="W15" s="154">
        <v>26</v>
      </c>
      <c r="X15" s="156">
        <v>262</v>
      </c>
      <c r="Z15" s="143">
        <v>80</v>
      </c>
      <c r="AA15" s="165">
        <f t="shared" si="42"/>
        <v>0.5490196078431373</v>
      </c>
      <c r="AB15" s="165">
        <f t="shared" si="33"/>
        <v>0.72916666666666663</v>
      </c>
      <c r="AC15" s="165">
        <f t="shared" si="34"/>
        <v>0.7142857142857143</v>
      </c>
      <c r="AD15" s="165">
        <f t="shared" si="35"/>
        <v>0.6428571428571429</v>
      </c>
      <c r="AE15" s="165">
        <f t="shared" si="36"/>
        <v>0.61538461538461542</v>
      </c>
      <c r="AF15" s="165">
        <f t="shared" si="37"/>
        <v>0.71111111111111114</v>
      </c>
      <c r="AG15" s="165">
        <f t="shared" si="38"/>
        <v>0.68627450980392157</v>
      </c>
      <c r="AH15" s="165">
        <f t="shared" si="39"/>
        <v>0.45833333333333331</v>
      </c>
      <c r="AI15" s="165">
        <f t="shared" si="40"/>
        <v>0.74285714285714288</v>
      </c>
      <c r="AJ15" s="165">
        <f t="shared" si="41"/>
        <v>0.65829145728643212</v>
      </c>
    </row>
    <row r="16" spans="2:36" x14ac:dyDescent="0.3">
      <c r="B16" s="170">
        <v>60</v>
      </c>
      <c r="C16" s="145">
        <v>11</v>
      </c>
      <c r="D16" s="145">
        <v>6</v>
      </c>
      <c r="E16" s="145">
        <v>8</v>
      </c>
      <c r="F16" s="145">
        <v>19</v>
      </c>
      <c r="G16" s="145">
        <v>10</v>
      </c>
      <c r="H16" s="145">
        <v>17</v>
      </c>
      <c r="I16" s="145">
        <v>13</v>
      </c>
      <c r="J16" s="145">
        <v>8</v>
      </c>
      <c r="K16" s="145">
        <v>16</v>
      </c>
      <c r="L16" s="175">
        <v>108</v>
      </c>
      <c r="N16" s="143">
        <f t="shared" si="32"/>
        <v>60</v>
      </c>
      <c r="O16" s="155">
        <v>5</v>
      </c>
      <c r="P16" s="157">
        <v>4</v>
      </c>
      <c r="Q16" s="155">
        <v>4</v>
      </c>
      <c r="R16" s="157">
        <v>14</v>
      </c>
      <c r="S16" s="155">
        <v>9</v>
      </c>
      <c r="T16" s="157">
        <v>11</v>
      </c>
      <c r="U16" s="155">
        <v>10</v>
      </c>
      <c r="V16" s="157">
        <v>5</v>
      </c>
      <c r="W16" s="155">
        <v>12</v>
      </c>
      <c r="X16" s="157">
        <v>74</v>
      </c>
      <c r="Z16" s="143">
        <v>60</v>
      </c>
      <c r="AA16" s="165">
        <f t="shared" si="42"/>
        <v>0.45454545454545453</v>
      </c>
      <c r="AB16" s="165">
        <f t="shared" si="33"/>
        <v>0.66666666666666663</v>
      </c>
      <c r="AC16" s="165">
        <f t="shared" si="34"/>
        <v>0.5</v>
      </c>
      <c r="AD16" s="165">
        <f t="shared" si="35"/>
        <v>0.73684210526315785</v>
      </c>
      <c r="AE16" s="165">
        <f t="shared" si="36"/>
        <v>0.9</v>
      </c>
      <c r="AF16" s="165">
        <f t="shared" si="37"/>
        <v>0.6470588235294118</v>
      </c>
      <c r="AG16" s="165">
        <f t="shared" si="38"/>
        <v>0.76923076923076927</v>
      </c>
      <c r="AH16" s="165">
        <f t="shared" si="39"/>
        <v>0.625</v>
      </c>
      <c r="AI16" s="165">
        <f t="shared" si="40"/>
        <v>0.75</v>
      </c>
      <c r="AJ16" s="165">
        <f t="shared" si="41"/>
        <v>0.68518518518518523</v>
      </c>
    </row>
    <row r="17" spans="2:36" x14ac:dyDescent="0.3">
      <c r="B17" s="170">
        <v>40</v>
      </c>
      <c r="C17" s="145">
        <v>28</v>
      </c>
      <c r="D17" s="145">
        <v>44</v>
      </c>
      <c r="E17" s="145">
        <v>40</v>
      </c>
      <c r="F17" s="145">
        <v>28</v>
      </c>
      <c r="G17" s="145">
        <v>29</v>
      </c>
      <c r="H17" s="145">
        <v>25</v>
      </c>
      <c r="I17" s="145">
        <v>42</v>
      </c>
      <c r="J17" s="145">
        <v>15</v>
      </c>
      <c r="K17" s="145">
        <v>46</v>
      </c>
      <c r="L17" s="175">
        <v>297</v>
      </c>
      <c r="N17" s="143">
        <f t="shared" si="32"/>
        <v>40</v>
      </c>
      <c r="O17" s="154">
        <v>21</v>
      </c>
      <c r="P17" s="156">
        <v>38</v>
      </c>
      <c r="Q17" s="154">
        <v>35</v>
      </c>
      <c r="R17" s="156">
        <v>19</v>
      </c>
      <c r="S17" s="154">
        <v>21</v>
      </c>
      <c r="T17" s="156">
        <v>19</v>
      </c>
      <c r="U17" s="154">
        <v>35</v>
      </c>
      <c r="V17" s="156">
        <v>11</v>
      </c>
      <c r="W17" s="154">
        <v>43</v>
      </c>
      <c r="X17" s="156">
        <v>242</v>
      </c>
      <c r="Z17" s="143">
        <v>40</v>
      </c>
      <c r="AA17" s="165">
        <f t="shared" si="42"/>
        <v>0.75</v>
      </c>
      <c r="AB17" s="165">
        <f t="shared" si="33"/>
        <v>0.86363636363636365</v>
      </c>
      <c r="AC17" s="165">
        <f t="shared" si="34"/>
        <v>0.875</v>
      </c>
      <c r="AD17" s="165">
        <f t="shared" si="35"/>
        <v>0.6785714285714286</v>
      </c>
      <c r="AE17" s="165">
        <f t="shared" si="36"/>
        <v>0.72413793103448276</v>
      </c>
      <c r="AF17" s="165">
        <f t="shared" si="37"/>
        <v>0.76</v>
      </c>
      <c r="AG17" s="165">
        <f t="shared" si="38"/>
        <v>0.83333333333333337</v>
      </c>
      <c r="AH17" s="165">
        <f t="shared" si="39"/>
        <v>0.73333333333333328</v>
      </c>
      <c r="AI17" s="165">
        <f t="shared" si="40"/>
        <v>0.93478260869565222</v>
      </c>
      <c r="AJ17" s="165">
        <f t="shared" si="41"/>
        <v>0.81481481481481477</v>
      </c>
    </row>
    <row r="18" spans="2:36" ht="15" thickBot="1" x14ac:dyDescent="0.35">
      <c r="B18" s="170">
        <v>20</v>
      </c>
      <c r="C18" s="145">
        <v>1</v>
      </c>
      <c r="D18" s="145">
        <v>2</v>
      </c>
      <c r="E18" s="145">
        <v>8</v>
      </c>
      <c r="F18" s="145">
        <v>4</v>
      </c>
      <c r="G18" s="145">
        <v>1</v>
      </c>
      <c r="H18" s="145">
        <v>3</v>
      </c>
      <c r="I18" s="145">
        <v>13</v>
      </c>
      <c r="J18" s="145">
        <v>4</v>
      </c>
      <c r="K18" s="145">
        <v>9</v>
      </c>
      <c r="L18" s="175">
        <v>45</v>
      </c>
      <c r="M18" t="s">
        <v>3317</v>
      </c>
      <c r="N18" s="143">
        <f t="shared" si="32"/>
        <v>20</v>
      </c>
      <c r="O18" s="155">
        <v>1</v>
      </c>
      <c r="P18" s="157">
        <v>2</v>
      </c>
      <c r="Q18" s="155">
        <v>4</v>
      </c>
      <c r="R18" s="157">
        <v>4</v>
      </c>
      <c r="S18" s="155">
        <v>1</v>
      </c>
      <c r="T18" s="157">
        <v>3</v>
      </c>
      <c r="U18" s="155">
        <v>9</v>
      </c>
      <c r="V18" s="157">
        <v>3</v>
      </c>
      <c r="W18" s="155">
        <v>7</v>
      </c>
      <c r="X18" s="157">
        <v>34</v>
      </c>
      <c r="Z18" s="143">
        <v>20</v>
      </c>
      <c r="AA18" s="165">
        <f>O18/C18</f>
        <v>1</v>
      </c>
      <c r="AB18" s="165">
        <f t="shared" si="33"/>
        <v>1</v>
      </c>
      <c r="AC18" s="165">
        <f t="shared" si="34"/>
        <v>0.5</v>
      </c>
      <c r="AD18" s="165">
        <f t="shared" si="35"/>
        <v>1</v>
      </c>
      <c r="AE18" s="165">
        <f t="shared" si="36"/>
        <v>1</v>
      </c>
      <c r="AF18" s="165">
        <f t="shared" si="37"/>
        <v>1</v>
      </c>
      <c r="AG18" s="165">
        <f t="shared" si="38"/>
        <v>0.69230769230769229</v>
      </c>
      <c r="AH18" s="165">
        <f t="shared" si="39"/>
        <v>0.75</v>
      </c>
      <c r="AI18" s="165">
        <f t="shared" si="40"/>
        <v>0.77777777777777779</v>
      </c>
      <c r="AJ18" s="165">
        <f t="shared" si="41"/>
        <v>0.75555555555555554</v>
      </c>
    </row>
    <row r="19" spans="2:36" ht="15" thickBot="1" x14ac:dyDescent="0.35">
      <c r="B19" s="148" t="s">
        <v>3316</v>
      </c>
      <c r="C19" s="153">
        <f>SUM(C13:C18)</f>
        <v>91</v>
      </c>
      <c r="D19" s="149">
        <f t="shared" ref="D19" si="43">SUM(D13:D18)</f>
        <v>140</v>
      </c>
      <c r="E19" s="149">
        <f t="shared" ref="E19" si="44">SUM(E13:E18)</f>
        <v>119</v>
      </c>
      <c r="F19" s="149">
        <f t="shared" ref="F19" si="45">SUM(F13:F18)</f>
        <v>132</v>
      </c>
      <c r="G19" s="149">
        <f t="shared" ref="G19" si="46">SUM(G13:G18)</f>
        <v>93</v>
      </c>
      <c r="H19" s="149">
        <f t="shared" ref="H19" si="47">SUM(H13:H18)</f>
        <v>113</v>
      </c>
      <c r="I19" s="149">
        <f t="shared" ref="I19" si="48">SUM(I13:I18)</f>
        <v>145</v>
      </c>
      <c r="J19" s="149">
        <f t="shared" ref="J19:K19" si="49">SUM(J13:J18)</f>
        <v>80</v>
      </c>
      <c r="K19" s="149">
        <f t="shared" si="49"/>
        <v>119</v>
      </c>
      <c r="L19" s="151">
        <f>SUM(L13:L18)</f>
        <v>1032</v>
      </c>
      <c r="M19" s="152">
        <f>L19/9</f>
        <v>114.66666666666667</v>
      </c>
      <c r="N19" s="148"/>
      <c r="O19" s="153">
        <f>SUM(O13:O18)</f>
        <v>55</v>
      </c>
      <c r="P19" s="149">
        <f t="shared" ref="P19" si="50">SUM(P13:P18)</f>
        <v>102</v>
      </c>
      <c r="Q19" s="149">
        <f t="shared" ref="Q19" si="51">SUM(Q13:Q18)</f>
        <v>87</v>
      </c>
      <c r="R19" s="149">
        <f t="shared" ref="R19" si="52">SUM(R13:R18)</f>
        <v>88</v>
      </c>
      <c r="S19" s="149">
        <f t="shared" ref="S19" si="53">SUM(S13:S18)</f>
        <v>62</v>
      </c>
      <c r="T19" s="149">
        <f t="shared" ref="T19" si="54">SUM(T13:T18)</f>
        <v>78</v>
      </c>
      <c r="U19" s="149">
        <f t="shared" ref="U19" si="55">SUM(U13:U18)</f>
        <v>104</v>
      </c>
      <c r="V19" s="149">
        <f t="shared" ref="V19" si="56">SUM(V13:V18)</f>
        <v>43</v>
      </c>
      <c r="W19" s="149">
        <f t="shared" ref="W19:X19" si="57">SUM(W13:W18)</f>
        <v>99</v>
      </c>
      <c r="X19" s="149">
        <f t="shared" si="57"/>
        <v>718</v>
      </c>
      <c r="Z19" s="148" t="s">
        <v>3316</v>
      </c>
      <c r="AA19" s="166">
        <f>O19/C19</f>
        <v>0.60439560439560436</v>
      </c>
      <c r="AB19" s="166">
        <f t="shared" ref="AB19" si="58">P19/D19</f>
        <v>0.72857142857142854</v>
      </c>
      <c r="AC19" s="166">
        <f t="shared" ref="AC19" si="59">Q19/E19</f>
        <v>0.73109243697478987</v>
      </c>
      <c r="AD19" s="166">
        <f t="shared" ref="AD19" si="60">R19/F19</f>
        <v>0.66666666666666663</v>
      </c>
      <c r="AE19" s="166">
        <f t="shared" ref="AE19" si="61">S19/G19</f>
        <v>0.66666666666666663</v>
      </c>
      <c r="AF19" s="166">
        <f t="shared" ref="AF19" si="62">T19/H19</f>
        <v>0.69026548672566368</v>
      </c>
      <c r="AG19" s="166">
        <f t="shared" ref="AG19" si="63">U19/I19</f>
        <v>0.71724137931034482</v>
      </c>
      <c r="AH19" s="166">
        <f t="shared" ref="AH19" si="64">V19/J19</f>
        <v>0.53749999999999998</v>
      </c>
      <c r="AI19" s="166">
        <f t="shared" ref="AI19" si="65">W19/K19</f>
        <v>0.83193277310924374</v>
      </c>
      <c r="AJ19" s="167">
        <f t="shared" ref="AJ19" si="66">X19/L19</f>
        <v>0.69573643410852715</v>
      </c>
    </row>
    <row r="20" spans="2:36" ht="15" thickBot="1" x14ac:dyDescent="0.35"/>
    <row r="21" spans="2:36" x14ac:dyDescent="0.3">
      <c r="B21" s="168">
        <v>2019</v>
      </c>
      <c r="C21" s="169" t="s">
        <v>3318</v>
      </c>
      <c r="D21" s="173"/>
      <c r="E21" s="173"/>
      <c r="F21" s="173"/>
      <c r="G21" s="173"/>
      <c r="H21" s="173"/>
      <c r="I21" s="173"/>
      <c r="J21" s="173"/>
      <c r="K21" s="173"/>
      <c r="L21" s="174"/>
      <c r="N21" s="147"/>
      <c r="O21" s="143"/>
      <c r="P21" s="143"/>
      <c r="Q21" s="143"/>
      <c r="R21" s="143"/>
      <c r="S21" s="143"/>
      <c r="T21" s="143"/>
      <c r="U21" s="143"/>
      <c r="V21" s="143"/>
      <c r="W21" s="143"/>
      <c r="Z21" s="147">
        <v>2019</v>
      </c>
      <c r="AA21" s="143" t="s">
        <v>0</v>
      </c>
      <c r="AB21" s="144"/>
      <c r="AC21" s="144"/>
      <c r="AD21" s="144"/>
      <c r="AE21" s="144"/>
      <c r="AF21" s="144"/>
      <c r="AG21" s="144"/>
      <c r="AH21" s="144"/>
      <c r="AI21" s="144"/>
      <c r="AJ21" s="144"/>
    </row>
    <row r="22" spans="2:36" ht="15" thickBot="1" x14ac:dyDescent="0.35">
      <c r="B22" s="179" t="s">
        <v>1</v>
      </c>
      <c r="C22" s="180" t="s">
        <v>3305</v>
      </c>
      <c r="D22" s="180" t="s">
        <v>3306</v>
      </c>
      <c r="E22" s="180" t="s">
        <v>3307</v>
      </c>
      <c r="F22" s="181" t="s">
        <v>3302</v>
      </c>
      <c r="G22" s="181" t="s">
        <v>3303</v>
      </c>
      <c r="H22" s="180" t="s">
        <v>7399</v>
      </c>
      <c r="I22" s="180" t="s">
        <v>7398</v>
      </c>
      <c r="J22" s="181"/>
      <c r="K22" s="181"/>
      <c r="L22" s="182" t="s">
        <v>206</v>
      </c>
      <c r="N22" s="143" t="str">
        <f>B22</f>
        <v>Distancia</v>
      </c>
      <c r="O22" s="143" t="str">
        <f t="shared" ref="O22" si="67">C22</f>
        <v>LLAYLLAY I</v>
      </c>
      <c r="P22" s="143" t="str">
        <f t="shared" ref="P22" si="68">D22</f>
        <v>LLAYLLAY II</v>
      </c>
      <c r="Q22" s="143" t="str">
        <f t="shared" ref="Q22" si="69">E22</f>
        <v>LLAYLLAY III</v>
      </c>
      <c r="R22" s="143" t="str">
        <f t="shared" ref="R22" si="70">F22</f>
        <v>EL CUADRO I</v>
      </c>
      <c r="S22" s="143" t="str">
        <f t="shared" ref="S22" si="71">G22</f>
        <v>EL CUADRO II</v>
      </c>
      <c r="T22" s="143" t="str">
        <f t="shared" ref="T22" si="72">H22</f>
        <v>LLAYLLAY V</v>
      </c>
      <c r="U22" s="143" t="str">
        <f t="shared" ref="U22" si="73">I22</f>
        <v>LLAYLLAY IV</v>
      </c>
      <c r="V22" s="143">
        <f t="shared" ref="V22" si="74">J22</f>
        <v>0</v>
      </c>
      <c r="W22" s="143">
        <f t="shared" ref="W22" si="75">K22</f>
        <v>0</v>
      </c>
      <c r="X22" s="143" t="str">
        <f t="shared" ref="X22" si="76">L22</f>
        <v>Total general</v>
      </c>
      <c r="Z22" s="143" t="s">
        <v>1</v>
      </c>
      <c r="AA22" s="143" t="s">
        <v>3305</v>
      </c>
      <c r="AB22" s="143" t="s">
        <v>3306</v>
      </c>
      <c r="AC22" s="143" t="s">
        <v>3307</v>
      </c>
      <c r="AD22" s="144"/>
      <c r="AE22" s="144"/>
      <c r="AF22" s="144"/>
      <c r="AG22" s="144"/>
      <c r="AH22" s="144"/>
      <c r="AI22" s="144"/>
      <c r="AJ22" s="143" t="s">
        <v>206</v>
      </c>
    </row>
    <row r="23" spans="2:36" x14ac:dyDescent="0.3">
      <c r="B23" s="170">
        <v>160</v>
      </c>
      <c r="C23" s="177"/>
      <c r="D23" s="178">
        <v>5</v>
      </c>
      <c r="E23" s="331"/>
      <c r="F23" s="333"/>
      <c r="G23" s="331"/>
      <c r="H23" s="333"/>
      <c r="I23" s="331"/>
      <c r="J23" s="145"/>
      <c r="K23" s="145"/>
      <c r="L23" s="175">
        <f>SUM(C23:K23)</f>
        <v>5</v>
      </c>
      <c r="N23" s="143">
        <f t="shared" ref="N23:N28" si="77">B23</f>
        <v>160</v>
      </c>
      <c r="O23" s="146"/>
      <c r="P23" s="146">
        <v>1</v>
      </c>
      <c r="Q23" s="146"/>
      <c r="R23" s="146"/>
      <c r="S23" s="146"/>
      <c r="T23" s="146"/>
      <c r="U23" s="146"/>
      <c r="V23" s="146"/>
      <c r="X23" s="146"/>
      <c r="Z23" s="143">
        <v>160</v>
      </c>
      <c r="AA23" s="165" t="e">
        <f>O23/C23</f>
        <v>#DIV/0!</v>
      </c>
      <c r="AB23" s="165">
        <f t="shared" ref="AB23:AB29" si="78">P23/D23</f>
        <v>0.2</v>
      </c>
      <c r="AC23" s="165" t="e">
        <f t="shared" ref="AC23:AC29" si="79">Q23/E23</f>
        <v>#DIV/0!</v>
      </c>
      <c r="AD23" s="145"/>
      <c r="AE23" s="145"/>
      <c r="AF23" s="145"/>
      <c r="AG23" s="145"/>
      <c r="AH23" s="145"/>
      <c r="AI23" s="145"/>
      <c r="AJ23" s="145" t="e">
        <f>SUM(AA23:AI23)</f>
        <v>#DIV/0!</v>
      </c>
    </row>
    <row r="24" spans="2:36" x14ac:dyDescent="0.3">
      <c r="B24" s="170">
        <v>120</v>
      </c>
      <c r="C24" s="160">
        <v>27</v>
      </c>
      <c r="D24" s="176">
        <v>49</v>
      </c>
      <c r="E24" s="332">
        <v>22</v>
      </c>
      <c r="F24" s="334">
        <v>31</v>
      </c>
      <c r="G24" s="332">
        <v>35</v>
      </c>
      <c r="H24" s="334">
        <v>20</v>
      </c>
      <c r="I24" s="332">
        <v>7</v>
      </c>
      <c r="J24" s="145"/>
      <c r="K24" s="145"/>
      <c r="L24" s="175">
        <f t="shared" ref="L24:L28" si="80">SUM(C24:K24)</f>
        <v>191</v>
      </c>
      <c r="N24" s="143">
        <f t="shared" si="77"/>
        <v>120</v>
      </c>
      <c r="O24" s="146">
        <v>13</v>
      </c>
      <c r="P24" s="146">
        <v>9</v>
      </c>
      <c r="Q24" s="146"/>
      <c r="R24" s="146"/>
      <c r="S24" s="146"/>
      <c r="T24" s="146"/>
      <c r="U24" s="146"/>
      <c r="V24" s="146"/>
      <c r="X24" s="146"/>
      <c r="Z24" s="143">
        <v>120</v>
      </c>
      <c r="AA24" s="165">
        <f t="shared" ref="AA24:AA27" si="81">O24/C24</f>
        <v>0.48148148148148145</v>
      </c>
      <c r="AB24" s="165">
        <f t="shared" si="78"/>
        <v>0.18367346938775511</v>
      </c>
      <c r="AC24" s="165">
        <f t="shared" si="79"/>
        <v>0</v>
      </c>
      <c r="AD24" s="145"/>
      <c r="AE24" s="145"/>
      <c r="AF24" s="145"/>
      <c r="AG24" s="145"/>
      <c r="AH24" s="145"/>
      <c r="AI24" s="145"/>
      <c r="AJ24" s="145">
        <f t="shared" ref="AJ24:AJ28" si="82">SUM(AA24:AI24)</f>
        <v>0.66515495086923659</v>
      </c>
    </row>
    <row r="25" spans="2:36" x14ac:dyDescent="0.3">
      <c r="B25" s="170">
        <v>80</v>
      </c>
      <c r="C25" s="158">
        <v>58</v>
      </c>
      <c r="D25" s="159">
        <v>43</v>
      </c>
      <c r="E25" s="331">
        <v>34</v>
      </c>
      <c r="F25" s="333">
        <v>29</v>
      </c>
      <c r="G25" s="331">
        <v>32</v>
      </c>
      <c r="H25" s="333">
        <v>42</v>
      </c>
      <c r="I25" s="331">
        <v>35</v>
      </c>
      <c r="J25" s="145"/>
      <c r="K25" s="145"/>
      <c r="L25" s="175">
        <f t="shared" si="80"/>
        <v>273</v>
      </c>
      <c r="N25" s="143">
        <f t="shared" si="77"/>
        <v>80</v>
      </c>
      <c r="O25" s="146">
        <v>38</v>
      </c>
      <c r="P25" s="146">
        <v>22</v>
      </c>
      <c r="Q25" s="146"/>
      <c r="R25" s="146"/>
      <c r="S25" s="146"/>
      <c r="T25" s="146"/>
      <c r="U25" s="146"/>
      <c r="V25" s="146"/>
      <c r="X25" s="146"/>
      <c r="Z25" s="143">
        <v>80</v>
      </c>
      <c r="AA25" s="165">
        <f t="shared" si="81"/>
        <v>0.65517241379310343</v>
      </c>
      <c r="AB25" s="165">
        <f t="shared" si="78"/>
        <v>0.51162790697674421</v>
      </c>
      <c r="AC25" s="165">
        <f t="shared" si="79"/>
        <v>0</v>
      </c>
      <c r="AD25" s="145"/>
      <c r="AE25" s="145"/>
      <c r="AF25" s="145"/>
      <c r="AG25" s="145"/>
      <c r="AH25" s="145"/>
      <c r="AI25" s="145"/>
      <c r="AJ25" s="145">
        <f t="shared" si="82"/>
        <v>1.1668003207698476</v>
      </c>
    </row>
    <row r="26" spans="2:36" x14ac:dyDescent="0.3">
      <c r="B26" s="170">
        <v>60</v>
      </c>
      <c r="C26" s="160">
        <v>3</v>
      </c>
      <c r="D26" s="176">
        <v>4</v>
      </c>
      <c r="E26" s="332">
        <v>6</v>
      </c>
      <c r="F26" s="334">
        <v>6</v>
      </c>
      <c r="G26" s="332">
        <v>11</v>
      </c>
      <c r="H26" s="334">
        <v>6</v>
      </c>
      <c r="I26" s="332">
        <v>8</v>
      </c>
      <c r="J26" s="145"/>
      <c r="K26" s="145"/>
      <c r="L26" s="175">
        <f t="shared" si="80"/>
        <v>44</v>
      </c>
      <c r="N26" s="143">
        <f t="shared" si="77"/>
        <v>60</v>
      </c>
      <c r="O26" s="146">
        <v>3</v>
      </c>
      <c r="P26" s="146">
        <v>4</v>
      </c>
      <c r="Q26" s="146"/>
      <c r="R26" s="146"/>
      <c r="S26" s="146"/>
      <c r="T26" s="146"/>
      <c r="U26" s="146"/>
      <c r="V26" s="146"/>
      <c r="X26" s="146"/>
      <c r="Z26" s="143">
        <v>60</v>
      </c>
      <c r="AA26" s="165">
        <f t="shared" si="81"/>
        <v>1</v>
      </c>
      <c r="AB26" s="165">
        <f t="shared" si="78"/>
        <v>1</v>
      </c>
      <c r="AC26" s="165">
        <f t="shared" si="79"/>
        <v>0</v>
      </c>
      <c r="AD26" s="145"/>
      <c r="AE26" s="145"/>
      <c r="AF26" s="145"/>
      <c r="AG26" s="145"/>
      <c r="AH26" s="145"/>
      <c r="AI26" s="145"/>
      <c r="AJ26" s="145">
        <f t="shared" si="82"/>
        <v>2</v>
      </c>
    </row>
    <row r="27" spans="2:36" x14ac:dyDescent="0.3">
      <c r="B27" s="170">
        <v>40</v>
      </c>
      <c r="C27" s="158">
        <v>26</v>
      </c>
      <c r="D27" s="159">
        <v>17</v>
      </c>
      <c r="E27" s="331">
        <v>23</v>
      </c>
      <c r="F27" s="333">
        <v>37</v>
      </c>
      <c r="G27" s="331">
        <v>24</v>
      </c>
      <c r="H27" s="333">
        <v>28</v>
      </c>
      <c r="I27" s="331">
        <v>30</v>
      </c>
      <c r="J27" s="145"/>
      <c r="K27" s="145"/>
      <c r="L27" s="175">
        <f t="shared" si="80"/>
        <v>185</v>
      </c>
      <c r="N27" s="143">
        <f t="shared" si="77"/>
        <v>40</v>
      </c>
      <c r="O27" s="146">
        <v>23</v>
      </c>
      <c r="P27" s="146">
        <v>15</v>
      </c>
      <c r="Q27" s="146"/>
      <c r="R27" s="146"/>
      <c r="S27" s="146"/>
      <c r="T27" s="146"/>
      <c r="U27" s="146"/>
      <c r="V27" s="146"/>
      <c r="X27" s="146"/>
      <c r="Z27" s="143">
        <v>40</v>
      </c>
      <c r="AA27" s="165">
        <f t="shared" si="81"/>
        <v>0.88461538461538458</v>
      </c>
      <c r="AB27" s="165">
        <f t="shared" si="78"/>
        <v>0.88235294117647056</v>
      </c>
      <c r="AC27" s="165">
        <f t="shared" si="79"/>
        <v>0</v>
      </c>
      <c r="AD27" s="145"/>
      <c r="AE27" s="145"/>
      <c r="AF27" s="145"/>
      <c r="AG27" s="145"/>
      <c r="AH27" s="145"/>
      <c r="AI27" s="145"/>
      <c r="AJ27" s="145">
        <f t="shared" si="82"/>
        <v>1.7669683257918551</v>
      </c>
    </row>
    <row r="28" spans="2:36" ht="15" thickBot="1" x14ac:dyDescent="0.35">
      <c r="B28" s="170">
        <v>20</v>
      </c>
      <c r="C28" s="160">
        <v>2</v>
      </c>
      <c r="D28" s="176">
        <v>3</v>
      </c>
      <c r="E28" s="332">
        <v>4</v>
      </c>
      <c r="F28" s="334">
        <v>4</v>
      </c>
      <c r="G28" s="332">
        <v>2</v>
      </c>
      <c r="H28" s="334">
        <v>12</v>
      </c>
      <c r="I28" s="332">
        <v>2</v>
      </c>
      <c r="J28" s="145"/>
      <c r="K28" s="145"/>
      <c r="L28" s="175">
        <f t="shared" si="80"/>
        <v>29</v>
      </c>
      <c r="M28" t="s">
        <v>3317</v>
      </c>
      <c r="N28" s="143">
        <f t="shared" si="77"/>
        <v>20</v>
      </c>
      <c r="O28" s="146">
        <v>2</v>
      </c>
      <c r="P28" s="146">
        <v>2</v>
      </c>
      <c r="Q28" s="146"/>
      <c r="R28" s="146"/>
      <c r="S28" s="146"/>
      <c r="T28" s="146"/>
      <c r="U28" s="146"/>
      <c r="V28" s="146"/>
      <c r="X28" s="146"/>
      <c r="Z28" s="143">
        <v>20</v>
      </c>
      <c r="AA28" s="165">
        <f>O28/C28</f>
        <v>1</v>
      </c>
      <c r="AB28" s="165">
        <f t="shared" si="78"/>
        <v>0.66666666666666663</v>
      </c>
      <c r="AC28" s="165">
        <f t="shared" si="79"/>
        <v>0</v>
      </c>
      <c r="AD28" s="145"/>
      <c r="AE28" s="145"/>
      <c r="AF28" s="145"/>
      <c r="AG28" s="145"/>
      <c r="AH28" s="145"/>
      <c r="AI28" s="145"/>
      <c r="AJ28" s="145">
        <f t="shared" si="82"/>
        <v>1.6666666666666665</v>
      </c>
    </row>
    <row r="29" spans="2:36" ht="15" thickBot="1" x14ac:dyDescent="0.35">
      <c r="B29" s="148" t="s">
        <v>3316</v>
      </c>
      <c r="C29" s="153">
        <f>SUM(C23:C28)</f>
        <v>116</v>
      </c>
      <c r="D29" s="149">
        <f t="shared" ref="D29" si="83">SUM(D23:D28)</f>
        <v>121</v>
      </c>
      <c r="E29" s="149">
        <f t="shared" ref="E29" si="84">SUM(E23:E28)</f>
        <v>89</v>
      </c>
      <c r="F29" s="149">
        <f t="shared" ref="F29" si="85">SUM(F23:F28)</f>
        <v>107</v>
      </c>
      <c r="G29" s="149">
        <f t="shared" ref="G29" si="86">SUM(G23:G28)</f>
        <v>104</v>
      </c>
      <c r="H29" s="149">
        <f t="shared" ref="H29" si="87">SUM(H23:H28)</f>
        <v>108</v>
      </c>
      <c r="I29" s="149">
        <f t="shared" ref="I29" si="88">SUM(I23:I28)</f>
        <v>82</v>
      </c>
      <c r="J29" s="149">
        <f t="shared" ref="J29" si="89">SUM(J23:J28)</f>
        <v>0</v>
      </c>
      <c r="K29" s="149">
        <f t="shared" ref="K29" si="90">SUM(K23:K28)</f>
        <v>0</v>
      </c>
      <c r="L29" s="151">
        <f>SUM(L23:L28)</f>
        <v>727</v>
      </c>
      <c r="M29" s="152">
        <f>L29/3</f>
        <v>242.33333333333334</v>
      </c>
      <c r="N29" s="148"/>
      <c r="O29" s="153">
        <f>SUM(O23:O28)</f>
        <v>79</v>
      </c>
      <c r="P29" s="149">
        <f t="shared" ref="P29" si="91">SUM(P23:P28)</f>
        <v>53</v>
      </c>
      <c r="Q29" s="149">
        <f t="shared" ref="Q29" si="92">SUM(Q23:Q28)</f>
        <v>0</v>
      </c>
      <c r="R29" s="149">
        <f t="shared" ref="R29" si="93">SUM(R23:R28)</f>
        <v>0</v>
      </c>
      <c r="S29" s="149">
        <f t="shared" ref="S29" si="94">SUM(S23:S28)</f>
        <v>0</v>
      </c>
      <c r="T29" s="149">
        <f t="shared" ref="T29" si="95">SUM(T23:T28)</f>
        <v>0</v>
      </c>
      <c r="U29" s="149">
        <f t="shared" ref="U29" si="96">SUM(U23:U28)</f>
        <v>0</v>
      </c>
      <c r="V29" s="149">
        <f t="shared" ref="V29" si="97">SUM(V23:V28)</f>
        <v>0</v>
      </c>
      <c r="W29" s="149">
        <f t="shared" ref="W29" si="98">SUM(W23:W28)</f>
        <v>0</v>
      </c>
      <c r="X29" s="151"/>
      <c r="Z29" s="148" t="s">
        <v>3316</v>
      </c>
      <c r="AA29" s="166">
        <f>O29/C29</f>
        <v>0.68103448275862066</v>
      </c>
      <c r="AB29" s="166">
        <f t="shared" si="78"/>
        <v>0.43801652892561982</v>
      </c>
      <c r="AC29" s="166">
        <f t="shared" si="79"/>
        <v>0</v>
      </c>
      <c r="AD29" s="166">
        <f t="shared" ref="AD29" si="99">R29/F29</f>
        <v>0</v>
      </c>
      <c r="AE29" s="166">
        <f t="shared" ref="AE29" si="100">S29/G29</f>
        <v>0</v>
      </c>
      <c r="AF29" s="166">
        <f t="shared" ref="AF29" si="101">T29/H29</f>
        <v>0</v>
      </c>
      <c r="AG29" s="166">
        <f t="shared" ref="AG29" si="102">U29/I29</f>
        <v>0</v>
      </c>
      <c r="AH29" s="166" t="e">
        <f t="shared" ref="AH29" si="103">V29/J29</f>
        <v>#DIV/0!</v>
      </c>
      <c r="AI29" s="166" t="e">
        <f t="shared" ref="AI29" si="104">W29/K29</f>
        <v>#DIV/0!</v>
      </c>
      <c r="AJ29" s="167">
        <f t="shared" ref="AJ29" si="105">X29/L29</f>
        <v>0</v>
      </c>
    </row>
    <row r="31" spans="2:36" x14ac:dyDescent="0.3">
      <c r="C31" t="str">
        <f>C2</f>
        <v>TRICAO</v>
      </c>
      <c r="D31" t="str">
        <f t="shared" ref="D31:J32" si="106">D2</f>
        <v>MATETIC I</v>
      </c>
      <c r="E31" t="str">
        <f t="shared" si="106"/>
        <v>LLAYLLAY</v>
      </c>
      <c r="F31" t="str">
        <f t="shared" si="106"/>
        <v>EL CUADRO</v>
      </c>
      <c r="G31" t="str">
        <f t="shared" si="106"/>
        <v>TRICAO II</v>
      </c>
      <c r="H31" t="str">
        <f t="shared" si="106"/>
        <v>LLAYLLAY II</v>
      </c>
      <c r="I31" t="str">
        <f t="shared" si="106"/>
        <v>PIRQUE</v>
      </c>
      <c r="J31" t="str">
        <f t="shared" si="106"/>
        <v>BIO BIO</v>
      </c>
      <c r="K31" s="5" t="str">
        <f>C12</f>
        <v>EL PANGUE</v>
      </c>
      <c r="L31" s="5" t="str">
        <f t="shared" ref="L31" si="107">D12</f>
        <v>EL CUADRO I</v>
      </c>
      <c r="M31" s="5" t="str">
        <f t="shared" ref="M31" si="108">E12</f>
        <v>EL CUADRO II</v>
      </c>
      <c r="N31" s="5" t="str">
        <f t="shared" ref="N31" si="109">F12</f>
        <v>EL CUADRO III</v>
      </c>
      <c r="O31" s="5" t="str">
        <f t="shared" ref="O31" si="110">G12</f>
        <v>LLAYLLAY I</v>
      </c>
      <c r="P31" s="5" t="str">
        <f t="shared" ref="P31" si="111">H12</f>
        <v>LLAYLLAY II</v>
      </c>
      <c r="Q31" s="5" t="str">
        <f t="shared" ref="Q31" si="112">I12</f>
        <v>LLAYLLAY III</v>
      </c>
      <c r="R31" s="5" t="str">
        <f t="shared" ref="R31" si="113">J12</f>
        <v>BIO BIO</v>
      </c>
      <c r="S31" s="5" t="str">
        <f t="shared" ref="S31" si="114">K12</f>
        <v>MATETIC</v>
      </c>
      <c r="T31" s="5" t="str">
        <f>C22</f>
        <v>LLAYLLAY I</v>
      </c>
      <c r="U31" s="5" t="str">
        <f t="shared" ref="U31" si="115">D22</f>
        <v>LLAYLLAY II</v>
      </c>
      <c r="V31" s="5" t="str">
        <f t="shared" ref="V31" si="116">E22</f>
        <v>LLAYLLAY III</v>
      </c>
    </row>
    <row r="32" spans="2:36" x14ac:dyDescent="0.3">
      <c r="B32" s="183">
        <v>160</v>
      </c>
      <c r="C32">
        <f>C3</f>
        <v>0</v>
      </c>
      <c r="D32">
        <f t="shared" si="106"/>
        <v>0</v>
      </c>
      <c r="E32">
        <f t="shared" si="106"/>
        <v>0</v>
      </c>
      <c r="F32">
        <f t="shared" si="106"/>
        <v>0</v>
      </c>
      <c r="G32">
        <f t="shared" si="106"/>
        <v>0</v>
      </c>
      <c r="H32">
        <f t="shared" si="106"/>
        <v>0</v>
      </c>
      <c r="I32">
        <f t="shared" si="106"/>
        <v>0</v>
      </c>
      <c r="J32">
        <f t="shared" si="106"/>
        <v>18</v>
      </c>
      <c r="K32" s="5">
        <f>C13</f>
        <v>0</v>
      </c>
      <c r="L32" s="5">
        <f t="shared" ref="L32:S37" si="117">D13</f>
        <v>13</v>
      </c>
      <c r="M32" s="5">
        <f t="shared" si="117"/>
        <v>0</v>
      </c>
      <c r="N32" s="5">
        <f t="shared" si="117"/>
        <v>0</v>
      </c>
      <c r="O32" s="5">
        <f t="shared" si="117"/>
        <v>0</v>
      </c>
      <c r="P32" s="5">
        <f t="shared" si="117"/>
        <v>0</v>
      </c>
      <c r="Q32" s="5">
        <f t="shared" si="117"/>
        <v>0</v>
      </c>
      <c r="R32" s="5">
        <f t="shared" si="117"/>
        <v>12</v>
      </c>
      <c r="S32" s="5">
        <f t="shared" si="117"/>
        <v>0</v>
      </c>
      <c r="T32" s="5">
        <f>C23</f>
        <v>0</v>
      </c>
      <c r="U32" s="5">
        <f t="shared" ref="U32:V37" si="118">D23</f>
        <v>5</v>
      </c>
      <c r="V32" s="5">
        <f t="shared" si="118"/>
        <v>0</v>
      </c>
    </row>
    <row r="33" spans="2:22" x14ac:dyDescent="0.3">
      <c r="B33" s="183">
        <v>120</v>
      </c>
      <c r="C33">
        <f t="shared" ref="C33:J37" si="119">C4</f>
        <v>0</v>
      </c>
      <c r="D33">
        <f t="shared" si="119"/>
        <v>32</v>
      </c>
      <c r="E33">
        <f t="shared" si="119"/>
        <v>17</v>
      </c>
      <c r="F33">
        <f t="shared" si="119"/>
        <v>26</v>
      </c>
      <c r="G33">
        <f t="shared" si="119"/>
        <v>23</v>
      </c>
      <c r="H33">
        <f t="shared" si="119"/>
        <v>19</v>
      </c>
      <c r="I33">
        <f t="shared" si="119"/>
        <v>0</v>
      </c>
      <c r="J33">
        <f t="shared" si="119"/>
        <v>13</v>
      </c>
      <c r="K33" s="5">
        <f t="shared" ref="K33:K37" si="120">C14</f>
        <v>0</v>
      </c>
      <c r="L33" s="5">
        <f t="shared" si="117"/>
        <v>27</v>
      </c>
      <c r="M33" s="5">
        <f t="shared" si="117"/>
        <v>14</v>
      </c>
      <c r="N33" s="5">
        <f t="shared" si="117"/>
        <v>25</v>
      </c>
      <c r="O33" s="5">
        <f t="shared" si="117"/>
        <v>14</v>
      </c>
      <c r="P33" s="5">
        <f t="shared" si="117"/>
        <v>23</v>
      </c>
      <c r="Q33" s="5">
        <f t="shared" si="117"/>
        <v>26</v>
      </c>
      <c r="R33" s="5">
        <f t="shared" si="117"/>
        <v>17</v>
      </c>
      <c r="S33" s="5">
        <f t="shared" si="117"/>
        <v>13</v>
      </c>
      <c r="T33" s="5">
        <f t="shared" ref="T33:T37" si="121">C24</f>
        <v>27</v>
      </c>
      <c r="U33" s="5">
        <f t="shared" si="118"/>
        <v>49</v>
      </c>
      <c r="V33" s="5">
        <f t="shared" si="118"/>
        <v>22</v>
      </c>
    </row>
    <row r="34" spans="2:22" x14ac:dyDescent="0.3">
      <c r="B34" s="183">
        <v>80</v>
      </c>
      <c r="C34">
        <f t="shared" si="119"/>
        <v>54</v>
      </c>
      <c r="D34">
        <f t="shared" si="119"/>
        <v>37</v>
      </c>
      <c r="E34">
        <f t="shared" si="119"/>
        <v>41</v>
      </c>
      <c r="F34">
        <f t="shared" si="119"/>
        <v>47</v>
      </c>
      <c r="G34">
        <f t="shared" si="119"/>
        <v>44</v>
      </c>
      <c r="H34">
        <f t="shared" si="119"/>
        <v>33</v>
      </c>
      <c r="I34">
        <f t="shared" si="119"/>
        <v>36</v>
      </c>
      <c r="J34">
        <f t="shared" si="119"/>
        <v>36</v>
      </c>
      <c r="K34" s="5">
        <f t="shared" si="120"/>
        <v>51</v>
      </c>
      <c r="L34" s="5">
        <f t="shared" si="117"/>
        <v>48</v>
      </c>
      <c r="M34" s="5">
        <f t="shared" si="117"/>
        <v>49</v>
      </c>
      <c r="N34" s="5">
        <f t="shared" si="117"/>
        <v>56</v>
      </c>
      <c r="O34" s="5">
        <f t="shared" si="117"/>
        <v>39</v>
      </c>
      <c r="P34" s="5">
        <f t="shared" si="117"/>
        <v>45</v>
      </c>
      <c r="Q34" s="5">
        <f t="shared" si="117"/>
        <v>51</v>
      </c>
      <c r="R34" s="5">
        <f t="shared" si="117"/>
        <v>24</v>
      </c>
      <c r="S34" s="5">
        <f t="shared" si="117"/>
        <v>35</v>
      </c>
      <c r="T34" s="5">
        <f t="shared" si="121"/>
        <v>58</v>
      </c>
      <c r="U34" s="5">
        <f t="shared" si="118"/>
        <v>43</v>
      </c>
      <c r="V34" s="5">
        <f t="shared" si="118"/>
        <v>34</v>
      </c>
    </row>
    <row r="35" spans="2:22" x14ac:dyDescent="0.3">
      <c r="B35" s="183">
        <v>60</v>
      </c>
      <c r="C35">
        <f t="shared" si="119"/>
        <v>14</v>
      </c>
      <c r="D35">
        <f t="shared" si="119"/>
        <v>9</v>
      </c>
      <c r="E35">
        <f t="shared" si="119"/>
        <v>12</v>
      </c>
      <c r="F35">
        <f t="shared" si="119"/>
        <v>13</v>
      </c>
      <c r="G35">
        <f t="shared" si="119"/>
        <v>18</v>
      </c>
      <c r="H35">
        <f t="shared" si="119"/>
        <v>15</v>
      </c>
      <c r="I35">
        <f t="shared" si="119"/>
        <v>12</v>
      </c>
      <c r="J35">
        <f t="shared" si="119"/>
        <v>7</v>
      </c>
      <c r="K35" s="5">
        <f t="shared" si="120"/>
        <v>11</v>
      </c>
      <c r="L35" s="5">
        <f t="shared" si="117"/>
        <v>6</v>
      </c>
      <c r="M35" s="5">
        <f t="shared" si="117"/>
        <v>8</v>
      </c>
      <c r="N35" s="5">
        <f t="shared" si="117"/>
        <v>19</v>
      </c>
      <c r="O35" s="5">
        <f t="shared" si="117"/>
        <v>10</v>
      </c>
      <c r="P35" s="5">
        <f t="shared" si="117"/>
        <v>17</v>
      </c>
      <c r="Q35" s="5">
        <f t="shared" si="117"/>
        <v>13</v>
      </c>
      <c r="R35" s="5">
        <f t="shared" si="117"/>
        <v>8</v>
      </c>
      <c r="S35" s="5">
        <f t="shared" si="117"/>
        <v>16</v>
      </c>
      <c r="T35" s="5">
        <f t="shared" si="121"/>
        <v>3</v>
      </c>
      <c r="U35" s="5">
        <f t="shared" si="118"/>
        <v>4</v>
      </c>
      <c r="V35" s="5">
        <f t="shared" si="118"/>
        <v>6</v>
      </c>
    </row>
    <row r="36" spans="2:22" x14ac:dyDescent="0.3">
      <c r="B36" s="183">
        <v>40</v>
      </c>
      <c r="C36">
        <f t="shared" si="119"/>
        <v>49</v>
      </c>
      <c r="D36">
        <f t="shared" si="119"/>
        <v>30</v>
      </c>
      <c r="E36">
        <f t="shared" si="119"/>
        <v>30</v>
      </c>
      <c r="F36">
        <f t="shared" si="119"/>
        <v>58</v>
      </c>
      <c r="G36">
        <f t="shared" si="119"/>
        <v>46</v>
      </c>
      <c r="H36">
        <f t="shared" si="119"/>
        <v>41</v>
      </c>
      <c r="I36">
        <f t="shared" si="119"/>
        <v>49</v>
      </c>
      <c r="J36">
        <f t="shared" si="119"/>
        <v>23</v>
      </c>
      <c r="K36" s="5">
        <f t="shared" si="120"/>
        <v>28</v>
      </c>
      <c r="L36" s="5">
        <f t="shared" si="117"/>
        <v>44</v>
      </c>
      <c r="M36" s="5">
        <f t="shared" si="117"/>
        <v>40</v>
      </c>
      <c r="N36" s="5">
        <f t="shared" si="117"/>
        <v>28</v>
      </c>
      <c r="O36" s="5">
        <f t="shared" si="117"/>
        <v>29</v>
      </c>
      <c r="P36" s="5">
        <f t="shared" si="117"/>
        <v>25</v>
      </c>
      <c r="Q36" s="5">
        <f t="shared" si="117"/>
        <v>42</v>
      </c>
      <c r="R36" s="5">
        <f t="shared" si="117"/>
        <v>15</v>
      </c>
      <c r="S36" s="5">
        <f t="shared" si="117"/>
        <v>46</v>
      </c>
      <c r="T36" s="5">
        <f t="shared" si="121"/>
        <v>26</v>
      </c>
      <c r="U36" s="5">
        <f t="shared" si="118"/>
        <v>17</v>
      </c>
      <c r="V36" s="5">
        <f t="shared" si="118"/>
        <v>23</v>
      </c>
    </row>
    <row r="37" spans="2:22" x14ac:dyDescent="0.3">
      <c r="B37" s="183">
        <v>20</v>
      </c>
      <c r="C37">
        <f t="shared" si="119"/>
        <v>12</v>
      </c>
      <c r="D37">
        <f t="shared" si="119"/>
        <v>12</v>
      </c>
      <c r="E37">
        <f t="shared" si="119"/>
        <v>12</v>
      </c>
      <c r="F37">
        <f t="shared" si="119"/>
        <v>13</v>
      </c>
      <c r="G37">
        <f t="shared" si="119"/>
        <v>8</v>
      </c>
      <c r="H37">
        <f t="shared" si="119"/>
        <v>8</v>
      </c>
      <c r="I37">
        <f t="shared" si="119"/>
        <v>8</v>
      </c>
      <c r="J37">
        <f t="shared" si="119"/>
        <v>4</v>
      </c>
      <c r="K37" s="5">
        <f t="shared" si="120"/>
        <v>1</v>
      </c>
      <c r="L37" s="5">
        <f t="shared" si="117"/>
        <v>2</v>
      </c>
      <c r="M37" s="5">
        <f t="shared" si="117"/>
        <v>8</v>
      </c>
      <c r="N37" s="5">
        <f t="shared" si="117"/>
        <v>4</v>
      </c>
      <c r="O37" s="5">
        <f t="shared" si="117"/>
        <v>1</v>
      </c>
      <c r="P37" s="5">
        <f t="shared" si="117"/>
        <v>3</v>
      </c>
      <c r="Q37" s="5">
        <f t="shared" si="117"/>
        <v>13</v>
      </c>
      <c r="R37" s="5">
        <f t="shared" si="117"/>
        <v>4</v>
      </c>
      <c r="S37" s="5">
        <f t="shared" si="117"/>
        <v>9</v>
      </c>
      <c r="T37" s="5">
        <f t="shared" si="121"/>
        <v>2</v>
      </c>
      <c r="U37" s="5">
        <f t="shared" si="118"/>
        <v>3</v>
      </c>
      <c r="V37" s="5">
        <f t="shared" si="118"/>
        <v>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K1322"/>
  <sheetViews>
    <sheetView showGridLines="0" view="pageBreakPreview" zoomScaleNormal="70" zoomScaleSheetLayoutView="100" workbookViewId="0">
      <selection activeCell="J200" sqref="J200"/>
    </sheetView>
  </sheetViews>
  <sheetFormatPr baseColWidth="10" defaultRowHeight="14.4" x14ac:dyDescent="0.3"/>
  <cols>
    <col min="1" max="1" width="17.33203125" customWidth="1"/>
    <col min="2" max="2" width="11.77734375" customWidth="1"/>
    <col min="3" max="3" width="26.77734375" style="7" customWidth="1"/>
    <col min="4" max="4" width="19.6640625" style="7" customWidth="1"/>
    <col min="5" max="5" width="10.21875" style="36" customWidth="1"/>
    <col min="6" max="6" width="8.109375" style="184" customWidth="1"/>
    <col min="7" max="7" width="10" customWidth="1"/>
    <col min="8" max="8" width="11.109375" style="34" customWidth="1"/>
    <col min="9" max="9" width="10" style="1" customWidth="1"/>
  </cols>
  <sheetData>
    <row r="1" spans="1:9" x14ac:dyDescent="0.3">
      <c r="A1" s="2" t="s">
        <v>5</v>
      </c>
      <c r="B1" t="s">
        <v>95</v>
      </c>
    </row>
    <row r="2" spans="1:9" ht="45" customHeight="1" x14ac:dyDescent="0.3">
      <c r="A2" s="335" t="s">
        <v>3293</v>
      </c>
      <c r="B2" s="335"/>
      <c r="C2" s="335"/>
      <c r="D2" s="335"/>
      <c r="E2" s="335"/>
      <c r="F2" s="335"/>
      <c r="G2" s="335"/>
      <c r="H2" s="335"/>
      <c r="I2" s="335"/>
    </row>
    <row r="3" spans="1:9" x14ac:dyDescent="0.3">
      <c r="A3" s="2" t="s">
        <v>61</v>
      </c>
      <c r="C3"/>
      <c r="D3"/>
      <c r="E3"/>
      <c r="F3"/>
      <c r="H3" s="5"/>
      <c r="I3"/>
    </row>
    <row r="4" spans="1:9" x14ac:dyDescent="0.3">
      <c r="A4" s="2" t="s">
        <v>0</v>
      </c>
      <c r="B4" s="2" t="s">
        <v>3320</v>
      </c>
      <c r="C4" s="2" t="s">
        <v>69</v>
      </c>
      <c r="D4" s="2" t="s">
        <v>12</v>
      </c>
      <c r="E4" s="2" t="s">
        <v>2</v>
      </c>
      <c r="F4" s="2" t="s">
        <v>3</v>
      </c>
      <c r="G4" s="2" t="s">
        <v>100</v>
      </c>
      <c r="H4" t="s">
        <v>99</v>
      </c>
      <c r="I4"/>
    </row>
    <row r="5" spans="1:9" x14ac:dyDescent="0.3">
      <c r="A5" t="s">
        <v>2021</v>
      </c>
      <c r="B5">
        <v>120</v>
      </c>
      <c r="C5" t="s">
        <v>70</v>
      </c>
      <c r="D5" t="s">
        <v>1287</v>
      </c>
      <c r="E5" t="s">
        <v>50</v>
      </c>
      <c r="F5" s="14" t="s">
        <v>52</v>
      </c>
      <c r="G5" t="s">
        <v>2022</v>
      </c>
      <c r="H5" s="5">
        <v>320</v>
      </c>
      <c r="I5"/>
    </row>
    <row r="6" spans="1:9" x14ac:dyDescent="0.3">
      <c r="C6" t="s">
        <v>459</v>
      </c>
      <c r="D6" t="s">
        <v>1124</v>
      </c>
      <c r="E6" t="s">
        <v>50</v>
      </c>
      <c r="F6" t="s">
        <v>52</v>
      </c>
      <c r="G6" t="s">
        <v>2023</v>
      </c>
      <c r="H6" s="5">
        <v>304.36666666666667</v>
      </c>
      <c r="I6"/>
    </row>
    <row r="7" spans="1:9" x14ac:dyDescent="0.3">
      <c r="C7" t="s">
        <v>475</v>
      </c>
      <c r="D7" t="s">
        <v>1080</v>
      </c>
      <c r="E7" t="s">
        <v>50</v>
      </c>
      <c r="F7" s="14" t="s">
        <v>51</v>
      </c>
      <c r="G7" t="s">
        <v>2024</v>
      </c>
      <c r="H7" s="5">
        <v>284.48333333333335</v>
      </c>
      <c r="I7"/>
    </row>
    <row r="8" spans="1:9" x14ac:dyDescent="0.3">
      <c r="C8" t="s">
        <v>2025</v>
      </c>
      <c r="D8" t="s">
        <v>1153</v>
      </c>
      <c r="E8" t="s">
        <v>50</v>
      </c>
      <c r="F8" t="s">
        <v>51</v>
      </c>
      <c r="G8" t="s">
        <v>2026</v>
      </c>
      <c r="H8" s="5">
        <v>279.43333333333334</v>
      </c>
      <c r="I8"/>
    </row>
    <row r="9" spans="1:9" x14ac:dyDescent="0.3">
      <c r="C9" t="s">
        <v>84</v>
      </c>
      <c r="D9" t="s">
        <v>68</v>
      </c>
      <c r="E9" t="s">
        <v>50</v>
      </c>
      <c r="F9" t="s">
        <v>51</v>
      </c>
      <c r="G9" t="s">
        <v>2027</v>
      </c>
      <c r="H9" s="5">
        <v>272.95</v>
      </c>
      <c r="I9"/>
    </row>
    <row r="10" spans="1:9" x14ac:dyDescent="0.3">
      <c r="C10" t="s">
        <v>460</v>
      </c>
      <c r="D10" t="s">
        <v>1100</v>
      </c>
      <c r="E10" t="s">
        <v>50</v>
      </c>
      <c r="F10" t="s">
        <v>51</v>
      </c>
      <c r="G10" t="s">
        <v>2028</v>
      </c>
      <c r="H10" s="5">
        <v>255</v>
      </c>
      <c r="I10"/>
    </row>
    <row r="11" spans="1:9" x14ac:dyDescent="0.3">
      <c r="C11" t="s">
        <v>193</v>
      </c>
      <c r="D11" t="s">
        <v>240</v>
      </c>
      <c r="E11" t="s">
        <v>50</v>
      </c>
      <c r="F11" s="14" t="s">
        <v>52</v>
      </c>
      <c r="G11" t="s">
        <v>2029</v>
      </c>
      <c r="H11" s="5">
        <v>248.68333333333334</v>
      </c>
      <c r="I11"/>
    </row>
    <row r="12" spans="1:9" x14ac:dyDescent="0.3">
      <c r="C12" t="s">
        <v>675</v>
      </c>
      <c r="D12" t="s">
        <v>564</v>
      </c>
      <c r="E12" t="s">
        <v>50</v>
      </c>
      <c r="F12" s="14" t="s">
        <v>51</v>
      </c>
      <c r="G12" t="s">
        <v>2030</v>
      </c>
      <c r="H12" s="5">
        <v>212.75</v>
      </c>
      <c r="I12"/>
    </row>
    <row r="13" spans="1:9" x14ac:dyDescent="0.3">
      <c r="C13" t="s">
        <v>86</v>
      </c>
      <c r="D13" t="s">
        <v>980</v>
      </c>
      <c r="E13" t="s">
        <v>50</v>
      </c>
      <c r="F13" t="s">
        <v>51</v>
      </c>
      <c r="G13" t="s">
        <v>2031</v>
      </c>
      <c r="H13" s="5">
        <v>202.06666666666666</v>
      </c>
      <c r="I13"/>
    </row>
    <row r="14" spans="1:9" x14ac:dyDescent="0.3">
      <c r="C14" t="s">
        <v>478</v>
      </c>
      <c r="D14" t="s">
        <v>574</v>
      </c>
      <c r="E14" t="s">
        <v>50</v>
      </c>
      <c r="F14" s="14" t="s">
        <v>52</v>
      </c>
      <c r="G14" t="s">
        <v>2032</v>
      </c>
      <c r="H14" s="5">
        <v>153.75</v>
      </c>
      <c r="I14"/>
    </row>
    <row r="15" spans="1:9" x14ac:dyDescent="0.3">
      <c r="C15" t="s">
        <v>2033</v>
      </c>
      <c r="D15" t="s">
        <v>713</v>
      </c>
      <c r="E15" t="s">
        <v>50</v>
      </c>
      <c r="F15" t="s">
        <v>52</v>
      </c>
      <c r="G15" t="s">
        <v>2034</v>
      </c>
      <c r="H15" s="5">
        <v>124.08333333333334</v>
      </c>
      <c r="I15"/>
    </row>
    <row r="16" spans="1:9" x14ac:dyDescent="0.3">
      <c r="C16" t="s">
        <v>674</v>
      </c>
      <c r="D16" t="s">
        <v>305</v>
      </c>
      <c r="E16" t="s">
        <v>50</v>
      </c>
      <c r="F16" t="s">
        <v>52</v>
      </c>
      <c r="G16" t="s">
        <v>2035</v>
      </c>
      <c r="H16" s="5">
        <v>119.99999994</v>
      </c>
      <c r="I16"/>
    </row>
    <row r="17" spans="2:9" x14ac:dyDescent="0.3">
      <c r="C17" t="s">
        <v>225</v>
      </c>
      <c r="D17" t="s">
        <v>1249</v>
      </c>
      <c r="E17" t="s">
        <v>50</v>
      </c>
      <c r="F17" t="s">
        <v>51</v>
      </c>
      <c r="G17" t="s">
        <v>2036</v>
      </c>
      <c r="H17" s="5">
        <v>119.99999993</v>
      </c>
      <c r="I17"/>
    </row>
    <row r="18" spans="2:9" x14ac:dyDescent="0.3">
      <c r="B18" s="29" t="s">
        <v>461</v>
      </c>
      <c r="C18" s="29"/>
      <c r="D18" s="29"/>
      <c r="E18" s="29"/>
      <c r="F18" s="29"/>
      <c r="G18" s="29"/>
      <c r="H18" s="35">
        <v>2897.5666665366671</v>
      </c>
      <c r="I18"/>
    </row>
    <row r="19" spans="2:9" x14ac:dyDescent="0.3">
      <c r="B19">
        <v>80</v>
      </c>
      <c r="C19" t="s">
        <v>2037</v>
      </c>
      <c r="D19" t="s">
        <v>680</v>
      </c>
      <c r="E19" t="s">
        <v>50</v>
      </c>
      <c r="F19" t="s">
        <v>51</v>
      </c>
      <c r="G19" t="s">
        <v>2038</v>
      </c>
      <c r="H19" s="5">
        <v>280</v>
      </c>
      <c r="I19"/>
    </row>
    <row r="20" spans="2:9" x14ac:dyDescent="0.3">
      <c r="C20" t="s">
        <v>3255</v>
      </c>
      <c r="D20" t="s">
        <v>1379</v>
      </c>
      <c r="E20" t="s">
        <v>50</v>
      </c>
      <c r="F20" t="s">
        <v>51</v>
      </c>
      <c r="G20" t="s">
        <v>2039</v>
      </c>
      <c r="H20" s="5">
        <v>273.88333333333333</v>
      </c>
      <c r="I20"/>
    </row>
    <row r="21" spans="2:9" x14ac:dyDescent="0.3">
      <c r="C21" t="s">
        <v>673</v>
      </c>
      <c r="D21" t="s">
        <v>437</v>
      </c>
      <c r="E21" t="s">
        <v>50</v>
      </c>
      <c r="F21" t="s">
        <v>51</v>
      </c>
      <c r="G21" t="s">
        <v>2040</v>
      </c>
      <c r="H21" s="5">
        <v>268.8</v>
      </c>
      <c r="I21"/>
    </row>
    <row r="22" spans="2:9" x14ac:dyDescent="0.3">
      <c r="C22" t="s">
        <v>477</v>
      </c>
      <c r="D22" t="s">
        <v>1518</v>
      </c>
      <c r="E22" t="s">
        <v>50</v>
      </c>
      <c r="F22" t="s">
        <v>52</v>
      </c>
      <c r="G22" t="s">
        <v>2041</v>
      </c>
      <c r="H22" s="5">
        <v>253.33333333333334</v>
      </c>
      <c r="I22"/>
    </row>
    <row r="23" spans="2:9" x14ac:dyDescent="0.3">
      <c r="C23" t="s">
        <v>81</v>
      </c>
      <c r="D23" t="s">
        <v>231</v>
      </c>
      <c r="E23" t="s">
        <v>53</v>
      </c>
      <c r="F23" t="s">
        <v>51</v>
      </c>
      <c r="G23" t="s">
        <v>2042</v>
      </c>
      <c r="H23" s="5">
        <v>246.25</v>
      </c>
      <c r="I23"/>
    </row>
    <row r="24" spans="2:9" x14ac:dyDescent="0.3">
      <c r="C24" t="s">
        <v>2043</v>
      </c>
      <c r="D24" t="s">
        <v>1583</v>
      </c>
      <c r="E24" t="s">
        <v>53</v>
      </c>
      <c r="F24" t="s">
        <v>51</v>
      </c>
      <c r="G24" t="s">
        <v>2044</v>
      </c>
      <c r="H24" s="5">
        <v>239.66666666666666</v>
      </c>
      <c r="I24"/>
    </row>
    <row r="25" spans="2:9" x14ac:dyDescent="0.3">
      <c r="C25" t="s">
        <v>676</v>
      </c>
      <c r="D25" t="s">
        <v>198</v>
      </c>
      <c r="E25" t="s">
        <v>53</v>
      </c>
      <c r="F25" t="s">
        <v>51</v>
      </c>
      <c r="G25" t="s">
        <v>2045</v>
      </c>
      <c r="H25" s="5">
        <v>226.03333333333333</v>
      </c>
      <c r="I25"/>
    </row>
    <row r="26" spans="2:9" x14ac:dyDescent="0.3">
      <c r="C26" t="s">
        <v>2046</v>
      </c>
      <c r="D26" t="s">
        <v>426</v>
      </c>
      <c r="E26" t="s">
        <v>53</v>
      </c>
      <c r="F26" t="s">
        <v>51</v>
      </c>
      <c r="G26" t="s">
        <v>2047</v>
      </c>
      <c r="H26" s="5">
        <v>217.05</v>
      </c>
      <c r="I26"/>
    </row>
    <row r="27" spans="2:9" x14ac:dyDescent="0.3">
      <c r="C27" t="s">
        <v>4110</v>
      </c>
      <c r="D27" t="s">
        <v>652</v>
      </c>
      <c r="E27" t="s">
        <v>50</v>
      </c>
      <c r="F27" t="s">
        <v>51</v>
      </c>
      <c r="G27" t="s">
        <v>2048</v>
      </c>
      <c r="H27" s="5">
        <v>208.26666666666665</v>
      </c>
      <c r="I27"/>
    </row>
    <row r="28" spans="2:9" x14ac:dyDescent="0.3">
      <c r="C28" t="s">
        <v>672</v>
      </c>
      <c r="D28" t="s">
        <v>432</v>
      </c>
      <c r="E28" t="s">
        <v>50</v>
      </c>
      <c r="F28" t="s">
        <v>51</v>
      </c>
      <c r="G28" t="s">
        <v>2049</v>
      </c>
      <c r="H28" s="5">
        <v>203.16666666666666</v>
      </c>
      <c r="I28"/>
    </row>
    <row r="29" spans="2:9" x14ac:dyDescent="0.3">
      <c r="C29" t="s">
        <v>464</v>
      </c>
      <c r="D29" t="s">
        <v>801</v>
      </c>
      <c r="E29" t="s">
        <v>50</v>
      </c>
      <c r="F29" t="s">
        <v>52</v>
      </c>
      <c r="G29" t="s">
        <v>2050</v>
      </c>
      <c r="H29" s="5">
        <v>196.9</v>
      </c>
      <c r="I29"/>
    </row>
    <row r="30" spans="2:9" x14ac:dyDescent="0.3">
      <c r="C30" t="s">
        <v>463</v>
      </c>
      <c r="D30" t="s">
        <v>405</v>
      </c>
      <c r="E30" t="s">
        <v>50</v>
      </c>
      <c r="F30" t="s">
        <v>52</v>
      </c>
      <c r="G30" t="s">
        <v>2051</v>
      </c>
      <c r="H30" s="5">
        <v>191.81666666666666</v>
      </c>
      <c r="I30"/>
    </row>
    <row r="31" spans="2:9" x14ac:dyDescent="0.3">
      <c r="C31" t="s">
        <v>195</v>
      </c>
      <c r="D31" t="s">
        <v>251</v>
      </c>
      <c r="E31" t="s">
        <v>50</v>
      </c>
      <c r="F31" t="s">
        <v>52</v>
      </c>
      <c r="G31" t="s">
        <v>2052</v>
      </c>
      <c r="H31" s="5">
        <v>180.93333333333334</v>
      </c>
      <c r="I31"/>
    </row>
    <row r="32" spans="2:9" x14ac:dyDescent="0.3">
      <c r="C32" t="s">
        <v>75</v>
      </c>
      <c r="D32" t="s">
        <v>787</v>
      </c>
      <c r="E32" t="s">
        <v>50</v>
      </c>
      <c r="F32" t="s">
        <v>51</v>
      </c>
      <c r="G32" t="s">
        <v>2053</v>
      </c>
      <c r="H32" s="5">
        <v>174.23333333333335</v>
      </c>
      <c r="I32"/>
    </row>
    <row r="33" spans="3:9" x14ac:dyDescent="0.3">
      <c r="C33" t="s">
        <v>223</v>
      </c>
      <c r="D33" t="s">
        <v>1417</v>
      </c>
      <c r="E33" t="s">
        <v>50</v>
      </c>
      <c r="F33" t="s">
        <v>51</v>
      </c>
      <c r="G33" t="s">
        <v>1114</v>
      </c>
      <c r="H33" s="5">
        <v>169.13333333333333</v>
      </c>
      <c r="I33"/>
    </row>
    <row r="34" spans="3:9" x14ac:dyDescent="0.3">
      <c r="C34" t="s">
        <v>2054</v>
      </c>
      <c r="D34" t="s">
        <v>1425</v>
      </c>
      <c r="E34" t="s">
        <v>50</v>
      </c>
      <c r="F34" t="s">
        <v>51</v>
      </c>
      <c r="G34" t="s">
        <v>2055</v>
      </c>
      <c r="H34" s="5">
        <v>162.81666666666666</v>
      </c>
      <c r="I34"/>
    </row>
    <row r="35" spans="3:9" x14ac:dyDescent="0.3">
      <c r="C35" t="s">
        <v>2056</v>
      </c>
      <c r="D35" t="s">
        <v>720</v>
      </c>
      <c r="E35" t="s">
        <v>50</v>
      </c>
      <c r="F35" t="s">
        <v>51</v>
      </c>
      <c r="G35" t="s">
        <v>2057</v>
      </c>
      <c r="H35" s="5">
        <v>157.73333333333335</v>
      </c>
      <c r="I35"/>
    </row>
    <row r="36" spans="3:9" x14ac:dyDescent="0.3">
      <c r="C36" t="s">
        <v>2058</v>
      </c>
      <c r="D36" t="s">
        <v>815</v>
      </c>
      <c r="E36" t="s">
        <v>50</v>
      </c>
      <c r="F36" t="s">
        <v>51</v>
      </c>
      <c r="G36" t="s">
        <v>2059</v>
      </c>
      <c r="H36" s="5">
        <v>147.1</v>
      </c>
      <c r="I36"/>
    </row>
    <row r="37" spans="3:9" x14ac:dyDescent="0.3">
      <c r="C37" t="s">
        <v>79</v>
      </c>
      <c r="D37" t="s">
        <v>1162</v>
      </c>
      <c r="E37" t="s">
        <v>50</v>
      </c>
      <c r="F37" t="s">
        <v>51</v>
      </c>
      <c r="G37" t="s">
        <v>2060</v>
      </c>
      <c r="H37" s="5">
        <v>139.38333333333333</v>
      </c>
      <c r="I37"/>
    </row>
    <row r="38" spans="3:9" x14ac:dyDescent="0.3">
      <c r="C38" t="s">
        <v>2061</v>
      </c>
      <c r="D38" t="s">
        <v>1174</v>
      </c>
      <c r="E38" t="s">
        <v>53</v>
      </c>
      <c r="F38" t="s">
        <v>51</v>
      </c>
      <c r="G38" t="s">
        <v>2062</v>
      </c>
      <c r="H38" s="5">
        <v>132.81666666666666</v>
      </c>
      <c r="I38"/>
    </row>
    <row r="39" spans="3:9" x14ac:dyDescent="0.3">
      <c r="C39" t="s">
        <v>752</v>
      </c>
      <c r="D39" t="s">
        <v>230</v>
      </c>
      <c r="E39" t="s">
        <v>53</v>
      </c>
      <c r="F39" t="s">
        <v>51</v>
      </c>
      <c r="G39" t="s">
        <v>2063</v>
      </c>
      <c r="H39" s="5">
        <v>126.4</v>
      </c>
      <c r="I39"/>
    </row>
    <row r="40" spans="3:9" x14ac:dyDescent="0.3">
      <c r="C40" t="s">
        <v>1051</v>
      </c>
      <c r="D40" t="s">
        <v>1000</v>
      </c>
      <c r="E40" t="s">
        <v>50</v>
      </c>
      <c r="F40" t="s">
        <v>51</v>
      </c>
      <c r="G40" t="s">
        <v>2064</v>
      </c>
      <c r="H40" s="5">
        <v>120.81666666666666</v>
      </c>
      <c r="I40"/>
    </row>
    <row r="41" spans="3:9" x14ac:dyDescent="0.3">
      <c r="C41" t="s">
        <v>2065</v>
      </c>
      <c r="D41" t="s">
        <v>983</v>
      </c>
      <c r="E41" t="s">
        <v>50</v>
      </c>
      <c r="F41" t="s">
        <v>51</v>
      </c>
      <c r="G41" t="s">
        <v>2066</v>
      </c>
      <c r="H41" s="5">
        <v>115.75</v>
      </c>
      <c r="I41"/>
    </row>
    <row r="42" spans="3:9" x14ac:dyDescent="0.3">
      <c r="C42" t="s">
        <v>2067</v>
      </c>
      <c r="D42" t="s">
        <v>548</v>
      </c>
      <c r="E42" t="s">
        <v>53</v>
      </c>
      <c r="F42" t="s">
        <v>51</v>
      </c>
      <c r="G42" t="s">
        <v>2068</v>
      </c>
      <c r="H42" s="5">
        <v>110.68333333333334</v>
      </c>
      <c r="I42"/>
    </row>
    <row r="43" spans="3:9" x14ac:dyDescent="0.3">
      <c r="C43" t="s">
        <v>221</v>
      </c>
      <c r="D43" t="s">
        <v>446</v>
      </c>
      <c r="E43" t="s">
        <v>50</v>
      </c>
      <c r="F43" t="s">
        <v>52</v>
      </c>
      <c r="G43" t="s">
        <v>2069</v>
      </c>
      <c r="H43" s="5">
        <v>104.38333333333333</v>
      </c>
      <c r="I43"/>
    </row>
    <row r="44" spans="3:9" x14ac:dyDescent="0.3">
      <c r="C44" t="s">
        <v>224</v>
      </c>
      <c r="D44" t="s">
        <v>544</v>
      </c>
      <c r="E44" t="s">
        <v>50</v>
      </c>
      <c r="F44" t="s">
        <v>52</v>
      </c>
      <c r="G44" t="s">
        <v>2070</v>
      </c>
      <c r="H44" s="5">
        <v>99.3</v>
      </c>
      <c r="I44"/>
    </row>
    <row r="45" spans="3:9" x14ac:dyDescent="0.3">
      <c r="C45" t="s">
        <v>222</v>
      </c>
      <c r="D45" t="s">
        <v>1553</v>
      </c>
      <c r="E45" t="s">
        <v>50</v>
      </c>
      <c r="F45" t="s">
        <v>52</v>
      </c>
      <c r="G45" t="s">
        <v>2071</v>
      </c>
      <c r="H45" s="5">
        <v>94.016666666666666</v>
      </c>
      <c r="I45"/>
    </row>
    <row r="46" spans="3:9" x14ac:dyDescent="0.3">
      <c r="C46" t="s">
        <v>2072</v>
      </c>
      <c r="D46" t="s">
        <v>1562</v>
      </c>
      <c r="E46" t="s">
        <v>50</v>
      </c>
      <c r="F46" t="s">
        <v>52</v>
      </c>
      <c r="G46" t="s">
        <v>2073</v>
      </c>
      <c r="H46" s="5">
        <v>88.933333333333337</v>
      </c>
      <c r="I46"/>
    </row>
    <row r="47" spans="3:9" x14ac:dyDescent="0.3">
      <c r="C47" t="s">
        <v>235</v>
      </c>
      <c r="D47" t="s">
        <v>1772</v>
      </c>
      <c r="E47" t="s">
        <v>53</v>
      </c>
      <c r="F47" t="s">
        <v>52</v>
      </c>
      <c r="G47" t="s">
        <v>671</v>
      </c>
      <c r="H47" s="5">
        <v>79.999999990000006</v>
      </c>
      <c r="I47"/>
    </row>
    <row r="48" spans="3:9" x14ac:dyDescent="0.3">
      <c r="C48" t="s">
        <v>2074</v>
      </c>
      <c r="D48" t="s">
        <v>1007</v>
      </c>
      <c r="E48" t="s">
        <v>53</v>
      </c>
      <c r="F48" t="s">
        <v>52</v>
      </c>
      <c r="G48" t="s">
        <v>2075</v>
      </c>
      <c r="H48" s="5">
        <v>79.999999979999998</v>
      </c>
      <c r="I48"/>
    </row>
    <row r="49" spans="2:9" x14ac:dyDescent="0.3">
      <c r="C49" t="s">
        <v>329</v>
      </c>
      <c r="D49" t="s">
        <v>265</v>
      </c>
      <c r="E49" t="s">
        <v>53</v>
      </c>
      <c r="F49" t="s">
        <v>51</v>
      </c>
      <c r="G49" t="s">
        <v>2076</v>
      </c>
      <c r="H49" s="5">
        <v>79.999999919999993</v>
      </c>
      <c r="I49"/>
    </row>
    <row r="50" spans="2:9" x14ac:dyDescent="0.3">
      <c r="C50" t="s">
        <v>2077</v>
      </c>
      <c r="D50" t="s">
        <v>1155</v>
      </c>
      <c r="E50" t="s">
        <v>53</v>
      </c>
      <c r="F50" t="s">
        <v>51</v>
      </c>
      <c r="G50" t="s">
        <v>2078</v>
      </c>
      <c r="H50" s="5">
        <v>79.99999991</v>
      </c>
      <c r="I50"/>
    </row>
    <row r="51" spans="2:9" x14ac:dyDescent="0.3">
      <c r="C51" t="s">
        <v>462</v>
      </c>
      <c r="D51" t="s">
        <v>915</v>
      </c>
      <c r="E51" t="s">
        <v>53</v>
      </c>
      <c r="F51" t="s">
        <v>51</v>
      </c>
      <c r="G51" t="s">
        <v>2079</v>
      </c>
      <c r="H51" s="5">
        <v>79.999999900000006</v>
      </c>
      <c r="I51"/>
    </row>
    <row r="52" spans="2:9" x14ac:dyDescent="0.3">
      <c r="C52" t="s">
        <v>1053</v>
      </c>
      <c r="D52" t="s">
        <v>1157</v>
      </c>
      <c r="E52" t="s">
        <v>53</v>
      </c>
      <c r="F52" t="s">
        <v>51</v>
      </c>
      <c r="G52" t="s">
        <v>2080</v>
      </c>
      <c r="H52" s="5">
        <v>79.999999889999998</v>
      </c>
      <c r="I52"/>
    </row>
    <row r="53" spans="2:9" x14ac:dyDescent="0.3">
      <c r="C53" t="s">
        <v>956</v>
      </c>
      <c r="D53" t="s">
        <v>1689</v>
      </c>
      <c r="E53" t="s">
        <v>53</v>
      </c>
      <c r="F53" t="s">
        <v>51</v>
      </c>
      <c r="G53" t="s">
        <v>2081</v>
      </c>
      <c r="H53" s="5">
        <v>79.999999880000004</v>
      </c>
      <c r="I53"/>
    </row>
    <row r="54" spans="2:9" x14ac:dyDescent="0.3">
      <c r="C54" t="s">
        <v>196</v>
      </c>
      <c r="D54" t="s">
        <v>313</v>
      </c>
      <c r="E54" t="s">
        <v>53</v>
      </c>
      <c r="F54" t="s">
        <v>51</v>
      </c>
      <c r="G54" t="s">
        <v>2082</v>
      </c>
      <c r="H54" s="5">
        <v>79.999999869999996</v>
      </c>
      <c r="I54"/>
    </row>
    <row r="55" spans="2:9" x14ac:dyDescent="0.3">
      <c r="C55" t="s">
        <v>957</v>
      </c>
      <c r="D55" t="s">
        <v>1466</v>
      </c>
      <c r="E55" t="s">
        <v>50</v>
      </c>
      <c r="F55" t="s">
        <v>51</v>
      </c>
      <c r="G55" t="s">
        <v>2083</v>
      </c>
      <c r="H55" s="5">
        <v>79.999999860000003</v>
      </c>
      <c r="I55"/>
    </row>
    <row r="56" spans="2:9" x14ac:dyDescent="0.3">
      <c r="C56" t="s">
        <v>74</v>
      </c>
      <c r="D56" t="s">
        <v>1040</v>
      </c>
      <c r="E56" t="s">
        <v>50</v>
      </c>
      <c r="F56" t="s">
        <v>51</v>
      </c>
      <c r="G56" t="s">
        <v>2084</v>
      </c>
      <c r="H56" s="5">
        <v>79.999999849999995</v>
      </c>
      <c r="I56"/>
    </row>
    <row r="57" spans="2:9" x14ac:dyDescent="0.3">
      <c r="B57" s="29" t="s">
        <v>103</v>
      </c>
      <c r="C57" s="29"/>
      <c r="D57" s="29"/>
      <c r="E57" s="29"/>
      <c r="F57" s="29"/>
      <c r="G57" s="29"/>
      <c r="H57" s="35">
        <v>5729.5999990500004</v>
      </c>
      <c r="I57"/>
    </row>
    <row r="58" spans="2:9" x14ac:dyDescent="0.3">
      <c r="B58">
        <v>60</v>
      </c>
      <c r="C58" t="s">
        <v>194</v>
      </c>
      <c r="D58" t="s">
        <v>389</v>
      </c>
      <c r="E58" t="s">
        <v>53</v>
      </c>
      <c r="F58" t="s">
        <v>51</v>
      </c>
      <c r="G58" t="s">
        <v>2085</v>
      </c>
      <c r="H58" s="5">
        <v>260</v>
      </c>
      <c r="I58"/>
    </row>
    <row r="59" spans="2:9" x14ac:dyDescent="0.3">
      <c r="C59" t="s">
        <v>2086</v>
      </c>
      <c r="D59" t="s">
        <v>1819</v>
      </c>
      <c r="E59" t="s">
        <v>53</v>
      </c>
      <c r="F59" t="s">
        <v>51</v>
      </c>
      <c r="G59" t="s">
        <v>2087</v>
      </c>
      <c r="H59" s="5">
        <v>254.93333333333334</v>
      </c>
      <c r="I59"/>
    </row>
    <row r="60" spans="2:9" x14ac:dyDescent="0.3">
      <c r="C60" t="s">
        <v>467</v>
      </c>
      <c r="D60" t="s">
        <v>439</v>
      </c>
      <c r="E60" t="s">
        <v>53</v>
      </c>
      <c r="F60" t="s">
        <v>51</v>
      </c>
      <c r="G60" t="s">
        <v>2088</v>
      </c>
      <c r="H60" s="5">
        <v>244.21666666666667</v>
      </c>
      <c r="I60"/>
    </row>
    <row r="61" spans="2:9" x14ac:dyDescent="0.3">
      <c r="B61" s="29" t="s">
        <v>102</v>
      </c>
      <c r="C61" s="29"/>
      <c r="D61" s="29"/>
      <c r="E61" s="29"/>
      <c r="F61" s="29"/>
      <c r="G61" s="29"/>
      <c r="H61" s="35">
        <v>759.15000000000009</v>
      </c>
      <c r="I61"/>
    </row>
    <row r="62" spans="2:9" x14ac:dyDescent="0.3">
      <c r="B62">
        <v>40</v>
      </c>
      <c r="C62" t="s">
        <v>3218</v>
      </c>
      <c r="D62" t="s">
        <v>65</v>
      </c>
      <c r="E62" t="s">
        <v>53</v>
      </c>
      <c r="F62" t="s">
        <v>51</v>
      </c>
      <c r="G62" t="s">
        <v>2089</v>
      </c>
      <c r="H62" s="5">
        <v>240</v>
      </c>
      <c r="I62"/>
    </row>
    <row r="63" spans="2:9" x14ac:dyDescent="0.3">
      <c r="C63" t="s">
        <v>1054</v>
      </c>
      <c r="D63" t="s">
        <v>760</v>
      </c>
      <c r="E63" t="s">
        <v>53</v>
      </c>
      <c r="F63" t="s">
        <v>51</v>
      </c>
      <c r="G63" t="s">
        <v>2090</v>
      </c>
      <c r="H63" s="5">
        <v>228.5</v>
      </c>
      <c r="I63"/>
    </row>
    <row r="64" spans="2:9" x14ac:dyDescent="0.3">
      <c r="C64" t="s">
        <v>2091</v>
      </c>
      <c r="D64" t="s">
        <v>1856</v>
      </c>
      <c r="E64" t="s">
        <v>53</v>
      </c>
      <c r="F64" t="s">
        <v>51</v>
      </c>
      <c r="G64" t="s">
        <v>2092</v>
      </c>
      <c r="H64" s="5">
        <v>223.3</v>
      </c>
      <c r="I64"/>
    </row>
    <row r="65" spans="3:9" x14ac:dyDescent="0.3">
      <c r="C65" t="s">
        <v>1183</v>
      </c>
      <c r="D65" t="s">
        <v>1165</v>
      </c>
      <c r="E65" t="s">
        <v>53</v>
      </c>
      <c r="F65" t="s">
        <v>51</v>
      </c>
      <c r="G65" t="s">
        <v>2093</v>
      </c>
      <c r="H65" s="5">
        <v>208.15</v>
      </c>
      <c r="I65"/>
    </row>
    <row r="66" spans="3:9" x14ac:dyDescent="0.3">
      <c r="C66" t="s">
        <v>1052</v>
      </c>
      <c r="D66" t="s">
        <v>243</v>
      </c>
      <c r="E66" t="s">
        <v>53</v>
      </c>
      <c r="F66" t="s">
        <v>51</v>
      </c>
      <c r="G66" t="s">
        <v>2094</v>
      </c>
      <c r="H66" s="5">
        <v>183.66666666666666</v>
      </c>
      <c r="I66"/>
    </row>
    <row r="67" spans="3:9" x14ac:dyDescent="0.3">
      <c r="C67" t="s">
        <v>83</v>
      </c>
      <c r="D67" t="s">
        <v>819</v>
      </c>
      <c r="E67" t="s">
        <v>53</v>
      </c>
      <c r="F67" t="s">
        <v>51</v>
      </c>
      <c r="G67" t="s">
        <v>2095</v>
      </c>
      <c r="H67" s="5">
        <v>172.78333333333333</v>
      </c>
      <c r="I67"/>
    </row>
    <row r="68" spans="3:9" x14ac:dyDescent="0.3">
      <c r="C68" t="s">
        <v>479</v>
      </c>
      <c r="D68" t="s">
        <v>422</v>
      </c>
      <c r="E68" t="s">
        <v>53</v>
      </c>
      <c r="F68" t="s">
        <v>51</v>
      </c>
      <c r="G68" t="s">
        <v>2096</v>
      </c>
      <c r="H68" s="5">
        <v>167.5</v>
      </c>
      <c r="I68"/>
    </row>
    <row r="69" spans="3:9" x14ac:dyDescent="0.3">
      <c r="C69" t="s">
        <v>82</v>
      </c>
      <c r="D69" t="s">
        <v>66</v>
      </c>
      <c r="E69" t="s">
        <v>53</v>
      </c>
      <c r="F69" t="s">
        <v>51</v>
      </c>
      <c r="G69" t="s">
        <v>2097</v>
      </c>
      <c r="H69" s="5">
        <v>161.46666666666667</v>
      </c>
      <c r="I69"/>
    </row>
    <row r="70" spans="3:9" x14ac:dyDescent="0.3">
      <c r="C70" t="s">
        <v>476</v>
      </c>
      <c r="D70" t="s">
        <v>1894</v>
      </c>
      <c r="E70" t="s">
        <v>53</v>
      </c>
      <c r="F70" t="s">
        <v>51</v>
      </c>
      <c r="G70" t="s">
        <v>2098</v>
      </c>
      <c r="H70" s="5">
        <v>155.16666666666666</v>
      </c>
      <c r="I70"/>
    </row>
    <row r="71" spans="3:9" x14ac:dyDescent="0.3">
      <c r="C71" t="s">
        <v>2099</v>
      </c>
      <c r="D71" t="s">
        <v>1901</v>
      </c>
      <c r="E71" t="s">
        <v>53</v>
      </c>
      <c r="F71" t="s">
        <v>51</v>
      </c>
      <c r="G71" t="s">
        <v>2100</v>
      </c>
      <c r="H71" s="5">
        <v>148.6</v>
      </c>
      <c r="I71"/>
    </row>
    <row r="72" spans="3:9" x14ac:dyDescent="0.3">
      <c r="C72" t="s">
        <v>466</v>
      </c>
      <c r="D72" t="s">
        <v>749</v>
      </c>
      <c r="E72" t="s">
        <v>53</v>
      </c>
      <c r="F72" t="s">
        <v>51</v>
      </c>
      <c r="G72" t="s">
        <v>2101</v>
      </c>
      <c r="H72" s="5">
        <v>143.48333333333335</v>
      </c>
      <c r="I72"/>
    </row>
    <row r="73" spans="3:9" x14ac:dyDescent="0.3">
      <c r="C73" t="s">
        <v>2102</v>
      </c>
      <c r="D73" t="s">
        <v>1915</v>
      </c>
      <c r="E73" t="s">
        <v>53</v>
      </c>
      <c r="F73" t="s">
        <v>51</v>
      </c>
      <c r="G73" t="s">
        <v>1184</v>
      </c>
      <c r="H73" s="5">
        <v>137.51666666666665</v>
      </c>
      <c r="I73"/>
    </row>
    <row r="74" spans="3:9" x14ac:dyDescent="0.3">
      <c r="C74" t="s">
        <v>2103</v>
      </c>
      <c r="D74" t="s">
        <v>747</v>
      </c>
      <c r="E74" t="s">
        <v>53</v>
      </c>
      <c r="F74" t="s">
        <v>51</v>
      </c>
      <c r="G74" t="s">
        <v>2104</v>
      </c>
      <c r="H74" s="5">
        <v>132.26666666666665</v>
      </c>
      <c r="I74"/>
    </row>
    <row r="75" spans="3:9" x14ac:dyDescent="0.3">
      <c r="C75" t="s">
        <v>838</v>
      </c>
      <c r="D75" t="s">
        <v>1932</v>
      </c>
      <c r="E75" t="s">
        <v>53</v>
      </c>
      <c r="F75" t="s">
        <v>51</v>
      </c>
      <c r="G75" t="s">
        <v>2105</v>
      </c>
      <c r="H75" s="5">
        <v>125.68333333333334</v>
      </c>
      <c r="I75"/>
    </row>
    <row r="76" spans="3:9" x14ac:dyDescent="0.3">
      <c r="C76" t="s">
        <v>2106</v>
      </c>
      <c r="D76" t="s">
        <v>1940</v>
      </c>
      <c r="E76" t="s">
        <v>53</v>
      </c>
      <c r="F76" t="s">
        <v>51</v>
      </c>
      <c r="G76" t="s">
        <v>2107</v>
      </c>
      <c r="H76" s="5">
        <v>120.25</v>
      </c>
      <c r="I76"/>
    </row>
    <row r="77" spans="3:9" x14ac:dyDescent="0.3">
      <c r="C77" t="s">
        <v>4113</v>
      </c>
      <c r="D77" t="s">
        <v>1946</v>
      </c>
      <c r="E77" t="s">
        <v>53</v>
      </c>
      <c r="F77" t="s">
        <v>51</v>
      </c>
      <c r="G77" t="s">
        <v>2108</v>
      </c>
      <c r="H77" s="5">
        <v>114.55</v>
      </c>
      <c r="I77"/>
    </row>
    <row r="78" spans="3:9" x14ac:dyDescent="0.3">
      <c r="C78" t="s">
        <v>2109</v>
      </c>
      <c r="D78" t="s">
        <v>1953</v>
      </c>
      <c r="E78" t="s">
        <v>53</v>
      </c>
      <c r="F78" t="s">
        <v>51</v>
      </c>
      <c r="G78" t="s">
        <v>2110</v>
      </c>
      <c r="H78" s="5">
        <v>105.66666666666666</v>
      </c>
      <c r="I78"/>
    </row>
    <row r="79" spans="3:9" x14ac:dyDescent="0.3">
      <c r="C79" t="s">
        <v>239</v>
      </c>
      <c r="D79" t="s">
        <v>317</v>
      </c>
      <c r="E79" t="s">
        <v>53</v>
      </c>
      <c r="F79" t="s">
        <v>52</v>
      </c>
      <c r="G79" t="s">
        <v>2111</v>
      </c>
      <c r="H79" s="5">
        <v>91.816666666666663</v>
      </c>
      <c r="I79"/>
    </row>
    <row r="80" spans="3:9" x14ac:dyDescent="0.3">
      <c r="C80" t="s">
        <v>87</v>
      </c>
      <c r="D80" t="s">
        <v>1961</v>
      </c>
      <c r="E80" t="s">
        <v>53</v>
      </c>
      <c r="F80" t="s">
        <v>51</v>
      </c>
      <c r="G80" t="s">
        <v>2112</v>
      </c>
      <c r="H80" s="5">
        <v>86.75</v>
      </c>
      <c r="I80"/>
    </row>
    <row r="81" spans="1:9" x14ac:dyDescent="0.3">
      <c r="C81" t="s">
        <v>2113</v>
      </c>
      <c r="D81" t="s">
        <v>319</v>
      </c>
      <c r="E81" t="s">
        <v>53</v>
      </c>
      <c r="F81" t="s">
        <v>52</v>
      </c>
      <c r="G81" t="s">
        <v>2114</v>
      </c>
      <c r="H81" s="5">
        <v>81.716666666666669</v>
      </c>
      <c r="I81"/>
    </row>
    <row r="82" spans="1:9" x14ac:dyDescent="0.3">
      <c r="C82" t="s">
        <v>85</v>
      </c>
      <c r="D82" t="s">
        <v>1970</v>
      </c>
      <c r="E82" t="s">
        <v>53</v>
      </c>
      <c r="F82" t="s">
        <v>51</v>
      </c>
      <c r="G82" t="s">
        <v>2115</v>
      </c>
      <c r="H82" s="5">
        <v>75.966666666666669</v>
      </c>
      <c r="I82"/>
    </row>
    <row r="83" spans="1:9" x14ac:dyDescent="0.3">
      <c r="C83" t="s">
        <v>1189</v>
      </c>
      <c r="D83" t="s">
        <v>1177</v>
      </c>
      <c r="E83" t="s">
        <v>53</v>
      </c>
      <c r="F83" t="s">
        <v>51</v>
      </c>
      <c r="G83" t="s">
        <v>2116</v>
      </c>
      <c r="H83" s="5">
        <v>70.833333333333329</v>
      </c>
      <c r="I83"/>
    </row>
    <row r="84" spans="1:9" x14ac:dyDescent="0.3">
      <c r="C84" t="s">
        <v>953</v>
      </c>
      <c r="D84" t="s">
        <v>1984</v>
      </c>
      <c r="E84" t="s">
        <v>53</v>
      </c>
      <c r="F84" t="s">
        <v>51</v>
      </c>
      <c r="G84" t="s">
        <v>2117</v>
      </c>
      <c r="H84" s="5">
        <v>62.8</v>
      </c>
      <c r="I84"/>
    </row>
    <row r="85" spans="1:9" x14ac:dyDescent="0.3">
      <c r="B85" s="29" t="s">
        <v>101</v>
      </c>
      <c r="C85" s="29"/>
      <c r="D85" s="29"/>
      <c r="E85" s="29"/>
      <c r="F85" s="29"/>
      <c r="G85" s="29"/>
      <c r="H85" s="35">
        <v>3238.4333333333334</v>
      </c>
      <c r="I85"/>
    </row>
    <row r="86" spans="1:9" x14ac:dyDescent="0.3">
      <c r="B86">
        <v>20</v>
      </c>
      <c r="C86" t="s">
        <v>2118</v>
      </c>
      <c r="D86" t="s">
        <v>307</v>
      </c>
      <c r="E86" t="s">
        <v>53</v>
      </c>
      <c r="F86" t="s">
        <v>4066</v>
      </c>
      <c r="G86" t="s">
        <v>2119</v>
      </c>
      <c r="H86" s="5">
        <v>220</v>
      </c>
      <c r="I86"/>
    </row>
    <row r="87" spans="1:9" x14ac:dyDescent="0.3">
      <c r="C87" t="s">
        <v>2120</v>
      </c>
      <c r="D87" t="s">
        <v>255</v>
      </c>
      <c r="E87" t="s">
        <v>53</v>
      </c>
      <c r="F87" t="s">
        <v>4066</v>
      </c>
      <c r="G87" t="s">
        <v>2121</v>
      </c>
      <c r="H87" s="5">
        <v>210.1</v>
      </c>
      <c r="I87"/>
    </row>
    <row r="88" spans="1:9" x14ac:dyDescent="0.3">
      <c r="B88" s="29" t="s">
        <v>104</v>
      </c>
      <c r="C88" s="29"/>
      <c r="D88" s="29"/>
      <c r="E88" s="29"/>
      <c r="F88" s="29"/>
      <c r="G88" s="29"/>
      <c r="H88" s="35">
        <v>430.1</v>
      </c>
      <c r="I88"/>
    </row>
    <row r="89" spans="1:9" x14ac:dyDescent="0.3">
      <c r="A89" t="s">
        <v>2122</v>
      </c>
      <c r="C89"/>
      <c r="D89"/>
      <c r="E89"/>
      <c r="F89"/>
      <c r="H89" s="5">
        <v>13054.849998919999</v>
      </c>
      <c r="I89"/>
    </row>
    <row r="90" spans="1:9" x14ac:dyDescent="0.3">
      <c r="A90" t="s">
        <v>2529</v>
      </c>
      <c r="B90">
        <v>160</v>
      </c>
      <c r="C90" t="s">
        <v>2530</v>
      </c>
      <c r="D90" t="s">
        <v>353</v>
      </c>
      <c r="E90" t="s">
        <v>50</v>
      </c>
      <c r="F90" t="s">
        <v>51</v>
      </c>
      <c r="G90" t="s">
        <v>1156</v>
      </c>
      <c r="H90" s="5">
        <v>360</v>
      </c>
      <c r="I90"/>
    </row>
    <row r="91" spans="1:9" x14ac:dyDescent="0.3">
      <c r="B91" s="29" t="s">
        <v>458</v>
      </c>
      <c r="C91" s="29"/>
      <c r="D91" s="29"/>
      <c r="E91" s="29"/>
      <c r="F91" s="29"/>
      <c r="G91" s="29"/>
      <c r="H91" s="35">
        <v>360</v>
      </c>
      <c r="I91"/>
    </row>
    <row r="92" spans="1:9" x14ac:dyDescent="0.3">
      <c r="B92">
        <v>122</v>
      </c>
      <c r="C92" t="s">
        <v>234</v>
      </c>
      <c r="D92" t="s">
        <v>551</v>
      </c>
      <c r="E92" t="s">
        <v>50</v>
      </c>
      <c r="F92" t="s">
        <v>52</v>
      </c>
      <c r="G92" t="s">
        <v>2550</v>
      </c>
      <c r="H92" s="5">
        <v>322</v>
      </c>
      <c r="I92"/>
    </row>
    <row r="93" spans="1:9" x14ac:dyDescent="0.3">
      <c r="C93" t="s">
        <v>2535</v>
      </c>
      <c r="D93" t="s">
        <v>188</v>
      </c>
      <c r="E93" t="s">
        <v>50</v>
      </c>
      <c r="F93" t="s">
        <v>51</v>
      </c>
      <c r="G93" t="s">
        <v>2557</v>
      </c>
      <c r="H93" s="5">
        <v>264.14999999999998</v>
      </c>
      <c r="I93"/>
    </row>
    <row r="94" spans="1:9" x14ac:dyDescent="0.3">
      <c r="C94" t="s">
        <v>2531</v>
      </c>
      <c r="D94" t="s">
        <v>229</v>
      </c>
      <c r="E94" t="s">
        <v>50</v>
      </c>
      <c r="F94" t="s">
        <v>51</v>
      </c>
      <c r="G94" t="s">
        <v>2558</v>
      </c>
      <c r="H94" s="5">
        <v>259.08333333333331</v>
      </c>
      <c r="I94"/>
    </row>
    <row r="95" spans="1:9" x14ac:dyDescent="0.3">
      <c r="C95" t="s">
        <v>2533</v>
      </c>
      <c r="D95" t="s">
        <v>436</v>
      </c>
      <c r="E95" t="s">
        <v>50</v>
      </c>
      <c r="F95" t="s">
        <v>51</v>
      </c>
      <c r="G95" t="s">
        <v>2552</v>
      </c>
      <c r="H95" s="5">
        <v>233.18333333333334</v>
      </c>
      <c r="I95"/>
    </row>
    <row r="96" spans="1:9" x14ac:dyDescent="0.3">
      <c r="C96" t="s">
        <v>2532</v>
      </c>
      <c r="D96" t="s">
        <v>725</v>
      </c>
      <c r="E96" t="s">
        <v>50</v>
      </c>
      <c r="F96" t="s">
        <v>51</v>
      </c>
      <c r="G96" t="s">
        <v>2554</v>
      </c>
      <c r="H96" s="5">
        <v>205.4</v>
      </c>
      <c r="I96"/>
    </row>
    <row r="97" spans="2:9" x14ac:dyDescent="0.3">
      <c r="C97" t="s">
        <v>955</v>
      </c>
      <c r="D97" t="s">
        <v>2248</v>
      </c>
      <c r="E97" t="s">
        <v>50</v>
      </c>
      <c r="F97" t="s">
        <v>51</v>
      </c>
      <c r="G97" t="s">
        <v>2553</v>
      </c>
      <c r="H97" s="5">
        <v>200.31666666666666</v>
      </c>
      <c r="I97"/>
    </row>
    <row r="98" spans="2:9" x14ac:dyDescent="0.3">
      <c r="C98" t="s">
        <v>2536</v>
      </c>
      <c r="D98" t="s">
        <v>415</v>
      </c>
      <c r="E98" t="s">
        <v>50</v>
      </c>
      <c r="F98" t="s">
        <v>52</v>
      </c>
      <c r="G98" t="s">
        <v>2551</v>
      </c>
      <c r="H98" s="5">
        <v>188.18333333333334</v>
      </c>
      <c r="I98"/>
    </row>
    <row r="99" spans="2:9" x14ac:dyDescent="0.3">
      <c r="C99" t="s">
        <v>77</v>
      </c>
      <c r="D99" t="s">
        <v>488</v>
      </c>
      <c r="E99" t="s">
        <v>50</v>
      </c>
      <c r="F99" t="s">
        <v>51</v>
      </c>
      <c r="G99" t="s">
        <v>2556</v>
      </c>
      <c r="H99" s="5">
        <v>168.3</v>
      </c>
      <c r="I99"/>
    </row>
    <row r="100" spans="2:9" x14ac:dyDescent="0.3">
      <c r="C100" t="s">
        <v>2534</v>
      </c>
      <c r="D100" t="s">
        <v>711</v>
      </c>
      <c r="E100" t="s">
        <v>50</v>
      </c>
      <c r="F100" t="s">
        <v>51</v>
      </c>
      <c r="G100" t="s">
        <v>2555</v>
      </c>
      <c r="H100" s="5">
        <v>152.26666666666668</v>
      </c>
      <c r="I100"/>
    </row>
    <row r="101" spans="2:9" x14ac:dyDescent="0.3">
      <c r="B101" s="29" t="s">
        <v>4194</v>
      </c>
      <c r="C101" s="29"/>
      <c r="D101" s="29"/>
      <c r="E101" s="29"/>
      <c r="F101" s="29"/>
      <c r="G101" s="29"/>
      <c r="H101" s="35">
        <v>1992.8833333333334</v>
      </c>
      <c r="I101"/>
    </row>
    <row r="102" spans="2:9" x14ac:dyDescent="0.3">
      <c r="B102">
        <v>84</v>
      </c>
      <c r="C102" t="s">
        <v>676</v>
      </c>
      <c r="D102" t="s">
        <v>231</v>
      </c>
      <c r="E102" t="s">
        <v>53</v>
      </c>
      <c r="F102" t="s">
        <v>51</v>
      </c>
      <c r="G102" t="s">
        <v>3186</v>
      </c>
      <c r="H102" s="5">
        <v>284</v>
      </c>
      <c r="I102"/>
    </row>
    <row r="103" spans="2:9" x14ac:dyDescent="0.3">
      <c r="C103" t="s">
        <v>3187</v>
      </c>
      <c r="D103" t="s">
        <v>2615</v>
      </c>
      <c r="E103" t="s">
        <v>53</v>
      </c>
      <c r="F103" t="s">
        <v>51</v>
      </c>
      <c r="G103" t="s">
        <v>3188</v>
      </c>
      <c r="H103" s="5">
        <v>255.75</v>
      </c>
      <c r="I103"/>
    </row>
    <row r="104" spans="2:9" x14ac:dyDescent="0.3">
      <c r="C104" t="s">
        <v>2037</v>
      </c>
      <c r="D104" t="s">
        <v>2469</v>
      </c>
      <c r="E104" t="s">
        <v>50</v>
      </c>
      <c r="F104" t="s">
        <v>51</v>
      </c>
      <c r="G104" t="s">
        <v>2559</v>
      </c>
      <c r="H104" s="5">
        <v>249.95</v>
      </c>
      <c r="I104"/>
    </row>
    <row r="105" spans="2:9" x14ac:dyDescent="0.3">
      <c r="C105" t="s">
        <v>85</v>
      </c>
      <c r="D105" t="s">
        <v>611</v>
      </c>
      <c r="E105" t="s">
        <v>50</v>
      </c>
      <c r="F105" t="s">
        <v>51</v>
      </c>
      <c r="G105" t="s">
        <v>2560</v>
      </c>
      <c r="H105" s="5">
        <v>244.9</v>
      </c>
      <c r="I105"/>
    </row>
    <row r="106" spans="2:9" x14ac:dyDescent="0.3">
      <c r="C106" t="s">
        <v>235</v>
      </c>
      <c r="D106" t="s">
        <v>1174</v>
      </c>
      <c r="E106" t="s">
        <v>50</v>
      </c>
      <c r="F106" t="s">
        <v>52</v>
      </c>
      <c r="G106" t="s">
        <v>2561</v>
      </c>
      <c r="H106" s="5">
        <v>231.11666666666667</v>
      </c>
      <c r="I106"/>
    </row>
    <row r="107" spans="2:9" x14ac:dyDescent="0.3">
      <c r="C107" t="s">
        <v>2537</v>
      </c>
      <c r="D107" t="s">
        <v>1513</v>
      </c>
      <c r="E107" t="s">
        <v>50</v>
      </c>
      <c r="F107" t="s">
        <v>52</v>
      </c>
      <c r="G107" t="s">
        <v>2562</v>
      </c>
      <c r="H107" s="5">
        <v>218.61666666666667</v>
      </c>
      <c r="I107"/>
    </row>
    <row r="108" spans="2:9" x14ac:dyDescent="0.3">
      <c r="C108" t="s">
        <v>2538</v>
      </c>
      <c r="D108" t="s">
        <v>851</v>
      </c>
      <c r="E108" t="s">
        <v>50</v>
      </c>
      <c r="F108" t="s">
        <v>52</v>
      </c>
      <c r="G108" t="s">
        <v>2563</v>
      </c>
      <c r="H108" s="5">
        <v>213.56666666666666</v>
      </c>
      <c r="I108"/>
    </row>
    <row r="109" spans="2:9" x14ac:dyDescent="0.3">
      <c r="C109" t="s">
        <v>479</v>
      </c>
      <c r="D109" t="s">
        <v>422</v>
      </c>
      <c r="E109" t="s">
        <v>50</v>
      </c>
      <c r="F109" t="s">
        <v>51</v>
      </c>
      <c r="G109" t="s">
        <v>2564</v>
      </c>
      <c r="H109" s="5">
        <v>203.16666666666666</v>
      </c>
      <c r="I109"/>
    </row>
    <row r="110" spans="2:9" x14ac:dyDescent="0.3">
      <c r="C110" t="s">
        <v>3189</v>
      </c>
      <c r="D110" t="s">
        <v>2631</v>
      </c>
      <c r="E110" t="s">
        <v>53</v>
      </c>
      <c r="F110" t="s">
        <v>51</v>
      </c>
      <c r="G110" t="s">
        <v>3190</v>
      </c>
      <c r="H110" s="5">
        <v>196.03333333333333</v>
      </c>
      <c r="I110"/>
    </row>
    <row r="111" spans="2:9" x14ac:dyDescent="0.3">
      <c r="C111" t="s">
        <v>2054</v>
      </c>
      <c r="D111" t="s">
        <v>1915</v>
      </c>
      <c r="E111" t="s">
        <v>53</v>
      </c>
      <c r="F111" t="s">
        <v>51</v>
      </c>
      <c r="G111" t="s">
        <v>3191</v>
      </c>
      <c r="H111" s="5">
        <v>172.08333333333331</v>
      </c>
      <c r="I111"/>
    </row>
    <row r="112" spans="2:9" x14ac:dyDescent="0.3">
      <c r="C112" t="s">
        <v>3192</v>
      </c>
      <c r="D112" t="s">
        <v>2661</v>
      </c>
      <c r="E112" t="s">
        <v>53</v>
      </c>
      <c r="F112" t="s">
        <v>51</v>
      </c>
      <c r="G112" t="s">
        <v>3193</v>
      </c>
      <c r="H112" s="5">
        <v>159.71666666666667</v>
      </c>
      <c r="I112"/>
    </row>
    <row r="113" spans="2:9" x14ac:dyDescent="0.3">
      <c r="C113" t="s">
        <v>3194</v>
      </c>
      <c r="D113" t="s">
        <v>2678</v>
      </c>
      <c r="E113" t="s">
        <v>53</v>
      </c>
      <c r="F113" t="s">
        <v>51</v>
      </c>
      <c r="G113" t="s">
        <v>3195</v>
      </c>
      <c r="H113" s="5">
        <v>154.65</v>
      </c>
      <c r="I113"/>
    </row>
    <row r="114" spans="2:9" x14ac:dyDescent="0.3">
      <c r="C114" t="s">
        <v>462</v>
      </c>
      <c r="D114" t="s">
        <v>915</v>
      </c>
      <c r="E114" t="s">
        <v>53</v>
      </c>
      <c r="F114" t="s">
        <v>51</v>
      </c>
      <c r="G114" t="s">
        <v>3196</v>
      </c>
      <c r="H114" s="5">
        <v>149.41666666666669</v>
      </c>
      <c r="I114"/>
    </row>
    <row r="115" spans="2:9" x14ac:dyDescent="0.3">
      <c r="C115" t="s">
        <v>3197</v>
      </c>
      <c r="D115" t="s">
        <v>2706</v>
      </c>
      <c r="E115" t="s">
        <v>53</v>
      </c>
      <c r="F115" t="s">
        <v>51</v>
      </c>
      <c r="G115" t="s">
        <v>3198</v>
      </c>
      <c r="H115" s="5">
        <v>144.35</v>
      </c>
      <c r="I115"/>
    </row>
    <row r="116" spans="2:9" x14ac:dyDescent="0.3">
      <c r="C116" t="s">
        <v>78</v>
      </c>
      <c r="D116" t="s">
        <v>2721</v>
      </c>
      <c r="E116" t="s">
        <v>53</v>
      </c>
      <c r="F116" t="s">
        <v>51</v>
      </c>
      <c r="G116" t="s">
        <v>3199</v>
      </c>
      <c r="H116" s="5">
        <v>136.93333333333334</v>
      </c>
      <c r="I116"/>
    </row>
    <row r="117" spans="2:9" x14ac:dyDescent="0.3">
      <c r="C117" t="s">
        <v>225</v>
      </c>
      <c r="D117" t="s">
        <v>2480</v>
      </c>
      <c r="E117" t="s">
        <v>50</v>
      </c>
      <c r="F117" t="s">
        <v>51</v>
      </c>
      <c r="G117" t="s">
        <v>2565</v>
      </c>
      <c r="H117" s="5">
        <v>125.75</v>
      </c>
      <c r="I117"/>
    </row>
    <row r="118" spans="2:9" x14ac:dyDescent="0.3">
      <c r="C118" t="s">
        <v>2043</v>
      </c>
      <c r="D118" t="s">
        <v>2736</v>
      </c>
      <c r="E118" t="s">
        <v>53</v>
      </c>
      <c r="F118" t="s">
        <v>51</v>
      </c>
      <c r="G118" t="s">
        <v>3200</v>
      </c>
      <c r="H118" s="5">
        <v>119.63333333333333</v>
      </c>
      <c r="I118"/>
    </row>
    <row r="119" spans="2:9" x14ac:dyDescent="0.3">
      <c r="C119" t="s">
        <v>3201</v>
      </c>
      <c r="D119" t="s">
        <v>2752</v>
      </c>
      <c r="E119" t="s">
        <v>53</v>
      </c>
      <c r="F119" t="s">
        <v>51</v>
      </c>
      <c r="G119" t="s">
        <v>3202</v>
      </c>
      <c r="H119" s="5">
        <v>114.58333333333333</v>
      </c>
      <c r="I119"/>
    </row>
    <row r="120" spans="2:9" x14ac:dyDescent="0.3">
      <c r="C120" t="s">
        <v>3203</v>
      </c>
      <c r="D120" t="s">
        <v>2920</v>
      </c>
      <c r="E120" t="s">
        <v>53</v>
      </c>
      <c r="F120" t="s">
        <v>52</v>
      </c>
      <c r="G120" t="s">
        <v>3204</v>
      </c>
      <c r="H120" s="5">
        <v>106.41666666666667</v>
      </c>
      <c r="I120"/>
    </row>
    <row r="121" spans="2:9" x14ac:dyDescent="0.3">
      <c r="C121" t="s">
        <v>3205</v>
      </c>
      <c r="D121" t="s">
        <v>1718</v>
      </c>
      <c r="E121" t="s">
        <v>53</v>
      </c>
      <c r="F121" t="s">
        <v>52</v>
      </c>
      <c r="G121" t="s">
        <v>3206</v>
      </c>
      <c r="H121" s="5">
        <v>83.999999979999998</v>
      </c>
      <c r="I121"/>
    </row>
    <row r="122" spans="2:9" x14ac:dyDescent="0.3">
      <c r="C122" t="s">
        <v>2103</v>
      </c>
      <c r="D122" t="s">
        <v>2765</v>
      </c>
      <c r="E122" t="s">
        <v>53</v>
      </c>
      <c r="F122" t="s">
        <v>51</v>
      </c>
      <c r="G122" t="s">
        <v>3207</v>
      </c>
      <c r="H122" s="5">
        <v>83.999999880000004</v>
      </c>
      <c r="I122"/>
    </row>
    <row r="123" spans="2:9" x14ac:dyDescent="0.3">
      <c r="C123" t="s">
        <v>3208</v>
      </c>
      <c r="D123" t="s">
        <v>2780</v>
      </c>
      <c r="E123" t="s">
        <v>53</v>
      </c>
      <c r="F123" t="s">
        <v>51</v>
      </c>
      <c r="G123" t="s">
        <v>3209</v>
      </c>
      <c r="H123" s="5">
        <v>83.999999869999996</v>
      </c>
      <c r="I123"/>
    </row>
    <row r="124" spans="2:9" x14ac:dyDescent="0.3">
      <c r="B124" s="29" t="s">
        <v>4195</v>
      </c>
      <c r="C124" s="29"/>
      <c r="D124" s="29"/>
      <c r="E124" s="29"/>
      <c r="F124" s="29"/>
      <c r="G124" s="29"/>
      <c r="H124" s="35">
        <v>3732.6333330633338</v>
      </c>
      <c r="I124"/>
    </row>
    <row r="125" spans="2:9" x14ac:dyDescent="0.3">
      <c r="B125">
        <v>63</v>
      </c>
      <c r="C125" t="s">
        <v>3210</v>
      </c>
      <c r="D125" t="s">
        <v>2970</v>
      </c>
      <c r="E125" t="s">
        <v>53</v>
      </c>
      <c r="F125" t="s">
        <v>51</v>
      </c>
      <c r="G125" t="s">
        <v>3211</v>
      </c>
      <c r="H125" s="5">
        <v>263</v>
      </c>
      <c r="I125"/>
    </row>
    <row r="126" spans="2:9" x14ac:dyDescent="0.3">
      <c r="C126" t="s">
        <v>3212</v>
      </c>
      <c r="D126" t="s">
        <v>2981</v>
      </c>
      <c r="E126" t="s">
        <v>53</v>
      </c>
      <c r="F126" t="s">
        <v>51</v>
      </c>
      <c r="G126" t="s">
        <v>3213</v>
      </c>
      <c r="H126" s="5">
        <v>253.83333333333334</v>
      </c>
      <c r="I126"/>
    </row>
    <row r="127" spans="2:9" x14ac:dyDescent="0.3">
      <c r="C127" t="s">
        <v>467</v>
      </c>
      <c r="D127" t="s">
        <v>439</v>
      </c>
      <c r="E127" t="s">
        <v>53</v>
      </c>
      <c r="F127" t="s">
        <v>51</v>
      </c>
      <c r="G127" t="s">
        <v>3214</v>
      </c>
      <c r="H127" s="5">
        <v>245.28333333333333</v>
      </c>
      <c r="I127"/>
    </row>
    <row r="128" spans="2:9" x14ac:dyDescent="0.3">
      <c r="C128" t="s">
        <v>2120</v>
      </c>
      <c r="D128" t="s">
        <v>307</v>
      </c>
      <c r="E128" t="s">
        <v>53</v>
      </c>
      <c r="F128" t="s">
        <v>51</v>
      </c>
      <c r="G128" t="s">
        <v>2560</v>
      </c>
      <c r="H128" s="5">
        <v>213.41666666666666</v>
      </c>
      <c r="I128"/>
    </row>
    <row r="129" spans="2:9" x14ac:dyDescent="0.3">
      <c r="B129" s="29" t="s">
        <v>4196</v>
      </c>
      <c r="C129" s="29"/>
      <c r="D129" s="29"/>
      <c r="E129" s="29"/>
      <c r="F129" s="29"/>
      <c r="G129" s="29"/>
      <c r="H129" s="35">
        <v>975.5333333333333</v>
      </c>
      <c r="I129"/>
    </row>
    <row r="130" spans="2:9" x14ac:dyDescent="0.3">
      <c r="B130">
        <v>49</v>
      </c>
      <c r="C130" t="s">
        <v>1054</v>
      </c>
      <c r="D130" t="s">
        <v>760</v>
      </c>
      <c r="E130" t="s">
        <v>53</v>
      </c>
      <c r="F130" t="s">
        <v>51</v>
      </c>
      <c r="G130" t="s">
        <v>3215</v>
      </c>
      <c r="H130" s="5">
        <v>249</v>
      </c>
      <c r="I130"/>
    </row>
    <row r="131" spans="2:9" x14ac:dyDescent="0.3">
      <c r="C131" t="s">
        <v>2106</v>
      </c>
      <c r="D131" t="s">
        <v>3014</v>
      </c>
      <c r="E131" t="s">
        <v>53</v>
      </c>
      <c r="F131" t="s">
        <v>51</v>
      </c>
      <c r="G131" t="s">
        <v>3216</v>
      </c>
      <c r="H131" s="5">
        <v>241.08333333333334</v>
      </c>
      <c r="I131"/>
    </row>
    <row r="132" spans="2:9" x14ac:dyDescent="0.3">
      <c r="C132" t="s">
        <v>466</v>
      </c>
      <c r="D132" t="s">
        <v>749</v>
      </c>
      <c r="E132" t="s">
        <v>53</v>
      </c>
      <c r="F132" t="s">
        <v>51</v>
      </c>
      <c r="G132" t="s">
        <v>3217</v>
      </c>
      <c r="H132" s="5">
        <v>229.46666666666667</v>
      </c>
      <c r="I132"/>
    </row>
    <row r="133" spans="2:9" x14ac:dyDescent="0.3">
      <c r="C133" t="s">
        <v>3218</v>
      </c>
      <c r="D133" t="s">
        <v>65</v>
      </c>
      <c r="E133" t="s">
        <v>53</v>
      </c>
      <c r="F133" t="s">
        <v>51</v>
      </c>
      <c r="G133" t="s">
        <v>3219</v>
      </c>
      <c r="H133" s="5">
        <v>224.31666666666666</v>
      </c>
      <c r="I133"/>
    </row>
    <row r="134" spans="2:9" x14ac:dyDescent="0.3">
      <c r="C134" t="s">
        <v>83</v>
      </c>
      <c r="D134" t="s">
        <v>3045</v>
      </c>
      <c r="E134" t="s">
        <v>53</v>
      </c>
      <c r="F134" t="s">
        <v>51</v>
      </c>
      <c r="G134" t="s">
        <v>3220</v>
      </c>
      <c r="H134" s="5">
        <v>191.63333333333333</v>
      </c>
      <c r="I134"/>
    </row>
    <row r="135" spans="2:9" x14ac:dyDescent="0.3">
      <c r="C135" t="s">
        <v>3221</v>
      </c>
      <c r="D135" t="s">
        <v>3056</v>
      </c>
      <c r="E135" t="s">
        <v>53</v>
      </c>
      <c r="F135" t="s">
        <v>51</v>
      </c>
      <c r="G135" t="s">
        <v>3222</v>
      </c>
      <c r="H135" s="5">
        <v>180.23333333333335</v>
      </c>
      <c r="I135"/>
    </row>
    <row r="136" spans="2:9" x14ac:dyDescent="0.3">
      <c r="C136" t="s">
        <v>1189</v>
      </c>
      <c r="D136" t="s">
        <v>1177</v>
      </c>
      <c r="E136" t="s">
        <v>53</v>
      </c>
      <c r="F136" t="s">
        <v>51</v>
      </c>
      <c r="G136" t="s">
        <v>3223</v>
      </c>
      <c r="H136" s="5">
        <v>171.33333333333334</v>
      </c>
      <c r="I136"/>
    </row>
    <row r="137" spans="2:9" x14ac:dyDescent="0.3">
      <c r="C137" t="s">
        <v>672</v>
      </c>
      <c r="D137" t="s">
        <v>1946</v>
      </c>
      <c r="E137" t="s">
        <v>53</v>
      </c>
      <c r="F137" t="s">
        <v>51</v>
      </c>
      <c r="G137" t="s">
        <v>3224</v>
      </c>
      <c r="H137" s="5">
        <v>163.18333333333334</v>
      </c>
      <c r="I137"/>
    </row>
    <row r="138" spans="2:9" x14ac:dyDescent="0.3">
      <c r="C138" t="s">
        <v>1052</v>
      </c>
      <c r="D138" t="s">
        <v>3082</v>
      </c>
      <c r="E138" t="s">
        <v>53</v>
      </c>
      <c r="F138" t="s">
        <v>51</v>
      </c>
      <c r="G138" t="s">
        <v>3225</v>
      </c>
      <c r="H138" s="5">
        <v>155.51666666666665</v>
      </c>
      <c r="I138"/>
    </row>
    <row r="139" spans="2:9" x14ac:dyDescent="0.3">
      <c r="C139" t="s">
        <v>3226</v>
      </c>
      <c r="D139" t="s">
        <v>3092</v>
      </c>
      <c r="E139" t="s">
        <v>53</v>
      </c>
      <c r="F139" t="s">
        <v>51</v>
      </c>
      <c r="G139" t="s">
        <v>3227</v>
      </c>
      <c r="H139" s="5">
        <v>150.21666666666667</v>
      </c>
      <c r="I139"/>
    </row>
    <row r="140" spans="2:9" x14ac:dyDescent="0.3">
      <c r="C140" t="s">
        <v>3228</v>
      </c>
      <c r="D140" t="s">
        <v>3105</v>
      </c>
      <c r="E140" t="s">
        <v>53</v>
      </c>
      <c r="F140" t="s">
        <v>51</v>
      </c>
      <c r="G140" t="s">
        <v>3229</v>
      </c>
      <c r="H140" s="5">
        <v>143.48333333333335</v>
      </c>
      <c r="I140"/>
    </row>
    <row r="141" spans="2:9" x14ac:dyDescent="0.3">
      <c r="C141" t="s">
        <v>2113</v>
      </c>
      <c r="D141" t="s">
        <v>319</v>
      </c>
      <c r="E141" t="s">
        <v>53</v>
      </c>
      <c r="F141" t="s">
        <v>52</v>
      </c>
      <c r="G141" t="s">
        <v>3230</v>
      </c>
      <c r="H141" s="5">
        <v>138.15</v>
      </c>
      <c r="I141"/>
    </row>
    <row r="142" spans="2:9" x14ac:dyDescent="0.3">
      <c r="C142" t="s">
        <v>460</v>
      </c>
      <c r="D142" t="s">
        <v>3115</v>
      </c>
      <c r="E142" t="s">
        <v>53</v>
      </c>
      <c r="F142" t="s">
        <v>51</v>
      </c>
      <c r="G142" t="s">
        <v>3231</v>
      </c>
      <c r="H142" s="5">
        <v>127.75</v>
      </c>
      <c r="I142"/>
    </row>
    <row r="143" spans="2:9" x14ac:dyDescent="0.3">
      <c r="C143" t="s">
        <v>3232</v>
      </c>
      <c r="D143" t="s">
        <v>3149</v>
      </c>
      <c r="E143" t="s">
        <v>53</v>
      </c>
      <c r="F143" t="s">
        <v>52</v>
      </c>
      <c r="G143" t="s">
        <v>3233</v>
      </c>
      <c r="H143" s="5">
        <v>106.36666666666667</v>
      </c>
      <c r="I143"/>
    </row>
    <row r="144" spans="2:9" x14ac:dyDescent="0.3">
      <c r="C144" t="s">
        <v>3234</v>
      </c>
      <c r="D144" t="s">
        <v>3162</v>
      </c>
      <c r="E144" t="s">
        <v>53</v>
      </c>
      <c r="F144" t="s">
        <v>52</v>
      </c>
      <c r="G144" t="s">
        <v>3235</v>
      </c>
      <c r="H144" s="5">
        <v>88.566666666666663</v>
      </c>
      <c r="I144"/>
    </row>
    <row r="145" spans="1:9" x14ac:dyDescent="0.3">
      <c r="B145" s="29" t="s">
        <v>4197</v>
      </c>
      <c r="C145" s="29"/>
      <c r="D145" s="29"/>
      <c r="E145" s="29"/>
      <c r="F145" s="29"/>
      <c r="G145" s="29"/>
      <c r="H145" s="35">
        <v>2560.3000000000002</v>
      </c>
      <c r="I145"/>
    </row>
    <row r="146" spans="1:9" x14ac:dyDescent="0.3">
      <c r="B146">
        <v>21</v>
      </c>
      <c r="C146" t="s">
        <v>2118</v>
      </c>
      <c r="D146" t="s">
        <v>255</v>
      </c>
      <c r="E146" t="s">
        <v>53</v>
      </c>
      <c r="F146" t="s">
        <v>4066</v>
      </c>
      <c r="G146" t="s">
        <v>3236</v>
      </c>
      <c r="H146" s="5">
        <v>221</v>
      </c>
      <c r="I146"/>
    </row>
    <row r="147" spans="1:9" x14ac:dyDescent="0.3">
      <c r="C147" t="s">
        <v>3237</v>
      </c>
      <c r="D147" t="s">
        <v>3180</v>
      </c>
      <c r="E147" t="s">
        <v>53</v>
      </c>
      <c r="F147" t="s">
        <v>4066</v>
      </c>
      <c r="G147" t="s">
        <v>3238</v>
      </c>
      <c r="H147" s="5">
        <v>210.23333333333332</v>
      </c>
      <c r="I147"/>
    </row>
    <row r="148" spans="1:9" x14ac:dyDescent="0.3">
      <c r="B148" s="29" t="s">
        <v>4198</v>
      </c>
      <c r="C148" s="29"/>
      <c r="D148" s="29"/>
      <c r="E148" s="29"/>
      <c r="F148" s="29"/>
      <c r="G148" s="29"/>
      <c r="H148" s="35">
        <v>431.23333333333335</v>
      </c>
      <c r="I148"/>
    </row>
    <row r="149" spans="1:9" x14ac:dyDescent="0.3">
      <c r="A149" t="s">
        <v>2566</v>
      </c>
      <c r="C149"/>
      <c r="D149"/>
      <c r="E149"/>
      <c r="F149"/>
      <c r="H149" s="5">
        <v>10052.583333063336</v>
      </c>
      <c r="I149"/>
    </row>
    <row r="150" spans="1:9" x14ac:dyDescent="0.3">
      <c r="A150" t="s">
        <v>4065</v>
      </c>
      <c r="B150">
        <v>125</v>
      </c>
      <c r="C150" t="s">
        <v>4109</v>
      </c>
      <c r="D150" t="s">
        <v>3324</v>
      </c>
      <c r="E150" t="s">
        <v>50</v>
      </c>
      <c r="F150" t="s">
        <v>51</v>
      </c>
      <c r="G150" t="s">
        <v>4134</v>
      </c>
      <c r="H150" s="5">
        <v>325</v>
      </c>
      <c r="I150"/>
    </row>
    <row r="151" spans="1:9" x14ac:dyDescent="0.3">
      <c r="C151" t="s">
        <v>79</v>
      </c>
      <c r="D151" t="s">
        <v>3336</v>
      </c>
      <c r="E151" t="s">
        <v>50</v>
      </c>
      <c r="F151" t="s">
        <v>51</v>
      </c>
      <c r="G151" t="s">
        <v>4135</v>
      </c>
      <c r="H151" s="5">
        <v>319.95</v>
      </c>
      <c r="I151"/>
    </row>
    <row r="152" spans="1:9" x14ac:dyDescent="0.3">
      <c r="C152" t="s">
        <v>460</v>
      </c>
      <c r="D152" t="s">
        <v>1100</v>
      </c>
      <c r="E152" t="s">
        <v>50</v>
      </c>
      <c r="F152" t="s">
        <v>51</v>
      </c>
      <c r="G152" t="s">
        <v>4136</v>
      </c>
      <c r="H152" s="5">
        <v>314.89999999999998</v>
      </c>
      <c r="I152"/>
    </row>
    <row r="153" spans="1:9" x14ac:dyDescent="0.3">
      <c r="C153" t="s">
        <v>476</v>
      </c>
      <c r="D153" t="s">
        <v>3358</v>
      </c>
      <c r="E153" t="s">
        <v>50</v>
      </c>
      <c r="F153" t="s">
        <v>51</v>
      </c>
      <c r="G153" t="s">
        <v>4137</v>
      </c>
      <c r="H153" s="5">
        <v>291.93333333333334</v>
      </c>
      <c r="I153"/>
    </row>
    <row r="154" spans="1:9" x14ac:dyDescent="0.3">
      <c r="C154" t="s">
        <v>477</v>
      </c>
      <c r="D154" t="s">
        <v>2465</v>
      </c>
      <c r="E154" t="s">
        <v>50</v>
      </c>
      <c r="F154" t="s">
        <v>52</v>
      </c>
      <c r="G154" t="s">
        <v>4139</v>
      </c>
      <c r="H154" s="5">
        <v>279.41666666666669</v>
      </c>
      <c r="I154"/>
    </row>
    <row r="155" spans="1:9" x14ac:dyDescent="0.3">
      <c r="C155" t="s">
        <v>4110</v>
      </c>
      <c r="D155" t="s">
        <v>895</v>
      </c>
      <c r="E155" t="s">
        <v>50</v>
      </c>
      <c r="F155" t="s">
        <v>51</v>
      </c>
      <c r="G155" t="s">
        <v>4143</v>
      </c>
      <c r="H155" s="5">
        <v>262.39999999999998</v>
      </c>
      <c r="I155"/>
    </row>
    <row r="156" spans="1:9" x14ac:dyDescent="0.3">
      <c r="C156" t="s">
        <v>2025</v>
      </c>
      <c r="D156" t="s">
        <v>1153</v>
      </c>
      <c r="E156" t="s">
        <v>50</v>
      </c>
      <c r="F156" t="s">
        <v>51</v>
      </c>
      <c r="G156" t="s">
        <v>4146</v>
      </c>
      <c r="H156" s="5">
        <v>256.48333333333335</v>
      </c>
      <c r="I156"/>
    </row>
    <row r="157" spans="1:9" x14ac:dyDescent="0.3">
      <c r="C157" t="s">
        <v>481</v>
      </c>
      <c r="D157" t="s">
        <v>424</v>
      </c>
      <c r="E157" t="s">
        <v>50</v>
      </c>
      <c r="F157" t="s">
        <v>52</v>
      </c>
      <c r="G157" t="s">
        <v>4150</v>
      </c>
      <c r="H157" s="5">
        <v>242.65</v>
      </c>
      <c r="I157"/>
    </row>
    <row r="158" spans="1:9" x14ac:dyDescent="0.3">
      <c r="C158" t="s">
        <v>2033</v>
      </c>
      <c r="D158" t="s">
        <v>368</v>
      </c>
      <c r="E158" t="s">
        <v>50</v>
      </c>
      <c r="F158" t="s">
        <v>52</v>
      </c>
      <c r="G158" t="s">
        <v>4153</v>
      </c>
      <c r="H158" s="5">
        <v>237.58333333333334</v>
      </c>
      <c r="I158"/>
    </row>
    <row r="159" spans="1:9" x14ac:dyDescent="0.3">
      <c r="C159" t="s">
        <v>2535</v>
      </c>
      <c r="D159" t="s">
        <v>3391</v>
      </c>
      <c r="E159" t="s">
        <v>50</v>
      </c>
      <c r="F159" t="s">
        <v>51</v>
      </c>
      <c r="G159" t="s">
        <v>4160</v>
      </c>
      <c r="H159" s="5">
        <v>209.5</v>
      </c>
      <c r="I159"/>
    </row>
    <row r="160" spans="1:9" x14ac:dyDescent="0.3">
      <c r="C160" t="s">
        <v>459</v>
      </c>
      <c r="D160" t="s">
        <v>3459</v>
      </c>
      <c r="E160" t="s">
        <v>50</v>
      </c>
      <c r="F160" t="s">
        <v>52</v>
      </c>
      <c r="G160" t="s">
        <v>4165</v>
      </c>
      <c r="H160" s="5">
        <v>186.63333333333333</v>
      </c>
      <c r="I160"/>
    </row>
    <row r="161" spans="2:11" x14ac:dyDescent="0.3">
      <c r="C161" t="s">
        <v>73</v>
      </c>
      <c r="D161" t="s">
        <v>2981</v>
      </c>
      <c r="E161" t="s">
        <v>50</v>
      </c>
      <c r="F161" t="s">
        <v>52</v>
      </c>
      <c r="G161" t="s">
        <v>4167</v>
      </c>
      <c r="H161" s="5">
        <v>181.58333333333331</v>
      </c>
      <c r="I161"/>
    </row>
    <row r="162" spans="2:11" x14ac:dyDescent="0.3">
      <c r="C162" t="s">
        <v>4111</v>
      </c>
      <c r="D162" t="s">
        <v>1174</v>
      </c>
      <c r="E162" t="s">
        <v>50</v>
      </c>
      <c r="F162" t="s">
        <v>51</v>
      </c>
      <c r="G162" t="s">
        <v>4173</v>
      </c>
      <c r="H162" s="5">
        <v>158.11666666666667</v>
      </c>
      <c r="I162"/>
    </row>
    <row r="163" spans="2:11" x14ac:dyDescent="0.3">
      <c r="C163" t="s">
        <v>675</v>
      </c>
      <c r="D163" t="s">
        <v>564</v>
      </c>
      <c r="E163" t="s">
        <v>50</v>
      </c>
      <c r="F163" t="s">
        <v>51</v>
      </c>
      <c r="G163" t="s">
        <v>4181</v>
      </c>
      <c r="H163" s="5">
        <v>125.08333333333334</v>
      </c>
      <c r="I163"/>
      <c r="K163" s="38"/>
    </row>
    <row r="164" spans="2:11" x14ac:dyDescent="0.3">
      <c r="B164" s="29" t="s">
        <v>4199</v>
      </c>
      <c r="C164" s="29"/>
      <c r="D164" s="29"/>
      <c r="E164" s="29"/>
      <c r="F164" s="29"/>
      <c r="G164" s="29"/>
      <c r="H164" s="35">
        <v>3391.2333333333336</v>
      </c>
      <c r="I164"/>
    </row>
    <row r="165" spans="2:11" x14ac:dyDescent="0.3">
      <c r="B165">
        <v>84</v>
      </c>
      <c r="C165" t="s">
        <v>464</v>
      </c>
      <c r="D165" t="s">
        <v>880</v>
      </c>
      <c r="E165" t="s">
        <v>50</v>
      </c>
      <c r="F165" t="s">
        <v>52</v>
      </c>
      <c r="G165" t="s">
        <v>4138</v>
      </c>
      <c r="H165" s="5">
        <v>284</v>
      </c>
      <c r="I165"/>
    </row>
    <row r="166" spans="2:11" x14ac:dyDescent="0.3">
      <c r="C166" t="s">
        <v>2037</v>
      </c>
      <c r="D166" t="s">
        <v>3508</v>
      </c>
      <c r="E166" t="s">
        <v>50</v>
      </c>
      <c r="F166" t="s">
        <v>51</v>
      </c>
      <c r="G166" t="s">
        <v>4140</v>
      </c>
      <c r="H166" s="5">
        <v>278.01666666666665</v>
      </c>
      <c r="I166"/>
    </row>
    <row r="167" spans="2:11" x14ac:dyDescent="0.3">
      <c r="C167" t="s">
        <v>225</v>
      </c>
      <c r="D167" t="s">
        <v>2480</v>
      </c>
      <c r="E167" t="s">
        <v>50</v>
      </c>
      <c r="F167" t="s">
        <v>51</v>
      </c>
      <c r="G167" t="s">
        <v>4141</v>
      </c>
      <c r="H167" s="5">
        <v>267.81666666666666</v>
      </c>
      <c r="I167"/>
    </row>
    <row r="168" spans="2:11" x14ac:dyDescent="0.3">
      <c r="C168" t="s">
        <v>4112</v>
      </c>
      <c r="D168" t="s">
        <v>3520</v>
      </c>
      <c r="E168" t="s">
        <v>50</v>
      </c>
      <c r="F168" t="s">
        <v>51</v>
      </c>
      <c r="G168" t="s">
        <v>4144</v>
      </c>
      <c r="H168" s="5">
        <v>261.14999999999998</v>
      </c>
      <c r="I168"/>
    </row>
    <row r="169" spans="2:11" x14ac:dyDescent="0.3">
      <c r="C169" t="s">
        <v>752</v>
      </c>
      <c r="D169" t="s">
        <v>230</v>
      </c>
      <c r="E169" t="s">
        <v>50</v>
      </c>
      <c r="F169" t="s">
        <v>51</v>
      </c>
      <c r="G169" t="s">
        <v>4147</v>
      </c>
      <c r="H169" s="5">
        <v>255.6</v>
      </c>
      <c r="I169"/>
    </row>
    <row r="170" spans="2:11" x14ac:dyDescent="0.3">
      <c r="C170" t="s">
        <v>4116</v>
      </c>
      <c r="D170" t="s">
        <v>741</v>
      </c>
      <c r="E170" t="s">
        <v>50</v>
      </c>
      <c r="F170" t="s">
        <v>52</v>
      </c>
      <c r="G170" t="s">
        <v>4149</v>
      </c>
      <c r="H170" s="5">
        <v>245.73333333333332</v>
      </c>
      <c r="I170"/>
    </row>
    <row r="171" spans="2:11" x14ac:dyDescent="0.3">
      <c r="C171" t="s">
        <v>196</v>
      </c>
      <c r="D171" t="s">
        <v>313</v>
      </c>
      <c r="E171" t="s">
        <v>50</v>
      </c>
      <c r="F171" t="s">
        <v>51</v>
      </c>
      <c r="G171" t="s">
        <v>4154</v>
      </c>
      <c r="H171" s="5">
        <v>231.86666666666667</v>
      </c>
      <c r="I171"/>
    </row>
    <row r="172" spans="2:11" x14ac:dyDescent="0.3">
      <c r="C172" t="s">
        <v>2043</v>
      </c>
      <c r="D172" t="s">
        <v>1583</v>
      </c>
      <c r="E172" t="s">
        <v>53</v>
      </c>
      <c r="F172" t="s">
        <v>51</v>
      </c>
      <c r="G172" t="s">
        <v>4156</v>
      </c>
      <c r="H172" s="5">
        <v>221.8</v>
      </c>
      <c r="I172"/>
    </row>
    <row r="173" spans="2:11" x14ac:dyDescent="0.3">
      <c r="C173" t="s">
        <v>234</v>
      </c>
      <c r="D173" t="s">
        <v>3604</v>
      </c>
      <c r="E173" t="s">
        <v>50</v>
      </c>
      <c r="F173" t="s">
        <v>52</v>
      </c>
      <c r="G173" t="s">
        <v>4161</v>
      </c>
      <c r="H173" s="5">
        <v>205.15</v>
      </c>
      <c r="I173"/>
    </row>
    <row r="174" spans="2:11" x14ac:dyDescent="0.3">
      <c r="C174" t="s">
        <v>2106</v>
      </c>
      <c r="D174" t="s">
        <v>3014</v>
      </c>
      <c r="E174" t="s">
        <v>53</v>
      </c>
      <c r="F174" t="s">
        <v>51</v>
      </c>
      <c r="G174" t="s">
        <v>4168</v>
      </c>
      <c r="H174" s="5">
        <v>176.46666666666667</v>
      </c>
      <c r="I174"/>
    </row>
    <row r="175" spans="2:11" x14ac:dyDescent="0.3">
      <c r="C175" t="s">
        <v>4117</v>
      </c>
      <c r="D175" t="s">
        <v>3644</v>
      </c>
      <c r="E175" t="s">
        <v>53</v>
      </c>
      <c r="F175" t="s">
        <v>51</v>
      </c>
      <c r="G175" t="s">
        <v>4169</v>
      </c>
      <c r="H175" s="5">
        <v>171.43333333333334</v>
      </c>
      <c r="I175"/>
    </row>
    <row r="176" spans="2:11" x14ac:dyDescent="0.3">
      <c r="C176" t="s">
        <v>3203</v>
      </c>
      <c r="D176" t="s">
        <v>1802</v>
      </c>
      <c r="E176" t="s">
        <v>53</v>
      </c>
      <c r="F176" t="s">
        <v>52</v>
      </c>
      <c r="G176" t="s">
        <v>4171</v>
      </c>
      <c r="H176" s="5">
        <v>165.76666666666665</v>
      </c>
      <c r="I176"/>
    </row>
    <row r="177" spans="2:9" x14ac:dyDescent="0.3">
      <c r="C177" t="s">
        <v>957</v>
      </c>
      <c r="D177" t="s">
        <v>1466</v>
      </c>
      <c r="E177" t="s">
        <v>50</v>
      </c>
      <c r="F177" t="s">
        <v>51</v>
      </c>
      <c r="G177" t="s">
        <v>4172</v>
      </c>
      <c r="H177" s="5">
        <v>160.69999999999999</v>
      </c>
      <c r="I177"/>
    </row>
    <row r="178" spans="2:9" x14ac:dyDescent="0.3">
      <c r="C178" t="s">
        <v>223</v>
      </c>
      <c r="D178" t="s">
        <v>1689</v>
      </c>
      <c r="E178" t="s">
        <v>53</v>
      </c>
      <c r="F178" t="s">
        <v>51</v>
      </c>
      <c r="G178" t="s">
        <v>4175</v>
      </c>
      <c r="H178" s="5">
        <v>149.51666666666665</v>
      </c>
      <c r="I178"/>
    </row>
    <row r="179" spans="2:9" x14ac:dyDescent="0.3">
      <c r="C179" t="s">
        <v>2086</v>
      </c>
      <c r="D179" t="s">
        <v>1819</v>
      </c>
      <c r="E179" t="s">
        <v>53</v>
      </c>
      <c r="F179" t="s">
        <v>51</v>
      </c>
      <c r="G179" t="s">
        <v>4177</v>
      </c>
      <c r="H179" s="5">
        <v>139.03333333333333</v>
      </c>
      <c r="I179"/>
    </row>
    <row r="180" spans="2:9" x14ac:dyDescent="0.3">
      <c r="C180" t="s">
        <v>3205</v>
      </c>
      <c r="D180" t="s">
        <v>2752</v>
      </c>
      <c r="E180" t="s">
        <v>53</v>
      </c>
      <c r="F180" t="s">
        <v>52</v>
      </c>
      <c r="G180" t="s">
        <v>4180</v>
      </c>
      <c r="H180" s="5">
        <v>129.16666666666669</v>
      </c>
      <c r="I180"/>
    </row>
    <row r="181" spans="2:9" x14ac:dyDescent="0.3">
      <c r="C181" t="s">
        <v>4121</v>
      </c>
      <c r="D181" t="s">
        <v>2967</v>
      </c>
      <c r="E181" t="s">
        <v>53</v>
      </c>
      <c r="F181" t="s">
        <v>52</v>
      </c>
      <c r="G181" t="s">
        <v>4182</v>
      </c>
      <c r="H181" s="5">
        <v>123.35</v>
      </c>
      <c r="I181"/>
    </row>
    <row r="182" spans="2:9" x14ac:dyDescent="0.3">
      <c r="C182" t="s">
        <v>4118</v>
      </c>
      <c r="D182" t="s">
        <v>747</v>
      </c>
      <c r="E182" t="s">
        <v>53</v>
      </c>
      <c r="F182" t="s">
        <v>51</v>
      </c>
      <c r="G182" t="s">
        <v>4184</v>
      </c>
      <c r="H182" s="5">
        <v>118.08333333333333</v>
      </c>
      <c r="I182"/>
    </row>
    <row r="183" spans="2:9" x14ac:dyDescent="0.3">
      <c r="C183" t="s">
        <v>4113</v>
      </c>
      <c r="D183" t="s">
        <v>3551</v>
      </c>
      <c r="E183" t="s">
        <v>50</v>
      </c>
      <c r="F183" t="s">
        <v>51</v>
      </c>
      <c r="G183" t="s">
        <v>4186</v>
      </c>
      <c r="H183" s="5">
        <v>111.51666666666667</v>
      </c>
      <c r="I183"/>
    </row>
    <row r="184" spans="2:9" x14ac:dyDescent="0.3">
      <c r="C184" t="s">
        <v>4119</v>
      </c>
      <c r="D184" t="s">
        <v>3696</v>
      </c>
      <c r="E184" t="s">
        <v>53</v>
      </c>
      <c r="F184" t="s">
        <v>51</v>
      </c>
      <c r="G184" t="s">
        <v>4188</v>
      </c>
      <c r="H184" s="5">
        <v>104.03333333333333</v>
      </c>
      <c r="I184"/>
    </row>
    <row r="185" spans="2:9" x14ac:dyDescent="0.3">
      <c r="C185" t="s">
        <v>4120</v>
      </c>
      <c r="D185" t="s">
        <v>1030</v>
      </c>
      <c r="E185" t="s">
        <v>53</v>
      </c>
      <c r="F185" t="s">
        <v>51</v>
      </c>
      <c r="G185" t="s">
        <v>4189</v>
      </c>
      <c r="H185" s="5">
        <v>96.533333333333331</v>
      </c>
      <c r="I185"/>
    </row>
    <row r="186" spans="2:9" x14ac:dyDescent="0.3">
      <c r="C186" t="s">
        <v>4114</v>
      </c>
      <c r="D186" t="s">
        <v>1024</v>
      </c>
      <c r="E186" t="s">
        <v>50</v>
      </c>
      <c r="F186" t="s">
        <v>51</v>
      </c>
      <c r="G186" t="s">
        <v>4191</v>
      </c>
      <c r="H186" s="5">
        <v>84.383333333333326</v>
      </c>
      <c r="I186"/>
    </row>
    <row r="187" spans="2:9" x14ac:dyDescent="0.3">
      <c r="C187" t="s">
        <v>4115</v>
      </c>
      <c r="D187" t="s">
        <v>3566</v>
      </c>
      <c r="E187" t="s">
        <v>50</v>
      </c>
      <c r="F187" t="s">
        <v>51</v>
      </c>
      <c r="G187" t="s">
        <v>4192</v>
      </c>
      <c r="H187" s="5">
        <v>83.99999991</v>
      </c>
      <c r="I187"/>
    </row>
    <row r="188" spans="2:9" x14ac:dyDescent="0.3">
      <c r="B188" s="29" t="s">
        <v>4195</v>
      </c>
      <c r="C188" s="29"/>
      <c r="D188" s="29"/>
      <c r="E188" s="29"/>
      <c r="F188" s="29"/>
      <c r="G188" s="29"/>
      <c r="H188" s="35">
        <v>4065.1166665766668</v>
      </c>
      <c r="I188"/>
    </row>
    <row r="189" spans="2:9" x14ac:dyDescent="0.3">
      <c r="B189">
        <v>63</v>
      </c>
      <c r="C189" t="s">
        <v>3210</v>
      </c>
      <c r="D189" t="s">
        <v>3798</v>
      </c>
      <c r="E189" t="s">
        <v>53</v>
      </c>
      <c r="F189" t="s">
        <v>51</v>
      </c>
      <c r="G189" t="s">
        <v>4142</v>
      </c>
      <c r="H189" s="5">
        <v>263</v>
      </c>
      <c r="I189"/>
    </row>
    <row r="190" spans="2:9" x14ac:dyDescent="0.3">
      <c r="C190" t="s">
        <v>2120</v>
      </c>
      <c r="D190" t="s">
        <v>255</v>
      </c>
      <c r="E190" t="s">
        <v>53</v>
      </c>
      <c r="F190" t="s">
        <v>51</v>
      </c>
      <c r="G190" t="s">
        <v>4145</v>
      </c>
      <c r="H190" s="5">
        <v>257.36666666666667</v>
      </c>
      <c r="I190"/>
    </row>
    <row r="191" spans="2:9" x14ac:dyDescent="0.3">
      <c r="C191" t="s">
        <v>221</v>
      </c>
      <c r="D191" t="s">
        <v>3824</v>
      </c>
      <c r="E191" t="s">
        <v>53</v>
      </c>
      <c r="F191" t="s">
        <v>52</v>
      </c>
      <c r="G191" t="s">
        <v>4148</v>
      </c>
      <c r="H191" s="5">
        <v>247.08333333333334</v>
      </c>
      <c r="I191"/>
    </row>
    <row r="192" spans="2:9" x14ac:dyDescent="0.3">
      <c r="C192" t="s">
        <v>4123</v>
      </c>
      <c r="D192" t="s">
        <v>3833</v>
      </c>
      <c r="E192" t="s">
        <v>53</v>
      </c>
      <c r="F192" t="s">
        <v>52</v>
      </c>
      <c r="G192" t="s">
        <v>4151</v>
      </c>
      <c r="H192" s="5">
        <v>241.36666666666667</v>
      </c>
      <c r="I192"/>
    </row>
    <row r="193" spans="2:9" x14ac:dyDescent="0.3">
      <c r="B193" s="29" t="s">
        <v>4196</v>
      </c>
      <c r="C193" s="29"/>
      <c r="D193" s="29"/>
      <c r="E193" s="29"/>
      <c r="F193" s="29"/>
      <c r="G193" s="29"/>
      <c r="H193" s="35">
        <v>1008.8166666666667</v>
      </c>
      <c r="I193"/>
    </row>
    <row r="194" spans="2:9" x14ac:dyDescent="0.3">
      <c r="B194">
        <v>41</v>
      </c>
      <c r="C194" t="s">
        <v>1054</v>
      </c>
      <c r="D194" t="s">
        <v>760</v>
      </c>
      <c r="E194" t="s">
        <v>53</v>
      </c>
      <c r="F194" t="s">
        <v>51</v>
      </c>
      <c r="G194" t="s">
        <v>4152</v>
      </c>
      <c r="H194" s="5">
        <v>241</v>
      </c>
      <c r="I194"/>
    </row>
    <row r="195" spans="2:9" x14ac:dyDescent="0.3">
      <c r="C195" t="s">
        <v>4124</v>
      </c>
      <c r="D195" t="s">
        <v>3858</v>
      </c>
      <c r="E195" t="s">
        <v>53</v>
      </c>
      <c r="F195" t="s">
        <v>51</v>
      </c>
      <c r="G195" t="s">
        <v>4155</v>
      </c>
      <c r="H195" s="5">
        <v>224.65</v>
      </c>
      <c r="I195"/>
    </row>
    <row r="196" spans="2:9" x14ac:dyDescent="0.3">
      <c r="C196" t="s">
        <v>4125</v>
      </c>
      <c r="D196" t="s">
        <v>3870</v>
      </c>
      <c r="E196" t="s">
        <v>53</v>
      </c>
      <c r="F196" t="s">
        <v>51</v>
      </c>
      <c r="G196" t="s">
        <v>4158</v>
      </c>
      <c r="H196" s="5">
        <v>218.61666666666667</v>
      </c>
      <c r="I196"/>
    </row>
    <row r="197" spans="2:9" x14ac:dyDescent="0.3">
      <c r="C197" t="s">
        <v>4126</v>
      </c>
      <c r="D197" t="s">
        <v>3880</v>
      </c>
      <c r="E197" t="s">
        <v>53</v>
      </c>
      <c r="F197" t="s">
        <v>51</v>
      </c>
      <c r="G197" t="s">
        <v>4163</v>
      </c>
      <c r="H197" s="5">
        <v>193.73333333333335</v>
      </c>
      <c r="I197"/>
    </row>
    <row r="198" spans="2:9" x14ac:dyDescent="0.3">
      <c r="C198" t="s">
        <v>3226</v>
      </c>
      <c r="D198" t="s">
        <v>3889</v>
      </c>
      <c r="E198" t="s">
        <v>53</v>
      </c>
      <c r="F198" t="s">
        <v>51</v>
      </c>
      <c r="G198" t="s">
        <v>4164</v>
      </c>
      <c r="H198" s="5">
        <v>188.65</v>
      </c>
      <c r="I198"/>
    </row>
    <row r="199" spans="2:9" x14ac:dyDescent="0.3">
      <c r="C199" t="s">
        <v>4127</v>
      </c>
      <c r="D199" t="s">
        <v>834</v>
      </c>
      <c r="E199" t="s">
        <v>53</v>
      </c>
      <c r="F199" t="s">
        <v>51</v>
      </c>
      <c r="G199" t="s">
        <v>4166</v>
      </c>
      <c r="H199" s="5">
        <v>182.53333333333333</v>
      </c>
      <c r="I199"/>
    </row>
    <row r="200" spans="2:9" x14ac:dyDescent="0.3">
      <c r="C200" t="s">
        <v>83</v>
      </c>
      <c r="D200" t="s">
        <v>819</v>
      </c>
      <c r="E200" t="s">
        <v>53</v>
      </c>
      <c r="F200" t="s">
        <v>51</v>
      </c>
      <c r="G200" t="s">
        <v>4170</v>
      </c>
      <c r="H200" s="5">
        <v>170</v>
      </c>
      <c r="I200"/>
    </row>
    <row r="201" spans="2:9" x14ac:dyDescent="0.3">
      <c r="C201" t="s">
        <v>4129</v>
      </c>
      <c r="D201" t="s">
        <v>4007</v>
      </c>
      <c r="E201" t="s">
        <v>53</v>
      </c>
      <c r="F201" t="s">
        <v>52</v>
      </c>
      <c r="G201" t="s">
        <v>4174</v>
      </c>
      <c r="H201" s="5">
        <v>154.41666666666666</v>
      </c>
      <c r="I201"/>
    </row>
    <row r="202" spans="2:9" x14ac:dyDescent="0.3">
      <c r="C202" t="s">
        <v>4128</v>
      </c>
      <c r="D202" t="s">
        <v>3918</v>
      </c>
      <c r="E202" t="s">
        <v>53</v>
      </c>
      <c r="F202" t="s">
        <v>51</v>
      </c>
      <c r="G202" t="s">
        <v>4176</v>
      </c>
      <c r="H202" s="5">
        <v>144.30000000000001</v>
      </c>
      <c r="I202"/>
    </row>
    <row r="203" spans="2:9" x14ac:dyDescent="0.3">
      <c r="C203" t="s">
        <v>672</v>
      </c>
      <c r="D203" t="s">
        <v>3115</v>
      </c>
      <c r="E203" t="s">
        <v>53</v>
      </c>
      <c r="F203" t="s">
        <v>51</v>
      </c>
      <c r="G203" t="s">
        <v>4178</v>
      </c>
      <c r="H203" s="5">
        <v>137.31666666666666</v>
      </c>
      <c r="I203"/>
    </row>
    <row r="204" spans="2:9" x14ac:dyDescent="0.3">
      <c r="C204" t="s">
        <v>85</v>
      </c>
      <c r="D204" t="s">
        <v>1970</v>
      </c>
      <c r="E204" t="s">
        <v>53</v>
      </c>
      <c r="F204" t="s">
        <v>51</v>
      </c>
      <c r="G204" t="s">
        <v>4179</v>
      </c>
      <c r="H204" s="5">
        <v>131.16666666666666</v>
      </c>
      <c r="I204"/>
    </row>
    <row r="205" spans="2:9" x14ac:dyDescent="0.3">
      <c r="C205" t="s">
        <v>3189</v>
      </c>
      <c r="D205" t="s">
        <v>3944</v>
      </c>
      <c r="E205" t="s">
        <v>53</v>
      </c>
      <c r="F205" t="s">
        <v>51</v>
      </c>
      <c r="G205" t="s">
        <v>4183</v>
      </c>
      <c r="H205" s="5">
        <v>119.01666666666667</v>
      </c>
      <c r="I205"/>
    </row>
    <row r="206" spans="2:9" x14ac:dyDescent="0.3">
      <c r="C206" t="s">
        <v>3250</v>
      </c>
      <c r="D206" t="s">
        <v>4016</v>
      </c>
      <c r="E206" t="s">
        <v>53</v>
      </c>
      <c r="F206" t="s">
        <v>52</v>
      </c>
      <c r="G206" t="s">
        <v>4185</v>
      </c>
      <c r="H206" s="5">
        <v>113.5</v>
      </c>
      <c r="I206"/>
    </row>
    <row r="207" spans="2:9" x14ac:dyDescent="0.3">
      <c r="C207" t="s">
        <v>4130</v>
      </c>
      <c r="D207" t="s">
        <v>2811</v>
      </c>
      <c r="E207" t="s">
        <v>53</v>
      </c>
      <c r="F207" t="s">
        <v>52</v>
      </c>
      <c r="G207" t="s">
        <v>4187</v>
      </c>
      <c r="H207" s="5">
        <v>106.28333333333333</v>
      </c>
      <c r="I207"/>
    </row>
    <row r="208" spans="2:9" x14ac:dyDescent="0.3">
      <c r="C208" t="s">
        <v>3212</v>
      </c>
      <c r="D208" t="s">
        <v>3952</v>
      </c>
      <c r="E208" t="s">
        <v>53</v>
      </c>
      <c r="F208" t="s">
        <v>51</v>
      </c>
      <c r="G208" t="s">
        <v>4190</v>
      </c>
      <c r="H208" s="5">
        <v>89.2</v>
      </c>
      <c r="I208"/>
    </row>
    <row r="209" spans="1:9" x14ac:dyDescent="0.3">
      <c r="B209" s="29" t="s">
        <v>4200</v>
      </c>
      <c r="C209" s="29"/>
      <c r="D209" s="29"/>
      <c r="E209" s="29"/>
      <c r="F209" s="29"/>
      <c r="G209" s="29"/>
      <c r="H209" s="35">
        <v>2414.3833333333332</v>
      </c>
      <c r="I209"/>
    </row>
    <row r="210" spans="1:9" x14ac:dyDescent="0.3">
      <c r="B210">
        <v>20</v>
      </c>
      <c r="C210" t="s">
        <v>4132</v>
      </c>
      <c r="D210" t="s">
        <v>4048</v>
      </c>
      <c r="E210" t="s">
        <v>53</v>
      </c>
      <c r="F210" t="s">
        <v>4066</v>
      </c>
      <c r="G210" t="s">
        <v>4157</v>
      </c>
      <c r="H210" s="5">
        <v>220</v>
      </c>
      <c r="I210"/>
    </row>
    <row r="211" spans="1:9" x14ac:dyDescent="0.3">
      <c r="C211" t="s">
        <v>2118</v>
      </c>
      <c r="D211" t="s">
        <v>307</v>
      </c>
      <c r="E211" t="s">
        <v>53</v>
      </c>
      <c r="F211" t="s">
        <v>4066</v>
      </c>
      <c r="G211" t="s">
        <v>4159</v>
      </c>
      <c r="H211" s="5">
        <v>212</v>
      </c>
      <c r="I211"/>
    </row>
    <row r="212" spans="1:9" x14ac:dyDescent="0.3">
      <c r="C212" t="s">
        <v>4133</v>
      </c>
      <c r="D212" t="s">
        <v>4057</v>
      </c>
      <c r="E212" t="s">
        <v>53</v>
      </c>
      <c r="F212" t="s">
        <v>4066</v>
      </c>
      <c r="G212" t="s">
        <v>4162</v>
      </c>
      <c r="H212" s="5">
        <v>203.65</v>
      </c>
      <c r="I212"/>
    </row>
    <row r="213" spans="1:9" x14ac:dyDescent="0.3">
      <c r="B213" s="29" t="s">
        <v>104</v>
      </c>
      <c r="C213" s="29"/>
      <c r="D213" s="29"/>
      <c r="E213" s="29"/>
      <c r="F213" s="29"/>
      <c r="G213" s="29"/>
      <c r="H213" s="35">
        <v>635.65</v>
      </c>
      <c r="I213"/>
    </row>
    <row r="214" spans="1:9" x14ac:dyDescent="0.3">
      <c r="A214" t="s">
        <v>4193</v>
      </c>
      <c r="C214"/>
      <c r="D214"/>
      <c r="E214"/>
      <c r="F214"/>
      <c r="H214" s="5">
        <v>11515.199999909997</v>
      </c>
      <c r="I214"/>
    </row>
    <row r="215" spans="1:9" x14ac:dyDescent="0.3">
      <c r="A215" t="s">
        <v>5089</v>
      </c>
      <c r="B215">
        <v>123.4</v>
      </c>
      <c r="C215" t="s">
        <v>477</v>
      </c>
      <c r="D215" t="s">
        <v>1518</v>
      </c>
      <c r="E215" t="s">
        <v>50</v>
      </c>
      <c r="F215" t="s">
        <v>52</v>
      </c>
      <c r="G215" t="s">
        <v>5168</v>
      </c>
      <c r="H215" s="5">
        <v>323.39999999999998</v>
      </c>
      <c r="I215"/>
    </row>
    <row r="216" spans="1:9" x14ac:dyDescent="0.3">
      <c r="C216" t="s">
        <v>672</v>
      </c>
      <c r="D216" t="s">
        <v>432</v>
      </c>
      <c r="E216" t="s">
        <v>50</v>
      </c>
      <c r="F216" t="s">
        <v>51</v>
      </c>
      <c r="G216" t="s">
        <v>5169</v>
      </c>
      <c r="H216" s="5">
        <v>314.83333333333331</v>
      </c>
      <c r="I216"/>
    </row>
    <row r="217" spans="1:9" x14ac:dyDescent="0.3">
      <c r="C217" t="s">
        <v>5090</v>
      </c>
      <c r="D217" t="s">
        <v>227</v>
      </c>
      <c r="E217" t="s">
        <v>50</v>
      </c>
      <c r="F217" t="s">
        <v>51</v>
      </c>
      <c r="G217" t="s">
        <v>5170</v>
      </c>
      <c r="H217" s="5">
        <v>309.59999999999997</v>
      </c>
      <c r="I217"/>
    </row>
    <row r="218" spans="1:9" x14ac:dyDescent="0.3">
      <c r="C218" t="s">
        <v>5091</v>
      </c>
      <c r="D218" t="s">
        <v>4286</v>
      </c>
      <c r="E218" t="s">
        <v>50</v>
      </c>
      <c r="F218" t="s">
        <v>51</v>
      </c>
      <c r="G218" t="s">
        <v>5171</v>
      </c>
      <c r="H218" s="5">
        <v>304.39999999999998</v>
      </c>
      <c r="I218"/>
    </row>
    <row r="219" spans="1:9" x14ac:dyDescent="0.3">
      <c r="C219" t="s">
        <v>73</v>
      </c>
      <c r="D219" t="s">
        <v>2981</v>
      </c>
      <c r="E219" t="s">
        <v>50</v>
      </c>
      <c r="F219" t="s">
        <v>52</v>
      </c>
      <c r="G219" t="s">
        <v>5172</v>
      </c>
      <c r="H219" s="5">
        <v>298.38333333333333</v>
      </c>
      <c r="I219"/>
    </row>
    <row r="220" spans="1:9" x14ac:dyDescent="0.3">
      <c r="C220" t="s">
        <v>234</v>
      </c>
      <c r="D220" t="s">
        <v>4452</v>
      </c>
      <c r="E220" t="s">
        <v>50</v>
      </c>
      <c r="F220" t="s">
        <v>52</v>
      </c>
      <c r="G220" t="s">
        <v>5173</v>
      </c>
      <c r="H220" s="5">
        <v>293.06666666666666</v>
      </c>
      <c r="I220"/>
    </row>
    <row r="221" spans="1:9" x14ac:dyDescent="0.3">
      <c r="C221" t="s">
        <v>86</v>
      </c>
      <c r="D221" t="s">
        <v>4294</v>
      </c>
      <c r="E221" t="s">
        <v>50</v>
      </c>
      <c r="F221" t="s">
        <v>51</v>
      </c>
      <c r="G221" t="s">
        <v>5174</v>
      </c>
      <c r="H221" s="5">
        <v>285.86666666666662</v>
      </c>
      <c r="I221"/>
    </row>
    <row r="222" spans="1:9" x14ac:dyDescent="0.3">
      <c r="C222" t="s">
        <v>2037</v>
      </c>
      <c r="D222" t="s">
        <v>680</v>
      </c>
      <c r="E222" t="s">
        <v>50</v>
      </c>
      <c r="F222" t="s">
        <v>51</v>
      </c>
      <c r="G222" t="s">
        <v>5175</v>
      </c>
      <c r="H222" s="5">
        <v>243.2833333333333</v>
      </c>
      <c r="I222"/>
    </row>
    <row r="223" spans="1:9" x14ac:dyDescent="0.3">
      <c r="C223" t="s">
        <v>2535</v>
      </c>
      <c r="D223" t="s">
        <v>188</v>
      </c>
      <c r="E223" t="s">
        <v>50</v>
      </c>
      <c r="F223" t="s">
        <v>51</v>
      </c>
      <c r="G223" t="s">
        <v>5176</v>
      </c>
      <c r="H223" s="5">
        <v>237.76666666666665</v>
      </c>
      <c r="I223"/>
    </row>
    <row r="224" spans="1:9" x14ac:dyDescent="0.3">
      <c r="C224" t="s">
        <v>460</v>
      </c>
      <c r="D224" t="s">
        <v>353</v>
      </c>
      <c r="E224" t="s">
        <v>50</v>
      </c>
      <c r="F224" t="s">
        <v>51</v>
      </c>
      <c r="G224" t="s">
        <v>5177</v>
      </c>
      <c r="H224" s="5">
        <v>222.34999999999997</v>
      </c>
      <c r="I224"/>
    </row>
    <row r="225" spans="2:9" x14ac:dyDescent="0.3">
      <c r="C225" t="s">
        <v>5092</v>
      </c>
      <c r="D225" t="s">
        <v>874</v>
      </c>
      <c r="E225" t="s">
        <v>50</v>
      </c>
      <c r="F225" t="s">
        <v>51</v>
      </c>
      <c r="G225" t="s">
        <v>5178</v>
      </c>
      <c r="H225" s="5">
        <v>211.0333333333333</v>
      </c>
      <c r="I225"/>
    </row>
    <row r="226" spans="2:9" x14ac:dyDescent="0.3">
      <c r="C226" t="s">
        <v>5093</v>
      </c>
      <c r="D226" t="s">
        <v>4340</v>
      </c>
      <c r="E226" t="s">
        <v>50</v>
      </c>
      <c r="F226" t="s">
        <v>51</v>
      </c>
      <c r="G226" t="s">
        <v>5179</v>
      </c>
      <c r="H226" s="5">
        <v>197.58333333333331</v>
      </c>
      <c r="I226"/>
    </row>
    <row r="227" spans="2:9" x14ac:dyDescent="0.3">
      <c r="C227" t="s">
        <v>79</v>
      </c>
      <c r="D227" t="s">
        <v>1162</v>
      </c>
      <c r="E227" t="s">
        <v>50</v>
      </c>
      <c r="F227" t="s">
        <v>51</v>
      </c>
      <c r="G227" t="s">
        <v>5180</v>
      </c>
      <c r="H227" s="5">
        <v>192.49999999999997</v>
      </c>
      <c r="I227"/>
    </row>
    <row r="228" spans="2:9" x14ac:dyDescent="0.3">
      <c r="C228" t="s">
        <v>221</v>
      </c>
      <c r="D228" t="s">
        <v>446</v>
      </c>
      <c r="E228" t="s">
        <v>50</v>
      </c>
      <c r="F228" t="s">
        <v>52</v>
      </c>
      <c r="G228" t="s">
        <v>5181</v>
      </c>
      <c r="H228" s="5">
        <v>176.68333333333331</v>
      </c>
      <c r="I228"/>
    </row>
    <row r="229" spans="2:9" x14ac:dyDescent="0.3">
      <c r="C229" t="s">
        <v>4113</v>
      </c>
      <c r="D229" t="s">
        <v>4352</v>
      </c>
      <c r="E229" t="s">
        <v>50</v>
      </c>
      <c r="F229" t="s">
        <v>51</v>
      </c>
      <c r="G229" t="s">
        <v>5182</v>
      </c>
      <c r="H229" s="5">
        <v>158.28333333333333</v>
      </c>
      <c r="I229"/>
    </row>
    <row r="230" spans="2:9" x14ac:dyDescent="0.3">
      <c r="C230" t="s">
        <v>225</v>
      </c>
      <c r="D230" t="s">
        <v>1249</v>
      </c>
      <c r="E230" t="s">
        <v>50</v>
      </c>
      <c r="F230" t="s">
        <v>51</v>
      </c>
      <c r="G230" t="s">
        <v>5183</v>
      </c>
      <c r="H230" s="5">
        <v>146.94999999999999</v>
      </c>
      <c r="I230"/>
    </row>
    <row r="231" spans="2:9" x14ac:dyDescent="0.3">
      <c r="C231" t="s">
        <v>4115</v>
      </c>
      <c r="D231" t="s">
        <v>3566</v>
      </c>
      <c r="E231" t="s">
        <v>50</v>
      </c>
      <c r="F231" t="s">
        <v>51</v>
      </c>
      <c r="G231" t="s">
        <v>5184</v>
      </c>
      <c r="H231" s="5">
        <v>141.86666666666667</v>
      </c>
      <c r="I231"/>
    </row>
    <row r="232" spans="2:9" x14ac:dyDescent="0.3">
      <c r="C232" t="s">
        <v>464</v>
      </c>
      <c r="D232" t="s">
        <v>801</v>
      </c>
      <c r="E232" t="s">
        <v>50</v>
      </c>
      <c r="F232" t="s">
        <v>52</v>
      </c>
      <c r="G232" t="s">
        <v>5185</v>
      </c>
      <c r="H232" s="5">
        <v>123.39999995000001</v>
      </c>
      <c r="I232"/>
    </row>
    <row r="233" spans="2:9" x14ac:dyDescent="0.3">
      <c r="C233" t="s">
        <v>675</v>
      </c>
      <c r="D233" t="s">
        <v>787</v>
      </c>
      <c r="E233" t="s">
        <v>50</v>
      </c>
      <c r="F233" t="s">
        <v>51</v>
      </c>
      <c r="G233" t="s">
        <v>5186</v>
      </c>
      <c r="H233" s="5">
        <v>123.39999986000001</v>
      </c>
      <c r="I233"/>
    </row>
    <row r="234" spans="2:9" x14ac:dyDescent="0.3">
      <c r="B234" s="29" t="s">
        <v>5187</v>
      </c>
      <c r="C234" s="29"/>
      <c r="D234" s="29"/>
      <c r="E234" s="29"/>
      <c r="F234" s="29"/>
      <c r="G234" s="29"/>
      <c r="H234" s="35">
        <v>4304.6499998100007</v>
      </c>
      <c r="I234"/>
    </row>
    <row r="235" spans="2:9" x14ac:dyDescent="0.3">
      <c r="B235">
        <v>81.8</v>
      </c>
      <c r="C235" t="s">
        <v>5094</v>
      </c>
      <c r="D235" t="s">
        <v>2500</v>
      </c>
      <c r="E235" t="s">
        <v>50</v>
      </c>
      <c r="F235" t="s">
        <v>51</v>
      </c>
      <c r="G235" t="s">
        <v>5188</v>
      </c>
      <c r="H235" s="5">
        <v>281.8</v>
      </c>
      <c r="I235"/>
    </row>
    <row r="236" spans="2:9" x14ac:dyDescent="0.3">
      <c r="C236" t="s">
        <v>3255</v>
      </c>
      <c r="D236" t="s">
        <v>1379</v>
      </c>
      <c r="E236" t="s">
        <v>50</v>
      </c>
      <c r="F236" t="s">
        <v>51</v>
      </c>
      <c r="G236" t="s">
        <v>5189</v>
      </c>
      <c r="H236" s="5">
        <v>271.90000000000003</v>
      </c>
      <c r="I236"/>
    </row>
    <row r="237" spans="2:9" x14ac:dyDescent="0.3">
      <c r="C237" t="s">
        <v>77</v>
      </c>
      <c r="D237" t="s">
        <v>4520</v>
      </c>
      <c r="E237" t="s">
        <v>50</v>
      </c>
      <c r="F237" t="s">
        <v>51</v>
      </c>
      <c r="G237" t="s">
        <v>5190</v>
      </c>
      <c r="H237" s="5">
        <v>260.2</v>
      </c>
      <c r="I237"/>
    </row>
    <row r="238" spans="2:9" x14ac:dyDescent="0.3">
      <c r="C238" t="s">
        <v>72</v>
      </c>
      <c r="D238" t="s">
        <v>2366</v>
      </c>
      <c r="E238" t="s">
        <v>53</v>
      </c>
      <c r="F238" t="s">
        <v>51</v>
      </c>
      <c r="G238" t="s">
        <v>5191</v>
      </c>
      <c r="H238" s="5">
        <v>252.53333333333333</v>
      </c>
      <c r="I238"/>
    </row>
    <row r="239" spans="2:9" x14ac:dyDescent="0.3">
      <c r="C239" t="s">
        <v>74</v>
      </c>
      <c r="D239" t="s">
        <v>4527</v>
      </c>
      <c r="E239" t="s">
        <v>50</v>
      </c>
      <c r="F239" t="s">
        <v>51</v>
      </c>
      <c r="G239" t="s">
        <v>5192</v>
      </c>
      <c r="H239" s="5">
        <v>219.65</v>
      </c>
      <c r="I239"/>
    </row>
    <row r="240" spans="2:9" x14ac:dyDescent="0.3">
      <c r="C240" t="s">
        <v>1051</v>
      </c>
      <c r="D240" t="s">
        <v>1000</v>
      </c>
      <c r="E240" t="s">
        <v>50</v>
      </c>
      <c r="F240" t="s">
        <v>51</v>
      </c>
      <c r="G240" t="s">
        <v>5193</v>
      </c>
      <c r="H240" s="5">
        <v>211.13333333333335</v>
      </c>
      <c r="I240"/>
    </row>
    <row r="241" spans="2:9" x14ac:dyDescent="0.3">
      <c r="C241" t="s">
        <v>5095</v>
      </c>
      <c r="D241" t="s">
        <v>4540</v>
      </c>
      <c r="E241" t="s">
        <v>50</v>
      </c>
      <c r="F241" t="s">
        <v>51</v>
      </c>
      <c r="G241" t="s">
        <v>5194</v>
      </c>
      <c r="H241" s="5">
        <v>202.85000000000002</v>
      </c>
      <c r="I241"/>
    </row>
    <row r="242" spans="2:9" x14ac:dyDescent="0.3">
      <c r="C242" t="s">
        <v>5096</v>
      </c>
      <c r="D242" t="s">
        <v>1772</v>
      </c>
      <c r="E242" t="s">
        <v>50</v>
      </c>
      <c r="F242" t="s">
        <v>51</v>
      </c>
      <c r="G242" t="s">
        <v>5195</v>
      </c>
      <c r="H242" s="5">
        <v>161.78333333333336</v>
      </c>
      <c r="I242"/>
    </row>
    <row r="243" spans="2:9" x14ac:dyDescent="0.3">
      <c r="C243" t="s">
        <v>222</v>
      </c>
      <c r="D243" t="s">
        <v>1970</v>
      </c>
      <c r="E243" t="s">
        <v>50</v>
      </c>
      <c r="F243" t="s">
        <v>52</v>
      </c>
      <c r="G243" t="s">
        <v>5196</v>
      </c>
      <c r="H243" s="5">
        <v>151.48333333333335</v>
      </c>
      <c r="I243"/>
    </row>
    <row r="244" spans="2:9" x14ac:dyDescent="0.3">
      <c r="C244" t="s">
        <v>224</v>
      </c>
      <c r="D244" t="s">
        <v>4007</v>
      </c>
      <c r="E244" t="s">
        <v>50</v>
      </c>
      <c r="F244" t="s">
        <v>52</v>
      </c>
      <c r="G244" t="s">
        <v>5197</v>
      </c>
      <c r="H244" s="5">
        <v>146.45000000000002</v>
      </c>
      <c r="I244"/>
    </row>
    <row r="245" spans="2:9" x14ac:dyDescent="0.3">
      <c r="C245" t="s">
        <v>4121</v>
      </c>
      <c r="D245" t="s">
        <v>4658</v>
      </c>
      <c r="E245" t="s">
        <v>53</v>
      </c>
      <c r="F245" t="s">
        <v>52</v>
      </c>
      <c r="G245" t="s">
        <v>5198</v>
      </c>
      <c r="H245" s="5">
        <v>134.58333333333334</v>
      </c>
      <c r="I245"/>
    </row>
    <row r="246" spans="2:9" x14ac:dyDescent="0.3">
      <c r="C246" t="s">
        <v>5098</v>
      </c>
      <c r="D246" t="s">
        <v>3149</v>
      </c>
      <c r="E246" t="s">
        <v>53</v>
      </c>
      <c r="F246" t="s">
        <v>51</v>
      </c>
      <c r="G246" t="s">
        <v>5199</v>
      </c>
      <c r="H246" s="5">
        <v>125.4</v>
      </c>
      <c r="I246"/>
    </row>
    <row r="247" spans="2:9" x14ac:dyDescent="0.3">
      <c r="C247" t="s">
        <v>4117</v>
      </c>
      <c r="D247" t="s">
        <v>4626</v>
      </c>
      <c r="E247" t="s">
        <v>53</v>
      </c>
      <c r="F247" t="s">
        <v>51</v>
      </c>
      <c r="G247" t="s">
        <v>5200</v>
      </c>
      <c r="H247" s="5">
        <v>120.35000000000001</v>
      </c>
      <c r="I247"/>
    </row>
    <row r="248" spans="2:9" x14ac:dyDescent="0.3">
      <c r="C248" t="s">
        <v>3250</v>
      </c>
      <c r="D248" t="s">
        <v>4016</v>
      </c>
      <c r="E248" t="s">
        <v>53</v>
      </c>
      <c r="F248" t="s">
        <v>52</v>
      </c>
      <c r="G248" t="s">
        <v>5201</v>
      </c>
      <c r="H248" s="5">
        <v>109.11666666666667</v>
      </c>
      <c r="I248"/>
    </row>
    <row r="249" spans="2:9" x14ac:dyDescent="0.3">
      <c r="C249" t="s">
        <v>3251</v>
      </c>
      <c r="D249" t="s">
        <v>4684</v>
      </c>
      <c r="E249" t="s">
        <v>53</v>
      </c>
      <c r="F249" t="s">
        <v>52</v>
      </c>
      <c r="G249" t="s">
        <v>5202</v>
      </c>
      <c r="H249" s="5">
        <v>104.08333333333334</v>
      </c>
      <c r="I249"/>
    </row>
    <row r="250" spans="2:9" x14ac:dyDescent="0.3">
      <c r="C250" t="s">
        <v>3203</v>
      </c>
      <c r="D250" t="s">
        <v>4699</v>
      </c>
      <c r="E250" t="s">
        <v>53</v>
      </c>
      <c r="F250" t="s">
        <v>52</v>
      </c>
      <c r="G250" t="s">
        <v>5203</v>
      </c>
      <c r="H250" s="5">
        <v>96.250000000000014</v>
      </c>
      <c r="I250"/>
    </row>
    <row r="251" spans="2:9" x14ac:dyDescent="0.3">
      <c r="C251" t="s">
        <v>5097</v>
      </c>
      <c r="D251" t="s">
        <v>4592</v>
      </c>
      <c r="E251" t="s">
        <v>50</v>
      </c>
      <c r="F251" t="s">
        <v>52</v>
      </c>
      <c r="G251" t="s">
        <v>5204</v>
      </c>
      <c r="H251" s="5">
        <v>89.716666666666669</v>
      </c>
      <c r="I251"/>
    </row>
    <row r="252" spans="2:9" x14ac:dyDescent="0.3">
      <c r="C252" t="s">
        <v>481</v>
      </c>
      <c r="D252" t="s">
        <v>2752</v>
      </c>
      <c r="E252" t="s">
        <v>50</v>
      </c>
      <c r="F252" t="s">
        <v>52</v>
      </c>
      <c r="G252" t="s">
        <v>5205</v>
      </c>
      <c r="H252" s="5">
        <v>81.799999959999994</v>
      </c>
      <c r="I252"/>
    </row>
    <row r="253" spans="2:9" x14ac:dyDescent="0.3">
      <c r="B253" s="29" t="s">
        <v>5206</v>
      </c>
      <c r="C253" s="29"/>
      <c r="D253" s="29"/>
      <c r="E253" s="29"/>
      <c r="F253" s="29"/>
      <c r="G253" s="29"/>
      <c r="H253" s="35">
        <v>3021.0833332933335</v>
      </c>
      <c r="I253"/>
    </row>
    <row r="254" spans="2:9" x14ac:dyDescent="0.3">
      <c r="B254">
        <v>61</v>
      </c>
      <c r="C254" t="s">
        <v>5099</v>
      </c>
      <c r="D254" t="s">
        <v>4721</v>
      </c>
      <c r="E254" t="s">
        <v>53</v>
      </c>
      <c r="F254" t="s">
        <v>52</v>
      </c>
      <c r="G254" t="s">
        <v>5207</v>
      </c>
      <c r="H254" s="5">
        <v>261</v>
      </c>
      <c r="I254"/>
    </row>
    <row r="255" spans="2:9" x14ac:dyDescent="0.3">
      <c r="C255" t="s">
        <v>3210</v>
      </c>
      <c r="D255" t="s">
        <v>2970</v>
      </c>
      <c r="E255" t="s">
        <v>53</v>
      </c>
      <c r="F255" t="s">
        <v>51</v>
      </c>
      <c r="G255" t="s">
        <v>5208</v>
      </c>
      <c r="H255" s="5">
        <v>255.86666666666667</v>
      </c>
      <c r="I255"/>
    </row>
    <row r="256" spans="2:9" x14ac:dyDescent="0.3">
      <c r="C256" t="s">
        <v>3226</v>
      </c>
      <c r="D256" t="s">
        <v>3889</v>
      </c>
      <c r="E256" t="s">
        <v>53</v>
      </c>
      <c r="F256" t="s">
        <v>51</v>
      </c>
      <c r="G256" t="s">
        <v>5209</v>
      </c>
      <c r="H256" s="5">
        <v>247.66666666666666</v>
      </c>
      <c r="I256"/>
    </row>
    <row r="257" spans="2:9" x14ac:dyDescent="0.3">
      <c r="C257" t="s">
        <v>467</v>
      </c>
      <c r="D257" t="s">
        <v>439</v>
      </c>
      <c r="E257" t="s">
        <v>53</v>
      </c>
      <c r="F257" t="s">
        <v>51</v>
      </c>
      <c r="G257" t="s">
        <v>5210</v>
      </c>
      <c r="H257" s="5">
        <v>242.51666666666668</v>
      </c>
      <c r="I257"/>
    </row>
    <row r="258" spans="2:9" x14ac:dyDescent="0.3">
      <c r="B258" s="29" t="s">
        <v>5211</v>
      </c>
      <c r="C258" s="29"/>
      <c r="D258" s="29"/>
      <c r="E258" s="29"/>
      <c r="F258" s="29"/>
      <c r="G258" s="29"/>
      <c r="H258" s="35">
        <v>1007.05</v>
      </c>
      <c r="I258"/>
    </row>
    <row r="259" spans="2:9" x14ac:dyDescent="0.3">
      <c r="B259">
        <v>41</v>
      </c>
      <c r="C259" t="s">
        <v>4124</v>
      </c>
      <c r="D259" t="s">
        <v>198</v>
      </c>
      <c r="E259" t="s">
        <v>53</v>
      </c>
      <c r="F259" t="s">
        <v>51</v>
      </c>
      <c r="G259" t="s">
        <v>5212</v>
      </c>
      <c r="H259" s="5">
        <v>241</v>
      </c>
      <c r="I259"/>
    </row>
    <row r="260" spans="2:9" x14ac:dyDescent="0.3">
      <c r="C260" t="s">
        <v>4128</v>
      </c>
      <c r="D260" t="s">
        <v>4768</v>
      </c>
      <c r="E260" t="s">
        <v>53</v>
      </c>
      <c r="F260" t="s">
        <v>51</v>
      </c>
      <c r="G260" t="s">
        <v>5213</v>
      </c>
      <c r="H260" s="5">
        <v>235.65</v>
      </c>
      <c r="I260"/>
    </row>
    <row r="261" spans="2:9" x14ac:dyDescent="0.3">
      <c r="C261" t="s">
        <v>4120</v>
      </c>
      <c r="D261" t="s">
        <v>1030</v>
      </c>
      <c r="E261" t="s">
        <v>53</v>
      </c>
      <c r="F261" t="s">
        <v>51</v>
      </c>
      <c r="G261" t="s">
        <v>5214</v>
      </c>
      <c r="H261" s="5">
        <v>226.13333333333333</v>
      </c>
      <c r="I261"/>
    </row>
    <row r="262" spans="2:9" x14ac:dyDescent="0.3">
      <c r="C262" t="s">
        <v>84</v>
      </c>
      <c r="D262" t="s">
        <v>68</v>
      </c>
      <c r="E262" t="s">
        <v>53</v>
      </c>
      <c r="F262" t="s">
        <v>51</v>
      </c>
      <c r="G262" t="s">
        <v>5215</v>
      </c>
      <c r="H262" s="5">
        <v>221.1</v>
      </c>
      <c r="I262"/>
    </row>
    <row r="263" spans="2:9" x14ac:dyDescent="0.3">
      <c r="C263" t="s">
        <v>5100</v>
      </c>
      <c r="D263" t="s">
        <v>4794</v>
      </c>
      <c r="E263" t="s">
        <v>53</v>
      </c>
      <c r="F263" t="s">
        <v>51</v>
      </c>
      <c r="G263" t="s">
        <v>5216</v>
      </c>
      <c r="H263" s="5">
        <v>213.53333333333333</v>
      </c>
      <c r="I263"/>
    </row>
    <row r="264" spans="2:9" x14ac:dyDescent="0.3">
      <c r="C264" t="s">
        <v>5101</v>
      </c>
      <c r="D264" t="s">
        <v>4805</v>
      </c>
      <c r="E264" t="s">
        <v>53</v>
      </c>
      <c r="F264" t="s">
        <v>51</v>
      </c>
      <c r="G264" t="s">
        <v>5217</v>
      </c>
      <c r="H264" s="5">
        <v>207.8</v>
      </c>
      <c r="I264"/>
    </row>
    <row r="265" spans="2:9" x14ac:dyDescent="0.3">
      <c r="C265" t="s">
        <v>4125</v>
      </c>
      <c r="D265" t="s">
        <v>3870</v>
      </c>
      <c r="E265" t="s">
        <v>53</v>
      </c>
      <c r="F265" t="s">
        <v>51</v>
      </c>
      <c r="G265" t="s">
        <v>5218</v>
      </c>
      <c r="H265" s="5">
        <v>198.93333333333334</v>
      </c>
      <c r="I265"/>
    </row>
    <row r="266" spans="2:9" x14ac:dyDescent="0.3">
      <c r="C266" t="s">
        <v>2118</v>
      </c>
      <c r="D266" t="s">
        <v>4823</v>
      </c>
      <c r="E266" t="s">
        <v>53</v>
      </c>
      <c r="F266" t="s">
        <v>51</v>
      </c>
      <c r="G266" t="s">
        <v>5219</v>
      </c>
      <c r="H266" s="5">
        <v>193.66666666666666</v>
      </c>
      <c r="I266"/>
    </row>
    <row r="267" spans="2:9" x14ac:dyDescent="0.3">
      <c r="C267" t="s">
        <v>5102</v>
      </c>
      <c r="D267" t="s">
        <v>4835</v>
      </c>
      <c r="E267" t="s">
        <v>53</v>
      </c>
      <c r="F267" t="s">
        <v>51</v>
      </c>
      <c r="G267" t="s">
        <v>5220</v>
      </c>
      <c r="H267" s="5">
        <v>177.98333333333335</v>
      </c>
      <c r="I267"/>
    </row>
    <row r="268" spans="2:9" x14ac:dyDescent="0.3">
      <c r="C268" t="s">
        <v>83</v>
      </c>
      <c r="D268" t="s">
        <v>3045</v>
      </c>
      <c r="E268" t="s">
        <v>53</v>
      </c>
      <c r="F268" t="s">
        <v>51</v>
      </c>
      <c r="G268" t="s">
        <v>5221</v>
      </c>
      <c r="H268" s="5">
        <v>172.26666666666665</v>
      </c>
      <c r="I268"/>
    </row>
    <row r="269" spans="2:9" x14ac:dyDescent="0.3">
      <c r="C269" t="s">
        <v>5103</v>
      </c>
      <c r="D269" t="s">
        <v>4854</v>
      </c>
      <c r="E269" t="s">
        <v>53</v>
      </c>
      <c r="F269" t="s">
        <v>51</v>
      </c>
      <c r="G269" t="s">
        <v>5222</v>
      </c>
      <c r="H269" s="5">
        <v>165.41666666666666</v>
      </c>
      <c r="I269"/>
    </row>
    <row r="270" spans="2:9" x14ac:dyDescent="0.3">
      <c r="C270" t="s">
        <v>5104</v>
      </c>
      <c r="D270" t="s">
        <v>4865</v>
      </c>
      <c r="E270" t="s">
        <v>53</v>
      </c>
      <c r="F270" t="s">
        <v>51</v>
      </c>
      <c r="G270" t="s">
        <v>5223</v>
      </c>
      <c r="H270" s="5">
        <v>155.93333333333334</v>
      </c>
      <c r="I270"/>
    </row>
    <row r="271" spans="2:9" x14ac:dyDescent="0.3">
      <c r="C271" t="s">
        <v>838</v>
      </c>
      <c r="D271" t="s">
        <v>1932</v>
      </c>
      <c r="E271" t="s">
        <v>53</v>
      </c>
      <c r="F271" t="s">
        <v>51</v>
      </c>
      <c r="G271" t="s">
        <v>5224</v>
      </c>
      <c r="H271" s="5">
        <v>146.06666666666666</v>
      </c>
      <c r="I271"/>
    </row>
    <row r="272" spans="2:9" x14ac:dyDescent="0.3">
      <c r="C272" t="s">
        <v>5105</v>
      </c>
      <c r="D272" t="s">
        <v>4884</v>
      </c>
      <c r="E272" t="s">
        <v>53</v>
      </c>
      <c r="F272" t="s">
        <v>51</v>
      </c>
      <c r="G272" t="s">
        <v>5225</v>
      </c>
      <c r="H272" s="5">
        <v>134.91666666666666</v>
      </c>
      <c r="I272"/>
    </row>
    <row r="273" spans="2:9" x14ac:dyDescent="0.3">
      <c r="C273" t="s">
        <v>5106</v>
      </c>
      <c r="D273" t="s">
        <v>4895</v>
      </c>
      <c r="E273" t="s">
        <v>53</v>
      </c>
      <c r="F273" t="s">
        <v>51</v>
      </c>
      <c r="G273" t="s">
        <v>5226</v>
      </c>
      <c r="H273" s="5">
        <v>127.76666666666667</v>
      </c>
      <c r="I273"/>
    </row>
    <row r="274" spans="2:9" x14ac:dyDescent="0.3">
      <c r="C274" t="s">
        <v>2099</v>
      </c>
      <c r="D274" t="s">
        <v>4903</v>
      </c>
      <c r="E274" t="s">
        <v>53</v>
      </c>
      <c r="F274" t="s">
        <v>51</v>
      </c>
      <c r="G274" t="s">
        <v>5227</v>
      </c>
      <c r="H274" s="5">
        <v>118.4</v>
      </c>
      <c r="I274"/>
    </row>
    <row r="275" spans="2:9" x14ac:dyDescent="0.3">
      <c r="C275" t="s">
        <v>239</v>
      </c>
      <c r="D275" t="s">
        <v>317</v>
      </c>
      <c r="E275" t="s">
        <v>53</v>
      </c>
      <c r="F275" t="s">
        <v>52</v>
      </c>
      <c r="G275" t="s">
        <v>5228</v>
      </c>
      <c r="H275" s="5">
        <v>110.98333333333333</v>
      </c>
      <c r="I275"/>
    </row>
    <row r="276" spans="2:9" x14ac:dyDescent="0.3">
      <c r="C276" t="s">
        <v>5107</v>
      </c>
      <c r="D276" t="s">
        <v>4912</v>
      </c>
      <c r="E276" t="s">
        <v>53</v>
      </c>
      <c r="F276" t="s">
        <v>51</v>
      </c>
      <c r="G276" t="s">
        <v>5229</v>
      </c>
      <c r="H276" s="5">
        <v>103.61666666666667</v>
      </c>
      <c r="I276"/>
    </row>
    <row r="277" spans="2:9" x14ac:dyDescent="0.3">
      <c r="C277" t="s">
        <v>2086</v>
      </c>
      <c r="D277" t="s">
        <v>1819</v>
      </c>
      <c r="E277" t="s">
        <v>53</v>
      </c>
      <c r="F277" t="s">
        <v>51</v>
      </c>
      <c r="G277" t="s">
        <v>5230</v>
      </c>
      <c r="H277" s="5">
        <v>94.116666666666674</v>
      </c>
      <c r="I277"/>
    </row>
    <row r="278" spans="2:9" x14ac:dyDescent="0.3">
      <c r="C278" t="s">
        <v>5108</v>
      </c>
      <c r="D278" t="s">
        <v>3979</v>
      </c>
      <c r="E278" t="s">
        <v>53</v>
      </c>
      <c r="F278" t="s">
        <v>51</v>
      </c>
      <c r="G278" t="s">
        <v>5231</v>
      </c>
      <c r="H278" s="5">
        <v>88.3</v>
      </c>
      <c r="I278"/>
    </row>
    <row r="279" spans="2:9" x14ac:dyDescent="0.3">
      <c r="C279" t="s">
        <v>5109</v>
      </c>
      <c r="D279" t="s">
        <v>4936</v>
      </c>
      <c r="E279" t="s">
        <v>53</v>
      </c>
      <c r="F279" t="s">
        <v>51</v>
      </c>
      <c r="G279" t="s">
        <v>5232</v>
      </c>
      <c r="H279" s="5">
        <v>76.966666666666669</v>
      </c>
      <c r="I279"/>
    </row>
    <row r="280" spans="2:9" x14ac:dyDescent="0.3">
      <c r="C280" t="s">
        <v>5114</v>
      </c>
      <c r="D280" t="s">
        <v>1984</v>
      </c>
      <c r="E280" t="s">
        <v>53</v>
      </c>
      <c r="F280" t="s">
        <v>52</v>
      </c>
      <c r="G280" t="s">
        <v>5233</v>
      </c>
      <c r="H280" s="5">
        <v>71.3</v>
      </c>
      <c r="I280"/>
    </row>
    <row r="281" spans="2:9" x14ac:dyDescent="0.3">
      <c r="C281" t="s">
        <v>5110</v>
      </c>
      <c r="D281" t="s">
        <v>834</v>
      </c>
      <c r="E281" t="s">
        <v>53</v>
      </c>
      <c r="F281" t="s">
        <v>51</v>
      </c>
      <c r="G281" t="s">
        <v>5234</v>
      </c>
      <c r="H281" s="5">
        <v>65.86666666666666</v>
      </c>
      <c r="I281"/>
    </row>
    <row r="282" spans="2:9" x14ac:dyDescent="0.3">
      <c r="C282" t="s">
        <v>953</v>
      </c>
      <c r="D282" t="s">
        <v>4955</v>
      </c>
      <c r="E282" t="s">
        <v>53</v>
      </c>
      <c r="F282" t="s">
        <v>51</v>
      </c>
      <c r="G282" t="s">
        <v>5235</v>
      </c>
      <c r="H282" s="5">
        <v>56.733333333333334</v>
      </c>
      <c r="I282"/>
    </row>
    <row r="283" spans="2:9" x14ac:dyDescent="0.3">
      <c r="C283" t="s">
        <v>5111</v>
      </c>
      <c r="D283" t="s">
        <v>3135</v>
      </c>
      <c r="E283" t="s">
        <v>53</v>
      </c>
      <c r="F283" t="s">
        <v>51</v>
      </c>
      <c r="G283" t="s">
        <v>5236</v>
      </c>
      <c r="H283" s="5">
        <v>47.716666666666669</v>
      </c>
      <c r="I283"/>
    </row>
    <row r="284" spans="2:9" x14ac:dyDescent="0.3">
      <c r="C284" t="s">
        <v>5112</v>
      </c>
      <c r="D284" t="s">
        <v>4972</v>
      </c>
      <c r="E284" t="s">
        <v>53</v>
      </c>
      <c r="F284" t="s">
        <v>51</v>
      </c>
      <c r="G284" t="s">
        <v>5237</v>
      </c>
      <c r="H284" s="5">
        <v>41.383333333333326</v>
      </c>
      <c r="I284"/>
    </row>
    <row r="285" spans="2:9" x14ac:dyDescent="0.3">
      <c r="C285" t="s">
        <v>5113</v>
      </c>
      <c r="D285" t="s">
        <v>4983</v>
      </c>
      <c r="E285" t="s">
        <v>53</v>
      </c>
      <c r="F285" t="s">
        <v>51</v>
      </c>
      <c r="G285" t="s">
        <v>5238</v>
      </c>
      <c r="H285" s="5">
        <v>40.999999750000001</v>
      </c>
      <c r="I285"/>
    </row>
    <row r="286" spans="2:9" x14ac:dyDescent="0.3">
      <c r="B286" s="29" t="s">
        <v>4200</v>
      </c>
      <c r="C286" s="29"/>
      <c r="D286" s="29"/>
      <c r="E286" s="29"/>
      <c r="F286" s="29"/>
      <c r="G286" s="29"/>
      <c r="H286" s="35">
        <v>3734.5499997500006</v>
      </c>
      <c r="I286"/>
    </row>
    <row r="287" spans="2:9" x14ac:dyDescent="0.3">
      <c r="B287">
        <v>20.5</v>
      </c>
      <c r="C287" t="s">
        <v>5115</v>
      </c>
      <c r="D287" t="s">
        <v>5067</v>
      </c>
      <c r="E287" t="s">
        <v>53</v>
      </c>
      <c r="F287" t="s">
        <v>4066</v>
      </c>
      <c r="G287" t="s">
        <v>5239</v>
      </c>
      <c r="H287" s="5">
        <v>220.5</v>
      </c>
      <c r="I287"/>
    </row>
    <row r="288" spans="2:9" x14ac:dyDescent="0.3">
      <c r="C288" t="s">
        <v>5116</v>
      </c>
      <c r="D288" t="s">
        <v>5073</v>
      </c>
      <c r="E288" t="s">
        <v>53</v>
      </c>
      <c r="F288" t="s">
        <v>4066</v>
      </c>
      <c r="G288" t="s">
        <v>5240</v>
      </c>
      <c r="H288" s="5">
        <v>206.98333333333332</v>
      </c>
      <c r="I288"/>
    </row>
    <row r="289" spans="1:9" x14ac:dyDescent="0.3">
      <c r="C289" t="s">
        <v>5117</v>
      </c>
      <c r="D289" t="s">
        <v>5078</v>
      </c>
      <c r="E289" t="s">
        <v>53</v>
      </c>
      <c r="F289" t="s">
        <v>4066</v>
      </c>
      <c r="G289" t="s">
        <v>5241</v>
      </c>
      <c r="H289" s="5">
        <v>194.61666666666667</v>
      </c>
      <c r="I289"/>
    </row>
    <row r="290" spans="1:9" x14ac:dyDescent="0.3">
      <c r="B290" s="29" t="s">
        <v>5242</v>
      </c>
      <c r="C290" s="29"/>
      <c r="D290" s="29"/>
      <c r="E290" s="29"/>
      <c r="F290" s="29"/>
      <c r="G290" s="29"/>
      <c r="H290" s="35">
        <v>622.1</v>
      </c>
      <c r="I290"/>
    </row>
    <row r="291" spans="1:9" x14ac:dyDescent="0.3">
      <c r="A291" t="s">
        <v>5243</v>
      </c>
      <c r="C291"/>
      <c r="D291"/>
      <c r="E291"/>
      <c r="F291"/>
      <c r="H291" s="5">
        <v>12689.433332853328</v>
      </c>
      <c r="I291"/>
    </row>
    <row r="292" spans="1:9" x14ac:dyDescent="0.3">
      <c r="A292" t="s">
        <v>5246</v>
      </c>
      <c r="B292">
        <v>120</v>
      </c>
      <c r="C292" t="s">
        <v>477</v>
      </c>
      <c r="D292" t="s">
        <v>4721</v>
      </c>
      <c r="E292" t="s">
        <v>50</v>
      </c>
      <c r="F292" t="s">
        <v>52</v>
      </c>
      <c r="G292" t="s">
        <v>5938</v>
      </c>
      <c r="H292" s="5">
        <v>320</v>
      </c>
      <c r="I292"/>
    </row>
    <row r="293" spans="1:9" x14ac:dyDescent="0.3">
      <c r="C293" t="s">
        <v>475</v>
      </c>
      <c r="D293" t="s">
        <v>4395</v>
      </c>
      <c r="E293" t="s">
        <v>50</v>
      </c>
      <c r="F293" t="s">
        <v>51</v>
      </c>
      <c r="G293" t="s">
        <v>5939</v>
      </c>
      <c r="H293" s="5">
        <v>299.95</v>
      </c>
      <c r="I293"/>
    </row>
    <row r="294" spans="1:9" x14ac:dyDescent="0.3">
      <c r="C294" t="s">
        <v>2535</v>
      </c>
      <c r="D294" t="s">
        <v>436</v>
      </c>
      <c r="E294" t="s">
        <v>50</v>
      </c>
      <c r="F294" t="s">
        <v>51</v>
      </c>
      <c r="G294" t="s">
        <v>5940</v>
      </c>
      <c r="H294" s="5">
        <v>284.98333333333335</v>
      </c>
      <c r="I294"/>
    </row>
    <row r="295" spans="1:9" x14ac:dyDescent="0.3">
      <c r="C295" t="s">
        <v>5094</v>
      </c>
      <c r="D295" t="s">
        <v>5260</v>
      </c>
      <c r="E295" t="s">
        <v>50</v>
      </c>
      <c r="F295" t="s">
        <v>51</v>
      </c>
      <c r="G295" t="s">
        <v>5941</v>
      </c>
      <c r="H295" s="5">
        <v>278.38333333333333</v>
      </c>
      <c r="I295"/>
    </row>
    <row r="296" spans="1:9" x14ac:dyDescent="0.3">
      <c r="C296" t="s">
        <v>86</v>
      </c>
      <c r="D296" t="s">
        <v>4294</v>
      </c>
      <c r="E296" t="s">
        <v>50</v>
      </c>
      <c r="F296" t="s">
        <v>51</v>
      </c>
      <c r="G296" t="s">
        <v>5942</v>
      </c>
      <c r="H296" s="5">
        <v>272.58333333333331</v>
      </c>
      <c r="I296"/>
    </row>
    <row r="297" spans="1:9" x14ac:dyDescent="0.3">
      <c r="C297" t="s">
        <v>4110</v>
      </c>
      <c r="D297" t="s">
        <v>895</v>
      </c>
      <c r="E297" t="s">
        <v>50</v>
      </c>
      <c r="F297" t="s">
        <v>51</v>
      </c>
      <c r="G297" t="s">
        <v>5943</v>
      </c>
      <c r="H297" s="5">
        <v>263.73333333333335</v>
      </c>
      <c r="I297"/>
    </row>
    <row r="298" spans="1:9" x14ac:dyDescent="0.3">
      <c r="C298" t="s">
        <v>478</v>
      </c>
      <c r="D298" t="s">
        <v>1105</v>
      </c>
      <c r="E298" t="s">
        <v>50</v>
      </c>
      <c r="F298" t="s">
        <v>52</v>
      </c>
      <c r="G298" t="s">
        <v>5944</v>
      </c>
      <c r="H298" s="5">
        <v>251.81666666666666</v>
      </c>
      <c r="I298"/>
    </row>
    <row r="299" spans="1:9" x14ac:dyDescent="0.3">
      <c r="C299" t="s">
        <v>73</v>
      </c>
      <c r="D299" t="s">
        <v>220</v>
      </c>
      <c r="E299" t="s">
        <v>50</v>
      </c>
      <c r="F299" t="s">
        <v>52</v>
      </c>
      <c r="G299" t="s">
        <v>5945</v>
      </c>
      <c r="H299" s="5">
        <v>246.78333333333333</v>
      </c>
      <c r="I299"/>
    </row>
    <row r="300" spans="1:9" x14ac:dyDescent="0.3">
      <c r="C300" t="s">
        <v>5881</v>
      </c>
      <c r="D300" t="s">
        <v>415</v>
      </c>
      <c r="E300" t="s">
        <v>50</v>
      </c>
      <c r="F300" t="s">
        <v>52</v>
      </c>
      <c r="G300" t="s">
        <v>5946</v>
      </c>
      <c r="H300" s="5">
        <v>235.68333333333334</v>
      </c>
      <c r="I300"/>
    </row>
    <row r="301" spans="1:9" x14ac:dyDescent="0.3">
      <c r="C301" t="s">
        <v>2054</v>
      </c>
      <c r="D301" t="s">
        <v>356</v>
      </c>
      <c r="E301" t="s">
        <v>50</v>
      </c>
      <c r="F301" t="s">
        <v>51</v>
      </c>
      <c r="G301" t="s">
        <v>5947</v>
      </c>
      <c r="H301" s="5">
        <v>225.5</v>
      </c>
      <c r="I301"/>
    </row>
    <row r="302" spans="1:9" x14ac:dyDescent="0.3">
      <c r="C302" t="s">
        <v>459</v>
      </c>
      <c r="D302" t="s">
        <v>3459</v>
      </c>
      <c r="E302" t="s">
        <v>50</v>
      </c>
      <c r="F302" t="s">
        <v>52</v>
      </c>
      <c r="G302" t="s">
        <v>5948</v>
      </c>
      <c r="H302" s="5">
        <v>217.23333333333335</v>
      </c>
      <c r="I302"/>
    </row>
    <row r="303" spans="1:9" x14ac:dyDescent="0.3">
      <c r="C303" t="s">
        <v>5882</v>
      </c>
      <c r="D303" t="s">
        <v>245</v>
      </c>
      <c r="E303" t="s">
        <v>50</v>
      </c>
      <c r="F303" t="s">
        <v>52</v>
      </c>
      <c r="G303" t="s">
        <v>5949</v>
      </c>
      <c r="H303" s="5">
        <v>212.2</v>
      </c>
      <c r="I303"/>
    </row>
    <row r="304" spans="1:9" x14ac:dyDescent="0.3">
      <c r="C304" t="s">
        <v>2037</v>
      </c>
      <c r="D304" t="s">
        <v>2469</v>
      </c>
      <c r="E304" t="s">
        <v>50</v>
      </c>
      <c r="F304" t="s">
        <v>51</v>
      </c>
      <c r="G304" t="s">
        <v>5950</v>
      </c>
      <c r="H304" s="5">
        <v>199.78333333333333</v>
      </c>
      <c r="I304"/>
    </row>
    <row r="305" spans="2:9" x14ac:dyDescent="0.3">
      <c r="C305" t="s">
        <v>5090</v>
      </c>
      <c r="D305" t="s">
        <v>652</v>
      </c>
      <c r="E305" t="s">
        <v>50</v>
      </c>
      <c r="F305" t="s">
        <v>51</v>
      </c>
      <c r="G305" t="s">
        <v>5951</v>
      </c>
      <c r="H305" s="5">
        <v>194.73333333333335</v>
      </c>
      <c r="I305"/>
    </row>
    <row r="306" spans="2:9" x14ac:dyDescent="0.3">
      <c r="C306" t="s">
        <v>2043</v>
      </c>
      <c r="D306" t="s">
        <v>5297</v>
      </c>
      <c r="E306" t="s">
        <v>50</v>
      </c>
      <c r="F306" t="s">
        <v>51</v>
      </c>
      <c r="G306" t="s">
        <v>5952</v>
      </c>
      <c r="H306" s="5">
        <v>180.61666666666667</v>
      </c>
      <c r="I306"/>
    </row>
    <row r="307" spans="2:9" x14ac:dyDescent="0.3">
      <c r="C307" t="s">
        <v>72</v>
      </c>
      <c r="D307" t="s">
        <v>2366</v>
      </c>
      <c r="E307" t="s">
        <v>50</v>
      </c>
      <c r="F307" t="s">
        <v>51</v>
      </c>
      <c r="G307" t="s">
        <v>5953</v>
      </c>
      <c r="H307" s="5">
        <v>166.18333333333334</v>
      </c>
      <c r="I307"/>
    </row>
    <row r="308" spans="2:9" x14ac:dyDescent="0.3">
      <c r="C308" t="s">
        <v>5880</v>
      </c>
      <c r="D308" t="s">
        <v>874</v>
      </c>
      <c r="E308" t="s">
        <v>50</v>
      </c>
      <c r="F308" t="s">
        <v>51</v>
      </c>
      <c r="G308" t="s">
        <v>5954</v>
      </c>
      <c r="H308" s="5">
        <v>157.36666666666667</v>
      </c>
      <c r="I308"/>
    </row>
    <row r="309" spans="2:9" x14ac:dyDescent="0.3">
      <c r="C309" t="s">
        <v>4113</v>
      </c>
      <c r="D309" t="s">
        <v>5315</v>
      </c>
      <c r="E309" t="s">
        <v>50</v>
      </c>
      <c r="F309" t="s">
        <v>51</v>
      </c>
      <c r="G309" t="s">
        <v>5955</v>
      </c>
      <c r="H309" s="5">
        <v>150.25</v>
      </c>
      <c r="I309"/>
    </row>
    <row r="310" spans="2:9" x14ac:dyDescent="0.3">
      <c r="C310" t="s">
        <v>5095</v>
      </c>
      <c r="D310" t="s">
        <v>4540</v>
      </c>
      <c r="E310" t="s">
        <v>50</v>
      </c>
      <c r="F310" t="s">
        <v>51</v>
      </c>
      <c r="G310" t="s">
        <v>5956</v>
      </c>
      <c r="H310" s="5">
        <v>145.03333333333333</v>
      </c>
      <c r="I310"/>
    </row>
    <row r="311" spans="2:9" x14ac:dyDescent="0.3">
      <c r="C311" t="s">
        <v>752</v>
      </c>
      <c r="D311" t="s">
        <v>230</v>
      </c>
      <c r="E311" t="s">
        <v>50</v>
      </c>
      <c r="F311" t="s">
        <v>51</v>
      </c>
      <c r="G311" t="s">
        <v>5957</v>
      </c>
      <c r="H311" s="5">
        <v>134.06666666666666</v>
      </c>
      <c r="I311"/>
    </row>
    <row r="312" spans="2:9" x14ac:dyDescent="0.3">
      <c r="C312" t="s">
        <v>76</v>
      </c>
      <c r="D312" t="s">
        <v>577</v>
      </c>
      <c r="E312" t="s">
        <v>50</v>
      </c>
      <c r="F312" t="s">
        <v>51</v>
      </c>
      <c r="G312" t="s">
        <v>5180</v>
      </c>
      <c r="H312" s="5">
        <v>121.38333333333333</v>
      </c>
      <c r="I312"/>
    </row>
    <row r="313" spans="2:9" x14ac:dyDescent="0.3">
      <c r="C313" t="s">
        <v>464</v>
      </c>
      <c r="D313" t="s">
        <v>801</v>
      </c>
      <c r="E313" t="s">
        <v>50</v>
      </c>
      <c r="F313" t="s">
        <v>52</v>
      </c>
      <c r="G313" t="s">
        <v>5958</v>
      </c>
      <c r="H313" s="5">
        <v>119.99999993</v>
      </c>
      <c r="I313"/>
    </row>
    <row r="314" spans="2:9" x14ac:dyDescent="0.3">
      <c r="C314" t="s">
        <v>5097</v>
      </c>
      <c r="D314" t="s">
        <v>4699</v>
      </c>
      <c r="E314" t="s">
        <v>50</v>
      </c>
      <c r="F314" t="s">
        <v>52</v>
      </c>
      <c r="G314" t="s">
        <v>5959</v>
      </c>
      <c r="H314" s="5">
        <v>119.99999991999999</v>
      </c>
      <c r="I314"/>
    </row>
    <row r="315" spans="2:9" x14ac:dyDescent="0.3">
      <c r="C315" t="s">
        <v>3254</v>
      </c>
      <c r="D315" t="s">
        <v>791</v>
      </c>
      <c r="E315" t="s">
        <v>50</v>
      </c>
      <c r="F315" t="s">
        <v>51</v>
      </c>
      <c r="G315" t="s">
        <v>5960</v>
      </c>
      <c r="H315" s="5">
        <v>119.99999984</v>
      </c>
      <c r="I315"/>
    </row>
    <row r="316" spans="2:9" x14ac:dyDescent="0.3">
      <c r="B316" s="29" t="s">
        <v>461</v>
      </c>
      <c r="C316" s="29"/>
      <c r="D316" s="29"/>
      <c r="E316" s="29"/>
      <c r="F316" s="29"/>
      <c r="G316" s="29"/>
      <c r="H316" s="35">
        <v>4918.266666356667</v>
      </c>
      <c r="I316"/>
    </row>
    <row r="317" spans="2:9" x14ac:dyDescent="0.3">
      <c r="B317">
        <v>80.3</v>
      </c>
      <c r="C317" t="s">
        <v>71</v>
      </c>
      <c r="D317" t="s">
        <v>973</v>
      </c>
      <c r="E317" t="s">
        <v>50</v>
      </c>
      <c r="F317" t="s">
        <v>51</v>
      </c>
      <c r="G317" t="s">
        <v>5961</v>
      </c>
      <c r="H317" s="5">
        <v>280.3</v>
      </c>
      <c r="I317"/>
    </row>
    <row r="318" spans="2:9" x14ac:dyDescent="0.3">
      <c r="C318" t="s">
        <v>3255</v>
      </c>
      <c r="D318" t="s">
        <v>545</v>
      </c>
      <c r="E318" t="s">
        <v>50</v>
      </c>
      <c r="F318" t="s">
        <v>51</v>
      </c>
      <c r="G318" t="s">
        <v>5962</v>
      </c>
      <c r="H318" s="5">
        <v>275.26666666666665</v>
      </c>
      <c r="I318"/>
    </row>
    <row r="319" spans="2:9" x14ac:dyDescent="0.3">
      <c r="C319" t="s">
        <v>4112</v>
      </c>
      <c r="D319" t="s">
        <v>5439</v>
      </c>
      <c r="E319" t="s">
        <v>50</v>
      </c>
      <c r="F319" t="s">
        <v>51</v>
      </c>
      <c r="G319" t="s">
        <v>5963</v>
      </c>
      <c r="H319" s="5">
        <v>266.85000000000002</v>
      </c>
      <c r="I319"/>
    </row>
    <row r="320" spans="2:9" x14ac:dyDescent="0.3">
      <c r="C320" t="s">
        <v>223</v>
      </c>
      <c r="D320" t="s">
        <v>1689</v>
      </c>
      <c r="E320" t="s">
        <v>53</v>
      </c>
      <c r="F320" t="s">
        <v>51</v>
      </c>
      <c r="G320" t="s">
        <v>5964</v>
      </c>
      <c r="H320" s="5">
        <v>253.61666666666667</v>
      </c>
      <c r="I320"/>
    </row>
    <row r="321" spans="3:9" x14ac:dyDescent="0.3">
      <c r="C321" t="s">
        <v>1051</v>
      </c>
      <c r="D321" t="s">
        <v>1145</v>
      </c>
      <c r="E321" t="s">
        <v>53</v>
      </c>
      <c r="F321" t="s">
        <v>51</v>
      </c>
      <c r="G321" t="s">
        <v>5965</v>
      </c>
      <c r="H321" s="5">
        <v>239.73333333333335</v>
      </c>
      <c r="I321"/>
    </row>
    <row r="322" spans="3:9" x14ac:dyDescent="0.3">
      <c r="C322" t="s">
        <v>4127</v>
      </c>
      <c r="D322" t="s">
        <v>4552</v>
      </c>
      <c r="E322" t="s">
        <v>50</v>
      </c>
      <c r="F322" t="s">
        <v>51</v>
      </c>
      <c r="G322" t="s">
        <v>5966</v>
      </c>
      <c r="H322" s="5">
        <v>231.61666666666667</v>
      </c>
      <c r="I322"/>
    </row>
    <row r="323" spans="3:9" x14ac:dyDescent="0.3">
      <c r="C323" t="s">
        <v>674</v>
      </c>
      <c r="D323" t="s">
        <v>5481</v>
      </c>
      <c r="E323" t="s">
        <v>50</v>
      </c>
      <c r="F323" t="s">
        <v>52</v>
      </c>
      <c r="G323" t="s">
        <v>5967</v>
      </c>
      <c r="H323" s="5">
        <v>220.28333333333336</v>
      </c>
      <c r="I323"/>
    </row>
    <row r="324" spans="3:9" x14ac:dyDescent="0.3">
      <c r="C324" t="s">
        <v>5885</v>
      </c>
      <c r="D324" t="s">
        <v>346</v>
      </c>
      <c r="E324" t="s">
        <v>50</v>
      </c>
      <c r="F324" t="s">
        <v>52</v>
      </c>
      <c r="G324" t="s">
        <v>5968</v>
      </c>
      <c r="H324" s="5">
        <v>214.71666666666667</v>
      </c>
      <c r="I324"/>
    </row>
    <row r="325" spans="3:9" x14ac:dyDescent="0.3">
      <c r="C325" t="s">
        <v>234</v>
      </c>
      <c r="D325" t="s">
        <v>5491</v>
      </c>
      <c r="E325" t="s">
        <v>50</v>
      </c>
      <c r="F325" t="s">
        <v>52</v>
      </c>
      <c r="G325" t="s">
        <v>5969</v>
      </c>
      <c r="H325" s="5">
        <v>208.81666666666666</v>
      </c>
      <c r="I325"/>
    </row>
    <row r="326" spans="3:9" x14ac:dyDescent="0.3">
      <c r="C326" t="s">
        <v>4124</v>
      </c>
      <c r="D326" t="s">
        <v>3858</v>
      </c>
      <c r="E326" t="s">
        <v>53</v>
      </c>
      <c r="F326" t="s">
        <v>51</v>
      </c>
      <c r="G326" t="s">
        <v>5970</v>
      </c>
      <c r="H326" s="5">
        <v>198.83333333333334</v>
      </c>
      <c r="I326"/>
    </row>
    <row r="327" spans="3:9" x14ac:dyDescent="0.3">
      <c r="C327" t="s">
        <v>5886</v>
      </c>
      <c r="D327" t="s">
        <v>5548</v>
      </c>
      <c r="E327" t="s">
        <v>53</v>
      </c>
      <c r="F327" t="s">
        <v>51</v>
      </c>
      <c r="G327" t="s">
        <v>5971</v>
      </c>
      <c r="H327" s="5">
        <v>186.48333333333335</v>
      </c>
      <c r="I327"/>
    </row>
    <row r="328" spans="3:9" x14ac:dyDescent="0.3">
      <c r="C328" t="s">
        <v>81</v>
      </c>
      <c r="D328" t="s">
        <v>231</v>
      </c>
      <c r="E328" t="s">
        <v>53</v>
      </c>
      <c r="F328" t="s">
        <v>51</v>
      </c>
      <c r="G328" t="s">
        <v>5972</v>
      </c>
      <c r="H328" s="5">
        <v>178.75</v>
      </c>
      <c r="I328"/>
    </row>
    <row r="329" spans="3:9" x14ac:dyDescent="0.3">
      <c r="C329" t="s">
        <v>5887</v>
      </c>
      <c r="D329" t="s">
        <v>2615</v>
      </c>
      <c r="E329" t="s">
        <v>53</v>
      </c>
      <c r="F329" t="s">
        <v>52</v>
      </c>
      <c r="G329" t="s">
        <v>5973</v>
      </c>
      <c r="H329" s="5">
        <v>173.08333333333334</v>
      </c>
      <c r="I329"/>
    </row>
    <row r="330" spans="3:9" x14ac:dyDescent="0.3">
      <c r="C330" t="s">
        <v>4109</v>
      </c>
      <c r="D330" t="s">
        <v>737</v>
      </c>
      <c r="E330" t="s">
        <v>50</v>
      </c>
      <c r="F330" t="s">
        <v>51</v>
      </c>
      <c r="G330" t="s">
        <v>5974</v>
      </c>
      <c r="H330" s="5">
        <v>163.95000000000002</v>
      </c>
      <c r="I330"/>
    </row>
    <row r="331" spans="3:9" x14ac:dyDescent="0.3">
      <c r="C331" t="s">
        <v>5883</v>
      </c>
      <c r="D331" t="s">
        <v>5456</v>
      </c>
      <c r="E331" t="s">
        <v>50</v>
      </c>
      <c r="F331" t="s">
        <v>51</v>
      </c>
      <c r="G331" t="s">
        <v>5975</v>
      </c>
      <c r="H331" s="5">
        <v>158.9</v>
      </c>
      <c r="I331"/>
    </row>
    <row r="332" spans="3:9" x14ac:dyDescent="0.3">
      <c r="C332" t="s">
        <v>2033</v>
      </c>
      <c r="D332" t="s">
        <v>2275</v>
      </c>
      <c r="E332" t="s">
        <v>50</v>
      </c>
      <c r="F332" t="s">
        <v>52</v>
      </c>
      <c r="G332" t="s">
        <v>5976</v>
      </c>
      <c r="H332" s="5">
        <v>138.08333333333334</v>
      </c>
      <c r="I332"/>
    </row>
    <row r="333" spans="3:9" x14ac:dyDescent="0.3">
      <c r="C333" t="s">
        <v>3250</v>
      </c>
      <c r="D333" t="s">
        <v>451</v>
      </c>
      <c r="E333" t="s">
        <v>53</v>
      </c>
      <c r="F333" t="s">
        <v>52</v>
      </c>
      <c r="G333" t="s">
        <v>5977</v>
      </c>
      <c r="H333" s="5">
        <v>133.05000000000001</v>
      </c>
      <c r="I333"/>
    </row>
    <row r="334" spans="3:9" x14ac:dyDescent="0.3">
      <c r="C334" t="s">
        <v>481</v>
      </c>
      <c r="D334" t="s">
        <v>5501</v>
      </c>
      <c r="E334" t="s">
        <v>50</v>
      </c>
      <c r="F334" t="s">
        <v>52</v>
      </c>
      <c r="G334" t="s">
        <v>5978</v>
      </c>
      <c r="H334" s="5">
        <v>104.10000000000001</v>
      </c>
      <c r="I334"/>
    </row>
    <row r="335" spans="3:9" x14ac:dyDescent="0.3">
      <c r="C335" t="s">
        <v>3205</v>
      </c>
      <c r="D335" t="s">
        <v>5506</v>
      </c>
      <c r="E335" t="s">
        <v>50</v>
      </c>
      <c r="F335" t="s">
        <v>52</v>
      </c>
      <c r="G335" t="s">
        <v>5979</v>
      </c>
      <c r="H335" s="5">
        <v>99.050000000000011</v>
      </c>
      <c r="I335"/>
    </row>
    <row r="336" spans="3:9" x14ac:dyDescent="0.3">
      <c r="C336" t="s">
        <v>5096</v>
      </c>
      <c r="D336" t="s">
        <v>1095</v>
      </c>
      <c r="E336" t="s">
        <v>53</v>
      </c>
      <c r="F336" t="s">
        <v>51</v>
      </c>
      <c r="G336" t="s">
        <v>5980</v>
      </c>
      <c r="H336" s="5">
        <v>84.583333333333343</v>
      </c>
      <c r="I336"/>
    </row>
    <row r="337" spans="1:9" x14ac:dyDescent="0.3">
      <c r="C337" t="s">
        <v>5884</v>
      </c>
      <c r="D337" t="s">
        <v>5463</v>
      </c>
      <c r="E337" t="s">
        <v>50</v>
      </c>
      <c r="F337" t="s">
        <v>51</v>
      </c>
      <c r="G337" t="s">
        <v>5981</v>
      </c>
      <c r="H337" s="5">
        <v>80.299999929999998</v>
      </c>
      <c r="I337"/>
    </row>
    <row r="338" spans="1:9" x14ac:dyDescent="0.3">
      <c r="C338" t="s">
        <v>4115</v>
      </c>
      <c r="D338" t="s">
        <v>5584</v>
      </c>
      <c r="E338" t="s">
        <v>53</v>
      </c>
      <c r="F338" t="s">
        <v>51</v>
      </c>
      <c r="G338" t="s">
        <v>5982</v>
      </c>
      <c r="H338" s="5">
        <v>80.299999929999998</v>
      </c>
      <c r="I338"/>
    </row>
    <row r="339" spans="1:9" x14ac:dyDescent="0.3">
      <c r="C339" t="s">
        <v>3189</v>
      </c>
      <c r="D339" t="s">
        <v>5595</v>
      </c>
      <c r="E339" t="s">
        <v>53</v>
      </c>
      <c r="F339" t="s">
        <v>51</v>
      </c>
      <c r="G339" t="s">
        <v>5983</v>
      </c>
      <c r="H339" s="5">
        <v>80.299999919999991</v>
      </c>
      <c r="I339"/>
    </row>
    <row r="340" spans="1:9" x14ac:dyDescent="0.3">
      <c r="B340" s="29" t="s">
        <v>5984</v>
      </c>
      <c r="C340" s="29"/>
      <c r="D340" s="29"/>
      <c r="E340" s="29"/>
      <c r="F340" s="29"/>
      <c r="G340" s="29"/>
      <c r="H340" s="35">
        <v>4050.9666664466681</v>
      </c>
      <c r="I340"/>
    </row>
    <row r="341" spans="1:9" x14ac:dyDescent="0.3">
      <c r="B341">
        <v>60.4</v>
      </c>
      <c r="C341" t="s">
        <v>5888</v>
      </c>
      <c r="D341" t="s">
        <v>2706</v>
      </c>
      <c r="E341" t="s">
        <v>53</v>
      </c>
      <c r="F341" t="s">
        <v>51</v>
      </c>
      <c r="G341" t="s">
        <v>5985</v>
      </c>
      <c r="H341" s="5">
        <v>260.39999999999998</v>
      </c>
      <c r="I341"/>
    </row>
    <row r="342" spans="1:9" x14ac:dyDescent="0.3">
      <c r="C342" t="s">
        <v>3247</v>
      </c>
      <c r="D342" t="s">
        <v>2859</v>
      </c>
      <c r="E342" t="s">
        <v>53</v>
      </c>
      <c r="F342" t="s">
        <v>51</v>
      </c>
      <c r="G342" t="s">
        <v>5986</v>
      </c>
      <c r="H342" s="5">
        <v>248.53333333333333</v>
      </c>
      <c r="I342"/>
    </row>
    <row r="343" spans="1:9" x14ac:dyDescent="0.3">
      <c r="C343" t="s">
        <v>2106</v>
      </c>
      <c r="D343" t="s">
        <v>1940</v>
      </c>
      <c r="E343" t="s">
        <v>53</v>
      </c>
      <c r="F343" t="s">
        <v>51</v>
      </c>
      <c r="G343" t="s">
        <v>5987</v>
      </c>
      <c r="H343" s="5">
        <v>211.61666666666667</v>
      </c>
      <c r="I343"/>
    </row>
    <row r="344" spans="1:9" x14ac:dyDescent="0.3">
      <c r="C344" t="s">
        <v>1189</v>
      </c>
      <c r="D344" t="s">
        <v>1177</v>
      </c>
      <c r="E344" t="s">
        <v>53</v>
      </c>
      <c r="F344" t="s">
        <v>51</v>
      </c>
      <c r="G344" t="s">
        <v>5988</v>
      </c>
      <c r="H344" s="5">
        <v>206.36666666666667</v>
      </c>
      <c r="I344"/>
    </row>
    <row r="345" spans="1:9" x14ac:dyDescent="0.3">
      <c r="C345" t="s">
        <v>2113</v>
      </c>
      <c r="D345" t="s">
        <v>319</v>
      </c>
      <c r="E345" t="s">
        <v>53</v>
      </c>
      <c r="F345" t="s">
        <v>52</v>
      </c>
      <c r="G345" t="s">
        <v>5989</v>
      </c>
      <c r="H345" s="5">
        <v>200.25</v>
      </c>
      <c r="I345"/>
    </row>
    <row r="346" spans="1:9" x14ac:dyDescent="0.3">
      <c r="C346" t="s">
        <v>221</v>
      </c>
      <c r="D346" t="s">
        <v>3115</v>
      </c>
      <c r="E346" t="s">
        <v>53</v>
      </c>
      <c r="F346" t="s">
        <v>52</v>
      </c>
      <c r="G346" t="s">
        <v>5990</v>
      </c>
      <c r="H346" s="5">
        <v>172.60000000000002</v>
      </c>
      <c r="I346"/>
    </row>
    <row r="347" spans="1:9" x14ac:dyDescent="0.3">
      <c r="B347" s="29" t="s">
        <v>5991</v>
      </c>
      <c r="C347" s="29"/>
      <c r="D347" s="29"/>
      <c r="E347" s="29"/>
      <c r="F347" s="29"/>
      <c r="G347" s="29"/>
      <c r="H347" s="35">
        <v>1299.7666666666667</v>
      </c>
      <c r="I347"/>
    </row>
    <row r="348" spans="1:9" x14ac:dyDescent="0.3">
      <c r="B348">
        <v>39.700000000000003</v>
      </c>
      <c r="C348" t="s">
        <v>5889</v>
      </c>
      <c r="D348" t="s">
        <v>5721</v>
      </c>
      <c r="E348" t="s">
        <v>53</v>
      </c>
      <c r="F348" t="s">
        <v>51</v>
      </c>
      <c r="G348" t="s">
        <v>5992</v>
      </c>
      <c r="H348" s="5">
        <v>239.7</v>
      </c>
      <c r="I348"/>
    </row>
    <row r="349" spans="1:9" s="6" customFormat="1" x14ac:dyDescent="0.3">
      <c r="A349"/>
      <c r="B349"/>
      <c r="C349" t="s">
        <v>1054</v>
      </c>
      <c r="D349" t="s">
        <v>760</v>
      </c>
      <c r="E349" t="s">
        <v>53</v>
      </c>
      <c r="F349" t="s">
        <v>51</v>
      </c>
      <c r="G349" t="s">
        <v>5993</v>
      </c>
      <c r="H349" s="5">
        <v>233.68333333333331</v>
      </c>
      <c r="I349"/>
    </row>
    <row r="350" spans="1:9" s="6" customFormat="1" x14ac:dyDescent="0.3">
      <c r="A350"/>
      <c r="B350"/>
      <c r="C350" t="s">
        <v>2046</v>
      </c>
      <c r="D350" t="s">
        <v>5732</v>
      </c>
      <c r="E350" t="s">
        <v>53</v>
      </c>
      <c r="F350" t="s">
        <v>51</v>
      </c>
      <c r="G350" t="s">
        <v>5994</v>
      </c>
      <c r="H350" s="5">
        <v>224.58333333333331</v>
      </c>
      <c r="I350"/>
    </row>
    <row r="351" spans="1:9" x14ac:dyDescent="0.3">
      <c r="C351" t="s">
        <v>82</v>
      </c>
      <c r="D351" t="s">
        <v>66</v>
      </c>
      <c r="E351" t="s">
        <v>53</v>
      </c>
      <c r="F351" t="s">
        <v>51</v>
      </c>
      <c r="G351" t="s">
        <v>5995</v>
      </c>
      <c r="H351" s="5">
        <v>196.63333333333333</v>
      </c>
      <c r="I351"/>
    </row>
    <row r="352" spans="1:9" x14ac:dyDescent="0.3">
      <c r="C352" t="s">
        <v>5111</v>
      </c>
      <c r="D352" t="s">
        <v>3135</v>
      </c>
      <c r="E352" t="s">
        <v>53</v>
      </c>
      <c r="F352" t="s">
        <v>51</v>
      </c>
      <c r="G352" t="s">
        <v>5996</v>
      </c>
      <c r="H352" s="5">
        <v>187.43333333333334</v>
      </c>
      <c r="I352"/>
    </row>
    <row r="353" spans="2:9" x14ac:dyDescent="0.3">
      <c r="C353" t="s">
        <v>5110</v>
      </c>
      <c r="D353" t="s">
        <v>834</v>
      </c>
      <c r="E353" t="s">
        <v>53</v>
      </c>
      <c r="F353" t="s">
        <v>51</v>
      </c>
      <c r="G353" t="s">
        <v>5997</v>
      </c>
      <c r="H353" s="5">
        <v>175.08333333333331</v>
      </c>
      <c r="I353"/>
    </row>
    <row r="354" spans="2:9" x14ac:dyDescent="0.3">
      <c r="C354" t="s">
        <v>4121</v>
      </c>
      <c r="D354" t="s">
        <v>3997</v>
      </c>
      <c r="E354" t="s">
        <v>53</v>
      </c>
      <c r="F354" t="s">
        <v>52</v>
      </c>
      <c r="G354" t="s">
        <v>5998</v>
      </c>
      <c r="H354" s="5">
        <v>168.61666666666665</v>
      </c>
      <c r="I354"/>
    </row>
    <row r="355" spans="2:9" x14ac:dyDescent="0.3">
      <c r="C355" t="s">
        <v>5103</v>
      </c>
      <c r="D355" t="s">
        <v>4854</v>
      </c>
      <c r="E355" t="s">
        <v>53</v>
      </c>
      <c r="F355" t="s">
        <v>51</v>
      </c>
      <c r="G355" t="s">
        <v>5999</v>
      </c>
      <c r="H355" s="5">
        <v>162.89999999999998</v>
      </c>
      <c r="I355"/>
    </row>
    <row r="356" spans="2:9" x14ac:dyDescent="0.3">
      <c r="C356" t="s">
        <v>4117</v>
      </c>
      <c r="D356" t="s">
        <v>5764</v>
      </c>
      <c r="E356" t="s">
        <v>53</v>
      </c>
      <c r="F356" t="s">
        <v>51</v>
      </c>
      <c r="G356" t="s">
        <v>5227</v>
      </c>
      <c r="H356" s="5">
        <v>157.56666666666666</v>
      </c>
      <c r="I356"/>
    </row>
    <row r="357" spans="2:9" x14ac:dyDescent="0.3">
      <c r="C357" t="s">
        <v>5107</v>
      </c>
      <c r="D357" t="s">
        <v>4912</v>
      </c>
      <c r="E357" t="s">
        <v>53</v>
      </c>
      <c r="F357" t="s">
        <v>51</v>
      </c>
      <c r="G357" t="s">
        <v>6000</v>
      </c>
      <c r="H357" s="5">
        <v>147.06666666666666</v>
      </c>
      <c r="I357"/>
    </row>
    <row r="358" spans="2:9" x14ac:dyDescent="0.3">
      <c r="C358" t="s">
        <v>3221</v>
      </c>
      <c r="D358" t="s">
        <v>3056</v>
      </c>
      <c r="E358" t="s">
        <v>53</v>
      </c>
      <c r="F358" t="s">
        <v>51</v>
      </c>
      <c r="G358" t="s">
        <v>6001</v>
      </c>
      <c r="H358" s="5">
        <v>137.5</v>
      </c>
      <c r="I358"/>
    </row>
    <row r="359" spans="2:9" x14ac:dyDescent="0.3">
      <c r="C359" t="s">
        <v>3212</v>
      </c>
      <c r="D359" t="s">
        <v>3952</v>
      </c>
      <c r="E359" t="s">
        <v>53</v>
      </c>
      <c r="F359" t="s">
        <v>51</v>
      </c>
      <c r="G359" t="s">
        <v>6002</v>
      </c>
      <c r="H359" s="5">
        <v>129.64999999999998</v>
      </c>
      <c r="I359"/>
    </row>
    <row r="360" spans="2:9" x14ac:dyDescent="0.3">
      <c r="C360" t="s">
        <v>482</v>
      </c>
      <c r="D360" t="s">
        <v>5792</v>
      </c>
      <c r="E360" t="s">
        <v>53</v>
      </c>
      <c r="F360" t="s">
        <v>51</v>
      </c>
      <c r="G360" t="s">
        <v>6003</v>
      </c>
      <c r="H360" s="5">
        <v>123.23333333333332</v>
      </c>
      <c r="I360"/>
    </row>
    <row r="361" spans="2:9" x14ac:dyDescent="0.3">
      <c r="C361" t="s">
        <v>5890</v>
      </c>
      <c r="D361" t="s">
        <v>3125</v>
      </c>
      <c r="E361" t="s">
        <v>53</v>
      </c>
      <c r="F361" t="s">
        <v>51</v>
      </c>
      <c r="G361" t="s">
        <v>6004</v>
      </c>
      <c r="H361" s="5">
        <v>117.66666666666666</v>
      </c>
      <c r="I361"/>
    </row>
    <row r="362" spans="2:9" x14ac:dyDescent="0.3">
      <c r="C362" t="s">
        <v>5891</v>
      </c>
      <c r="D362" t="s">
        <v>5814</v>
      </c>
      <c r="E362" t="s">
        <v>53</v>
      </c>
      <c r="F362" t="s">
        <v>51</v>
      </c>
      <c r="G362" t="s">
        <v>6005</v>
      </c>
      <c r="H362" s="5">
        <v>105.71666666666665</v>
      </c>
      <c r="I362"/>
    </row>
    <row r="363" spans="2:9" x14ac:dyDescent="0.3">
      <c r="C363" t="s">
        <v>78</v>
      </c>
      <c r="D363" t="s">
        <v>5822</v>
      </c>
      <c r="E363" t="s">
        <v>53</v>
      </c>
      <c r="F363" t="s">
        <v>51</v>
      </c>
      <c r="G363" t="s">
        <v>6006</v>
      </c>
      <c r="H363" s="5">
        <v>85.083333333333314</v>
      </c>
      <c r="I363"/>
    </row>
    <row r="364" spans="2:9" x14ac:dyDescent="0.3">
      <c r="C364" t="s">
        <v>5892</v>
      </c>
      <c r="D364" t="s">
        <v>5831</v>
      </c>
      <c r="E364" t="s">
        <v>53</v>
      </c>
      <c r="F364" t="s">
        <v>51</v>
      </c>
      <c r="G364" t="s">
        <v>6007</v>
      </c>
      <c r="H364" s="5">
        <v>73.816666666666663</v>
      </c>
      <c r="I364"/>
    </row>
    <row r="365" spans="2:9" x14ac:dyDescent="0.3">
      <c r="B365" s="29" t="s">
        <v>6008</v>
      </c>
      <c r="C365" s="29"/>
      <c r="D365" s="29"/>
      <c r="E365" s="29"/>
      <c r="F365" s="29"/>
      <c r="G365" s="29"/>
      <c r="H365" s="35">
        <v>2665.9333333333329</v>
      </c>
      <c r="I365"/>
    </row>
    <row r="366" spans="2:9" x14ac:dyDescent="0.3">
      <c r="B366">
        <v>20</v>
      </c>
      <c r="C366" t="s">
        <v>2118</v>
      </c>
      <c r="D366" t="s">
        <v>255</v>
      </c>
      <c r="E366" t="s">
        <v>53</v>
      </c>
      <c r="F366" t="s">
        <v>4066</v>
      </c>
      <c r="G366" t="s">
        <v>6009</v>
      </c>
      <c r="H366" s="5">
        <v>220</v>
      </c>
      <c r="I366"/>
    </row>
    <row r="367" spans="2:9" x14ac:dyDescent="0.3">
      <c r="C367" t="s">
        <v>5893</v>
      </c>
      <c r="D367" t="s">
        <v>265</v>
      </c>
      <c r="E367" t="s">
        <v>53</v>
      </c>
      <c r="F367" t="s">
        <v>4066</v>
      </c>
      <c r="G367" t="s">
        <v>6010</v>
      </c>
      <c r="H367" s="5">
        <v>200.63333333333333</v>
      </c>
      <c r="I367"/>
    </row>
    <row r="368" spans="2:9" x14ac:dyDescent="0.3">
      <c r="B368" s="29" t="s">
        <v>104</v>
      </c>
      <c r="C368" s="29"/>
      <c r="D368" s="29"/>
      <c r="E368" s="29"/>
      <c r="F368" s="29"/>
      <c r="G368" s="29"/>
      <c r="H368" s="35">
        <v>420.63333333333333</v>
      </c>
      <c r="I368"/>
    </row>
    <row r="369" spans="1:9" x14ac:dyDescent="0.3">
      <c r="A369" t="s">
        <v>6011</v>
      </c>
      <c r="C369"/>
      <c r="D369"/>
      <c r="E369"/>
      <c r="F369"/>
      <c r="H369" s="5">
        <v>13355.56666613667</v>
      </c>
      <c r="I369"/>
    </row>
    <row r="370" spans="1:9" x14ac:dyDescent="0.3">
      <c r="A370" t="s">
        <v>6650</v>
      </c>
      <c r="B370">
        <v>124</v>
      </c>
      <c r="C370" t="s">
        <v>5090</v>
      </c>
      <c r="D370" t="s">
        <v>5721</v>
      </c>
      <c r="E370" t="s">
        <v>50</v>
      </c>
      <c r="F370" t="s">
        <v>51</v>
      </c>
      <c r="G370" t="s">
        <v>7266</v>
      </c>
      <c r="H370" s="5">
        <v>324</v>
      </c>
      <c r="I370"/>
    </row>
    <row r="371" spans="1:9" x14ac:dyDescent="0.3">
      <c r="C371" t="s">
        <v>475</v>
      </c>
      <c r="D371" t="s">
        <v>6019</v>
      </c>
      <c r="E371" t="s">
        <v>50</v>
      </c>
      <c r="F371" t="s">
        <v>51</v>
      </c>
      <c r="G371" t="s">
        <v>7267</v>
      </c>
      <c r="H371" s="5">
        <v>311.33333333333331</v>
      </c>
      <c r="I371"/>
    </row>
    <row r="372" spans="1:9" x14ac:dyDescent="0.3">
      <c r="C372" t="s">
        <v>7391</v>
      </c>
      <c r="D372" t="s">
        <v>4352</v>
      </c>
      <c r="E372" t="s">
        <v>50</v>
      </c>
      <c r="F372" t="s">
        <v>51</v>
      </c>
      <c r="G372" t="s">
        <v>7268</v>
      </c>
      <c r="H372" s="5">
        <v>299.26666666666665</v>
      </c>
      <c r="I372"/>
    </row>
    <row r="373" spans="1:9" x14ac:dyDescent="0.3">
      <c r="C373" t="s">
        <v>5882</v>
      </c>
      <c r="D373" t="s">
        <v>62</v>
      </c>
      <c r="E373" t="s">
        <v>50</v>
      </c>
      <c r="F373" t="s">
        <v>52</v>
      </c>
      <c r="G373" t="s">
        <v>7269</v>
      </c>
      <c r="H373" s="5">
        <v>277.71666666666664</v>
      </c>
      <c r="I373"/>
    </row>
    <row r="374" spans="1:9" x14ac:dyDescent="0.3">
      <c r="C374" t="s">
        <v>6612</v>
      </c>
      <c r="D374" t="s">
        <v>1287</v>
      </c>
      <c r="E374" t="s">
        <v>50</v>
      </c>
      <c r="F374" t="s">
        <v>51</v>
      </c>
      <c r="G374" t="s">
        <v>7270</v>
      </c>
      <c r="H374" s="5">
        <v>239.15</v>
      </c>
      <c r="I374"/>
    </row>
    <row r="375" spans="1:9" x14ac:dyDescent="0.3">
      <c r="C375" t="s">
        <v>478</v>
      </c>
      <c r="D375" t="s">
        <v>1162</v>
      </c>
      <c r="E375" t="s">
        <v>50</v>
      </c>
      <c r="F375" t="s">
        <v>52</v>
      </c>
      <c r="G375" t="s">
        <v>7271</v>
      </c>
      <c r="H375" s="5">
        <v>218.78333333333333</v>
      </c>
      <c r="I375"/>
    </row>
    <row r="376" spans="1:9" x14ac:dyDescent="0.3">
      <c r="C376" t="s">
        <v>6613</v>
      </c>
      <c r="D376" t="s">
        <v>787</v>
      </c>
      <c r="E376" t="s">
        <v>50</v>
      </c>
      <c r="F376" t="s">
        <v>52</v>
      </c>
      <c r="G376" t="s">
        <v>7272</v>
      </c>
      <c r="H376" s="5">
        <v>175.58333333333334</v>
      </c>
      <c r="I376"/>
    </row>
    <row r="377" spans="1:9" x14ac:dyDescent="0.3">
      <c r="B377" s="29" t="s">
        <v>7273</v>
      </c>
      <c r="C377" s="29"/>
      <c r="D377" s="29"/>
      <c r="E377" s="29"/>
      <c r="F377" s="29"/>
      <c r="G377" s="29"/>
      <c r="H377" s="35">
        <v>1845.8333333333333</v>
      </c>
      <c r="I377"/>
    </row>
    <row r="378" spans="1:9" x14ac:dyDescent="0.3">
      <c r="B378">
        <v>84.9</v>
      </c>
      <c r="C378" t="s">
        <v>3255</v>
      </c>
      <c r="D378" t="s">
        <v>6100</v>
      </c>
      <c r="E378" t="s">
        <v>50</v>
      </c>
      <c r="F378" t="s">
        <v>51</v>
      </c>
      <c r="G378" t="s">
        <v>7274</v>
      </c>
      <c r="H378" s="5">
        <v>284.89999999999998</v>
      </c>
      <c r="I378"/>
    </row>
    <row r="379" spans="1:9" x14ac:dyDescent="0.3">
      <c r="C379" t="s">
        <v>460</v>
      </c>
      <c r="D379" t="s">
        <v>3748</v>
      </c>
      <c r="E379" t="s">
        <v>50</v>
      </c>
      <c r="F379" t="s">
        <v>51</v>
      </c>
      <c r="G379" t="s">
        <v>7275</v>
      </c>
      <c r="H379" s="5">
        <v>263.5</v>
      </c>
      <c r="I379"/>
    </row>
    <row r="380" spans="1:9" x14ac:dyDescent="0.3">
      <c r="C380" t="s">
        <v>6614</v>
      </c>
      <c r="D380" t="s">
        <v>880</v>
      </c>
      <c r="E380" t="s">
        <v>50</v>
      </c>
      <c r="F380" t="s">
        <v>51</v>
      </c>
      <c r="G380" t="s">
        <v>7276</v>
      </c>
      <c r="H380" s="5">
        <v>258.46666666666664</v>
      </c>
      <c r="I380"/>
    </row>
    <row r="381" spans="1:9" x14ac:dyDescent="0.3">
      <c r="C381" t="s">
        <v>6615</v>
      </c>
      <c r="D381" t="s">
        <v>6115</v>
      </c>
      <c r="E381" t="s">
        <v>50</v>
      </c>
      <c r="F381" t="s">
        <v>51</v>
      </c>
      <c r="G381" t="s">
        <v>7277</v>
      </c>
      <c r="H381" s="5">
        <v>238.84999999999997</v>
      </c>
      <c r="I381"/>
    </row>
    <row r="382" spans="1:9" x14ac:dyDescent="0.3">
      <c r="C382" t="s">
        <v>6618</v>
      </c>
      <c r="D382" t="s">
        <v>2661</v>
      </c>
      <c r="E382" t="s">
        <v>53</v>
      </c>
      <c r="F382" t="s">
        <v>51</v>
      </c>
      <c r="G382" t="s">
        <v>7278</v>
      </c>
      <c r="H382" s="5">
        <v>233.74999999999997</v>
      </c>
      <c r="I382"/>
    </row>
    <row r="383" spans="1:9" x14ac:dyDescent="0.3">
      <c r="C383" t="s">
        <v>5092</v>
      </c>
      <c r="D383" t="s">
        <v>2678</v>
      </c>
      <c r="E383" t="s">
        <v>53</v>
      </c>
      <c r="F383" t="s">
        <v>51</v>
      </c>
      <c r="G383" t="s">
        <v>7279</v>
      </c>
      <c r="H383" s="5">
        <v>228.7</v>
      </c>
      <c r="I383"/>
    </row>
    <row r="384" spans="1:9" x14ac:dyDescent="0.3">
      <c r="C384" t="s">
        <v>2043</v>
      </c>
      <c r="D384" t="s">
        <v>1583</v>
      </c>
      <c r="E384" t="s">
        <v>53</v>
      </c>
      <c r="F384" t="s">
        <v>51</v>
      </c>
      <c r="G384" t="s">
        <v>7280</v>
      </c>
      <c r="H384" s="5">
        <v>219.45</v>
      </c>
      <c r="I384"/>
    </row>
    <row r="385" spans="2:9" x14ac:dyDescent="0.3">
      <c r="C385" t="s">
        <v>6617</v>
      </c>
      <c r="D385" t="s">
        <v>6150</v>
      </c>
      <c r="E385" t="s">
        <v>50</v>
      </c>
      <c r="F385" t="s">
        <v>52</v>
      </c>
      <c r="G385" t="s">
        <v>7281</v>
      </c>
      <c r="H385" s="5">
        <v>199.60000000000002</v>
      </c>
      <c r="I385"/>
    </row>
    <row r="386" spans="2:9" x14ac:dyDescent="0.3">
      <c r="C386" t="s">
        <v>3250</v>
      </c>
      <c r="D386" t="s">
        <v>63</v>
      </c>
      <c r="E386" t="s">
        <v>53</v>
      </c>
      <c r="F386" t="s">
        <v>52</v>
      </c>
      <c r="G386" t="s">
        <v>7282</v>
      </c>
      <c r="H386" s="5">
        <v>193.58333333333334</v>
      </c>
      <c r="I386"/>
    </row>
    <row r="387" spans="2:9" x14ac:dyDescent="0.3">
      <c r="C387" t="s">
        <v>6616</v>
      </c>
      <c r="D387" t="s">
        <v>6123</v>
      </c>
      <c r="E387" t="s">
        <v>50</v>
      </c>
      <c r="F387" t="s">
        <v>51</v>
      </c>
      <c r="G387" t="s">
        <v>7283</v>
      </c>
      <c r="H387" s="5">
        <v>180.26666666666668</v>
      </c>
      <c r="I387"/>
    </row>
    <row r="388" spans="2:9" x14ac:dyDescent="0.3">
      <c r="C388" t="s">
        <v>6622</v>
      </c>
      <c r="D388" t="s">
        <v>6312</v>
      </c>
      <c r="E388" t="s">
        <v>53</v>
      </c>
      <c r="F388" t="s">
        <v>52</v>
      </c>
      <c r="G388" t="s">
        <v>7284</v>
      </c>
      <c r="H388" s="5">
        <v>171</v>
      </c>
      <c r="I388"/>
    </row>
    <row r="389" spans="2:9" x14ac:dyDescent="0.3">
      <c r="C389" t="s">
        <v>3251</v>
      </c>
      <c r="D389" t="s">
        <v>4684</v>
      </c>
      <c r="E389" t="s">
        <v>50</v>
      </c>
      <c r="F389" t="s">
        <v>52</v>
      </c>
      <c r="G389" t="s">
        <v>7285</v>
      </c>
      <c r="H389" s="5">
        <v>165.26666666666668</v>
      </c>
      <c r="I389"/>
    </row>
    <row r="390" spans="2:9" x14ac:dyDescent="0.3">
      <c r="C390" t="s">
        <v>4109</v>
      </c>
      <c r="D390" t="s">
        <v>6200</v>
      </c>
      <c r="E390" t="s">
        <v>53</v>
      </c>
      <c r="F390" t="s">
        <v>51</v>
      </c>
      <c r="G390" t="s">
        <v>7286</v>
      </c>
      <c r="H390" s="5">
        <v>157.80000000000001</v>
      </c>
      <c r="I390"/>
    </row>
    <row r="391" spans="2:9" x14ac:dyDescent="0.3">
      <c r="C391" t="s">
        <v>223</v>
      </c>
      <c r="D391" t="s">
        <v>6211</v>
      </c>
      <c r="E391" t="s">
        <v>53</v>
      </c>
      <c r="F391" t="s">
        <v>51</v>
      </c>
      <c r="G391" t="s">
        <v>7287</v>
      </c>
      <c r="H391" s="5">
        <v>152.5</v>
      </c>
      <c r="I391"/>
    </row>
    <row r="392" spans="2:9" x14ac:dyDescent="0.3">
      <c r="C392" t="s">
        <v>6619</v>
      </c>
      <c r="D392" t="s">
        <v>2811</v>
      </c>
      <c r="E392" t="s">
        <v>53</v>
      </c>
      <c r="F392" t="s">
        <v>51</v>
      </c>
      <c r="G392" t="s">
        <v>7288</v>
      </c>
      <c r="H392" s="5">
        <v>147.46666666666667</v>
      </c>
      <c r="I392"/>
    </row>
    <row r="393" spans="2:9" x14ac:dyDescent="0.3">
      <c r="C393" t="s">
        <v>4119</v>
      </c>
      <c r="D393" t="s">
        <v>6126</v>
      </c>
      <c r="E393" t="s">
        <v>50</v>
      </c>
      <c r="F393" t="s">
        <v>51</v>
      </c>
      <c r="G393" t="s">
        <v>7289</v>
      </c>
      <c r="H393" s="5">
        <v>142.33333333333334</v>
      </c>
      <c r="I393"/>
    </row>
    <row r="394" spans="2:9" x14ac:dyDescent="0.3">
      <c r="C394" t="s">
        <v>193</v>
      </c>
      <c r="D394" t="s">
        <v>6322</v>
      </c>
      <c r="E394" t="s">
        <v>53</v>
      </c>
      <c r="F394" t="s">
        <v>52</v>
      </c>
      <c r="G394" t="s">
        <v>7290</v>
      </c>
      <c r="H394" s="5">
        <v>129.51666666666668</v>
      </c>
      <c r="I394"/>
    </row>
    <row r="395" spans="2:9" x14ac:dyDescent="0.3">
      <c r="C395" t="s">
        <v>6620</v>
      </c>
      <c r="D395" t="s">
        <v>6235</v>
      </c>
      <c r="E395" t="s">
        <v>53</v>
      </c>
      <c r="F395" t="s">
        <v>51</v>
      </c>
      <c r="G395" t="s">
        <v>7291</v>
      </c>
      <c r="H395" s="5">
        <v>84.899999930000007</v>
      </c>
      <c r="I395"/>
    </row>
    <row r="396" spans="2:9" x14ac:dyDescent="0.3">
      <c r="C396" t="s">
        <v>6621</v>
      </c>
      <c r="D396" t="s">
        <v>6252</v>
      </c>
      <c r="E396" t="s">
        <v>53</v>
      </c>
      <c r="F396" t="s">
        <v>51</v>
      </c>
      <c r="G396" t="s">
        <v>7292</v>
      </c>
      <c r="H396" s="5">
        <v>84.899999919999999</v>
      </c>
      <c r="I396"/>
    </row>
    <row r="397" spans="2:9" x14ac:dyDescent="0.3">
      <c r="C397" t="s">
        <v>5098</v>
      </c>
      <c r="D397" t="s">
        <v>2952</v>
      </c>
      <c r="E397" t="s">
        <v>53</v>
      </c>
      <c r="F397" t="s">
        <v>51</v>
      </c>
      <c r="G397" t="s">
        <v>7293</v>
      </c>
      <c r="H397" s="5">
        <v>84.899999910000005</v>
      </c>
      <c r="I397"/>
    </row>
    <row r="398" spans="2:9" x14ac:dyDescent="0.3">
      <c r="B398" s="29" t="s">
        <v>7294</v>
      </c>
      <c r="C398" s="29"/>
      <c r="D398" s="29"/>
      <c r="E398" s="29"/>
      <c r="F398" s="29"/>
      <c r="G398" s="29"/>
      <c r="H398" s="35">
        <v>3621.6499997599999</v>
      </c>
      <c r="I398"/>
    </row>
    <row r="399" spans="2:9" x14ac:dyDescent="0.3">
      <c r="B399">
        <v>65.2</v>
      </c>
      <c r="C399" t="s">
        <v>4123</v>
      </c>
      <c r="D399" t="s">
        <v>3833</v>
      </c>
      <c r="E399" t="s">
        <v>53</v>
      </c>
      <c r="F399" t="s">
        <v>52</v>
      </c>
      <c r="G399" t="s">
        <v>7295</v>
      </c>
      <c r="H399" s="5">
        <v>265.2</v>
      </c>
      <c r="I399"/>
    </row>
    <row r="400" spans="2:9" x14ac:dyDescent="0.3">
      <c r="C400" t="s">
        <v>752</v>
      </c>
      <c r="D400" t="s">
        <v>6342</v>
      </c>
      <c r="E400" t="s">
        <v>53</v>
      </c>
      <c r="F400" t="s">
        <v>51</v>
      </c>
      <c r="G400" t="s">
        <v>7296</v>
      </c>
      <c r="H400" s="5">
        <v>222.78333333333333</v>
      </c>
      <c r="I400"/>
    </row>
    <row r="401" spans="2:9" x14ac:dyDescent="0.3">
      <c r="C401" t="s">
        <v>6623</v>
      </c>
      <c r="D401" t="s">
        <v>3125</v>
      </c>
      <c r="E401" t="s">
        <v>53</v>
      </c>
      <c r="F401" t="s">
        <v>51</v>
      </c>
      <c r="G401" t="s">
        <v>7297</v>
      </c>
      <c r="H401" s="5">
        <v>164.26666666666665</v>
      </c>
      <c r="I401"/>
    </row>
    <row r="402" spans="2:9" x14ac:dyDescent="0.3">
      <c r="B402" s="29" t="s">
        <v>7298</v>
      </c>
      <c r="C402" s="29"/>
      <c r="D402" s="29"/>
      <c r="E402" s="29"/>
      <c r="F402" s="29"/>
      <c r="G402" s="29"/>
      <c r="H402" s="35">
        <v>652.25</v>
      </c>
      <c r="I402"/>
    </row>
    <row r="403" spans="2:9" x14ac:dyDescent="0.3">
      <c r="B403">
        <v>42</v>
      </c>
      <c r="C403" t="s">
        <v>1054</v>
      </c>
      <c r="D403" t="s">
        <v>760</v>
      </c>
      <c r="E403" t="s">
        <v>53</v>
      </c>
      <c r="F403" t="s">
        <v>51</v>
      </c>
      <c r="G403" t="s">
        <v>7299</v>
      </c>
      <c r="H403" s="5">
        <v>242</v>
      </c>
      <c r="I403"/>
    </row>
    <row r="404" spans="2:9" x14ac:dyDescent="0.3">
      <c r="C404" t="s">
        <v>2058</v>
      </c>
      <c r="D404" t="s">
        <v>815</v>
      </c>
      <c r="E404" t="s">
        <v>53</v>
      </c>
      <c r="F404" t="s">
        <v>51</v>
      </c>
      <c r="G404" t="s">
        <v>7300</v>
      </c>
      <c r="H404" s="5">
        <v>233.36666666666667</v>
      </c>
      <c r="I404"/>
    </row>
    <row r="405" spans="2:9" x14ac:dyDescent="0.3">
      <c r="C405" t="s">
        <v>4128</v>
      </c>
      <c r="D405" t="s">
        <v>6389</v>
      </c>
      <c r="E405" t="s">
        <v>53</v>
      </c>
      <c r="F405" t="s">
        <v>51</v>
      </c>
      <c r="G405" t="s">
        <v>7301</v>
      </c>
      <c r="H405" s="5">
        <v>222.76666666666668</v>
      </c>
      <c r="I405"/>
    </row>
    <row r="406" spans="2:9" x14ac:dyDescent="0.3">
      <c r="C406" t="s">
        <v>2067</v>
      </c>
      <c r="D406" t="s">
        <v>548</v>
      </c>
      <c r="E406" t="s">
        <v>53</v>
      </c>
      <c r="F406" t="s">
        <v>51</v>
      </c>
      <c r="G406" t="s">
        <v>7302</v>
      </c>
      <c r="H406" s="5">
        <v>214.68333333333334</v>
      </c>
      <c r="I406"/>
    </row>
    <row r="407" spans="2:9" x14ac:dyDescent="0.3">
      <c r="C407" t="s">
        <v>2113</v>
      </c>
      <c r="D407" t="s">
        <v>319</v>
      </c>
      <c r="E407" t="s">
        <v>53</v>
      </c>
      <c r="F407" t="s">
        <v>52</v>
      </c>
      <c r="G407" t="s">
        <v>7303</v>
      </c>
      <c r="H407" s="5">
        <v>177.63333333333333</v>
      </c>
      <c r="I407"/>
    </row>
    <row r="408" spans="2:9" x14ac:dyDescent="0.3">
      <c r="C408" t="s">
        <v>4117</v>
      </c>
      <c r="D408" t="s">
        <v>6403</v>
      </c>
      <c r="E408" t="s">
        <v>53</v>
      </c>
      <c r="F408" t="s">
        <v>51</v>
      </c>
      <c r="G408" t="s">
        <v>7304</v>
      </c>
      <c r="H408" s="5">
        <v>170.36666666666667</v>
      </c>
      <c r="I408"/>
    </row>
    <row r="409" spans="2:9" x14ac:dyDescent="0.3">
      <c r="C409" t="s">
        <v>6624</v>
      </c>
      <c r="D409" t="s">
        <v>4884</v>
      </c>
      <c r="E409" t="s">
        <v>53</v>
      </c>
      <c r="F409" t="s">
        <v>51</v>
      </c>
      <c r="G409" t="s">
        <v>7305</v>
      </c>
      <c r="H409" s="5">
        <v>162.05000000000001</v>
      </c>
      <c r="I409"/>
    </row>
    <row r="410" spans="2:9" x14ac:dyDescent="0.3">
      <c r="C410" t="s">
        <v>5103</v>
      </c>
      <c r="D410" t="s">
        <v>4854</v>
      </c>
      <c r="E410" t="s">
        <v>53</v>
      </c>
      <c r="F410" t="s">
        <v>51</v>
      </c>
      <c r="G410" t="s">
        <v>7306</v>
      </c>
      <c r="H410" s="5">
        <v>156.66666666666666</v>
      </c>
      <c r="I410"/>
    </row>
    <row r="411" spans="2:9" x14ac:dyDescent="0.3">
      <c r="C411" t="s">
        <v>71</v>
      </c>
      <c r="D411" t="s">
        <v>6426</v>
      </c>
      <c r="E411" t="s">
        <v>53</v>
      </c>
      <c r="F411" t="s">
        <v>51</v>
      </c>
      <c r="G411" t="s">
        <v>7307</v>
      </c>
      <c r="H411" s="5">
        <v>151.48333333333335</v>
      </c>
      <c r="I411"/>
    </row>
    <row r="412" spans="2:9" x14ac:dyDescent="0.3">
      <c r="C412" t="s">
        <v>6625</v>
      </c>
      <c r="D412" t="s">
        <v>6436</v>
      </c>
      <c r="E412" t="s">
        <v>53</v>
      </c>
      <c r="F412" t="s">
        <v>51</v>
      </c>
      <c r="G412" t="s">
        <v>7308</v>
      </c>
      <c r="H412" s="5">
        <v>140.41666666666666</v>
      </c>
      <c r="I412"/>
    </row>
    <row r="413" spans="2:9" x14ac:dyDescent="0.3">
      <c r="C413" t="s">
        <v>3205</v>
      </c>
      <c r="D413" t="s">
        <v>6444</v>
      </c>
      <c r="E413" t="s">
        <v>53</v>
      </c>
      <c r="F413" t="s">
        <v>51</v>
      </c>
      <c r="G413" t="s">
        <v>7309</v>
      </c>
      <c r="H413" s="5">
        <v>128.43333333333334</v>
      </c>
      <c r="I413"/>
    </row>
    <row r="414" spans="2:9" x14ac:dyDescent="0.3">
      <c r="C414" t="s">
        <v>225</v>
      </c>
      <c r="D414" t="s">
        <v>1249</v>
      </c>
      <c r="E414" t="s">
        <v>53</v>
      </c>
      <c r="F414" t="s">
        <v>51</v>
      </c>
      <c r="G414" t="s">
        <v>7310</v>
      </c>
      <c r="H414" s="5">
        <v>123.06666666666666</v>
      </c>
      <c r="I414"/>
    </row>
    <row r="415" spans="2:9" x14ac:dyDescent="0.3">
      <c r="C415" t="s">
        <v>465</v>
      </c>
      <c r="D415" t="s">
        <v>6457</v>
      </c>
      <c r="E415" t="s">
        <v>53</v>
      </c>
      <c r="F415" t="s">
        <v>51</v>
      </c>
      <c r="G415" t="s">
        <v>7311</v>
      </c>
      <c r="H415" s="5">
        <v>117.98333333333333</v>
      </c>
      <c r="I415"/>
    </row>
    <row r="416" spans="2:9" x14ac:dyDescent="0.3">
      <c r="C416" t="s">
        <v>3221</v>
      </c>
      <c r="D416" t="s">
        <v>6465</v>
      </c>
      <c r="E416" t="s">
        <v>53</v>
      </c>
      <c r="F416" t="s">
        <v>51</v>
      </c>
      <c r="G416" t="s">
        <v>7312</v>
      </c>
      <c r="H416" s="5">
        <v>110.6</v>
      </c>
      <c r="I416"/>
    </row>
    <row r="417" spans="2:9" x14ac:dyDescent="0.3">
      <c r="C417" t="s">
        <v>2086</v>
      </c>
      <c r="D417" t="s">
        <v>1819</v>
      </c>
      <c r="E417" t="s">
        <v>53</v>
      </c>
      <c r="F417" t="s">
        <v>51</v>
      </c>
      <c r="G417" t="s">
        <v>7313</v>
      </c>
      <c r="H417" s="5">
        <v>105.43333333333334</v>
      </c>
      <c r="I417"/>
    </row>
    <row r="418" spans="2:9" x14ac:dyDescent="0.3">
      <c r="C418" t="s">
        <v>329</v>
      </c>
      <c r="D418" t="s">
        <v>6480</v>
      </c>
      <c r="E418" t="s">
        <v>53</v>
      </c>
      <c r="F418" t="s">
        <v>51</v>
      </c>
      <c r="G418" t="s">
        <v>7314</v>
      </c>
      <c r="H418" s="5">
        <v>97.716666666666669</v>
      </c>
      <c r="I418"/>
    </row>
    <row r="419" spans="2:9" x14ac:dyDescent="0.3">
      <c r="B419" s="29" t="s">
        <v>7315</v>
      </c>
      <c r="C419" s="29"/>
      <c r="D419" s="29"/>
      <c r="E419" s="29"/>
      <c r="F419" s="29"/>
      <c r="G419" s="29"/>
      <c r="H419" s="35">
        <v>2554.666666666667</v>
      </c>
      <c r="I419"/>
    </row>
    <row r="420" spans="2:9" x14ac:dyDescent="0.3">
      <c r="B420">
        <v>19.7</v>
      </c>
      <c r="C420" t="s">
        <v>459</v>
      </c>
      <c r="D420" t="s">
        <v>220</v>
      </c>
      <c r="E420" t="s">
        <v>53</v>
      </c>
      <c r="F420" t="s">
        <v>4066</v>
      </c>
      <c r="G420" t="s">
        <v>7316</v>
      </c>
      <c r="H420" s="5">
        <v>219.7</v>
      </c>
      <c r="I420"/>
    </row>
    <row r="421" spans="2:9" x14ac:dyDescent="0.3">
      <c r="C421" t="s">
        <v>6626</v>
      </c>
      <c r="D421" t="s">
        <v>5352</v>
      </c>
      <c r="E421" t="s">
        <v>53</v>
      </c>
      <c r="F421" t="s">
        <v>4066</v>
      </c>
      <c r="G421" t="s">
        <v>7317</v>
      </c>
      <c r="H421" s="5">
        <v>214.11666666666665</v>
      </c>
      <c r="I421"/>
    </row>
    <row r="422" spans="2:9" x14ac:dyDescent="0.3">
      <c r="C422" t="s">
        <v>6627</v>
      </c>
      <c r="D422" t="s">
        <v>1177</v>
      </c>
      <c r="E422" t="s">
        <v>53</v>
      </c>
      <c r="F422" t="s">
        <v>4066</v>
      </c>
      <c r="G422" t="s">
        <v>7318</v>
      </c>
      <c r="H422" s="5">
        <v>207.56666666666666</v>
      </c>
      <c r="I422"/>
    </row>
    <row r="423" spans="2:9" x14ac:dyDescent="0.3">
      <c r="C423" t="s">
        <v>6628</v>
      </c>
      <c r="D423" t="s">
        <v>6574</v>
      </c>
      <c r="E423" t="s">
        <v>53</v>
      </c>
      <c r="F423" t="s">
        <v>4066</v>
      </c>
      <c r="G423" t="s">
        <v>7319</v>
      </c>
      <c r="H423" s="5">
        <v>201.45</v>
      </c>
      <c r="I423"/>
    </row>
    <row r="424" spans="2:9" x14ac:dyDescent="0.3">
      <c r="C424" t="s">
        <v>2118</v>
      </c>
      <c r="D424" t="s">
        <v>2961</v>
      </c>
      <c r="E424" t="s">
        <v>53</v>
      </c>
      <c r="F424" t="s">
        <v>4066</v>
      </c>
      <c r="G424" t="s">
        <v>7320</v>
      </c>
      <c r="H424" s="5">
        <v>195.88333333333333</v>
      </c>
      <c r="I424"/>
    </row>
    <row r="425" spans="2:9" x14ac:dyDescent="0.3">
      <c r="C425" t="s">
        <v>6629</v>
      </c>
      <c r="D425" t="s">
        <v>3918</v>
      </c>
      <c r="E425" t="s">
        <v>53</v>
      </c>
      <c r="F425" t="s">
        <v>4066</v>
      </c>
      <c r="G425" t="s">
        <v>7321</v>
      </c>
      <c r="H425" s="5">
        <v>188.43333333333331</v>
      </c>
      <c r="I425"/>
    </row>
    <row r="426" spans="2:9" x14ac:dyDescent="0.3">
      <c r="C426" t="s">
        <v>6630</v>
      </c>
      <c r="D426" t="s">
        <v>6585</v>
      </c>
      <c r="E426" t="s">
        <v>53</v>
      </c>
      <c r="F426" t="s">
        <v>4066</v>
      </c>
      <c r="G426" t="s">
        <v>7322</v>
      </c>
      <c r="H426" s="5">
        <v>183.39999999999998</v>
      </c>
      <c r="I426"/>
    </row>
    <row r="427" spans="2:9" x14ac:dyDescent="0.3">
      <c r="C427" t="s">
        <v>6631</v>
      </c>
      <c r="D427" t="s">
        <v>6589</v>
      </c>
      <c r="E427" t="s">
        <v>53</v>
      </c>
      <c r="F427" t="s">
        <v>4066</v>
      </c>
      <c r="G427" t="s">
        <v>7323</v>
      </c>
      <c r="H427" s="5">
        <v>176.41666666666666</v>
      </c>
      <c r="I427"/>
    </row>
    <row r="428" spans="2:9" x14ac:dyDescent="0.3">
      <c r="C428" t="s">
        <v>6632</v>
      </c>
      <c r="D428" t="s">
        <v>353</v>
      </c>
      <c r="E428" t="s">
        <v>53</v>
      </c>
      <c r="F428" t="s">
        <v>4066</v>
      </c>
      <c r="G428" t="s">
        <v>7324</v>
      </c>
      <c r="H428" s="5">
        <v>171.1</v>
      </c>
      <c r="I428"/>
    </row>
    <row r="429" spans="2:9" x14ac:dyDescent="0.3">
      <c r="C429" t="s">
        <v>6633</v>
      </c>
      <c r="D429" t="s">
        <v>6597</v>
      </c>
      <c r="E429" t="s">
        <v>53</v>
      </c>
      <c r="F429" t="s">
        <v>4066</v>
      </c>
      <c r="G429" t="s">
        <v>7325</v>
      </c>
      <c r="H429" s="5">
        <v>165.5</v>
      </c>
      <c r="I429"/>
    </row>
    <row r="430" spans="2:9" x14ac:dyDescent="0.3">
      <c r="C430" t="s">
        <v>6634</v>
      </c>
      <c r="D430" t="s">
        <v>711</v>
      </c>
      <c r="E430" t="s">
        <v>53</v>
      </c>
      <c r="F430" t="s">
        <v>4066</v>
      </c>
      <c r="G430" t="s">
        <v>7326</v>
      </c>
      <c r="H430" s="5">
        <v>140.35</v>
      </c>
      <c r="I430"/>
    </row>
    <row r="431" spans="2:9" x14ac:dyDescent="0.3">
      <c r="C431" t="s">
        <v>6635</v>
      </c>
      <c r="D431" t="s">
        <v>6607</v>
      </c>
      <c r="E431" t="s">
        <v>53</v>
      </c>
      <c r="F431" t="s">
        <v>4066</v>
      </c>
      <c r="G431" t="s">
        <v>7327</v>
      </c>
      <c r="H431" s="5">
        <v>134.44999999999999</v>
      </c>
      <c r="I431"/>
    </row>
    <row r="432" spans="2:9" x14ac:dyDescent="0.3">
      <c r="B432" s="29" t="s">
        <v>7328</v>
      </c>
      <c r="C432" s="29"/>
      <c r="D432" s="29"/>
      <c r="E432" s="29"/>
      <c r="F432" s="29"/>
      <c r="G432" s="29"/>
      <c r="H432" s="35">
        <v>2198.3666666666668</v>
      </c>
      <c r="I432"/>
    </row>
    <row r="433" spans="1:9" x14ac:dyDescent="0.3">
      <c r="A433" t="s">
        <v>7329</v>
      </c>
      <c r="C433"/>
      <c r="D433"/>
      <c r="E433"/>
      <c r="F433"/>
      <c r="H433" s="5">
        <v>10872.766666426669</v>
      </c>
      <c r="I433"/>
    </row>
    <row r="434" spans="1:9" x14ac:dyDescent="0.3">
      <c r="A434" t="s">
        <v>7222</v>
      </c>
      <c r="B434">
        <v>120</v>
      </c>
      <c r="C434" t="s">
        <v>460</v>
      </c>
      <c r="D434" t="s">
        <v>432</v>
      </c>
      <c r="E434" t="s">
        <v>50</v>
      </c>
      <c r="F434" t="s">
        <v>51</v>
      </c>
      <c r="G434" t="s">
        <v>7330</v>
      </c>
      <c r="H434" s="5">
        <v>320</v>
      </c>
      <c r="I434"/>
    </row>
    <row r="435" spans="1:9" x14ac:dyDescent="0.3">
      <c r="C435" t="s">
        <v>6612</v>
      </c>
      <c r="D435" t="s">
        <v>64</v>
      </c>
      <c r="E435" t="s">
        <v>50</v>
      </c>
      <c r="F435" t="s">
        <v>51</v>
      </c>
      <c r="G435" t="s">
        <v>7331</v>
      </c>
      <c r="H435" s="5">
        <v>311.26666666666665</v>
      </c>
      <c r="I435"/>
    </row>
    <row r="436" spans="1:9" x14ac:dyDescent="0.3">
      <c r="C436" t="s">
        <v>2037</v>
      </c>
      <c r="D436" t="s">
        <v>680</v>
      </c>
      <c r="E436" t="s">
        <v>50</v>
      </c>
      <c r="F436" t="s">
        <v>51</v>
      </c>
      <c r="G436" t="s">
        <v>7332</v>
      </c>
      <c r="H436" s="5">
        <v>289.53333333333336</v>
      </c>
      <c r="I436"/>
    </row>
    <row r="437" spans="1:9" x14ac:dyDescent="0.3">
      <c r="C437" t="s">
        <v>3212</v>
      </c>
      <c r="D437" t="s">
        <v>3508</v>
      </c>
      <c r="E437" t="s">
        <v>50</v>
      </c>
      <c r="F437" t="s">
        <v>51</v>
      </c>
      <c r="G437" t="s">
        <v>7333</v>
      </c>
      <c r="H437" s="5">
        <v>284.48333333333335</v>
      </c>
      <c r="I437"/>
    </row>
    <row r="438" spans="1:9" x14ac:dyDescent="0.3">
      <c r="C438" t="s">
        <v>2033</v>
      </c>
      <c r="D438" t="s">
        <v>4592</v>
      </c>
      <c r="E438" t="s">
        <v>50</v>
      </c>
      <c r="F438" t="s">
        <v>52</v>
      </c>
      <c r="G438" t="s">
        <v>7334</v>
      </c>
      <c r="H438" s="5">
        <v>195.31666666666666</v>
      </c>
      <c r="I438"/>
    </row>
    <row r="439" spans="1:9" x14ac:dyDescent="0.3">
      <c r="B439" s="29" t="s">
        <v>461</v>
      </c>
      <c r="C439" s="29"/>
      <c r="D439" s="29"/>
      <c r="E439" s="29"/>
      <c r="F439" s="29"/>
      <c r="G439" s="29"/>
      <c r="H439" s="35">
        <v>1400.6</v>
      </c>
      <c r="I439"/>
    </row>
    <row r="440" spans="1:9" x14ac:dyDescent="0.3">
      <c r="B440">
        <v>80</v>
      </c>
      <c r="C440" t="s">
        <v>7223</v>
      </c>
      <c r="D440" t="s">
        <v>6717</v>
      </c>
      <c r="E440" t="s">
        <v>50</v>
      </c>
      <c r="F440" t="s">
        <v>51</v>
      </c>
      <c r="G440" t="s">
        <v>7335</v>
      </c>
      <c r="H440" s="5">
        <v>280</v>
      </c>
      <c r="I440"/>
    </row>
    <row r="441" spans="1:9" x14ac:dyDescent="0.3">
      <c r="C441" t="s">
        <v>196</v>
      </c>
      <c r="D441" t="s">
        <v>313</v>
      </c>
      <c r="E441" t="s">
        <v>50</v>
      </c>
      <c r="F441" t="s">
        <v>51</v>
      </c>
      <c r="G441" t="s">
        <v>7336</v>
      </c>
      <c r="H441" s="5">
        <v>272.66666666666669</v>
      </c>
      <c r="I441"/>
    </row>
    <row r="442" spans="1:9" x14ac:dyDescent="0.3">
      <c r="C442" t="s">
        <v>5887</v>
      </c>
      <c r="D442" t="s">
        <v>2615</v>
      </c>
      <c r="E442" t="s">
        <v>53</v>
      </c>
      <c r="F442" t="s">
        <v>52</v>
      </c>
      <c r="G442" t="s">
        <v>7337</v>
      </c>
      <c r="H442" s="5">
        <v>263.35000000000002</v>
      </c>
      <c r="I442"/>
    </row>
    <row r="443" spans="1:9" x14ac:dyDescent="0.3">
      <c r="C443" t="s">
        <v>476</v>
      </c>
      <c r="D443" t="s">
        <v>5297</v>
      </c>
      <c r="E443" t="s">
        <v>50</v>
      </c>
      <c r="F443" t="s">
        <v>51</v>
      </c>
      <c r="G443" t="s">
        <v>7338</v>
      </c>
      <c r="H443" s="5">
        <v>255.5</v>
      </c>
      <c r="I443"/>
    </row>
    <row r="444" spans="1:9" x14ac:dyDescent="0.3">
      <c r="C444" t="s">
        <v>76</v>
      </c>
      <c r="D444" t="s">
        <v>394</v>
      </c>
      <c r="E444" t="s">
        <v>50</v>
      </c>
      <c r="F444" t="s">
        <v>51</v>
      </c>
      <c r="G444" t="s">
        <v>7339</v>
      </c>
      <c r="H444" s="5">
        <v>237.08333333333334</v>
      </c>
      <c r="I444"/>
    </row>
    <row r="445" spans="1:9" x14ac:dyDescent="0.3">
      <c r="C445" t="s">
        <v>4128</v>
      </c>
      <c r="D445" t="s">
        <v>6389</v>
      </c>
      <c r="E445" t="s">
        <v>50</v>
      </c>
      <c r="F445" t="s">
        <v>51</v>
      </c>
      <c r="G445" t="s">
        <v>7340</v>
      </c>
      <c r="H445" s="5">
        <v>214.5</v>
      </c>
      <c r="I445"/>
    </row>
    <row r="446" spans="1:9" x14ac:dyDescent="0.3">
      <c r="C446" t="s">
        <v>2043</v>
      </c>
      <c r="D446" t="s">
        <v>1583</v>
      </c>
      <c r="E446" t="s">
        <v>53</v>
      </c>
      <c r="F446" t="s">
        <v>51</v>
      </c>
      <c r="G446" t="s">
        <v>7341</v>
      </c>
      <c r="H446" s="5">
        <v>209.48333333333335</v>
      </c>
      <c r="I446"/>
    </row>
    <row r="447" spans="1:9" x14ac:dyDescent="0.3">
      <c r="C447" t="s">
        <v>675</v>
      </c>
      <c r="D447" t="s">
        <v>564</v>
      </c>
      <c r="E447" t="s">
        <v>53</v>
      </c>
      <c r="F447" t="s">
        <v>51</v>
      </c>
      <c r="G447" t="s">
        <v>7342</v>
      </c>
      <c r="H447" s="5">
        <v>183.35</v>
      </c>
      <c r="I447"/>
    </row>
    <row r="448" spans="1:9" x14ac:dyDescent="0.3">
      <c r="C448" t="s">
        <v>6616</v>
      </c>
      <c r="D448" t="s">
        <v>5467</v>
      </c>
      <c r="E448" t="s">
        <v>50</v>
      </c>
      <c r="F448" t="s">
        <v>51</v>
      </c>
      <c r="G448" t="s">
        <v>7343</v>
      </c>
      <c r="H448" s="5">
        <v>176.45</v>
      </c>
      <c r="I448"/>
    </row>
    <row r="449" spans="2:9" x14ac:dyDescent="0.3">
      <c r="C449" t="s">
        <v>3245</v>
      </c>
      <c r="D449" t="s">
        <v>6141</v>
      </c>
      <c r="E449" t="s">
        <v>50</v>
      </c>
      <c r="F449" t="s">
        <v>51</v>
      </c>
      <c r="G449" t="s">
        <v>7344</v>
      </c>
      <c r="H449" s="5">
        <v>167.18333333333334</v>
      </c>
      <c r="I449"/>
    </row>
    <row r="450" spans="2:9" x14ac:dyDescent="0.3">
      <c r="C450" t="s">
        <v>4127</v>
      </c>
      <c r="D450" t="s">
        <v>6146</v>
      </c>
      <c r="E450" t="s">
        <v>50</v>
      </c>
      <c r="F450" t="s">
        <v>51</v>
      </c>
      <c r="G450" t="s">
        <v>7345</v>
      </c>
      <c r="H450" s="5">
        <v>160.88333333333333</v>
      </c>
      <c r="I450"/>
    </row>
    <row r="451" spans="2:9" x14ac:dyDescent="0.3">
      <c r="C451" t="s">
        <v>225</v>
      </c>
      <c r="D451" t="s">
        <v>1249</v>
      </c>
      <c r="E451" t="s">
        <v>53</v>
      </c>
      <c r="F451" t="s">
        <v>51</v>
      </c>
      <c r="G451" t="s">
        <v>7346</v>
      </c>
      <c r="H451" s="5">
        <v>152.46666666666667</v>
      </c>
      <c r="I451"/>
    </row>
    <row r="452" spans="2:9" x14ac:dyDescent="0.3">
      <c r="C452" t="s">
        <v>464</v>
      </c>
      <c r="D452" t="s">
        <v>801</v>
      </c>
      <c r="E452" t="s">
        <v>53</v>
      </c>
      <c r="F452" t="s">
        <v>52</v>
      </c>
      <c r="G452" t="s">
        <v>7347</v>
      </c>
      <c r="H452" s="5">
        <v>147.36666666666667</v>
      </c>
      <c r="I452"/>
    </row>
    <row r="453" spans="2:9" x14ac:dyDescent="0.3">
      <c r="C453" t="s">
        <v>465</v>
      </c>
      <c r="D453" t="s">
        <v>6816</v>
      </c>
      <c r="E453" t="s">
        <v>53</v>
      </c>
      <c r="F453" t="s">
        <v>51</v>
      </c>
      <c r="G453" t="s">
        <v>7348</v>
      </c>
      <c r="H453" s="5">
        <v>142.03333333333333</v>
      </c>
      <c r="I453"/>
    </row>
    <row r="454" spans="2:9" x14ac:dyDescent="0.3">
      <c r="C454" t="s">
        <v>5097</v>
      </c>
      <c r="D454" t="s">
        <v>400</v>
      </c>
      <c r="E454" t="s">
        <v>50</v>
      </c>
      <c r="F454" t="s">
        <v>52</v>
      </c>
      <c r="G454" t="s">
        <v>7349</v>
      </c>
      <c r="H454" s="5">
        <v>134.18333333333334</v>
      </c>
      <c r="I454"/>
    </row>
    <row r="455" spans="2:9" x14ac:dyDescent="0.3">
      <c r="C455" t="s">
        <v>463</v>
      </c>
      <c r="D455" t="s">
        <v>405</v>
      </c>
      <c r="E455" t="s">
        <v>50</v>
      </c>
      <c r="F455" t="s">
        <v>52</v>
      </c>
      <c r="G455" t="s">
        <v>7350</v>
      </c>
      <c r="H455" s="5">
        <v>129.1</v>
      </c>
      <c r="I455"/>
    </row>
    <row r="456" spans="2:9" x14ac:dyDescent="0.3">
      <c r="C456" t="s">
        <v>672</v>
      </c>
      <c r="D456" t="s">
        <v>3115</v>
      </c>
      <c r="E456" t="s">
        <v>53</v>
      </c>
      <c r="F456" t="s">
        <v>51</v>
      </c>
      <c r="G456" t="s">
        <v>7351</v>
      </c>
      <c r="H456" s="5">
        <v>122.16666666666667</v>
      </c>
      <c r="I456"/>
    </row>
    <row r="457" spans="2:9" x14ac:dyDescent="0.3">
      <c r="C457" t="s">
        <v>5882</v>
      </c>
      <c r="D457" t="s">
        <v>3056</v>
      </c>
      <c r="E457" t="s">
        <v>53</v>
      </c>
      <c r="F457" t="s">
        <v>51</v>
      </c>
      <c r="G457" t="s">
        <v>7352</v>
      </c>
      <c r="H457" s="5">
        <v>107.31666666666666</v>
      </c>
      <c r="I457"/>
    </row>
    <row r="458" spans="2:9" x14ac:dyDescent="0.3">
      <c r="C458" t="s">
        <v>4123</v>
      </c>
      <c r="D458" t="s">
        <v>5352</v>
      </c>
      <c r="E458" t="s">
        <v>50</v>
      </c>
      <c r="F458" t="s">
        <v>52</v>
      </c>
      <c r="G458" t="s">
        <v>7353</v>
      </c>
      <c r="H458" s="5">
        <v>94.766666666666666</v>
      </c>
      <c r="I458"/>
    </row>
    <row r="459" spans="2:9" x14ac:dyDescent="0.3">
      <c r="C459" t="s">
        <v>2025</v>
      </c>
      <c r="D459" t="s">
        <v>2811</v>
      </c>
      <c r="E459" t="s">
        <v>53</v>
      </c>
      <c r="F459" t="s">
        <v>51</v>
      </c>
      <c r="G459" t="s">
        <v>7354</v>
      </c>
      <c r="H459" s="5">
        <v>88.2</v>
      </c>
      <c r="I459"/>
    </row>
    <row r="460" spans="2:9" x14ac:dyDescent="0.3">
      <c r="C460" t="s">
        <v>2074</v>
      </c>
      <c r="D460" t="s">
        <v>6922</v>
      </c>
      <c r="E460" t="s">
        <v>53</v>
      </c>
      <c r="F460" t="s">
        <v>52</v>
      </c>
      <c r="G460" t="s">
        <v>7355</v>
      </c>
      <c r="H460" s="5">
        <v>79.999999970000005</v>
      </c>
      <c r="I460"/>
    </row>
    <row r="461" spans="2:9" x14ac:dyDescent="0.3">
      <c r="C461" t="s">
        <v>7226</v>
      </c>
      <c r="D461" t="s">
        <v>1030</v>
      </c>
      <c r="E461" t="s">
        <v>53</v>
      </c>
      <c r="F461" t="s">
        <v>51</v>
      </c>
      <c r="G461" t="s">
        <v>7356</v>
      </c>
      <c r="H461" s="5">
        <v>79.999999919999993</v>
      </c>
      <c r="I461"/>
    </row>
    <row r="462" spans="2:9" x14ac:dyDescent="0.3">
      <c r="B462" s="29" t="s">
        <v>103</v>
      </c>
      <c r="C462" s="29"/>
      <c r="D462" s="29"/>
      <c r="E462" s="29"/>
      <c r="F462" s="29"/>
      <c r="G462" s="29"/>
      <c r="H462" s="35">
        <v>3698.04999989</v>
      </c>
      <c r="I462"/>
    </row>
    <row r="463" spans="2:9" x14ac:dyDescent="0.3">
      <c r="B463">
        <v>60</v>
      </c>
      <c r="C463" t="s">
        <v>3210</v>
      </c>
      <c r="D463" t="s">
        <v>2970</v>
      </c>
      <c r="E463" t="s">
        <v>53</v>
      </c>
      <c r="F463" t="s">
        <v>51</v>
      </c>
      <c r="G463" t="s">
        <v>7357</v>
      </c>
      <c r="H463" s="5">
        <v>260</v>
      </c>
      <c r="I463"/>
    </row>
    <row r="464" spans="2:9" x14ac:dyDescent="0.3">
      <c r="C464" t="s">
        <v>3247</v>
      </c>
      <c r="D464" t="s">
        <v>2859</v>
      </c>
      <c r="E464" t="s">
        <v>53</v>
      </c>
      <c r="F464" t="s">
        <v>51</v>
      </c>
      <c r="G464" t="s">
        <v>7358</v>
      </c>
      <c r="H464" s="5">
        <v>254.81666666666666</v>
      </c>
      <c r="I464"/>
    </row>
    <row r="465" spans="2:9" x14ac:dyDescent="0.3">
      <c r="C465" t="s">
        <v>2120</v>
      </c>
      <c r="D465" t="s">
        <v>4490</v>
      </c>
      <c r="E465" t="s">
        <v>53</v>
      </c>
      <c r="F465" t="s">
        <v>51</v>
      </c>
      <c r="G465" t="s">
        <v>7359</v>
      </c>
      <c r="H465" s="5">
        <v>249.71666666666667</v>
      </c>
      <c r="I465"/>
    </row>
    <row r="466" spans="2:9" x14ac:dyDescent="0.3">
      <c r="C466" t="s">
        <v>2046</v>
      </c>
      <c r="D466" t="s">
        <v>5732</v>
      </c>
      <c r="E466" t="s">
        <v>53</v>
      </c>
      <c r="F466" t="s">
        <v>51</v>
      </c>
      <c r="G466" t="s">
        <v>7360</v>
      </c>
      <c r="H466" s="5">
        <v>244.58333333333334</v>
      </c>
      <c r="I466"/>
    </row>
    <row r="467" spans="2:9" x14ac:dyDescent="0.3">
      <c r="C467" t="s">
        <v>5888</v>
      </c>
      <c r="D467" t="s">
        <v>2706</v>
      </c>
      <c r="E467" t="s">
        <v>53</v>
      </c>
      <c r="F467" t="s">
        <v>51</v>
      </c>
      <c r="G467" t="s">
        <v>7361</v>
      </c>
      <c r="H467" s="5">
        <v>230.75</v>
      </c>
      <c r="I467"/>
    </row>
    <row r="468" spans="2:9" x14ac:dyDescent="0.3">
      <c r="C468" t="s">
        <v>482</v>
      </c>
      <c r="D468" t="s">
        <v>5792</v>
      </c>
      <c r="E468" t="s">
        <v>53</v>
      </c>
      <c r="F468" t="s">
        <v>51</v>
      </c>
      <c r="G468" t="s">
        <v>7362</v>
      </c>
      <c r="H468" s="5">
        <v>198</v>
      </c>
      <c r="I468"/>
    </row>
    <row r="469" spans="2:9" x14ac:dyDescent="0.3">
      <c r="B469" s="29" t="s">
        <v>102</v>
      </c>
      <c r="C469" s="29"/>
      <c r="D469" s="29"/>
      <c r="E469" s="29"/>
      <c r="F469" s="29"/>
      <c r="G469" s="29"/>
      <c r="H469" s="35">
        <v>1437.8666666666666</v>
      </c>
      <c r="I469"/>
    </row>
    <row r="470" spans="2:9" x14ac:dyDescent="0.3">
      <c r="B470">
        <v>40</v>
      </c>
      <c r="C470" t="s">
        <v>1054</v>
      </c>
      <c r="D470" t="s">
        <v>760</v>
      </c>
      <c r="E470" t="s">
        <v>53</v>
      </c>
      <c r="F470" t="s">
        <v>51</v>
      </c>
      <c r="G470" t="s">
        <v>7363</v>
      </c>
      <c r="H470" s="5">
        <v>240</v>
      </c>
      <c r="I470"/>
    </row>
    <row r="471" spans="2:9" x14ac:dyDescent="0.3">
      <c r="C471" t="s">
        <v>71</v>
      </c>
      <c r="D471" t="s">
        <v>973</v>
      </c>
      <c r="E471" t="s">
        <v>53</v>
      </c>
      <c r="F471" t="s">
        <v>51</v>
      </c>
      <c r="G471" t="s">
        <v>7364</v>
      </c>
      <c r="H471" s="5">
        <v>233.05</v>
      </c>
      <c r="I471"/>
    </row>
    <row r="472" spans="2:9" x14ac:dyDescent="0.3">
      <c r="C472" t="s">
        <v>223</v>
      </c>
      <c r="D472" t="s">
        <v>1689</v>
      </c>
      <c r="E472" t="s">
        <v>53</v>
      </c>
      <c r="F472" t="s">
        <v>51</v>
      </c>
      <c r="G472" t="s">
        <v>7365</v>
      </c>
      <c r="H472" s="5">
        <v>224.45</v>
      </c>
      <c r="I472"/>
    </row>
    <row r="473" spans="2:9" x14ac:dyDescent="0.3">
      <c r="C473" t="s">
        <v>7224</v>
      </c>
      <c r="D473" t="s">
        <v>198</v>
      </c>
      <c r="E473" t="s">
        <v>53</v>
      </c>
      <c r="F473" t="s">
        <v>51</v>
      </c>
      <c r="G473" t="s">
        <v>7366</v>
      </c>
      <c r="H473" s="5">
        <v>211.43333333333334</v>
      </c>
      <c r="I473"/>
    </row>
    <row r="474" spans="2:9" x14ac:dyDescent="0.3">
      <c r="C474" t="s">
        <v>81</v>
      </c>
      <c r="D474" t="s">
        <v>231</v>
      </c>
      <c r="E474" t="s">
        <v>53</v>
      </c>
      <c r="F474" t="s">
        <v>51</v>
      </c>
      <c r="G474" t="s">
        <v>7367</v>
      </c>
      <c r="H474" s="5">
        <v>204.25</v>
      </c>
      <c r="I474"/>
    </row>
    <row r="475" spans="2:9" x14ac:dyDescent="0.3">
      <c r="C475" t="s">
        <v>4109</v>
      </c>
      <c r="D475" t="s">
        <v>737</v>
      </c>
      <c r="E475" t="s">
        <v>53</v>
      </c>
      <c r="F475" t="s">
        <v>51</v>
      </c>
      <c r="G475" t="s">
        <v>7368</v>
      </c>
      <c r="H475" s="5">
        <v>194.25</v>
      </c>
      <c r="I475"/>
    </row>
    <row r="476" spans="2:9" x14ac:dyDescent="0.3">
      <c r="C476" t="s">
        <v>7230</v>
      </c>
      <c r="D476" t="s">
        <v>7163</v>
      </c>
      <c r="E476" t="s">
        <v>53</v>
      </c>
      <c r="F476" t="s">
        <v>52</v>
      </c>
      <c r="G476" t="s">
        <v>7369</v>
      </c>
      <c r="H476" s="5">
        <v>186.31666666666666</v>
      </c>
      <c r="I476"/>
    </row>
    <row r="477" spans="2:9" x14ac:dyDescent="0.3">
      <c r="C477" t="s">
        <v>1051</v>
      </c>
      <c r="D477" t="s">
        <v>2366</v>
      </c>
      <c r="E477" t="s">
        <v>53</v>
      </c>
      <c r="F477" t="s">
        <v>51</v>
      </c>
      <c r="G477" t="s">
        <v>7370</v>
      </c>
      <c r="H477" s="5">
        <v>180.08333333333334</v>
      </c>
      <c r="I477"/>
    </row>
    <row r="478" spans="2:9" x14ac:dyDescent="0.3">
      <c r="C478" t="s">
        <v>7225</v>
      </c>
      <c r="D478" t="s">
        <v>7061</v>
      </c>
      <c r="E478" t="s">
        <v>53</v>
      </c>
      <c r="F478" t="s">
        <v>51</v>
      </c>
      <c r="G478" t="s">
        <v>7371</v>
      </c>
      <c r="H478" s="5">
        <v>173</v>
      </c>
      <c r="I478"/>
    </row>
    <row r="479" spans="2:9" x14ac:dyDescent="0.3">
      <c r="C479" t="s">
        <v>72</v>
      </c>
      <c r="D479" t="s">
        <v>3483</v>
      </c>
      <c r="E479" t="s">
        <v>53</v>
      </c>
      <c r="F479" t="s">
        <v>51</v>
      </c>
      <c r="G479" t="s">
        <v>7372</v>
      </c>
      <c r="H479" s="5">
        <v>167.16666666666666</v>
      </c>
      <c r="I479"/>
    </row>
    <row r="480" spans="2:9" x14ac:dyDescent="0.3">
      <c r="C480" t="s">
        <v>6630</v>
      </c>
      <c r="D480" t="s">
        <v>6585</v>
      </c>
      <c r="E480" t="s">
        <v>53</v>
      </c>
      <c r="F480" t="s">
        <v>52</v>
      </c>
      <c r="G480" t="s">
        <v>7373</v>
      </c>
      <c r="H480" s="5">
        <v>162.1</v>
      </c>
      <c r="I480"/>
    </row>
    <row r="481" spans="2:9" x14ac:dyDescent="0.3">
      <c r="C481" t="s">
        <v>221</v>
      </c>
      <c r="D481" t="s">
        <v>353</v>
      </c>
      <c r="E481" t="s">
        <v>53</v>
      </c>
      <c r="F481" t="s">
        <v>52</v>
      </c>
      <c r="G481" t="s">
        <v>7374</v>
      </c>
      <c r="H481" s="5">
        <v>153.19999999999999</v>
      </c>
      <c r="I481"/>
    </row>
    <row r="482" spans="2:9" x14ac:dyDescent="0.3">
      <c r="C482" t="s">
        <v>83</v>
      </c>
      <c r="D482" t="s">
        <v>819</v>
      </c>
      <c r="E482" t="s">
        <v>53</v>
      </c>
      <c r="F482" t="s">
        <v>51</v>
      </c>
      <c r="G482" t="s">
        <v>7375</v>
      </c>
      <c r="H482" s="5">
        <v>140.15</v>
      </c>
      <c r="I482"/>
    </row>
    <row r="483" spans="2:9" x14ac:dyDescent="0.3">
      <c r="C483" t="s">
        <v>82</v>
      </c>
      <c r="D483" t="s">
        <v>1122</v>
      </c>
      <c r="E483" t="s">
        <v>53</v>
      </c>
      <c r="F483" t="s">
        <v>51</v>
      </c>
      <c r="G483" t="s">
        <v>7376</v>
      </c>
      <c r="H483" s="5">
        <v>129.61666666666667</v>
      </c>
      <c r="I483"/>
    </row>
    <row r="484" spans="2:9" x14ac:dyDescent="0.3">
      <c r="C484" t="s">
        <v>86</v>
      </c>
      <c r="D484" t="s">
        <v>7089</v>
      </c>
      <c r="E484" t="s">
        <v>53</v>
      </c>
      <c r="F484" t="s">
        <v>51</v>
      </c>
      <c r="G484" t="s">
        <v>7377</v>
      </c>
      <c r="H484" s="5">
        <v>123.45</v>
      </c>
      <c r="I484"/>
    </row>
    <row r="485" spans="2:9" x14ac:dyDescent="0.3">
      <c r="C485" t="s">
        <v>2113</v>
      </c>
      <c r="D485" t="s">
        <v>5814</v>
      </c>
      <c r="E485" t="s">
        <v>53</v>
      </c>
      <c r="F485" t="s">
        <v>52</v>
      </c>
      <c r="G485" t="s">
        <v>7378</v>
      </c>
      <c r="H485" s="5">
        <v>113.75</v>
      </c>
      <c r="I485"/>
    </row>
    <row r="486" spans="2:9" x14ac:dyDescent="0.3">
      <c r="C486" t="s">
        <v>1052</v>
      </c>
      <c r="D486" t="s">
        <v>1984</v>
      </c>
      <c r="E486" t="s">
        <v>53</v>
      </c>
      <c r="F486" t="s">
        <v>51</v>
      </c>
      <c r="G486" t="s">
        <v>7379</v>
      </c>
      <c r="H486" s="5">
        <v>105.68333333333334</v>
      </c>
      <c r="I486"/>
    </row>
    <row r="487" spans="2:9" x14ac:dyDescent="0.3">
      <c r="C487" t="s">
        <v>477</v>
      </c>
      <c r="D487" t="s">
        <v>7190</v>
      </c>
      <c r="E487" t="s">
        <v>53</v>
      </c>
      <c r="F487" t="s">
        <v>52</v>
      </c>
      <c r="G487" t="s">
        <v>7380</v>
      </c>
      <c r="H487" s="5">
        <v>98.466666666666669</v>
      </c>
      <c r="I487"/>
    </row>
    <row r="488" spans="2:9" x14ac:dyDescent="0.3">
      <c r="C488" t="s">
        <v>5099</v>
      </c>
      <c r="D488" t="s">
        <v>7198</v>
      </c>
      <c r="E488" t="s">
        <v>53</v>
      </c>
      <c r="F488" t="s">
        <v>52</v>
      </c>
      <c r="G488" t="s">
        <v>7381</v>
      </c>
      <c r="H488" s="5">
        <v>90.716666666666669</v>
      </c>
      <c r="I488"/>
    </row>
    <row r="489" spans="2:9" x14ac:dyDescent="0.3">
      <c r="C489" t="s">
        <v>4117</v>
      </c>
      <c r="D489" t="s">
        <v>7103</v>
      </c>
      <c r="E489" t="s">
        <v>53</v>
      </c>
      <c r="F489" t="s">
        <v>51</v>
      </c>
      <c r="G489" t="s">
        <v>7382</v>
      </c>
      <c r="H489" s="5">
        <v>76.5</v>
      </c>
      <c r="I489"/>
    </row>
    <row r="490" spans="2:9" x14ac:dyDescent="0.3">
      <c r="C490" t="s">
        <v>7227</v>
      </c>
      <c r="D490" t="s">
        <v>7113</v>
      </c>
      <c r="E490" t="s">
        <v>53</v>
      </c>
      <c r="F490" t="s">
        <v>51</v>
      </c>
      <c r="G490" t="s">
        <v>7383</v>
      </c>
      <c r="H490" s="5">
        <v>68.05</v>
      </c>
      <c r="I490"/>
    </row>
    <row r="491" spans="2:9" x14ac:dyDescent="0.3">
      <c r="C491" t="s">
        <v>459</v>
      </c>
      <c r="D491" t="s">
        <v>7207</v>
      </c>
      <c r="E491" t="s">
        <v>53</v>
      </c>
      <c r="F491" t="s">
        <v>52</v>
      </c>
      <c r="G491" t="s">
        <v>7384</v>
      </c>
      <c r="H491" s="5">
        <v>60.016666666666666</v>
      </c>
      <c r="I491"/>
    </row>
    <row r="492" spans="2:9" x14ac:dyDescent="0.3">
      <c r="C492" t="s">
        <v>4111</v>
      </c>
      <c r="D492" t="s">
        <v>7120</v>
      </c>
      <c r="E492" t="s">
        <v>53</v>
      </c>
      <c r="F492" t="s">
        <v>51</v>
      </c>
      <c r="G492" t="s">
        <v>7385</v>
      </c>
      <c r="H492" s="5">
        <v>52.866666666666674</v>
      </c>
      <c r="I492"/>
    </row>
    <row r="493" spans="2:9" x14ac:dyDescent="0.3">
      <c r="C493" t="s">
        <v>5106</v>
      </c>
      <c r="D493" t="s">
        <v>7130</v>
      </c>
      <c r="E493" t="s">
        <v>53</v>
      </c>
      <c r="F493" t="s">
        <v>51</v>
      </c>
      <c r="G493" t="s">
        <v>7308</v>
      </c>
      <c r="H493" s="5">
        <v>47.783333333333331</v>
      </c>
      <c r="I493"/>
    </row>
    <row r="494" spans="2:9" x14ac:dyDescent="0.3">
      <c r="C494" t="s">
        <v>7228</v>
      </c>
      <c r="D494" t="s">
        <v>7136</v>
      </c>
      <c r="E494" t="s">
        <v>53</v>
      </c>
      <c r="F494" t="s">
        <v>51</v>
      </c>
      <c r="G494" t="s">
        <v>7386</v>
      </c>
      <c r="H494" s="5">
        <v>39.999999819999999</v>
      </c>
      <c r="I494"/>
    </row>
    <row r="495" spans="2:9" x14ac:dyDescent="0.3">
      <c r="C495" t="s">
        <v>7229</v>
      </c>
      <c r="D495" t="s">
        <v>7145</v>
      </c>
      <c r="E495" t="s">
        <v>53</v>
      </c>
      <c r="F495" t="s">
        <v>51</v>
      </c>
      <c r="G495" t="s">
        <v>7387</v>
      </c>
      <c r="H495" s="5">
        <v>39.999999809999998</v>
      </c>
      <c r="I495"/>
    </row>
    <row r="496" spans="2:9" x14ac:dyDescent="0.3">
      <c r="B496" s="29" t="s">
        <v>101</v>
      </c>
      <c r="C496" s="29"/>
      <c r="D496" s="29"/>
      <c r="E496" s="29"/>
      <c r="F496" s="29"/>
      <c r="G496" s="29"/>
      <c r="H496" s="35">
        <v>3516.3499996300006</v>
      </c>
      <c r="I496"/>
    </row>
    <row r="497" spans="1:9" x14ac:dyDescent="0.3">
      <c r="B497">
        <v>20</v>
      </c>
      <c r="C497" t="s">
        <v>7392</v>
      </c>
      <c r="D497" t="s">
        <v>3185</v>
      </c>
      <c r="E497" t="s">
        <v>53</v>
      </c>
      <c r="F497" t="s">
        <v>4066</v>
      </c>
      <c r="G497" t="s">
        <v>7388</v>
      </c>
      <c r="H497" s="5">
        <v>220</v>
      </c>
      <c r="I497"/>
    </row>
    <row r="498" spans="1:9" x14ac:dyDescent="0.3">
      <c r="C498" t="s">
        <v>2118</v>
      </c>
      <c r="D498" t="s">
        <v>2961</v>
      </c>
      <c r="E498" t="s">
        <v>53</v>
      </c>
      <c r="F498" t="s">
        <v>4066</v>
      </c>
      <c r="G498" t="s">
        <v>7389</v>
      </c>
      <c r="H498" s="5">
        <v>213.28333333333333</v>
      </c>
      <c r="I498"/>
    </row>
    <row r="499" spans="1:9" x14ac:dyDescent="0.3">
      <c r="B499" s="29" t="s">
        <v>104</v>
      </c>
      <c r="C499" s="29"/>
      <c r="D499" s="29"/>
      <c r="E499" s="29"/>
      <c r="F499" s="29"/>
      <c r="G499" s="29"/>
      <c r="H499" s="35">
        <v>433.2833333333333</v>
      </c>
      <c r="I499"/>
    </row>
    <row r="500" spans="1:9" x14ac:dyDescent="0.3">
      <c r="A500" t="s">
        <v>7390</v>
      </c>
      <c r="C500"/>
      <c r="D500"/>
      <c r="E500"/>
      <c r="F500"/>
      <c r="H500" s="5">
        <v>10486.149999519997</v>
      </c>
      <c r="I500"/>
    </row>
    <row r="501" spans="1:9" x14ac:dyDescent="0.3">
      <c r="C501"/>
      <c r="D501"/>
      <c r="E501"/>
      <c r="F501"/>
      <c r="H501"/>
      <c r="I501"/>
    </row>
    <row r="502" spans="1:9" x14ac:dyDescent="0.3">
      <c r="C502"/>
      <c r="D502"/>
      <c r="E502"/>
      <c r="F502" s="14"/>
      <c r="I502"/>
    </row>
    <row r="503" spans="1:9" x14ac:dyDescent="0.3">
      <c r="C503"/>
      <c r="D503"/>
      <c r="E503"/>
      <c r="F503" s="14"/>
      <c r="I503"/>
    </row>
    <row r="504" spans="1:9" x14ac:dyDescent="0.3">
      <c r="C504"/>
      <c r="D504"/>
      <c r="E504"/>
      <c r="F504" s="14"/>
      <c r="I504"/>
    </row>
    <row r="505" spans="1:9" x14ac:dyDescent="0.3">
      <c r="C505"/>
      <c r="D505"/>
      <c r="E505"/>
      <c r="F505" s="14"/>
      <c r="I505"/>
    </row>
    <row r="506" spans="1:9" x14ac:dyDescent="0.3">
      <c r="C506"/>
      <c r="D506"/>
      <c r="E506"/>
      <c r="F506" s="14"/>
      <c r="I506"/>
    </row>
    <row r="507" spans="1:9" x14ac:dyDescent="0.3">
      <c r="C507"/>
      <c r="D507"/>
      <c r="E507"/>
      <c r="F507" s="14"/>
      <c r="I507"/>
    </row>
    <row r="508" spans="1:9" x14ac:dyDescent="0.3">
      <c r="C508"/>
      <c r="D508"/>
      <c r="E508"/>
      <c r="F508" s="14"/>
      <c r="I508"/>
    </row>
    <row r="509" spans="1:9" x14ac:dyDescent="0.3">
      <c r="C509"/>
      <c r="D509"/>
      <c r="E509"/>
      <c r="F509" s="14"/>
      <c r="I509"/>
    </row>
    <row r="510" spans="1:9" x14ac:dyDescent="0.3">
      <c r="C510"/>
      <c r="D510"/>
      <c r="E510"/>
      <c r="F510" s="14"/>
      <c r="I510"/>
    </row>
    <row r="511" spans="1:9" x14ac:dyDescent="0.3">
      <c r="C511"/>
      <c r="D511"/>
      <c r="E511"/>
      <c r="F511" s="14"/>
      <c r="I511"/>
    </row>
    <row r="512" spans="1:9" x14ac:dyDescent="0.3">
      <c r="C512"/>
      <c r="D512"/>
      <c r="E512"/>
      <c r="F512" s="14"/>
      <c r="I512"/>
    </row>
    <row r="513" spans="3:9" x14ac:dyDescent="0.3">
      <c r="C513"/>
      <c r="D513"/>
      <c r="E513"/>
      <c r="F513" s="14"/>
      <c r="I513"/>
    </row>
    <row r="514" spans="3:9" x14ac:dyDescent="0.3">
      <c r="C514"/>
      <c r="D514"/>
      <c r="E514"/>
      <c r="F514" s="14"/>
      <c r="I514"/>
    </row>
    <row r="515" spans="3:9" x14ac:dyDescent="0.3">
      <c r="C515"/>
      <c r="D515"/>
      <c r="E515"/>
      <c r="F515" s="14"/>
      <c r="I515"/>
    </row>
    <row r="516" spans="3:9" x14ac:dyDescent="0.3">
      <c r="C516"/>
      <c r="D516"/>
      <c r="E516"/>
      <c r="F516" s="14"/>
      <c r="I516"/>
    </row>
    <row r="517" spans="3:9" x14ac:dyDescent="0.3">
      <c r="C517"/>
      <c r="D517"/>
      <c r="E517"/>
      <c r="F517" s="14"/>
      <c r="I517"/>
    </row>
    <row r="518" spans="3:9" x14ac:dyDescent="0.3">
      <c r="C518"/>
      <c r="D518"/>
      <c r="E518"/>
      <c r="F518" s="14"/>
      <c r="I518"/>
    </row>
    <row r="519" spans="3:9" x14ac:dyDescent="0.3">
      <c r="C519"/>
      <c r="D519"/>
      <c r="E519"/>
      <c r="F519" s="14"/>
      <c r="I519"/>
    </row>
    <row r="520" spans="3:9" x14ac:dyDescent="0.3">
      <c r="C520"/>
      <c r="D520"/>
      <c r="E520"/>
      <c r="F520" s="14"/>
      <c r="I520"/>
    </row>
    <row r="521" spans="3:9" x14ac:dyDescent="0.3">
      <c r="C521"/>
      <c r="D521"/>
      <c r="E521"/>
      <c r="F521" s="14"/>
      <c r="I521"/>
    </row>
    <row r="522" spans="3:9" x14ac:dyDescent="0.3">
      <c r="C522"/>
      <c r="D522"/>
      <c r="E522"/>
      <c r="F522" s="14"/>
      <c r="I522"/>
    </row>
    <row r="523" spans="3:9" x14ac:dyDescent="0.3">
      <c r="C523"/>
      <c r="D523"/>
      <c r="E523"/>
      <c r="F523" s="14"/>
      <c r="I523"/>
    </row>
    <row r="524" spans="3:9" x14ac:dyDescent="0.3">
      <c r="C524"/>
      <c r="D524"/>
      <c r="E524"/>
      <c r="F524" s="14"/>
      <c r="I524"/>
    </row>
    <row r="525" spans="3:9" x14ac:dyDescent="0.3">
      <c r="C525"/>
      <c r="D525"/>
      <c r="E525"/>
      <c r="F525" s="14"/>
      <c r="I525"/>
    </row>
    <row r="526" spans="3:9" x14ac:dyDescent="0.3">
      <c r="C526"/>
      <c r="D526"/>
      <c r="E526"/>
      <c r="F526" s="14"/>
      <c r="I526"/>
    </row>
    <row r="527" spans="3:9" x14ac:dyDescent="0.3">
      <c r="C527"/>
      <c r="D527"/>
      <c r="E527"/>
      <c r="F527" s="14"/>
      <c r="I527"/>
    </row>
    <row r="528" spans="3:9" x14ac:dyDescent="0.3">
      <c r="C528"/>
      <c r="D528"/>
      <c r="E528"/>
      <c r="F528" s="14"/>
      <c r="I528"/>
    </row>
    <row r="529" spans="3:9" x14ac:dyDescent="0.3">
      <c r="C529"/>
      <c r="D529"/>
      <c r="E529"/>
      <c r="F529" s="14"/>
      <c r="I529"/>
    </row>
    <row r="530" spans="3:9" x14ac:dyDescent="0.3">
      <c r="C530"/>
      <c r="D530"/>
      <c r="E530"/>
      <c r="F530" s="14"/>
      <c r="I530"/>
    </row>
    <row r="531" spans="3:9" x14ac:dyDescent="0.3">
      <c r="C531"/>
      <c r="D531"/>
      <c r="E531"/>
      <c r="F531" s="14"/>
      <c r="I531"/>
    </row>
    <row r="532" spans="3:9" x14ac:dyDescent="0.3">
      <c r="C532"/>
      <c r="D532"/>
      <c r="E532"/>
      <c r="F532" s="14"/>
      <c r="I532"/>
    </row>
    <row r="533" spans="3:9" x14ac:dyDescent="0.3">
      <c r="C533"/>
      <c r="D533"/>
      <c r="E533"/>
      <c r="F533" s="14"/>
      <c r="I533"/>
    </row>
    <row r="534" spans="3:9" x14ac:dyDescent="0.3">
      <c r="C534"/>
      <c r="D534"/>
      <c r="E534"/>
      <c r="F534" s="14"/>
      <c r="I534"/>
    </row>
    <row r="535" spans="3:9" x14ac:dyDescent="0.3">
      <c r="C535"/>
      <c r="D535"/>
      <c r="E535"/>
      <c r="F535" s="14"/>
      <c r="I535"/>
    </row>
    <row r="536" spans="3:9" x14ac:dyDescent="0.3">
      <c r="C536"/>
      <c r="D536"/>
      <c r="E536"/>
      <c r="F536" s="14"/>
      <c r="I536"/>
    </row>
    <row r="537" spans="3:9" x14ac:dyDescent="0.3">
      <c r="C537"/>
      <c r="D537"/>
      <c r="E537"/>
      <c r="F537" s="14"/>
      <c r="I537"/>
    </row>
    <row r="538" spans="3:9" x14ac:dyDescent="0.3">
      <c r="C538"/>
      <c r="D538"/>
      <c r="E538"/>
      <c r="F538" s="14"/>
      <c r="I538"/>
    </row>
    <row r="539" spans="3:9" x14ac:dyDescent="0.3">
      <c r="C539"/>
      <c r="D539"/>
      <c r="E539"/>
      <c r="F539" s="14"/>
      <c r="I539"/>
    </row>
    <row r="540" spans="3:9" x14ac:dyDescent="0.3">
      <c r="C540"/>
      <c r="D540"/>
      <c r="E540"/>
      <c r="F540" s="14"/>
      <c r="I540"/>
    </row>
    <row r="541" spans="3:9" x14ac:dyDescent="0.3">
      <c r="C541"/>
      <c r="D541"/>
      <c r="E541"/>
      <c r="F541" s="14"/>
      <c r="I541"/>
    </row>
    <row r="542" spans="3:9" x14ac:dyDescent="0.3">
      <c r="C542"/>
      <c r="D542"/>
      <c r="E542"/>
      <c r="F542" s="14"/>
      <c r="I542"/>
    </row>
    <row r="543" spans="3:9" x14ac:dyDescent="0.3">
      <c r="C543"/>
      <c r="D543"/>
      <c r="E543"/>
      <c r="F543" s="14"/>
      <c r="I543"/>
    </row>
    <row r="544" spans="3:9" x14ac:dyDescent="0.3">
      <c r="C544"/>
      <c r="D544"/>
      <c r="E544"/>
      <c r="F544" s="14"/>
      <c r="I544"/>
    </row>
    <row r="545" spans="3:9" x14ac:dyDescent="0.3">
      <c r="C545"/>
      <c r="D545"/>
      <c r="E545"/>
      <c r="F545" s="14"/>
      <c r="I545"/>
    </row>
    <row r="546" spans="3:9" x14ac:dyDescent="0.3">
      <c r="C546"/>
      <c r="D546"/>
      <c r="E546"/>
      <c r="F546" s="14"/>
      <c r="I546"/>
    </row>
    <row r="547" spans="3:9" x14ac:dyDescent="0.3">
      <c r="C547"/>
      <c r="D547"/>
      <c r="E547"/>
      <c r="F547" s="14"/>
      <c r="I547"/>
    </row>
    <row r="548" spans="3:9" x14ac:dyDescent="0.3">
      <c r="C548"/>
      <c r="D548"/>
      <c r="E548"/>
      <c r="F548" s="14"/>
      <c r="I548"/>
    </row>
    <row r="549" spans="3:9" x14ac:dyDescent="0.3">
      <c r="C549"/>
      <c r="D549"/>
      <c r="E549"/>
      <c r="F549" s="14"/>
      <c r="I549"/>
    </row>
    <row r="550" spans="3:9" x14ac:dyDescent="0.3">
      <c r="C550"/>
      <c r="D550"/>
      <c r="E550"/>
      <c r="F550" s="14"/>
      <c r="I550"/>
    </row>
    <row r="551" spans="3:9" x14ac:dyDescent="0.3">
      <c r="C551"/>
      <c r="D551"/>
      <c r="E551"/>
      <c r="F551" s="14"/>
      <c r="I551"/>
    </row>
    <row r="552" spans="3:9" x14ac:dyDescent="0.3">
      <c r="C552"/>
      <c r="D552"/>
      <c r="E552"/>
      <c r="F552" s="14"/>
      <c r="I552"/>
    </row>
    <row r="553" spans="3:9" x14ac:dyDescent="0.3">
      <c r="C553"/>
      <c r="D553"/>
      <c r="E553"/>
      <c r="F553" s="14"/>
      <c r="I553"/>
    </row>
    <row r="554" spans="3:9" x14ac:dyDescent="0.3">
      <c r="C554"/>
      <c r="D554"/>
      <c r="E554"/>
      <c r="F554" s="14"/>
      <c r="I554"/>
    </row>
    <row r="555" spans="3:9" x14ac:dyDescent="0.3">
      <c r="C555"/>
      <c r="D555"/>
      <c r="E555"/>
      <c r="F555" s="14"/>
      <c r="I555"/>
    </row>
    <row r="556" spans="3:9" x14ac:dyDescent="0.3">
      <c r="C556"/>
      <c r="D556"/>
      <c r="E556"/>
      <c r="F556" s="14"/>
      <c r="I556"/>
    </row>
    <row r="557" spans="3:9" x14ac:dyDescent="0.3">
      <c r="C557"/>
      <c r="D557"/>
      <c r="E557"/>
      <c r="F557" s="14"/>
      <c r="I557"/>
    </row>
    <row r="558" spans="3:9" x14ac:dyDescent="0.3">
      <c r="C558"/>
      <c r="D558"/>
      <c r="E558"/>
      <c r="F558" s="14"/>
      <c r="I558"/>
    </row>
    <row r="559" spans="3:9" x14ac:dyDescent="0.3">
      <c r="C559"/>
      <c r="D559"/>
      <c r="E559"/>
      <c r="F559" s="14"/>
      <c r="I559"/>
    </row>
    <row r="560" spans="3:9" x14ac:dyDescent="0.3">
      <c r="C560"/>
      <c r="D560"/>
      <c r="E560"/>
      <c r="F560" s="14"/>
      <c r="I560"/>
    </row>
    <row r="561" spans="3:9" x14ac:dyDescent="0.3">
      <c r="C561"/>
      <c r="D561"/>
      <c r="E561"/>
      <c r="F561" s="14"/>
      <c r="I561"/>
    </row>
    <row r="562" spans="3:9" x14ac:dyDescent="0.3">
      <c r="C562"/>
      <c r="D562"/>
      <c r="E562"/>
      <c r="F562" s="14"/>
      <c r="I562"/>
    </row>
    <row r="563" spans="3:9" x14ac:dyDescent="0.3">
      <c r="C563"/>
      <c r="D563"/>
      <c r="E563"/>
      <c r="F563" s="14"/>
      <c r="I563"/>
    </row>
    <row r="564" spans="3:9" x14ac:dyDescent="0.3">
      <c r="C564"/>
      <c r="D564"/>
      <c r="E564"/>
      <c r="F564" s="14"/>
      <c r="I564"/>
    </row>
    <row r="565" spans="3:9" x14ac:dyDescent="0.3">
      <c r="C565"/>
      <c r="D565"/>
      <c r="E565"/>
      <c r="F565" s="14"/>
      <c r="I565"/>
    </row>
    <row r="566" spans="3:9" x14ac:dyDescent="0.3">
      <c r="C566"/>
      <c r="D566"/>
      <c r="E566"/>
      <c r="F566" s="14"/>
      <c r="I566"/>
    </row>
    <row r="567" spans="3:9" x14ac:dyDescent="0.3">
      <c r="C567"/>
      <c r="D567"/>
      <c r="E567"/>
      <c r="F567" s="14"/>
      <c r="I567"/>
    </row>
    <row r="568" spans="3:9" x14ac:dyDescent="0.3">
      <c r="C568"/>
      <c r="D568"/>
      <c r="E568"/>
      <c r="F568" s="14"/>
      <c r="I568"/>
    </row>
    <row r="569" spans="3:9" x14ac:dyDescent="0.3">
      <c r="C569"/>
      <c r="D569"/>
      <c r="E569"/>
      <c r="F569" s="14"/>
      <c r="I569"/>
    </row>
    <row r="570" spans="3:9" x14ac:dyDescent="0.3">
      <c r="C570"/>
      <c r="D570"/>
      <c r="E570"/>
      <c r="F570" s="14"/>
      <c r="I570"/>
    </row>
    <row r="571" spans="3:9" x14ac:dyDescent="0.3">
      <c r="C571"/>
      <c r="D571"/>
      <c r="E571"/>
      <c r="F571" s="14"/>
      <c r="I571"/>
    </row>
    <row r="572" spans="3:9" x14ac:dyDescent="0.3">
      <c r="C572"/>
      <c r="D572"/>
      <c r="E572"/>
      <c r="F572" s="14"/>
      <c r="I572"/>
    </row>
    <row r="573" spans="3:9" x14ac:dyDescent="0.3">
      <c r="C573"/>
      <c r="D573"/>
      <c r="E573"/>
      <c r="F573" s="14"/>
      <c r="I573"/>
    </row>
    <row r="574" spans="3:9" x14ac:dyDescent="0.3">
      <c r="C574"/>
      <c r="D574"/>
      <c r="E574"/>
      <c r="F574" s="14"/>
      <c r="I574"/>
    </row>
    <row r="575" spans="3:9" x14ac:dyDescent="0.3">
      <c r="C575"/>
      <c r="D575"/>
      <c r="E575"/>
      <c r="F575" s="14"/>
      <c r="I575"/>
    </row>
    <row r="576" spans="3:9" x14ac:dyDescent="0.3">
      <c r="C576"/>
      <c r="D576"/>
      <c r="E576"/>
      <c r="F576" s="14"/>
      <c r="I576"/>
    </row>
    <row r="577" spans="3:9" x14ac:dyDescent="0.3">
      <c r="C577"/>
      <c r="D577"/>
      <c r="E577"/>
      <c r="F577" s="14"/>
      <c r="I577"/>
    </row>
    <row r="578" spans="3:9" x14ac:dyDescent="0.3">
      <c r="C578"/>
      <c r="D578"/>
      <c r="E578"/>
      <c r="F578" s="14"/>
      <c r="I578"/>
    </row>
    <row r="579" spans="3:9" x14ac:dyDescent="0.3">
      <c r="C579"/>
      <c r="D579"/>
      <c r="E579"/>
      <c r="F579" s="14"/>
      <c r="I579"/>
    </row>
    <row r="580" spans="3:9" x14ac:dyDescent="0.3">
      <c r="C580"/>
      <c r="D580"/>
      <c r="E580"/>
      <c r="F580" s="14"/>
      <c r="I580"/>
    </row>
    <row r="581" spans="3:9" x14ac:dyDescent="0.3">
      <c r="C581"/>
      <c r="D581"/>
      <c r="E581"/>
      <c r="F581" s="14"/>
      <c r="I581"/>
    </row>
    <row r="582" spans="3:9" x14ac:dyDescent="0.3">
      <c r="C582"/>
      <c r="D582"/>
      <c r="E582"/>
      <c r="F582" s="14"/>
      <c r="I582"/>
    </row>
    <row r="583" spans="3:9" x14ac:dyDescent="0.3">
      <c r="C583"/>
      <c r="D583"/>
      <c r="E583"/>
      <c r="F583" s="14"/>
      <c r="I583"/>
    </row>
    <row r="584" spans="3:9" x14ac:dyDescent="0.3">
      <c r="C584"/>
      <c r="D584"/>
      <c r="E584"/>
      <c r="F584" s="14"/>
      <c r="I584"/>
    </row>
    <row r="585" spans="3:9" x14ac:dyDescent="0.3">
      <c r="C585"/>
      <c r="D585"/>
      <c r="E585"/>
      <c r="F585" s="14"/>
      <c r="I585"/>
    </row>
    <row r="586" spans="3:9" x14ac:dyDescent="0.3">
      <c r="C586"/>
      <c r="D586"/>
      <c r="E586"/>
      <c r="F586" s="14"/>
      <c r="I586"/>
    </row>
    <row r="587" spans="3:9" x14ac:dyDescent="0.3">
      <c r="C587"/>
      <c r="D587"/>
      <c r="E587"/>
      <c r="F587" s="14"/>
      <c r="I587"/>
    </row>
    <row r="588" spans="3:9" x14ac:dyDescent="0.3">
      <c r="C588"/>
      <c r="D588"/>
      <c r="E588"/>
      <c r="F588" s="14"/>
      <c r="I588"/>
    </row>
    <row r="589" spans="3:9" x14ac:dyDescent="0.3">
      <c r="C589"/>
      <c r="D589"/>
      <c r="E589"/>
      <c r="F589" s="14"/>
      <c r="I589"/>
    </row>
    <row r="590" spans="3:9" x14ac:dyDescent="0.3">
      <c r="C590"/>
      <c r="D590"/>
      <c r="E590"/>
      <c r="F590" s="14"/>
      <c r="I590"/>
    </row>
    <row r="591" spans="3:9" x14ac:dyDescent="0.3">
      <c r="C591"/>
      <c r="D591"/>
      <c r="E591"/>
      <c r="F591" s="14"/>
      <c r="I591"/>
    </row>
    <row r="592" spans="3:9" x14ac:dyDescent="0.3">
      <c r="C592"/>
      <c r="D592"/>
      <c r="E592"/>
      <c r="F592" s="14"/>
      <c r="I592"/>
    </row>
    <row r="593" spans="3:9" x14ac:dyDescent="0.3">
      <c r="C593"/>
      <c r="D593"/>
      <c r="E593"/>
      <c r="F593" s="14"/>
      <c r="I593"/>
    </row>
    <row r="594" spans="3:9" x14ac:dyDescent="0.3">
      <c r="C594"/>
      <c r="D594"/>
      <c r="E594"/>
      <c r="F594" s="14"/>
      <c r="I594"/>
    </row>
    <row r="595" spans="3:9" x14ac:dyDescent="0.3">
      <c r="C595"/>
      <c r="D595"/>
      <c r="E595"/>
      <c r="F595" s="14"/>
      <c r="I595"/>
    </row>
    <row r="596" spans="3:9" x14ac:dyDescent="0.3">
      <c r="C596"/>
      <c r="D596"/>
      <c r="E596"/>
      <c r="F596" s="14"/>
      <c r="I596"/>
    </row>
    <row r="597" spans="3:9" x14ac:dyDescent="0.3">
      <c r="C597"/>
      <c r="D597"/>
      <c r="E597"/>
      <c r="F597" s="14"/>
      <c r="I597"/>
    </row>
    <row r="598" spans="3:9" x14ac:dyDescent="0.3">
      <c r="C598"/>
      <c r="D598"/>
      <c r="E598"/>
      <c r="F598" s="14"/>
      <c r="I598"/>
    </row>
    <row r="599" spans="3:9" x14ac:dyDescent="0.3">
      <c r="C599"/>
      <c r="D599"/>
      <c r="E599"/>
      <c r="F599" s="14"/>
      <c r="I599"/>
    </row>
    <row r="600" spans="3:9" x14ac:dyDescent="0.3">
      <c r="C600"/>
      <c r="D600"/>
      <c r="E600"/>
      <c r="F600" s="14"/>
      <c r="I600"/>
    </row>
    <row r="601" spans="3:9" x14ac:dyDescent="0.3">
      <c r="C601"/>
      <c r="D601"/>
      <c r="E601"/>
      <c r="F601" s="14"/>
      <c r="I601"/>
    </row>
    <row r="602" spans="3:9" x14ac:dyDescent="0.3">
      <c r="C602"/>
      <c r="D602"/>
      <c r="E602"/>
      <c r="F602" s="14"/>
      <c r="I602"/>
    </row>
    <row r="603" spans="3:9" x14ac:dyDescent="0.3">
      <c r="C603"/>
      <c r="D603"/>
      <c r="E603"/>
      <c r="F603" s="14"/>
      <c r="I603"/>
    </row>
    <row r="604" spans="3:9" x14ac:dyDescent="0.3">
      <c r="C604"/>
      <c r="D604"/>
      <c r="E604"/>
      <c r="F604" s="14"/>
      <c r="I604"/>
    </row>
    <row r="605" spans="3:9" x14ac:dyDescent="0.3">
      <c r="C605"/>
      <c r="D605"/>
      <c r="E605"/>
      <c r="F605" s="14"/>
      <c r="I605"/>
    </row>
    <row r="606" spans="3:9" x14ac:dyDescent="0.3">
      <c r="C606"/>
      <c r="D606"/>
      <c r="E606"/>
      <c r="F606" s="14"/>
      <c r="I606"/>
    </row>
    <row r="607" spans="3:9" x14ac:dyDescent="0.3">
      <c r="C607"/>
      <c r="D607"/>
      <c r="E607"/>
      <c r="F607" s="14"/>
      <c r="I607"/>
    </row>
    <row r="608" spans="3:9" x14ac:dyDescent="0.3">
      <c r="C608"/>
      <c r="D608"/>
      <c r="E608"/>
      <c r="F608" s="14"/>
      <c r="I608"/>
    </row>
    <row r="609" spans="3:9" x14ac:dyDescent="0.3">
      <c r="C609"/>
      <c r="D609"/>
      <c r="E609"/>
      <c r="F609" s="14"/>
      <c r="I609"/>
    </row>
    <row r="610" spans="3:9" x14ac:dyDescent="0.3">
      <c r="C610"/>
      <c r="D610"/>
      <c r="E610"/>
      <c r="F610" s="14"/>
      <c r="I610"/>
    </row>
    <row r="611" spans="3:9" x14ac:dyDescent="0.3">
      <c r="C611"/>
      <c r="D611"/>
      <c r="E611"/>
      <c r="F611" s="14"/>
      <c r="I611"/>
    </row>
    <row r="612" spans="3:9" x14ac:dyDescent="0.3">
      <c r="C612"/>
      <c r="D612"/>
      <c r="E612"/>
      <c r="F612" s="14"/>
      <c r="I612"/>
    </row>
    <row r="613" spans="3:9" x14ac:dyDescent="0.3">
      <c r="C613"/>
      <c r="D613"/>
      <c r="E613"/>
      <c r="F613" s="14"/>
      <c r="I613"/>
    </row>
    <row r="614" spans="3:9" x14ac:dyDescent="0.3">
      <c r="C614"/>
      <c r="D614"/>
      <c r="E614"/>
      <c r="F614" s="14"/>
      <c r="I614"/>
    </row>
    <row r="615" spans="3:9" x14ac:dyDescent="0.3">
      <c r="C615"/>
      <c r="D615"/>
      <c r="E615"/>
      <c r="F615" s="14"/>
      <c r="I615"/>
    </row>
    <row r="616" spans="3:9" x14ac:dyDescent="0.3">
      <c r="C616"/>
      <c r="D616"/>
      <c r="E616"/>
      <c r="F616" s="14"/>
      <c r="I616"/>
    </row>
    <row r="617" spans="3:9" x14ac:dyDescent="0.3">
      <c r="C617"/>
      <c r="D617"/>
      <c r="E617"/>
      <c r="F617" s="14"/>
      <c r="I617"/>
    </row>
    <row r="618" spans="3:9" x14ac:dyDescent="0.3">
      <c r="C618"/>
      <c r="D618"/>
      <c r="E618"/>
      <c r="F618" s="14"/>
      <c r="I618"/>
    </row>
    <row r="619" spans="3:9" x14ac:dyDescent="0.3">
      <c r="C619"/>
      <c r="D619"/>
      <c r="E619"/>
      <c r="F619" s="14"/>
      <c r="I619"/>
    </row>
    <row r="620" spans="3:9" x14ac:dyDescent="0.3">
      <c r="C620"/>
      <c r="D620"/>
      <c r="E620"/>
      <c r="F620" s="14"/>
      <c r="I620"/>
    </row>
    <row r="621" spans="3:9" x14ac:dyDescent="0.3">
      <c r="C621"/>
      <c r="D621"/>
      <c r="E621"/>
      <c r="F621" s="14"/>
      <c r="I621"/>
    </row>
    <row r="622" spans="3:9" x14ac:dyDescent="0.3">
      <c r="C622"/>
      <c r="D622"/>
      <c r="E622"/>
      <c r="F622" s="14"/>
      <c r="I622"/>
    </row>
    <row r="623" spans="3:9" x14ac:dyDescent="0.3">
      <c r="C623"/>
      <c r="D623"/>
      <c r="E623"/>
      <c r="F623" s="14"/>
      <c r="I623"/>
    </row>
    <row r="624" spans="3:9" x14ac:dyDescent="0.3">
      <c r="C624"/>
      <c r="D624"/>
      <c r="E624"/>
      <c r="F624" s="14"/>
      <c r="I624"/>
    </row>
    <row r="625" spans="3:9" x14ac:dyDescent="0.3">
      <c r="C625"/>
      <c r="D625"/>
      <c r="E625"/>
      <c r="F625" s="14"/>
      <c r="I625"/>
    </row>
    <row r="626" spans="3:9" x14ac:dyDescent="0.3">
      <c r="C626"/>
      <c r="D626"/>
      <c r="E626"/>
      <c r="F626" s="14"/>
      <c r="I626"/>
    </row>
    <row r="627" spans="3:9" x14ac:dyDescent="0.3">
      <c r="C627"/>
      <c r="D627"/>
      <c r="E627"/>
      <c r="F627" s="14"/>
      <c r="I627"/>
    </row>
    <row r="628" spans="3:9" x14ac:dyDescent="0.3">
      <c r="C628"/>
      <c r="D628"/>
      <c r="E628"/>
      <c r="F628" s="14"/>
      <c r="I628"/>
    </row>
    <row r="629" spans="3:9" x14ac:dyDescent="0.3">
      <c r="C629"/>
      <c r="D629"/>
      <c r="E629"/>
      <c r="F629" s="14"/>
      <c r="I629"/>
    </row>
    <row r="630" spans="3:9" x14ac:dyDescent="0.3">
      <c r="C630"/>
      <c r="D630"/>
      <c r="E630"/>
      <c r="F630" s="14"/>
      <c r="I630"/>
    </row>
    <row r="631" spans="3:9" x14ac:dyDescent="0.3">
      <c r="C631"/>
      <c r="D631"/>
      <c r="E631"/>
      <c r="F631" s="14"/>
      <c r="I631"/>
    </row>
    <row r="632" spans="3:9" x14ac:dyDescent="0.3">
      <c r="C632"/>
      <c r="D632"/>
      <c r="E632"/>
      <c r="F632" s="14"/>
      <c r="I632"/>
    </row>
    <row r="633" spans="3:9" x14ac:dyDescent="0.3">
      <c r="C633"/>
      <c r="D633"/>
      <c r="E633"/>
      <c r="F633" s="14"/>
      <c r="I633"/>
    </row>
    <row r="634" spans="3:9" x14ac:dyDescent="0.3">
      <c r="C634"/>
      <c r="D634"/>
      <c r="E634"/>
      <c r="F634" s="14"/>
      <c r="I634"/>
    </row>
    <row r="635" spans="3:9" x14ac:dyDescent="0.3">
      <c r="C635"/>
      <c r="D635"/>
      <c r="E635"/>
      <c r="F635" s="14"/>
      <c r="I635"/>
    </row>
    <row r="636" spans="3:9" x14ac:dyDescent="0.3">
      <c r="C636"/>
      <c r="D636"/>
      <c r="E636"/>
      <c r="F636" s="14"/>
      <c r="I636"/>
    </row>
    <row r="637" spans="3:9" x14ac:dyDescent="0.3">
      <c r="C637"/>
      <c r="D637"/>
      <c r="E637"/>
      <c r="F637" s="14"/>
      <c r="I637"/>
    </row>
    <row r="638" spans="3:9" x14ac:dyDescent="0.3">
      <c r="C638"/>
      <c r="D638"/>
      <c r="E638"/>
      <c r="F638" s="14"/>
      <c r="I638"/>
    </row>
    <row r="639" spans="3:9" x14ac:dyDescent="0.3">
      <c r="C639"/>
      <c r="D639"/>
      <c r="E639"/>
      <c r="F639" s="14"/>
      <c r="I639"/>
    </row>
    <row r="640" spans="3:9" x14ac:dyDescent="0.3">
      <c r="C640"/>
      <c r="D640"/>
      <c r="E640"/>
      <c r="F640" s="14"/>
      <c r="I640"/>
    </row>
    <row r="641" spans="3:9" x14ac:dyDescent="0.3">
      <c r="C641"/>
      <c r="D641"/>
      <c r="E641"/>
      <c r="F641" s="14"/>
      <c r="I641"/>
    </row>
    <row r="642" spans="3:9" x14ac:dyDescent="0.3">
      <c r="C642"/>
      <c r="D642"/>
      <c r="E642"/>
      <c r="F642" s="14"/>
      <c r="I642"/>
    </row>
    <row r="643" spans="3:9" x14ac:dyDescent="0.3">
      <c r="C643"/>
      <c r="D643"/>
      <c r="E643"/>
      <c r="F643" s="14"/>
      <c r="I643"/>
    </row>
    <row r="644" spans="3:9" x14ac:dyDescent="0.3">
      <c r="C644"/>
      <c r="D644"/>
      <c r="E644"/>
      <c r="F644" s="14"/>
      <c r="I644"/>
    </row>
    <row r="645" spans="3:9" x14ac:dyDescent="0.3">
      <c r="C645"/>
      <c r="D645"/>
      <c r="E645"/>
      <c r="F645" s="14"/>
      <c r="I645"/>
    </row>
    <row r="646" spans="3:9" x14ac:dyDescent="0.3">
      <c r="C646"/>
      <c r="D646"/>
      <c r="E646"/>
      <c r="F646" s="14"/>
      <c r="I646"/>
    </row>
    <row r="647" spans="3:9" x14ac:dyDescent="0.3">
      <c r="C647"/>
      <c r="D647"/>
      <c r="E647"/>
      <c r="F647" s="14"/>
      <c r="I647"/>
    </row>
    <row r="648" spans="3:9" x14ac:dyDescent="0.3">
      <c r="C648"/>
      <c r="D648"/>
      <c r="E648"/>
      <c r="F648" s="14"/>
      <c r="I648"/>
    </row>
    <row r="649" spans="3:9" x14ac:dyDescent="0.3">
      <c r="C649"/>
      <c r="D649"/>
      <c r="E649"/>
      <c r="F649" s="14"/>
      <c r="I649"/>
    </row>
    <row r="650" spans="3:9" x14ac:dyDescent="0.3">
      <c r="C650"/>
      <c r="D650"/>
      <c r="E650"/>
      <c r="F650" s="14"/>
      <c r="I650"/>
    </row>
    <row r="651" spans="3:9" x14ac:dyDescent="0.3">
      <c r="C651"/>
      <c r="D651"/>
      <c r="E651"/>
      <c r="F651" s="14"/>
      <c r="I651"/>
    </row>
    <row r="652" spans="3:9" x14ac:dyDescent="0.3">
      <c r="C652"/>
      <c r="D652"/>
      <c r="E652"/>
      <c r="F652" s="14"/>
      <c r="I652"/>
    </row>
    <row r="653" spans="3:9" x14ac:dyDescent="0.3">
      <c r="C653"/>
      <c r="D653"/>
      <c r="E653"/>
      <c r="F653" s="14"/>
      <c r="I653"/>
    </row>
    <row r="654" spans="3:9" x14ac:dyDescent="0.3">
      <c r="C654"/>
      <c r="D654"/>
      <c r="E654"/>
      <c r="F654" s="14"/>
      <c r="I654"/>
    </row>
    <row r="655" spans="3:9" x14ac:dyDescent="0.3">
      <c r="C655"/>
      <c r="D655"/>
      <c r="E655"/>
      <c r="F655" s="14"/>
      <c r="I655"/>
    </row>
    <row r="656" spans="3:9" x14ac:dyDescent="0.3">
      <c r="C656"/>
      <c r="D656"/>
      <c r="E656"/>
      <c r="F656" s="14"/>
      <c r="I656"/>
    </row>
    <row r="657" spans="3:9" x14ac:dyDescent="0.3">
      <c r="C657"/>
      <c r="D657"/>
      <c r="E657"/>
      <c r="F657" s="14"/>
      <c r="I657"/>
    </row>
    <row r="658" spans="3:9" x14ac:dyDescent="0.3">
      <c r="C658"/>
      <c r="D658"/>
      <c r="E658"/>
      <c r="F658" s="14"/>
      <c r="I658"/>
    </row>
    <row r="659" spans="3:9" x14ac:dyDescent="0.3">
      <c r="C659"/>
      <c r="D659"/>
      <c r="E659"/>
      <c r="F659" s="14"/>
      <c r="I659"/>
    </row>
    <row r="660" spans="3:9" x14ac:dyDescent="0.3">
      <c r="C660"/>
      <c r="D660"/>
      <c r="E660"/>
      <c r="F660" s="14"/>
      <c r="I660"/>
    </row>
    <row r="661" spans="3:9" x14ac:dyDescent="0.3">
      <c r="C661"/>
      <c r="D661"/>
      <c r="E661"/>
      <c r="F661" s="14"/>
      <c r="I661"/>
    </row>
    <row r="662" spans="3:9" x14ac:dyDescent="0.3">
      <c r="C662"/>
      <c r="D662"/>
      <c r="E662"/>
      <c r="F662" s="14"/>
      <c r="I662"/>
    </row>
    <row r="663" spans="3:9" x14ac:dyDescent="0.3">
      <c r="C663"/>
      <c r="D663"/>
      <c r="E663"/>
      <c r="F663" s="14"/>
      <c r="I663"/>
    </row>
    <row r="664" spans="3:9" x14ac:dyDescent="0.3">
      <c r="C664"/>
      <c r="D664"/>
      <c r="E664"/>
      <c r="F664" s="14"/>
      <c r="I664"/>
    </row>
    <row r="665" spans="3:9" x14ac:dyDescent="0.3">
      <c r="C665"/>
      <c r="D665"/>
      <c r="E665"/>
      <c r="F665" s="14"/>
      <c r="I665"/>
    </row>
    <row r="666" spans="3:9" x14ac:dyDescent="0.3">
      <c r="C666"/>
      <c r="D666"/>
      <c r="E666"/>
      <c r="F666" s="14"/>
      <c r="I666"/>
    </row>
    <row r="667" spans="3:9" x14ac:dyDescent="0.3">
      <c r="C667"/>
      <c r="D667"/>
      <c r="E667"/>
      <c r="F667" s="14"/>
      <c r="I667"/>
    </row>
    <row r="668" spans="3:9" x14ac:dyDescent="0.3">
      <c r="C668"/>
      <c r="D668"/>
      <c r="E668"/>
      <c r="F668" s="14"/>
      <c r="I668"/>
    </row>
    <row r="669" spans="3:9" x14ac:dyDescent="0.3">
      <c r="C669"/>
      <c r="D669"/>
      <c r="E669"/>
      <c r="F669" s="14"/>
      <c r="I669"/>
    </row>
    <row r="670" spans="3:9" x14ac:dyDescent="0.3">
      <c r="C670"/>
      <c r="D670"/>
      <c r="E670"/>
      <c r="F670" s="14"/>
      <c r="I670"/>
    </row>
    <row r="671" spans="3:9" x14ac:dyDescent="0.3">
      <c r="C671"/>
      <c r="D671"/>
      <c r="E671"/>
      <c r="F671" s="14"/>
      <c r="I671"/>
    </row>
    <row r="672" spans="3:9" x14ac:dyDescent="0.3">
      <c r="C672"/>
      <c r="D672"/>
      <c r="E672"/>
      <c r="F672" s="14"/>
      <c r="I672"/>
    </row>
    <row r="673" spans="3:9" x14ac:dyDescent="0.3">
      <c r="C673"/>
      <c r="D673"/>
      <c r="E673"/>
      <c r="F673" s="14"/>
      <c r="I673"/>
    </row>
    <row r="674" spans="3:9" x14ac:dyDescent="0.3">
      <c r="C674"/>
      <c r="D674"/>
      <c r="E674"/>
      <c r="F674" s="14"/>
      <c r="I674"/>
    </row>
    <row r="675" spans="3:9" x14ac:dyDescent="0.3">
      <c r="C675"/>
      <c r="D675"/>
      <c r="E675"/>
      <c r="F675" s="14"/>
      <c r="I675"/>
    </row>
    <row r="676" spans="3:9" x14ac:dyDescent="0.3">
      <c r="C676"/>
      <c r="D676"/>
      <c r="E676"/>
      <c r="F676" s="14"/>
      <c r="I676"/>
    </row>
    <row r="677" spans="3:9" x14ac:dyDescent="0.3">
      <c r="C677"/>
      <c r="D677"/>
      <c r="E677"/>
      <c r="F677" s="14"/>
      <c r="I677"/>
    </row>
    <row r="678" spans="3:9" x14ac:dyDescent="0.3">
      <c r="C678"/>
      <c r="D678"/>
      <c r="E678"/>
      <c r="F678" s="14"/>
      <c r="I678"/>
    </row>
    <row r="679" spans="3:9" x14ac:dyDescent="0.3">
      <c r="C679"/>
      <c r="D679"/>
      <c r="E679"/>
      <c r="F679" s="14"/>
      <c r="I679"/>
    </row>
    <row r="680" spans="3:9" x14ac:dyDescent="0.3">
      <c r="C680"/>
      <c r="D680"/>
      <c r="E680"/>
      <c r="F680" s="14"/>
      <c r="I680"/>
    </row>
    <row r="681" spans="3:9" x14ac:dyDescent="0.3">
      <c r="C681"/>
      <c r="D681"/>
      <c r="E681"/>
      <c r="F681" s="14"/>
      <c r="I681"/>
    </row>
    <row r="682" spans="3:9" x14ac:dyDescent="0.3">
      <c r="C682"/>
      <c r="D682"/>
      <c r="E682"/>
      <c r="F682" s="14"/>
      <c r="I682"/>
    </row>
    <row r="683" spans="3:9" x14ac:dyDescent="0.3">
      <c r="C683"/>
      <c r="D683"/>
      <c r="E683"/>
      <c r="F683" s="14"/>
      <c r="I683"/>
    </row>
    <row r="684" spans="3:9" x14ac:dyDescent="0.3">
      <c r="C684"/>
      <c r="D684"/>
      <c r="E684"/>
      <c r="F684" s="14"/>
      <c r="I684"/>
    </row>
    <row r="685" spans="3:9" x14ac:dyDescent="0.3">
      <c r="C685"/>
      <c r="D685"/>
      <c r="E685"/>
      <c r="F685" s="14"/>
      <c r="I685"/>
    </row>
    <row r="686" spans="3:9" x14ac:dyDescent="0.3">
      <c r="C686"/>
      <c r="D686"/>
      <c r="E686"/>
      <c r="F686" s="14"/>
      <c r="I686"/>
    </row>
    <row r="687" spans="3:9" x14ac:dyDescent="0.3">
      <c r="C687"/>
      <c r="D687"/>
      <c r="E687"/>
      <c r="F687" s="14"/>
      <c r="I687"/>
    </row>
    <row r="688" spans="3:9" x14ac:dyDescent="0.3">
      <c r="C688"/>
      <c r="D688"/>
      <c r="E688"/>
      <c r="F688" s="14"/>
      <c r="I688"/>
    </row>
    <row r="689" spans="3:9" x14ac:dyDescent="0.3">
      <c r="C689"/>
      <c r="D689"/>
      <c r="E689"/>
      <c r="F689" s="14"/>
      <c r="I689"/>
    </row>
    <row r="690" spans="3:9" x14ac:dyDescent="0.3">
      <c r="C690"/>
      <c r="D690"/>
      <c r="E690"/>
      <c r="F690" s="14"/>
      <c r="I690"/>
    </row>
    <row r="691" spans="3:9" x14ac:dyDescent="0.3">
      <c r="C691"/>
      <c r="D691"/>
      <c r="E691"/>
      <c r="F691" s="14"/>
      <c r="I691"/>
    </row>
    <row r="692" spans="3:9" x14ac:dyDescent="0.3">
      <c r="C692"/>
      <c r="D692"/>
      <c r="E692"/>
      <c r="F692" s="14"/>
      <c r="I692"/>
    </row>
    <row r="693" spans="3:9" x14ac:dyDescent="0.3">
      <c r="C693"/>
      <c r="D693"/>
      <c r="E693"/>
      <c r="F693" s="14"/>
      <c r="I693"/>
    </row>
    <row r="694" spans="3:9" x14ac:dyDescent="0.3">
      <c r="C694"/>
      <c r="D694"/>
      <c r="E694"/>
      <c r="F694" s="14"/>
      <c r="I694"/>
    </row>
    <row r="695" spans="3:9" x14ac:dyDescent="0.3">
      <c r="C695"/>
      <c r="D695"/>
      <c r="E695"/>
      <c r="F695" s="14"/>
      <c r="I695"/>
    </row>
    <row r="696" spans="3:9" x14ac:dyDescent="0.3">
      <c r="C696"/>
      <c r="D696"/>
      <c r="E696"/>
      <c r="F696" s="14"/>
      <c r="I696"/>
    </row>
    <row r="697" spans="3:9" x14ac:dyDescent="0.3">
      <c r="C697"/>
      <c r="D697"/>
      <c r="E697"/>
      <c r="F697" s="14"/>
      <c r="I697"/>
    </row>
    <row r="698" spans="3:9" x14ac:dyDescent="0.3">
      <c r="C698"/>
      <c r="D698"/>
      <c r="E698"/>
      <c r="F698" s="14"/>
      <c r="I698"/>
    </row>
    <row r="699" spans="3:9" x14ac:dyDescent="0.3">
      <c r="C699"/>
      <c r="D699"/>
      <c r="E699"/>
      <c r="F699" s="14"/>
      <c r="I699"/>
    </row>
    <row r="700" spans="3:9" x14ac:dyDescent="0.3">
      <c r="C700"/>
      <c r="D700"/>
      <c r="E700"/>
      <c r="F700" s="14"/>
      <c r="I700"/>
    </row>
    <row r="701" spans="3:9" x14ac:dyDescent="0.3">
      <c r="C701"/>
      <c r="D701"/>
      <c r="E701"/>
      <c r="F701" s="14"/>
      <c r="I701"/>
    </row>
    <row r="702" spans="3:9" x14ac:dyDescent="0.3">
      <c r="C702"/>
      <c r="D702"/>
      <c r="E702"/>
      <c r="F702" s="14"/>
      <c r="I702"/>
    </row>
    <row r="703" spans="3:9" x14ac:dyDescent="0.3">
      <c r="C703"/>
      <c r="D703"/>
      <c r="E703"/>
      <c r="F703" s="14"/>
      <c r="I703"/>
    </row>
    <row r="704" spans="3:9" x14ac:dyDescent="0.3">
      <c r="C704"/>
      <c r="D704"/>
      <c r="E704"/>
      <c r="F704" s="14"/>
      <c r="I704"/>
    </row>
    <row r="705" spans="3:9" x14ac:dyDescent="0.3">
      <c r="C705"/>
      <c r="D705"/>
      <c r="E705"/>
      <c r="F705" s="14"/>
      <c r="I705"/>
    </row>
    <row r="706" spans="3:9" x14ac:dyDescent="0.3">
      <c r="C706"/>
      <c r="D706"/>
      <c r="E706"/>
      <c r="F706" s="14"/>
      <c r="I706"/>
    </row>
    <row r="707" spans="3:9" x14ac:dyDescent="0.3">
      <c r="C707"/>
      <c r="D707"/>
      <c r="E707"/>
      <c r="F707" s="14"/>
      <c r="I707"/>
    </row>
    <row r="708" spans="3:9" x14ac:dyDescent="0.3">
      <c r="C708"/>
      <c r="D708"/>
      <c r="E708"/>
      <c r="F708" s="14"/>
      <c r="I708"/>
    </row>
    <row r="709" spans="3:9" x14ac:dyDescent="0.3">
      <c r="C709"/>
      <c r="D709"/>
      <c r="E709"/>
      <c r="F709" s="14"/>
      <c r="I709"/>
    </row>
    <row r="710" spans="3:9" x14ac:dyDescent="0.3">
      <c r="C710"/>
      <c r="D710"/>
      <c r="E710"/>
      <c r="F710" s="14"/>
      <c r="I710"/>
    </row>
    <row r="711" spans="3:9" x14ac:dyDescent="0.3">
      <c r="C711"/>
      <c r="D711"/>
      <c r="E711"/>
      <c r="F711" s="14"/>
      <c r="I711"/>
    </row>
    <row r="712" spans="3:9" x14ac:dyDescent="0.3">
      <c r="C712"/>
      <c r="D712"/>
      <c r="E712"/>
      <c r="F712" s="14"/>
      <c r="I712"/>
    </row>
    <row r="713" spans="3:9" x14ac:dyDescent="0.3">
      <c r="C713"/>
      <c r="D713"/>
      <c r="E713"/>
      <c r="F713" s="14"/>
      <c r="I713"/>
    </row>
    <row r="714" spans="3:9" x14ac:dyDescent="0.3">
      <c r="C714"/>
      <c r="D714"/>
      <c r="E714"/>
      <c r="F714" s="14"/>
      <c r="I714"/>
    </row>
    <row r="715" spans="3:9" x14ac:dyDescent="0.3">
      <c r="C715"/>
      <c r="D715"/>
      <c r="E715"/>
      <c r="F715" s="14"/>
      <c r="I715"/>
    </row>
    <row r="716" spans="3:9" x14ac:dyDescent="0.3">
      <c r="C716"/>
      <c r="D716"/>
      <c r="E716"/>
      <c r="F716" s="14"/>
      <c r="I716"/>
    </row>
    <row r="717" spans="3:9" x14ac:dyDescent="0.3">
      <c r="C717"/>
      <c r="D717"/>
      <c r="E717"/>
      <c r="F717" s="14"/>
      <c r="I717"/>
    </row>
    <row r="718" spans="3:9" x14ac:dyDescent="0.3">
      <c r="C718"/>
      <c r="D718"/>
      <c r="E718"/>
      <c r="F718" s="14"/>
      <c r="I718"/>
    </row>
    <row r="719" spans="3:9" x14ac:dyDescent="0.3">
      <c r="C719"/>
      <c r="D719"/>
      <c r="E719"/>
      <c r="F719" s="14"/>
      <c r="I719"/>
    </row>
    <row r="720" spans="3:9" x14ac:dyDescent="0.3">
      <c r="C720"/>
      <c r="D720"/>
      <c r="E720"/>
      <c r="F720" s="14"/>
      <c r="I720"/>
    </row>
    <row r="721" spans="3:9" x14ac:dyDescent="0.3">
      <c r="C721"/>
      <c r="D721"/>
      <c r="E721"/>
      <c r="F721" s="14"/>
      <c r="I721"/>
    </row>
    <row r="722" spans="3:9" x14ac:dyDescent="0.3">
      <c r="C722"/>
      <c r="D722"/>
      <c r="E722"/>
      <c r="F722" s="14"/>
      <c r="I722"/>
    </row>
    <row r="723" spans="3:9" x14ac:dyDescent="0.3">
      <c r="C723"/>
      <c r="D723"/>
      <c r="E723"/>
      <c r="F723" s="14"/>
      <c r="I723"/>
    </row>
    <row r="724" spans="3:9" x14ac:dyDescent="0.3">
      <c r="C724"/>
      <c r="D724"/>
      <c r="E724"/>
      <c r="F724" s="14"/>
      <c r="I724"/>
    </row>
    <row r="725" spans="3:9" x14ac:dyDescent="0.3">
      <c r="C725"/>
      <c r="D725"/>
      <c r="E725"/>
      <c r="F725" s="14"/>
      <c r="I725"/>
    </row>
    <row r="726" spans="3:9" x14ac:dyDescent="0.3">
      <c r="C726"/>
      <c r="D726"/>
      <c r="E726"/>
      <c r="F726" s="14"/>
      <c r="I726"/>
    </row>
    <row r="727" spans="3:9" x14ac:dyDescent="0.3">
      <c r="C727"/>
      <c r="D727"/>
      <c r="E727"/>
      <c r="F727" s="14"/>
      <c r="I727"/>
    </row>
    <row r="728" spans="3:9" x14ac:dyDescent="0.3">
      <c r="C728"/>
      <c r="D728"/>
      <c r="E728"/>
      <c r="F728" s="14"/>
      <c r="I728"/>
    </row>
    <row r="729" spans="3:9" x14ac:dyDescent="0.3">
      <c r="C729"/>
      <c r="D729"/>
      <c r="E729"/>
      <c r="F729" s="14"/>
      <c r="I729"/>
    </row>
    <row r="730" spans="3:9" x14ac:dyDescent="0.3">
      <c r="C730"/>
      <c r="D730"/>
      <c r="E730"/>
      <c r="F730" s="14"/>
      <c r="I730"/>
    </row>
    <row r="731" spans="3:9" x14ac:dyDescent="0.3">
      <c r="C731"/>
      <c r="D731"/>
      <c r="E731"/>
      <c r="F731" s="14"/>
      <c r="I731"/>
    </row>
    <row r="732" spans="3:9" x14ac:dyDescent="0.3">
      <c r="C732"/>
      <c r="D732"/>
      <c r="E732"/>
      <c r="F732" s="14"/>
      <c r="I732"/>
    </row>
    <row r="733" spans="3:9" x14ac:dyDescent="0.3">
      <c r="C733"/>
      <c r="D733"/>
      <c r="E733"/>
      <c r="F733" s="14"/>
      <c r="I733"/>
    </row>
    <row r="734" spans="3:9" x14ac:dyDescent="0.3">
      <c r="C734"/>
      <c r="D734"/>
      <c r="E734"/>
      <c r="F734" s="14"/>
      <c r="I734"/>
    </row>
    <row r="735" spans="3:9" x14ac:dyDescent="0.3">
      <c r="C735"/>
      <c r="D735"/>
      <c r="E735"/>
      <c r="F735" s="14"/>
      <c r="I735"/>
    </row>
    <row r="736" spans="3:9" x14ac:dyDescent="0.3">
      <c r="C736"/>
      <c r="D736"/>
      <c r="E736"/>
      <c r="F736" s="14"/>
      <c r="I736"/>
    </row>
    <row r="737" spans="3:9" x14ac:dyDescent="0.3">
      <c r="C737"/>
      <c r="D737"/>
      <c r="E737"/>
      <c r="F737" s="14"/>
      <c r="I737"/>
    </row>
    <row r="738" spans="3:9" x14ac:dyDescent="0.3">
      <c r="C738"/>
      <c r="D738"/>
      <c r="E738"/>
      <c r="F738" s="14"/>
      <c r="I738"/>
    </row>
    <row r="739" spans="3:9" x14ac:dyDescent="0.3">
      <c r="C739"/>
      <c r="D739"/>
      <c r="E739"/>
      <c r="F739" s="14"/>
      <c r="I739"/>
    </row>
    <row r="740" spans="3:9" x14ac:dyDescent="0.3">
      <c r="C740"/>
      <c r="D740"/>
      <c r="E740"/>
      <c r="F740" s="14"/>
      <c r="I740"/>
    </row>
    <row r="741" spans="3:9" x14ac:dyDescent="0.3">
      <c r="C741"/>
      <c r="D741"/>
      <c r="E741"/>
      <c r="F741" s="14"/>
      <c r="I741"/>
    </row>
    <row r="742" spans="3:9" x14ac:dyDescent="0.3">
      <c r="C742"/>
      <c r="D742"/>
      <c r="E742"/>
      <c r="F742" s="14"/>
      <c r="I742"/>
    </row>
    <row r="743" spans="3:9" x14ac:dyDescent="0.3">
      <c r="C743"/>
      <c r="D743"/>
      <c r="E743"/>
      <c r="F743" s="14"/>
      <c r="I743"/>
    </row>
    <row r="744" spans="3:9" x14ac:dyDescent="0.3">
      <c r="C744"/>
      <c r="D744"/>
      <c r="E744"/>
      <c r="F744" s="14"/>
      <c r="I744"/>
    </row>
    <row r="745" spans="3:9" x14ac:dyDescent="0.3">
      <c r="C745"/>
      <c r="D745"/>
      <c r="E745"/>
      <c r="F745" s="14"/>
      <c r="I745"/>
    </row>
    <row r="746" spans="3:9" x14ac:dyDescent="0.3">
      <c r="C746"/>
      <c r="D746"/>
      <c r="E746"/>
      <c r="F746" s="14"/>
      <c r="I746"/>
    </row>
    <row r="747" spans="3:9" x14ac:dyDescent="0.3">
      <c r="C747"/>
      <c r="D747"/>
      <c r="E747"/>
      <c r="F747" s="14"/>
      <c r="I747"/>
    </row>
    <row r="748" spans="3:9" x14ac:dyDescent="0.3">
      <c r="C748"/>
      <c r="D748"/>
      <c r="E748"/>
      <c r="F748" s="14"/>
      <c r="I748"/>
    </row>
    <row r="749" spans="3:9" x14ac:dyDescent="0.3">
      <c r="C749"/>
      <c r="D749"/>
      <c r="E749"/>
      <c r="F749" s="14"/>
      <c r="I749"/>
    </row>
    <row r="750" spans="3:9" x14ac:dyDescent="0.3">
      <c r="C750"/>
      <c r="D750"/>
      <c r="E750"/>
      <c r="F750" s="14"/>
      <c r="I750"/>
    </row>
    <row r="751" spans="3:9" x14ac:dyDescent="0.3">
      <c r="C751"/>
      <c r="D751"/>
      <c r="E751"/>
      <c r="F751" s="14"/>
      <c r="I751"/>
    </row>
    <row r="752" spans="3:9" x14ac:dyDescent="0.3">
      <c r="C752"/>
      <c r="D752"/>
      <c r="E752"/>
      <c r="F752" s="14"/>
      <c r="I752"/>
    </row>
    <row r="753" spans="3:9" x14ac:dyDescent="0.3">
      <c r="C753"/>
      <c r="D753"/>
      <c r="E753"/>
      <c r="F753" s="14"/>
      <c r="I753"/>
    </row>
    <row r="754" spans="3:9" x14ac:dyDescent="0.3">
      <c r="C754"/>
      <c r="D754"/>
      <c r="E754"/>
      <c r="F754" s="14"/>
      <c r="I754"/>
    </row>
    <row r="755" spans="3:9" x14ac:dyDescent="0.3">
      <c r="C755"/>
      <c r="D755"/>
      <c r="E755"/>
      <c r="F755" s="14"/>
      <c r="I755"/>
    </row>
    <row r="756" spans="3:9" x14ac:dyDescent="0.3">
      <c r="C756"/>
      <c r="D756"/>
      <c r="E756"/>
      <c r="F756" s="14"/>
      <c r="I756"/>
    </row>
    <row r="757" spans="3:9" x14ac:dyDescent="0.3">
      <c r="C757"/>
      <c r="D757"/>
      <c r="E757"/>
      <c r="F757" s="14"/>
      <c r="I757"/>
    </row>
    <row r="758" spans="3:9" x14ac:dyDescent="0.3">
      <c r="C758"/>
      <c r="D758"/>
      <c r="E758"/>
      <c r="F758" s="14"/>
      <c r="I758"/>
    </row>
    <row r="759" spans="3:9" x14ac:dyDescent="0.3">
      <c r="C759"/>
      <c r="D759"/>
      <c r="E759"/>
      <c r="F759" s="14"/>
      <c r="I759"/>
    </row>
    <row r="760" spans="3:9" x14ac:dyDescent="0.3">
      <c r="C760"/>
      <c r="D760"/>
      <c r="E760"/>
      <c r="F760" s="14"/>
      <c r="I760"/>
    </row>
    <row r="761" spans="3:9" x14ac:dyDescent="0.3">
      <c r="C761"/>
      <c r="D761"/>
      <c r="E761"/>
      <c r="F761" s="14"/>
      <c r="I761"/>
    </row>
    <row r="762" spans="3:9" x14ac:dyDescent="0.3">
      <c r="C762"/>
      <c r="D762"/>
      <c r="E762"/>
      <c r="F762" s="14"/>
      <c r="I762"/>
    </row>
    <row r="763" spans="3:9" x14ac:dyDescent="0.3">
      <c r="C763"/>
      <c r="D763"/>
      <c r="E763"/>
      <c r="F763" s="14"/>
      <c r="I763"/>
    </row>
    <row r="764" spans="3:9" x14ac:dyDescent="0.3">
      <c r="C764"/>
      <c r="D764"/>
      <c r="E764"/>
      <c r="F764" s="14"/>
      <c r="I764"/>
    </row>
    <row r="765" spans="3:9" x14ac:dyDescent="0.3">
      <c r="C765"/>
      <c r="D765"/>
      <c r="E765"/>
      <c r="F765" s="14"/>
      <c r="I765"/>
    </row>
    <row r="766" spans="3:9" x14ac:dyDescent="0.3">
      <c r="C766"/>
      <c r="D766"/>
      <c r="E766"/>
      <c r="F766" s="14"/>
      <c r="I766"/>
    </row>
    <row r="767" spans="3:9" x14ac:dyDescent="0.3">
      <c r="C767"/>
      <c r="D767"/>
      <c r="E767"/>
      <c r="F767" s="14"/>
      <c r="I767"/>
    </row>
    <row r="768" spans="3:9" x14ac:dyDescent="0.3">
      <c r="C768"/>
      <c r="D768"/>
      <c r="E768"/>
      <c r="F768" s="14"/>
      <c r="I768"/>
    </row>
    <row r="769" spans="3:9" x14ac:dyDescent="0.3">
      <c r="C769"/>
      <c r="D769"/>
      <c r="E769"/>
      <c r="F769" s="14"/>
      <c r="I769"/>
    </row>
    <row r="770" spans="3:9" x14ac:dyDescent="0.3">
      <c r="C770"/>
      <c r="D770"/>
      <c r="E770"/>
      <c r="F770" s="14"/>
      <c r="I770"/>
    </row>
    <row r="771" spans="3:9" x14ac:dyDescent="0.3">
      <c r="C771"/>
      <c r="D771"/>
      <c r="E771"/>
      <c r="F771" s="14"/>
      <c r="I771"/>
    </row>
    <row r="772" spans="3:9" x14ac:dyDescent="0.3">
      <c r="C772"/>
      <c r="D772"/>
      <c r="E772"/>
      <c r="F772" s="14"/>
      <c r="I772"/>
    </row>
    <row r="773" spans="3:9" x14ac:dyDescent="0.3">
      <c r="C773"/>
      <c r="D773"/>
      <c r="E773"/>
      <c r="F773" s="14"/>
      <c r="I773"/>
    </row>
    <row r="774" spans="3:9" x14ac:dyDescent="0.3">
      <c r="C774"/>
      <c r="D774"/>
      <c r="E774"/>
      <c r="F774" s="14"/>
      <c r="I774"/>
    </row>
    <row r="775" spans="3:9" x14ac:dyDescent="0.3">
      <c r="C775"/>
      <c r="D775"/>
      <c r="E775"/>
      <c r="F775" s="14"/>
      <c r="I775"/>
    </row>
    <row r="776" spans="3:9" x14ac:dyDescent="0.3">
      <c r="C776"/>
      <c r="D776"/>
      <c r="E776"/>
      <c r="F776" s="14"/>
      <c r="I776"/>
    </row>
    <row r="777" spans="3:9" x14ac:dyDescent="0.3">
      <c r="C777"/>
      <c r="D777"/>
      <c r="E777"/>
      <c r="F777" s="14"/>
      <c r="I777"/>
    </row>
    <row r="778" spans="3:9" x14ac:dyDescent="0.3">
      <c r="C778"/>
      <c r="D778"/>
      <c r="E778"/>
      <c r="F778" s="14"/>
      <c r="I778"/>
    </row>
    <row r="779" spans="3:9" x14ac:dyDescent="0.3">
      <c r="C779"/>
      <c r="D779"/>
      <c r="E779"/>
      <c r="F779" s="14"/>
      <c r="I779"/>
    </row>
    <row r="780" spans="3:9" x14ac:dyDescent="0.3">
      <c r="C780"/>
      <c r="D780"/>
      <c r="E780"/>
      <c r="F780" s="14"/>
      <c r="I780"/>
    </row>
    <row r="781" spans="3:9" x14ac:dyDescent="0.3">
      <c r="C781"/>
      <c r="D781"/>
      <c r="E781"/>
      <c r="F781" s="14"/>
      <c r="I781"/>
    </row>
    <row r="782" spans="3:9" x14ac:dyDescent="0.3">
      <c r="C782"/>
      <c r="D782"/>
      <c r="E782"/>
      <c r="F782" s="14"/>
      <c r="I782"/>
    </row>
    <row r="783" spans="3:9" x14ac:dyDescent="0.3">
      <c r="C783"/>
      <c r="D783"/>
      <c r="E783"/>
      <c r="F783" s="14"/>
      <c r="I783"/>
    </row>
    <row r="784" spans="3:9" x14ac:dyDescent="0.3">
      <c r="C784"/>
      <c r="D784"/>
      <c r="E784"/>
      <c r="F784" s="14"/>
      <c r="I784"/>
    </row>
    <row r="785" spans="3:9" x14ac:dyDescent="0.3">
      <c r="C785"/>
      <c r="D785"/>
      <c r="E785"/>
      <c r="F785" s="14"/>
      <c r="I785"/>
    </row>
    <row r="786" spans="3:9" x14ac:dyDescent="0.3">
      <c r="C786"/>
      <c r="D786"/>
      <c r="E786"/>
      <c r="F786" s="14"/>
      <c r="I786"/>
    </row>
    <row r="787" spans="3:9" x14ac:dyDescent="0.3">
      <c r="C787"/>
      <c r="D787"/>
      <c r="E787"/>
      <c r="F787" s="14"/>
      <c r="I787"/>
    </row>
    <row r="788" spans="3:9" x14ac:dyDescent="0.3">
      <c r="C788"/>
      <c r="D788"/>
      <c r="E788"/>
      <c r="F788" s="14"/>
      <c r="I788"/>
    </row>
    <row r="789" spans="3:9" x14ac:dyDescent="0.3">
      <c r="C789"/>
      <c r="D789"/>
      <c r="E789"/>
      <c r="F789" s="14"/>
      <c r="I789"/>
    </row>
    <row r="790" spans="3:9" x14ac:dyDescent="0.3">
      <c r="C790"/>
      <c r="D790"/>
      <c r="E790"/>
      <c r="F790" s="14"/>
      <c r="I790"/>
    </row>
    <row r="791" spans="3:9" x14ac:dyDescent="0.3">
      <c r="C791"/>
      <c r="D791"/>
      <c r="E791"/>
      <c r="F791" s="14"/>
      <c r="I791"/>
    </row>
    <row r="792" spans="3:9" x14ac:dyDescent="0.3">
      <c r="C792"/>
      <c r="D792"/>
      <c r="E792"/>
      <c r="F792" s="14"/>
      <c r="I792"/>
    </row>
    <row r="793" spans="3:9" x14ac:dyDescent="0.3">
      <c r="C793"/>
      <c r="D793"/>
      <c r="E793"/>
      <c r="F793" s="14"/>
      <c r="I793"/>
    </row>
    <row r="794" spans="3:9" x14ac:dyDescent="0.3">
      <c r="C794"/>
      <c r="D794"/>
      <c r="E794"/>
      <c r="F794" s="14"/>
      <c r="I794"/>
    </row>
    <row r="795" spans="3:9" x14ac:dyDescent="0.3">
      <c r="C795"/>
      <c r="D795"/>
      <c r="E795"/>
      <c r="F795" s="14"/>
      <c r="I795"/>
    </row>
    <row r="796" spans="3:9" x14ac:dyDescent="0.3">
      <c r="C796"/>
      <c r="D796"/>
      <c r="E796"/>
      <c r="F796" s="14"/>
      <c r="I796"/>
    </row>
    <row r="797" spans="3:9" x14ac:dyDescent="0.3">
      <c r="C797"/>
      <c r="D797"/>
      <c r="E797"/>
      <c r="F797" s="14"/>
      <c r="I797"/>
    </row>
    <row r="798" spans="3:9" x14ac:dyDescent="0.3">
      <c r="C798"/>
      <c r="D798"/>
      <c r="E798"/>
      <c r="F798" s="14"/>
      <c r="I798"/>
    </row>
    <row r="799" spans="3:9" x14ac:dyDescent="0.3">
      <c r="C799"/>
      <c r="D799"/>
      <c r="E799"/>
      <c r="F799" s="14"/>
      <c r="I799"/>
    </row>
    <row r="800" spans="3:9" x14ac:dyDescent="0.3">
      <c r="C800"/>
      <c r="D800"/>
      <c r="E800"/>
      <c r="F800" s="14"/>
      <c r="I800"/>
    </row>
    <row r="801" spans="3:9" x14ac:dyDescent="0.3">
      <c r="C801"/>
      <c r="D801"/>
      <c r="E801"/>
      <c r="F801" s="14"/>
      <c r="I801"/>
    </row>
    <row r="802" spans="3:9" x14ac:dyDescent="0.3">
      <c r="C802"/>
      <c r="D802"/>
      <c r="E802"/>
      <c r="F802" s="14"/>
      <c r="I802"/>
    </row>
    <row r="803" spans="3:9" x14ac:dyDescent="0.3">
      <c r="C803"/>
      <c r="D803"/>
      <c r="E803"/>
      <c r="F803" s="14"/>
      <c r="I803"/>
    </row>
    <row r="804" spans="3:9" x14ac:dyDescent="0.3">
      <c r="C804"/>
      <c r="D804"/>
      <c r="E804"/>
      <c r="F804" s="14"/>
      <c r="I804"/>
    </row>
    <row r="805" spans="3:9" x14ac:dyDescent="0.3">
      <c r="C805"/>
      <c r="D805"/>
      <c r="E805"/>
      <c r="F805" s="14"/>
      <c r="I805"/>
    </row>
    <row r="806" spans="3:9" x14ac:dyDescent="0.3">
      <c r="C806"/>
      <c r="D806"/>
      <c r="E806"/>
      <c r="F806" s="14"/>
      <c r="I806"/>
    </row>
    <row r="807" spans="3:9" x14ac:dyDescent="0.3">
      <c r="C807"/>
      <c r="D807"/>
      <c r="E807"/>
      <c r="F807" s="14"/>
      <c r="I807"/>
    </row>
    <row r="808" spans="3:9" x14ac:dyDescent="0.3">
      <c r="C808"/>
      <c r="D808"/>
      <c r="E808"/>
      <c r="F808" s="14"/>
      <c r="I808"/>
    </row>
    <row r="809" spans="3:9" x14ac:dyDescent="0.3">
      <c r="C809"/>
      <c r="D809"/>
      <c r="E809"/>
      <c r="F809" s="14"/>
      <c r="I809"/>
    </row>
    <row r="810" spans="3:9" x14ac:dyDescent="0.3">
      <c r="C810"/>
      <c r="D810"/>
      <c r="E810"/>
      <c r="F810" s="14"/>
      <c r="I810"/>
    </row>
    <row r="811" spans="3:9" x14ac:dyDescent="0.3">
      <c r="C811"/>
      <c r="D811"/>
      <c r="E811"/>
      <c r="F811" s="14"/>
      <c r="I811"/>
    </row>
    <row r="812" spans="3:9" x14ac:dyDescent="0.3">
      <c r="C812"/>
      <c r="D812"/>
      <c r="E812"/>
      <c r="F812" s="14"/>
      <c r="I812"/>
    </row>
    <row r="813" spans="3:9" x14ac:dyDescent="0.3">
      <c r="C813"/>
      <c r="D813"/>
      <c r="E813"/>
      <c r="F813" s="14"/>
      <c r="I813"/>
    </row>
    <row r="814" spans="3:9" x14ac:dyDescent="0.3">
      <c r="C814"/>
      <c r="D814"/>
      <c r="E814"/>
      <c r="F814" s="14"/>
      <c r="I814"/>
    </row>
    <row r="815" spans="3:9" x14ac:dyDescent="0.3">
      <c r="C815"/>
      <c r="D815"/>
      <c r="E815"/>
      <c r="F815" s="14"/>
      <c r="I815"/>
    </row>
    <row r="816" spans="3:9" x14ac:dyDescent="0.3">
      <c r="C816"/>
      <c r="D816"/>
      <c r="E816"/>
      <c r="F816" s="14"/>
      <c r="I816"/>
    </row>
    <row r="817" spans="3:9" x14ac:dyDescent="0.3">
      <c r="C817"/>
      <c r="D817"/>
      <c r="E817"/>
      <c r="F817" s="14"/>
      <c r="I817"/>
    </row>
    <row r="818" spans="3:9" x14ac:dyDescent="0.3">
      <c r="C818"/>
      <c r="D818"/>
      <c r="E818"/>
      <c r="F818" s="14"/>
      <c r="I818"/>
    </row>
    <row r="819" spans="3:9" x14ac:dyDescent="0.3">
      <c r="C819"/>
      <c r="D819"/>
      <c r="E819"/>
      <c r="F819" s="14"/>
      <c r="I819"/>
    </row>
    <row r="820" spans="3:9" x14ac:dyDescent="0.3">
      <c r="C820"/>
      <c r="D820"/>
      <c r="E820"/>
      <c r="F820" s="14"/>
      <c r="I820"/>
    </row>
    <row r="821" spans="3:9" x14ac:dyDescent="0.3">
      <c r="C821"/>
      <c r="D821"/>
      <c r="E821"/>
      <c r="F821" s="14"/>
      <c r="I821"/>
    </row>
    <row r="822" spans="3:9" x14ac:dyDescent="0.3">
      <c r="C822"/>
      <c r="D822"/>
      <c r="E822"/>
      <c r="F822" s="14"/>
      <c r="I822"/>
    </row>
    <row r="823" spans="3:9" x14ac:dyDescent="0.3">
      <c r="C823"/>
      <c r="D823"/>
      <c r="E823"/>
      <c r="F823" s="14"/>
      <c r="I823"/>
    </row>
    <row r="824" spans="3:9" x14ac:dyDescent="0.3">
      <c r="C824"/>
      <c r="D824"/>
      <c r="E824"/>
      <c r="F824" s="14"/>
      <c r="I824"/>
    </row>
    <row r="825" spans="3:9" x14ac:dyDescent="0.3">
      <c r="C825"/>
      <c r="D825"/>
      <c r="E825"/>
      <c r="F825" s="14"/>
      <c r="I825"/>
    </row>
    <row r="826" spans="3:9" x14ac:dyDescent="0.3">
      <c r="C826"/>
      <c r="D826"/>
      <c r="E826"/>
      <c r="F826" s="14"/>
      <c r="I826"/>
    </row>
    <row r="827" spans="3:9" x14ac:dyDescent="0.3">
      <c r="C827"/>
      <c r="D827"/>
      <c r="E827"/>
      <c r="F827" s="14"/>
      <c r="I827"/>
    </row>
    <row r="828" spans="3:9" x14ac:dyDescent="0.3">
      <c r="C828"/>
      <c r="D828"/>
      <c r="E828"/>
      <c r="F828" s="14"/>
      <c r="I828"/>
    </row>
    <row r="829" spans="3:9" x14ac:dyDescent="0.3">
      <c r="C829"/>
      <c r="D829"/>
      <c r="E829"/>
      <c r="F829" s="14"/>
      <c r="I829"/>
    </row>
    <row r="830" spans="3:9" x14ac:dyDescent="0.3">
      <c r="C830"/>
      <c r="D830"/>
      <c r="E830"/>
      <c r="F830" s="14"/>
      <c r="I830"/>
    </row>
    <row r="831" spans="3:9" x14ac:dyDescent="0.3">
      <c r="C831"/>
      <c r="D831"/>
      <c r="E831"/>
      <c r="F831" s="14"/>
      <c r="I831"/>
    </row>
    <row r="832" spans="3:9" x14ac:dyDescent="0.3">
      <c r="C832"/>
      <c r="D832"/>
      <c r="E832"/>
      <c r="F832" s="14"/>
      <c r="I832"/>
    </row>
    <row r="833" spans="3:9" x14ac:dyDescent="0.3">
      <c r="C833"/>
      <c r="D833"/>
      <c r="E833"/>
      <c r="F833" s="14"/>
      <c r="I833"/>
    </row>
    <row r="834" spans="3:9" x14ac:dyDescent="0.3">
      <c r="C834"/>
      <c r="D834"/>
      <c r="E834"/>
      <c r="F834" s="14"/>
      <c r="I834"/>
    </row>
    <row r="835" spans="3:9" x14ac:dyDescent="0.3">
      <c r="C835"/>
      <c r="D835"/>
      <c r="E835"/>
      <c r="F835" s="14"/>
      <c r="I835"/>
    </row>
    <row r="836" spans="3:9" x14ac:dyDescent="0.3">
      <c r="C836"/>
      <c r="D836"/>
      <c r="E836"/>
      <c r="F836" s="14"/>
      <c r="I836"/>
    </row>
    <row r="837" spans="3:9" x14ac:dyDescent="0.3">
      <c r="C837"/>
      <c r="D837"/>
      <c r="E837"/>
      <c r="F837" s="14"/>
      <c r="I837"/>
    </row>
    <row r="838" spans="3:9" x14ac:dyDescent="0.3">
      <c r="C838"/>
      <c r="D838"/>
      <c r="E838"/>
      <c r="F838" s="14"/>
      <c r="I838"/>
    </row>
    <row r="839" spans="3:9" x14ac:dyDescent="0.3">
      <c r="C839"/>
      <c r="D839"/>
      <c r="E839"/>
      <c r="F839" s="14"/>
      <c r="I839"/>
    </row>
    <row r="840" spans="3:9" x14ac:dyDescent="0.3">
      <c r="C840"/>
      <c r="D840"/>
      <c r="E840"/>
      <c r="F840" s="14"/>
      <c r="I840"/>
    </row>
    <row r="841" spans="3:9" x14ac:dyDescent="0.3">
      <c r="C841"/>
      <c r="D841"/>
      <c r="E841"/>
      <c r="F841" s="14"/>
      <c r="I841"/>
    </row>
    <row r="842" spans="3:9" x14ac:dyDescent="0.3">
      <c r="C842"/>
      <c r="D842"/>
      <c r="E842"/>
      <c r="F842" s="14"/>
      <c r="I842"/>
    </row>
    <row r="843" spans="3:9" x14ac:dyDescent="0.3">
      <c r="C843"/>
      <c r="D843"/>
      <c r="E843"/>
      <c r="F843" s="14"/>
      <c r="I843"/>
    </row>
    <row r="844" spans="3:9" x14ac:dyDescent="0.3">
      <c r="C844"/>
      <c r="D844"/>
      <c r="E844"/>
      <c r="F844" s="14"/>
      <c r="I844"/>
    </row>
    <row r="845" spans="3:9" x14ac:dyDescent="0.3">
      <c r="C845"/>
      <c r="D845"/>
      <c r="E845"/>
      <c r="F845" s="14"/>
      <c r="I845"/>
    </row>
    <row r="846" spans="3:9" x14ac:dyDescent="0.3">
      <c r="C846"/>
      <c r="D846"/>
      <c r="E846"/>
      <c r="F846" s="14"/>
      <c r="I846"/>
    </row>
    <row r="847" spans="3:9" x14ac:dyDescent="0.3">
      <c r="C847"/>
      <c r="D847"/>
      <c r="E847"/>
      <c r="F847" s="14"/>
      <c r="I847"/>
    </row>
    <row r="848" spans="3:9" x14ac:dyDescent="0.3">
      <c r="C848"/>
      <c r="D848"/>
      <c r="E848"/>
      <c r="F848" s="14"/>
      <c r="I848"/>
    </row>
    <row r="849" spans="3:9" x14ac:dyDescent="0.3">
      <c r="C849"/>
      <c r="D849"/>
      <c r="E849"/>
      <c r="F849" s="14"/>
      <c r="I849"/>
    </row>
    <row r="850" spans="3:9" x14ac:dyDescent="0.3">
      <c r="C850"/>
      <c r="D850"/>
      <c r="E850"/>
      <c r="F850" s="14"/>
      <c r="I850"/>
    </row>
    <row r="851" spans="3:9" x14ac:dyDescent="0.3">
      <c r="C851"/>
      <c r="D851"/>
      <c r="E851"/>
      <c r="F851" s="14"/>
      <c r="I851"/>
    </row>
    <row r="852" spans="3:9" x14ac:dyDescent="0.3">
      <c r="C852"/>
      <c r="D852"/>
      <c r="E852"/>
      <c r="F852" s="14"/>
      <c r="I852"/>
    </row>
    <row r="853" spans="3:9" x14ac:dyDescent="0.3">
      <c r="C853"/>
      <c r="D853"/>
      <c r="E853"/>
      <c r="F853" s="14"/>
      <c r="I853"/>
    </row>
    <row r="854" spans="3:9" x14ac:dyDescent="0.3">
      <c r="C854"/>
      <c r="D854"/>
      <c r="E854"/>
      <c r="F854" s="14"/>
      <c r="I854"/>
    </row>
    <row r="855" spans="3:9" x14ac:dyDescent="0.3">
      <c r="C855"/>
      <c r="D855"/>
      <c r="E855"/>
      <c r="F855" s="14"/>
      <c r="I855"/>
    </row>
    <row r="856" spans="3:9" x14ac:dyDescent="0.3">
      <c r="C856"/>
      <c r="D856"/>
      <c r="E856"/>
      <c r="F856" s="14"/>
      <c r="I856"/>
    </row>
    <row r="857" spans="3:9" x14ac:dyDescent="0.3">
      <c r="C857"/>
      <c r="D857"/>
      <c r="E857"/>
      <c r="F857" s="14"/>
      <c r="I857"/>
    </row>
    <row r="858" spans="3:9" x14ac:dyDescent="0.3">
      <c r="C858"/>
      <c r="D858"/>
      <c r="E858"/>
      <c r="F858" s="14"/>
      <c r="I858"/>
    </row>
    <row r="859" spans="3:9" x14ac:dyDescent="0.3">
      <c r="C859"/>
      <c r="D859"/>
      <c r="E859"/>
      <c r="F859" s="14"/>
      <c r="I859"/>
    </row>
    <row r="860" spans="3:9" x14ac:dyDescent="0.3">
      <c r="C860"/>
      <c r="D860"/>
      <c r="E860"/>
      <c r="F860" s="14"/>
      <c r="I860"/>
    </row>
    <row r="861" spans="3:9" x14ac:dyDescent="0.3">
      <c r="C861"/>
      <c r="D861"/>
      <c r="E861"/>
      <c r="F861" s="14"/>
      <c r="I861"/>
    </row>
    <row r="862" spans="3:9" x14ac:dyDescent="0.3">
      <c r="C862"/>
      <c r="D862"/>
      <c r="E862"/>
      <c r="F862" s="14"/>
      <c r="I862"/>
    </row>
    <row r="863" spans="3:9" x14ac:dyDescent="0.3">
      <c r="C863"/>
      <c r="D863"/>
      <c r="E863"/>
      <c r="F863" s="14"/>
      <c r="I863"/>
    </row>
    <row r="864" spans="3:9" x14ac:dyDescent="0.3">
      <c r="C864"/>
      <c r="D864"/>
      <c r="E864"/>
      <c r="F864" s="14"/>
      <c r="I864"/>
    </row>
    <row r="865" spans="3:9" x14ac:dyDescent="0.3">
      <c r="C865"/>
      <c r="D865"/>
      <c r="E865"/>
      <c r="F865" s="14"/>
      <c r="I865"/>
    </row>
    <row r="866" spans="3:9" x14ac:dyDescent="0.3">
      <c r="C866"/>
      <c r="D866"/>
      <c r="E866"/>
      <c r="F866" s="14"/>
      <c r="I866"/>
    </row>
    <row r="867" spans="3:9" x14ac:dyDescent="0.3">
      <c r="C867"/>
      <c r="D867"/>
      <c r="E867"/>
      <c r="F867" s="14"/>
      <c r="I867"/>
    </row>
    <row r="868" spans="3:9" x14ac:dyDescent="0.3">
      <c r="C868"/>
      <c r="D868"/>
      <c r="E868"/>
      <c r="F868" s="14"/>
      <c r="I868"/>
    </row>
    <row r="869" spans="3:9" x14ac:dyDescent="0.3">
      <c r="C869"/>
      <c r="D869"/>
      <c r="E869"/>
      <c r="F869" s="14"/>
      <c r="I869"/>
    </row>
    <row r="870" spans="3:9" x14ac:dyDescent="0.3">
      <c r="C870"/>
      <c r="D870"/>
      <c r="E870"/>
      <c r="F870" s="14"/>
      <c r="I870"/>
    </row>
    <row r="871" spans="3:9" x14ac:dyDescent="0.3">
      <c r="C871"/>
      <c r="D871"/>
      <c r="E871"/>
      <c r="F871" s="14"/>
      <c r="I871"/>
    </row>
    <row r="872" spans="3:9" x14ac:dyDescent="0.3">
      <c r="C872"/>
      <c r="D872"/>
      <c r="E872"/>
      <c r="F872" s="14"/>
      <c r="I872"/>
    </row>
    <row r="873" spans="3:9" x14ac:dyDescent="0.3">
      <c r="C873"/>
      <c r="D873"/>
      <c r="E873"/>
      <c r="F873" s="14"/>
      <c r="I873"/>
    </row>
    <row r="874" spans="3:9" x14ac:dyDescent="0.3">
      <c r="C874"/>
      <c r="D874"/>
      <c r="E874"/>
      <c r="F874" s="14"/>
      <c r="I874"/>
    </row>
    <row r="875" spans="3:9" x14ac:dyDescent="0.3">
      <c r="C875"/>
      <c r="D875"/>
      <c r="E875"/>
      <c r="F875" s="14"/>
      <c r="I875"/>
    </row>
    <row r="876" spans="3:9" x14ac:dyDescent="0.3">
      <c r="C876"/>
      <c r="D876"/>
      <c r="E876"/>
      <c r="F876" s="14"/>
      <c r="I876"/>
    </row>
    <row r="877" spans="3:9" x14ac:dyDescent="0.3">
      <c r="C877"/>
      <c r="D877"/>
      <c r="E877"/>
      <c r="F877" s="14"/>
      <c r="I877"/>
    </row>
    <row r="878" spans="3:9" x14ac:dyDescent="0.3">
      <c r="C878"/>
      <c r="D878"/>
      <c r="E878"/>
      <c r="F878" s="14"/>
      <c r="I878"/>
    </row>
    <row r="879" spans="3:9" x14ac:dyDescent="0.3">
      <c r="C879"/>
      <c r="D879"/>
      <c r="E879"/>
      <c r="F879" s="14"/>
      <c r="I879"/>
    </row>
    <row r="880" spans="3:9" x14ac:dyDescent="0.3">
      <c r="C880"/>
      <c r="D880"/>
      <c r="E880"/>
      <c r="F880" s="14"/>
      <c r="I880"/>
    </row>
    <row r="881" spans="3:9" x14ac:dyDescent="0.3">
      <c r="C881"/>
      <c r="D881"/>
      <c r="E881"/>
      <c r="F881" s="14"/>
      <c r="I881"/>
    </row>
    <row r="882" spans="3:9" x14ac:dyDescent="0.3">
      <c r="C882"/>
      <c r="D882"/>
      <c r="E882"/>
      <c r="F882" s="14"/>
      <c r="I882"/>
    </row>
    <row r="883" spans="3:9" x14ac:dyDescent="0.3">
      <c r="C883"/>
      <c r="D883"/>
      <c r="E883"/>
      <c r="F883" s="14"/>
      <c r="I883"/>
    </row>
    <row r="884" spans="3:9" x14ac:dyDescent="0.3">
      <c r="C884"/>
      <c r="D884"/>
      <c r="E884"/>
      <c r="F884" s="14"/>
      <c r="I884"/>
    </row>
    <row r="885" spans="3:9" x14ac:dyDescent="0.3">
      <c r="C885"/>
      <c r="D885"/>
      <c r="E885"/>
      <c r="F885" s="14"/>
      <c r="I885"/>
    </row>
    <row r="886" spans="3:9" x14ac:dyDescent="0.3">
      <c r="C886"/>
      <c r="D886"/>
      <c r="E886"/>
      <c r="F886" s="14"/>
      <c r="I886"/>
    </row>
    <row r="887" spans="3:9" x14ac:dyDescent="0.3">
      <c r="C887"/>
      <c r="D887"/>
      <c r="E887"/>
      <c r="F887" s="14"/>
      <c r="I887"/>
    </row>
    <row r="888" spans="3:9" x14ac:dyDescent="0.3">
      <c r="C888"/>
      <c r="D888"/>
      <c r="E888"/>
      <c r="F888" s="14"/>
      <c r="I888"/>
    </row>
    <row r="889" spans="3:9" x14ac:dyDescent="0.3">
      <c r="C889"/>
      <c r="D889"/>
      <c r="E889"/>
      <c r="F889" s="14"/>
      <c r="I889"/>
    </row>
    <row r="890" spans="3:9" x14ac:dyDescent="0.3">
      <c r="C890"/>
      <c r="D890"/>
      <c r="E890"/>
      <c r="F890" s="14"/>
      <c r="I890"/>
    </row>
    <row r="891" spans="3:9" x14ac:dyDescent="0.3">
      <c r="C891"/>
      <c r="D891"/>
      <c r="E891"/>
      <c r="F891" s="14"/>
      <c r="I891"/>
    </row>
    <row r="892" spans="3:9" x14ac:dyDescent="0.3">
      <c r="C892"/>
      <c r="D892"/>
      <c r="E892"/>
      <c r="F892" s="14"/>
      <c r="I892"/>
    </row>
    <row r="893" spans="3:9" x14ac:dyDescent="0.3">
      <c r="C893"/>
      <c r="D893"/>
      <c r="E893"/>
      <c r="F893" s="14"/>
      <c r="I893"/>
    </row>
    <row r="894" spans="3:9" x14ac:dyDescent="0.3">
      <c r="C894"/>
      <c r="D894"/>
      <c r="E894"/>
      <c r="F894" s="14"/>
      <c r="I894"/>
    </row>
    <row r="895" spans="3:9" x14ac:dyDescent="0.3">
      <c r="C895"/>
      <c r="D895"/>
      <c r="E895"/>
      <c r="F895" s="14"/>
      <c r="I895"/>
    </row>
    <row r="896" spans="3:9" x14ac:dyDescent="0.3">
      <c r="C896"/>
      <c r="D896"/>
      <c r="E896"/>
      <c r="F896" s="14"/>
      <c r="I896"/>
    </row>
    <row r="897" spans="3:9" x14ac:dyDescent="0.3">
      <c r="C897"/>
      <c r="D897"/>
      <c r="E897"/>
      <c r="F897" s="14"/>
      <c r="I897"/>
    </row>
    <row r="898" spans="3:9" x14ac:dyDescent="0.3">
      <c r="C898"/>
      <c r="D898"/>
      <c r="E898"/>
      <c r="F898" s="14"/>
      <c r="I898"/>
    </row>
    <row r="899" spans="3:9" x14ac:dyDescent="0.3">
      <c r="C899"/>
      <c r="D899"/>
      <c r="E899"/>
      <c r="F899" s="14"/>
      <c r="I899"/>
    </row>
    <row r="900" spans="3:9" x14ac:dyDescent="0.3">
      <c r="C900"/>
      <c r="D900"/>
      <c r="E900"/>
      <c r="F900" s="14"/>
      <c r="I900"/>
    </row>
    <row r="901" spans="3:9" x14ac:dyDescent="0.3">
      <c r="C901"/>
      <c r="D901"/>
      <c r="E901"/>
      <c r="F901" s="14"/>
      <c r="I901"/>
    </row>
    <row r="902" spans="3:9" x14ac:dyDescent="0.3">
      <c r="C902"/>
      <c r="D902"/>
      <c r="E902"/>
      <c r="F902" s="14"/>
      <c r="I902"/>
    </row>
    <row r="903" spans="3:9" x14ac:dyDescent="0.3">
      <c r="C903"/>
      <c r="D903"/>
      <c r="E903"/>
      <c r="F903" s="14"/>
      <c r="I903"/>
    </row>
    <row r="904" spans="3:9" x14ac:dyDescent="0.3">
      <c r="C904"/>
      <c r="D904"/>
      <c r="E904"/>
      <c r="F904" s="14"/>
      <c r="I904"/>
    </row>
    <row r="905" spans="3:9" x14ac:dyDescent="0.3">
      <c r="C905"/>
      <c r="D905"/>
      <c r="E905"/>
      <c r="F905" s="14"/>
      <c r="I905"/>
    </row>
    <row r="906" spans="3:9" x14ac:dyDescent="0.3">
      <c r="C906"/>
      <c r="D906"/>
      <c r="E906"/>
      <c r="F906" s="14"/>
      <c r="I906"/>
    </row>
    <row r="907" spans="3:9" x14ac:dyDescent="0.3">
      <c r="C907"/>
      <c r="D907"/>
      <c r="E907"/>
      <c r="F907" s="14"/>
      <c r="I907"/>
    </row>
    <row r="908" spans="3:9" x14ac:dyDescent="0.3">
      <c r="C908"/>
      <c r="D908"/>
      <c r="E908"/>
      <c r="F908" s="14"/>
      <c r="I908"/>
    </row>
    <row r="909" spans="3:9" x14ac:dyDescent="0.3">
      <c r="C909"/>
      <c r="D909"/>
      <c r="E909"/>
      <c r="F909" s="14"/>
      <c r="I909"/>
    </row>
    <row r="910" spans="3:9" x14ac:dyDescent="0.3">
      <c r="C910"/>
      <c r="D910"/>
      <c r="E910"/>
      <c r="F910" s="14"/>
      <c r="I910"/>
    </row>
    <row r="911" spans="3:9" x14ac:dyDescent="0.3">
      <c r="C911"/>
      <c r="D911"/>
      <c r="E911"/>
      <c r="F911" s="14"/>
      <c r="I911"/>
    </row>
    <row r="912" spans="3:9" x14ac:dyDescent="0.3">
      <c r="C912"/>
      <c r="D912"/>
      <c r="E912"/>
      <c r="F912" s="14"/>
      <c r="I912"/>
    </row>
    <row r="913" spans="3:9" x14ac:dyDescent="0.3">
      <c r="C913"/>
      <c r="D913"/>
      <c r="E913"/>
      <c r="F913" s="14"/>
      <c r="I913"/>
    </row>
    <row r="914" spans="3:9" x14ac:dyDescent="0.3">
      <c r="C914"/>
      <c r="D914"/>
      <c r="E914"/>
      <c r="F914" s="14"/>
      <c r="I914"/>
    </row>
    <row r="915" spans="3:9" x14ac:dyDescent="0.3">
      <c r="C915"/>
      <c r="D915"/>
      <c r="E915"/>
      <c r="F915" s="14"/>
      <c r="I915"/>
    </row>
    <row r="916" spans="3:9" x14ac:dyDescent="0.3">
      <c r="C916"/>
      <c r="D916"/>
      <c r="E916"/>
      <c r="F916" s="14"/>
      <c r="I916"/>
    </row>
    <row r="917" spans="3:9" x14ac:dyDescent="0.3">
      <c r="C917"/>
      <c r="D917"/>
      <c r="E917"/>
      <c r="F917" s="14"/>
      <c r="I917"/>
    </row>
    <row r="918" spans="3:9" x14ac:dyDescent="0.3">
      <c r="C918"/>
      <c r="D918"/>
      <c r="E918"/>
      <c r="F918" s="14"/>
      <c r="I918"/>
    </row>
    <row r="919" spans="3:9" x14ac:dyDescent="0.3">
      <c r="C919"/>
      <c r="D919"/>
      <c r="E919"/>
      <c r="F919" s="14"/>
      <c r="I919"/>
    </row>
    <row r="920" spans="3:9" x14ac:dyDescent="0.3">
      <c r="C920"/>
      <c r="D920"/>
      <c r="E920"/>
      <c r="F920" s="14"/>
      <c r="I920"/>
    </row>
    <row r="921" spans="3:9" x14ac:dyDescent="0.3">
      <c r="C921"/>
      <c r="D921"/>
      <c r="E921"/>
      <c r="F921" s="14"/>
      <c r="I921"/>
    </row>
    <row r="922" spans="3:9" x14ac:dyDescent="0.3">
      <c r="C922"/>
      <c r="D922"/>
      <c r="E922"/>
      <c r="F922" s="14"/>
      <c r="I922"/>
    </row>
    <row r="923" spans="3:9" x14ac:dyDescent="0.3">
      <c r="C923"/>
      <c r="D923"/>
      <c r="E923"/>
      <c r="F923" s="14"/>
      <c r="I923"/>
    </row>
    <row r="924" spans="3:9" x14ac:dyDescent="0.3">
      <c r="C924"/>
      <c r="D924"/>
      <c r="E924"/>
      <c r="F924" s="14"/>
      <c r="I924"/>
    </row>
    <row r="925" spans="3:9" x14ac:dyDescent="0.3">
      <c r="C925"/>
      <c r="D925"/>
      <c r="E925"/>
      <c r="F925" s="14"/>
      <c r="I925"/>
    </row>
    <row r="926" spans="3:9" x14ac:dyDescent="0.3">
      <c r="C926"/>
      <c r="D926"/>
      <c r="E926"/>
      <c r="F926" s="14"/>
      <c r="I926"/>
    </row>
    <row r="927" spans="3:9" x14ac:dyDescent="0.3">
      <c r="C927"/>
      <c r="D927"/>
      <c r="E927"/>
      <c r="F927" s="14"/>
      <c r="I927"/>
    </row>
    <row r="928" spans="3:9" x14ac:dyDescent="0.3">
      <c r="C928"/>
      <c r="D928"/>
      <c r="E928"/>
      <c r="F928" s="14"/>
      <c r="I928"/>
    </row>
    <row r="929" spans="3:9" x14ac:dyDescent="0.3">
      <c r="C929"/>
      <c r="D929"/>
      <c r="E929"/>
      <c r="F929" s="14"/>
      <c r="I929"/>
    </row>
    <row r="930" spans="3:9" x14ac:dyDescent="0.3">
      <c r="C930"/>
      <c r="D930"/>
      <c r="E930"/>
      <c r="F930" s="14"/>
      <c r="I930"/>
    </row>
    <row r="931" spans="3:9" x14ac:dyDescent="0.3">
      <c r="C931"/>
      <c r="D931"/>
      <c r="E931"/>
      <c r="F931" s="14"/>
      <c r="I931"/>
    </row>
    <row r="932" spans="3:9" x14ac:dyDescent="0.3">
      <c r="C932"/>
      <c r="D932"/>
      <c r="E932"/>
      <c r="F932" s="14"/>
      <c r="I932"/>
    </row>
    <row r="933" spans="3:9" x14ac:dyDescent="0.3">
      <c r="C933"/>
      <c r="D933"/>
      <c r="E933"/>
      <c r="F933" s="14"/>
      <c r="I933"/>
    </row>
    <row r="934" spans="3:9" x14ac:dyDescent="0.3">
      <c r="C934"/>
      <c r="D934"/>
      <c r="E934"/>
      <c r="F934" s="14"/>
      <c r="I934"/>
    </row>
    <row r="935" spans="3:9" x14ac:dyDescent="0.3">
      <c r="C935"/>
      <c r="D935"/>
      <c r="E935"/>
      <c r="F935" s="14"/>
      <c r="I935"/>
    </row>
    <row r="936" spans="3:9" x14ac:dyDescent="0.3">
      <c r="C936"/>
      <c r="D936"/>
      <c r="E936"/>
      <c r="F936" s="14"/>
      <c r="I936"/>
    </row>
    <row r="937" spans="3:9" x14ac:dyDescent="0.3">
      <c r="C937"/>
      <c r="D937"/>
      <c r="E937"/>
      <c r="F937" s="14"/>
      <c r="I937"/>
    </row>
    <row r="938" spans="3:9" x14ac:dyDescent="0.3">
      <c r="C938"/>
      <c r="D938"/>
      <c r="E938"/>
      <c r="F938" s="14"/>
      <c r="I938"/>
    </row>
    <row r="939" spans="3:9" x14ac:dyDescent="0.3">
      <c r="C939"/>
      <c r="D939"/>
      <c r="E939"/>
      <c r="F939" s="14"/>
      <c r="I939"/>
    </row>
    <row r="940" spans="3:9" x14ac:dyDescent="0.3">
      <c r="C940"/>
      <c r="D940"/>
      <c r="E940"/>
      <c r="F940" s="14"/>
      <c r="I940"/>
    </row>
    <row r="941" spans="3:9" x14ac:dyDescent="0.3">
      <c r="C941"/>
      <c r="D941"/>
      <c r="E941"/>
      <c r="F941" s="14"/>
      <c r="I941"/>
    </row>
    <row r="942" spans="3:9" x14ac:dyDescent="0.3">
      <c r="C942"/>
      <c r="D942"/>
      <c r="E942"/>
      <c r="F942" s="14"/>
      <c r="I942"/>
    </row>
    <row r="943" spans="3:9" x14ac:dyDescent="0.3">
      <c r="C943"/>
      <c r="D943"/>
      <c r="E943"/>
      <c r="F943" s="14"/>
      <c r="I943"/>
    </row>
    <row r="944" spans="3:9" x14ac:dyDescent="0.3">
      <c r="C944"/>
      <c r="D944"/>
      <c r="E944"/>
      <c r="F944" s="14"/>
      <c r="I944"/>
    </row>
    <row r="945" spans="3:9" x14ac:dyDescent="0.3">
      <c r="C945"/>
      <c r="D945"/>
      <c r="E945"/>
      <c r="F945" s="14"/>
      <c r="I945"/>
    </row>
    <row r="946" spans="3:9" x14ac:dyDescent="0.3">
      <c r="C946"/>
      <c r="D946"/>
      <c r="E946"/>
      <c r="F946" s="14"/>
      <c r="I946"/>
    </row>
    <row r="947" spans="3:9" x14ac:dyDescent="0.3">
      <c r="C947"/>
      <c r="D947"/>
      <c r="E947"/>
      <c r="F947" s="14"/>
      <c r="I947"/>
    </row>
    <row r="948" spans="3:9" x14ac:dyDescent="0.3">
      <c r="C948"/>
      <c r="D948"/>
      <c r="E948"/>
      <c r="F948" s="14"/>
      <c r="I948"/>
    </row>
    <row r="949" spans="3:9" x14ac:dyDescent="0.3">
      <c r="C949"/>
      <c r="D949"/>
      <c r="E949"/>
      <c r="F949" s="14"/>
      <c r="I949"/>
    </row>
    <row r="950" spans="3:9" x14ac:dyDescent="0.3">
      <c r="C950"/>
      <c r="D950"/>
      <c r="E950"/>
      <c r="F950" s="14"/>
      <c r="I950"/>
    </row>
    <row r="951" spans="3:9" x14ac:dyDescent="0.3">
      <c r="C951"/>
      <c r="D951"/>
      <c r="E951"/>
      <c r="F951" s="14"/>
      <c r="I951"/>
    </row>
    <row r="952" spans="3:9" x14ac:dyDescent="0.3">
      <c r="C952"/>
      <c r="D952"/>
      <c r="E952"/>
      <c r="F952" s="14"/>
      <c r="I952"/>
    </row>
    <row r="953" spans="3:9" x14ac:dyDescent="0.3">
      <c r="C953"/>
      <c r="D953"/>
      <c r="E953"/>
      <c r="F953" s="14"/>
      <c r="I953"/>
    </row>
    <row r="954" spans="3:9" x14ac:dyDescent="0.3">
      <c r="C954"/>
      <c r="D954"/>
      <c r="E954"/>
      <c r="F954" s="14"/>
      <c r="I954"/>
    </row>
    <row r="955" spans="3:9" x14ac:dyDescent="0.3">
      <c r="C955"/>
      <c r="D955"/>
      <c r="E955"/>
      <c r="F955" s="14"/>
      <c r="I955"/>
    </row>
    <row r="956" spans="3:9" x14ac:dyDescent="0.3">
      <c r="C956"/>
      <c r="D956"/>
      <c r="E956"/>
      <c r="F956" s="14"/>
      <c r="I956"/>
    </row>
    <row r="957" spans="3:9" x14ac:dyDescent="0.3">
      <c r="C957"/>
      <c r="D957"/>
      <c r="E957"/>
      <c r="F957" s="14"/>
      <c r="I957"/>
    </row>
    <row r="958" spans="3:9" x14ac:dyDescent="0.3">
      <c r="C958"/>
      <c r="D958"/>
      <c r="E958"/>
      <c r="F958" s="14"/>
      <c r="I958"/>
    </row>
    <row r="959" spans="3:9" x14ac:dyDescent="0.3">
      <c r="C959"/>
      <c r="D959"/>
      <c r="E959"/>
      <c r="F959" s="14"/>
      <c r="I959"/>
    </row>
    <row r="960" spans="3:9" x14ac:dyDescent="0.3">
      <c r="C960"/>
      <c r="D960"/>
      <c r="E960"/>
      <c r="F960" s="14"/>
      <c r="I960"/>
    </row>
    <row r="961" spans="3:9" x14ac:dyDescent="0.3">
      <c r="C961"/>
      <c r="D961"/>
      <c r="E961"/>
      <c r="F961" s="14"/>
      <c r="I961"/>
    </row>
    <row r="962" spans="3:9" x14ac:dyDescent="0.3">
      <c r="C962"/>
      <c r="D962"/>
      <c r="E962"/>
      <c r="F962" s="14"/>
      <c r="I962"/>
    </row>
    <row r="963" spans="3:9" x14ac:dyDescent="0.3">
      <c r="C963"/>
      <c r="D963"/>
      <c r="E963"/>
      <c r="F963" s="14"/>
      <c r="I963"/>
    </row>
    <row r="964" spans="3:9" x14ac:dyDescent="0.3">
      <c r="C964"/>
      <c r="D964"/>
      <c r="E964"/>
      <c r="F964" s="14"/>
      <c r="I964"/>
    </row>
    <row r="965" spans="3:9" x14ac:dyDescent="0.3">
      <c r="C965"/>
      <c r="D965"/>
      <c r="E965"/>
      <c r="F965" s="14"/>
      <c r="I965"/>
    </row>
    <row r="966" spans="3:9" x14ac:dyDescent="0.3">
      <c r="C966"/>
      <c r="D966"/>
      <c r="E966"/>
      <c r="F966" s="14"/>
      <c r="I966"/>
    </row>
    <row r="967" spans="3:9" x14ac:dyDescent="0.3">
      <c r="C967"/>
      <c r="D967"/>
      <c r="E967"/>
      <c r="F967" s="14"/>
      <c r="I967"/>
    </row>
    <row r="968" spans="3:9" x14ac:dyDescent="0.3">
      <c r="C968"/>
      <c r="D968"/>
      <c r="E968"/>
      <c r="F968" s="14"/>
      <c r="I968"/>
    </row>
    <row r="969" spans="3:9" x14ac:dyDescent="0.3">
      <c r="C969"/>
      <c r="D969"/>
      <c r="E969"/>
      <c r="F969" s="14"/>
      <c r="I969"/>
    </row>
    <row r="970" spans="3:9" x14ac:dyDescent="0.3">
      <c r="C970"/>
      <c r="D970"/>
      <c r="E970"/>
      <c r="F970" s="14"/>
      <c r="I970"/>
    </row>
    <row r="971" spans="3:9" x14ac:dyDescent="0.3">
      <c r="C971"/>
      <c r="D971"/>
      <c r="E971"/>
      <c r="F971" s="14"/>
      <c r="I971"/>
    </row>
    <row r="972" spans="3:9" x14ac:dyDescent="0.3">
      <c r="C972"/>
      <c r="D972"/>
      <c r="E972"/>
      <c r="F972" s="14"/>
      <c r="I972"/>
    </row>
    <row r="973" spans="3:9" x14ac:dyDescent="0.3">
      <c r="C973"/>
      <c r="D973"/>
      <c r="E973"/>
      <c r="F973" s="14"/>
      <c r="I973"/>
    </row>
    <row r="974" spans="3:9" x14ac:dyDescent="0.3">
      <c r="C974"/>
      <c r="D974"/>
      <c r="E974"/>
      <c r="F974" s="14"/>
      <c r="I974"/>
    </row>
    <row r="975" spans="3:9" x14ac:dyDescent="0.3">
      <c r="C975"/>
      <c r="D975"/>
      <c r="E975"/>
      <c r="F975" s="14"/>
      <c r="I975"/>
    </row>
    <row r="976" spans="3:9" x14ac:dyDescent="0.3">
      <c r="C976"/>
      <c r="D976"/>
      <c r="E976"/>
      <c r="F976" s="14"/>
      <c r="I976"/>
    </row>
    <row r="977" spans="3:9" x14ac:dyDescent="0.3">
      <c r="C977"/>
      <c r="D977"/>
      <c r="E977"/>
      <c r="F977" s="14"/>
      <c r="I977"/>
    </row>
    <row r="978" spans="3:9" x14ac:dyDescent="0.3">
      <c r="C978"/>
      <c r="D978"/>
      <c r="E978"/>
      <c r="F978" s="14"/>
      <c r="I978"/>
    </row>
    <row r="979" spans="3:9" x14ac:dyDescent="0.3">
      <c r="C979"/>
      <c r="D979"/>
      <c r="E979"/>
      <c r="F979" s="14"/>
      <c r="I979"/>
    </row>
    <row r="980" spans="3:9" x14ac:dyDescent="0.3">
      <c r="C980"/>
      <c r="D980"/>
      <c r="E980"/>
      <c r="F980" s="14"/>
      <c r="I980"/>
    </row>
    <row r="981" spans="3:9" x14ac:dyDescent="0.3">
      <c r="C981"/>
      <c r="D981"/>
      <c r="E981"/>
      <c r="F981" s="14"/>
      <c r="I981"/>
    </row>
    <row r="982" spans="3:9" x14ac:dyDescent="0.3">
      <c r="C982"/>
      <c r="D982"/>
      <c r="E982"/>
      <c r="F982" s="14"/>
      <c r="I982"/>
    </row>
    <row r="983" spans="3:9" x14ac:dyDescent="0.3">
      <c r="C983"/>
      <c r="D983"/>
      <c r="E983"/>
      <c r="F983" s="14"/>
      <c r="I983"/>
    </row>
    <row r="984" spans="3:9" x14ac:dyDescent="0.3">
      <c r="C984"/>
      <c r="D984"/>
      <c r="E984"/>
      <c r="F984" s="14"/>
      <c r="I984"/>
    </row>
    <row r="985" spans="3:9" x14ac:dyDescent="0.3">
      <c r="C985"/>
      <c r="D985"/>
      <c r="E985"/>
      <c r="F985" s="14"/>
      <c r="I985"/>
    </row>
    <row r="986" spans="3:9" x14ac:dyDescent="0.3">
      <c r="C986"/>
      <c r="D986"/>
      <c r="E986"/>
      <c r="F986" s="14"/>
      <c r="I986"/>
    </row>
    <row r="987" spans="3:9" x14ac:dyDescent="0.3">
      <c r="C987"/>
      <c r="D987"/>
      <c r="E987"/>
      <c r="F987" s="14"/>
      <c r="I987"/>
    </row>
    <row r="988" spans="3:9" x14ac:dyDescent="0.3">
      <c r="C988"/>
      <c r="D988"/>
      <c r="E988"/>
      <c r="F988" s="14"/>
      <c r="I988"/>
    </row>
    <row r="989" spans="3:9" x14ac:dyDescent="0.3">
      <c r="C989"/>
      <c r="D989"/>
      <c r="E989"/>
      <c r="F989" s="14"/>
      <c r="I989"/>
    </row>
    <row r="990" spans="3:9" x14ac:dyDescent="0.3">
      <c r="C990"/>
      <c r="D990"/>
      <c r="E990"/>
      <c r="F990" s="14"/>
      <c r="I990"/>
    </row>
    <row r="991" spans="3:9" x14ac:dyDescent="0.3">
      <c r="C991"/>
      <c r="D991"/>
      <c r="E991"/>
      <c r="F991" s="14"/>
      <c r="I991"/>
    </row>
    <row r="992" spans="3:9" x14ac:dyDescent="0.3">
      <c r="C992"/>
      <c r="D992"/>
      <c r="E992"/>
      <c r="F992" s="14"/>
      <c r="I992"/>
    </row>
    <row r="993" spans="3:9" x14ac:dyDescent="0.3">
      <c r="C993"/>
      <c r="D993"/>
      <c r="E993"/>
      <c r="F993" s="14"/>
      <c r="I993"/>
    </row>
    <row r="994" spans="3:9" x14ac:dyDescent="0.3">
      <c r="C994"/>
      <c r="D994"/>
      <c r="E994"/>
      <c r="F994" s="14"/>
      <c r="I994"/>
    </row>
    <row r="995" spans="3:9" x14ac:dyDescent="0.3">
      <c r="C995"/>
      <c r="D995"/>
      <c r="E995"/>
      <c r="F995" s="14"/>
      <c r="I995"/>
    </row>
    <row r="996" spans="3:9" x14ac:dyDescent="0.3">
      <c r="C996"/>
      <c r="D996"/>
      <c r="E996"/>
      <c r="F996" s="14"/>
      <c r="I996"/>
    </row>
    <row r="997" spans="3:9" x14ac:dyDescent="0.3">
      <c r="C997"/>
      <c r="D997"/>
      <c r="E997"/>
      <c r="F997" s="14"/>
      <c r="I997"/>
    </row>
    <row r="998" spans="3:9" x14ac:dyDescent="0.3">
      <c r="C998"/>
      <c r="D998"/>
      <c r="E998"/>
      <c r="F998" s="14"/>
      <c r="I998"/>
    </row>
    <row r="999" spans="3:9" x14ac:dyDescent="0.3">
      <c r="C999"/>
      <c r="D999"/>
      <c r="E999"/>
      <c r="F999" s="14"/>
      <c r="I999"/>
    </row>
    <row r="1000" spans="3:9" x14ac:dyDescent="0.3">
      <c r="C1000"/>
      <c r="D1000"/>
      <c r="E1000"/>
      <c r="F1000" s="14"/>
      <c r="I1000"/>
    </row>
    <row r="1001" spans="3:9" x14ac:dyDescent="0.3">
      <c r="C1001"/>
      <c r="D1001"/>
      <c r="E1001"/>
      <c r="F1001" s="14"/>
      <c r="I1001"/>
    </row>
    <row r="1002" spans="3:9" x14ac:dyDescent="0.3">
      <c r="C1002"/>
      <c r="D1002"/>
      <c r="E1002"/>
      <c r="F1002" s="14"/>
      <c r="I1002"/>
    </row>
    <row r="1003" spans="3:9" x14ac:dyDescent="0.3">
      <c r="C1003"/>
      <c r="D1003"/>
      <c r="E1003"/>
      <c r="F1003" s="14"/>
      <c r="I1003"/>
    </row>
    <row r="1004" spans="3:9" x14ac:dyDescent="0.3">
      <c r="C1004"/>
      <c r="D1004"/>
      <c r="E1004"/>
      <c r="F1004" s="14"/>
      <c r="I1004"/>
    </row>
    <row r="1005" spans="3:9" x14ac:dyDescent="0.3">
      <c r="C1005"/>
      <c r="D1005"/>
      <c r="E1005"/>
      <c r="F1005" s="14"/>
      <c r="I1005"/>
    </row>
    <row r="1006" spans="3:9" x14ac:dyDescent="0.3">
      <c r="C1006"/>
      <c r="D1006"/>
      <c r="E1006"/>
      <c r="F1006" s="14"/>
      <c r="I1006"/>
    </row>
    <row r="1007" spans="3:9" x14ac:dyDescent="0.3">
      <c r="C1007"/>
      <c r="D1007"/>
      <c r="E1007"/>
      <c r="F1007" s="14"/>
      <c r="I1007"/>
    </row>
    <row r="1008" spans="3:9" x14ac:dyDescent="0.3">
      <c r="C1008"/>
      <c r="D1008"/>
      <c r="E1008"/>
      <c r="F1008" s="14"/>
      <c r="I1008"/>
    </row>
    <row r="1009" spans="3:9" x14ac:dyDescent="0.3">
      <c r="C1009"/>
      <c r="D1009"/>
      <c r="E1009"/>
      <c r="F1009" s="14"/>
      <c r="I1009"/>
    </row>
    <row r="1010" spans="3:9" x14ac:dyDescent="0.3">
      <c r="C1010"/>
      <c r="D1010"/>
      <c r="E1010"/>
      <c r="F1010" s="14"/>
      <c r="I1010"/>
    </row>
    <row r="1011" spans="3:9" x14ac:dyDescent="0.3">
      <c r="C1011"/>
      <c r="D1011"/>
      <c r="E1011"/>
      <c r="F1011" s="14"/>
      <c r="I1011"/>
    </row>
    <row r="1012" spans="3:9" x14ac:dyDescent="0.3">
      <c r="C1012"/>
      <c r="D1012"/>
      <c r="E1012"/>
      <c r="F1012" s="14"/>
      <c r="I1012"/>
    </row>
    <row r="1013" spans="3:9" x14ac:dyDescent="0.3">
      <c r="C1013"/>
      <c r="D1013"/>
      <c r="E1013"/>
      <c r="F1013" s="14"/>
      <c r="I1013"/>
    </row>
    <row r="1014" spans="3:9" x14ac:dyDescent="0.3">
      <c r="C1014"/>
      <c r="D1014"/>
      <c r="E1014"/>
      <c r="F1014" s="14"/>
      <c r="I1014"/>
    </row>
    <row r="1015" spans="3:9" x14ac:dyDescent="0.3">
      <c r="C1015"/>
      <c r="D1015"/>
      <c r="E1015"/>
      <c r="F1015" s="14"/>
      <c r="I1015"/>
    </row>
    <row r="1016" spans="3:9" x14ac:dyDescent="0.3">
      <c r="C1016"/>
      <c r="D1016"/>
      <c r="E1016"/>
      <c r="F1016" s="14"/>
      <c r="I1016"/>
    </row>
    <row r="1017" spans="3:9" x14ac:dyDescent="0.3">
      <c r="C1017"/>
      <c r="D1017"/>
      <c r="E1017"/>
      <c r="F1017" s="14"/>
      <c r="I1017"/>
    </row>
    <row r="1018" spans="3:9" x14ac:dyDescent="0.3">
      <c r="C1018"/>
      <c r="D1018"/>
      <c r="E1018"/>
      <c r="F1018" s="14"/>
      <c r="I1018"/>
    </row>
    <row r="1019" spans="3:9" x14ac:dyDescent="0.3">
      <c r="C1019"/>
      <c r="D1019"/>
      <c r="E1019"/>
      <c r="F1019" s="14"/>
      <c r="I1019"/>
    </row>
    <row r="1020" spans="3:9" x14ac:dyDescent="0.3">
      <c r="C1020"/>
      <c r="D1020"/>
      <c r="E1020"/>
      <c r="F1020" s="14"/>
      <c r="I1020"/>
    </row>
    <row r="1021" spans="3:9" x14ac:dyDescent="0.3">
      <c r="C1021"/>
      <c r="D1021"/>
      <c r="E1021"/>
      <c r="F1021" s="14"/>
      <c r="I1021"/>
    </row>
    <row r="1022" spans="3:9" x14ac:dyDescent="0.3">
      <c r="C1022"/>
      <c r="D1022"/>
      <c r="E1022"/>
      <c r="F1022" s="14"/>
      <c r="I1022"/>
    </row>
    <row r="1023" spans="3:9" x14ac:dyDescent="0.3">
      <c r="C1023"/>
      <c r="D1023"/>
      <c r="E1023"/>
      <c r="F1023" s="14"/>
      <c r="I1023"/>
    </row>
    <row r="1024" spans="3:9" x14ac:dyDescent="0.3">
      <c r="C1024"/>
      <c r="D1024"/>
      <c r="E1024"/>
      <c r="F1024" s="14"/>
      <c r="I1024"/>
    </row>
    <row r="1025" spans="3:9" x14ac:dyDescent="0.3">
      <c r="C1025"/>
      <c r="D1025"/>
      <c r="E1025"/>
      <c r="F1025" s="14"/>
      <c r="I1025"/>
    </row>
    <row r="1026" spans="3:9" x14ac:dyDescent="0.3">
      <c r="C1026"/>
      <c r="D1026"/>
      <c r="E1026"/>
      <c r="F1026" s="14"/>
      <c r="I1026"/>
    </row>
    <row r="1027" spans="3:9" x14ac:dyDescent="0.3">
      <c r="C1027"/>
      <c r="D1027"/>
      <c r="E1027"/>
      <c r="F1027" s="14"/>
      <c r="I1027"/>
    </row>
    <row r="1028" spans="3:9" x14ac:dyDescent="0.3">
      <c r="C1028"/>
      <c r="D1028"/>
      <c r="E1028"/>
      <c r="F1028" s="14"/>
      <c r="I1028"/>
    </row>
    <row r="1029" spans="3:9" x14ac:dyDescent="0.3">
      <c r="C1029"/>
      <c r="D1029"/>
      <c r="E1029"/>
      <c r="F1029" s="14"/>
      <c r="I1029"/>
    </row>
    <row r="1030" spans="3:9" x14ac:dyDescent="0.3">
      <c r="C1030"/>
      <c r="D1030"/>
      <c r="E1030"/>
      <c r="F1030" s="14"/>
      <c r="I1030"/>
    </row>
    <row r="1031" spans="3:9" x14ac:dyDescent="0.3">
      <c r="C1031"/>
      <c r="D1031"/>
      <c r="E1031"/>
      <c r="F1031" s="14"/>
      <c r="I1031"/>
    </row>
    <row r="1032" spans="3:9" x14ac:dyDescent="0.3">
      <c r="C1032"/>
      <c r="D1032"/>
      <c r="E1032"/>
      <c r="F1032" s="14"/>
      <c r="I1032"/>
    </row>
    <row r="1033" spans="3:9" x14ac:dyDescent="0.3">
      <c r="C1033"/>
      <c r="D1033"/>
      <c r="E1033"/>
      <c r="F1033" s="14"/>
      <c r="I1033"/>
    </row>
    <row r="1034" spans="3:9" x14ac:dyDescent="0.3">
      <c r="C1034"/>
      <c r="D1034"/>
      <c r="E1034"/>
      <c r="F1034" s="14"/>
      <c r="I1034"/>
    </row>
    <row r="1035" spans="3:9" x14ac:dyDescent="0.3">
      <c r="C1035"/>
      <c r="D1035"/>
      <c r="E1035"/>
      <c r="F1035" s="14"/>
      <c r="I1035"/>
    </row>
    <row r="1036" spans="3:9" x14ac:dyDescent="0.3">
      <c r="C1036"/>
      <c r="D1036"/>
      <c r="E1036"/>
      <c r="F1036" s="14"/>
      <c r="I1036"/>
    </row>
    <row r="1037" spans="3:9" x14ac:dyDescent="0.3">
      <c r="C1037"/>
      <c r="D1037"/>
      <c r="E1037"/>
      <c r="F1037" s="14"/>
      <c r="I1037"/>
    </row>
    <row r="1038" spans="3:9" x14ac:dyDescent="0.3">
      <c r="C1038"/>
      <c r="D1038"/>
      <c r="E1038"/>
      <c r="F1038" s="14"/>
      <c r="I1038"/>
    </row>
    <row r="1039" spans="3:9" x14ac:dyDescent="0.3">
      <c r="C1039"/>
      <c r="D1039"/>
      <c r="E1039"/>
      <c r="F1039" s="14"/>
      <c r="I1039"/>
    </row>
    <row r="1040" spans="3:9" x14ac:dyDescent="0.3">
      <c r="C1040"/>
      <c r="D1040"/>
      <c r="E1040"/>
      <c r="F1040" s="14"/>
      <c r="I1040"/>
    </row>
    <row r="1041" spans="3:9" x14ac:dyDescent="0.3">
      <c r="C1041"/>
      <c r="D1041"/>
      <c r="E1041"/>
      <c r="F1041" s="14"/>
      <c r="I1041"/>
    </row>
    <row r="1042" spans="3:9" x14ac:dyDescent="0.3">
      <c r="C1042"/>
      <c r="D1042"/>
      <c r="E1042"/>
      <c r="F1042" s="14"/>
      <c r="I1042"/>
    </row>
    <row r="1043" spans="3:9" x14ac:dyDescent="0.3">
      <c r="C1043"/>
      <c r="D1043"/>
      <c r="E1043"/>
      <c r="F1043" s="14"/>
      <c r="I1043"/>
    </row>
    <row r="1044" spans="3:9" x14ac:dyDescent="0.3">
      <c r="C1044"/>
      <c r="D1044"/>
      <c r="E1044"/>
      <c r="F1044" s="14"/>
      <c r="I1044"/>
    </row>
    <row r="1045" spans="3:9" x14ac:dyDescent="0.3">
      <c r="C1045"/>
      <c r="D1045"/>
      <c r="E1045"/>
      <c r="F1045" s="14"/>
      <c r="I1045"/>
    </row>
    <row r="1046" spans="3:9" x14ac:dyDescent="0.3">
      <c r="C1046"/>
      <c r="D1046"/>
      <c r="E1046"/>
      <c r="F1046" s="14"/>
      <c r="I1046"/>
    </row>
    <row r="1047" spans="3:9" x14ac:dyDescent="0.3">
      <c r="C1047"/>
      <c r="D1047"/>
      <c r="E1047"/>
      <c r="F1047" s="14"/>
      <c r="I1047"/>
    </row>
    <row r="1048" spans="3:9" x14ac:dyDescent="0.3">
      <c r="C1048"/>
      <c r="D1048"/>
      <c r="E1048"/>
      <c r="F1048" s="14"/>
      <c r="I1048"/>
    </row>
    <row r="1049" spans="3:9" x14ac:dyDescent="0.3">
      <c r="C1049"/>
      <c r="D1049"/>
      <c r="E1049"/>
      <c r="F1049" s="14"/>
      <c r="I1049"/>
    </row>
    <row r="1050" spans="3:9" x14ac:dyDescent="0.3">
      <c r="C1050"/>
      <c r="D1050"/>
      <c r="E1050"/>
      <c r="F1050" s="14"/>
      <c r="I1050"/>
    </row>
    <row r="1051" spans="3:9" x14ac:dyDescent="0.3">
      <c r="C1051"/>
      <c r="D1051"/>
      <c r="E1051"/>
      <c r="F1051" s="14"/>
      <c r="I1051"/>
    </row>
    <row r="1052" spans="3:9" x14ac:dyDescent="0.3">
      <c r="C1052"/>
      <c r="D1052"/>
      <c r="E1052"/>
      <c r="F1052" s="14"/>
      <c r="I1052"/>
    </row>
    <row r="1053" spans="3:9" x14ac:dyDescent="0.3">
      <c r="C1053"/>
      <c r="D1053"/>
      <c r="E1053"/>
      <c r="F1053" s="14"/>
      <c r="I1053"/>
    </row>
    <row r="1054" spans="3:9" x14ac:dyDescent="0.3">
      <c r="C1054"/>
      <c r="D1054"/>
      <c r="E1054"/>
      <c r="F1054" s="14"/>
      <c r="I1054"/>
    </row>
    <row r="1055" spans="3:9" x14ac:dyDescent="0.3">
      <c r="C1055"/>
      <c r="D1055"/>
      <c r="E1055"/>
      <c r="F1055" s="14"/>
      <c r="I1055"/>
    </row>
    <row r="1056" spans="3:9" x14ac:dyDescent="0.3">
      <c r="C1056"/>
      <c r="D1056"/>
      <c r="E1056"/>
      <c r="F1056" s="14"/>
      <c r="I1056"/>
    </row>
    <row r="1057" spans="3:9" x14ac:dyDescent="0.3">
      <c r="C1057"/>
      <c r="D1057"/>
      <c r="E1057"/>
      <c r="F1057" s="14"/>
      <c r="I1057"/>
    </row>
    <row r="1058" spans="3:9" x14ac:dyDescent="0.3">
      <c r="C1058"/>
      <c r="D1058"/>
      <c r="E1058"/>
      <c r="F1058" s="14"/>
      <c r="I1058"/>
    </row>
    <row r="1059" spans="3:9" x14ac:dyDescent="0.3">
      <c r="C1059"/>
      <c r="D1059"/>
      <c r="E1059"/>
      <c r="F1059" s="14"/>
      <c r="I1059"/>
    </row>
    <row r="1060" spans="3:9" x14ac:dyDescent="0.3">
      <c r="C1060"/>
      <c r="D1060"/>
      <c r="E1060"/>
      <c r="F1060" s="14"/>
      <c r="I1060"/>
    </row>
    <row r="1061" spans="3:9" x14ac:dyDescent="0.3">
      <c r="C1061"/>
      <c r="D1061"/>
      <c r="E1061"/>
      <c r="F1061" s="14"/>
      <c r="I1061"/>
    </row>
    <row r="1062" spans="3:9" x14ac:dyDescent="0.3">
      <c r="C1062"/>
      <c r="D1062"/>
      <c r="E1062"/>
      <c r="F1062" s="14"/>
      <c r="I1062"/>
    </row>
    <row r="1063" spans="3:9" x14ac:dyDescent="0.3">
      <c r="C1063"/>
      <c r="D1063"/>
      <c r="E1063"/>
      <c r="F1063" s="14"/>
      <c r="I1063"/>
    </row>
    <row r="1064" spans="3:9" x14ac:dyDescent="0.3">
      <c r="C1064"/>
      <c r="D1064"/>
      <c r="E1064"/>
      <c r="F1064" s="14"/>
      <c r="I1064"/>
    </row>
    <row r="1065" spans="3:9" x14ac:dyDescent="0.3">
      <c r="C1065"/>
      <c r="D1065"/>
      <c r="E1065"/>
      <c r="F1065" s="14"/>
      <c r="I1065"/>
    </row>
    <row r="1066" spans="3:9" x14ac:dyDescent="0.3">
      <c r="C1066"/>
      <c r="D1066"/>
      <c r="E1066"/>
      <c r="F1066" s="14"/>
      <c r="I1066"/>
    </row>
    <row r="1067" spans="3:9" x14ac:dyDescent="0.3">
      <c r="C1067"/>
      <c r="D1067"/>
      <c r="E1067"/>
      <c r="F1067" s="14"/>
      <c r="I1067"/>
    </row>
    <row r="1068" spans="3:9" x14ac:dyDescent="0.3">
      <c r="C1068"/>
      <c r="D1068"/>
      <c r="E1068"/>
      <c r="F1068" s="14"/>
      <c r="I1068"/>
    </row>
    <row r="1069" spans="3:9" x14ac:dyDescent="0.3">
      <c r="C1069"/>
      <c r="D1069"/>
      <c r="E1069"/>
      <c r="F1069" s="14"/>
      <c r="I1069"/>
    </row>
    <row r="1070" spans="3:9" x14ac:dyDescent="0.3">
      <c r="C1070"/>
      <c r="D1070"/>
      <c r="E1070"/>
      <c r="F1070" s="14"/>
      <c r="I1070"/>
    </row>
    <row r="1071" spans="3:9" x14ac:dyDescent="0.3">
      <c r="C1071"/>
      <c r="D1071"/>
      <c r="E1071"/>
      <c r="F1071" s="14"/>
      <c r="I1071"/>
    </row>
    <row r="1072" spans="3:9" x14ac:dyDescent="0.3">
      <c r="C1072"/>
      <c r="D1072"/>
      <c r="E1072"/>
      <c r="F1072" s="14"/>
      <c r="I1072"/>
    </row>
    <row r="1073" spans="3:9" x14ac:dyDescent="0.3">
      <c r="C1073"/>
      <c r="D1073"/>
      <c r="E1073"/>
      <c r="F1073" s="14"/>
      <c r="I1073"/>
    </row>
    <row r="1074" spans="3:9" x14ac:dyDescent="0.3">
      <c r="C1074"/>
      <c r="D1074"/>
      <c r="E1074"/>
      <c r="F1074" s="14"/>
      <c r="I1074"/>
    </row>
    <row r="1075" spans="3:9" x14ac:dyDescent="0.3">
      <c r="C1075"/>
      <c r="D1075"/>
      <c r="E1075"/>
      <c r="F1075" s="14"/>
      <c r="I1075"/>
    </row>
    <row r="1076" spans="3:9" x14ac:dyDescent="0.3">
      <c r="C1076"/>
      <c r="D1076"/>
      <c r="E1076"/>
      <c r="F1076" s="14"/>
      <c r="I1076"/>
    </row>
    <row r="1077" spans="3:9" x14ac:dyDescent="0.3">
      <c r="C1077"/>
      <c r="D1077"/>
      <c r="E1077"/>
      <c r="F1077" s="14"/>
      <c r="I1077"/>
    </row>
    <row r="1078" spans="3:9" x14ac:dyDescent="0.3">
      <c r="C1078"/>
      <c r="D1078"/>
      <c r="E1078"/>
      <c r="F1078" s="14"/>
      <c r="I1078"/>
    </row>
    <row r="1079" spans="3:9" x14ac:dyDescent="0.3">
      <c r="C1079"/>
      <c r="D1079"/>
      <c r="E1079"/>
      <c r="F1079" s="14"/>
      <c r="I1079"/>
    </row>
    <row r="1080" spans="3:9" x14ac:dyDescent="0.3">
      <c r="C1080"/>
      <c r="D1080"/>
      <c r="E1080"/>
      <c r="F1080" s="14"/>
      <c r="I1080"/>
    </row>
    <row r="1081" spans="3:9" x14ac:dyDescent="0.3">
      <c r="C1081"/>
      <c r="D1081"/>
      <c r="E1081"/>
      <c r="F1081" s="14"/>
      <c r="I1081"/>
    </row>
    <row r="1082" spans="3:9" x14ac:dyDescent="0.3">
      <c r="C1082"/>
      <c r="D1082"/>
      <c r="E1082"/>
      <c r="F1082" s="14"/>
      <c r="I1082"/>
    </row>
    <row r="1083" spans="3:9" x14ac:dyDescent="0.3">
      <c r="C1083"/>
      <c r="D1083"/>
      <c r="E1083"/>
      <c r="F1083" s="14"/>
      <c r="I1083"/>
    </row>
    <row r="1084" spans="3:9" x14ac:dyDescent="0.3">
      <c r="C1084"/>
      <c r="D1084"/>
      <c r="E1084"/>
      <c r="F1084" s="14"/>
      <c r="I1084"/>
    </row>
    <row r="1085" spans="3:9" x14ac:dyDescent="0.3">
      <c r="C1085"/>
      <c r="D1085"/>
      <c r="E1085"/>
      <c r="F1085" s="14"/>
      <c r="I1085"/>
    </row>
    <row r="1086" spans="3:9" x14ac:dyDescent="0.3">
      <c r="C1086"/>
      <c r="D1086"/>
      <c r="E1086"/>
      <c r="F1086" s="14"/>
      <c r="I1086"/>
    </row>
    <row r="1087" spans="3:9" x14ac:dyDescent="0.3">
      <c r="C1087"/>
      <c r="D1087"/>
      <c r="E1087"/>
      <c r="F1087" s="14"/>
      <c r="I1087"/>
    </row>
    <row r="1088" spans="3:9" x14ac:dyDescent="0.3">
      <c r="C1088"/>
      <c r="D1088"/>
      <c r="E1088"/>
      <c r="F1088" s="14"/>
      <c r="I1088"/>
    </row>
    <row r="1089" spans="3:9" x14ac:dyDescent="0.3">
      <c r="C1089"/>
      <c r="D1089"/>
      <c r="E1089"/>
      <c r="F1089" s="14"/>
      <c r="I1089"/>
    </row>
    <row r="1090" spans="3:9" x14ac:dyDescent="0.3">
      <c r="C1090"/>
      <c r="D1090"/>
      <c r="E1090"/>
      <c r="F1090" s="14"/>
      <c r="I1090"/>
    </row>
    <row r="1091" spans="3:9" x14ac:dyDescent="0.3">
      <c r="C1091"/>
      <c r="D1091"/>
      <c r="E1091"/>
      <c r="F1091" s="14"/>
      <c r="I1091"/>
    </row>
    <row r="1092" spans="3:9" x14ac:dyDescent="0.3">
      <c r="C1092"/>
      <c r="D1092"/>
    </row>
    <row r="1093" spans="3:9" x14ac:dyDescent="0.3">
      <c r="C1093"/>
      <c r="D1093"/>
    </row>
    <row r="1094" spans="3:9" x14ac:dyDescent="0.3">
      <c r="C1094"/>
      <c r="D1094"/>
    </row>
    <row r="1095" spans="3:9" x14ac:dyDescent="0.3">
      <c r="C1095"/>
      <c r="D1095"/>
    </row>
    <row r="1096" spans="3:9" x14ac:dyDescent="0.3">
      <c r="C1096"/>
      <c r="D1096"/>
    </row>
    <row r="1097" spans="3:9" x14ac:dyDescent="0.3">
      <c r="C1097"/>
      <c r="D1097"/>
    </row>
    <row r="1098" spans="3:9" x14ac:dyDescent="0.3">
      <c r="C1098"/>
      <c r="D1098"/>
    </row>
    <row r="1099" spans="3:9" x14ac:dyDescent="0.3">
      <c r="C1099"/>
      <c r="D1099"/>
    </row>
    <row r="1100" spans="3:9" x14ac:dyDescent="0.3">
      <c r="C1100"/>
      <c r="D1100"/>
    </row>
    <row r="1101" spans="3:9" x14ac:dyDescent="0.3">
      <c r="C1101"/>
      <c r="D1101"/>
    </row>
    <row r="1102" spans="3:9" x14ac:dyDescent="0.3">
      <c r="C1102"/>
      <c r="D1102"/>
    </row>
    <row r="1103" spans="3:9" x14ac:dyDescent="0.3">
      <c r="C1103"/>
      <c r="D1103"/>
    </row>
    <row r="1104" spans="3:9" x14ac:dyDescent="0.3">
      <c r="C1104"/>
      <c r="D1104"/>
    </row>
    <row r="1105" spans="3:4" x14ac:dyDescent="0.3">
      <c r="C1105"/>
      <c r="D1105"/>
    </row>
    <row r="1106" spans="3:4" x14ac:dyDescent="0.3">
      <c r="C1106"/>
      <c r="D1106"/>
    </row>
    <row r="1107" spans="3:4" x14ac:dyDescent="0.3">
      <c r="C1107"/>
      <c r="D1107"/>
    </row>
    <row r="1108" spans="3:4" x14ac:dyDescent="0.3">
      <c r="C1108"/>
      <c r="D1108"/>
    </row>
    <row r="1109" spans="3:4" x14ac:dyDescent="0.3">
      <c r="C1109"/>
      <c r="D1109"/>
    </row>
    <row r="1110" spans="3:4" x14ac:dyDescent="0.3">
      <c r="C1110"/>
      <c r="D1110"/>
    </row>
    <row r="1111" spans="3:4" x14ac:dyDescent="0.3">
      <c r="C1111"/>
      <c r="D1111"/>
    </row>
    <row r="1112" spans="3:4" x14ac:dyDescent="0.3">
      <c r="C1112"/>
      <c r="D1112"/>
    </row>
    <row r="1113" spans="3:4" x14ac:dyDescent="0.3">
      <c r="C1113"/>
      <c r="D1113"/>
    </row>
    <row r="1114" spans="3:4" x14ac:dyDescent="0.3">
      <c r="C1114"/>
      <c r="D1114"/>
    </row>
    <row r="1115" spans="3:4" x14ac:dyDescent="0.3">
      <c r="C1115"/>
      <c r="D1115"/>
    </row>
    <row r="1116" spans="3:4" x14ac:dyDescent="0.3">
      <c r="C1116"/>
      <c r="D1116"/>
    </row>
    <row r="1117" spans="3:4" x14ac:dyDescent="0.3">
      <c r="C1117"/>
      <c r="D1117"/>
    </row>
    <row r="1118" spans="3:4" x14ac:dyDescent="0.3">
      <c r="C1118"/>
      <c r="D1118"/>
    </row>
    <row r="1119" spans="3:4" x14ac:dyDescent="0.3">
      <c r="C1119"/>
      <c r="D1119"/>
    </row>
    <row r="1120" spans="3:4" x14ac:dyDescent="0.3">
      <c r="C1120"/>
      <c r="D1120"/>
    </row>
    <row r="1121" spans="3:4" x14ac:dyDescent="0.3">
      <c r="C1121"/>
      <c r="D1121"/>
    </row>
    <row r="1122" spans="3:4" x14ac:dyDescent="0.3">
      <c r="C1122"/>
      <c r="D1122"/>
    </row>
    <row r="1123" spans="3:4" x14ac:dyDescent="0.3">
      <c r="C1123"/>
      <c r="D1123"/>
    </row>
    <row r="1124" spans="3:4" x14ac:dyDescent="0.3">
      <c r="C1124"/>
      <c r="D1124"/>
    </row>
    <row r="1125" spans="3:4" x14ac:dyDescent="0.3">
      <c r="C1125"/>
      <c r="D1125"/>
    </row>
    <row r="1126" spans="3:4" x14ac:dyDescent="0.3">
      <c r="C1126"/>
      <c r="D1126"/>
    </row>
    <row r="1127" spans="3:4" x14ac:dyDescent="0.3">
      <c r="C1127"/>
      <c r="D1127"/>
    </row>
    <row r="1128" spans="3:4" x14ac:dyDescent="0.3">
      <c r="C1128"/>
      <c r="D1128"/>
    </row>
    <row r="1129" spans="3:4" x14ac:dyDescent="0.3">
      <c r="C1129"/>
      <c r="D1129"/>
    </row>
    <row r="1130" spans="3:4" x14ac:dyDescent="0.3">
      <c r="C1130"/>
      <c r="D1130"/>
    </row>
    <row r="1131" spans="3:4" x14ac:dyDescent="0.3">
      <c r="C1131"/>
      <c r="D1131"/>
    </row>
    <row r="1132" spans="3:4" x14ac:dyDescent="0.3">
      <c r="C1132"/>
      <c r="D1132"/>
    </row>
    <row r="1133" spans="3:4" x14ac:dyDescent="0.3">
      <c r="C1133"/>
      <c r="D1133"/>
    </row>
    <row r="1134" spans="3:4" x14ac:dyDescent="0.3">
      <c r="C1134"/>
      <c r="D1134"/>
    </row>
    <row r="1135" spans="3:4" x14ac:dyDescent="0.3">
      <c r="C1135"/>
      <c r="D1135"/>
    </row>
    <row r="1136" spans="3:4" x14ac:dyDescent="0.3">
      <c r="C1136"/>
      <c r="D1136"/>
    </row>
    <row r="1137" spans="3:4" x14ac:dyDescent="0.3">
      <c r="C1137"/>
      <c r="D1137"/>
    </row>
    <row r="1138" spans="3:4" x14ac:dyDescent="0.3">
      <c r="C1138"/>
      <c r="D1138"/>
    </row>
    <row r="1139" spans="3:4" x14ac:dyDescent="0.3">
      <c r="C1139"/>
      <c r="D1139"/>
    </row>
    <row r="1140" spans="3:4" x14ac:dyDescent="0.3">
      <c r="C1140"/>
      <c r="D1140"/>
    </row>
    <row r="1141" spans="3:4" x14ac:dyDescent="0.3">
      <c r="C1141"/>
      <c r="D1141"/>
    </row>
    <row r="1142" spans="3:4" x14ac:dyDescent="0.3">
      <c r="C1142"/>
      <c r="D1142"/>
    </row>
    <row r="1143" spans="3:4" x14ac:dyDescent="0.3">
      <c r="C1143"/>
      <c r="D1143"/>
    </row>
    <row r="1144" spans="3:4" x14ac:dyDescent="0.3">
      <c r="C1144"/>
      <c r="D1144"/>
    </row>
    <row r="1145" spans="3:4" x14ac:dyDescent="0.3">
      <c r="C1145"/>
      <c r="D1145"/>
    </row>
    <row r="1146" spans="3:4" x14ac:dyDescent="0.3">
      <c r="C1146"/>
      <c r="D1146"/>
    </row>
    <row r="1147" spans="3:4" x14ac:dyDescent="0.3">
      <c r="C1147"/>
      <c r="D1147"/>
    </row>
    <row r="1148" spans="3:4" x14ac:dyDescent="0.3">
      <c r="C1148"/>
      <c r="D1148"/>
    </row>
    <row r="1149" spans="3:4" x14ac:dyDescent="0.3">
      <c r="C1149"/>
      <c r="D1149"/>
    </row>
    <row r="1150" spans="3:4" x14ac:dyDescent="0.3">
      <c r="C1150"/>
      <c r="D1150"/>
    </row>
    <row r="1151" spans="3:4" x14ac:dyDescent="0.3">
      <c r="C1151"/>
      <c r="D1151"/>
    </row>
    <row r="1152" spans="3:4" x14ac:dyDescent="0.3">
      <c r="C1152"/>
      <c r="D1152"/>
    </row>
    <row r="1153" spans="3:4" x14ac:dyDescent="0.3">
      <c r="C1153"/>
      <c r="D1153"/>
    </row>
    <row r="1154" spans="3:4" x14ac:dyDescent="0.3">
      <c r="C1154"/>
      <c r="D1154"/>
    </row>
    <row r="1155" spans="3:4" x14ac:dyDescent="0.3">
      <c r="C1155"/>
      <c r="D1155"/>
    </row>
    <row r="1156" spans="3:4" x14ac:dyDescent="0.3">
      <c r="C1156"/>
      <c r="D1156"/>
    </row>
    <row r="1157" spans="3:4" x14ac:dyDescent="0.3">
      <c r="C1157"/>
      <c r="D1157"/>
    </row>
    <row r="1158" spans="3:4" x14ac:dyDescent="0.3">
      <c r="C1158"/>
      <c r="D1158"/>
    </row>
    <row r="1159" spans="3:4" x14ac:dyDescent="0.3">
      <c r="C1159"/>
      <c r="D1159"/>
    </row>
    <row r="1160" spans="3:4" x14ac:dyDescent="0.3">
      <c r="C1160"/>
      <c r="D1160"/>
    </row>
    <row r="1161" spans="3:4" x14ac:dyDescent="0.3">
      <c r="C1161"/>
      <c r="D1161"/>
    </row>
    <row r="1162" spans="3:4" x14ac:dyDescent="0.3">
      <c r="C1162"/>
      <c r="D1162"/>
    </row>
    <row r="1163" spans="3:4" x14ac:dyDescent="0.3">
      <c r="C1163"/>
      <c r="D1163"/>
    </row>
    <row r="1164" spans="3:4" x14ac:dyDescent="0.3">
      <c r="C1164"/>
      <c r="D1164"/>
    </row>
    <row r="1165" spans="3:4" x14ac:dyDescent="0.3">
      <c r="C1165"/>
      <c r="D1165"/>
    </row>
    <row r="1166" spans="3:4" x14ac:dyDescent="0.3">
      <c r="C1166"/>
      <c r="D1166"/>
    </row>
    <row r="1167" spans="3:4" x14ac:dyDescent="0.3">
      <c r="C1167"/>
      <c r="D1167"/>
    </row>
    <row r="1168" spans="3:4" x14ac:dyDescent="0.3">
      <c r="C1168"/>
      <c r="D1168"/>
    </row>
    <row r="1169" spans="3:4" x14ac:dyDescent="0.3">
      <c r="C1169"/>
      <c r="D1169"/>
    </row>
    <row r="1170" spans="3:4" x14ac:dyDescent="0.3">
      <c r="C1170"/>
      <c r="D1170"/>
    </row>
    <row r="1171" spans="3:4" x14ac:dyDescent="0.3">
      <c r="C1171"/>
      <c r="D1171"/>
    </row>
    <row r="1172" spans="3:4" x14ac:dyDescent="0.3">
      <c r="C1172"/>
      <c r="D1172"/>
    </row>
    <row r="1173" spans="3:4" x14ac:dyDescent="0.3">
      <c r="C1173"/>
      <c r="D1173"/>
    </row>
    <row r="1174" spans="3:4" x14ac:dyDescent="0.3">
      <c r="C1174"/>
      <c r="D1174"/>
    </row>
    <row r="1175" spans="3:4" x14ac:dyDescent="0.3">
      <c r="C1175"/>
      <c r="D1175"/>
    </row>
    <row r="1176" spans="3:4" x14ac:dyDescent="0.3">
      <c r="C1176"/>
      <c r="D1176"/>
    </row>
    <row r="1177" spans="3:4" x14ac:dyDescent="0.3">
      <c r="C1177"/>
      <c r="D1177"/>
    </row>
    <row r="1178" spans="3:4" x14ac:dyDescent="0.3">
      <c r="C1178"/>
      <c r="D1178"/>
    </row>
    <row r="1179" spans="3:4" x14ac:dyDescent="0.3">
      <c r="C1179"/>
      <c r="D1179"/>
    </row>
    <row r="1180" spans="3:4" x14ac:dyDescent="0.3">
      <c r="C1180"/>
      <c r="D1180"/>
    </row>
    <row r="1181" spans="3:4" x14ac:dyDescent="0.3">
      <c r="C1181"/>
      <c r="D1181"/>
    </row>
    <row r="1182" spans="3:4" x14ac:dyDescent="0.3">
      <c r="C1182"/>
      <c r="D1182"/>
    </row>
    <row r="1183" spans="3:4" x14ac:dyDescent="0.3">
      <c r="C1183"/>
      <c r="D1183"/>
    </row>
    <row r="1184" spans="3:4" x14ac:dyDescent="0.3">
      <c r="C1184"/>
      <c r="D1184"/>
    </row>
    <row r="1185" spans="3:4" x14ac:dyDescent="0.3">
      <c r="C1185"/>
      <c r="D1185"/>
    </row>
    <row r="1186" spans="3:4" x14ac:dyDescent="0.3">
      <c r="C1186"/>
      <c r="D1186"/>
    </row>
    <row r="1187" spans="3:4" x14ac:dyDescent="0.3">
      <c r="C1187"/>
      <c r="D1187"/>
    </row>
    <row r="1188" spans="3:4" x14ac:dyDescent="0.3">
      <c r="C1188"/>
      <c r="D1188"/>
    </row>
    <row r="1189" spans="3:4" x14ac:dyDescent="0.3">
      <c r="C1189"/>
      <c r="D1189"/>
    </row>
    <row r="1190" spans="3:4" x14ac:dyDescent="0.3">
      <c r="C1190"/>
      <c r="D1190"/>
    </row>
    <row r="1191" spans="3:4" x14ac:dyDescent="0.3">
      <c r="C1191"/>
      <c r="D1191"/>
    </row>
    <row r="1192" spans="3:4" x14ac:dyDescent="0.3">
      <c r="C1192"/>
      <c r="D1192"/>
    </row>
    <row r="1193" spans="3:4" x14ac:dyDescent="0.3">
      <c r="C1193"/>
      <c r="D1193"/>
    </row>
    <row r="1194" spans="3:4" x14ac:dyDescent="0.3">
      <c r="C1194"/>
      <c r="D1194"/>
    </row>
    <row r="1195" spans="3:4" x14ac:dyDescent="0.3">
      <c r="C1195"/>
      <c r="D1195"/>
    </row>
    <row r="1196" spans="3:4" x14ac:dyDescent="0.3">
      <c r="C1196"/>
      <c r="D1196"/>
    </row>
    <row r="1197" spans="3:4" x14ac:dyDescent="0.3">
      <c r="C1197"/>
      <c r="D1197"/>
    </row>
    <row r="1198" spans="3:4" x14ac:dyDescent="0.3">
      <c r="C1198"/>
      <c r="D1198"/>
    </row>
    <row r="1199" spans="3:4" x14ac:dyDescent="0.3">
      <c r="C1199"/>
      <c r="D1199"/>
    </row>
    <row r="1200" spans="3:4" x14ac:dyDescent="0.3">
      <c r="C1200"/>
      <c r="D1200"/>
    </row>
    <row r="1201" spans="3:4" x14ac:dyDescent="0.3">
      <c r="C1201"/>
      <c r="D1201"/>
    </row>
    <row r="1202" spans="3:4" x14ac:dyDescent="0.3">
      <c r="C1202"/>
      <c r="D1202"/>
    </row>
    <row r="1203" spans="3:4" x14ac:dyDescent="0.3">
      <c r="C1203"/>
      <c r="D1203"/>
    </row>
    <row r="1204" spans="3:4" x14ac:dyDescent="0.3">
      <c r="C1204"/>
      <c r="D1204"/>
    </row>
    <row r="1205" spans="3:4" x14ac:dyDescent="0.3">
      <c r="C1205"/>
      <c r="D1205"/>
    </row>
    <row r="1206" spans="3:4" x14ac:dyDescent="0.3">
      <c r="C1206"/>
      <c r="D1206"/>
    </row>
    <row r="1207" spans="3:4" x14ac:dyDescent="0.3">
      <c r="C1207"/>
      <c r="D1207"/>
    </row>
    <row r="1208" spans="3:4" x14ac:dyDescent="0.3">
      <c r="C1208"/>
      <c r="D1208"/>
    </row>
    <row r="1209" spans="3:4" x14ac:dyDescent="0.3">
      <c r="C1209"/>
      <c r="D1209"/>
    </row>
    <row r="1210" spans="3:4" x14ac:dyDescent="0.3">
      <c r="C1210"/>
      <c r="D1210"/>
    </row>
    <row r="1211" spans="3:4" x14ac:dyDescent="0.3">
      <c r="C1211"/>
      <c r="D1211"/>
    </row>
    <row r="1212" spans="3:4" x14ac:dyDescent="0.3">
      <c r="C1212"/>
      <c r="D1212"/>
    </row>
    <row r="1213" spans="3:4" x14ac:dyDescent="0.3">
      <c r="C1213"/>
      <c r="D1213"/>
    </row>
    <row r="1214" spans="3:4" x14ac:dyDescent="0.3">
      <c r="C1214"/>
      <c r="D1214"/>
    </row>
    <row r="1215" spans="3:4" x14ac:dyDescent="0.3">
      <c r="C1215"/>
      <c r="D1215"/>
    </row>
    <row r="1216" spans="3:4" x14ac:dyDescent="0.3">
      <c r="C1216"/>
      <c r="D1216"/>
    </row>
    <row r="1217" spans="3:4" x14ac:dyDescent="0.3">
      <c r="C1217"/>
      <c r="D1217"/>
    </row>
    <row r="1218" spans="3:4" x14ac:dyDescent="0.3">
      <c r="C1218"/>
      <c r="D1218"/>
    </row>
    <row r="1219" spans="3:4" x14ac:dyDescent="0.3">
      <c r="C1219"/>
      <c r="D1219"/>
    </row>
    <row r="1220" spans="3:4" x14ac:dyDescent="0.3">
      <c r="C1220"/>
      <c r="D1220"/>
    </row>
    <row r="1221" spans="3:4" x14ac:dyDescent="0.3">
      <c r="C1221"/>
      <c r="D1221"/>
    </row>
    <row r="1222" spans="3:4" x14ac:dyDescent="0.3">
      <c r="C1222"/>
      <c r="D1222"/>
    </row>
    <row r="1223" spans="3:4" x14ac:dyDescent="0.3">
      <c r="C1223"/>
      <c r="D1223"/>
    </row>
    <row r="1224" spans="3:4" x14ac:dyDescent="0.3">
      <c r="C1224"/>
      <c r="D1224"/>
    </row>
    <row r="1225" spans="3:4" x14ac:dyDescent="0.3">
      <c r="C1225"/>
      <c r="D1225"/>
    </row>
    <row r="1226" spans="3:4" x14ac:dyDescent="0.3">
      <c r="C1226"/>
      <c r="D1226"/>
    </row>
    <row r="1227" spans="3:4" x14ac:dyDescent="0.3">
      <c r="C1227"/>
      <c r="D1227"/>
    </row>
    <row r="1228" spans="3:4" x14ac:dyDescent="0.3">
      <c r="C1228"/>
      <c r="D1228"/>
    </row>
    <row r="1229" spans="3:4" x14ac:dyDescent="0.3">
      <c r="C1229"/>
      <c r="D1229"/>
    </row>
    <row r="1230" spans="3:4" x14ac:dyDescent="0.3">
      <c r="C1230"/>
      <c r="D1230"/>
    </row>
    <row r="1231" spans="3:4" x14ac:dyDescent="0.3">
      <c r="C1231"/>
      <c r="D1231"/>
    </row>
    <row r="1232" spans="3:4" x14ac:dyDescent="0.3">
      <c r="C1232"/>
      <c r="D1232"/>
    </row>
    <row r="1233" spans="3:4" x14ac:dyDescent="0.3">
      <c r="C1233"/>
      <c r="D1233"/>
    </row>
    <row r="1234" spans="3:4" x14ac:dyDescent="0.3">
      <c r="C1234"/>
      <c r="D1234"/>
    </row>
    <row r="1235" spans="3:4" x14ac:dyDescent="0.3">
      <c r="C1235"/>
      <c r="D1235"/>
    </row>
    <row r="1236" spans="3:4" x14ac:dyDescent="0.3">
      <c r="C1236"/>
      <c r="D1236"/>
    </row>
    <row r="1237" spans="3:4" x14ac:dyDescent="0.3">
      <c r="C1237"/>
      <c r="D1237"/>
    </row>
    <row r="1238" spans="3:4" x14ac:dyDescent="0.3">
      <c r="C1238"/>
      <c r="D1238"/>
    </row>
    <row r="1239" spans="3:4" x14ac:dyDescent="0.3">
      <c r="C1239"/>
      <c r="D1239"/>
    </row>
    <row r="1240" spans="3:4" x14ac:dyDescent="0.3">
      <c r="C1240"/>
      <c r="D1240"/>
    </row>
    <row r="1241" spans="3:4" x14ac:dyDescent="0.3">
      <c r="C1241"/>
      <c r="D1241"/>
    </row>
    <row r="1242" spans="3:4" x14ac:dyDescent="0.3">
      <c r="C1242"/>
      <c r="D1242"/>
    </row>
    <row r="1243" spans="3:4" x14ac:dyDescent="0.3">
      <c r="C1243"/>
      <c r="D1243"/>
    </row>
    <row r="1244" spans="3:4" x14ac:dyDescent="0.3">
      <c r="C1244"/>
      <c r="D1244"/>
    </row>
    <row r="1245" spans="3:4" x14ac:dyDescent="0.3">
      <c r="C1245"/>
      <c r="D1245"/>
    </row>
    <row r="1246" spans="3:4" x14ac:dyDescent="0.3">
      <c r="C1246"/>
      <c r="D1246"/>
    </row>
    <row r="1247" spans="3:4" x14ac:dyDescent="0.3">
      <c r="C1247"/>
      <c r="D1247"/>
    </row>
    <row r="1248" spans="3:4" x14ac:dyDescent="0.3">
      <c r="C1248"/>
      <c r="D1248"/>
    </row>
    <row r="1249" spans="3:4" x14ac:dyDescent="0.3">
      <c r="C1249"/>
      <c r="D1249"/>
    </row>
    <row r="1250" spans="3:4" x14ac:dyDescent="0.3">
      <c r="C1250"/>
      <c r="D1250"/>
    </row>
    <row r="1251" spans="3:4" x14ac:dyDescent="0.3">
      <c r="C1251"/>
      <c r="D1251"/>
    </row>
    <row r="1252" spans="3:4" x14ac:dyDescent="0.3">
      <c r="C1252"/>
      <c r="D1252"/>
    </row>
    <row r="1253" spans="3:4" x14ac:dyDescent="0.3">
      <c r="C1253"/>
      <c r="D1253"/>
    </row>
    <row r="1254" spans="3:4" x14ac:dyDescent="0.3">
      <c r="C1254"/>
      <c r="D1254"/>
    </row>
    <row r="1255" spans="3:4" x14ac:dyDescent="0.3">
      <c r="C1255"/>
      <c r="D1255"/>
    </row>
    <row r="1256" spans="3:4" x14ac:dyDescent="0.3">
      <c r="C1256"/>
      <c r="D1256"/>
    </row>
    <row r="1257" spans="3:4" x14ac:dyDescent="0.3">
      <c r="C1257"/>
      <c r="D1257"/>
    </row>
    <row r="1258" spans="3:4" x14ac:dyDescent="0.3">
      <c r="C1258"/>
      <c r="D1258"/>
    </row>
    <row r="1259" spans="3:4" x14ac:dyDescent="0.3">
      <c r="C1259"/>
      <c r="D1259"/>
    </row>
    <row r="1260" spans="3:4" x14ac:dyDescent="0.3">
      <c r="C1260"/>
      <c r="D1260"/>
    </row>
    <row r="1261" spans="3:4" x14ac:dyDescent="0.3">
      <c r="C1261"/>
      <c r="D1261"/>
    </row>
    <row r="1262" spans="3:4" x14ac:dyDescent="0.3">
      <c r="C1262"/>
      <c r="D1262"/>
    </row>
    <row r="1263" spans="3:4" x14ac:dyDescent="0.3">
      <c r="C1263"/>
      <c r="D1263"/>
    </row>
    <row r="1264" spans="3:4" x14ac:dyDescent="0.3">
      <c r="C1264"/>
      <c r="D1264"/>
    </row>
    <row r="1265" spans="3:4" x14ac:dyDescent="0.3">
      <c r="C1265"/>
      <c r="D1265"/>
    </row>
    <row r="1266" spans="3:4" x14ac:dyDescent="0.3">
      <c r="C1266"/>
      <c r="D1266"/>
    </row>
    <row r="1267" spans="3:4" x14ac:dyDescent="0.3">
      <c r="C1267"/>
      <c r="D1267"/>
    </row>
    <row r="1268" spans="3:4" x14ac:dyDescent="0.3">
      <c r="C1268"/>
      <c r="D1268"/>
    </row>
    <row r="1269" spans="3:4" x14ac:dyDescent="0.3">
      <c r="C1269"/>
      <c r="D1269"/>
    </row>
    <row r="1270" spans="3:4" x14ac:dyDescent="0.3">
      <c r="C1270"/>
      <c r="D1270"/>
    </row>
    <row r="1271" spans="3:4" x14ac:dyDescent="0.3">
      <c r="C1271"/>
      <c r="D1271"/>
    </row>
    <row r="1272" spans="3:4" x14ac:dyDescent="0.3">
      <c r="C1272"/>
      <c r="D1272"/>
    </row>
    <row r="1273" spans="3:4" x14ac:dyDescent="0.3">
      <c r="C1273"/>
      <c r="D1273"/>
    </row>
    <row r="1274" spans="3:4" x14ac:dyDescent="0.3">
      <c r="C1274"/>
      <c r="D1274"/>
    </row>
    <row r="1275" spans="3:4" x14ac:dyDescent="0.3">
      <c r="C1275"/>
      <c r="D1275"/>
    </row>
    <row r="1276" spans="3:4" x14ac:dyDescent="0.3">
      <c r="C1276"/>
      <c r="D1276"/>
    </row>
    <row r="1277" spans="3:4" x14ac:dyDescent="0.3">
      <c r="C1277"/>
      <c r="D1277"/>
    </row>
    <row r="1278" spans="3:4" x14ac:dyDescent="0.3">
      <c r="C1278"/>
      <c r="D1278"/>
    </row>
    <row r="1279" spans="3:4" x14ac:dyDescent="0.3">
      <c r="C1279"/>
      <c r="D1279"/>
    </row>
    <row r="1280" spans="3:4" x14ac:dyDescent="0.3">
      <c r="C1280"/>
      <c r="D1280"/>
    </row>
    <row r="1281" spans="3:4" x14ac:dyDescent="0.3">
      <c r="C1281"/>
      <c r="D1281"/>
    </row>
    <row r="1282" spans="3:4" x14ac:dyDescent="0.3">
      <c r="C1282"/>
      <c r="D1282"/>
    </row>
    <row r="1283" spans="3:4" x14ac:dyDescent="0.3">
      <c r="C1283"/>
      <c r="D1283"/>
    </row>
    <row r="1284" spans="3:4" x14ac:dyDescent="0.3">
      <c r="C1284"/>
      <c r="D1284"/>
    </row>
    <row r="1285" spans="3:4" x14ac:dyDescent="0.3">
      <c r="C1285"/>
      <c r="D1285"/>
    </row>
    <row r="1286" spans="3:4" x14ac:dyDescent="0.3">
      <c r="C1286"/>
      <c r="D1286"/>
    </row>
    <row r="1287" spans="3:4" x14ac:dyDescent="0.3">
      <c r="C1287"/>
      <c r="D1287"/>
    </row>
    <row r="1288" spans="3:4" x14ac:dyDescent="0.3">
      <c r="C1288"/>
      <c r="D1288"/>
    </row>
    <row r="1289" spans="3:4" x14ac:dyDescent="0.3">
      <c r="C1289"/>
      <c r="D1289"/>
    </row>
    <row r="1290" spans="3:4" x14ac:dyDescent="0.3">
      <c r="C1290"/>
      <c r="D1290"/>
    </row>
    <row r="1291" spans="3:4" x14ac:dyDescent="0.3">
      <c r="C1291"/>
      <c r="D1291"/>
    </row>
    <row r="1292" spans="3:4" x14ac:dyDescent="0.3">
      <c r="C1292"/>
      <c r="D1292"/>
    </row>
    <row r="1293" spans="3:4" x14ac:dyDescent="0.3">
      <c r="C1293"/>
      <c r="D1293"/>
    </row>
    <row r="1294" spans="3:4" x14ac:dyDescent="0.3">
      <c r="C1294"/>
      <c r="D1294"/>
    </row>
    <row r="1295" spans="3:4" x14ac:dyDescent="0.3">
      <c r="C1295"/>
      <c r="D1295"/>
    </row>
    <row r="1296" spans="3:4" x14ac:dyDescent="0.3">
      <c r="C1296"/>
      <c r="D1296"/>
    </row>
    <row r="1297" spans="3:4" x14ac:dyDescent="0.3">
      <c r="C1297"/>
      <c r="D1297"/>
    </row>
    <row r="1298" spans="3:4" x14ac:dyDescent="0.3">
      <c r="C1298"/>
      <c r="D1298"/>
    </row>
    <row r="1299" spans="3:4" x14ac:dyDescent="0.3">
      <c r="C1299"/>
      <c r="D1299"/>
    </row>
    <row r="1300" spans="3:4" x14ac:dyDescent="0.3">
      <c r="C1300"/>
      <c r="D1300"/>
    </row>
    <row r="1301" spans="3:4" x14ac:dyDescent="0.3">
      <c r="C1301"/>
      <c r="D1301"/>
    </row>
    <row r="1302" spans="3:4" x14ac:dyDescent="0.3">
      <c r="C1302"/>
      <c r="D1302"/>
    </row>
    <row r="1303" spans="3:4" x14ac:dyDescent="0.3">
      <c r="C1303"/>
      <c r="D1303"/>
    </row>
    <row r="1304" spans="3:4" x14ac:dyDescent="0.3">
      <c r="C1304"/>
      <c r="D1304"/>
    </row>
    <row r="1305" spans="3:4" x14ac:dyDescent="0.3">
      <c r="C1305"/>
      <c r="D1305"/>
    </row>
    <row r="1306" spans="3:4" x14ac:dyDescent="0.3">
      <c r="C1306"/>
      <c r="D1306"/>
    </row>
    <row r="1307" spans="3:4" x14ac:dyDescent="0.3">
      <c r="C1307"/>
      <c r="D1307"/>
    </row>
    <row r="1308" spans="3:4" x14ac:dyDescent="0.3">
      <c r="C1308"/>
      <c r="D1308"/>
    </row>
    <row r="1309" spans="3:4" x14ac:dyDescent="0.3">
      <c r="C1309"/>
      <c r="D1309"/>
    </row>
    <row r="1310" spans="3:4" x14ac:dyDescent="0.3">
      <c r="C1310"/>
      <c r="D1310"/>
    </row>
    <row r="1311" spans="3:4" x14ac:dyDescent="0.3">
      <c r="C1311"/>
      <c r="D1311"/>
    </row>
    <row r="1312" spans="3:4" x14ac:dyDescent="0.3">
      <c r="C1312"/>
      <c r="D1312"/>
    </row>
    <row r="1313" spans="3:4" x14ac:dyDescent="0.3">
      <c r="C1313"/>
      <c r="D1313"/>
    </row>
    <row r="1314" spans="3:4" x14ac:dyDescent="0.3">
      <c r="C1314"/>
      <c r="D1314"/>
    </row>
    <row r="1315" spans="3:4" x14ac:dyDescent="0.3">
      <c r="C1315"/>
      <c r="D1315"/>
    </row>
    <row r="1316" spans="3:4" x14ac:dyDescent="0.3">
      <c r="C1316"/>
      <c r="D1316"/>
    </row>
    <row r="1317" spans="3:4" x14ac:dyDescent="0.3">
      <c r="C1317"/>
      <c r="D1317"/>
    </row>
    <row r="1318" spans="3:4" x14ac:dyDescent="0.3">
      <c r="C1318"/>
      <c r="D1318"/>
    </row>
    <row r="1319" spans="3:4" x14ac:dyDescent="0.3">
      <c r="C1319"/>
      <c r="D1319"/>
    </row>
    <row r="1320" spans="3:4" x14ac:dyDescent="0.3">
      <c r="C1320"/>
      <c r="D1320"/>
    </row>
    <row r="1321" spans="3:4" x14ac:dyDescent="0.3">
      <c r="C1321"/>
      <c r="D1321"/>
    </row>
    <row r="1322" spans="3:4" x14ac:dyDescent="0.3">
      <c r="C1322"/>
      <c r="D1322"/>
    </row>
  </sheetData>
  <mergeCells count="1">
    <mergeCell ref="A2:I2"/>
  </mergeCells>
  <pageMargins left="0.70866141732283472" right="0.70866141732283472" top="0.74803149606299213" bottom="0.74803149606299213" header="0.31496062992125984" footer="0.31496062992125984"/>
  <pageSetup scale="37" fitToHeight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  <pageSetUpPr fitToPage="1"/>
  </sheetPr>
  <dimension ref="A1:J519"/>
  <sheetViews>
    <sheetView showGridLines="0" view="pageBreakPreview" zoomScaleNormal="70" zoomScaleSheetLayoutView="100" workbookViewId="0">
      <selection activeCell="B8" sqref="B8"/>
    </sheetView>
  </sheetViews>
  <sheetFormatPr baseColWidth="10" defaultRowHeight="14.4" x14ac:dyDescent="0.3"/>
  <cols>
    <col min="1" max="1" width="11.109375" style="6" customWidth="1"/>
    <col min="2" max="2" width="41.33203125" customWidth="1"/>
    <col min="3" max="5" width="16.21875" style="6" customWidth="1"/>
    <col min="6" max="6" width="16.21875" style="8" customWidth="1"/>
    <col min="7" max="7" width="16.21875" style="6" customWidth="1"/>
    <col min="8" max="8" width="16.5546875" customWidth="1"/>
    <col min="9" max="9" width="13.44140625" style="34" customWidth="1"/>
    <col min="10" max="10" width="8.77734375" style="1" customWidth="1"/>
    <col min="11" max="11" width="8.77734375" customWidth="1"/>
  </cols>
  <sheetData>
    <row r="1" spans="1:10" x14ac:dyDescent="0.3">
      <c r="B1" s="2" t="s">
        <v>5</v>
      </c>
      <c r="C1" t="s">
        <v>95</v>
      </c>
    </row>
    <row r="2" spans="1:10" ht="45" customHeight="1" x14ac:dyDescent="0.3">
      <c r="A2" s="336" t="s">
        <v>3295</v>
      </c>
      <c r="B2" s="336"/>
      <c r="C2" s="336"/>
      <c r="D2" s="336"/>
      <c r="E2" s="336"/>
      <c r="F2" s="336"/>
      <c r="G2" s="336"/>
    </row>
    <row r="3" spans="1:10" x14ac:dyDescent="0.3">
      <c r="A3" s="18"/>
      <c r="B3" s="2" t="s">
        <v>61</v>
      </c>
      <c r="C3" s="10" t="s">
        <v>59</v>
      </c>
      <c r="D3" s="11"/>
      <c r="E3" s="11"/>
      <c r="F3" s="11"/>
      <c r="G3" s="11"/>
      <c r="H3" s="11"/>
      <c r="I3" s="11"/>
      <c r="J3" s="11"/>
    </row>
    <row r="4" spans="1:10" x14ac:dyDescent="0.3">
      <c r="A4" s="19"/>
      <c r="B4" s="37" t="s">
        <v>60</v>
      </c>
      <c r="C4" s="8" t="s">
        <v>2021</v>
      </c>
      <c r="D4" s="8" t="s">
        <v>2529</v>
      </c>
      <c r="E4" s="8" t="s">
        <v>4065</v>
      </c>
      <c r="F4" s="8" t="s">
        <v>5089</v>
      </c>
      <c r="G4" s="8" t="s">
        <v>5246</v>
      </c>
      <c r="H4" s="8" t="s">
        <v>6650</v>
      </c>
      <c r="I4" s="8" t="s">
        <v>7222</v>
      </c>
      <c r="J4" s="16" t="s">
        <v>99</v>
      </c>
    </row>
    <row r="5" spans="1:10" x14ac:dyDescent="0.3">
      <c r="A5" s="20"/>
      <c r="B5" s="3" t="s">
        <v>50</v>
      </c>
      <c r="C5" s="9"/>
      <c r="D5" s="9"/>
      <c r="E5" s="9"/>
      <c r="F5" s="9"/>
      <c r="G5" s="9"/>
      <c r="H5" s="9"/>
      <c r="I5" s="9"/>
      <c r="J5" s="55"/>
    </row>
    <row r="6" spans="1:10" x14ac:dyDescent="0.3">
      <c r="B6" s="4" t="s">
        <v>468</v>
      </c>
      <c r="C6" s="9"/>
      <c r="D6" s="9"/>
      <c r="E6" s="9"/>
      <c r="F6" s="9"/>
      <c r="G6" s="9"/>
      <c r="H6" s="9"/>
      <c r="I6" s="9"/>
      <c r="J6" s="55"/>
    </row>
    <row r="7" spans="1:10" x14ac:dyDescent="0.3">
      <c r="A7" s="6">
        <f>IF(SUM(C7:N7)=0,"",IF(SUM(C6:N6)=0,IF(SUM(C7:N7)&gt;0,1,A6+1),A6+1))</f>
        <v>1</v>
      </c>
      <c r="B7" s="25" t="s">
        <v>460</v>
      </c>
      <c r="C7" s="9">
        <v>255</v>
      </c>
      <c r="D7" s="9">
        <v>0</v>
      </c>
      <c r="E7" s="9">
        <v>314.89999999999998</v>
      </c>
      <c r="F7" s="9">
        <v>222.34999999999997</v>
      </c>
      <c r="G7" s="9">
        <v>0</v>
      </c>
      <c r="H7" s="9">
        <v>0</v>
      </c>
      <c r="I7" s="9">
        <v>320</v>
      </c>
      <c r="J7" s="55">
        <v>1112.25</v>
      </c>
    </row>
    <row r="8" spans="1:10" x14ac:dyDescent="0.3">
      <c r="A8" s="6">
        <f t="shared" ref="A8:A70" si="0">IF(SUM(C8:N8)=0,"",IF(SUM(C7:N7)=0,IF(SUM(C8:N8)&gt;0,1,A7+1),A7+1))</f>
        <v>2</v>
      </c>
      <c r="B8" s="25" t="s">
        <v>2535</v>
      </c>
      <c r="C8" s="9">
        <v>0</v>
      </c>
      <c r="D8" s="9">
        <v>264.14999999999998</v>
      </c>
      <c r="E8" s="9">
        <v>209.5</v>
      </c>
      <c r="F8" s="9">
        <v>237.76666666666665</v>
      </c>
      <c r="G8" s="9">
        <v>284.98333333333335</v>
      </c>
      <c r="H8" s="9">
        <v>0</v>
      </c>
      <c r="I8" s="9">
        <v>0</v>
      </c>
      <c r="J8" s="55">
        <v>996.4</v>
      </c>
    </row>
    <row r="9" spans="1:10" x14ac:dyDescent="0.3">
      <c r="A9" s="6">
        <f t="shared" si="0"/>
        <v>3</v>
      </c>
      <c r="B9" s="25" t="s">
        <v>475</v>
      </c>
      <c r="C9" s="9">
        <v>284.48333333333335</v>
      </c>
      <c r="D9" s="9">
        <v>0</v>
      </c>
      <c r="E9" s="9">
        <v>0</v>
      </c>
      <c r="F9" s="9">
        <v>0</v>
      </c>
      <c r="G9" s="9">
        <v>299.95</v>
      </c>
      <c r="H9" s="9">
        <v>311.33333333333331</v>
      </c>
      <c r="I9" s="9">
        <v>0</v>
      </c>
      <c r="J9" s="55">
        <v>895.76666666666665</v>
      </c>
    </row>
    <row r="10" spans="1:10" x14ac:dyDescent="0.3">
      <c r="A10" s="6">
        <f t="shared" si="0"/>
        <v>4</v>
      </c>
      <c r="B10" s="25" t="s">
        <v>5090</v>
      </c>
      <c r="C10" s="9">
        <v>0</v>
      </c>
      <c r="D10" s="9">
        <v>0</v>
      </c>
      <c r="E10" s="9">
        <v>0</v>
      </c>
      <c r="F10" s="9">
        <v>309.59999999999997</v>
      </c>
      <c r="G10" s="9">
        <v>194.73333333333335</v>
      </c>
      <c r="H10" s="9">
        <v>324</v>
      </c>
      <c r="I10" s="9">
        <v>0</v>
      </c>
      <c r="J10" s="55">
        <v>828.33333333333326</v>
      </c>
    </row>
    <row r="11" spans="1:10" x14ac:dyDescent="0.3">
      <c r="A11" s="6">
        <f t="shared" si="0"/>
        <v>5</v>
      </c>
      <c r="B11" s="25" t="s">
        <v>86</v>
      </c>
      <c r="C11" s="9">
        <v>202.06666666666666</v>
      </c>
      <c r="D11" s="9">
        <v>0</v>
      </c>
      <c r="E11" s="9">
        <v>0</v>
      </c>
      <c r="F11" s="9">
        <v>285.86666666666662</v>
      </c>
      <c r="G11" s="9">
        <v>272.58333333333331</v>
      </c>
      <c r="H11" s="9">
        <v>0</v>
      </c>
      <c r="I11" s="9">
        <v>0</v>
      </c>
      <c r="J11" s="55">
        <v>760.51666666666665</v>
      </c>
    </row>
    <row r="12" spans="1:10" x14ac:dyDescent="0.3">
      <c r="A12" s="6">
        <f t="shared" si="0"/>
        <v>6</v>
      </c>
      <c r="B12" s="25" t="s">
        <v>2037</v>
      </c>
      <c r="C12" s="9">
        <v>0</v>
      </c>
      <c r="D12" s="9">
        <v>0</v>
      </c>
      <c r="E12" s="9">
        <v>0</v>
      </c>
      <c r="F12" s="9">
        <v>243.2833333333333</v>
      </c>
      <c r="G12" s="9">
        <v>199.78333333333333</v>
      </c>
      <c r="H12" s="9">
        <v>0</v>
      </c>
      <c r="I12" s="9">
        <v>289.53333333333336</v>
      </c>
      <c r="J12" s="55">
        <v>732.59999999999991</v>
      </c>
    </row>
    <row r="13" spans="1:10" x14ac:dyDescent="0.3">
      <c r="A13" s="6">
        <f t="shared" si="0"/>
        <v>7</v>
      </c>
      <c r="B13" s="25" t="s">
        <v>6612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239.15</v>
      </c>
      <c r="I13" s="9">
        <v>311.26666666666665</v>
      </c>
      <c r="J13" s="55">
        <v>550.41666666666663</v>
      </c>
    </row>
    <row r="14" spans="1:10" x14ac:dyDescent="0.3">
      <c r="A14" s="6">
        <f t="shared" si="0"/>
        <v>8</v>
      </c>
      <c r="B14" s="25" t="s">
        <v>2025</v>
      </c>
      <c r="C14" s="9">
        <v>279.43333333333334</v>
      </c>
      <c r="D14" s="9">
        <v>0</v>
      </c>
      <c r="E14" s="9">
        <v>256.48333333333335</v>
      </c>
      <c r="F14" s="9">
        <v>0</v>
      </c>
      <c r="G14" s="9">
        <v>0</v>
      </c>
      <c r="H14" s="9">
        <v>0</v>
      </c>
      <c r="I14" s="9">
        <v>0</v>
      </c>
      <c r="J14" s="55">
        <v>535.91666666666674</v>
      </c>
    </row>
    <row r="15" spans="1:10" x14ac:dyDescent="0.3">
      <c r="A15" s="6">
        <f t="shared" si="0"/>
        <v>9</v>
      </c>
      <c r="B15" s="25" t="s">
        <v>4110</v>
      </c>
      <c r="C15" s="9">
        <v>0</v>
      </c>
      <c r="D15" s="9">
        <v>0</v>
      </c>
      <c r="E15" s="9">
        <v>262.39999999999998</v>
      </c>
      <c r="F15" s="9">
        <v>0</v>
      </c>
      <c r="G15" s="9">
        <v>263.73333333333335</v>
      </c>
      <c r="H15" s="9">
        <v>0</v>
      </c>
      <c r="I15" s="9">
        <v>0</v>
      </c>
      <c r="J15" s="55">
        <v>526.13333333333333</v>
      </c>
    </row>
    <row r="16" spans="1:10" x14ac:dyDescent="0.3">
      <c r="A16" s="6">
        <f t="shared" si="0"/>
        <v>10</v>
      </c>
      <c r="B16" s="25" t="s">
        <v>79</v>
      </c>
      <c r="C16" s="9">
        <v>0</v>
      </c>
      <c r="D16" s="9">
        <v>0</v>
      </c>
      <c r="E16" s="9">
        <v>319.95</v>
      </c>
      <c r="F16" s="9">
        <v>192.49999999999997</v>
      </c>
      <c r="G16" s="9">
        <v>0</v>
      </c>
      <c r="H16" s="9">
        <v>0</v>
      </c>
      <c r="I16" s="9">
        <v>0</v>
      </c>
      <c r="J16" s="55">
        <v>512.44999999999993</v>
      </c>
    </row>
    <row r="17" spans="1:10" x14ac:dyDescent="0.3">
      <c r="A17" s="6">
        <f t="shared" si="0"/>
        <v>11</v>
      </c>
      <c r="B17" s="25" t="s">
        <v>675</v>
      </c>
      <c r="C17" s="9">
        <v>212.75</v>
      </c>
      <c r="D17" s="9">
        <v>0</v>
      </c>
      <c r="E17" s="9">
        <v>125.08333333333334</v>
      </c>
      <c r="F17" s="9">
        <v>123.39999986000001</v>
      </c>
      <c r="G17" s="9">
        <v>0</v>
      </c>
      <c r="H17" s="9">
        <v>0</v>
      </c>
      <c r="I17" s="9">
        <v>0</v>
      </c>
      <c r="J17" s="55">
        <v>461.23333319333335</v>
      </c>
    </row>
    <row r="18" spans="1:10" x14ac:dyDescent="0.3">
      <c r="A18" s="6">
        <f t="shared" si="0"/>
        <v>12</v>
      </c>
      <c r="B18" s="25" t="s">
        <v>2530</v>
      </c>
      <c r="C18" s="9">
        <v>0</v>
      </c>
      <c r="D18" s="9">
        <v>360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55">
        <v>360</v>
      </c>
    </row>
    <row r="19" spans="1:10" x14ac:dyDescent="0.3">
      <c r="A19" s="6">
        <f t="shared" si="0"/>
        <v>13</v>
      </c>
      <c r="B19" s="25" t="s">
        <v>4109</v>
      </c>
      <c r="C19" s="9">
        <v>0</v>
      </c>
      <c r="D19" s="9">
        <v>0</v>
      </c>
      <c r="E19" s="9">
        <v>325</v>
      </c>
      <c r="F19" s="9">
        <v>0</v>
      </c>
      <c r="G19" s="9">
        <v>0</v>
      </c>
      <c r="H19" s="9">
        <v>0</v>
      </c>
      <c r="I19" s="9">
        <v>0</v>
      </c>
      <c r="J19" s="55">
        <v>325</v>
      </c>
    </row>
    <row r="20" spans="1:10" x14ac:dyDescent="0.3">
      <c r="A20" s="6">
        <f t="shared" si="0"/>
        <v>14</v>
      </c>
      <c r="B20" s="25" t="s">
        <v>672</v>
      </c>
      <c r="C20" s="9">
        <v>0</v>
      </c>
      <c r="D20" s="9">
        <v>0</v>
      </c>
      <c r="E20" s="9">
        <v>0</v>
      </c>
      <c r="F20" s="9">
        <v>314.83333333333331</v>
      </c>
      <c r="G20" s="9">
        <v>0</v>
      </c>
      <c r="H20" s="9">
        <v>0</v>
      </c>
      <c r="I20" s="9">
        <v>0</v>
      </c>
      <c r="J20" s="55">
        <v>314.83333333333331</v>
      </c>
    </row>
    <row r="21" spans="1:10" x14ac:dyDescent="0.3">
      <c r="A21" s="6">
        <f t="shared" si="0"/>
        <v>15</v>
      </c>
      <c r="B21" s="25" t="s">
        <v>4113</v>
      </c>
      <c r="C21" s="9">
        <v>0</v>
      </c>
      <c r="D21" s="9">
        <v>0</v>
      </c>
      <c r="E21" s="9">
        <v>0</v>
      </c>
      <c r="F21" s="9">
        <v>158.28333333333333</v>
      </c>
      <c r="G21" s="9">
        <v>150.25</v>
      </c>
      <c r="H21" s="9">
        <v>0</v>
      </c>
      <c r="I21" s="9">
        <v>0</v>
      </c>
      <c r="J21" s="55">
        <v>308.5333333333333</v>
      </c>
    </row>
    <row r="22" spans="1:10" x14ac:dyDescent="0.3">
      <c r="A22" s="6">
        <f t="shared" si="0"/>
        <v>16</v>
      </c>
      <c r="B22" s="25" t="s">
        <v>5091</v>
      </c>
      <c r="C22" s="9">
        <v>0</v>
      </c>
      <c r="D22" s="9">
        <v>0</v>
      </c>
      <c r="E22" s="9">
        <v>0</v>
      </c>
      <c r="F22" s="9">
        <v>304.39999999999998</v>
      </c>
      <c r="G22" s="9">
        <v>0</v>
      </c>
      <c r="H22" s="9">
        <v>0</v>
      </c>
      <c r="I22" s="9">
        <v>0</v>
      </c>
      <c r="J22" s="55">
        <v>304.39999999999998</v>
      </c>
    </row>
    <row r="23" spans="1:10" x14ac:dyDescent="0.3">
      <c r="A23" s="6">
        <f t="shared" si="0"/>
        <v>17</v>
      </c>
      <c r="B23" s="25" t="s">
        <v>7391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299.26666666666665</v>
      </c>
      <c r="I23" s="9">
        <v>0</v>
      </c>
      <c r="J23" s="55">
        <v>299.26666666666665</v>
      </c>
    </row>
    <row r="24" spans="1:10" x14ac:dyDescent="0.3">
      <c r="A24" s="6">
        <f t="shared" si="0"/>
        <v>18</v>
      </c>
      <c r="B24" s="25" t="s">
        <v>476</v>
      </c>
      <c r="C24" s="9">
        <v>0</v>
      </c>
      <c r="D24" s="9">
        <v>0</v>
      </c>
      <c r="E24" s="9">
        <v>291.93333333333334</v>
      </c>
      <c r="F24" s="9">
        <v>0</v>
      </c>
      <c r="G24" s="9">
        <v>0</v>
      </c>
      <c r="H24" s="9">
        <v>0</v>
      </c>
      <c r="I24" s="9">
        <v>0</v>
      </c>
      <c r="J24" s="55">
        <v>291.93333333333334</v>
      </c>
    </row>
    <row r="25" spans="1:10" x14ac:dyDescent="0.3">
      <c r="A25" s="6">
        <f t="shared" si="0"/>
        <v>19</v>
      </c>
      <c r="B25" s="25" t="s">
        <v>3212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284.48333333333335</v>
      </c>
      <c r="J25" s="55">
        <v>284.48333333333335</v>
      </c>
    </row>
    <row r="26" spans="1:10" x14ac:dyDescent="0.3">
      <c r="A26" s="6">
        <f t="shared" si="0"/>
        <v>20</v>
      </c>
      <c r="B26" s="25" t="s">
        <v>5094</v>
      </c>
      <c r="C26" s="9">
        <v>0</v>
      </c>
      <c r="D26" s="9">
        <v>0</v>
      </c>
      <c r="E26" s="9">
        <v>0</v>
      </c>
      <c r="F26" s="9">
        <v>0</v>
      </c>
      <c r="G26" s="9">
        <v>278.38333333333333</v>
      </c>
      <c r="H26" s="9">
        <v>0</v>
      </c>
      <c r="I26" s="9">
        <v>0</v>
      </c>
      <c r="J26" s="55">
        <v>278.38333333333333</v>
      </c>
    </row>
    <row r="27" spans="1:10" x14ac:dyDescent="0.3">
      <c r="A27" s="6">
        <f t="shared" si="0"/>
        <v>21</v>
      </c>
      <c r="B27" s="25" t="s">
        <v>84</v>
      </c>
      <c r="C27" s="9">
        <v>272.95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55">
        <v>272.95</v>
      </c>
    </row>
    <row r="28" spans="1:10" x14ac:dyDescent="0.3">
      <c r="A28" s="6">
        <f t="shared" si="0"/>
        <v>22</v>
      </c>
      <c r="B28" s="25" t="s">
        <v>225</v>
      </c>
      <c r="C28" s="9">
        <v>119.99999993</v>
      </c>
      <c r="D28" s="9">
        <v>0</v>
      </c>
      <c r="E28" s="9">
        <v>0</v>
      </c>
      <c r="F28" s="9">
        <v>146.94999999999999</v>
      </c>
      <c r="G28" s="9">
        <v>0</v>
      </c>
      <c r="H28" s="9">
        <v>0</v>
      </c>
      <c r="I28" s="9">
        <v>0</v>
      </c>
      <c r="J28" s="55">
        <v>266.94999992999999</v>
      </c>
    </row>
    <row r="29" spans="1:10" x14ac:dyDescent="0.3">
      <c r="A29" s="6">
        <f t="shared" si="0"/>
        <v>23</v>
      </c>
      <c r="B29" s="25" t="s">
        <v>2531</v>
      </c>
      <c r="C29" s="9">
        <v>0</v>
      </c>
      <c r="D29" s="9">
        <v>259.08333333333331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55">
        <v>259.08333333333331</v>
      </c>
    </row>
    <row r="30" spans="1:10" x14ac:dyDescent="0.3">
      <c r="A30" s="6">
        <f t="shared" si="0"/>
        <v>24</v>
      </c>
      <c r="B30" s="25" t="s">
        <v>2533</v>
      </c>
      <c r="C30" s="9">
        <v>0</v>
      </c>
      <c r="D30" s="9">
        <v>233.18333333333334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55">
        <v>233.18333333333334</v>
      </c>
    </row>
    <row r="31" spans="1:10" x14ac:dyDescent="0.3">
      <c r="A31" s="6">
        <f t="shared" si="0"/>
        <v>25</v>
      </c>
      <c r="B31" s="25" t="s">
        <v>2054</v>
      </c>
      <c r="C31" s="9">
        <v>0</v>
      </c>
      <c r="D31" s="9">
        <v>0</v>
      </c>
      <c r="E31" s="9">
        <v>0</v>
      </c>
      <c r="F31" s="9">
        <v>0</v>
      </c>
      <c r="G31" s="9">
        <v>225.5</v>
      </c>
      <c r="H31" s="9">
        <v>0</v>
      </c>
      <c r="I31" s="9">
        <v>0</v>
      </c>
      <c r="J31" s="55">
        <v>225.5</v>
      </c>
    </row>
    <row r="32" spans="1:10" x14ac:dyDescent="0.3">
      <c r="A32" s="6">
        <f t="shared" si="0"/>
        <v>26</v>
      </c>
      <c r="B32" s="25" t="s">
        <v>5092</v>
      </c>
      <c r="C32" s="9">
        <v>0</v>
      </c>
      <c r="D32" s="9">
        <v>0</v>
      </c>
      <c r="E32" s="9">
        <v>0</v>
      </c>
      <c r="F32" s="9">
        <v>211.0333333333333</v>
      </c>
      <c r="G32" s="9">
        <v>0</v>
      </c>
      <c r="H32" s="9">
        <v>0</v>
      </c>
      <c r="I32" s="9">
        <v>0</v>
      </c>
      <c r="J32" s="55">
        <v>211.0333333333333</v>
      </c>
    </row>
    <row r="33" spans="1:10" x14ac:dyDescent="0.3">
      <c r="A33" s="6">
        <f t="shared" si="0"/>
        <v>27</v>
      </c>
      <c r="B33" s="25" t="s">
        <v>2532</v>
      </c>
      <c r="C33" s="9">
        <v>0</v>
      </c>
      <c r="D33" s="9">
        <v>205.4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55">
        <v>205.4</v>
      </c>
    </row>
    <row r="34" spans="1:10" x14ac:dyDescent="0.3">
      <c r="A34" s="6">
        <f t="shared" si="0"/>
        <v>28</v>
      </c>
      <c r="B34" s="25" t="s">
        <v>955</v>
      </c>
      <c r="C34" s="9">
        <v>0</v>
      </c>
      <c r="D34" s="9">
        <v>200.31666666666666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55">
        <v>200.31666666666666</v>
      </c>
    </row>
    <row r="35" spans="1:10" x14ac:dyDescent="0.3">
      <c r="A35" s="6">
        <f t="shared" si="0"/>
        <v>29</v>
      </c>
      <c r="B35" s="25" t="s">
        <v>5093</v>
      </c>
      <c r="C35" s="9">
        <v>0</v>
      </c>
      <c r="D35" s="9">
        <v>0</v>
      </c>
      <c r="E35" s="9">
        <v>0</v>
      </c>
      <c r="F35" s="9">
        <v>197.58333333333331</v>
      </c>
      <c r="G35" s="9">
        <v>0</v>
      </c>
      <c r="H35" s="9">
        <v>0</v>
      </c>
      <c r="I35" s="9">
        <v>0</v>
      </c>
      <c r="J35" s="55">
        <v>197.58333333333331</v>
      </c>
    </row>
    <row r="36" spans="1:10" x14ac:dyDescent="0.3">
      <c r="A36" s="6">
        <f t="shared" si="0"/>
        <v>30</v>
      </c>
      <c r="B36" s="25" t="s">
        <v>2043</v>
      </c>
      <c r="C36" s="9">
        <v>0</v>
      </c>
      <c r="D36" s="9">
        <v>0</v>
      </c>
      <c r="E36" s="9">
        <v>0</v>
      </c>
      <c r="F36" s="9">
        <v>0</v>
      </c>
      <c r="G36" s="9">
        <v>180.61666666666667</v>
      </c>
      <c r="H36" s="9">
        <v>0</v>
      </c>
      <c r="I36" s="9">
        <v>0</v>
      </c>
      <c r="J36" s="55">
        <v>180.61666666666667</v>
      </c>
    </row>
    <row r="37" spans="1:10" x14ac:dyDescent="0.3">
      <c r="A37" s="6">
        <f t="shared" si="0"/>
        <v>31</v>
      </c>
      <c r="B37" s="25" t="s">
        <v>77</v>
      </c>
      <c r="C37" s="9">
        <v>0</v>
      </c>
      <c r="D37" s="9">
        <v>168.3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55">
        <v>168.3</v>
      </c>
    </row>
    <row r="38" spans="1:10" x14ac:dyDescent="0.3">
      <c r="A38" s="6">
        <f t="shared" si="0"/>
        <v>32</v>
      </c>
      <c r="B38" s="25" t="s">
        <v>72</v>
      </c>
      <c r="C38" s="9">
        <v>0</v>
      </c>
      <c r="D38" s="9">
        <v>0</v>
      </c>
      <c r="E38" s="9">
        <v>0</v>
      </c>
      <c r="F38" s="9">
        <v>0</v>
      </c>
      <c r="G38" s="9">
        <v>166.18333333333334</v>
      </c>
      <c r="H38" s="9">
        <v>0</v>
      </c>
      <c r="I38" s="9">
        <v>0</v>
      </c>
      <c r="J38" s="55">
        <v>166.18333333333334</v>
      </c>
    </row>
    <row r="39" spans="1:10" x14ac:dyDescent="0.3">
      <c r="A39" s="6">
        <f t="shared" si="0"/>
        <v>33</v>
      </c>
      <c r="B39" s="25" t="s">
        <v>4111</v>
      </c>
      <c r="C39" s="9">
        <v>0</v>
      </c>
      <c r="D39" s="9">
        <v>0</v>
      </c>
      <c r="E39" s="9">
        <v>158.11666666666667</v>
      </c>
      <c r="F39" s="9">
        <v>0</v>
      </c>
      <c r="G39" s="9">
        <v>0</v>
      </c>
      <c r="H39" s="9">
        <v>0</v>
      </c>
      <c r="I39" s="9">
        <v>0</v>
      </c>
      <c r="J39" s="55">
        <v>158.11666666666667</v>
      </c>
    </row>
    <row r="40" spans="1:10" x14ac:dyDescent="0.3">
      <c r="A40" s="6">
        <f t="shared" si="0"/>
        <v>34</v>
      </c>
      <c r="B40" s="25" t="s">
        <v>5880</v>
      </c>
      <c r="C40" s="9">
        <v>0</v>
      </c>
      <c r="D40" s="9">
        <v>0</v>
      </c>
      <c r="E40" s="9">
        <v>0</v>
      </c>
      <c r="F40" s="9">
        <v>0</v>
      </c>
      <c r="G40" s="9">
        <v>157.36666666666667</v>
      </c>
      <c r="H40" s="9">
        <v>0</v>
      </c>
      <c r="I40" s="9">
        <v>0</v>
      </c>
      <c r="J40" s="55">
        <v>157.36666666666667</v>
      </c>
    </row>
    <row r="41" spans="1:10" x14ac:dyDescent="0.3">
      <c r="A41" s="6">
        <f t="shared" si="0"/>
        <v>35</v>
      </c>
      <c r="B41" s="25" t="s">
        <v>2534</v>
      </c>
      <c r="C41" s="9">
        <v>0</v>
      </c>
      <c r="D41" s="9">
        <v>152.26666666666668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55">
        <v>152.26666666666668</v>
      </c>
    </row>
    <row r="42" spans="1:10" x14ac:dyDescent="0.3">
      <c r="A42" s="6">
        <f t="shared" si="0"/>
        <v>36</v>
      </c>
      <c r="B42" s="25" t="s">
        <v>5095</v>
      </c>
      <c r="C42" s="9">
        <v>0</v>
      </c>
      <c r="D42" s="9">
        <v>0</v>
      </c>
      <c r="E42" s="9">
        <v>0</v>
      </c>
      <c r="F42" s="9">
        <v>0</v>
      </c>
      <c r="G42" s="9">
        <v>145.03333333333333</v>
      </c>
      <c r="H42" s="9">
        <v>0</v>
      </c>
      <c r="I42" s="9">
        <v>0</v>
      </c>
      <c r="J42" s="55">
        <v>145.03333333333333</v>
      </c>
    </row>
    <row r="43" spans="1:10" x14ac:dyDescent="0.3">
      <c r="A43" s="6">
        <f t="shared" si="0"/>
        <v>37</v>
      </c>
      <c r="B43" s="25" t="s">
        <v>4115</v>
      </c>
      <c r="C43" s="9">
        <v>0</v>
      </c>
      <c r="D43" s="9">
        <v>0</v>
      </c>
      <c r="E43" s="9">
        <v>0</v>
      </c>
      <c r="F43" s="9">
        <v>141.86666666666667</v>
      </c>
      <c r="G43" s="9">
        <v>0</v>
      </c>
      <c r="H43" s="9">
        <v>0</v>
      </c>
      <c r="I43" s="9">
        <v>0</v>
      </c>
      <c r="J43" s="55">
        <v>141.86666666666667</v>
      </c>
    </row>
    <row r="44" spans="1:10" x14ac:dyDescent="0.3">
      <c r="A44" s="6">
        <f t="shared" si="0"/>
        <v>38</v>
      </c>
      <c r="B44" s="25" t="s">
        <v>752</v>
      </c>
      <c r="C44" s="9">
        <v>0</v>
      </c>
      <c r="D44" s="9">
        <v>0</v>
      </c>
      <c r="E44" s="9">
        <v>0</v>
      </c>
      <c r="F44" s="9">
        <v>0</v>
      </c>
      <c r="G44" s="9">
        <v>134.06666666666666</v>
      </c>
      <c r="H44" s="9">
        <v>0</v>
      </c>
      <c r="I44" s="9">
        <v>0</v>
      </c>
      <c r="J44" s="55">
        <v>134.06666666666666</v>
      </c>
    </row>
    <row r="45" spans="1:10" x14ac:dyDescent="0.3">
      <c r="A45" s="6">
        <f t="shared" si="0"/>
        <v>39</v>
      </c>
      <c r="B45" s="25" t="s">
        <v>76</v>
      </c>
      <c r="C45" s="9">
        <v>0</v>
      </c>
      <c r="D45" s="9">
        <v>0</v>
      </c>
      <c r="E45" s="9">
        <v>0</v>
      </c>
      <c r="F45" s="9">
        <v>0</v>
      </c>
      <c r="G45" s="9">
        <v>121.38333333333333</v>
      </c>
      <c r="H45" s="9">
        <v>0</v>
      </c>
      <c r="I45" s="9">
        <v>0</v>
      </c>
      <c r="J45" s="55">
        <v>121.38333333333333</v>
      </c>
    </row>
    <row r="46" spans="1:10" x14ac:dyDescent="0.3">
      <c r="A46" s="6">
        <f t="shared" si="0"/>
        <v>40</v>
      </c>
      <c r="B46" s="25" t="s">
        <v>3254</v>
      </c>
      <c r="C46" s="9">
        <v>0</v>
      </c>
      <c r="D46" s="9">
        <v>0</v>
      </c>
      <c r="E46" s="9">
        <v>0</v>
      </c>
      <c r="F46" s="9">
        <v>0</v>
      </c>
      <c r="G46" s="9">
        <v>119.99999984</v>
      </c>
      <c r="H46" s="9">
        <v>0</v>
      </c>
      <c r="I46" s="9">
        <v>0</v>
      </c>
      <c r="J46" s="55">
        <v>119.99999984</v>
      </c>
    </row>
    <row r="47" spans="1:10" x14ac:dyDescent="0.3">
      <c r="A47" s="6" t="str">
        <f t="shared" si="0"/>
        <v/>
      </c>
      <c r="B47" s="4"/>
      <c r="C47" s="9"/>
      <c r="D47" s="9"/>
      <c r="E47" s="9"/>
      <c r="F47" s="9"/>
      <c r="G47" s="9"/>
      <c r="H47" s="9"/>
      <c r="I47" s="9"/>
      <c r="J47" s="55"/>
    </row>
    <row r="48" spans="1:10" x14ac:dyDescent="0.3">
      <c r="A48" s="6" t="str">
        <f t="shared" si="0"/>
        <v/>
      </c>
      <c r="B48" s="4" t="s">
        <v>472</v>
      </c>
      <c r="C48" s="9"/>
      <c r="D48" s="9"/>
      <c r="E48" s="9"/>
      <c r="F48" s="9"/>
      <c r="G48" s="9"/>
      <c r="H48" s="9"/>
      <c r="I48" s="9"/>
      <c r="J48" s="55"/>
    </row>
    <row r="49" spans="1:10" x14ac:dyDescent="0.3">
      <c r="A49" s="6">
        <f t="shared" si="0"/>
        <v>1</v>
      </c>
      <c r="B49" s="25" t="s">
        <v>477</v>
      </c>
      <c r="C49" s="9">
        <v>0</v>
      </c>
      <c r="D49" s="9">
        <v>0</v>
      </c>
      <c r="E49" s="9">
        <v>279.41666666666669</v>
      </c>
      <c r="F49" s="9">
        <v>323.39999999999998</v>
      </c>
      <c r="G49" s="9">
        <v>320</v>
      </c>
      <c r="H49" s="9">
        <v>0</v>
      </c>
      <c r="I49" s="9">
        <v>0</v>
      </c>
      <c r="J49" s="55">
        <v>922.81666666666661</v>
      </c>
    </row>
    <row r="50" spans="1:10" x14ac:dyDescent="0.3">
      <c r="A50" s="6">
        <f t="shared" si="0"/>
        <v>2</v>
      </c>
      <c r="B50" s="25" t="s">
        <v>73</v>
      </c>
      <c r="C50" s="9">
        <v>0</v>
      </c>
      <c r="D50" s="9">
        <v>0</v>
      </c>
      <c r="E50" s="9">
        <v>181.58333333333331</v>
      </c>
      <c r="F50" s="9">
        <v>298.38333333333333</v>
      </c>
      <c r="G50" s="9">
        <v>246.78333333333333</v>
      </c>
      <c r="H50" s="9">
        <v>0</v>
      </c>
      <c r="I50" s="9">
        <v>0</v>
      </c>
      <c r="J50" s="55">
        <v>726.75</v>
      </c>
    </row>
    <row r="51" spans="1:10" x14ac:dyDescent="0.3">
      <c r="A51" s="6">
        <f t="shared" si="0"/>
        <v>3</v>
      </c>
      <c r="B51" s="25" t="s">
        <v>459</v>
      </c>
      <c r="C51" s="9">
        <v>304.36666666666667</v>
      </c>
      <c r="D51" s="9">
        <v>0</v>
      </c>
      <c r="E51" s="9">
        <v>186.63333333333333</v>
      </c>
      <c r="F51" s="9">
        <v>0</v>
      </c>
      <c r="G51" s="9">
        <v>217.23333333333335</v>
      </c>
      <c r="H51" s="9">
        <v>0</v>
      </c>
      <c r="I51" s="9">
        <v>0</v>
      </c>
      <c r="J51" s="55">
        <v>708.23333333333335</v>
      </c>
    </row>
    <row r="52" spans="1:10" x14ac:dyDescent="0.3">
      <c r="A52" s="6">
        <f t="shared" si="0"/>
        <v>4</v>
      </c>
      <c r="B52" s="25" t="s">
        <v>478</v>
      </c>
      <c r="C52" s="9">
        <v>153.75</v>
      </c>
      <c r="D52" s="9">
        <v>0</v>
      </c>
      <c r="E52" s="9">
        <v>0</v>
      </c>
      <c r="F52" s="9">
        <v>0</v>
      </c>
      <c r="G52" s="9">
        <v>251.81666666666666</v>
      </c>
      <c r="H52" s="9">
        <v>218.78333333333333</v>
      </c>
      <c r="I52" s="9">
        <v>0</v>
      </c>
      <c r="J52" s="55">
        <v>624.35</v>
      </c>
    </row>
    <row r="53" spans="1:10" x14ac:dyDescent="0.3">
      <c r="A53" s="6">
        <f t="shared" si="0"/>
        <v>5</v>
      </c>
      <c r="B53" s="25" t="s">
        <v>234</v>
      </c>
      <c r="C53" s="9">
        <v>0</v>
      </c>
      <c r="D53" s="9">
        <v>322</v>
      </c>
      <c r="E53" s="9">
        <v>0</v>
      </c>
      <c r="F53" s="9">
        <v>293.06666666666666</v>
      </c>
      <c r="G53" s="9">
        <v>0</v>
      </c>
      <c r="H53" s="9">
        <v>0</v>
      </c>
      <c r="I53" s="9">
        <v>0</v>
      </c>
      <c r="J53" s="55">
        <v>615.06666666666661</v>
      </c>
    </row>
    <row r="54" spans="1:10" x14ac:dyDescent="0.3">
      <c r="A54" s="6">
        <f t="shared" si="0"/>
        <v>6</v>
      </c>
      <c r="B54" s="25" t="s">
        <v>2033</v>
      </c>
      <c r="C54" s="9">
        <v>124.08333333333334</v>
      </c>
      <c r="D54" s="9">
        <v>0</v>
      </c>
      <c r="E54" s="9">
        <v>237.58333333333334</v>
      </c>
      <c r="F54" s="9">
        <v>0</v>
      </c>
      <c r="G54" s="9">
        <v>0</v>
      </c>
      <c r="H54" s="9">
        <v>0</v>
      </c>
      <c r="I54" s="9">
        <v>195.31666666666666</v>
      </c>
      <c r="J54" s="55">
        <v>556.98333333333335</v>
      </c>
    </row>
    <row r="55" spans="1:10" x14ac:dyDescent="0.3">
      <c r="A55" s="6">
        <f t="shared" si="0"/>
        <v>7</v>
      </c>
      <c r="B55" s="25" t="s">
        <v>5882</v>
      </c>
      <c r="C55" s="9">
        <v>0</v>
      </c>
      <c r="D55" s="9">
        <v>0</v>
      </c>
      <c r="E55" s="9">
        <v>0</v>
      </c>
      <c r="F55" s="9">
        <v>0</v>
      </c>
      <c r="G55" s="9">
        <v>212.2</v>
      </c>
      <c r="H55" s="9">
        <v>277.71666666666664</v>
      </c>
      <c r="I55" s="9">
        <v>0</v>
      </c>
      <c r="J55" s="55">
        <v>489.91666666666663</v>
      </c>
    </row>
    <row r="56" spans="1:10" x14ac:dyDescent="0.3">
      <c r="A56" s="6">
        <f t="shared" si="0"/>
        <v>8</v>
      </c>
      <c r="B56" s="25" t="s">
        <v>70</v>
      </c>
      <c r="C56" s="9">
        <v>320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55">
        <v>320</v>
      </c>
    </row>
    <row r="57" spans="1:10" x14ac:dyDescent="0.3">
      <c r="A57" s="6">
        <f t="shared" si="0"/>
        <v>9</v>
      </c>
      <c r="B57" s="25" t="s">
        <v>193</v>
      </c>
      <c r="C57" s="9">
        <v>248.68333333333334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55">
        <v>248.68333333333334</v>
      </c>
    </row>
    <row r="58" spans="1:10" x14ac:dyDescent="0.3">
      <c r="A58" s="6">
        <f t="shared" si="0"/>
        <v>10</v>
      </c>
      <c r="B58" s="25" t="s">
        <v>464</v>
      </c>
      <c r="C58" s="9">
        <v>0</v>
      </c>
      <c r="D58" s="9">
        <v>0</v>
      </c>
      <c r="E58" s="9">
        <v>0</v>
      </c>
      <c r="F58" s="9">
        <v>123.39999995000001</v>
      </c>
      <c r="G58" s="9">
        <v>119.99999993</v>
      </c>
      <c r="H58" s="9">
        <v>0</v>
      </c>
      <c r="I58" s="9">
        <v>0</v>
      </c>
      <c r="J58" s="55">
        <v>243.39999988</v>
      </c>
    </row>
    <row r="59" spans="1:10" x14ac:dyDescent="0.3">
      <c r="A59" s="6">
        <f t="shared" si="0"/>
        <v>11</v>
      </c>
      <c r="B59" s="25" t="s">
        <v>481</v>
      </c>
      <c r="C59" s="9">
        <v>0</v>
      </c>
      <c r="D59" s="9">
        <v>0</v>
      </c>
      <c r="E59" s="9">
        <v>242.65</v>
      </c>
      <c r="F59" s="9">
        <v>0</v>
      </c>
      <c r="G59" s="9">
        <v>0</v>
      </c>
      <c r="H59" s="9">
        <v>0</v>
      </c>
      <c r="I59" s="9">
        <v>0</v>
      </c>
      <c r="J59" s="55">
        <v>242.65</v>
      </c>
    </row>
    <row r="60" spans="1:10" x14ac:dyDescent="0.3">
      <c r="A60" s="6">
        <f t="shared" si="0"/>
        <v>12</v>
      </c>
      <c r="B60" s="25" t="s">
        <v>5881</v>
      </c>
      <c r="C60" s="9">
        <v>0</v>
      </c>
      <c r="D60" s="9">
        <v>0</v>
      </c>
      <c r="E60" s="9">
        <v>0</v>
      </c>
      <c r="F60" s="9">
        <v>0</v>
      </c>
      <c r="G60" s="9">
        <v>235.68333333333334</v>
      </c>
      <c r="H60" s="9">
        <v>0</v>
      </c>
      <c r="I60" s="9">
        <v>0</v>
      </c>
      <c r="J60" s="55">
        <v>235.68333333333334</v>
      </c>
    </row>
    <row r="61" spans="1:10" x14ac:dyDescent="0.3">
      <c r="A61" s="6">
        <f t="shared" si="0"/>
        <v>13</v>
      </c>
      <c r="B61" s="25" t="s">
        <v>2536</v>
      </c>
      <c r="C61" s="9">
        <v>0</v>
      </c>
      <c r="D61" s="9">
        <v>188.18333333333334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55">
        <v>188.18333333333334</v>
      </c>
    </row>
    <row r="62" spans="1:10" x14ac:dyDescent="0.3">
      <c r="A62" s="6">
        <f t="shared" si="0"/>
        <v>14</v>
      </c>
      <c r="B62" s="25" t="s">
        <v>221</v>
      </c>
      <c r="C62" s="9">
        <v>0</v>
      </c>
      <c r="D62" s="9">
        <v>0</v>
      </c>
      <c r="E62" s="9">
        <v>0</v>
      </c>
      <c r="F62" s="9">
        <v>176.68333333333331</v>
      </c>
      <c r="G62" s="9">
        <v>0</v>
      </c>
      <c r="H62" s="9">
        <v>0</v>
      </c>
      <c r="I62" s="9">
        <v>0</v>
      </c>
      <c r="J62" s="55">
        <v>176.68333333333331</v>
      </c>
    </row>
    <row r="63" spans="1:10" x14ac:dyDescent="0.3">
      <c r="A63" s="6">
        <f t="shared" si="0"/>
        <v>15</v>
      </c>
      <c r="B63" s="25" t="s">
        <v>6613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175.58333333333334</v>
      </c>
      <c r="I63" s="9">
        <v>0</v>
      </c>
      <c r="J63" s="55">
        <v>175.58333333333334</v>
      </c>
    </row>
    <row r="64" spans="1:10" x14ac:dyDescent="0.3">
      <c r="A64" s="6">
        <f t="shared" si="0"/>
        <v>16</v>
      </c>
      <c r="B64" s="25" t="s">
        <v>674</v>
      </c>
      <c r="C64" s="9">
        <v>119.99999994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55">
        <v>119.99999994</v>
      </c>
    </row>
    <row r="65" spans="1:10" x14ac:dyDescent="0.3">
      <c r="A65" s="6">
        <f t="shared" si="0"/>
        <v>17</v>
      </c>
      <c r="B65" s="25" t="s">
        <v>5097</v>
      </c>
      <c r="C65" s="9">
        <v>0</v>
      </c>
      <c r="D65" s="9">
        <v>0</v>
      </c>
      <c r="E65" s="9">
        <v>0</v>
      </c>
      <c r="F65" s="9">
        <v>0</v>
      </c>
      <c r="G65" s="9">
        <v>119.99999991999999</v>
      </c>
      <c r="H65" s="9">
        <v>0</v>
      </c>
      <c r="I65" s="9">
        <v>0</v>
      </c>
      <c r="J65" s="55">
        <v>119.99999991999999</v>
      </c>
    </row>
    <row r="66" spans="1:10" x14ac:dyDescent="0.3">
      <c r="A66" s="6" t="str">
        <f t="shared" si="0"/>
        <v/>
      </c>
      <c r="B66" s="4"/>
      <c r="C66" s="9"/>
      <c r="D66" s="9"/>
      <c r="E66" s="9"/>
      <c r="F66" s="9"/>
      <c r="G66" s="9"/>
      <c r="H66" s="9"/>
      <c r="I66" s="9"/>
      <c r="J66" s="55"/>
    </row>
    <row r="67" spans="1:10" x14ac:dyDescent="0.3">
      <c r="A67" s="6" t="str">
        <f t="shared" si="0"/>
        <v/>
      </c>
      <c r="B67" s="4" t="s">
        <v>469</v>
      </c>
      <c r="C67" s="9"/>
      <c r="D67" s="9"/>
      <c r="E67" s="9"/>
      <c r="F67" s="9"/>
      <c r="G67" s="9"/>
      <c r="H67" s="9"/>
      <c r="I67" s="9"/>
      <c r="J67" s="55"/>
    </row>
    <row r="68" spans="1:10" x14ac:dyDescent="0.3">
      <c r="A68" s="6">
        <f t="shared" si="0"/>
        <v>1</v>
      </c>
      <c r="B68" s="25" t="s">
        <v>3255</v>
      </c>
      <c r="C68" s="9">
        <v>273.88333333333333</v>
      </c>
      <c r="D68" s="9">
        <v>0</v>
      </c>
      <c r="E68" s="9">
        <v>0</v>
      </c>
      <c r="F68" s="9">
        <v>271.90000000000003</v>
      </c>
      <c r="G68" s="9">
        <v>275.26666666666665</v>
      </c>
      <c r="H68" s="9">
        <v>284.89999999999998</v>
      </c>
      <c r="I68" s="9">
        <v>0</v>
      </c>
      <c r="J68" s="55">
        <v>1105.9499999999998</v>
      </c>
    </row>
    <row r="69" spans="1:10" x14ac:dyDescent="0.3">
      <c r="A69" s="6">
        <f t="shared" si="0"/>
        <v>2</v>
      </c>
      <c r="B69" s="25" t="s">
        <v>2037</v>
      </c>
      <c r="C69" s="9">
        <v>280</v>
      </c>
      <c r="D69" s="9">
        <v>249.95</v>
      </c>
      <c r="E69" s="9">
        <v>278.01666666666665</v>
      </c>
      <c r="F69" s="9">
        <v>0</v>
      </c>
      <c r="G69" s="9">
        <v>0</v>
      </c>
      <c r="H69" s="9">
        <v>0</v>
      </c>
      <c r="I69" s="9">
        <v>0</v>
      </c>
      <c r="J69" s="55">
        <v>807.9666666666667</v>
      </c>
    </row>
    <row r="70" spans="1:10" x14ac:dyDescent="0.3">
      <c r="A70" s="6">
        <f t="shared" si="0"/>
        <v>3</v>
      </c>
      <c r="B70" s="25" t="s">
        <v>4112</v>
      </c>
      <c r="C70" s="9">
        <v>0</v>
      </c>
      <c r="D70" s="9">
        <v>0</v>
      </c>
      <c r="E70" s="9">
        <v>261.14999999999998</v>
      </c>
      <c r="F70" s="9">
        <v>0</v>
      </c>
      <c r="G70" s="9">
        <v>266.85000000000002</v>
      </c>
      <c r="H70" s="9">
        <v>0</v>
      </c>
      <c r="I70" s="9">
        <v>0</v>
      </c>
      <c r="J70" s="55">
        <v>528</v>
      </c>
    </row>
    <row r="71" spans="1:10" x14ac:dyDescent="0.3">
      <c r="A71" s="6">
        <f t="shared" ref="A71:A134" si="1">IF(SUM(C71:N71)=0,"",IF(SUM(C70:N70)=0,IF(SUM(C71:N71)&gt;0,1,A70+1),A70+1))</f>
        <v>4</v>
      </c>
      <c r="B71" s="25" t="s">
        <v>196</v>
      </c>
      <c r="C71" s="9">
        <v>0</v>
      </c>
      <c r="D71" s="9">
        <v>0</v>
      </c>
      <c r="E71" s="9">
        <v>231.86666666666667</v>
      </c>
      <c r="F71" s="9">
        <v>0</v>
      </c>
      <c r="G71" s="9">
        <v>0</v>
      </c>
      <c r="H71" s="9">
        <v>0</v>
      </c>
      <c r="I71" s="9">
        <v>272.66666666666669</v>
      </c>
      <c r="J71" s="55">
        <v>504.53333333333336</v>
      </c>
    </row>
    <row r="72" spans="1:10" x14ac:dyDescent="0.3">
      <c r="A72" s="6">
        <f t="shared" si="1"/>
        <v>5</v>
      </c>
      <c r="B72" s="25" t="s">
        <v>225</v>
      </c>
      <c r="C72" s="9">
        <v>0</v>
      </c>
      <c r="D72" s="9">
        <v>125.75</v>
      </c>
      <c r="E72" s="9">
        <v>267.81666666666666</v>
      </c>
      <c r="F72" s="9">
        <v>0</v>
      </c>
      <c r="G72" s="9">
        <v>0</v>
      </c>
      <c r="H72" s="9">
        <v>0</v>
      </c>
      <c r="I72" s="9">
        <v>0</v>
      </c>
      <c r="J72" s="55">
        <v>393.56666666666666</v>
      </c>
    </row>
    <row r="73" spans="1:10" x14ac:dyDescent="0.3">
      <c r="A73" s="6">
        <f t="shared" si="1"/>
        <v>6</v>
      </c>
      <c r="B73" s="25" t="s">
        <v>4127</v>
      </c>
      <c r="C73" s="9">
        <v>0</v>
      </c>
      <c r="D73" s="9">
        <v>0</v>
      </c>
      <c r="E73" s="9">
        <v>0</v>
      </c>
      <c r="F73" s="9">
        <v>0</v>
      </c>
      <c r="G73" s="9">
        <v>231.61666666666667</v>
      </c>
      <c r="H73" s="9">
        <v>0</v>
      </c>
      <c r="I73" s="9">
        <v>160.88333333333333</v>
      </c>
      <c r="J73" s="55">
        <v>392.5</v>
      </c>
    </row>
    <row r="74" spans="1:10" x14ac:dyDescent="0.3">
      <c r="A74" s="6">
        <f t="shared" si="1"/>
        <v>7</v>
      </c>
      <c r="B74" s="25" t="s">
        <v>6616</v>
      </c>
      <c r="C74" s="9">
        <v>0</v>
      </c>
      <c r="D74" s="9">
        <v>0</v>
      </c>
      <c r="E74" s="9">
        <v>0</v>
      </c>
      <c r="F74" s="9">
        <v>0</v>
      </c>
      <c r="G74" s="9">
        <v>0</v>
      </c>
      <c r="H74" s="9">
        <v>180.26666666666668</v>
      </c>
      <c r="I74" s="9">
        <v>176.45</v>
      </c>
      <c r="J74" s="55">
        <v>356.7166666666667</v>
      </c>
    </row>
    <row r="75" spans="1:10" x14ac:dyDescent="0.3">
      <c r="A75" s="6">
        <f t="shared" si="1"/>
        <v>8</v>
      </c>
      <c r="B75" s="25" t="s">
        <v>1051</v>
      </c>
      <c r="C75" s="9">
        <v>120.81666666666666</v>
      </c>
      <c r="D75" s="9">
        <v>0</v>
      </c>
      <c r="E75" s="9">
        <v>0</v>
      </c>
      <c r="F75" s="9">
        <v>211.13333333333335</v>
      </c>
      <c r="G75" s="9">
        <v>0</v>
      </c>
      <c r="H75" s="9">
        <v>0</v>
      </c>
      <c r="I75" s="9">
        <v>0</v>
      </c>
      <c r="J75" s="55">
        <v>331.95000000000005</v>
      </c>
    </row>
    <row r="76" spans="1:10" x14ac:dyDescent="0.3">
      <c r="A76" s="6">
        <f t="shared" si="1"/>
        <v>9</v>
      </c>
      <c r="B76" s="25" t="s">
        <v>74</v>
      </c>
      <c r="C76" s="9">
        <v>79.999999849999995</v>
      </c>
      <c r="D76" s="9">
        <v>0</v>
      </c>
      <c r="E76" s="9">
        <v>0</v>
      </c>
      <c r="F76" s="9">
        <v>219.65</v>
      </c>
      <c r="G76" s="9">
        <v>0</v>
      </c>
      <c r="H76" s="9">
        <v>0</v>
      </c>
      <c r="I76" s="9">
        <v>0</v>
      </c>
      <c r="J76" s="55">
        <v>299.64999984999997</v>
      </c>
    </row>
    <row r="77" spans="1:10" x14ac:dyDescent="0.3">
      <c r="A77" s="6">
        <f t="shared" si="1"/>
        <v>10</v>
      </c>
      <c r="B77" s="25" t="s">
        <v>5094</v>
      </c>
      <c r="C77" s="9">
        <v>0</v>
      </c>
      <c r="D77" s="9">
        <v>0</v>
      </c>
      <c r="E77" s="9">
        <v>0</v>
      </c>
      <c r="F77" s="9">
        <v>281.8</v>
      </c>
      <c r="G77" s="9">
        <v>0</v>
      </c>
      <c r="H77" s="9">
        <v>0</v>
      </c>
      <c r="I77" s="9">
        <v>0</v>
      </c>
      <c r="J77" s="55">
        <v>281.8</v>
      </c>
    </row>
    <row r="78" spans="1:10" x14ac:dyDescent="0.3">
      <c r="A78" s="6">
        <f t="shared" si="1"/>
        <v>11</v>
      </c>
      <c r="B78" s="25" t="s">
        <v>71</v>
      </c>
      <c r="C78" s="9">
        <v>0</v>
      </c>
      <c r="D78" s="9">
        <v>0</v>
      </c>
      <c r="E78" s="9">
        <v>0</v>
      </c>
      <c r="F78" s="9">
        <v>0</v>
      </c>
      <c r="G78" s="9">
        <v>280.3</v>
      </c>
      <c r="H78" s="9">
        <v>0</v>
      </c>
      <c r="I78" s="9">
        <v>0</v>
      </c>
      <c r="J78" s="55">
        <v>280.3</v>
      </c>
    </row>
    <row r="79" spans="1:10" x14ac:dyDescent="0.3">
      <c r="A79" s="6">
        <f t="shared" si="1"/>
        <v>12</v>
      </c>
      <c r="B79" s="25" t="s">
        <v>7223</v>
      </c>
      <c r="C79" s="9">
        <v>0</v>
      </c>
      <c r="D79" s="9">
        <v>0</v>
      </c>
      <c r="E79" s="9">
        <v>0</v>
      </c>
      <c r="F79" s="9">
        <v>0</v>
      </c>
      <c r="G79" s="9">
        <v>0</v>
      </c>
      <c r="H79" s="9">
        <v>0</v>
      </c>
      <c r="I79" s="9">
        <v>280</v>
      </c>
      <c r="J79" s="55">
        <v>280</v>
      </c>
    </row>
    <row r="80" spans="1:10" x14ac:dyDescent="0.3">
      <c r="A80" s="6">
        <f t="shared" si="1"/>
        <v>13</v>
      </c>
      <c r="B80" s="25" t="s">
        <v>673</v>
      </c>
      <c r="C80" s="9">
        <v>268.8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55">
        <v>268.8</v>
      </c>
    </row>
    <row r="81" spans="1:10" x14ac:dyDescent="0.3">
      <c r="A81" s="6">
        <f t="shared" si="1"/>
        <v>14</v>
      </c>
      <c r="B81" s="25" t="s">
        <v>460</v>
      </c>
      <c r="C81" s="9">
        <v>0</v>
      </c>
      <c r="D81" s="9">
        <v>0</v>
      </c>
      <c r="E81" s="9">
        <v>0</v>
      </c>
      <c r="F81" s="9">
        <v>0</v>
      </c>
      <c r="G81" s="9">
        <v>0</v>
      </c>
      <c r="H81" s="9">
        <v>263.5</v>
      </c>
      <c r="I81" s="9">
        <v>0</v>
      </c>
      <c r="J81" s="55">
        <v>263.5</v>
      </c>
    </row>
    <row r="82" spans="1:10" x14ac:dyDescent="0.3">
      <c r="A82" s="6">
        <f t="shared" si="1"/>
        <v>15</v>
      </c>
      <c r="B82" s="25" t="s">
        <v>77</v>
      </c>
      <c r="C82" s="9">
        <v>0</v>
      </c>
      <c r="D82" s="9">
        <v>0</v>
      </c>
      <c r="E82" s="9">
        <v>0</v>
      </c>
      <c r="F82" s="9">
        <v>260.2</v>
      </c>
      <c r="G82" s="9">
        <v>0</v>
      </c>
      <c r="H82" s="9">
        <v>0</v>
      </c>
      <c r="I82" s="9">
        <v>0</v>
      </c>
      <c r="J82" s="55">
        <v>260.2</v>
      </c>
    </row>
    <row r="83" spans="1:10" x14ac:dyDescent="0.3">
      <c r="A83" s="6">
        <f t="shared" si="1"/>
        <v>16</v>
      </c>
      <c r="B83" s="25" t="s">
        <v>6614</v>
      </c>
      <c r="C83" s="9">
        <v>0</v>
      </c>
      <c r="D83" s="9">
        <v>0</v>
      </c>
      <c r="E83" s="9">
        <v>0</v>
      </c>
      <c r="F83" s="9">
        <v>0</v>
      </c>
      <c r="G83" s="9">
        <v>0</v>
      </c>
      <c r="H83" s="9">
        <v>258.46666666666664</v>
      </c>
      <c r="I83" s="9">
        <v>0</v>
      </c>
      <c r="J83" s="55">
        <v>258.46666666666664</v>
      </c>
    </row>
    <row r="84" spans="1:10" x14ac:dyDescent="0.3">
      <c r="A84" s="6">
        <f t="shared" si="1"/>
        <v>17</v>
      </c>
      <c r="B84" s="25" t="s">
        <v>752</v>
      </c>
      <c r="C84" s="9">
        <v>0</v>
      </c>
      <c r="D84" s="9">
        <v>0</v>
      </c>
      <c r="E84" s="9">
        <v>255.6</v>
      </c>
      <c r="F84" s="9">
        <v>0</v>
      </c>
      <c r="G84" s="9">
        <v>0</v>
      </c>
      <c r="H84" s="9">
        <v>0</v>
      </c>
      <c r="I84" s="9">
        <v>0</v>
      </c>
      <c r="J84" s="55">
        <v>255.6</v>
      </c>
    </row>
    <row r="85" spans="1:10" x14ac:dyDescent="0.3">
      <c r="A85" s="6">
        <f t="shared" si="1"/>
        <v>18</v>
      </c>
      <c r="B85" s="25" t="s">
        <v>476</v>
      </c>
      <c r="C85" s="9">
        <v>0</v>
      </c>
      <c r="D85" s="9">
        <v>0</v>
      </c>
      <c r="E85" s="9">
        <v>0</v>
      </c>
      <c r="F85" s="9">
        <v>0</v>
      </c>
      <c r="G85" s="9">
        <v>0</v>
      </c>
      <c r="H85" s="9">
        <v>0</v>
      </c>
      <c r="I85" s="9">
        <v>255.5</v>
      </c>
      <c r="J85" s="55">
        <v>255.5</v>
      </c>
    </row>
    <row r="86" spans="1:10" x14ac:dyDescent="0.3">
      <c r="A86" s="6">
        <f t="shared" si="1"/>
        <v>19</v>
      </c>
      <c r="B86" s="25" t="s">
        <v>85</v>
      </c>
      <c r="C86" s="9">
        <v>0</v>
      </c>
      <c r="D86" s="9">
        <v>244.9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55">
        <v>244.9</v>
      </c>
    </row>
    <row r="87" spans="1:10" x14ac:dyDescent="0.3">
      <c r="A87" s="6">
        <f t="shared" si="1"/>
        <v>20</v>
      </c>
      <c r="B87" s="25" t="s">
        <v>957</v>
      </c>
      <c r="C87" s="9">
        <v>79.999999860000003</v>
      </c>
      <c r="D87" s="9">
        <v>0</v>
      </c>
      <c r="E87" s="9">
        <v>160.69999999999999</v>
      </c>
      <c r="F87" s="9">
        <v>0</v>
      </c>
      <c r="G87" s="9">
        <v>0</v>
      </c>
      <c r="H87" s="9">
        <v>0</v>
      </c>
      <c r="I87" s="9">
        <v>0</v>
      </c>
      <c r="J87" s="55">
        <v>240.69999985999999</v>
      </c>
    </row>
    <row r="88" spans="1:10" x14ac:dyDescent="0.3">
      <c r="A88" s="6">
        <f t="shared" si="1"/>
        <v>21</v>
      </c>
      <c r="B88" s="25" t="s">
        <v>6615</v>
      </c>
      <c r="C88" s="9">
        <v>0</v>
      </c>
      <c r="D88" s="9">
        <v>0</v>
      </c>
      <c r="E88" s="9">
        <v>0</v>
      </c>
      <c r="F88" s="9">
        <v>0</v>
      </c>
      <c r="G88" s="9">
        <v>0</v>
      </c>
      <c r="H88" s="9">
        <v>238.84999999999997</v>
      </c>
      <c r="I88" s="9">
        <v>0</v>
      </c>
      <c r="J88" s="55">
        <v>238.84999999999997</v>
      </c>
    </row>
    <row r="89" spans="1:10" x14ac:dyDescent="0.3">
      <c r="A89" s="6">
        <f t="shared" si="1"/>
        <v>22</v>
      </c>
      <c r="B89" s="25" t="s">
        <v>76</v>
      </c>
      <c r="C89" s="9">
        <v>0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  <c r="I89" s="9">
        <v>237.08333333333334</v>
      </c>
      <c r="J89" s="55">
        <v>237.08333333333334</v>
      </c>
    </row>
    <row r="90" spans="1:10" x14ac:dyDescent="0.3">
      <c r="A90" s="6">
        <f t="shared" si="1"/>
        <v>23</v>
      </c>
      <c r="B90" s="25" t="s">
        <v>4128</v>
      </c>
      <c r="C90" s="9">
        <v>0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214.5</v>
      </c>
      <c r="J90" s="55">
        <v>214.5</v>
      </c>
    </row>
    <row r="91" spans="1:10" x14ac:dyDescent="0.3">
      <c r="A91" s="6">
        <f t="shared" si="1"/>
        <v>24</v>
      </c>
      <c r="B91" s="25" t="s">
        <v>4110</v>
      </c>
      <c r="C91" s="9">
        <v>208.26666666666665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55">
        <v>208.26666666666665</v>
      </c>
    </row>
    <row r="92" spans="1:10" x14ac:dyDescent="0.3">
      <c r="A92" s="6">
        <f t="shared" si="1"/>
        <v>25</v>
      </c>
      <c r="B92" s="25" t="s">
        <v>479</v>
      </c>
      <c r="C92" s="9">
        <v>0</v>
      </c>
      <c r="D92" s="9">
        <v>203.16666666666666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55">
        <v>203.16666666666666</v>
      </c>
    </row>
    <row r="93" spans="1:10" x14ac:dyDescent="0.3">
      <c r="A93" s="6">
        <f t="shared" si="1"/>
        <v>26</v>
      </c>
      <c r="B93" s="25" t="s">
        <v>672</v>
      </c>
      <c r="C93" s="9">
        <v>203.16666666666666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55">
        <v>203.16666666666666</v>
      </c>
    </row>
    <row r="94" spans="1:10" x14ac:dyDescent="0.3">
      <c r="A94" s="6">
        <f t="shared" si="1"/>
        <v>27</v>
      </c>
      <c r="B94" s="25" t="s">
        <v>5095</v>
      </c>
      <c r="C94" s="9">
        <v>0</v>
      </c>
      <c r="D94" s="9">
        <v>0</v>
      </c>
      <c r="E94" s="9">
        <v>0</v>
      </c>
      <c r="F94" s="9">
        <v>202.85000000000002</v>
      </c>
      <c r="G94" s="9">
        <v>0</v>
      </c>
      <c r="H94" s="9">
        <v>0</v>
      </c>
      <c r="I94" s="9">
        <v>0</v>
      </c>
      <c r="J94" s="55">
        <v>202.85000000000002</v>
      </c>
    </row>
    <row r="95" spans="1:10" x14ac:dyDescent="0.3">
      <c r="A95" s="6">
        <f t="shared" si="1"/>
        <v>28</v>
      </c>
      <c r="B95" s="25" t="s">
        <v>75</v>
      </c>
      <c r="C95" s="9">
        <v>174.23333333333335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55">
        <v>174.23333333333335</v>
      </c>
    </row>
    <row r="96" spans="1:10" x14ac:dyDescent="0.3">
      <c r="A96" s="6">
        <f t="shared" si="1"/>
        <v>29</v>
      </c>
      <c r="B96" s="25" t="s">
        <v>223</v>
      </c>
      <c r="C96" s="9">
        <v>169.13333333333333</v>
      </c>
      <c r="D96" s="9">
        <v>0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55">
        <v>169.13333333333333</v>
      </c>
    </row>
    <row r="97" spans="1:10" x14ac:dyDescent="0.3">
      <c r="A97" s="6">
        <f t="shared" si="1"/>
        <v>30</v>
      </c>
      <c r="B97" s="25" t="s">
        <v>3245</v>
      </c>
      <c r="C97" s="9">
        <v>0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167.18333333333334</v>
      </c>
      <c r="J97" s="55">
        <v>167.18333333333334</v>
      </c>
    </row>
    <row r="98" spans="1:10" x14ac:dyDescent="0.3">
      <c r="A98" s="6">
        <f t="shared" si="1"/>
        <v>31</v>
      </c>
      <c r="B98" s="25" t="s">
        <v>4109</v>
      </c>
      <c r="C98" s="9">
        <v>0</v>
      </c>
      <c r="D98" s="9">
        <v>0</v>
      </c>
      <c r="E98" s="9">
        <v>0</v>
      </c>
      <c r="F98" s="9">
        <v>0</v>
      </c>
      <c r="G98" s="9">
        <v>163.95000000000002</v>
      </c>
      <c r="H98" s="9">
        <v>0</v>
      </c>
      <c r="I98" s="9">
        <v>0</v>
      </c>
      <c r="J98" s="55">
        <v>163.95000000000002</v>
      </c>
    </row>
    <row r="99" spans="1:10" x14ac:dyDescent="0.3">
      <c r="A99" s="6">
        <f t="shared" si="1"/>
        <v>32</v>
      </c>
      <c r="B99" s="25" t="s">
        <v>2054</v>
      </c>
      <c r="C99" s="9">
        <v>162.81666666666666</v>
      </c>
      <c r="D99" s="9">
        <v>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55">
        <v>162.81666666666666</v>
      </c>
    </row>
    <row r="100" spans="1:10" x14ac:dyDescent="0.3">
      <c r="A100" s="6">
        <f t="shared" si="1"/>
        <v>33</v>
      </c>
      <c r="B100" s="25" t="s">
        <v>5096</v>
      </c>
      <c r="C100" s="9">
        <v>0</v>
      </c>
      <c r="D100" s="9">
        <v>0</v>
      </c>
      <c r="E100" s="9">
        <v>0</v>
      </c>
      <c r="F100" s="9">
        <v>161.78333333333336</v>
      </c>
      <c r="G100" s="9">
        <v>0</v>
      </c>
      <c r="H100" s="9">
        <v>0</v>
      </c>
      <c r="I100" s="9">
        <v>0</v>
      </c>
      <c r="J100" s="55">
        <v>161.78333333333336</v>
      </c>
    </row>
    <row r="101" spans="1:10" x14ac:dyDescent="0.3">
      <c r="A101" s="6">
        <f t="shared" si="1"/>
        <v>34</v>
      </c>
      <c r="B101" s="25" t="s">
        <v>5883</v>
      </c>
      <c r="C101" s="9">
        <v>0</v>
      </c>
      <c r="D101" s="9">
        <v>0</v>
      </c>
      <c r="E101" s="9">
        <v>0</v>
      </c>
      <c r="F101" s="9">
        <v>0</v>
      </c>
      <c r="G101" s="9">
        <v>158.9</v>
      </c>
      <c r="H101" s="9">
        <v>0</v>
      </c>
      <c r="I101" s="9">
        <v>0</v>
      </c>
      <c r="J101" s="55">
        <v>158.9</v>
      </c>
    </row>
    <row r="102" spans="1:10" x14ac:dyDescent="0.3">
      <c r="A102" s="6">
        <f t="shared" si="1"/>
        <v>35</v>
      </c>
      <c r="B102" s="25" t="s">
        <v>2056</v>
      </c>
      <c r="C102" s="9">
        <v>157.73333333333335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55">
        <v>157.73333333333335</v>
      </c>
    </row>
    <row r="103" spans="1:10" x14ac:dyDescent="0.3">
      <c r="A103" s="6">
        <f t="shared" si="1"/>
        <v>36</v>
      </c>
      <c r="B103" s="25" t="s">
        <v>2058</v>
      </c>
      <c r="C103" s="9">
        <v>147.1</v>
      </c>
      <c r="D103" s="9">
        <v>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55">
        <v>147.1</v>
      </c>
    </row>
    <row r="104" spans="1:10" x14ac:dyDescent="0.3">
      <c r="A104" s="6">
        <f t="shared" si="1"/>
        <v>37</v>
      </c>
      <c r="B104" s="25" t="s">
        <v>4119</v>
      </c>
      <c r="C104" s="9">
        <v>0</v>
      </c>
      <c r="D104" s="9">
        <v>0</v>
      </c>
      <c r="E104" s="9">
        <v>0</v>
      </c>
      <c r="F104" s="9">
        <v>0</v>
      </c>
      <c r="G104" s="9">
        <v>0</v>
      </c>
      <c r="H104" s="9">
        <v>142.33333333333334</v>
      </c>
      <c r="I104" s="9">
        <v>0</v>
      </c>
      <c r="J104" s="55">
        <v>142.33333333333334</v>
      </c>
    </row>
    <row r="105" spans="1:10" x14ac:dyDescent="0.3">
      <c r="A105" s="6">
        <f t="shared" si="1"/>
        <v>38</v>
      </c>
      <c r="B105" s="25" t="s">
        <v>79</v>
      </c>
      <c r="C105" s="9">
        <v>139.38333333333333</v>
      </c>
      <c r="D105" s="9">
        <v>0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55">
        <v>139.38333333333333</v>
      </c>
    </row>
    <row r="106" spans="1:10" x14ac:dyDescent="0.3">
      <c r="A106" s="6">
        <f t="shared" si="1"/>
        <v>39</v>
      </c>
      <c r="B106" s="25" t="s">
        <v>2065</v>
      </c>
      <c r="C106" s="9">
        <v>115.75</v>
      </c>
      <c r="D106" s="9">
        <v>0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55">
        <v>115.75</v>
      </c>
    </row>
    <row r="107" spans="1:10" x14ac:dyDescent="0.3">
      <c r="A107" s="6">
        <f t="shared" si="1"/>
        <v>40</v>
      </c>
      <c r="B107" s="25" t="s">
        <v>4113</v>
      </c>
      <c r="C107" s="9">
        <v>0</v>
      </c>
      <c r="D107" s="9">
        <v>0</v>
      </c>
      <c r="E107" s="9">
        <v>111.51666666666667</v>
      </c>
      <c r="F107" s="9">
        <v>0</v>
      </c>
      <c r="G107" s="9">
        <v>0</v>
      </c>
      <c r="H107" s="9">
        <v>0</v>
      </c>
      <c r="I107" s="9">
        <v>0</v>
      </c>
      <c r="J107" s="55">
        <v>111.51666666666667</v>
      </c>
    </row>
    <row r="108" spans="1:10" x14ac:dyDescent="0.3">
      <c r="A108" s="6">
        <f t="shared" si="1"/>
        <v>41</v>
      </c>
      <c r="B108" s="25" t="s">
        <v>4114</v>
      </c>
      <c r="C108" s="9">
        <v>0</v>
      </c>
      <c r="D108" s="9">
        <v>0</v>
      </c>
      <c r="E108" s="9">
        <v>84.383333333333326</v>
      </c>
      <c r="F108" s="9">
        <v>0</v>
      </c>
      <c r="G108" s="9">
        <v>0</v>
      </c>
      <c r="H108" s="9">
        <v>0</v>
      </c>
      <c r="I108" s="9">
        <v>0</v>
      </c>
      <c r="J108" s="55">
        <v>84.383333333333326</v>
      </c>
    </row>
    <row r="109" spans="1:10" x14ac:dyDescent="0.3">
      <c r="A109" s="6">
        <f t="shared" si="1"/>
        <v>42</v>
      </c>
      <c r="B109" s="25" t="s">
        <v>4115</v>
      </c>
      <c r="C109" s="9">
        <v>0</v>
      </c>
      <c r="D109" s="9">
        <v>0</v>
      </c>
      <c r="E109" s="9">
        <v>83.99999991</v>
      </c>
      <c r="F109" s="9">
        <v>0</v>
      </c>
      <c r="G109" s="9">
        <v>0</v>
      </c>
      <c r="H109" s="9">
        <v>0</v>
      </c>
      <c r="I109" s="9">
        <v>0</v>
      </c>
      <c r="J109" s="55">
        <v>83.99999991</v>
      </c>
    </row>
    <row r="110" spans="1:10" x14ac:dyDescent="0.3">
      <c r="A110" s="6">
        <f t="shared" si="1"/>
        <v>43</v>
      </c>
      <c r="B110" s="25" t="s">
        <v>5884</v>
      </c>
      <c r="C110" s="9">
        <v>0</v>
      </c>
      <c r="D110" s="9">
        <v>0</v>
      </c>
      <c r="E110" s="9">
        <v>0</v>
      </c>
      <c r="F110" s="9">
        <v>0</v>
      </c>
      <c r="G110" s="9">
        <v>80.299999929999998</v>
      </c>
      <c r="H110" s="9">
        <v>0</v>
      </c>
      <c r="I110" s="9">
        <v>0</v>
      </c>
      <c r="J110" s="55">
        <v>80.299999929999998</v>
      </c>
    </row>
    <row r="111" spans="1:10" x14ac:dyDescent="0.3">
      <c r="A111" s="6" t="str">
        <f t="shared" si="1"/>
        <v/>
      </c>
      <c r="B111" s="4"/>
      <c r="C111" s="9"/>
      <c r="D111" s="9"/>
      <c r="E111" s="9"/>
      <c r="F111" s="9"/>
      <c r="G111" s="9"/>
      <c r="H111" s="9"/>
      <c r="I111" s="9"/>
      <c r="J111" s="55"/>
    </row>
    <row r="112" spans="1:10" x14ac:dyDescent="0.3">
      <c r="A112" s="6" t="str">
        <f t="shared" si="1"/>
        <v/>
      </c>
      <c r="B112" s="4" t="s">
        <v>473</v>
      </c>
      <c r="C112" s="9"/>
      <c r="D112" s="9"/>
      <c r="E112" s="9"/>
      <c r="F112" s="9"/>
      <c r="G112" s="9"/>
      <c r="H112" s="9"/>
      <c r="I112" s="9"/>
      <c r="J112" s="55"/>
    </row>
    <row r="113" spans="1:10" x14ac:dyDescent="0.3">
      <c r="A113" s="6">
        <f t="shared" si="1"/>
        <v>1</v>
      </c>
      <c r="B113" s="25" t="s">
        <v>464</v>
      </c>
      <c r="C113" s="9">
        <v>196.9</v>
      </c>
      <c r="D113" s="9">
        <v>0</v>
      </c>
      <c r="E113" s="9">
        <v>284</v>
      </c>
      <c r="F113" s="9">
        <v>0</v>
      </c>
      <c r="G113" s="9">
        <v>0</v>
      </c>
      <c r="H113" s="9">
        <v>0</v>
      </c>
      <c r="I113" s="9">
        <v>0</v>
      </c>
      <c r="J113" s="55">
        <v>480.9</v>
      </c>
    </row>
    <row r="114" spans="1:10" x14ac:dyDescent="0.3">
      <c r="A114" s="6">
        <f t="shared" si="1"/>
        <v>2</v>
      </c>
      <c r="B114" s="25" t="s">
        <v>234</v>
      </c>
      <c r="C114" s="9">
        <v>0</v>
      </c>
      <c r="D114" s="9">
        <v>0</v>
      </c>
      <c r="E114" s="9">
        <v>205.15</v>
      </c>
      <c r="F114" s="9">
        <v>0</v>
      </c>
      <c r="G114" s="9">
        <v>208.81666666666666</v>
      </c>
      <c r="H114" s="9">
        <v>0</v>
      </c>
      <c r="I114" s="9">
        <v>0</v>
      </c>
      <c r="J114" s="55">
        <v>413.9666666666667</v>
      </c>
    </row>
    <row r="115" spans="1:10" x14ac:dyDescent="0.3">
      <c r="A115" s="6">
        <f t="shared" si="1"/>
        <v>3</v>
      </c>
      <c r="B115" s="25" t="s">
        <v>463</v>
      </c>
      <c r="C115" s="9">
        <v>191.81666666666666</v>
      </c>
      <c r="D115" s="9">
        <v>0</v>
      </c>
      <c r="E115" s="9">
        <v>0</v>
      </c>
      <c r="F115" s="9">
        <v>0</v>
      </c>
      <c r="G115" s="9">
        <v>0</v>
      </c>
      <c r="H115" s="9">
        <v>0</v>
      </c>
      <c r="I115" s="9">
        <v>129.1</v>
      </c>
      <c r="J115" s="55">
        <v>320.91666666666663</v>
      </c>
    </row>
    <row r="116" spans="1:10" x14ac:dyDescent="0.3">
      <c r="A116" s="6">
        <f t="shared" si="1"/>
        <v>4</v>
      </c>
      <c r="B116" s="25" t="s">
        <v>477</v>
      </c>
      <c r="C116" s="9">
        <v>253.33333333333334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55">
        <v>253.33333333333334</v>
      </c>
    </row>
    <row r="117" spans="1:10" x14ac:dyDescent="0.3">
      <c r="A117" s="6">
        <f t="shared" si="1"/>
        <v>5</v>
      </c>
      <c r="B117" s="25" t="s">
        <v>224</v>
      </c>
      <c r="C117" s="9">
        <v>99.3</v>
      </c>
      <c r="D117" s="9">
        <v>0</v>
      </c>
      <c r="E117" s="9">
        <v>0</v>
      </c>
      <c r="F117" s="9">
        <v>146.45000000000002</v>
      </c>
      <c r="G117" s="9">
        <v>0</v>
      </c>
      <c r="H117" s="9">
        <v>0</v>
      </c>
      <c r="I117" s="9">
        <v>0</v>
      </c>
      <c r="J117" s="55">
        <v>245.75</v>
      </c>
    </row>
    <row r="118" spans="1:10" x14ac:dyDescent="0.3">
      <c r="A118" s="6">
        <f t="shared" si="1"/>
        <v>6</v>
      </c>
      <c r="B118" s="25" t="s">
        <v>4116</v>
      </c>
      <c r="C118" s="9">
        <v>0</v>
      </c>
      <c r="D118" s="9">
        <v>0</v>
      </c>
      <c r="E118" s="9">
        <v>245.73333333333332</v>
      </c>
      <c r="F118" s="9">
        <v>0</v>
      </c>
      <c r="G118" s="9">
        <v>0</v>
      </c>
      <c r="H118" s="9">
        <v>0</v>
      </c>
      <c r="I118" s="9">
        <v>0</v>
      </c>
      <c r="J118" s="55">
        <v>245.73333333333332</v>
      </c>
    </row>
    <row r="119" spans="1:10" x14ac:dyDescent="0.3">
      <c r="A119" s="6">
        <f t="shared" si="1"/>
        <v>7</v>
      </c>
      <c r="B119" s="25" t="s">
        <v>222</v>
      </c>
      <c r="C119" s="9">
        <v>94.016666666666666</v>
      </c>
      <c r="D119" s="9">
        <v>0</v>
      </c>
      <c r="E119" s="9">
        <v>0</v>
      </c>
      <c r="F119" s="9">
        <v>151.48333333333335</v>
      </c>
      <c r="G119" s="9">
        <v>0</v>
      </c>
      <c r="H119" s="9">
        <v>0</v>
      </c>
      <c r="I119" s="9">
        <v>0</v>
      </c>
      <c r="J119" s="55">
        <v>245.5</v>
      </c>
    </row>
    <row r="120" spans="1:10" x14ac:dyDescent="0.3">
      <c r="A120" s="6">
        <f t="shared" si="1"/>
        <v>8</v>
      </c>
      <c r="B120" s="25" t="s">
        <v>235</v>
      </c>
      <c r="C120" s="9">
        <v>0</v>
      </c>
      <c r="D120" s="9">
        <v>231.11666666666667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55">
        <v>231.11666666666667</v>
      </c>
    </row>
    <row r="121" spans="1:10" x14ac:dyDescent="0.3">
      <c r="A121" s="6">
        <f t="shared" si="1"/>
        <v>9</v>
      </c>
      <c r="B121" s="25" t="s">
        <v>5097</v>
      </c>
      <c r="C121" s="9">
        <v>0</v>
      </c>
      <c r="D121" s="9">
        <v>0</v>
      </c>
      <c r="E121" s="9">
        <v>0</v>
      </c>
      <c r="F121" s="9">
        <v>89.716666666666669</v>
      </c>
      <c r="G121" s="9">
        <v>0</v>
      </c>
      <c r="H121" s="9">
        <v>0</v>
      </c>
      <c r="I121" s="9">
        <v>134.18333333333334</v>
      </c>
      <c r="J121" s="55">
        <v>223.9</v>
      </c>
    </row>
    <row r="122" spans="1:10" x14ac:dyDescent="0.3">
      <c r="A122" s="6">
        <f t="shared" si="1"/>
        <v>10</v>
      </c>
      <c r="B122" s="25" t="s">
        <v>674</v>
      </c>
      <c r="C122" s="9">
        <v>0</v>
      </c>
      <c r="D122" s="9">
        <v>0</v>
      </c>
      <c r="E122" s="9">
        <v>0</v>
      </c>
      <c r="F122" s="9">
        <v>0</v>
      </c>
      <c r="G122" s="9">
        <v>220.28333333333336</v>
      </c>
      <c r="H122" s="9">
        <v>0</v>
      </c>
      <c r="I122" s="9">
        <v>0</v>
      </c>
      <c r="J122" s="55">
        <v>220.28333333333336</v>
      </c>
    </row>
    <row r="123" spans="1:10" x14ac:dyDescent="0.3">
      <c r="A123" s="6">
        <f t="shared" si="1"/>
        <v>11</v>
      </c>
      <c r="B123" s="25" t="s">
        <v>2537</v>
      </c>
      <c r="C123" s="9">
        <v>0</v>
      </c>
      <c r="D123" s="9">
        <v>218.61666666666667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55">
        <v>218.61666666666667</v>
      </c>
    </row>
    <row r="124" spans="1:10" x14ac:dyDescent="0.3">
      <c r="A124" s="6">
        <f t="shared" si="1"/>
        <v>12</v>
      </c>
      <c r="B124" s="25" t="s">
        <v>5885</v>
      </c>
      <c r="C124" s="9">
        <v>0</v>
      </c>
      <c r="D124" s="9">
        <v>0</v>
      </c>
      <c r="E124" s="9">
        <v>0</v>
      </c>
      <c r="F124" s="9">
        <v>0</v>
      </c>
      <c r="G124" s="9">
        <v>214.71666666666667</v>
      </c>
      <c r="H124" s="9">
        <v>0</v>
      </c>
      <c r="I124" s="9">
        <v>0</v>
      </c>
      <c r="J124" s="55">
        <v>214.71666666666667</v>
      </c>
    </row>
    <row r="125" spans="1:10" x14ac:dyDescent="0.3">
      <c r="A125" s="6">
        <f t="shared" si="1"/>
        <v>13</v>
      </c>
      <c r="B125" s="25" t="s">
        <v>2538</v>
      </c>
      <c r="C125" s="9">
        <v>0</v>
      </c>
      <c r="D125" s="9">
        <v>213.56666666666666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55">
        <v>213.56666666666666</v>
      </c>
    </row>
    <row r="126" spans="1:10" x14ac:dyDescent="0.3">
      <c r="A126" s="6">
        <f t="shared" si="1"/>
        <v>14</v>
      </c>
      <c r="B126" s="25" t="s">
        <v>6617</v>
      </c>
      <c r="C126" s="9">
        <v>0</v>
      </c>
      <c r="D126" s="9">
        <v>0</v>
      </c>
      <c r="E126" s="9">
        <v>0</v>
      </c>
      <c r="F126" s="9">
        <v>0</v>
      </c>
      <c r="G126" s="9">
        <v>0</v>
      </c>
      <c r="H126" s="9">
        <v>199.60000000000002</v>
      </c>
      <c r="I126" s="9">
        <v>0</v>
      </c>
      <c r="J126" s="55">
        <v>199.60000000000002</v>
      </c>
    </row>
    <row r="127" spans="1:10" x14ac:dyDescent="0.3">
      <c r="A127" s="6">
        <f t="shared" si="1"/>
        <v>15</v>
      </c>
      <c r="B127" s="25" t="s">
        <v>481</v>
      </c>
      <c r="C127" s="9">
        <v>0</v>
      </c>
      <c r="D127" s="9">
        <v>0</v>
      </c>
      <c r="E127" s="9">
        <v>0</v>
      </c>
      <c r="F127" s="9">
        <v>81.799999959999994</v>
      </c>
      <c r="G127" s="9">
        <v>104.10000000000001</v>
      </c>
      <c r="H127" s="9">
        <v>0</v>
      </c>
      <c r="I127" s="9">
        <v>0</v>
      </c>
      <c r="J127" s="55">
        <v>185.89999996</v>
      </c>
    </row>
    <row r="128" spans="1:10" x14ac:dyDescent="0.3">
      <c r="A128" s="6">
        <f t="shared" si="1"/>
        <v>16</v>
      </c>
      <c r="B128" s="25" t="s">
        <v>195</v>
      </c>
      <c r="C128" s="9">
        <v>180.93333333333334</v>
      </c>
      <c r="D128" s="9"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55">
        <v>180.93333333333334</v>
      </c>
    </row>
    <row r="129" spans="1:10" x14ac:dyDescent="0.3">
      <c r="A129" s="6">
        <f t="shared" si="1"/>
        <v>17</v>
      </c>
      <c r="B129" s="25" t="s">
        <v>3251</v>
      </c>
      <c r="C129" s="9">
        <v>0</v>
      </c>
      <c r="D129" s="9">
        <v>0</v>
      </c>
      <c r="E129" s="9">
        <v>0</v>
      </c>
      <c r="F129" s="9">
        <v>0</v>
      </c>
      <c r="G129" s="9">
        <v>0</v>
      </c>
      <c r="H129" s="9">
        <v>165.26666666666668</v>
      </c>
      <c r="I129" s="9">
        <v>0</v>
      </c>
      <c r="J129" s="55">
        <v>165.26666666666668</v>
      </c>
    </row>
    <row r="130" spans="1:10" x14ac:dyDescent="0.3">
      <c r="A130" s="6">
        <f t="shared" si="1"/>
        <v>18</v>
      </c>
      <c r="B130" s="25" t="s">
        <v>2033</v>
      </c>
      <c r="C130" s="9">
        <v>0</v>
      </c>
      <c r="D130" s="9">
        <v>0</v>
      </c>
      <c r="E130" s="9">
        <v>0</v>
      </c>
      <c r="F130" s="9">
        <v>0</v>
      </c>
      <c r="G130" s="9">
        <v>138.08333333333334</v>
      </c>
      <c r="H130" s="9">
        <v>0</v>
      </c>
      <c r="I130" s="9">
        <v>0</v>
      </c>
      <c r="J130" s="55">
        <v>138.08333333333334</v>
      </c>
    </row>
    <row r="131" spans="1:10" x14ac:dyDescent="0.3">
      <c r="A131" s="6">
        <f t="shared" si="1"/>
        <v>19</v>
      </c>
      <c r="B131" s="25" t="s">
        <v>221</v>
      </c>
      <c r="C131" s="9">
        <v>104.38333333333333</v>
      </c>
      <c r="D131" s="9">
        <v>0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55">
        <v>104.38333333333333</v>
      </c>
    </row>
    <row r="132" spans="1:10" x14ac:dyDescent="0.3">
      <c r="A132" s="6">
        <f t="shared" si="1"/>
        <v>20</v>
      </c>
      <c r="B132" s="25" t="s">
        <v>3205</v>
      </c>
      <c r="C132" s="9">
        <v>0</v>
      </c>
      <c r="D132" s="9">
        <v>0</v>
      </c>
      <c r="E132" s="9">
        <v>0</v>
      </c>
      <c r="F132" s="9">
        <v>0</v>
      </c>
      <c r="G132" s="9">
        <v>99.050000000000011</v>
      </c>
      <c r="H132" s="9">
        <v>0</v>
      </c>
      <c r="I132" s="9">
        <v>0</v>
      </c>
      <c r="J132" s="55">
        <v>99.050000000000011</v>
      </c>
    </row>
    <row r="133" spans="1:10" x14ac:dyDescent="0.3">
      <c r="A133" s="6">
        <f t="shared" si="1"/>
        <v>21</v>
      </c>
      <c r="B133" s="25" t="s">
        <v>4123</v>
      </c>
      <c r="C133" s="9">
        <v>0</v>
      </c>
      <c r="D133" s="9">
        <v>0</v>
      </c>
      <c r="E133" s="9">
        <v>0</v>
      </c>
      <c r="F133" s="9">
        <v>0</v>
      </c>
      <c r="G133" s="9">
        <v>0</v>
      </c>
      <c r="H133" s="9">
        <v>0</v>
      </c>
      <c r="I133" s="9">
        <v>94.766666666666666</v>
      </c>
      <c r="J133" s="55">
        <v>94.766666666666666</v>
      </c>
    </row>
    <row r="134" spans="1:10" x14ac:dyDescent="0.3">
      <c r="A134" s="6">
        <f t="shared" si="1"/>
        <v>22</v>
      </c>
      <c r="B134" s="25" t="s">
        <v>2072</v>
      </c>
      <c r="C134" s="9">
        <v>88.933333333333337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55">
        <v>88.933333333333337</v>
      </c>
    </row>
    <row r="135" spans="1:10" x14ac:dyDescent="0.3">
      <c r="A135" s="6" t="str">
        <f t="shared" ref="A135:A180" si="2">IF(SUM(C135:N135)=0,"",IF(SUM(C134:N134)=0,IF(SUM(C135:N135)&gt;0,1,A134+1),A134+1))</f>
        <v/>
      </c>
      <c r="B135" s="4"/>
      <c r="C135" s="9"/>
      <c r="D135" s="9"/>
      <c r="E135" s="9"/>
      <c r="F135" s="9"/>
      <c r="G135" s="9"/>
      <c r="H135" s="9"/>
      <c r="I135" s="9"/>
      <c r="J135" s="55"/>
    </row>
    <row r="136" spans="1:10" x14ac:dyDescent="0.3">
      <c r="A136" s="6" t="str">
        <f t="shared" si="2"/>
        <v/>
      </c>
      <c r="B136" s="3" t="s">
        <v>53</v>
      </c>
      <c r="C136" s="9"/>
      <c r="D136" s="9"/>
      <c r="E136" s="9"/>
      <c r="F136" s="9"/>
      <c r="G136" s="9"/>
      <c r="H136" s="9"/>
      <c r="I136" s="9"/>
      <c r="J136" s="55"/>
    </row>
    <row r="137" spans="1:10" x14ac:dyDescent="0.3">
      <c r="A137" s="6" t="str">
        <f t="shared" si="2"/>
        <v/>
      </c>
      <c r="B137" s="4" t="s">
        <v>469</v>
      </c>
      <c r="C137" s="9"/>
      <c r="D137" s="9"/>
      <c r="E137" s="9"/>
      <c r="F137" s="9"/>
      <c r="G137" s="9"/>
      <c r="H137" s="9"/>
      <c r="I137" s="9"/>
      <c r="J137" s="55"/>
    </row>
    <row r="138" spans="1:10" x14ac:dyDescent="0.3">
      <c r="A138" s="6">
        <f t="shared" si="2"/>
        <v>1</v>
      </c>
      <c r="B138" s="25" t="s">
        <v>2043</v>
      </c>
      <c r="C138" s="9">
        <v>239.66666666666666</v>
      </c>
      <c r="D138" s="9">
        <v>119.63333333333333</v>
      </c>
      <c r="E138" s="9">
        <v>221.8</v>
      </c>
      <c r="F138" s="9">
        <v>0</v>
      </c>
      <c r="G138" s="9">
        <v>0</v>
      </c>
      <c r="H138" s="9">
        <v>219.45</v>
      </c>
      <c r="I138" s="9">
        <v>209.48333333333335</v>
      </c>
      <c r="J138" s="55">
        <v>1010.0333333333333</v>
      </c>
    </row>
    <row r="139" spans="1:10" x14ac:dyDescent="0.3">
      <c r="A139" s="6">
        <f t="shared" si="2"/>
        <v>2</v>
      </c>
      <c r="B139" s="25" t="s">
        <v>223</v>
      </c>
      <c r="C139" s="9">
        <v>0</v>
      </c>
      <c r="D139" s="9">
        <v>0</v>
      </c>
      <c r="E139" s="9">
        <v>149.51666666666665</v>
      </c>
      <c r="F139" s="9">
        <v>0</v>
      </c>
      <c r="G139" s="9">
        <v>253.61666666666667</v>
      </c>
      <c r="H139" s="9">
        <v>152.5</v>
      </c>
      <c r="I139" s="9">
        <v>0</v>
      </c>
      <c r="J139" s="55">
        <v>555.63333333333333</v>
      </c>
    </row>
    <row r="140" spans="1:10" x14ac:dyDescent="0.3">
      <c r="A140" s="6">
        <f t="shared" si="2"/>
        <v>3</v>
      </c>
      <c r="B140" s="25" t="s">
        <v>676</v>
      </c>
      <c r="C140" s="9">
        <v>226.03333333333333</v>
      </c>
      <c r="D140" s="9">
        <v>284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55">
        <v>510.0333333333333</v>
      </c>
    </row>
    <row r="141" spans="1:10" x14ac:dyDescent="0.3">
      <c r="A141" s="6">
        <f t="shared" si="2"/>
        <v>4</v>
      </c>
      <c r="B141" s="25" t="s">
        <v>81</v>
      </c>
      <c r="C141" s="9">
        <v>246.25</v>
      </c>
      <c r="D141" s="9">
        <v>0</v>
      </c>
      <c r="E141" s="9">
        <v>0</v>
      </c>
      <c r="F141" s="9">
        <v>0</v>
      </c>
      <c r="G141" s="9">
        <v>178.75</v>
      </c>
      <c r="H141" s="9">
        <v>0</v>
      </c>
      <c r="I141" s="9">
        <v>0</v>
      </c>
      <c r="J141" s="55">
        <v>425</v>
      </c>
    </row>
    <row r="142" spans="1:10" x14ac:dyDescent="0.3">
      <c r="A142" s="6">
        <f t="shared" si="2"/>
        <v>5</v>
      </c>
      <c r="B142" s="25" t="s">
        <v>4117</v>
      </c>
      <c r="C142" s="9">
        <v>0</v>
      </c>
      <c r="D142" s="9">
        <v>0</v>
      </c>
      <c r="E142" s="9">
        <v>171.43333333333334</v>
      </c>
      <c r="F142" s="9">
        <v>120.35000000000001</v>
      </c>
      <c r="G142" s="9">
        <v>0</v>
      </c>
      <c r="H142" s="9">
        <v>0</v>
      </c>
      <c r="I142" s="9">
        <v>0</v>
      </c>
      <c r="J142" s="55">
        <v>291.78333333333336</v>
      </c>
    </row>
    <row r="143" spans="1:10" x14ac:dyDescent="0.3">
      <c r="A143" s="6">
        <f t="shared" si="2"/>
        <v>6</v>
      </c>
      <c r="B143" s="25" t="s">
        <v>3189</v>
      </c>
      <c r="C143" s="9">
        <v>0</v>
      </c>
      <c r="D143" s="9">
        <v>196.03333333333333</v>
      </c>
      <c r="E143" s="9">
        <v>0</v>
      </c>
      <c r="F143" s="9">
        <v>0</v>
      </c>
      <c r="G143" s="9">
        <v>80.299999919999991</v>
      </c>
      <c r="H143" s="9">
        <v>0</v>
      </c>
      <c r="I143" s="9">
        <v>0</v>
      </c>
      <c r="J143" s="55">
        <v>276.33333325333331</v>
      </c>
    </row>
    <row r="144" spans="1:10" x14ac:dyDescent="0.3">
      <c r="A144" s="6">
        <f t="shared" si="2"/>
        <v>7</v>
      </c>
      <c r="B144" s="25" t="s">
        <v>3187</v>
      </c>
      <c r="C144" s="9">
        <v>0</v>
      </c>
      <c r="D144" s="9">
        <v>255.75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55">
        <v>255.75</v>
      </c>
    </row>
    <row r="145" spans="1:10" x14ac:dyDescent="0.3">
      <c r="A145" s="6">
        <f t="shared" si="2"/>
        <v>8</v>
      </c>
      <c r="B145" s="25" t="s">
        <v>72</v>
      </c>
      <c r="C145" s="9">
        <v>0</v>
      </c>
      <c r="D145" s="9">
        <v>0</v>
      </c>
      <c r="E145" s="9">
        <v>0</v>
      </c>
      <c r="F145" s="9">
        <v>252.53333333333333</v>
      </c>
      <c r="G145" s="9">
        <v>0</v>
      </c>
      <c r="H145" s="9">
        <v>0</v>
      </c>
      <c r="I145" s="9">
        <v>0</v>
      </c>
      <c r="J145" s="55">
        <v>252.53333333333333</v>
      </c>
    </row>
    <row r="146" spans="1:10" x14ac:dyDescent="0.3">
      <c r="A146" s="6">
        <f t="shared" si="2"/>
        <v>9</v>
      </c>
      <c r="B146" s="25" t="s">
        <v>1051</v>
      </c>
      <c r="C146" s="9">
        <v>0</v>
      </c>
      <c r="D146" s="9">
        <v>0</v>
      </c>
      <c r="E146" s="9">
        <v>0</v>
      </c>
      <c r="F146" s="9">
        <v>0</v>
      </c>
      <c r="G146" s="9">
        <v>239.73333333333335</v>
      </c>
      <c r="H146" s="9">
        <v>0</v>
      </c>
      <c r="I146" s="9">
        <v>0</v>
      </c>
      <c r="J146" s="55">
        <v>239.73333333333335</v>
      </c>
    </row>
    <row r="147" spans="1:10" x14ac:dyDescent="0.3">
      <c r="A147" s="6">
        <f t="shared" si="2"/>
        <v>10</v>
      </c>
      <c r="B147" s="25" t="s">
        <v>6618</v>
      </c>
      <c r="C147" s="9">
        <v>0</v>
      </c>
      <c r="D147" s="9">
        <v>0</v>
      </c>
      <c r="E147" s="9">
        <v>0</v>
      </c>
      <c r="F147" s="9">
        <v>0</v>
      </c>
      <c r="G147" s="9">
        <v>0</v>
      </c>
      <c r="H147" s="9">
        <v>233.74999999999997</v>
      </c>
      <c r="I147" s="9">
        <v>0</v>
      </c>
      <c r="J147" s="55">
        <v>233.74999999999997</v>
      </c>
    </row>
    <row r="148" spans="1:10" x14ac:dyDescent="0.3">
      <c r="A148" s="6">
        <f t="shared" si="2"/>
        <v>11</v>
      </c>
      <c r="B148" s="25" t="s">
        <v>462</v>
      </c>
      <c r="C148" s="9">
        <v>79.999999900000006</v>
      </c>
      <c r="D148" s="9">
        <v>149.41666666666669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55">
        <v>229.41666656666669</v>
      </c>
    </row>
    <row r="149" spans="1:10" x14ac:dyDescent="0.3">
      <c r="A149" s="6">
        <f t="shared" si="2"/>
        <v>12</v>
      </c>
      <c r="B149" s="25" t="s">
        <v>5092</v>
      </c>
      <c r="C149" s="9">
        <v>0</v>
      </c>
      <c r="D149" s="9">
        <v>0</v>
      </c>
      <c r="E149" s="9">
        <v>0</v>
      </c>
      <c r="F149" s="9">
        <v>0</v>
      </c>
      <c r="G149" s="9">
        <v>0</v>
      </c>
      <c r="H149" s="9">
        <v>228.7</v>
      </c>
      <c r="I149" s="9">
        <v>0</v>
      </c>
      <c r="J149" s="55">
        <v>228.7</v>
      </c>
    </row>
    <row r="150" spans="1:10" x14ac:dyDescent="0.3">
      <c r="A150" s="6">
        <f t="shared" si="2"/>
        <v>13</v>
      </c>
      <c r="B150" s="25" t="s">
        <v>2046</v>
      </c>
      <c r="C150" s="9">
        <v>217.05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55">
        <v>217.05</v>
      </c>
    </row>
    <row r="151" spans="1:10" x14ac:dyDescent="0.3">
      <c r="A151" s="6">
        <f t="shared" si="2"/>
        <v>14</v>
      </c>
      <c r="B151" s="25" t="s">
        <v>5098</v>
      </c>
      <c r="C151" s="9">
        <v>0</v>
      </c>
      <c r="D151" s="9">
        <v>0</v>
      </c>
      <c r="E151" s="9">
        <v>0</v>
      </c>
      <c r="F151" s="9">
        <v>125.4</v>
      </c>
      <c r="G151" s="9">
        <v>0</v>
      </c>
      <c r="H151" s="9">
        <v>84.899999910000005</v>
      </c>
      <c r="I151" s="9">
        <v>0</v>
      </c>
      <c r="J151" s="55">
        <v>210.29999991</v>
      </c>
    </row>
    <row r="152" spans="1:10" x14ac:dyDescent="0.3">
      <c r="A152" s="6">
        <f t="shared" si="2"/>
        <v>15</v>
      </c>
      <c r="B152" s="25" t="s">
        <v>4124</v>
      </c>
      <c r="C152" s="9">
        <v>0</v>
      </c>
      <c r="D152" s="9">
        <v>0</v>
      </c>
      <c r="E152" s="9">
        <v>0</v>
      </c>
      <c r="F152" s="9">
        <v>0</v>
      </c>
      <c r="G152" s="9">
        <v>198.83333333333334</v>
      </c>
      <c r="H152" s="9">
        <v>0</v>
      </c>
      <c r="I152" s="9">
        <v>0</v>
      </c>
      <c r="J152" s="55">
        <v>198.83333333333334</v>
      </c>
    </row>
    <row r="153" spans="1:10" x14ac:dyDescent="0.3">
      <c r="A153" s="6">
        <f t="shared" si="2"/>
        <v>16</v>
      </c>
      <c r="B153" s="25" t="s">
        <v>5886</v>
      </c>
      <c r="C153" s="9">
        <v>0</v>
      </c>
      <c r="D153" s="9">
        <v>0</v>
      </c>
      <c r="E153" s="9">
        <v>0</v>
      </c>
      <c r="F153" s="9">
        <v>0</v>
      </c>
      <c r="G153" s="9">
        <v>186.48333333333335</v>
      </c>
      <c r="H153" s="9">
        <v>0</v>
      </c>
      <c r="I153" s="9">
        <v>0</v>
      </c>
      <c r="J153" s="55">
        <v>186.48333333333335</v>
      </c>
    </row>
    <row r="154" spans="1:10" x14ac:dyDescent="0.3">
      <c r="A154" s="6">
        <f t="shared" si="2"/>
        <v>17</v>
      </c>
      <c r="B154" s="25" t="s">
        <v>675</v>
      </c>
      <c r="C154" s="9">
        <v>0</v>
      </c>
      <c r="D154" s="9">
        <v>0</v>
      </c>
      <c r="E154" s="9">
        <v>0</v>
      </c>
      <c r="F154" s="9">
        <v>0</v>
      </c>
      <c r="G154" s="9">
        <v>0</v>
      </c>
      <c r="H154" s="9">
        <v>0</v>
      </c>
      <c r="I154" s="9">
        <v>183.35</v>
      </c>
      <c r="J154" s="55">
        <v>183.35</v>
      </c>
    </row>
    <row r="155" spans="1:10" x14ac:dyDescent="0.3">
      <c r="A155" s="6">
        <f t="shared" si="2"/>
        <v>18</v>
      </c>
      <c r="B155" s="25" t="s">
        <v>2106</v>
      </c>
      <c r="C155" s="9">
        <v>0</v>
      </c>
      <c r="D155" s="9">
        <v>0</v>
      </c>
      <c r="E155" s="9">
        <v>176.46666666666667</v>
      </c>
      <c r="F155" s="9">
        <v>0</v>
      </c>
      <c r="G155" s="9">
        <v>0</v>
      </c>
      <c r="H155" s="9">
        <v>0</v>
      </c>
      <c r="I155" s="9">
        <v>0</v>
      </c>
      <c r="J155" s="55">
        <v>176.46666666666667</v>
      </c>
    </row>
    <row r="156" spans="1:10" x14ac:dyDescent="0.3">
      <c r="A156" s="6">
        <f t="shared" si="2"/>
        <v>19</v>
      </c>
      <c r="B156" s="25" t="s">
        <v>2054</v>
      </c>
      <c r="C156" s="9">
        <v>0</v>
      </c>
      <c r="D156" s="9">
        <v>172.08333333333331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55">
        <v>172.08333333333331</v>
      </c>
    </row>
    <row r="157" spans="1:10" x14ac:dyDescent="0.3">
      <c r="A157" s="6">
        <f t="shared" si="2"/>
        <v>20</v>
      </c>
      <c r="B157" s="25" t="s">
        <v>3192</v>
      </c>
      <c r="C157" s="9">
        <v>0</v>
      </c>
      <c r="D157" s="9">
        <v>159.71666666666667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55">
        <v>159.71666666666667</v>
      </c>
    </row>
    <row r="158" spans="1:10" x14ac:dyDescent="0.3">
      <c r="A158" s="6">
        <f t="shared" si="2"/>
        <v>21</v>
      </c>
      <c r="B158" s="25" t="s">
        <v>4109</v>
      </c>
      <c r="C158" s="9">
        <v>0</v>
      </c>
      <c r="D158" s="9">
        <v>0</v>
      </c>
      <c r="E158" s="9">
        <v>0</v>
      </c>
      <c r="F158" s="9">
        <v>0</v>
      </c>
      <c r="G158" s="9">
        <v>0</v>
      </c>
      <c r="H158" s="9">
        <v>157.80000000000001</v>
      </c>
      <c r="I158" s="9">
        <v>0</v>
      </c>
      <c r="J158" s="55">
        <v>157.80000000000001</v>
      </c>
    </row>
    <row r="159" spans="1:10" x14ac:dyDescent="0.3">
      <c r="A159" s="6">
        <f t="shared" si="2"/>
        <v>22</v>
      </c>
      <c r="B159" s="25" t="s">
        <v>3194</v>
      </c>
      <c r="C159" s="9">
        <v>0</v>
      </c>
      <c r="D159" s="9">
        <v>154.65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55">
        <v>154.65</v>
      </c>
    </row>
    <row r="160" spans="1:10" x14ac:dyDescent="0.3">
      <c r="A160" s="6">
        <f t="shared" si="2"/>
        <v>23</v>
      </c>
      <c r="B160" s="25" t="s">
        <v>225</v>
      </c>
      <c r="C160" s="9">
        <v>0</v>
      </c>
      <c r="D160" s="9">
        <v>0</v>
      </c>
      <c r="E160" s="9">
        <v>0</v>
      </c>
      <c r="F160" s="9">
        <v>0</v>
      </c>
      <c r="G160" s="9">
        <v>0</v>
      </c>
      <c r="H160" s="9">
        <v>0</v>
      </c>
      <c r="I160" s="9">
        <v>152.46666666666667</v>
      </c>
      <c r="J160" s="55">
        <v>152.46666666666667</v>
      </c>
    </row>
    <row r="161" spans="1:10" x14ac:dyDescent="0.3">
      <c r="A161" s="6">
        <f t="shared" si="2"/>
        <v>24</v>
      </c>
      <c r="B161" s="25" t="s">
        <v>6619</v>
      </c>
      <c r="C161" s="9">
        <v>0</v>
      </c>
      <c r="D161" s="9">
        <v>0</v>
      </c>
      <c r="E161" s="9">
        <v>0</v>
      </c>
      <c r="F161" s="9">
        <v>0</v>
      </c>
      <c r="G161" s="9">
        <v>0</v>
      </c>
      <c r="H161" s="9">
        <v>147.46666666666667</v>
      </c>
      <c r="I161" s="9">
        <v>0</v>
      </c>
      <c r="J161" s="55">
        <v>147.46666666666667</v>
      </c>
    </row>
    <row r="162" spans="1:10" x14ac:dyDescent="0.3">
      <c r="A162" s="6">
        <f t="shared" si="2"/>
        <v>25</v>
      </c>
      <c r="B162" s="25" t="s">
        <v>3197</v>
      </c>
      <c r="C162" s="9">
        <v>0</v>
      </c>
      <c r="D162" s="9">
        <v>144.35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55">
        <v>144.35</v>
      </c>
    </row>
    <row r="163" spans="1:10" x14ac:dyDescent="0.3">
      <c r="A163" s="6">
        <f t="shared" si="2"/>
        <v>26</v>
      </c>
      <c r="B163" s="25" t="s">
        <v>465</v>
      </c>
      <c r="C163" s="9">
        <v>0</v>
      </c>
      <c r="D163" s="9">
        <v>0</v>
      </c>
      <c r="E163" s="9">
        <v>0</v>
      </c>
      <c r="F163" s="9">
        <v>0</v>
      </c>
      <c r="G163" s="9">
        <v>0</v>
      </c>
      <c r="H163" s="9">
        <v>0</v>
      </c>
      <c r="I163" s="9">
        <v>142.03333333333333</v>
      </c>
      <c r="J163" s="55">
        <v>142.03333333333333</v>
      </c>
    </row>
    <row r="164" spans="1:10" x14ac:dyDescent="0.3">
      <c r="A164" s="6">
        <f t="shared" si="2"/>
        <v>27</v>
      </c>
      <c r="B164" s="25" t="s">
        <v>2086</v>
      </c>
      <c r="C164" s="9">
        <v>0</v>
      </c>
      <c r="D164" s="9">
        <v>0</v>
      </c>
      <c r="E164" s="9">
        <v>139.03333333333333</v>
      </c>
      <c r="F164" s="9">
        <v>0</v>
      </c>
      <c r="G164" s="9">
        <v>0</v>
      </c>
      <c r="H164" s="9">
        <v>0</v>
      </c>
      <c r="I164" s="9">
        <v>0</v>
      </c>
      <c r="J164" s="55">
        <v>139.03333333333333</v>
      </c>
    </row>
    <row r="165" spans="1:10" x14ac:dyDescent="0.3">
      <c r="A165" s="6">
        <f t="shared" si="2"/>
        <v>28</v>
      </c>
      <c r="B165" s="25" t="s">
        <v>78</v>
      </c>
      <c r="C165" s="9">
        <v>0</v>
      </c>
      <c r="D165" s="9">
        <v>136.93333333333334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55">
        <v>136.93333333333334</v>
      </c>
    </row>
    <row r="166" spans="1:10" x14ac:dyDescent="0.3">
      <c r="A166" s="6">
        <f t="shared" si="2"/>
        <v>29</v>
      </c>
      <c r="B166" s="25" t="s">
        <v>2061</v>
      </c>
      <c r="C166" s="9">
        <v>132.81666666666666</v>
      </c>
      <c r="D166" s="9">
        <v>0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55">
        <v>132.81666666666666</v>
      </c>
    </row>
    <row r="167" spans="1:10" x14ac:dyDescent="0.3">
      <c r="A167" s="6">
        <f t="shared" si="2"/>
        <v>30</v>
      </c>
      <c r="B167" s="25" t="s">
        <v>752</v>
      </c>
      <c r="C167" s="9">
        <v>126.4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55">
        <v>126.4</v>
      </c>
    </row>
    <row r="168" spans="1:10" x14ac:dyDescent="0.3">
      <c r="A168" s="6">
        <f t="shared" si="2"/>
        <v>31</v>
      </c>
      <c r="B168" s="25" t="s">
        <v>672</v>
      </c>
      <c r="C168" s="9">
        <v>0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122.16666666666667</v>
      </c>
      <c r="J168" s="55">
        <v>122.16666666666667</v>
      </c>
    </row>
    <row r="169" spans="1:10" x14ac:dyDescent="0.3">
      <c r="A169" s="6">
        <f t="shared" si="2"/>
        <v>32</v>
      </c>
      <c r="B169" s="25" t="s">
        <v>4118</v>
      </c>
      <c r="C169" s="9">
        <v>0</v>
      </c>
      <c r="D169" s="9">
        <v>0</v>
      </c>
      <c r="E169" s="9">
        <v>118.08333333333333</v>
      </c>
      <c r="F169" s="9">
        <v>0</v>
      </c>
      <c r="G169" s="9">
        <v>0</v>
      </c>
      <c r="H169" s="9">
        <v>0</v>
      </c>
      <c r="I169" s="9">
        <v>0</v>
      </c>
      <c r="J169" s="55">
        <v>118.08333333333333</v>
      </c>
    </row>
    <row r="170" spans="1:10" x14ac:dyDescent="0.3">
      <c r="A170" s="6">
        <f t="shared" si="2"/>
        <v>33</v>
      </c>
      <c r="B170" s="25" t="s">
        <v>3201</v>
      </c>
      <c r="C170" s="9">
        <v>0</v>
      </c>
      <c r="D170" s="9">
        <v>114.58333333333333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55">
        <v>114.58333333333333</v>
      </c>
    </row>
    <row r="171" spans="1:10" x14ac:dyDescent="0.3">
      <c r="A171" s="6">
        <f t="shared" si="2"/>
        <v>34</v>
      </c>
      <c r="B171" s="25" t="s">
        <v>2067</v>
      </c>
      <c r="C171" s="9">
        <v>110.68333333333334</v>
      </c>
      <c r="D171" s="9">
        <v>0</v>
      </c>
      <c r="E171" s="9">
        <v>0</v>
      </c>
      <c r="F171" s="9">
        <v>0</v>
      </c>
      <c r="G171" s="9">
        <v>0</v>
      </c>
      <c r="H171" s="9">
        <v>0</v>
      </c>
      <c r="I171" s="9">
        <v>0</v>
      </c>
      <c r="J171" s="55">
        <v>110.68333333333334</v>
      </c>
    </row>
    <row r="172" spans="1:10" x14ac:dyDescent="0.3">
      <c r="A172" s="6">
        <f t="shared" si="2"/>
        <v>35</v>
      </c>
      <c r="B172" s="25" t="s">
        <v>5882</v>
      </c>
      <c r="C172" s="9">
        <v>0</v>
      </c>
      <c r="D172" s="9">
        <v>0</v>
      </c>
      <c r="E172" s="9">
        <v>0</v>
      </c>
      <c r="F172" s="9">
        <v>0</v>
      </c>
      <c r="G172" s="9">
        <v>0</v>
      </c>
      <c r="H172" s="9">
        <v>0</v>
      </c>
      <c r="I172" s="9">
        <v>107.31666666666666</v>
      </c>
      <c r="J172" s="55">
        <v>107.31666666666666</v>
      </c>
    </row>
    <row r="173" spans="1:10" x14ac:dyDescent="0.3">
      <c r="A173" s="6">
        <f t="shared" si="2"/>
        <v>36</v>
      </c>
      <c r="B173" s="25" t="s">
        <v>4119</v>
      </c>
      <c r="C173" s="9">
        <v>0</v>
      </c>
      <c r="D173" s="9">
        <v>0</v>
      </c>
      <c r="E173" s="9">
        <v>104.03333333333333</v>
      </c>
      <c r="F173" s="9">
        <v>0</v>
      </c>
      <c r="G173" s="9">
        <v>0</v>
      </c>
      <c r="H173" s="9">
        <v>0</v>
      </c>
      <c r="I173" s="9">
        <v>0</v>
      </c>
      <c r="J173" s="55">
        <v>104.03333333333333</v>
      </c>
    </row>
    <row r="174" spans="1:10" x14ac:dyDescent="0.3">
      <c r="A174" s="6">
        <f t="shared" si="2"/>
        <v>37</v>
      </c>
      <c r="B174" s="25" t="s">
        <v>4120</v>
      </c>
      <c r="C174" s="9">
        <v>0</v>
      </c>
      <c r="D174" s="9">
        <v>0</v>
      </c>
      <c r="E174" s="9">
        <v>96.533333333333331</v>
      </c>
      <c r="F174" s="9">
        <v>0</v>
      </c>
      <c r="G174" s="9">
        <v>0</v>
      </c>
      <c r="H174" s="9">
        <v>0</v>
      </c>
      <c r="I174" s="9">
        <v>0</v>
      </c>
      <c r="J174" s="55">
        <v>96.533333333333331</v>
      </c>
    </row>
    <row r="175" spans="1:10" x14ac:dyDescent="0.3">
      <c r="A175" s="6">
        <f t="shared" si="2"/>
        <v>38</v>
      </c>
      <c r="B175" s="25" t="s">
        <v>2025</v>
      </c>
      <c r="C175" s="9">
        <v>0</v>
      </c>
      <c r="D175" s="9">
        <v>0</v>
      </c>
      <c r="E175" s="9">
        <v>0</v>
      </c>
      <c r="F175" s="9">
        <v>0</v>
      </c>
      <c r="G175" s="9">
        <v>0</v>
      </c>
      <c r="H175" s="9">
        <v>0</v>
      </c>
      <c r="I175" s="9">
        <v>88.2</v>
      </c>
      <c r="J175" s="55">
        <v>88.2</v>
      </c>
    </row>
    <row r="176" spans="1:10" x14ac:dyDescent="0.3">
      <c r="A176" s="6">
        <f t="shared" si="2"/>
        <v>39</v>
      </c>
      <c r="B176" s="25" t="s">
        <v>6620</v>
      </c>
      <c r="C176" s="9">
        <v>0</v>
      </c>
      <c r="D176" s="9">
        <v>0</v>
      </c>
      <c r="E176" s="9">
        <v>0</v>
      </c>
      <c r="F176" s="9">
        <v>0</v>
      </c>
      <c r="G176" s="9">
        <v>0</v>
      </c>
      <c r="H176" s="9">
        <v>84.899999930000007</v>
      </c>
      <c r="I176" s="9">
        <v>0</v>
      </c>
      <c r="J176" s="55">
        <v>84.899999930000007</v>
      </c>
    </row>
    <row r="177" spans="1:10" x14ac:dyDescent="0.3">
      <c r="A177" s="6">
        <f t="shared" si="2"/>
        <v>40</v>
      </c>
      <c r="B177" s="25" t="s">
        <v>6621</v>
      </c>
      <c r="C177" s="9">
        <v>0</v>
      </c>
      <c r="D177" s="9">
        <v>0</v>
      </c>
      <c r="E177" s="9">
        <v>0</v>
      </c>
      <c r="F177" s="9">
        <v>0</v>
      </c>
      <c r="G177" s="9">
        <v>0</v>
      </c>
      <c r="H177" s="9">
        <v>84.899999919999999</v>
      </c>
      <c r="I177" s="9">
        <v>0</v>
      </c>
      <c r="J177" s="55">
        <v>84.899999919999999</v>
      </c>
    </row>
    <row r="178" spans="1:10" x14ac:dyDescent="0.3">
      <c r="A178" s="6">
        <f t="shared" si="2"/>
        <v>41</v>
      </c>
      <c r="B178" s="25" t="s">
        <v>5096</v>
      </c>
      <c r="C178" s="9">
        <v>0</v>
      </c>
      <c r="D178" s="9">
        <v>0</v>
      </c>
      <c r="E178" s="9">
        <v>0</v>
      </c>
      <c r="F178" s="9">
        <v>0</v>
      </c>
      <c r="G178" s="9">
        <v>84.583333333333343</v>
      </c>
      <c r="H178" s="9">
        <v>0</v>
      </c>
      <c r="I178" s="9">
        <v>0</v>
      </c>
      <c r="J178" s="55">
        <v>84.583333333333343</v>
      </c>
    </row>
    <row r="179" spans="1:10" x14ac:dyDescent="0.3">
      <c r="A179" s="6">
        <f t="shared" si="2"/>
        <v>42</v>
      </c>
      <c r="B179" s="25" t="s">
        <v>2103</v>
      </c>
      <c r="C179" s="9">
        <v>0</v>
      </c>
      <c r="D179" s="9">
        <v>83.999999880000004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55">
        <v>83.999999880000004</v>
      </c>
    </row>
    <row r="180" spans="1:10" x14ac:dyDescent="0.3">
      <c r="A180" s="6">
        <f t="shared" si="2"/>
        <v>43</v>
      </c>
      <c r="B180" s="25" t="s">
        <v>3208</v>
      </c>
      <c r="C180" s="9">
        <v>0</v>
      </c>
      <c r="D180" s="9">
        <v>83.999999869999996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55">
        <v>83.999999869999996</v>
      </c>
    </row>
    <row r="181" spans="1:10" x14ac:dyDescent="0.3">
      <c r="A181" s="6">
        <f t="shared" ref="A181:A209" si="3">IF(SUM(C181:N181)=0,"",IF(SUM(C180:N180)=0,IF(SUM(C181:N181)&gt;0,1,A180+1),A180+1))</f>
        <v>44</v>
      </c>
      <c r="B181" s="25" t="s">
        <v>4115</v>
      </c>
      <c r="C181" s="9">
        <v>0</v>
      </c>
      <c r="D181" s="9">
        <v>0</v>
      </c>
      <c r="E181" s="9">
        <v>0</v>
      </c>
      <c r="F181" s="9">
        <v>0</v>
      </c>
      <c r="G181" s="9">
        <v>80.299999929999998</v>
      </c>
      <c r="H181" s="9">
        <v>0</v>
      </c>
      <c r="I181" s="9">
        <v>0</v>
      </c>
      <c r="J181" s="55">
        <v>80.299999929999998</v>
      </c>
    </row>
    <row r="182" spans="1:10" x14ac:dyDescent="0.3">
      <c r="A182" s="6">
        <f t="shared" si="3"/>
        <v>45</v>
      </c>
      <c r="B182" s="25" t="s">
        <v>329</v>
      </c>
      <c r="C182" s="9">
        <v>79.999999919999993</v>
      </c>
      <c r="D182" s="9">
        <v>0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55">
        <v>79.999999919999993</v>
      </c>
    </row>
    <row r="183" spans="1:10" x14ac:dyDescent="0.3">
      <c r="A183" s="6">
        <f t="shared" si="3"/>
        <v>46</v>
      </c>
      <c r="B183" s="25" t="s">
        <v>7226</v>
      </c>
      <c r="C183" s="9">
        <v>0</v>
      </c>
      <c r="D183" s="9">
        <v>0</v>
      </c>
      <c r="E183" s="9">
        <v>0</v>
      </c>
      <c r="F183" s="9">
        <v>0</v>
      </c>
      <c r="G183" s="9">
        <v>0</v>
      </c>
      <c r="H183" s="9">
        <v>0</v>
      </c>
      <c r="I183" s="9">
        <v>79.999999919999993</v>
      </c>
      <c r="J183" s="55">
        <v>79.999999919999993</v>
      </c>
    </row>
    <row r="184" spans="1:10" x14ac:dyDescent="0.3">
      <c r="A184" s="6">
        <f t="shared" si="3"/>
        <v>47</v>
      </c>
      <c r="B184" s="25" t="s">
        <v>2077</v>
      </c>
      <c r="C184" s="9">
        <v>79.99999991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55">
        <v>79.99999991</v>
      </c>
    </row>
    <row r="185" spans="1:10" x14ac:dyDescent="0.3">
      <c r="A185" s="6">
        <f t="shared" si="3"/>
        <v>48</v>
      </c>
      <c r="B185" s="25" t="s">
        <v>1053</v>
      </c>
      <c r="C185" s="9">
        <v>79.999999889999998</v>
      </c>
      <c r="D185" s="9">
        <v>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55">
        <v>79.999999889999998</v>
      </c>
    </row>
    <row r="186" spans="1:10" x14ac:dyDescent="0.3">
      <c r="A186" s="6">
        <f t="shared" si="3"/>
        <v>49</v>
      </c>
      <c r="B186" s="25" t="s">
        <v>956</v>
      </c>
      <c r="C186" s="9">
        <v>79.999999880000004</v>
      </c>
      <c r="D186" s="9">
        <v>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55">
        <v>79.999999880000004</v>
      </c>
    </row>
    <row r="187" spans="1:10" x14ac:dyDescent="0.3">
      <c r="A187" s="6">
        <f t="shared" si="3"/>
        <v>50</v>
      </c>
      <c r="B187" s="25" t="s">
        <v>196</v>
      </c>
      <c r="C187" s="9">
        <v>79.999999869999996</v>
      </c>
      <c r="D187" s="9">
        <v>0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55">
        <v>79.999999869999996</v>
      </c>
    </row>
    <row r="188" spans="1:10" x14ac:dyDescent="0.3">
      <c r="A188" s="6" t="str">
        <f t="shared" si="3"/>
        <v/>
      </c>
      <c r="B188" s="4"/>
      <c r="C188" s="9"/>
      <c r="D188" s="9"/>
      <c r="E188" s="9"/>
      <c r="F188" s="9"/>
      <c r="G188" s="9"/>
      <c r="H188" s="9"/>
      <c r="I188" s="9"/>
      <c r="J188" s="55"/>
    </row>
    <row r="189" spans="1:10" x14ac:dyDescent="0.3">
      <c r="A189" s="6" t="str">
        <f t="shared" si="3"/>
        <v/>
      </c>
      <c r="B189" s="4" t="s">
        <v>473</v>
      </c>
      <c r="C189" s="9"/>
      <c r="D189" s="9"/>
      <c r="E189" s="9"/>
      <c r="F189" s="9"/>
      <c r="G189" s="9"/>
      <c r="H189" s="9"/>
      <c r="I189" s="9"/>
      <c r="J189" s="55"/>
    </row>
    <row r="190" spans="1:10" x14ac:dyDescent="0.3">
      <c r="A190" s="6">
        <f t="shared" si="3"/>
        <v>1</v>
      </c>
      <c r="B190" s="25" t="s">
        <v>5887</v>
      </c>
      <c r="C190" s="9">
        <v>0</v>
      </c>
      <c r="D190" s="9">
        <v>0</v>
      </c>
      <c r="E190" s="9">
        <v>0</v>
      </c>
      <c r="F190" s="9">
        <v>0</v>
      </c>
      <c r="G190" s="9">
        <v>173.08333333333334</v>
      </c>
      <c r="H190" s="9">
        <v>0</v>
      </c>
      <c r="I190" s="9">
        <v>263.35000000000002</v>
      </c>
      <c r="J190" s="55">
        <v>436.43333333333339</v>
      </c>
    </row>
    <row r="191" spans="1:10" x14ac:dyDescent="0.3">
      <c r="A191" s="6">
        <f t="shared" si="3"/>
        <v>2</v>
      </c>
      <c r="B191" s="25" t="s">
        <v>3250</v>
      </c>
      <c r="C191" s="9">
        <v>0</v>
      </c>
      <c r="D191" s="9">
        <v>0</v>
      </c>
      <c r="E191" s="9">
        <v>0</v>
      </c>
      <c r="F191" s="9">
        <v>109.11666666666667</v>
      </c>
      <c r="G191" s="9">
        <v>133.05000000000001</v>
      </c>
      <c r="H191" s="9">
        <v>193.58333333333334</v>
      </c>
      <c r="I191" s="9">
        <v>0</v>
      </c>
      <c r="J191" s="55">
        <v>435.75</v>
      </c>
    </row>
    <row r="192" spans="1:10" x14ac:dyDescent="0.3">
      <c r="A192" s="6">
        <f t="shared" si="3"/>
        <v>3</v>
      </c>
      <c r="B192" s="25" t="s">
        <v>3203</v>
      </c>
      <c r="C192" s="9">
        <v>0</v>
      </c>
      <c r="D192" s="9">
        <v>106.41666666666667</v>
      </c>
      <c r="E192" s="9">
        <v>165.76666666666665</v>
      </c>
      <c r="F192" s="9">
        <v>96.250000000000014</v>
      </c>
      <c r="G192" s="9">
        <v>0</v>
      </c>
      <c r="H192" s="9">
        <v>0</v>
      </c>
      <c r="I192" s="9">
        <v>0</v>
      </c>
      <c r="J192" s="55">
        <v>368.43333333333334</v>
      </c>
    </row>
    <row r="193" spans="1:10" x14ac:dyDescent="0.3">
      <c r="A193" s="6">
        <f t="shared" si="3"/>
        <v>4</v>
      </c>
      <c r="B193" s="25" t="s">
        <v>4121</v>
      </c>
      <c r="C193" s="9">
        <v>0</v>
      </c>
      <c r="D193" s="9">
        <v>0</v>
      </c>
      <c r="E193" s="9">
        <v>123.35</v>
      </c>
      <c r="F193" s="9">
        <v>134.58333333333334</v>
      </c>
      <c r="G193" s="9">
        <v>0</v>
      </c>
      <c r="H193" s="9">
        <v>0</v>
      </c>
      <c r="I193" s="9">
        <v>0</v>
      </c>
      <c r="J193" s="55">
        <v>257.93333333333334</v>
      </c>
    </row>
    <row r="194" spans="1:10" x14ac:dyDescent="0.3">
      <c r="A194" s="6">
        <f t="shared" si="3"/>
        <v>5</v>
      </c>
      <c r="B194" s="25" t="s">
        <v>3205</v>
      </c>
      <c r="C194" s="9">
        <v>0</v>
      </c>
      <c r="D194" s="9">
        <v>83.999999979999998</v>
      </c>
      <c r="E194" s="9">
        <v>129.16666666666669</v>
      </c>
      <c r="F194" s="9">
        <v>0</v>
      </c>
      <c r="G194" s="9">
        <v>0</v>
      </c>
      <c r="H194" s="9">
        <v>0</v>
      </c>
      <c r="I194" s="9">
        <v>0</v>
      </c>
      <c r="J194" s="55">
        <v>213.16666664666667</v>
      </c>
    </row>
    <row r="195" spans="1:10" x14ac:dyDescent="0.3">
      <c r="A195" s="6">
        <f t="shared" si="3"/>
        <v>6</v>
      </c>
      <c r="B195" s="25" t="s">
        <v>6622</v>
      </c>
      <c r="C195" s="9">
        <v>0</v>
      </c>
      <c r="D195" s="9">
        <v>0</v>
      </c>
      <c r="E195" s="9">
        <v>0</v>
      </c>
      <c r="F195" s="9">
        <v>0</v>
      </c>
      <c r="G195" s="9">
        <v>0</v>
      </c>
      <c r="H195" s="9">
        <v>171</v>
      </c>
      <c r="I195" s="9">
        <v>0</v>
      </c>
      <c r="J195" s="55">
        <v>171</v>
      </c>
    </row>
    <row r="196" spans="1:10" x14ac:dyDescent="0.3">
      <c r="A196" s="6">
        <f t="shared" si="3"/>
        <v>7</v>
      </c>
      <c r="B196" s="25" t="s">
        <v>2074</v>
      </c>
      <c r="C196" s="9">
        <v>79.999999979999998</v>
      </c>
      <c r="D196" s="9">
        <v>0</v>
      </c>
      <c r="E196" s="9">
        <v>0</v>
      </c>
      <c r="F196" s="9">
        <v>0</v>
      </c>
      <c r="G196" s="9">
        <v>0</v>
      </c>
      <c r="H196" s="9">
        <v>0</v>
      </c>
      <c r="I196" s="9">
        <v>79.999999970000005</v>
      </c>
      <c r="J196" s="55">
        <v>159.99999995000002</v>
      </c>
    </row>
    <row r="197" spans="1:10" x14ac:dyDescent="0.3">
      <c r="A197" s="6">
        <f t="shared" si="3"/>
        <v>8</v>
      </c>
      <c r="B197" s="25" t="s">
        <v>464</v>
      </c>
      <c r="C197" s="9">
        <v>0</v>
      </c>
      <c r="D197" s="9">
        <v>0</v>
      </c>
      <c r="E197" s="9">
        <v>0</v>
      </c>
      <c r="F197" s="9">
        <v>0</v>
      </c>
      <c r="G197" s="9">
        <v>0</v>
      </c>
      <c r="H197" s="9">
        <v>0</v>
      </c>
      <c r="I197" s="9">
        <v>147.36666666666667</v>
      </c>
      <c r="J197" s="55">
        <v>147.36666666666667</v>
      </c>
    </row>
    <row r="198" spans="1:10" x14ac:dyDescent="0.3">
      <c r="A198" s="6">
        <f t="shared" si="3"/>
        <v>9</v>
      </c>
      <c r="B198" s="25" t="s">
        <v>193</v>
      </c>
      <c r="C198" s="9">
        <v>0</v>
      </c>
      <c r="D198" s="9">
        <v>0</v>
      </c>
      <c r="E198" s="9">
        <v>0</v>
      </c>
      <c r="F198" s="9">
        <v>0</v>
      </c>
      <c r="G198" s="9">
        <v>0</v>
      </c>
      <c r="H198" s="9">
        <v>129.51666666666668</v>
      </c>
      <c r="I198" s="9">
        <v>0</v>
      </c>
      <c r="J198" s="55">
        <v>129.51666666666668</v>
      </c>
    </row>
    <row r="199" spans="1:10" x14ac:dyDescent="0.3">
      <c r="A199" s="6">
        <f t="shared" si="3"/>
        <v>10</v>
      </c>
      <c r="B199" s="25" t="s">
        <v>3251</v>
      </c>
      <c r="C199" s="9">
        <v>0</v>
      </c>
      <c r="D199" s="9">
        <v>0</v>
      </c>
      <c r="E199" s="9">
        <v>0</v>
      </c>
      <c r="F199" s="9">
        <v>104.08333333333334</v>
      </c>
      <c r="G199" s="9">
        <v>0</v>
      </c>
      <c r="H199" s="9">
        <v>0</v>
      </c>
      <c r="I199" s="9">
        <v>0</v>
      </c>
      <c r="J199" s="55">
        <v>104.08333333333334</v>
      </c>
    </row>
    <row r="200" spans="1:10" x14ac:dyDescent="0.3">
      <c r="A200" s="6">
        <f t="shared" si="3"/>
        <v>11</v>
      </c>
      <c r="B200" s="25" t="s">
        <v>235</v>
      </c>
      <c r="C200" s="9">
        <v>79.999999990000006</v>
      </c>
      <c r="D200" s="9">
        <v>0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55">
        <v>79.999999990000006</v>
      </c>
    </row>
    <row r="201" spans="1:10" x14ac:dyDescent="0.3">
      <c r="A201" s="6" t="str">
        <f t="shared" si="3"/>
        <v/>
      </c>
      <c r="B201" s="4"/>
      <c r="C201" s="9"/>
      <c r="D201" s="9"/>
      <c r="E201" s="9"/>
      <c r="F201" s="9"/>
      <c r="G201" s="9"/>
      <c r="H201" s="9"/>
      <c r="I201" s="9"/>
      <c r="J201" s="55"/>
    </row>
    <row r="202" spans="1:10" x14ac:dyDescent="0.3">
      <c r="A202" s="6" t="str">
        <f t="shared" si="3"/>
        <v/>
      </c>
      <c r="B202" s="4" t="s">
        <v>470</v>
      </c>
      <c r="C202" s="9"/>
      <c r="D202" s="9"/>
      <c r="E202" s="9"/>
      <c r="F202" s="9"/>
      <c r="G202" s="9"/>
      <c r="H202" s="9"/>
      <c r="I202" s="9"/>
      <c r="J202" s="55"/>
    </row>
    <row r="203" spans="1:10" x14ac:dyDescent="0.3">
      <c r="A203" s="6">
        <f t="shared" si="3"/>
        <v>1</v>
      </c>
      <c r="B203" s="25" t="s">
        <v>3210</v>
      </c>
      <c r="C203" s="9">
        <v>0</v>
      </c>
      <c r="D203" s="9">
        <v>263</v>
      </c>
      <c r="E203" s="9">
        <v>263</v>
      </c>
      <c r="F203" s="9">
        <v>255.86666666666667</v>
      </c>
      <c r="G203" s="9">
        <v>0</v>
      </c>
      <c r="H203" s="9">
        <v>0</v>
      </c>
      <c r="I203" s="9">
        <v>260</v>
      </c>
      <c r="J203" s="55">
        <v>1041.8666666666668</v>
      </c>
    </row>
    <row r="204" spans="1:10" x14ac:dyDescent="0.3">
      <c r="A204" s="6">
        <f t="shared" si="3"/>
        <v>2</v>
      </c>
      <c r="B204" s="25" t="s">
        <v>467</v>
      </c>
      <c r="C204" s="9">
        <v>244.21666666666667</v>
      </c>
      <c r="D204" s="9">
        <v>245.28333333333333</v>
      </c>
      <c r="E204" s="9">
        <v>0</v>
      </c>
      <c r="F204" s="9">
        <v>242.51666666666668</v>
      </c>
      <c r="G204" s="9">
        <v>0</v>
      </c>
      <c r="H204" s="9">
        <v>0</v>
      </c>
      <c r="I204" s="9">
        <v>0</v>
      </c>
      <c r="J204" s="55">
        <v>732.01666666666665</v>
      </c>
    </row>
    <row r="205" spans="1:10" x14ac:dyDescent="0.3">
      <c r="A205" s="6">
        <f t="shared" si="3"/>
        <v>3</v>
      </c>
      <c r="B205" s="25" t="s">
        <v>2120</v>
      </c>
      <c r="C205" s="9">
        <v>0</v>
      </c>
      <c r="D205" s="9">
        <v>213.41666666666666</v>
      </c>
      <c r="E205" s="9">
        <v>257.36666666666667</v>
      </c>
      <c r="F205" s="9">
        <v>0</v>
      </c>
      <c r="G205" s="9">
        <v>0</v>
      </c>
      <c r="H205" s="9">
        <v>0</v>
      </c>
      <c r="I205" s="9">
        <v>249.71666666666667</v>
      </c>
      <c r="J205" s="55">
        <v>720.5</v>
      </c>
    </row>
    <row r="206" spans="1:10" x14ac:dyDescent="0.3">
      <c r="A206" s="6">
        <f t="shared" si="3"/>
        <v>4</v>
      </c>
      <c r="B206" s="25" t="s">
        <v>3247</v>
      </c>
      <c r="C206" s="9">
        <v>0</v>
      </c>
      <c r="D206" s="9">
        <v>0</v>
      </c>
      <c r="E206" s="9">
        <v>0</v>
      </c>
      <c r="F206" s="9">
        <v>0</v>
      </c>
      <c r="G206" s="9">
        <v>248.53333333333333</v>
      </c>
      <c r="H206" s="9">
        <v>0</v>
      </c>
      <c r="I206" s="9">
        <v>254.81666666666666</v>
      </c>
      <c r="J206" s="55">
        <v>503.35</v>
      </c>
    </row>
    <row r="207" spans="1:10" x14ac:dyDescent="0.3">
      <c r="A207" s="6">
        <f t="shared" si="3"/>
        <v>5</v>
      </c>
      <c r="B207" s="25" t="s">
        <v>5888</v>
      </c>
      <c r="C207" s="9">
        <v>0</v>
      </c>
      <c r="D207" s="9">
        <v>0</v>
      </c>
      <c r="E207" s="9">
        <v>0</v>
      </c>
      <c r="F207" s="9">
        <v>0</v>
      </c>
      <c r="G207" s="9">
        <v>260.39999999999998</v>
      </c>
      <c r="H207" s="9">
        <v>0</v>
      </c>
      <c r="I207" s="9">
        <v>230.75</v>
      </c>
      <c r="J207" s="55">
        <v>491.15</v>
      </c>
    </row>
    <row r="208" spans="1:10" x14ac:dyDescent="0.3">
      <c r="A208" s="6">
        <f t="shared" si="3"/>
        <v>6</v>
      </c>
      <c r="B208" s="25" t="s">
        <v>194</v>
      </c>
      <c r="C208" s="9">
        <v>260</v>
      </c>
      <c r="D208" s="9">
        <v>0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55">
        <v>260</v>
      </c>
    </row>
    <row r="209" spans="1:10" x14ac:dyDescent="0.3">
      <c r="A209" s="6">
        <f t="shared" si="3"/>
        <v>7</v>
      </c>
      <c r="B209" s="25" t="s">
        <v>2086</v>
      </c>
      <c r="C209" s="9">
        <v>254.93333333333334</v>
      </c>
      <c r="D209" s="9">
        <v>0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55">
        <v>254.93333333333334</v>
      </c>
    </row>
    <row r="210" spans="1:10" x14ac:dyDescent="0.3">
      <c r="A210" s="6">
        <f t="shared" ref="A210:A273" si="4">IF(SUM(C210:N210)=0,"",IF(SUM(C209:N209)=0,IF(SUM(C210:N210)&gt;0,1,A209+1),A209+1))</f>
        <v>8</v>
      </c>
      <c r="B210" s="25" t="s">
        <v>3212</v>
      </c>
      <c r="C210" s="9">
        <v>0</v>
      </c>
      <c r="D210" s="9">
        <v>253.83333333333334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55">
        <v>253.83333333333334</v>
      </c>
    </row>
    <row r="211" spans="1:10" x14ac:dyDescent="0.3">
      <c r="A211" s="6">
        <f t="shared" si="4"/>
        <v>9</v>
      </c>
      <c r="B211" s="25" t="s">
        <v>3226</v>
      </c>
      <c r="C211" s="9">
        <v>0</v>
      </c>
      <c r="D211" s="9">
        <v>0</v>
      </c>
      <c r="E211" s="9">
        <v>0</v>
      </c>
      <c r="F211" s="9">
        <v>247.66666666666666</v>
      </c>
      <c r="G211" s="9">
        <v>0</v>
      </c>
      <c r="H211" s="9">
        <v>0</v>
      </c>
      <c r="I211" s="9">
        <v>0</v>
      </c>
      <c r="J211" s="55">
        <v>247.66666666666666</v>
      </c>
    </row>
    <row r="212" spans="1:10" x14ac:dyDescent="0.3">
      <c r="A212" s="6">
        <f t="shared" si="4"/>
        <v>10</v>
      </c>
      <c r="B212" s="25" t="s">
        <v>2046</v>
      </c>
      <c r="C212" s="9">
        <v>0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  <c r="I212" s="9">
        <v>244.58333333333334</v>
      </c>
      <c r="J212" s="55">
        <v>244.58333333333334</v>
      </c>
    </row>
    <row r="213" spans="1:10" x14ac:dyDescent="0.3">
      <c r="A213" s="6">
        <f t="shared" si="4"/>
        <v>11</v>
      </c>
      <c r="B213" s="25" t="s">
        <v>752</v>
      </c>
      <c r="C213" s="9">
        <v>0</v>
      </c>
      <c r="D213" s="9">
        <v>0</v>
      </c>
      <c r="E213" s="9">
        <v>0</v>
      </c>
      <c r="F213" s="9">
        <v>0</v>
      </c>
      <c r="G213" s="9">
        <v>0</v>
      </c>
      <c r="H213" s="9">
        <v>222.78333333333333</v>
      </c>
      <c r="I213" s="9">
        <v>0</v>
      </c>
      <c r="J213" s="55">
        <v>222.78333333333333</v>
      </c>
    </row>
    <row r="214" spans="1:10" x14ac:dyDescent="0.3">
      <c r="A214" s="6">
        <f t="shared" si="4"/>
        <v>12</v>
      </c>
      <c r="B214" s="25" t="s">
        <v>2106</v>
      </c>
      <c r="C214" s="9">
        <v>0</v>
      </c>
      <c r="D214" s="9">
        <v>0</v>
      </c>
      <c r="E214" s="9">
        <v>0</v>
      </c>
      <c r="F214" s="9">
        <v>0</v>
      </c>
      <c r="G214" s="9">
        <v>211.61666666666667</v>
      </c>
      <c r="H214" s="9">
        <v>0</v>
      </c>
      <c r="I214" s="9">
        <v>0</v>
      </c>
      <c r="J214" s="55">
        <v>211.61666666666667</v>
      </c>
    </row>
    <row r="215" spans="1:10" x14ac:dyDescent="0.3">
      <c r="A215" s="6">
        <f t="shared" si="4"/>
        <v>13</v>
      </c>
      <c r="B215" s="25" t="s">
        <v>1189</v>
      </c>
      <c r="C215" s="9">
        <v>0</v>
      </c>
      <c r="D215" s="9">
        <v>0</v>
      </c>
      <c r="E215" s="9">
        <v>0</v>
      </c>
      <c r="F215" s="9">
        <v>0</v>
      </c>
      <c r="G215" s="9">
        <v>206.36666666666667</v>
      </c>
      <c r="H215" s="9">
        <v>0</v>
      </c>
      <c r="I215" s="9">
        <v>0</v>
      </c>
      <c r="J215" s="55">
        <v>206.36666666666667</v>
      </c>
    </row>
    <row r="216" spans="1:10" x14ac:dyDescent="0.3">
      <c r="A216" s="6">
        <f t="shared" si="4"/>
        <v>14</v>
      </c>
      <c r="B216" s="25" t="s">
        <v>482</v>
      </c>
      <c r="C216" s="9">
        <v>0</v>
      </c>
      <c r="D216" s="9">
        <v>0</v>
      </c>
      <c r="E216" s="9">
        <v>0</v>
      </c>
      <c r="F216" s="9">
        <v>0</v>
      </c>
      <c r="G216" s="9">
        <v>0</v>
      </c>
      <c r="H216" s="9">
        <v>0</v>
      </c>
      <c r="I216" s="9">
        <v>198</v>
      </c>
      <c r="J216" s="55">
        <v>198</v>
      </c>
    </row>
    <row r="217" spans="1:10" x14ac:dyDescent="0.3">
      <c r="A217" s="6">
        <f t="shared" si="4"/>
        <v>15</v>
      </c>
      <c r="B217" s="25" t="s">
        <v>6623</v>
      </c>
      <c r="C217" s="9">
        <v>0</v>
      </c>
      <c r="D217" s="9">
        <v>0</v>
      </c>
      <c r="E217" s="9">
        <v>0</v>
      </c>
      <c r="F217" s="9">
        <v>0</v>
      </c>
      <c r="G217" s="9">
        <v>0</v>
      </c>
      <c r="H217" s="9">
        <v>164.26666666666665</v>
      </c>
      <c r="I217" s="9">
        <v>0</v>
      </c>
      <c r="J217" s="55">
        <v>164.26666666666665</v>
      </c>
    </row>
    <row r="218" spans="1:10" x14ac:dyDescent="0.3">
      <c r="A218" s="6" t="str">
        <f t="shared" si="4"/>
        <v/>
      </c>
      <c r="B218" s="4"/>
      <c r="C218" s="9"/>
      <c r="D218" s="9"/>
      <c r="E218" s="9"/>
      <c r="F218" s="9"/>
      <c r="G218" s="9"/>
      <c r="H218" s="9"/>
      <c r="I218" s="9"/>
      <c r="J218" s="55"/>
    </row>
    <row r="219" spans="1:10" x14ac:dyDescent="0.3">
      <c r="A219" s="6" t="str">
        <f t="shared" si="4"/>
        <v/>
      </c>
      <c r="B219" s="4" t="s">
        <v>4122</v>
      </c>
      <c r="C219" s="9"/>
      <c r="D219" s="9"/>
      <c r="E219" s="9"/>
      <c r="F219" s="9"/>
      <c r="G219" s="9"/>
      <c r="H219" s="9"/>
      <c r="I219" s="9"/>
      <c r="J219" s="55"/>
    </row>
    <row r="220" spans="1:10" x14ac:dyDescent="0.3">
      <c r="A220" s="6">
        <f t="shared" si="4"/>
        <v>1</v>
      </c>
      <c r="B220" s="25" t="s">
        <v>4123</v>
      </c>
      <c r="C220" s="9">
        <v>0</v>
      </c>
      <c r="D220" s="9">
        <v>0</v>
      </c>
      <c r="E220" s="9">
        <v>241.36666666666667</v>
      </c>
      <c r="F220" s="9">
        <v>0</v>
      </c>
      <c r="G220" s="9">
        <v>0</v>
      </c>
      <c r="H220" s="9">
        <v>265.2</v>
      </c>
      <c r="I220" s="9">
        <v>0</v>
      </c>
      <c r="J220" s="55">
        <v>506.56666666666666</v>
      </c>
    </row>
    <row r="221" spans="1:10" x14ac:dyDescent="0.3">
      <c r="A221" s="6">
        <f t="shared" si="4"/>
        <v>2</v>
      </c>
      <c r="B221" s="25" t="s">
        <v>221</v>
      </c>
      <c r="C221" s="9">
        <v>0</v>
      </c>
      <c r="D221" s="9">
        <v>0</v>
      </c>
      <c r="E221" s="9">
        <v>247.08333333333334</v>
      </c>
      <c r="F221" s="9">
        <v>0</v>
      </c>
      <c r="G221" s="9">
        <v>172.60000000000002</v>
      </c>
      <c r="H221" s="9">
        <v>0</v>
      </c>
      <c r="I221" s="9">
        <v>0</v>
      </c>
      <c r="J221" s="55">
        <v>419.68333333333339</v>
      </c>
    </row>
    <row r="222" spans="1:10" x14ac:dyDescent="0.3">
      <c r="A222" s="6">
        <f t="shared" si="4"/>
        <v>3</v>
      </c>
      <c r="B222" s="25" t="s">
        <v>5099</v>
      </c>
      <c r="C222" s="9">
        <v>0</v>
      </c>
      <c r="D222" s="9">
        <v>0</v>
      </c>
      <c r="E222" s="9">
        <v>0</v>
      </c>
      <c r="F222" s="9">
        <v>261</v>
      </c>
      <c r="G222" s="9">
        <v>0</v>
      </c>
      <c r="H222" s="9">
        <v>0</v>
      </c>
      <c r="I222" s="9">
        <v>0</v>
      </c>
      <c r="J222" s="55">
        <v>261</v>
      </c>
    </row>
    <row r="223" spans="1:10" x14ac:dyDescent="0.3">
      <c r="A223" s="6">
        <f t="shared" si="4"/>
        <v>4</v>
      </c>
      <c r="B223" s="25" t="s">
        <v>2113</v>
      </c>
      <c r="C223" s="9">
        <v>0</v>
      </c>
      <c r="D223" s="9">
        <v>0</v>
      </c>
      <c r="E223" s="9">
        <v>0</v>
      </c>
      <c r="F223" s="9">
        <v>0</v>
      </c>
      <c r="G223" s="9">
        <v>200.25</v>
      </c>
      <c r="H223" s="9">
        <v>0</v>
      </c>
      <c r="I223" s="9">
        <v>0</v>
      </c>
      <c r="J223" s="55">
        <v>200.25</v>
      </c>
    </row>
    <row r="224" spans="1:10" x14ac:dyDescent="0.3">
      <c r="A224" s="6" t="str">
        <f t="shared" si="4"/>
        <v/>
      </c>
      <c r="B224" s="4"/>
      <c r="C224" s="9"/>
      <c r="D224" s="9"/>
      <c r="E224" s="9"/>
      <c r="F224" s="9"/>
      <c r="G224" s="9"/>
      <c r="H224" s="9"/>
      <c r="I224" s="9"/>
      <c r="J224" s="55"/>
    </row>
    <row r="225" spans="1:10" x14ac:dyDescent="0.3">
      <c r="A225" s="6" t="str">
        <f t="shared" si="4"/>
        <v/>
      </c>
      <c r="B225" s="4" t="s">
        <v>471</v>
      </c>
      <c r="C225" s="9"/>
      <c r="D225" s="9"/>
      <c r="E225" s="9"/>
      <c r="F225" s="9"/>
      <c r="G225" s="9"/>
      <c r="H225" s="9"/>
      <c r="I225" s="9"/>
      <c r="J225" s="55"/>
    </row>
    <row r="226" spans="1:10" x14ac:dyDescent="0.3">
      <c r="A226" s="6">
        <f t="shared" si="4"/>
        <v>1</v>
      </c>
      <c r="B226" s="25" t="s">
        <v>1054</v>
      </c>
      <c r="C226" s="9">
        <v>228.5</v>
      </c>
      <c r="D226" s="9">
        <v>249</v>
      </c>
      <c r="E226" s="9">
        <v>241</v>
      </c>
      <c r="F226" s="9">
        <v>0</v>
      </c>
      <c r="G226" s="9">
        <v>233.68333333333331</v>
      </c>
      <c r="H226" s="9">
        <v>242</v>
      </c>
      <c r="I226" s="9">
        <v>240</v>
      </c>
      <c r="J226" s="55">
        <v>1434.1833333333334</v>
      </c>
    </row>
    <row r="227" spans="1:10" x14ac:dyDescent="0.3">
      <c r="A227" s="6">
        <f t="shared" si="4"/>
        <v>2</v>
      </c>
      <c r="B227" s="25" t="s">
        <v>83</v>
      </c>
      <c r="C227" s="9">
        <v>172.78333333333333</v>
      </c>
      <c r="D227" s="9">
        <v>191.63333333333333</v>
      </c>
      <c r="E227" s="9">
        <v>170</v>
      </c>
      <c r="F227" s="9">
        <v>172.26666666666665</v>
      </c>
      <c r="G227" s="9">
        <v>0</v>
      </c>
      <c r="H227" s="9">
        <v>0</v>
      </c>
      <c r="I227" s="9">
        <v>140.15</v>
      </c>
      <c r="J227" s="55">
        <v>846.83333333333326</v>
      </c>
    </row>
    <row r="228" spans="1:10" x14ac:dyDescent="0.3">
      <c r="A228" s="6">
        <f t="shared" si="4"/>
        <v>3</v>
      </c>
      <c r="B228" s="25" t="s">
        <v>4128</v>
      </c>
      <c r="C228" s="9">
        <v>0</v>
      </c>
      <c r="D228" s="9">
        <v>0</v>
      </c>
      <c r="E228" s="9">
        <v>144.30000000000001</v>
      </c>
      <c r="F228" s="9">
        <v>235.65</v>
      </c>
      <c r="G228" s="9">
        <v>0</v>
      </c>
      <c r="H228" s="9">
        <v>222.76666666666668</v>
      </c>
      <c r="I228" s="9">
        <v>0</v>
      </c>
      <c r="J228" s="55">
        <v>602.7166666666667</v>
      </c>
    </row>
    <row r="229" spans="1:10" x14ac:dyDescent="0.3">
      <c r="A229" s="6">
        <f t="shared" si="4"/>
        <v>4</v>
      </c>
      <c r="B229" s="25" t="s">
        <v>82</v>
      </c>
      <c r="C229" s="9">
        <v>161.46666666666667</v>
      </c>
      <c r="D229" s="9">
        <v>0</v>
      </c>
      <c r="E229" s="9">
        <v>0</v>
      </c>
      <c r="F229" s="9">
        <v>0</v>
      </c>
      <c r="G229" s="9">
        <v>196.63333333333333</v>
      </c>
      <c r="H229" s="9">
        <v>0</v>
      </c>
      <c r="I229" s="9">
        <v>129.61666666666667</v>
      </c>
      <c r="J229" s="55">
        <v>487.7166666666667</v>
      </c>
    </row>
    <row r="230" spans="1:10" x14ac:dyDescent="0.3">
      <c r="A230" s="6">
        <f t="shared" si="4"/>
        <v>5</v>
      </c>
      <c r="B230" s="25" t="s">
        <v>5103</v>
      </c>
      <c r="C230" s="9">
        <v>0</v>
      </c>
      <c r="D230" s="9">
        <v>0</v>
      </c>
      <c r="E230" s="9">
        <v>0</v>
      </c>
      <c r="F230" s="9">
        <v>165.41666666666666</v>
      </c>
      <c r="G230" s="9">
        <v>162.89999999999998</v>
      </c>
      <c r="H230" s="9">
        <v>156.66666666666666</v>
      </c>
      <c r="I230" s="9">
        <v>0</v>
      </c>
      <c r="J230" s="55">
        <v>484.98333333333323</v>
      </c>
    </row>
    <row r="231" spans="1:10" x14ac:dyDescent="0.3">
      <c r="A231" s="6">
        <f t="shared" si="4"/>
        <v>6</v>
      </c>
      <c r="B231" s="25" t="s">
        <v>4124</v>
      </c>
      <c r="C231" s="9">
        <v>0</v>
      </c>
      <c r="D231" s="9">
        <v>0</v>
      </c>
      <c r="E231" s="9">
        <v>224.65</v>
      </c>
      <c r="F231" s="9">
        <v>241</v>
      </c>
      <c r="G231" s="9">
        <v>0</v>
      </c>
      <c r="H231" s="9">
        <v>0</v>
      </c>
      <c r="I231" s="9">
        <v>0</v>
      </c>
      <c r="J231" s="55">
        <v>465.65</v>
      </c>
    </row>
    <row r="232" spans="1:10" x14ac:dyDescent="0.3">
      <c r="A232" s="6">
        <f t="shared" si="4"/>
        <v>7</v>
      </c>
      <c r="B232" s="25" t="s">
        <v>3218</v>
      </c>
      <c r="C232" s="9">
        <v>240</v>
      </c>
      <c r="D232" s="9">
        <v>224.31666666666666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55">
        <v>464.31666666666666</v>
      </c>
    </row>
    <row r="233" spans="1:10" x14ac:dyDescent="0.3">
      <c r="A233" s="6">
        <f t="shared" si="4"/>
        <v>8</v>
      </c>
      <c r="B233" s="25" t="s">
        <v>1052</v>
      </c>
      <c r="C233" s="9">
        <v>183.66666666666666</v>
      </c>
      <c r="D233" s="9">
        <v>155.51666666666665</v>
      </c>
      <c r="E233" s="9">
        <v>0</v>
      </c>
      <c r="F233" s="9">
        <v>0</v>
      </c>
      <c r="G233" s="9">
        <v>0</v>
      </c>
      <c r="H233" s="9">
        <v>0</v>
      </c>
      <c r="I233" s="9">
        <v>105.68333333333334</v>
      </c>
      <c r="J233" s="55">
        <v>444.86666666666662</v>
      </c>
    </row>
    <row r="234" spans="1:10" x14ac:dyDescent="0.3">
      <c r="A234" s="6">
        <f t="shared" si="4"/>
        <v>9</v>
      </c>
      <c r="B234" s="25" t="s">
        <v>3221</v>
      </c>
      <c r="C234" s="9">
        <v>0</v>
      </c>
      <c r="D234" s="9">
        <v>180.23333333333335</v>
      </c>
      <c r="E234" s="9">
        <v>0</v>
      </c>
      <c r="F234" s="9">
        <v>0</v>
      </c>
      <c r="G234" s="9">
        <v>137.5</v>
      </c>
      <c r="H234" s="9">
        <v>110.6</v>
      </c>
      <c r="I234" s="9">
        <v>0</v>
      </c>
      <c r="J234" s="55">
        <v>428.33333333333337</v>
      </c>
    </row>
    <row r="235" spans="1:10" x14ac:dyDescent="0.3">
      <c r="A235" s="6">
        <f t="shared" si="4"/>
        <v>10</v>
      </c>
      <c r="B235" s="25" t="s">
        <v>4125</v>
      </c>
      <c r="C235" s="9">
        <v>0</v>
      </c>
      <c r="D235" s="9">
        <v>0</v>
      </c>
      <c r="E235" s="9">
        <v>218.61666666666667</v>
      </c>
      <c r="F235" s="9">
        <v>198.93333333333334</v>
      </c>
      <c r="G235" s="9">
        <v>0</v>
      </c>
      <c r="H235" s="9">
        <v>0</v>
      </c>
      <c r="I235" s="9">
        <v>0</v>
      </c>
      <c r="J235" s="55">
        <v>417.55</v>
      </c>
    </row>
    <row r="236" spans="1:10" x14ac:dyDescent="0.3">
      <c r="A236" s="6">
        <f t="shared" si="4"/>
        <v>11</v>
      </c>
      <c r="B236" s="25" t="s">
        <v>4117</v>
      </c>
      <c r="C236" s="9">
        <v>0</v>
      </c>
      <c r="D236" s="9">
        <v>0</v>
      </c>
      <c r="E236" s="9">
        <v>0</v>
      </c>
      <c r="F236" s="9">
        <v>0</v>
      </c>
      <c r="G236" s="9">
        <v>157.56666666666666</v>
      </c>
      <c r="H236" s="9">
        <v>170.36666666666667</v>
      </c>
      <c r="I236" s="9">
        <v>76.5</v>
      </c>
      <c r="J236" s="55">
        <v>404.43333333333334</v>
      </c>
    </row>
    <row r="237" spans="1:10" x14ac:dyDescent="0.3">
      <c r="A237" s="6">
        <f t="shared" si="4"/>
        <v>12</v>
      </c>
      <c r="B237" s="25" t="s">
        <v>71</v>
      </c>
      <c r="C237" s="9">
        <v>0</v>
      </c>
      <c r="D237" s="9">
        <v>0</v>
      </c>
      <c r="E237" s="9">
        <v>0</v>
      </c>
      <c r="F237" s="9">
        <v>0</v>
      </c>
      <c r="G237" s="9">
        <v>0</v>
      </c>
      <c r="H237" s="9">
        <v>151.48333333333335</v>
      </c>
      <c r="I237" s="9">
        <v>233.05</v>
      </c>
      <c r="J237" s="55">
        <v>384.53333333333336</v>
      </c>
    </row>
    <row r="238" spans="1:10" x14ac:dyDescent="0.3">
      <c r="A238" s="6">
        <f t="shared" si="4"/>
        <v>13</v>
      </c>
      <c r="B238" s="25" t="s">
        <v>466</v>
      </c>
      <c r="C238" s="9">
        <v>143.48333333333335</v>
      </c>
      <c r="D238" s="9">
        <v>229.46666666666667</v>
      </c>
      <c r="E238" s="9">
        <v>0</v>
      </c>
      <c r="F238" s="9">
        <v>0</v>
      </c>
      <c r="G238" s="9">
        <v>0</v>
      </c>
      <c r="H238" s="9">
        <v>0</v>
      </c>
      <c r="I238" s="9">
        <v>0</v>
      </c>
      <c r="J238" s="55">
        <v>372.95000000000005</v>
      </c>
    </row>
    <row r="239" spans="1:10" x14ac:dyDescent="0.3">
      <c r="A239" s="6">
        <f t="shared" si="4"/>
        <v>14</v>
      </c>
      <c r="B239" s="25" t="s">
        <v>2106</v>
      </c>
      <c r="C239" s="9">
        <v>120.25</v>
      </c>
      <c r="D239" s="9">
        <v>241.08333333333334</v>
      </c>
      <c r="E239" s="9">
        <v>0</v>
      </c>
      <c r="F239" s="9">
        <v>0</v>
      </c>
      <c r="G239" s="9">
        <v>0</v>
      </c>
      <c r="H239" s="9">
        <v>0</v>
      </c>
      <c r="I239" s="9">
        <v>0</v>
      </c>
      <c r="J239" s="55">
        <v>361.33333333333337</v>
      </c>
    </row>
    <row r="240" spans="1:10" x14ac:dyDescent="0.3">
      <c r="A240" s="6">
        <f t="shared" si="4"/>
        <v>15</v>
      </c>
      <c r="B240" s="25" t="s">
        <v>3226</v>
      </c>
      <c r="C240" s="9">
        <v>0</v>
      </c>
      <c r="D240" s="9">
        <v>150.21666666666667</v>
      </c>
      <c r="E240" s="9">
        <v>188.65</v>
      </c>
      <c r="F240" s="9">
        <v>0</v>
      </c>
      <c r="G240" s="9">
        <v>0</v>
      </c>
      <c r="H240" s="9">
        <v>0</v>
      </c>
      <c r="I240" s="9">
        <v>0</v>
      </c>
      <c r="J240" s="55">
        <v>338.86666666666667</v>
      </c>
    </row>
    <row r="241" spans="1:10" x14ac:dyDescent="0.3">
      <c r="A241" s="6">
        <f t="shared" si="4"/>
        <v>16</v>
      </c>
      <c r="B241" s="25" t="s">
        <v>672</v>
      </c>
      <c r="C241" s="9">
        <v>0</v>
      </c>
      <c r="D241" s="9">
        <v>163.18333333333334</v>
      </c>
      <c r="E241" s="9">
        <v>137.31666666666666</v>
      </c>
      <c r="F241" s="9">
        <v>0</v>
      </c>
      <c r="G241" s="9">
        <v>0</v>
      </c>
      <c r="H241" s="9">
        <v>0</v>
      </c>
      <c r="I241" s="9">
        <v>0</v>
      </c>
      <c r="J241" s="55">
        <v>300.5</v>
      </c>
    </row>
    <row r="242" spans="1:10" x14ac:dyDescent="0.3">
      <c r="A242" s="6">
        <f t="shared" si="4"/>
        <v>17</v>
      </c>
      <c r="B242" s="25" t="s">
        <v>838</v>
      </c>
      <c r="C242" s="9">
        <v>125.68333333333334</v>
      </c>
      <c r="D242" s="9">
        <v>0</v>
      </c>
      <c r="E242" s="9">
        <v>0</v>
      </c>
      <c r="F242" s="9">
        <v>146.06666666666666</v>
      </c>
      <c r="G242" s="9">
        <v>0</v>
      </c>
      <c r="H242" s="9">
        <v>0</v>
      </c>
      <c r="I242" s="9">
        <v>0</v>
      </c>
      <c r="J242" s="55">
        <v>271.75</v>
      </c>
    </row>
    <row r="243" spans="1:10" x14ac:dyDescent="0.3">
      <c r="A243" s="6">
        <f t="shared" si="4"/>
        <v>18</v>
      </c>
      <c r="B243" s="25" t="s">
        <v>2099</v>
      </c>
      <c r="C243" s="9">
        <v>148.6</v>
      </c>
      <c r="D243" s="9">
        <v>0</v>
      </c>
      <c r="E243" s="9">
        <v>0</v>
      </c>
      <c r="F243" s="9">
        <v>118.4</v>
      </c>
      <c r="G243" s="9">
        <v>0</v>
      </c>
      <c r="H243" s="9">
        <v>0</v>
      </c>
      <c r="I243" s="9">
        <v>0</v>
      </c>
      <c r="J243" s="55">
        <v>267</v>
      </c>
    </row>
    <row r="244" spans="1:10" x14ac:dyDescent="0.3">
      <c r="A244" s="6">
        <f t="shared" si="4"/>
        <v>19</v>
      </c>
      <c r="B244" s="25" t="s">
        <v>5107</v>
      </c>
      <c r="C244" s="9">
        <v>0</v>
      </c>
      <c r="D244" s="9">
        <v>0</v>
      </c>
      <c r="E244" s="9">
        <v>0</v>
      </c>
      <c r="F244" s="9">
        <v>103.61666666666667</v>
      </c>
      <c r="G244" s="9">
        <v>147.06666666666666</v>
      </c>
      <c r="H244" s="9">
        <v>0</v>
      </c>
      <c r="I244" s="9">
        <v>0</v>
      </c>
      <c r="J244" s="55">
        <v>250.68333333333334</v>
      </c>
    </row>
    <row r="245" spans="1:10" x14ac:dyDescent="0.3">
      <c r="A245" s="6">
        <f t="shared" si="4"/>
        <v>20</v>
      </c>
      <c r="B245" s="25" t="s">
        <v>1189</v>
      </c>
      <c r="C245" s="9">
        <v>70.833333333333329</v>
      </c>
      <c r="D245" s="9">
        <v>171.33333333333334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55">
        <v>242.16666666666669</v>
      </c>
    </row>
    <row r="246" spans="1:10" x14ac:dyDescent="0.3">
      <c r="A246" s="6">
        <f t="shared" si="4"/>
        <v>21</v>
      </c>
      <c r="B246" s="25" t="s">
        <v>5110</v>
      </c>
      <c r="C246" s="9">
        <v>0</v>
      </c>
      <c r="D246" s="9">
        <v>0</v>
      </c>
      <c r="E246" s="9">
        <v>0</v>
      </c>
      <c r="F246" s="9">
        <v>65.86666666666666</v>
      </c>
      <c r="G246" s="9">
        <v>175.08333333333331</v>
      </c>
      <c r="H246" s="9">
        <v>0</v>
      </c>
      <c r="I246" s="9">
        <v>0</v>
      </c>
      <c r="J246" s="55">
        <v>240.95</v>
      </c>
    </row>
    <row r="247" spans="1:10" x14ac:dyDescent="0.3">
      <c r="A247" s="6">
        <f t="shared" si="4"/>
        <v>22</v>
      </c>
      <c r="B247" s="25" t="s">
        <v>5889</v>
      </c>
      <c r="C247" s="9">
        <v>0</v>
      </c>
      <c r="D247" s="9">
        <v>0</v>
      </c>
      <c r="E247" s="9">
        <v>0</v>
      </c>
      <c r="F247" s="9">
        <v>0</v>
      </c>
      <c r="G247" s="9">
        <v>239.7</v>
      </c>
      <c r="H247" s="9">
        <v>0</v>
      </c>
      <c r="I247" s="9">
        <v>0</v>
      </c>
      <c r="J247" s="55">
        <v>239.7</v>
      </c>
    </row>
    <row r="248" spans="1:10" x14ac:dyDescent="0.3">
      <c r="A248" s="6">
        <f t="shared" si="4"/>
        <v>23</v>
      </c>
      <c r="B248" s="25" t="s">
        <v>5111</v>
      </c>
      <c r="C248" s="9">
        <v>0</v>
      </c>
      <c r="D248" s="9">
        <v>0</v>
      </c>
      <c r="E248" s="9">
        <v>0</v>
      </c>
      <c r="F248" s="9">
        <v>47.716666666666669</v>
      </c>
      <c r="G248" s="9">
        <v>187.43333333333334</v>
      </c>
      <c r="H248" s="9">
        <v>0</v>
      </c>
      <c r="I248" s="9">
        <v>0</v>
      </c>
      <c r="J248" s="55">
        <v>235.15</v>
      </c>
    </row>
    <row r="249" spans="1:10" x14ac:dyDescent="0.3">
      <c r="A249" s="6">
        <f t="shared" si="4"/>
        <v>24</v>
      </c>
      <c r="B249" s="25" t="s">
        <v>2058</v>
      </c>
      <c r="C249" s="9">
        <v>0</v>
      </c>
      <c r="D249" s="9">
        <v>0</v>
      </c>
      <c r="E249" s="9">
        <v>0</v>
      </c>
      <c r="F249" s="9">
        <v>0</v>
      </c>
      <c r="G249" s="9">
        <v>0</v>
      </c>
      <c r="H249" s="9">
        <v>233.36666666666667</v>
      </c>
      <c r="I249" s="9">
        <v>0</v>
      </c>
      <c r="J249" s="55">
        <v>233.36666666666667</v>
      </c>
    </row>
    <row r="250" spans="1:10" x14ac:dyDescent="0.3">
      <c r="A250" s="6">
        <f t="shared" si="4"/>
        <v>25</v>
      </c>
      <c r="B250" s="25" t="s">
        <v>4120</v>
      </c>
      <c r="C250" s="9">
        <v>0</v>
      </c>
      <c r="D250" s="9">
        <v>0</v>
      </c>
      <c r="E250" s="9">
        <v>0</v>
      </c>
      <c r="F250" s="9">
        <v>226.13333333333333</v>
      </c>
      <c r="G250" s="9">
        <v>0</v>
      </c>
      <c r="H250" s="9">
        <v>0</v>
      </c>
      <c r="I250" s="9">
        <v>0</v>
      </c>
      <c r="J250" s="55">
        <v>226.13333333333333</v>
      </c>
    </row>
    <row r="251" spans="1:10" x14ac:dyDescent="0.3">
      <c r="A251" s="6">
        <f t="shared" si="4"/>
        <v>26</v>
      </c>
      <c r="B251" s="25" t="s">
        <v>2046</v>
      </c>
      <c r="C251" s="9">
        <v>0</v>
      </c>
      <c r="D251" s="9">
        <v>0</v>
      </c>
      <c r="E251" s="9">
        <v>0</v>
      </c>
      <c r="F251" s="9">
        <v>0</v>
      </c>
      <c r="G251" s="9">
        <v>224.58333333333331</v>
      </c>
      <c r="H251" s="9">
        <v>0</v>
      </c>
      <c r="I251" s="9">
        <v>0</v>
      </c>
      <c r="J251" s="55">
        <v>224.58333333333331</v>
      </c>
    </row>
    <row r="252" spans="1:10" x14ac:dyDescent="0.3">
      <c r="A252" s="6">
        <f t="shared" si="4"/>
        <v>27</v>
      </c>
      <c r="B252" s="25" t="s">
        <v>223</v>
      </c>
      <c r="C252" s="9">
        <v>0</v>
      </c>
      <c r="D252" s="9">
        <v>0</v>
      </c>
      <c r="E252" s="9">
        <v>0</v>
      </c>
      <c r="F252" s="9">
        <v>0</v>
      </c>
      <c r="G252" s="9">
        <v>0</v>
      </c>
      <c r="H252" s="9">
        <v>0</v>
      </c>
      <c r="I252" s="9">
        <v>224.45</v>
      </c>
      <c r="J252" s="55">
        <v>224.45</v>
      </c>
    </row>
    <row r="253" spans="1:10" x14ac:dyDescent="0.3">
      <c r="A253" s="6">
        <f t="shared" si="4"/>
        <v>28</v>
      </c>
      <c r="B253" s="25" t="s">
        <v>2091</v>
      </c>
      <c r="C253" s="9">
        <v>223.3</v>
      </c>
      <c r="D253" s="9">
        <v>0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55">
        <v>223.3</v>
      </c>
    </row>
    <row r="254" spans="1:10" x14ac:dyDescent="0.3">
      <c r="A254" s="6">
        <f t="shared" si="4"/>
        <v>29</v>
      </c>
      <c r="B254" s="25" t="s">
        <v>84</v>
      </c>
      <c r="C254" s="9">
        <v>0</v>
      </c>
      <c r="D254" s="9">
        <v>0</v>
      </c>
      <c r="E254" s="9">
        <v>0</v>
      </c>
      <c r="F254" s="9">
        <v>221.1</v>
      </c>
      <c r="G254" s="9">
        <v>0</v>
      </c>
      <c r="H254" s="9">
        <v>0</v>
      </c>
      <c r="I254" s="9">
        <v>0</v>
      </c>
      <c r="J254" s="55">
        <v>221.1</v>
      </c>
    </row>
    <row r="255" spans="1:10" x14ac:dyDescent="0.3">
      <c r="A255" s="6">
        <f t="shared" si="4"/>
        <v>30</v>
      </c>
      <c r="B255" s="25" t="s">
        <v>3212</v>
      </c>
      <c r="C255" s="9">
        <v>0</v>
      </c>
      <c r="D255" s="9">
        <v>0</v>
      </c>
      <c r="E255" s="9">
        <v>89.2</v>
      </c>
      <c r="F255" s="9">
        <v>0</v>
      </c>
      <c r="G255" s="9">
        <v>129.64999999999998</v>
      </c>
      <c r="H255" s="9">
        <v>0</v>
      </c>
      <c r="I255" s="9">
        <v>0</v>
      </c>
      <c r="J255" s="55">
        <v>218.84999999999997</v>
      </c>
    </row>
    <row r="256" spans="1:10" x14ac:dyDescent="0.3">
      <c r="A256" s="6">
        <f t="shared" si="4"/>
        <v>31</v>
      </c>
      <c r="B256" s="25" t="s">
        <v>2067</v>
      </c>
      <c r="C256" s="9">
        <v>0</v>
      </c>
      <c r="D256" s="9">
        <v>0</v>
      </c>
      <c r="E256" s="9">
        <v>0</v>
      </c>
      <c r="F256" s="9">
        <v>0</v>
      </c>
      <c r="G256" s="9">
        <v>0</v>
      </c>
      <c r="H256" s="9">
        <v>214.68333333333334</v>
      </c>
      <c r="I256" s="9">
        <v>0</v>
      </c>
      <c r="J256" s="55">
        <v>214.68333333333334</v>
      </c>
    </row>
    <row r="257" spans="1:10" x14ac:dyDescent="0.3">
      <c r="A257" s="6">
        <f t="shared" si="4"/>
        <v>32</v>
      </c>
      <c r="B257" s="25" t="s">
        <v>5100</v>
      </c>
      <c r="C257" s="9">
        <v>0</v>
      </c>
      <c r="D257" s="9">
        <v>0</v>
      </c>
      <c r="E257" s="9">
        <v>0</v>
      </c>
      <c r="F257" s="9">
        <v>213.53333333333333</v>
      </c>
      <c r="G257" s="9">
        <v>0</v>
      </c>
      <c r="H257" s="9">
        <v>0</v>
      </c>
      <c r="I257" s="9">
        <v>0</v>
      </c>
      <c r="J257" s="55">
        <v>213.53333333333333</v>
      </c>
    </row>
    <row r="258" spans="1:10" x14ac:dyDescent="0.3">
      <c r="A258" s="6">
        <f t="shared" si="4"/>
        <v>33</v>
      </c>
      <c r="B258" s="25" t="s">
        <v>7224</v>
      </c>
      <c r="C258" s="9">
        <v>0</v>
      </c>
      <c r="D258" s="9">
        <v>0</v>
      </c>
      <c r="E258" s="9">
        <v>0</v>
      </c>
      <c r="F258" s="9">
        <v>0</v>
      </c>
      <c r="G258" s="9">
        <v>0</v>
      </c>
      <c r="H258" s="9">
        <v>0</v>
      </c>
      <c r="I258" s="9">
        <v>211.43333333333334</v>
      </c>
      <c r="J258" s="55">
        <v>211.43333333333334</v>
      </c>
    </row>
    <row r="259" spans="1:10" x14ac:dyDescent="0.3">
      <c r="A259" s="6">
        <f t="shared" si="4"/>
        <v>34</v>
      </c>
      <c r="B259" s="25" t="s">
        <v>1183</v>
      </c>
      <c r="C259" s="9">
        <v>208.15</v>
      </c>
      <c r="D259" s="9">
        <v>0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55">
        <v>208.15</v>
      </c>
    </row>
    <row r="260" spans="1:10" x14ac:dyDescent="0.3">
      <c r="A260" s="6">
        <f t="shared" si="4"/>
        <v>35</v>
      </c>
      <c r="B260" s="25" t="s">
        <v>5101</v>
      </c>
      <c r="C260" s="9">
        <v>0</v>
      </c>
      <c r="D260" s="9">
        <v>0</v>
      </c>
      <c r="E260" s="9">
        <v>0</v>
      </c>
      <c r="F260" s="9">
        <v>207.8</v>
      </c>
      <c r="G260" s="9">
        <v>0</v>
      </c>
      <c r="H260" s="9">
        <v>0</v>
      </c>
      <c r="I260" s="9">
        <v>0</v>
      </c>
      <c r="J260" s="55">
        <v>207.8</v>
      </c>
    </row>
    <row r="261" spans="1:10" x14ac:dyDescent="0.3">
      <c r="A261" s="6">
        <f t="shared" si="4"/>
        <v>36</v>
      </c>
      <c r="B261" s="25" t="s">
        <v>85</v>
      </c>
      <c r="C261" s="9">
        <v>75.966666666666669</v>
      </c>
      <c r="D261" s="9">
        <v>0</v>
      </c>
      <c r="E261" s="9">
        <v>131.16666666666666</v>
      </c>
      <c r="F261" s="9">
        <v>0</v>
      </c>
      <c r="G261" s="9">
        <v>0</v>
      </c>
      <c r="H261" s="9">
        <v>0</v>
      </c>
      <c r="I261" s="9">
        <v>0</v>
      </c>
      <c r="J261" s="55">
        <v>207.13333333333333</v>
      </c>
    </row>
    <row r="262" spans="1:10" x14ac:dyDescent="0.3">
      <c r="A262" s="6">
        <f t="shared" si="4"/>
        <v>37</v>
      </c>
      <c r="B262" s="25" t="s">
        <v>81</v>
      </c>
      <c r="C262" s="9">
        <v>0</v>
      </c>
      <c r="D262" s="9">
        <v>0</v>
      </c>
      <c r="E262" s="9">
        <v>0</v>
      </c>
      <c r="F262" s="9">
        <v>0</v>
      </c>
      <c r="G262" s="9">
        <v>0</v>
      </c>
      <c r="H262" s="9">
        <v>0</v>
      </c>
      <c r="I262" s="9">
        <v>204.25</v>
      </c>
      <c r="J262" s="55">
        <v>204.25</v>
      </c>
    </row>
    <row r="263" spans="1:10" x14ac:dyDescent="0.3">
      <c r="A263" s="6">
        <f t="shared" si="4"/>
        <v>38</v>
      </c>
      <c r="B263" s="25" t="s">
        <v>2086</v>
      </c>
      <c r="C263" s="9">
        <v>0</v>
      </c>
      <c r="D263" s="9">
        <v>0</v>
      </c>
      <c r="E263" s="9">
        <v>0</v>
      </c>
      <c r="F263" s="9">
        <v>94.116666666666674</v>
      </c>
      <c r="G263" s="9">
        <v>0</v>
      </c>
      <c r="H263" s="9">
        <v>105.43333333333334</v>
      </c>
      <c r="I263" s="9">
        <v>0</v>
      </c>
      <c r="J263" s="55">
        <v>199.55</v>
      </c>
    </row>
    <row r="264" spans="1:10" x14ac:dyDescent="0.3">
      <c r="A264" s="6">
        <f t="shared" si="4"/>
        <v>39</v>
      </c>
      <c r="B264" s="25" t="s">
        <v>4109</v>
      </c>
      <c r="C264" s="9">
        <v>0</v>
      </c>
      <c r="D264" s="9">
        <v>0</v>
      </c>
      <c r="E264" s="9">
        <v>0</v>
      </c>
      <c r="F264" s="9">
        <v>0</v>
      </c>
      <c r="G264" s="9">
        <v>0</v>
      </c>
      <c r="H264" s="9">
        <v>0</v>
      </c>
      <c r="I264" s="9">
        <v>194.25</v>
      </c>
      <c r="J264" s="55">
        <v>194.25</v>
      </c>
    </row>
    <row r="265" spans="1:10" x14ac:dyDescent="0.3">
      <c r="A265" s="6">
        <f t="shared" si="4"/>
        <v>40</v>
      </c>
      <c r="B265" s="25" t="s">
        <v>4126</v>
      </c>
      <c r="C265" s="9">
        <v>0</v>
      </c>
      <c r="D265" s="9">
        <v>0</v>
      </c>
      <c r="E265" s="9">
        <v>193.73333333333335</v>
      </c>
      <c r="F265" s="9">
        <v>0</v>
      </c>
      <c r="G265" s="9">
        <v>0</v>
      </c>
      <c r="H265" s="9">
        <v>0</v>
      </c>
      <c r="I265" s="9">
        <v>0</v>
      </c>
      <c r="J265" s="55">
        <v>193.73333333333335</v>
      </c>
    </row>
    <row r="266" spans="1:10" x14ac:dyDescent="0.3">
      <c r="A266" s="6">
        <f t="shared" si="4"/>
        <v>41</v>
      </c>
      <c r="B266" s="25" t="s">
        <v>2118</v>
      </c>
      <c r="C266" s="9">
        <v>0</v>
      </c>
      <c r="D266" s="9">
        <v>0</v>
      </c>
      <c r="E266" s="9">
        <v>0</v>
      </c>
      <c r="F266" s="9">
        <v>193.66666666666666</v>
      </c>
      <c r="G266" s="9">
        <v>0</v>
      </c>
      <c r="H266" s="9">
        <v>0</v>
      </c>
      <c r="I266" s="9">
        <v>0</v>
      </c>
      <c r="J266" s="55">
        <v>193.66666666666666</v>
      </c>
    </row>
    <row r="267" spans="1:10" x14ac:dyDescent="0.3">
      <c r="A267" s="6">
        <f t="shared" si="4"/>
        <v>42</v>
      </c>
      <c r="B267" s="25" t="s">
        <v>4127</v>
      </c>
      <c r="C267" s="9">
        <v>0</v>
      </c>
      <c r="D267" s="9">
        <v>0</v>
      </c>
      <c r="E267" s="9">
        <v>182.53333333333333</v>
      </c>
      <c r="F267" s="9">
        <v>0</v>
      </c>
      <c r="G267" s="9">
        <v>0</v>
      </c>
      <c r="H267" s="9">
        <v>0</v>
      </c>
      <c r="I267" s="9">
        <v>0</v>
      </c>
      <c r="J267" s="55">
        <v>182.53333333333333</v>
      </c>
    </row>
    <row r="268" spans="1:10" x14ac:dyDescent="0.3">
      <c r="A268" s="6">
        <f t="shared" si="4"/>
        <v>43</v>
      </c>
      <c r="B268" s="25" t="s">
        <v>1051</v>
      </c>
      <c r="C268" s="9">
        <v>0</v>
      </c>
      <c r="D268" s="9">
        <v>0</v>
      </c>
      <c r="E268" s="9">
        <v>0</v>
      </c>
      <c r="F268" s="9">
        <v>0</v>
      </c>
      <c r="G268" s="9">
        <v>0</v>
      </c>
      <c r="H268" s="9">
        <v>0</v>
      </c>
      <c r="I268" s="9">
        <v>180.08333333333334</v>
      </c>
      <c r="J268" s="55">
        <v>180.08333333333334</v>
      </c>
    </row>
    <row r="269" spans="1:10" x14ac:dyDescent="0.3">
      <c r="A269" s="6">
        <f t="shared" si="4"/>
        <v>44</v>
      </c>
      <c r="B269" s="25" t="s">
        <v>5102</v>
      </c>
      <c r="C269" s="9">
        <v>0</v>
      </c>
      <c r="D269" s="9">
        <v>0</v>
      </c>
      <c r="E269" s="9">
        <v>0</v>
      </c>
      <c r="F269" s="9">
        <v>177.98333333333335</v>
      </c>
      <c r="G269" s="9">
        <v>0</v>
      </c>
      <c r="H269" s="9">
        <v>0</v>
      </c>
      <c r="I269" s="9">
        <v>0</v>
      </c>
      <c r="J269" s="55">
        <v>177.98333333333335</v>
      </c>
    </row>
    <row r="270" spans="1:10" x14ac:dyDescent="0.3">
      <c r="A270" s="6">
        <f t="shared" si="4"/>
        <v>45</v>
      </c>
      <c r="B270" s="25" t="s">
        <v>5106</v>
      </c>
      <c r="C270" s="9">
        <v>0</v>
      </c>
      <c r="D270" s="9">
        <v>0</v>
      </c>
      <c r="E270" s="9">
        <v>0</v>
      </c>
      <c r="F270" s="9">
        <v>127.76666666666667</v>
      </c>
      <c r="G270" s="9">
        <v>0</v>
      </c>
      <c r="H270" s="9">
        <v>0</v>
      </c>
      <c r="I270" s="9">
        <v>47.783333333333331</v>
      </c>
      <c r="J270" s="55">
        <v>175.55</v>
      </c>
    </row>
    <row r="271" spans="1:10" x14ac:dyDescent="0.3">
      <c r="A271" s="6">
        <f t="shared" si="4"/>
        <v>46</v>
      </c>
      <c r="B271" s="25" t="s">
        <v>7225</v>
      </c>
      <c r="C271" s="9">
        <v>0</v>
      </c>
      <c r="D271" s="9">
        <v>0</v>
      </c>
      <c r="E271" s="9">
        <v>0</v>
      </c>
      <c r="F271" s="9">
        <v>0</v>
      </c>
      <c r="G271" s="9">
        <v>0</v>
      </c>
      <c r="H271" s="9">
        <v>0</v>
      </c>
      <c r="I271" s="9">
        <v>173</v>
      </c>
      <c r="J271" s="55">
        <v>173</v>
      </c>
    </row>
    <row r="272" spans="1:10" x14ac:dyDescent="0.3">
      <c r="A272" s="6">
        <f t="shared" si="4"/>
        <v>47</v>
      </c>
      <c r="B272" s="25" t="s">
        <v>479</v>
      </c>
      <c r="C272" s="9">
        <v>167.5</v>
      </c>
      <c r="D272" s="9">
        <v>0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55">
        <v>167.5</v>
      </c>
    </row>
    <row r="273" spans="1:10" x14ac:dyDescent="0.3">
      <c r="A273" s="6">
        <f t="shared" si="4"/>
        <v>48</v>
      </c>
      <c r="B273" s="25" t="s">
        <v>72</v>
      </c>
      <c r="C273" s="9">
        <v>0</v>
      </c>
      <c r="D273" s="9">
        <v>0</v>
      </c>
      <c r="E273" s="9">
        <v>0</v>
      </c>
      <c r="F273" s="9">
        <v>0</v>
      </c>
      <c r="G273" s="9">
        <v>0</v>
      </c>
      <c r="H273" s="9">
        <v>0</v>
      </c>
      <c r="I273" s="9">
        <v>167.16666666666666</v>
      </c>
      <c r="J273" s="55">
        <v>167.16666666666666</v>
      </c>
    </row>
    <row r="274" spans="1:10" x14ac:dyDescent="0.3">
      <c r="A274" s="6">
        <f t="shared" ref="A274:A337" si="5">IF(SUM(C274:N274)=0,"",IF(SUM(C273:N273)=0,IF(SUM(C274:N274)&gt;0,1,A273+1),A273+1))</f>
        <v>49</v>
      </c>
      <c r="B274" s="25" t="s">
        <v>6624</v>
      </c>
      <c r="C274" s="9">
        <v>0</v>
      </c>
      <c r="D274" s="9">
        <v>0</v>
      </c>
      <c r="E274" s="9">
        <v>0</v>
      </c>
      <c r="F274" s="9">
        <v>0</v>
      </c>
      <c r="G274" s="9">
        <v>0</v>
      </c>
      <c r="H274" s="9">
        <v>162.05000000000001</v>
      </c>
      <c r="I274" s="9">
        <v>0</v>
      </c>
      <c r="J274" s="55">
        <v>162.05000000000001</v>
      </c>
    </row>
    <row r="275" spans="1:10" x14ac:dyDescent="0.3">
      <c r="A275" s="6">
        <f t="shared" si="5"/>
        <v>50</v>
      </c>
      <c r="B275" s="25" t="s">
        <v>5104</v>
      </c>
      <c r="C275" s="9">
        <v>0</v>
      </c>
      <c r="D275" s="9">
        <v>0</v>
      </c>
      <c r="E275" s="9">
        <v>0</v>
      </c>
      <c r="F275" s="9">
        <v>155.93333333333334</v>
      </c>
      <c r="G275" s="9">
        <v>0</v>
      </c>
      <c r="H275" s="9">
        <v>0</v>
      </c>
      <c r="I275" s="9">
        <v>0</v>
      </c>
      <c r="J275" s="55">
        <v>155.93333333333334</v>
      </c>
    </row>
    <row r="276" spans="1:10" x14ac:dyDescent="0.3">
      <c r="A276" s="6">
        <f t="shared" si="5"/>
        <v>51</v>
      </c>
      <c r="B276" s="25" t="s">
        <v>476</v>
      </c>
      <c r="C276" s="9">
        <v>155.16666666666666</v>
      </c>
      <c r="D276" s="9">
        <v>0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55">
        <v>155.16666666666666</v>
      </c>
    </row>
    <row r="277" spans="1:10" x14ac:dyDescent="0.3">
      <c r="A277" s="6">
        <f t="shared" si="5"/>
        <v>52</v>
      </c>
      <c r="B277" s="25" t="s">
        <v>3228</v>
      </c>
      <c r="C277" s="9">
        <v>0</v>
      </c>
      <c r="D277" s="9">
        <v>143.48333333333335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55">
        <v>143.48333333333335</v>
      </c>
    </row>
    <row r="278" spans="1:10" x14ac:dyDescent="0.3">
      <c r="A278" s="6">
        <f t="shared" si="5"/>
        <v>53</v>
      </c>
      <c r="B278" s="25" t="s">
        <v>6625</v>
      </c>
      <c r="C278" s="9">
        <v>0</v>
      </c>
      <c r="D278" s="9">
        <v>0</v>
      </c>
      <c r="E278" s="9">
        <v>0</v>
      </c>
      <c r="F278" s="9">
        <v>0</v>
      </c>
      <c r="G278" s="9">
        <v>0</v>
      </c>
      <c r="H278" s="9">
        <v>140.41666666666666</v>
      </c>
      <c r="I278" s="9">
        <v>0</v>
      </c>
      <c r="J278" s="55">
        <v>140.41666666666666</v>
      </c>
    </row>
    <row r="279" spans="1:10" x14ac:dyDescent="0.3">
      <c r="A279" s="6">
        <f t="shared" si="5"/>
        <v>54</v>
      </c>
      <c r="B279" s="25" t="s">
        <v>2102</v>
      </c>
      <c r="C279" s="9">
        <v>137.51666666666665</v>
      </c>
      <c r="D279" s="9">
        <v>0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55">
        <v>137.51666666666665</v>
      </c>
    </row>
    <row r="280" spans="1:10" x14ac:dyDescent="0.3">
      <c r="A280" s="6">
        <f t="shared" si="5"/>
        <v>55</v>
      </c>
      <c r="B280" s="25" t="s">
        <v>5105</v>
      </c>
      <c r="C280" s="9">
        <v>0</v>
      </c>
      <c r="D280" s="9">
        <v>0</v>
      </c>
      <c r="E280" s="9">
        <v>0</v>
      </c>
      <c r="F280" s="9">
        <v>134.91666666666666</v>
      </c>
      <c r="G280" s="9">
        <v>0</v>
      </c>
      <c r="H280" s="9">
        <v>0</v>
      </c>
      <c r="I280" s="9">
        <v>0</v>
      </c>
      <c r="J280" s="55">
        <v>134.91666666666666</v>
      </c>
    </row>
    <row r="281" spans="1:10" x14ac:dyDescent="0.3">
      <c r="A281" s="6">
        <f t="shared" si="5"/>
        <v>56</v>
      </c>
      <c r="B281" s="25" t="s">
        <v>2103</v>
      </c>
      <c r="C281" s="9">
        <v>132.26666666666665</v>
      </c>
      <c r="D281" s="9">
        <v>0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55">
        <v>132.26666666666665</v>
      </c>
    </row>
    <row r="282" spans="1:10" x14ac:dyDescent="0.3">
      <c r="A282" s="6">
        <f t="shared" si="5"/>
        <v>57</v>
      </c>
      <c r="B282" s="25" t="s">
        <v>3205</v>
      </c>
      <c r="C282" s="9">
        <v>0</v>
      </c>
      <c r="D282" s="9">
        <v>0</v>
      </c>
      <c r="E282" s="9">
        <v>0</v>
      </c>
      <c r="F282" s="9">
        <v>0</v>
      </c>
      <c r="G282" s="9">
        <v>0</v>
      </c>
      <c r="H282" s="9">
        <v>128.43333333333334</v>
      </c>
      <c r="I282" s="9">
        <v>0</v>
      </c>
      <c r="J282" s="55">
        <v>128.43333333333334</v>
      </c>
    </row>
    <row r="283" spans="1:10" x14ac:dyDescent="0.3">
      <c r="A283" s="6">
        <f t="shared" si="5"/>
        <v>58</v>
      </c>
      <c r="B283" s="25" t="s">
        <v>460</v>
      </c>
      <c r="C283" s="9">
        <v>0</v>
      </c>
      <c r="D283" s="9">
        <v>127.75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55">
        <v>127.75</v>
      </c>
    </row>
    <row r="284" spans="1:10" x14ac:dyDescent="0.3">
      <c r="A284" s="6">
        <f t="shared" si="5"/>
        <v>59</v>
      </c>
      <c r="B284" s="25" t="s">
        <v>86</v>
      </c>
      <c r="C284" s="9">
        <v>0</v>
      </c>
      <c r="D284" s="9">
        <v>0</v>
      </c>
      <c r="E284" s="9">
        <v>0</v>
      </c>
      <c r="F284" s="9">
        <v>0</v>
      </c>
      <c r="G284" s="9">
        <v>0</v>
      </c>
      <c r="H284" s="9">
        <v>0</v>
      </c>
      <c r="I284" s="9">
        <v>123.45</v>
      </c>
      <c r="J284" s="55">
        <v>123.45</v>
      </c>
    </row>
    <row r="285" spans="1:10" x14ac:dyDescent="0.3">
      <c r="A285" s="6">
        <f t="shared" si="5"/>
        <v>60</v>
      </c>
      <c r="B285" s="25" t="s">
        <v>482</v>
      </c>
      <c r="C285" s="9">
        <v>0</v>
      </c>
      <c r="D285" s="9">
        <v>0</v>
      </c>
      <c r="E285" s="9">
        <v>0</v>
      </c>
      <c r="F285" s="9">
        <v>0</v>
      </c>
      <c r="G285" s="9">
        <v>123.23333333333332</v>
      </c>
      <c r="H285" s="9">
        <v>0</v>
      </c>
      <c r="I285" s="9">
        <v>0</v>
      </c>
      <c r="J285" s="55">
        <v>123.23333333333332</v>
      </c>
    </row>
    <row r="286" spans="1:10" x14ac:dyDescent="0.3">
      <c r="A286" s="6">
        <f t="shared" si="5"/>
        <v>61</v>
      </c>
      <c r="B286" s="25" t="s">
        <v>225</v>
      </c>
      <c r="C286" s="9">
        <v>0</v>
      </c>
      <c r="D286" s="9">
        <v>0</v>
      </c>
      <c r="E286" s="9">
        <v>0</v>
      </c>
      <c r="F286" s="9">
        <v>0</v>
      </c>
      <c r="G286" s="9">
        <v>0</v>
      </c>
      <c r="H286" s="9">
        <v>123.06666666666666</v>
      </c>
      <c r="I286" s="9">
        <v>0</v>
      </c>
      <c r="J286" s="55">
        <v>123.06666666666666</v>
      </c>
    </row>
    <row r="287" spans="1:10" x14ac:dyDescent="0.3">
      <c r="A287" s="6">
        <f t="shared" si="5"/>
        <v>62</v>
      </c>
      <c r="B287" s="25" t="s">
        <v>953</v>
      </c>
      <c r="C287" s="9">
        <v>62.8</v>
      </c>
      <c r="D287" s="9">
        <v>0</v>
      </c>
      <c r="E287" s="9">
        <v>0</v>
      </c>
      <c r="F287" s="9">
        <v>56.733333333333334</v>
      </c>
      <c r="G287" s="9">
        <v>0</v>
      </c>
      <c r="H287" s="9">
        <v>0</v>
      </c>
      <c r="I287" s="9">
        <v>0</v>
      </c>
      <c r="J287" s="55">
        <v>119.53333333333333</v>
      </c>
    </row>
    <row r="288" spans="1:10" x14ac:dyDescent="0.3">
      <c r="A288" s="6">
        <f t="shared" si="5"/>
        <v>63</v>
      </c>
      <c r="B288" s="25" t="s">
        <v>3189</v>
      </c>
      <c r="C288" s="9">
        <v>0</v>
      </c>
      <c r="D288" s="9">
        <v>0</v>
      </c>
      <c r="E288" s="9">
        <v>119.01666666666667</v>
      </c>
      <c r="F288" s="9">
        <v>0</v>
      </c>
      <c r="G288" s="9">
        <v>0</v>
      </c>
      <c r="H288" s="9">
        <v>0</v>
      </c>
      <c r="I288" s="9">
        <v>0</v>
      </c>
      <c r="J288" s="55">
        <v>119.01666666666667</v>
      </c>
    </row>
    <row r="289" spans="1:10" x14ac:dyDescent="0.3">
      <c r="A289" s="6">
        <f t="shared" si="5"/>
        <v>64</v>
      </c>
      <c r="B289" s="25" t="s">
        <v>465</v>
      </c>
      <c r="C289" s="9">
        <v>0</v>
      </c>
      <c r="D289" s="9">
        <v>0</v>
      </c>
      <c r="E289" s="9">
        <v>0</v>
      </c>
      <c r="F289" s="9">
        <v>0</v>
      </c>
      <c r="G289" s="9">
        <v>0</v>
      </c>
      <c r="H289" s="9">
        <v>117.98333333333333</v>
      </c>
      <c r="I289" s="9">
        <v>0</v>
      </c>
      <c r="J289" s="55">
        <v>117.98333333333333</v>
      </c>
    </row>
    <row r="290" spans="1:10" x14ac:dyDescent="0.3">
      <c r="A290" s="6">
        <f t="shared" si="5"/>
        <v>65</v>
      </c>
      <c r="B290" s="25" t="s">
        <v>5890</v>
      </c>
      <c r="C290" s="9">
        <v>0</v>
      </c>
      <c r="D290" s="9">
        <v>0</v>
      </c>
      <c r="E290" s="9">
        <v>0</v>
      </c>
      <c r="F290" s="9">
        <v>0</v>
      </c>
      <c r="G290" s="9">
        <v>117.66666666666666</v>
      </c>
      <c r="H290" s="9">
        <v>0</v>
      </c>
      <c r="I290" s="9">
        <v>0</v>
      </c>
      <c r="J290" s="55">
        <v>117.66666666666666</v>
      </c>
    </row>
    <row r="291" spans="1:10" x14ac:dyDescent="0.3">
      <c r="A291" s="6">
        <f t="shared" si="5"/>
        <v>66</v>
      </c>
      <c r="B291" s="25" t="s">
        <v>4113</v>
      </c>
      <c r="C291" s="9">
        <v>114.55</v>
      </c>
      <c r="D291" s="9">
        <v>0</v>
      </c>
      <c r="E291" s="9">
        <v>0</v>
      </c>
      <c r="F291" s="9">
        <v>0</v>
      </c>
      <c r="G291" s="9">
        <v>0</v>
      </c>
      <c r="H291" s="9">
        <v>0</v>
      </c>
      <c r="I291" s="9">
        <v>0</v>
      </c>
      <c r="J291" s="55">
        <v>114.55</v>
      </c>
    </row>
    <row r="292" spans="1:10" x14ac:dyDescent="0.3">
      <c r="A292" s="6">
        <f t="shared" si="5"/>
        <v>67</v>
      </c>
      <c r="B292" s="25" t="s">
        <v>5891</v>
      </c>
      <c r="C292" s="9">
        <v>0</v>
      </c>
      <c r="D292" s="9">
        <v>0</v>
      </c>
      <c r="E292" s="9">
        <v>0</v>
      </c>
      <c r="F292" s="9">
        <v>0</v>
      </c>
      <c r="G292" s="9">
        <v>105.71666666666665</v>
      </c>
      <c r="H292" s="9">
        <v>0</v>
      </c>
      <c r="I292" s="9">
        <v>0</v>
      </c>
      <c r="J292" s="55">
        <v>105.71666666666665</v>
      </c>
    </row>
    <row r="293" spans="1:10" x14ac:dyDescent="0.3">
      <c r="A293" s="6">
        <f t="shared" si="5"/>
        <v>68</v>
      </c>
      <c r="B293" s="25" t="s">
        <v>2109</v>
      </c>
      <c r="C293" s="9">
        <v>105.66666666666666</v>
      </c>
      <c r="D293" s="9">
        <v>0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55">
        <v>105.66666666666666</v>
      </c>
    </row>
    <row r="294" spans="1:10" x14ac:dyDescent="0.3">
      <c r="A294" s="6">
        <f t="shared" si="5"/>
        <v>69</v>
      </c>
      <c r="B294" s="25" t="s">
        <v>329</v>
      </c>
      <c r="C294" s="9">
        <v>0</v>
      </c>
      <c r="D294" s="9">
        <v>0</v>
      </c>
      <c r="E294" s="9">
        <v>0</v>
      </c>
      <c r="F294" s="9">
        <v>0</v>
      </c>
      <c r="G294" s="9">
        <v>0</v>
      </c>
      <c r="H294" s="9">
        <v>97.716666666666669</v>
      </c>
      <c r="I294" s="9">
        <v>0</v>
      </c>
      <c r="J294" s="55">
        <v>97.716666666666669</v>
      </c>
    </row>
    <row r="295" spans="1:10" x14ac:dyDescent="0.3">
      <c r="A295" s="6">
        <f t="shared" si="5"/>
        <v>70</v>
      </c>
      <c r="B295" s="25" t="s">
        <v>5108</v>
      </c>
      <c r="C295" s="9">
        <v>0</v>
      </c>
      <c r="D295" s="9">
        <v>0</v>
      </c>
      <c r="E295" s="9">
        <v>0</v>
      </c>
      <c r="F295" s="9">
        <v>88.3</v>
      </c>
      <c r="G295" s="9">
        <v>0</v>
      </c>
      <c r="H295" s="9">
        <v>0</v>
      </c>
      <c r="I295" s="9">
        <v>0</v>
      </c>
      <c r="J295" s="55">
        <v>88.3</v>
      </c>
    </row>
    <row r="296" spans="1:10" x14ac:dyDescent="0.3">
      <c r="A296" s="6">
        <f t="shared" si="5"/>
        <v>71</v>
      </c>
      <c r="B296" s="25" t="s">
        <v>87</v>
      </c>
      <c r="C296" s="9">
        <v>86.75</v>
      </c>
      <c r="D296" s="9">
        <v>0</v>
      </c>
      <c r="E296" s="9">
        <v>0</v>
      </c>
      <c r="F296" s="9">
        <v>0</v>
      </c>
      <c r="G296" s="9">
        <v>0</v>
      </c>
      <c r="H296" s="9">
        <v>0</v>
      </c>
      <c r="I296" s="9">
        <v>0</v>
      </c>
      <c r="J296" s="55">
        <v>86.75</v>
      </c>
    </row>
    <row r="297" spans="1:10" x14ac:dyDescent="0.3">
      <c r="A297" s="6">
        <f t="shared" si="5"/>
        <v>72</v>
      </c>
      <c r="B297" s="25" t="s">
        <v>78</v>
      </c>
      <c r="C297" s="9">
        <v>0</v>
      </c>
      <c r="D297" s="9">
        <v>0</v>
      </c>
      <c r="E297" s="9">
        <v>0</v>
      </c>
      <c r="F297" s="9">
        <v>0</v>
      </c>
      <c r="G297" s="9">
        <v>85.083333333333314</v>
      </c>
      <c r="H297" s="9">
        <v>0</v>
      </c>
      <c r="I297" s="9">
        <v>0</v>
      </c>
      <c r="J297" s="55">
        <v>85.083333333333314</v>
      </c>
    </row>
    <row r="298" spans="1:10" x14ac:dyDescent="0.3">
      <c r="A298" s="6">
        <f t="shared" si="5"/>
        <v>73</v>
      </c>
      <c r="B298" s="25" t="s">
        <v>5109</v>
      </c>
      <c r="C298" s="9">
        <v>0</v>
      </c>
      <c r="D298" s="9">
        <v>0</v>
      </c>
      <c r="E298" s="9">
        <v>0</v>
      </c>
      <c r="F298" s="9">
        <v>76.966666666666669</v>
      </c>
      <c r="G298" s="9">
        <v>0</v>
      </c>
      <c r="H298" s="9">
        <v>0</v>
      </c>
      <c r="I298" s="9">
        <v>0</v>
      </c>
      <c r="J298" s="55">
        <v>76.966666666666669</v>
      </c>
    </row>
    <row r="299" spans="1:10" x14ac:dyDescent="0.3">
      <c r="A299" s="6">
        <f t="shared" si="5"/>
        <v>74</v>
      </c>
      <c r="B299" s="25" t="s">
        <v>5892</v>
      </c>
      <c r="C299" s="9">
        <v>0</v>
      </c>
      <c r="D299" s="9">
        <v>0</v>
      </c>
      <c r="E299" s="9">
        <v>0</v>
      </c>
      <c r="F299" s="9">
        <v>0</v>
      </c>
      <c r="G299" s="9">
        <v>73.816666666666663</v>
      </c>
      <c r="H299" s="9">
        <v>0</v>
      </c>
      <c r="I299" s="9">
        <v>0</v>
      </c>
      <c r="J299" s="55">
        <v>73.816666666666663</v>
      </c>
    </row>
    <row r="300" spans="1:10" x14ac:dyDescent="0.3">
      <c r="A300" s="6">
        <f t="shared" si="5"/>
        <v>75</v>
      </c>
      <c r="B300" s="25" t="s">
        <v>7227</v>
      </c>
      <c r="C300" s="9">
        <v>0</v>
      </c>
      <c r="D300" s="9">
        <v>0</v>
      </c>
      <c r="E300" s="9">
        <v>0</v>
      </c>
      <c r="F300" s="9">
        <v>0</v>
      </c>
      <c r="G300" s="9">
        <v>0</v>
      </c>
      <c r="H300" s="9">
        <v>0</v>
      </c>
      <c r="I300" s="9">
        <v>68.05</v>
      </c>
      <c r="J300" s="55">
        <v>68.05</v>
      </c>
    </row>
    <row r="301" spans="1:10" x14ac:dyDescent="0.3">
      <c r="A301" s="6">
        <f t="shared" si="5"/>
        <v>76</v>
      </c>
      <c r="B301" s="25" t="s">
        <v>4111</v>
      </c>
      <c r="C301" s="9">
        <v>0</v>
      </c>
      <c r="D301" s="9">
        <v>0</v>
      </c>
      <c r="E301" s="9">
        <v>0</v>
      </c>
      <c r="F301" s="9">
        <v>0</v>
      </c>
      <c r="G301" s="9">
        <v>0</v>
      </c>
      <c r="H301" s="9">
        <v>0</v>
      </c>
      <c r="I301" s="9">
        <v>52.866666666666674</v>
      </c>
      <c r="J301" s="55">
        <v>52.866666666666674</v>
      </c>
    </row>
    <row r="302" spans="1:10" x14ac:dyDescent="0.3">
      <c r="A302" s="6">
        <f t="shared" si="5"/>
        <v>77</v>
      </c>
      <c r="B302" s="25" t="s">
        <v>5112</v>
      </c>
      <c r="C302" s="9">
        <v>0</v>
      </c>
      <c r="D302" s="9">
        <v>0</v>
      </c>
      <c r="E302" s="9">
        <v>0</v>
      </c>
      <c r="F302" s="9">
        <v>41.383333333333326</v>
      </c>
      <c r="G302" s="9">
        <v>0</v>
      </c>
      <c r="H302" s="9">
        <v>0</v>
      </c>
      <c r="I302" s="9">
        <v>0</v>
      </c>
      <c r="J302" s="55">
        <v>41.383333333333326</v>
      </c>
    </row>
    <row r="303" spans="1:10" x14ac:dyDescent="0.3">
      <c r="A303" s="6">
        <f t="shared" si="5"/>
        <v>78</v>
      </c>
      <c r="B303" s="25" t="s">
        <v>5113</v>
      </c>
      <c r="C303" s="9">
        <v>0</v>
      </c>
      <c r="D303" s="9">
        <v>0</v>
      </c>
      <c r="E303" s="9">
        <v>0</v>
      </c>
      <c r="F303" s="9">
        <v>40.999999750000001</v>
      </c>
      <c r="G303" s="9">
        <v>0</v>
      </c>
      <c r="H303" s="9">
        <v>0</v>
      </c>
      <c r="I303" s="9">
        <v>0</v>
      </c>
      <c r="J303" s="55">
        <v>40.999999750000001</v>
      </c>
    </row>
    <row r="304" spans="1:10" x14ac:dyDescent="0.3">
      <c r="A304" s="6">
        <f t="shared" si="5"/>
        <v>79</v>
      </c>
      <c r="B304" s="25" t="s">
        <v>7228</v>
      </c>
      <c r="C304" s="9">
        <v>0</v>
      </c>
      <c r="D304" s="9">
        <v>0</v>
      </c>
      <c r="E304" s="9">
        <v>0</v>
      </c>
      <c r="F304" s="9">
        <v>0</v>
      </c>
      <c r="G304" s="9">
        <v>0</v>
      </c>
      <c r="H304" s="9">
        <v>0</v>
      </c>
      <c r="I304" s="9">
        <v>39.999999819999999</v>
      </c>
      <c r="J304" s="55">
        <v>39.999999819999999</v>
      </c>
    </row>
    <row r="305" spans="1:10" x14ac:dyDescent="0.3">
      <c r="A305" s="6">
        <f t="shared" si="5"/>
        <v>80</v>
      </c>
      <c r="B305" s="25" t="s">
        <v>7229</v>
      </c>
      <c r="C305" s="9">
        <v>0</v>
      </c>
      <c r="D305" s="9">
        <v>0</v>
      </c>
      <c r="E305" s="9">
        <v>0</v>
      </c>
      <c r="F305" s="9">
        <v>0</v>
      </c>
      <c r="G305" s="9">
        <v>0</v>
      </c>
      <c r="H305" s="9">
        <v>0</v>
      </c>
      <c r="I305" s="9">
        <v>39.999999809999998</v>
      </c>
      <c r="J305" s="55">
        <v>39.999999809999998</v>
      </c>
    </row>
    <row r="306" spans="1:10" x14ac:dyDescent="0.3">
      <c r="A306" s="6" t="str">
        <f t="shared" si="5"/>
        <v/>
      </c>
      <c r="B306" s="4"/>
      <c r="C306" s="9"/>
      <c r="D306" s="9"/>
      <c r="E306" s="9"/>
      <c r="F306" s="9"/>
      <c r="G306" s="9"/>
      <c r="H306" s="9"/>
      <c r="I306" s="9"/>
      <c r="J306" s="55"/>
    </row>
    <row r="307" spans="1:10" x14ac:dyDescent="0.3">
      <c r="A307" s="6" t="str">
        <f t="shared" si="5"/>
        <v/>
      </c>
      <c r="B307" s="4" t="s">
        <v>474</v>
      </c>
      <c r="C307" s="9"/>
      <c r="D307" s="9"/>
      <c r="E307" s="9"/>
      <c r="F307" s="9"/>
      <c r="G307" s="9"/>
      <c r="H307" s="9"/>
      <c r="I307" s="9"/>
      <c r="J307" s="55"/>
    </row>
    <row r="308" spans="1:10" x14ac:dyDescent="0.3">
      <c r="A308" s="6">
        <f t="shared" si="5"/>
        <v>1</v>
      </c>
      <c r="B308" s="25" t="s">
        <v>2113</v>
      </c>
      <c r="C308" s="9">
        <v>81.716666666666669</v>
      </c>
      <c r="D308" s="9">
        <v>138.15</v>
      </c>
      <c r="E308" s="9">
        <v>0</v>
      </c>
      <c r="F308" s="9">
        <v>0</v>
      </c>
      <c r="G308" s="9">
        <v>0</v>
      </c>
      <c r="H308" s="9">
        <v>177.63333333333333</v>
      </c>
      <c r="I308" s="9">
        <v>113.75</v>
      </c>
      <c r="J308" s="55">
        <v>511.25</v>
      </c>
    </row>
    <row r="309" spans="1:10" x14ac:dyDescent="0.3">
      <c r="A309" s="6">
        <f t="shared" si="5"/>
        <v>2</v>
      </c>
      <c r="B309" s="25" t="s">
        <v>239</v>
      </c>
      <c r="C309" s="9">
        <v>91.816666666666663</v>
      </c>
      <c r="D309" s="9">
        <v>0</v>
      </c>
      <c r="E309" s="9">
        <v>0</v>
      </c>
      <c r="F309" s="9">
        <v>110.98333333333333</v>
      </c>
      <c r="G309" s="9">
        <v>0</v>
      </c>
      <c r="H309" s="9">
        <v>0</v>
      </c>
      <c r="I309" s="9">
        <v>0</v>
      </c>
      <c r="J309" s="55">
        <v>202.8</v>
      </c>
    </row>
    <row r="310" spans="1:10" x14ac:dyDescent="0.3">
      <c r="A310" s="6">
        <f t="shared" si="5"/>
        <v>3</v>
      </c>
      <c r="B310" s="25" t="s">
        <v>7230</v>
      </c>
      <c r="C310" s="9">
        <v>0</v>
      </c>
      <c r="D310" s="9">
        <v>0</v>
      </c>
      <c r="E310" s="9">
        <v>0</v>
      </c>
      <c r="F310" s="9">
        <v>0</v>
      </c>
      <c r="G310" s="9">
        <v>0</v>
      </c>
      <c r="H310" s="9">
        <v>0</v>
      </c>
      <c r="I310" s="9">
        <v>186.31666666666666</v>
      </c>
      <c r="J310" s="55">
        <v>186.31666666666666</v>
      </c>
    </row>
    <row r="311" spans="1:10" x14ac:dyDescent="0.3">
      <c r="A311" s="6">
        <f t="shared" si="5"/>
        <v>4</v>
      </c>
      <c r="B311" s="25" t="s">
        <v>4121</v>
      </c>
      <c r="C311" s="9">
        <v>0</v>
      </c>
      <c r="D311" s="9">
        <v>0</v>
      </c>
      <c r="E311" s="9">
        <v>0</v>
      </c>
      <c r="F311" s="9">
        <v>0</v>
      </c>
      <c r="G311" s="9">
        <v>168.61666666666665</v>
      </c>
      <c r="H311" s="9">
        <v>0</v>
      </c>
      <c r="I311" s="9">
        <v>0</v>
      </c>
      <c r="J311" s="55">
        <v>168.61666666666665</v>
      </c>
    </row>
    <row r="312" spans="1:10" x14ac:dyDescent="0.3">
      <c r="A312" s="6">
        <f t="shared" si="5"/>
        <v>5</v>
      </c>
      <c r="B312" s="25" t="s">
        <v>6630</v>
      </c>
      <c r="C312" s="9">
        <v>0</v>
      </c>
      <c r="D312" s="9">
        <v>0</v>
      </c>
      <c r="E312" s="9">
        <v>0</v>
      </c>
      <c r="F312" s="9">
        <v>0</v>
      </c>
      <c r="G312" s="9">
        <v>0</v>
      </c>
      <c r="H312" s="9">
        <v>0</v>
      </c>
      <c r="I312" s="9">
        <v>162.1</v>
      </c>
      <c r="J312" s="55">
        <v>162.1</v>
      </c>
    </row>
    <row r="313" spans="1:10" x14ac:dyDescent="0.3">
      <c r="A313" s="6">
        <f t="shared" si="5"/>
        <v>6</v>
      </c>
      <c r="B313" s="25" t="s">
        <v>4129</v>
      </c>
      <c r="C313" s="9">
        <v>0</v>
      </c>
      <c r="D313" s="9">
        <v>0</v>
      </c>
      <c r="E313" s="9">
        <v>154.41666666666666</v>
      </c>
      <c r="F313" s="9">
        <v>0</v>
      </c>
      <c r="G313" s="9">
        <v>0</v>
      </c>
      <c r="H313" s="9">
        <v>0</v>
      </c>
      <c r="I313" s="9">
        <v>0</v>
      </c>
      <c r="J313" s="55">
        <v>154.41666666666666</v>
      </c>
    </row>
    <row r="314" spans="1:10" x14ac:dyDescent="0.3">
      <c r="A314" s="6">
        <f t="shared" si="5"/>
        <v>7</v>
      </c>
      <c r="B314" s="25" t="s">
        <v>221</v>
      </c>
      <c r="C314" s="9">
        <v>0</v>
      </c>
      <c r="D314" s="9">
        <v>0</v>
      </c>
      <c r="E314" s="9">
        <v>0</v>
      </c>
      <c r="F314" s="9">
        <v>0</v>
      </c>
      <c r="G314" s="9">
        <v>0</v>
      </c>
      <c r="H314" s="9">
        <v>0</v>
      </c>
      <c r="I314" s="9">
        <v>153.19999999999999</v>
      </c>
      <c r="J314" s="55">
        <v>153.19999999999999</v>
      </c>
    </row>
    <row r="315" spans="1:10" x14ac:dyDescent="0.3">
      <c r="A315" s="6">
        <f t="shared" si="5"/>
        <v>8</v>
      </c>
      <c r="B315" s="25" t="s">
        <v>3250</v>
      </c>
      <c r="C315" s="9">
        <v>0</v>
      </c>
      <c r="D315" s="9">
        <v>0</v>
      </c>
      <c r="E315" s="9">
        <v>113.5</v>
      </c>
      <c r="F315" s="9">
        <v>0</v>
      </c>
      <c r="G315" s="9">
        <v>0</v>
      </c>
      <c r="H315" s="9">
        <v>0</v>
      </c>
      <c r="I315" s="9">
        <v>0</v>
      </c>
      <c r="J315" s="55">
        <v>113.5</v>
      </c>
    </row>
    <row r="316" spans="1:10" x14ac:dyDescent="0.3">
      <c r="A316" s="6">
        <f t="shared" si="5"/>
        <v>9</v>
      </c>
      <c r="B316" s="25" t="s">
        <v>3232</v>
      </c>
      <c r="C316" s="9">
        <v>0</v>
      </c>
      <c r="D316" s="9">
        <v>106.36666666666667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55">
        <v>106.36666666666667</v>
      </c>
    </row>
    <row r="317" spans="1:10" x14ac:dyDescent="0.3">
      <c r="A317" s="6">
        <f t="shared" si="5"/>
        <v>10</v>
      </c>
      <c r="B317" s="25" t="s">
        <v>4130</v>
      </c>
      <c r="C317" s="9">
        <v>0</v>
      </c>
      <c r="D317" s="9">
        <v>0</v>
      </c>
      <c r="E317" s="9">
        <v>106.28333333333333</v>
      </c>
      <c r="F317" s="9">
        <v>0</v>
      </c>
      <c r="G317" s="9">
        <v>0</v>
      </c>
      <c r="H317" s="9">
        <v>0</v>
      </c>
      <c r="I317" s="9">
        <v>0</v>
      </c>
      <c r="J317" s="55">
        <v>106.28333333333333</v>
      </c>
    </row>
    <row r="318" spans="1:10" x14ac:dyDescent="0.3">
      <c r="A318" s="6">
        <f t="shared" si="5"/>
        <v>11</v>
      </c>
      <c r="B318" s="25" t="s">
        <v>477</v>
      </c>
      <c r="C318" s="9">
        <v>0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9">
        <v>98.466666666666669</v>
      </c>
      <c r="J318" s="55">
        <v>98.466666666666669</v>
      </c>
    </row>
    <row r="319" spans="1:10" x14ac:dyDescent="0.3">
      <c r="A319" s="6">
        <f t="shared" si="5"/>
        <v>12</v>
      </c>
      <c r="B319" s="25" t="s">
        <v>5099</v>
      </c>
      <c r="C319" s="9">
        <v>0</v>
      </c>
      <c r="D319" s="9">
        <v>0</v>
      </c>
      <c r="E319" s="9">
        <v>0</v>
      </c>
      <c r="F319" s="9">
        <v>0</v>
      </c>
      <c r="G319" s="9">
        <v>0</v>
      </c>
      <c r="H319" s="9">
        <v>0</v>
      </c>
      <c r="I319" s="9">
        <v>90.716666666666669</v>
      </c>
      <c r="J319" s="55">
        <v>90.716666666666669</v>
      </c>
    </row>
    <row r="320" spans="1:10" x14ac:dyDescent="0.3">
      <c r="A320" s="6">
        <f t="shared" si="5"/>
        <v>13</v>
      </c>
      <c r="B320" s="25" t="s">
        <v>3234</v>
      </c>
      <c r="C320" s="9">
        <v>0</v>
      </c>
      <c r="D320" s="9">
        <v>88.566666666666663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55">
        <v>88.566666666666663</v>
      </c>
    </row>
    <row r="321" spans="1:10" x14ac:dyDescent="0.3">
      <c r="A321" s="6">
        <f t="shared" si="5"/>
        <v>14</v>
      </c>
      <c r="B321" s="25" t="s">
        <v>5114</v>
      </c>
      <c r="C321" s="9">
        <v>0</v>
      </c>
      <c r="D321" s="9">
        <v>0</v>
      </c>
      <c r="E321" s="9">
        <v>0</v>
      </c>
      <c r="F321" s="9">
        <v>71.3</v>
      </c>
      <c r="G321" s="9">
        <v>0</v>
      </c>
      <c r="H321" s="9">
        <v>0</v>
      </c>
      <c r="I321" s="9">
        <v>0</v>
      </c>
      <c r="J321" s="55">
        <v>71.3</v>
      </c>
    </row>
    <row r="322" spans="1:10" x14ac:dyDescent="0.3">
      <c r="A322" s="6">
        <f t="shared" si="5"/>
        <v>15</v>
      </c>
      <c r="B322" s="25" t="s">
        <v>459</v>
      </c>
      <c r="C322" s="9">
        <v>0</v>
      </c>
      <c r="D322" s="9">
        <v>0</v>
      </c>
      <c r="E322" s="9">
        <v>0</v>
      </c>
      <c r="F322" s="9">
        <v>0</v>
      </c>
      <c r="G322" s="9">
        <v>0</v>
      </c>
      <c r="H322" s="9">
        <v>0</v>
      </c>
      <c r="I322" s="9">
        <v>60.016666666666666</v>
      </c>
      <c r="J322" s="55">
        <v>60.016666666666666</v>
      </c>
    </row>
    <row r="323" spans="1:10" x14ac:dyDescent="0.3">
      <c r="A323" s="6" t="str">
        <f t="shared" si="5"/>
        <v/>
      </c>
      <c r="B323" s="4"/>
      <c r="C323" s="9"/>
      <c r="D323" s="9"/>
      <c r="E323" s="9"/>
      <c r="F323" s="9"/>
      <c r="G323" s="9"/>
      <c r="H323" s="9"/>
      <c r="I323" s="9"/>
      <c r="J323" s="55"/>
    </row>
    <row r="324" spans="1:10" x14ac:dyDescent="0.3">
      <c r="A324" s="6" t="str">
        <f t="shared" si="5"/>
        <v/>
      </c>
      <c r="B324" s="4" t="s">
        <v>4131</v>
      </c>
      <c r="C324" s="9"/>
      <c r="D324" s="9"/>
      <c r="E324" s="9"/>
      <c r="F324" s="9"/>
      <c r="G324" s="9"/>
      <c r="H324" s="9"/>
      <c r="I324" s="9"/>
      <c r="J324" s="55"/>
    </row>
    <row r="325" spans="1:10" x14ac:dyDescent="0.3">
      <c r="A325" s="6">
        <f t="shared" si="5"/>
        <v>1</v>
      </c>
      <c r="B325" s="25" t="s">
        <v>2118</v>
      </c>
      <c r="C325" s="9">
        <v>220</v>
      </c>
      <c r="D325" s="9">
        <v>221</v>
      </c>
      <c r="E325" s="9">
        <v>212</v>
      </c>
      <c r="F325" s="9">
        <v>0</v>
      </c>
      <c r="G325" s="9">
        <v>220</v>
      </c>
      <c r="H325" s="9">
        <v>195.88333333333333</v>
      </c>
      <c r="I325" s="9">
        <v>213.28333333333333</v>
      </c>
      <c r="J325" s="55">
        <v>1282.1666666666665</v>
      </c>
    </row>
    <row r="326" spans="1:10" x14ac:dyDescent="0.3">
      <c r="A326" s="6">
        <f t="shared" si="5"/>
        <v>2</v>
      </c>
      <c r="B326" s="25" t="s">
        <v>5115</v>
      </c>
      <c r="C326" s="9">
        <v>0</v>
      </c>
      <c r="D326" s="9">
        <v>0</v>
      </c>
      <c r="E326" s="9">
        <v>0</v>
      </c>
      <c r="F326" s="9">
        <v>220.5</v>
      </c>
      <c r="G326" s="9">
        <v>0</v>
      </c>
      <c r="H326" s="9">
        <v>0</v>
      </c>
      <c r="I326" s="9">
        <v>0</v>
      </c>
      <c r="J326" s="55">
        <v>220.5</v>
      </c>
    </row>
    <row r="327" spans="1:10" x14ac:dyDescent="0.3">
      <c r="A327" s="6">
        <f t="shared" si="5"/>
        <v>3</v>
      </c>
      <c r="B327" s="25" t="s">
        <v>4132</v>
      </c>
      <c r="C327" s="9">
        <v>0</v>
      </c>
      <c r="D327" s="9">
        <v>0</v>
      </c>
      <c r="E327" s="9">
        <v>220</v>
      </c>
      <c r="F327" s="9">
        <v>0</v>
      </c>
      <c r="G327" s="9">
        <v>0</v>
      </c>
      <c r="H327" s="9">
        <v>0</v>
      </c>
      <c r="I327" s="9">
        <v>0</v>
      </c>
      <c r="J327" s="55">
        <v>220</v>
      </c>
    </row>
    <row r="328" spans="1:10" x14ac:dyDescent="0.3">
      <c r="A328" s="6">
        <f t="shared" si="5"/>
        <v>4</v>
      </c>
      <c r="B328" s="25" t="s">
        <v>7392</v>
      </c>
      <c r="C328" s="9">
        <v>0</v>
      </c>
      <c r="D328" s="9">
        <v>0</v>
      </c>
      <c r="E328" s="9">
        <v>0</v>
      </c>
      <c r="F328" s="9">
        <v>0</v>
      </c>
      <c r="G328" s="9">
        <v>0</v>
      </c>
      <c r="H328" s="9">
        <v>0</v>
      </c>
      <c r="I328" s="9">
        <v>220</v>
      </c>
      <c r="J328" s="55">
        <v>220</v>
      </c>
    </row>
    <row r="329" spans="1:10" x14ac:dyDescent="0.3">
      <c r="A329" s="6">
        <f t="shared" si="5"/>
        <v>5</v>
      </c>
      <c r="B329" s="25" t="s">
        <v>459</v>
      </c>
      <c r="C329" s="9">
        <v>0</v>
      </c>
      <c r="D329" s="9">
        <v>0</v>
      </c>
      <c r="E329" s="9">
        <v>0</v>
      </c>
      <c r="F329" s="9">
        <v>0</v>
      </c>
      <c r="G329" s="9">
        <v>0</v>
      </c>
      <c r="H329" s="9">
        <v>219.7</v>
      </c>
      <c r="I329" s="9">
        <v>0</v>
      </c>
      <c r="J329" s="55">
        <v>219.7</v>
      </c>
    </row>
    <row r="330" spans="1:10" x14ac:dyDescent="0.3">
      <c r="A330" s="6">
        <f t="shared" si="5"/>
        <v>6</v>
      </c>
      <c r="B330" s="25" t="s">
        <v>6626</v>
      </c>
      <c r="C330" s="9">
        <v>0</v>
      </c>
      <c r="D330" s="9">
        <v>0</v>
      </c>
      <c r="E330" s="9">
        <v>0</v>
      </c>
      <c r="F330" s="9">
        <v>0</v>
      </c>
      <c r="G330" s="9">
        <v>0</v>
      </c>
      <c r="H330" s="9">
        <v>214.11666666666665</v>
      </c>
      <c r="I330" s="9">
        <v>0</v>
      </c>
      <c r="J330" s="55">
        <v>214.11666666666665</v>
      </c>
    </row>
    <row r="331" spans="1:10" x14ac:dyDescent="0.3">
      <c r="A331" s="6">
        <f t="shared" si="5"/>
        <v>7</v>
      </c>
      <c r="B331" s="25" t="s">
        <v>3237</v>
      </c>
      <c r="C331" s="9">
        <v>0</v>
      </c>
      <c r="D331" s="9">
        <v>210.23333333333332</v>
      </c>
      <c r="E331" s="9">
        <v>0</v>
      </c>
      <c r="F331" s="9">
        <v>0</v>
      </c>
      <c r="G331" s="9">
        <v>0</v>
      </c>
      <c r="H331" s="9">
        <v>0</v>
      </c>
      <c r="I331" s="9">
        <v>0</v>
      </c>
      <c r="J331" s="55">
        <v>210.23333333333332</v>
      </c>
    </row>
    <row r="332" spans="1:10" x14ac:dyDescent="0.3">
      <c r="A332" s="6">
        <f t="shared" si="5"/>
        <v>8</v>
      </c>
      <c r="B332" s="25" t="s">
        <v>2120</v>
      </c>
      <c r="C332" s="9">
        <v>210.1</v>
      </c>
      <c r="D332" s="9">
        <v>0</v>
      </c>
      <c r="E332" s="9">
        <v>0</v>
      </c>
      <c r="F332" s="9">
        <v>0</v>
      </c>
      <c r="G332" s="9">
        <v>0</v>
      </c>
      <c r="H332" s="9">
        <v>0</v>
      </c>
      <c r="I332" s="9">
        <v>0</v>
      </c>
      <c r="J332" s="55">
        <v>210.1</v>
      </c>
    </row>
    <row r="333" spans="1:10" x14ac:dyDescent="0.3">
      <c r="A333" s="6">
        <f t="shared" si="5"/>
        <v>9</v>
      </c>
      <c r="B333" s="25" t="s">
        <v>6627</v>
      </c>
      <c r="C333" s="9">
        <v>0</v>
      </c>
      <c r="D333" s="9">
        <v>0</v>
      </c>
      <c r="E333" s="9">
        <v>0</v>
      </c>
      <c r="F333" s="9">
        <v>0</v>
      </c>
      <c r="G333" s="9">
        <v>0</v>
      </c>
      <c r="H333" s="9">
        <v>207.56666666666666</v>
      </c>
      <c r="I333" s="9">
        <v>0</v>
      </c>
      <c r="J333" s="55">
        <v>207.56666666666666</v>
      </c>
    </row>
    <row r="334" spans="1:10" x14ac:dyDescent="0.3">
      <c r="A334" s="6">
        <f t="shared" si="5"/>
        <v>10</v>
      </c>
      <c r="B334" s="25" t="s">
        <v>5116</v>
      </c>
      <c r="C334" s="9">
        <v>0</v>
      </c>
      <c r="D334" s="9">
        <v>0</v>
      </c>
      <c r="E334" s="9">
        <v>0</v>
      </c>
      <c r="F334" s="9">
        <v>206.98333333333332</v>
      </c>
      <c r="G334" s="9">
        <v>0</v>
      </c>
      <c r="H334" s="9">
        <v>0</v>
      </c>
      <c r="I334" s="9">
        <v>0</v>
      </c>
      <c r="J334" s="55">
        <v>206.98333333333332</v>
      </c>
    </row>
    <row r="335" spans="1:10" x14ac:dyDescent="0.3">
      <c r="A335" s="6">
        <f t="shared" si="5"/>
        <v>11</v>
      </c>
      <c r="B335" s="25" t="s">
        <v>4133</v>
      </c>
      <c r="C335" s="9">
        <v>0</v>
      </c>
      <c r="D335" s="9">
        <v>0</v>
      </c>
      <c r="E335" s="9">
        <v>203.65</v>
      </c>
      <c r="F335" s="9">
        <v>0</v>
      </c>
      <c r="G335" s="9">
        <v>0</v>
      </c>
      <c r="H335" s="9">
        <v>0</v>
      </c>
      <c r="I335" s="9">
        <v>0</v>
      </c>
      <c r="J335" s="55">
        <v>203.65</v>
      </c>
    </row>
    <row r="336" spans="1:10" x14ac:dyDescent="0.3">
      <c r="A336" s="6">
        <f t="shared" si="5"/>
        <v>12</v>
      </c>
      <c r="B336" s="25" t="s">
        <v>6628</v>
      </c>
      <c r="C336" s="9">
        <v>0</v>
      </c>
      <c r="D336" s="9">
        <v>0</v>
      </c>
      <c r="E336" s="9">
        <v>0</v>
      </c>
      <c r="F336" s="9">
        <v>0</v>
      </c>
      <c r="G336" s="9">
        <v>0</v>
      </c>
      <c r="H336" s="9">
        <v>201.45</v>
      </c>
      <c r="I336" s="9">
        <v>0</v>
      </c>
      <c r="J336" s="55">
        <v>201.45</v>
      </c>
    </row>
    <row r="337" spans="1:10" x14ac:dyDescent="0.3">
      <c r="A337" s="6">
        <f t="shared" si="5"/>
        <v>13</v>
      </c>
      <c r="B337" s="25" t="s">
        <v>5893</v>
      </c>
      <c r="C337" s="9">
        <v>0</v>
      </c>
      <c r="D337" s="9">
        <v>0</v>
      </c>
      <c r="E337" s="9">
        <v>0</v>
      </c>
      <c r="F337" s="9">
        <v>0</v>
      </c>
      <c r="G337" s="9">
        <v>200.63333333333333</v>
      </c>
      <c r="H337" s="9">
        <v>0</v>
      </c>
      <c r="I337" s="9">
        <v>0</v>
      </c>
      <c r="J337" s="55">
        <v>200.63333333333333</v>
      </c>
    </row>
    <row r="338" spans="1:10" x14ac:dyDescent="0.3">
      <c r="A338" s="6">
        <f t="shared" ref="A338:A401" si="6">IF(SUM(C338:N338)=0,"",IF(SUM(C337:N337)=0,IF(SUM(C338:N338)&gt;0,1,A337+1),A337+1))</f>
        <v>14</v>
      </c>
      <c r="B338" s="25" t="s">
        <v>5117</v>
      </c>
      <c r="C338" s="9">
        <v>0</v>
      </c>
      <c r="D338" s="9">
        <v>0</v>
      </c>
      <c r="E338" s="9">
        <v>0</v>
      </c>
      <c r="F338" s="9">
        <v>194.61666666666667</v>
      </c>
      <c r="G338" s="9">
        <v>0</v>
      </c>
      <c r="H338" s="9">
        <v>0</v>
      </c>
      <c r="I338" s="9">
        <v>0</v>
      </c>
      <c r="J338" s="55">
        <v>194.61666666666667</v>
      </c>
    </row>
    <row r="339" spans="1:10" x14ac:dyDescent="0.3">
      <c r="A339" s="6">
        <f t="shared" si="6"/>
        <v>15</v>
      </c>
      <c r="B339" s="25" t="s">
        <v>6629</v>
      </c>
      <c r="C339" s="9">
        <v>0</v>
      </c>
      <c r="D339" s="9">
        <v>0</v>
      </c>
      <c r="E339" s="9">
        <v>0</v>
      </c>
      <c r="F339" s="9">
        <v>0</v>
      </c>
      <c r="G339" s="9">
        <v>0</v>
      </c>
      <c r="H339" s="9">
        <v>188.43333333333331</v>
      </c>
      <c r="I339" s="9">
        <v>0</v>
      </c>
      <c r="J339" s="55">
        <v>188.43333333333331</v>
      </c>
    </row>
    <row r="340" spans="1:10" x14ac:dyDescent="0.3">
      <c r="A340" s="6">
        <f t="shared" si="6"/>
        <v>16</v>
      </c>
      <c r="B340" s="25" t="s">
        <v>6630</v>
      </c>
      <c r="C340" s="9">
        <v>0</v>
      </c>
      <c r="D340" s="9">
        <v>0</v>
      </c>
      <c r="E340" s="9">
        <v>0</v>
      </c>
      <c r="F340" s="9">
        <v>0</v>
      </c>
      <c r="G340" s="9">
        <v>0</v>
      </c>
      <c r="H340" s="9">
        <v>183.39999999999998</v>
      </c>
      <c r="I340" s="9">
        <v>0</v>
      </c>
      <c r="J340" s="55">
        <v>183.39999999999998</v>
      </c>
    </row>
    <row r="341" spans="1:10" x14ac:dyDescent="0.3">
      <c r="A341" s="6">
        <f t="shared" si="6"/>
        <v>17</v>
      </c>
      <c r="B341" s="25" t="s">
        <v>6631</v>
      </c>
      <c r="C341" s="9">
        <v>0</v>
      </c>
      <c r="D341" s="9">
        <v>0</v>
      </c>
      <c r="E341" s="9">
        <v>0</v>
      </c>
      <c r="F341" s="9">
        <v>0</v>
      </c>
      <c r="G341" s="9">
        <v>0</v>
      </c>
      <c r="H341" s="9">
        <v>176.41666666666666</v>
      </c>
      <c r="I341" s="9">
        <v>0</v>
      </c>
      <c r="J341" s="55">
        <v>176.41666666666666</v>
      </c>
    </row>
    <row r="342" spans="1:10" x14ac:dyDescent="0.3">
      <c r="A342" s="6">
        <f t="shared" si="6"/>
        <v>18</v>
      </c>
      <c r="B342" s="25" t="s">
        <v>6632</v>
      </c>
      <c r="C342" s="9">
        <v>0</v>
      </c>
      <c r="D342" s="9">
        <v>0</v>
      </c>
      <c r="E342" s="9">
        <v>0</v>
      </c>
      <c r="F342" s="9">
        <v>0</v>
      </c>
      <c r="G342" s="9">
        <v>0</v>
      </c>
      <c r="H342" s="9">
        <v>171.1</v>
      </c>
      <c r="I342" s="9">
        <v>0</v>
      </c>
      <c r="J342" s="55">
        <v>171.1</v>
      </c>
    </row>
    <row r="343" spans="1:10" x14ac:dyDescent="0.3">
      <c r="A343" s="6">
        <f t="shared" si="6"/>
        <v>19</v>
      </c>
      <c r="B343" s="25" t="s">
        <v>6633</v>
      </c>
      <c r="C343" s="9">
        <v>0</v>
      </c>
      <c r="D343" s="9">
        <v>0</v>
      </c>
      <c r="E343" s="9">
        <v>0</v>
      </c>
      <c r="F343" s="9">
        <v>0</v>
      </c>
      <c r="G343" s="9">
        <v>0</v>
      </c>
      <c r="H343" s="9">
        <v>165.5</v>
      </c>
      <c r="I343" s="9">
        <v>0</v>
      </c>
      <c r="J343" s="55">
        <v>165.5</v>
      </c>
    </row>
    <row r="344" spans="1:10" x14ac:dyDescent="0.3">
      <c r="A344" s="6">
        <f t="shared" si="6"/>
        <v>20</v>
      </c>
      <c r="B344" s="25" t="s">
        <v>6634</v>
      </c>
      <c r="C344" s="9">
        <v>0</v>
      </c>
      <c r="D344" s="9">
        <v>0</v>
      </c>
      <c r="E344" s="9">
        <v>0</v>
      </c>
      <c r="F344" s="9">
        <v>0</v>
      </c>
      <c r="G344" s="9">
        <v>0</v>
      </c>
      <c r="H344" s="9">
        <v>140.35</v>
      </c>
      <c r="I344" s="9">
        <v>0</v>
      </c>
      <c r="J344" s="55">
        <v>140.35</v>
      </c>
    </row>
    <row r="345" spans="1:10" x14ac:dyDescent="0.3">
      <c r="A345" s="6">
        <f t="shared" si="6"/>
        <v>21</v>
      </c>
      <c r="B345" s="25" t="s">
        <v>6635</v>
      </c>
      <c r="C345" s="9">
        <v>0</v>
      </c>
      <c r="D345" s="9">
        <v>0</v>
      </c>
      <c r="E345" s="9">
        <v>0</v>
      </c>
      <c r="F345" s="9">
        <v>0</v>
      </c>
      <c r="G345" s="9">
        <v>0</v>
      </c>
      <c r="H345" s="9">
        <v>134.44999999999999</v>
      </c>
      <c r="I345" s="9">
        <v>0</v>
      </c>
      <c r="J345" s="55">
        <v>134.44999999999999</v>
      </c>
    </row>
    <row r="346" spans="1:10" x14ac:dyDescent="0.3">
      <c r="A346" s="6" t="str">
        <f t="shared" si="6"/>
        <v/>
      </c>
      <c r="B346" s="4"/>
      <c r="C346" s="9"/>
      <c r="D346" s="9"/>
      <c r="E346" s="9"/>
      <c r="F346" s="9"/>
      <c r="G346" s="9"/>
      <c r="H346" s="9"/>
      <c r="I346" s="9"/>
      <c r="J346" s="55"/>
    </row>
    <row r="347" spans="1:10" x14ac:dyDescent="0.3">
      <c r="A347" s="6" t="str">
        <f t="shared" si="6"/>
        <v/>
      </c>
      <c r="C347"/>
      <c r="D347"/>
      <c r="E347"/>
      <c r="F347"/>
      <c r="G347"/>
      <c r="I347"/>
      <c r="J347"/>
    </row>
    <row r="348" spans="1:10" x14ac:dyDescent="0.3">
      <c r="A348" s="6" t="str">
        <f t="shared" si="6"/>
        <v/>
      </c>
      <c r="C348"/>
      <c r="D348"/>
      <c r="E348"/>
      <c r="F348"/>
      <c r="G348"/>
      <c r="I348"/>
      <c r="J348"/>
    </row>
    <row r="349" spans="1:10" x14ac:dyDescent="0.3">
      <c r="A349" s="6" t="str">
        <f t="shared" si="6"/>
        <v/>
      </c>
      <c r="C349"/>
      <c r="D349"/>
      <c r="E349"/>
      <c r="F349"/>
      <c r="G349"/>
      <c r="J349"/>
    </row>
    <row r="350" spans="1:10" x14ac:dyDescent="0.3">
      <c r="A350" s="6" t="str">
        <f t="shared" si="6"/>
        <v/>
      </c>
      <c r="C350"/>
      <c r="D350"/>
      <c r="E350"/>
      <c r="F350"/>
      <c r="G350"/>
      <c r="J350"/>
    </row>
    <row r="351" spans="1:10" x14ac:dyDescent="0.3">
      <c r="A351" s="6" t="str">
        <f t="shared" si="6"/>
        <v/>
      </c>
      <c r="C351"/>
      <c r="D351"/>
      <c r="E351"/>
      <c r="F351"/>
      <c r="G351"/>
      <c r="J351"/>
    </row>
    <row r="352" spans="1:10" x14ac:dyDescent="0.3">
      <c r="A352" s="6" t="str">
        <f t="shared" si="6"/>
        <v/>
      </c>
      <c r="C352"/>
      <c r="D352"/>
      <c r="E352"/>
      <c r="F352"/>
      <c r="G352"/>
      <c r="J352"/>
    </row>
    <row r="353" spans="1:10" x14ac:dyDescent="0.3">
      <c r="A353" s="6" t="str">
        <f t="shared" si="6"/>
        <v/>
      </c>
      <c r="C353"/>
      <c r="D353"/>
      <c r="E353"/>
      <c r="F353"/>
      <c r="G353"/>
      <c r="J353"/>
    </row>
    <row r="354" spans="1:10" x14ac:dyDescent="0.3">
      <c r="A354" s="6" t="str">
        <f t="shared" si="6"/>
        <v/>
      </c>
      <c r="C354"/>
      <c r="D354"/>
      <c r="E354"/>
      <c r="F354"/>
      <c r="G354"/>
      <c r="J354"/>
    </row>
    <row r="355" spans="1:10" x14ac:dyDescent="0.3">
      <c r="A355" s="6" t="str">
        <f t="shared" si="6"/>
        <v/>
      </c>
      <c r="C355"/>
      <c r="D355"/>
      <c r="E355"/>
      <c r="F355"/>
      <c r="G355"/>
      <c r="J355"/>
    </row>
    <row r="356" spans="1:10" x14ac:dyDescent="0.3">
      <c r="A356" s="6" t="str">
        <f t="shared" si="6"/>
        <v/>
      </c>
      <c r="C356"/>
      <c r="D356"/>
      <c r="E356"/>
      <c r="F356"/>
      <c r="G356"/>
      <c r="J356"/>
    </row>
    <row r="357" spans="1:10" x14ac:dyDescent="0.3">
      <c r="A357" s="6" t="str">
        <f t="shared" si="6"/>
        <v/>
      </c>
      <c r="C357"/>
      <c r="D357"/>
      <c r="E357"/>
      <c r="F357"/>
      <c r="G357"/>
      <c r="J357"/>
    </row>
    <row r="358" spans="1:10" x14ac:dyDescent="0.3">
      <c r="A358" s="6" t="str">
        <f t="shared" si="6"/>
        <v/>
      </c>
      <c r="C358"/>
      <c r="D358"/>
      <c r="E358"/>
      <c r="F358"/>
      <c r="G358"/>
      <c r="J358"/>
    </row>
    <row r="359" spans="1:10" x14ac:dyDescent="0.3">
      <c r="A359" s="6" t="str">
        <f t="shared" si="6"/>
        <v/>
      </c>
      <c r="C359"/>
      <c r="D359"/>
      <c r="E359"/>
      <c r="F359"/>
      <c r="G359"/>
      <c r="J359"/>
    </row>
    <row r="360" spans="1:10" x14ac:dyDescent="0.3">
      <c r="A360" s="6" t="str">
        <f t="shared" si="6"/>
        <v/>
      </c>
      <c r="C360"/>
      <c r="D360"/>
      <c r="E360"/>
      <c r="F360"/>
      <c r="G360"/>
      <c r="J360"/>
    </row>
    <row r="361" spans="1:10" x14ac:dyDescent="0.3">
      <c r="A361" s="6" t="str">
        <f t="shared" si="6"/>
        <v/>
      </c>
      <c r="C361"/>
      <c r="D361"/>
      <c r="E361"/>
      <c r="F361"/>
      <c r="G361"/>
      <c r="J361"/>
    </row>
    <row r="362" spans="1:10" x14ac:dyDescent="0.3">
      <c r="A362" s="6" t="str">
        <f t="shared" si="6"/>
        <v/>
      </c>
      <c r="C362"/>
      <c r="D362"/>
      <c r="E362"/>
      <c r="F362"/>
      <c r="G362"/>
      <c r="J362"/>
    </row>
    <row r="363" spans="1:10" x14ac:dyDescent="0.3">
      <c r="A363" s="6" t="str">
        <f t="shared" si="6"/>
        <v/>
      </c>
      <c r="C363"/>
      <c r="D363"/>
      <c r="E363"/>
      <c r="F363"/>
      <c r="G363"/>
      <c r="J363"/>
    </row>
    <row r="364" spans="1:10" x14ac:dyDescent="0.3">
      <c r="A364" s="6" t="str">
        <f t="shared" si="6"/>
        <v/>
      </c>
      <c r="C364"/>
      <c r="D364"/>
      <c r="E364"/>
      <c r="F364"/>
      <c r="G364"/>
      <c r="J364"/>
    </row>
    <row r="365" spans="1:10" x14ac:dyDescent="0.3">
      <c r="A365" s="6" t="str">
        <f t="shared" si="6"/>
        <v/>
      </c>
      <c r="C365"/>
      <c r="D365"/>
      <c r="E365"/>
      <c r="F365"/>
      <c r="G365"/>
      <c r="J365"/>
    </row>
    <row r="366" spans="1:10" x14ac:dyDescent="0.3">
      <c r="A366" s="6" t="str">
        <f t="shared" si="6"/>
        <v/>
      </c>
      <c r="C366"/>
      <c r="D366"/>
      <c r="E366"/>
      <c r="F366"/>
      <c r="G366"/>
      <c r="J366"/>
    </row>
    <row r="367" spans="1:10" x14ac:dyDescent="0.3">
      <c r="A367" s="6" t="str">
        <f t="shared" si="6"/>
        <v/>
      </c>
      <c r="C367"/>
      <c r="D367"/>
      <c r="E367"/>
      <c r="F367"/>
      <c r="G367"/>
      <c r="J367"/>
    </row>
    <row r="368" spans="1:10" x14ac:dyDescent="0.3">
      <c r="A368" s="6" t="str">
        <f t="shared" si="6"/>
        <v/>
      </c>
      <c r="C368"/>
      <c r="D368"/>
      <c r="E368"/>
      <c r="F368"/>
      <c r="G368"/>
      <c r="J368"/>
    </row>
    <row r="369" spans="1:10" x14ac:dyDescent="0.3">
      <c r="A369" s="6" t="str">
        <f t="shared" si="6"/>
        <v/>
      </c>
      <c r="C369"/>
      <c r="D369"/>
      <c r="E369"/>
      <c r="F369"/>
      <c r="G369"/>
      <c r="J369"/>
    </row>
    <row r="370" spans="1:10" x14ac:dyDescent="0.3">
      <c r="A370" s="6" t="str">
        <f t="shared" si="6"/>
        <v/>
      </c>
      <c r="C370"/>
      <c r="D370"/>
      <c r="E370"/>
      <c r="F370"/>
      <c r="G370"/>
      <c r="J370"/>
    </row>
    <row r="371" spans="1:10" x14ac:dyDescent="0.3">
      <c r="A371" s="6" t="str">
        <f t="shared" si="6"/>
        <v/>
      </c>
      <c r="C371"/>
      <c r="D371"/>
      <c r="E371"/>
      <c r="F371"/>
      <c r="G371"/>
      <c r="J371"/>
    </row>
    <row r="372" spans="1:10" x14ac:dyDescent="0.3">
      <c r="A372" s="6" t="str">
        <f t="shared" si="6"/>
        <v/>
      </c>
      <c r="C372"/>
      <c r="D372"/>
      <c r="E372"/>
      <c r="F372"/>
      <c r="G372"/>
      <c r="J372"/>
    </row>
    <row r="373" spans="1:10" x14ac:dyDescent="0.3">
      <c r="A373" s="6" t="str">
        <f t="shared" si="6"/>
        <v/>
      </c>
      <c r="C373"/>
      <c r="D373"/>
      <c r="E373"/>
      <c r="F373"/>
      <c r="G373"/>
      <c r="J373"/>
    </row>
    <row r="374" spans="1:10" x14ac:dyDescent="0.3">
      <c r="A374" s="6" t="str">
        <f t="shared" si="6"/>
        <v/>
      </c>
      <c r="C374"/>
      <c r="D374"/>
      <c r="E374"/>
      <c r="F374"/>
      <c r="G374"/>
      <c r="J374"/>
    </row>
    <row r="375" spans="1:10" x14ac:dyDescent="0.3">
      <c r="A375" s="6" t="str">
        <f t="shared" si="6"/>
        <v/>
      </c>
      <c r="C375"/>
      <c r="D375"/>
      <c r="E375"/>
      <c r="F375"/>
      <c r="G375"/>
      <c r="J375"/>
    </row>
    <row r="376" spans="1:10" x14ac:dyDescent="0.3">
      <c r="A376" s="6" t="str">
        <f t="shared" si="6"/>
        <v/>
      </c>
      <c r="C376"/>
      <c r="D376"/>
      <c r="E376"/>
      <c r="F376"/>
      <c r="G376"/>
      <c r="J376"/>
    </row>
    <row r="377" spans="1:10" x14ac:dyDescent="0.3">
      <c r="A377" s="6" t="str">
        <f t="shared" si="6"/>
        <v/>
      </c>
      <c r="C377"/>
      <c r="D377"/>
      <c r="E377"/>
      <c r="F377"/>
      <c r="G377"/>
      <c r="J377"/>
    </row>
    <row r="378" spans="1:10" x14ac:dyDescent="0.3">
      <c r="A378" s="6" t="str">
        <f t="shared" si="6"/>
        <v/>
      </c>
      <c r="C378"/>
      <c r="D378"/>
      <c r="E378"/>
      <c r="F378"/>
      <c r="G378"/>
      <c r="J378"/>
    </row>
    <row r="379" spans="1:10" x14ac:dyDescent="0.3">
      <c r="A379" s="6" t="str">
        <f t="shared" si="6"/>
        <v/>
      </c>
      <c r="C379"/>
      <c r="D379"/>
      <c r="E379"/>
      <c r="F379"/>
      <c r="G379"/>
      <c r="J379"/>
    </row>
    <row r="380" spans="1:10" x14ac:dyDescent="0.3">
      <c r="A380" s="6" t="str">
        <f t="shared" si="6"/>
        <v/>
      </c>
      <c r="C380"/>
      <c r="D380"/>
      <c r="E380"/>
      <c r="F380"/>
      <c r="G380"/>
      <c r="J380"/>
    </row>
    <row r="381" spans="1:10" x14ac:dyDescent="0.3">
      <c r="A381" s="6" t="str">
        <f t="shared" si="6"/>
        <v/>
      </c>
      <c r="C381"/>
      <c r="D381"/>
      <c r="E381"/>
      <c r="F381"/>
      <c r="G381"/>
      <c r="J381"/>
    </row>
    <row r="382" spans="1:10" x14ac:dyDescent="0.3">
      <c r="A382" s="6" t="str">
        <f t="shared" si="6"/>
        <v/>
      </c>
      <c r="C382"/>
      <c r="D382"/>
      <c r="E382"/>
      <c r="F382"/>
      <c r="G382"/>
      <c r="J382"/>
    </row>
    <row r="383" spans="1:10" x14ac:dyDescent="0.3">
      <c r="A383" s="6" t="str">
        <f t="shared" si="6"/>
        <v/>
      </c>
      <c r="C383"/>
      <c r="D383"/>
      <c r="E383"/>
      <c r="F383"/>
      <c r="G383"/>
      <c r="J383"/>
    </row>
    <row r="384" spans="1:10" x14ac:dyDescent="0.3">
      <c r="A384" s="6" t="str">
        <f t="shared" si="6"/>
        <v/>
      </c>
      <c r="C384"/>
      <c r="D384"/>
      <c r="E384"/>
      <c r="F384"/>
      <c r="G384"/>
      <c r="J384"/>
    </row>
    <row r="385" spans="1:10" x14ac:dyDescent="0.3">
      <c r="A385" s="6" t="str">
        <f t="shared" si="6"/>
        <v/>
      </c>
      <c r="C385"/>
      <c r="D385"/>
      <c r="E385"/>
      <c r="F385"/>
      <c r="G385"/>
      <c r="J385"/>
    </row>
    <row r="386" spans="1:10" x14ac:dyDescent="0.3">
      <c r="A386" s="6" t="str">
        <f t="shared" si="6"/>
        <v/>
      </c>
      <c r="C386"/>
      <c r="D386"/>
      <c r="E386"/>
      <c r="F386"/>
      <c r="G386"/>
      <c r="J386"/>
    </row>
    <row r="387" spans="1:10" x14ac:dyDescent="0.3">
      <c r="A387" s="6" t="str">
        <f t="shared" si="6"/>
        <v/>
      </c>
      <c r="C387"/>
      <c r="D387"/>
      <c r="E387"/>
      <c r="F387"/>
      <c r="G387"/>
      <c r="J387"/>
    </row>
    <row r="388" spans="1:10" x14ac:dyDescent="0.3">
      <c r="A388" s="6" t="str">
        <f t="shared" si="6"/>
        <v/>
      </c>
      <c r="C388"/>
      <c r="D388"/>
      <c r="E388"/>
      <c r="F388"/>
      <c r="G388"/>
      <c r="J388"/>
    </row>
    <row r="389" spans="1:10" x14ac:dyDescent="0.3">
      <c r="A389" s="6" t="str">
        <f t="shared" si="6"/>
        <v/>
      </c>
      <c r="C389"/>
      <c r="D389"/>
      <c r="E389"/>
      <c r="F389"/>
      <c r="G389"/>
      <c r="J389"/>
    </row>
    <row r="390" spans="1:10" x14ac:dyDescent="0.3">
      <c r="A390" s="6" t="str">
        <f t="shared" si="6"/>
        <v/>
      </c>
      <c r="C390"/>
      <c r="D390"/>
      <c r="E390"/>
      <c r="F390"/>
      <c r="G390"/>
      <c r="J390"/>
    </row>
    <row r="391" spans="1:10" x14ac:dyDescent="0.3">
      <c r="A391" s="6" t="str">
        <f t="shared" si="6"/>
        <v/>
      </c>
      <c r="C391"/>
      <c r="D391"/>
      <c r="E391"/>
      <c r="F391"/>
      <c r="G391"/>
      <c r="J391"/>
    </row>
    <row r="392" spans="1:10" x14ac:dyDescent="0.3">
      <c r="A392" s="6" t="str">
        <f t="shared" si="6"/>
        <v/>
      </c>
      <c r="C392"/>
      <c r="D392"/>
      <c r="E392"/>
      <c r="F392"/>
      <c r="G392"/>
      <c r="J392"/>
    </row>
    <row r="393" spans="1:10" x14ac:dyDescent="0.3">
      <c r="A393" s="6" t="str">
        <f t="shared" si="6"/>
        <v/>
      </c>
      <c r="C393"/>
      <c r="D393"/>
      <c r="E393"/>
      <c r="F393"/>
      <c r="G393"/>
      <c r="J393"/>
    </row>
    <row r="394" spans="1:10" x14ac:dyDescent="0.3">
      <c r="A394" s="6" t="str">
        <f t="shared" si="6"/>
        <v/>
      </c>
      <c r="C394"/>
      <c r="D394"/>
      <c r="E394"/>
      <c r="F394"/>
      <c r="G394"/>
      <c r="J394"/>
    </row>
    <row r="395" spans="1:10" x14ac:dyDescent="0.3">
      <c r="A395" s="6" t="str">
        <f t="shared" si="6"/>
        <v/>
      </c>
      <c r="C395"/>
      <c r="D395"/>
      <c r="E395"/>
      <c r="F395"/>
      <c r="G395"/>
      <c r="J395"/>
    </row>
    <row r="396" spans="1:10" x14ac:dyDescent="0.3">
      <c r="A396" s="6" t="str">
        <f t="shared" si="6"/>
        <v/>
      </c>
      <c r="C396"/>
      <c r="D396"/>
      <c r="E396"/>
      <c r="F396"/>
      <c r="G396"/>
      <c r="J396"/>
    </row>
    <row r="397" spans="1:10" x14ac:dyDescent="0.3">
      <c r="A397" s="6" t="str">
        <f t="shared" si="6"/>
        <v/>
      </c>
      <c r="C397"/>
      <c r="D397"/>
      <c r="E397"/>
      <c r="F397"/>
      <c r="G397"/>
      <c r="J397"/>
    </row>
    <row r="398" spans="1:10" x14ac:dyDescent="0.3">
      <c r="A398" s="6" t="str">
        <f t="shared" si="6"/>
        <v/>
      </c>
      <c r="C398"/>
      <c r="D398"/>
      <c r="E398"/>
      <c r="F398"/>
      <c r="G398"/>
      <c r="J398"/>
    </row>
    <row r="399" spans="1:10" x14ac:dyDescent="0.3">
      <c r="A399" s="6" t="str">
        <f t="shared" si="6"/>
        <v/>
      </c>
      <c r="C399"/>
      <c r="D399"/>
      <c r="E399"/>
      <c r="F399"/>
      <c r="G399"/>
      <c r="J399"/>
    </row>
    <row r="400" spans="1:10" x14ac:dyDescent="0.3">
      <c r="A400" s="6" t="str">
        <f t="shared" si="6"/>
        <v/>
      </c>
      <c r="C400"/>
      <c r="D400"/>
      <c r="E400"/>
      <c r="F400"/>
      <c r="G400"/>
      <c r="J400"/>
    </row>
    <row r="401" spans="1:10" x14ac:dyDescent="0.3">
      <c r="A401" s="6" t="str">
        <f t="shared" si="6"/>
        <v/>
      </c>
      <c r="C401"/>
      <c r="D401"/>
      <c r="E401"/>
      <c r="F401"/>
      <c r="G401"/>
      <c r="J401"/>
    </row>
    <row r="402" spans="1:10" x14ac:dyDescent="0.3">
      <c r="A402" s="6" t="str">
        <f t="shared" ref="A402:A441" si="7">IF(SUM(C402:N402)=0,"",IF(SUM(C401:N401)=0,IF(SUM(C402:N402)&gt;0,1,A401+1),A401+1))</f>
        <v/>
      </c>
      <c r="C402"/>
      <c r="D402"/>
      <c r="E402"/>
      <c r="F402"/>
      <c r="G402"/>
      <c r="J402"/>
    </row>
    <row r="403" spans="1:10" x14ac:dyDescent="0.3">
      <c r="A403" s="6" t="str">
        <f t="shared" si="7"/>
        <v/>
      </c>
      <c r="C403"/>
      <c r="D403"/>
      <c r="E403"/>
      <c r="F403"/>
      <c r="G403"/>
      <c r="J403"/>
    </row>
    <row r="404" spans="1:10" x14ac:dyDescent="0.3">
      <c r="A404" s="6" t="str">
        <f t="shared" si="7"/>
        <v/>
      </c>
      <c r="C404"/>
      <c r="D404"/>
      <c r="E404"/>
      <c r="F404"/>
      <c r="G404"/>
      <c r="J404"/>
    </row>
    <row r="405" spans="1:10" x14ac:dyDescent="0.3">
      <c r="A405" s="6" t="str">
        <f t="shared" si="7"/>
        <v/>
      </c>
      <c r="C405"/>
      <c r="D405"/>
      <c r="E405"/>
      <c r="F405"/>
      <c r="G405"/>
      <c r="J405"/>
    </row>
    <row r="406" spans="1:10" x14ac:dyDescent="0.3">
      <c r="A406" s="6" t="str">
        <f t="shared" si="7"/>
        <v/>
      </c>
      <c r="C406"/>
      <c r="D406"/>
      <c r="E406"/>
      <c r="F406"/>
      <c r="G406"/>
      <c r="J406"/>
    </row>
    <row r="407" spans="1:10" x14ac:dyDescent="0.3">
      <c r="A407" s="6" t="str">
        <f t="shared" si="7"/>
        <v/>
      </c>
      <c r="C407"/>
      <c r="D407"/>
      <c r="E407"/>
      <c r="F407"/>
      <c r="G407"/>
      <c r="J407"/>
    </row>
    <row r="408" spans="1:10" x14ac:dyDescent="0.3">
      <c r="A408" s="6" t="str">
        <f t="shared" si="7"/>
        <v/>
      </c>
      <c r="C408"/>
      <c r="D408"/>
      <c r="E408"/>
      <c r="F408"/>
      <c r="G408"/>
      <c r="J408"/>
    </row>
    <row r="409" spans="1:10" x14ac:dyDescent="0.3">
      <c r="A409" s="6" t="str">
        <f t="shared" si="7"/>
        <v/>
      </c>
      <c r="C409"/>
      <c r="D409"/>
      <c r="E409"/>
      <c r="F409"/>
      <c r="G409"/>
      <c r="J409"/>
    </row>
    <row r="410" spans="1:10" x14ac:dyDescent="0.3">
      <c r="A410" s="6" t="str">
        <f t="shared" si="7"/>
        <v/>
      </c>
      <c r="C410"/>
      <c r="D410"/>
      <c r="E410"/>
      <c r="F410"/>
      <c r="G410"/>
      <c r="J410"/>
    </row>
    <row r="411" spans="1:10" x14ac:dyDescent="0.3">
      <c r="A411" s="6" t="str">
        <f t="shared" si="7"/>
        <v/>
      </c>
      <c r="C411"/>
      <c r="D411"/>
      <c r="E411"/>
      <c r="F411"/>
      <c r="G411"/>
      <c r="J411"/>
    </row>
    <row r="412" spans="1:10" x14ac:dyDescent="0.3">
      <c r="A412" s="6" t="str">
        <f t="shared" si="7"/>
        <v/>
      </c>
      <c r="C412"/>
      <c r="D412"/>
      <c r="E412"/>
      <c r="F412"/>
      <c r="G412"/>
      <c r="J412"/>
    </row>
    <row r="413" spans="1:10" x14ac:dyDescent="0.3">
      <c r="A413" s="6" t="str">
        <f t="shared" si="7"/>
        <v/>
      </c>
      <c r="C413"/>
      <c r="D413"/>
      <c r="E413"/>
      <c r="F413"/>
      <c r="G413"/>
      <c r="J413"/>
    </row>
    <row r="414" spans="1:10" x14ac:dyDescent="0.3">
      <c r="A414" s="6" t="str">
        <f t="shared" si="7"/>
        <v/>
      </c>
      <c r="C414"/>
      <c r="D414"/>
      <c r="E414"/>
      <c r="F414"/>
      <c r="G414"/>
      <c r="J414"/>
    </row>
    <row r="415" spans="1:10" x14ac:dyDescent="0.3">
      <c r="A415" s="6" t="str">
        <f t="shared" si="7"/>
        <v/>
      </c>
      <c r="C415"/>
      <c r="D415"/>
      <c r="E415"/>
      <c r="F415"/>
      <c r="G415"/>
      <c r="J415"/>
    </row>
    <row r="416" spans="1:10" x14ac:dyDescent="0.3">
      <c r="A416" s="6" t="str">
        <f t="shared" si="7"/>
        <v/>
      </c>
      <c r="C416"/>
      <c r="D416"/>
      <c r="E416"/>
      <c r="F416"/>
      <c r="G416"/>
      <c r="J416"/>
    </row>
    <row r="417" spans="1:10" x14ac:dyDescent="0.3">
      <c r="A417" s="6" t="str">
        <f t="shared" si="7"/>
        <v/>
      </c>
      <c r="C417"/>
      <c r="D417"/>
      <c r="E417"/>
      <c r="F417"/>
      <c r="G417"/>
      <c r="J417"/>
    </row>
    <row r="418" spans="1:10" x14ac:dyDescent="0.3">
      <c r="A418" s="6" t="str">
        <f t="shared" si="7"/>
        <v/>
      </c>
      <c r="C418"/>
      <c r="D418"/>
      <c r="E418"/>
      <c r="F418"/>
      <c r="G418"/>
      <c r="J418"/>
    </row>
    <row r="419" spans="1:10" x14ac:dyDescent="0.3">
      <c r="A419" s="6" t="str">
        <f t="shared" si="7"/>
        <v/>
      </c>
      <c r="C419"/>
      <c r="D419"/>
      <c r="E419"/>
      <c r="F419"/>
      <c r="G419"/>
      <c r="J419"/>
    </row>
    <row r="420" spans="1:10" x14ac:dyDescent="0.3">
      <c r="A420" s="6" t="str">
        <f t="shared" si="7"/>
        <v/>
      </c>
      <c r="C420"/>
      <c r="D420"/>
      <c r="E420"/>
      <c r="F420"/>
      <c r="G420"/>
      <c r="J420"/>
    </row>
    <row r="421" spans="1:10" x14ac:dyDescent="0.3">
      <c r="A421" s="6" t="str">
        <f t="shared" si="7"/>
        <v/>
      </c>
      <c r="C421"/>
      <c r="D421"/>
      <c r="E421"/>
      <c r="F421"/>
      <c r="G421"/>
      <c r="J421"/>
    </row>
    <row r="422" spans="1:10" x14ac:dyDescent="0.3">
      <c r="A422" s="6" t="str">
        <f t="shared" si="7"/>
        <v/>
      </c>
      <c r="C422"/>
      <c r="D422"/>
      <c r="E422"/>
      <c r="F422"/>
      <c r="G422"/>
      <c r="J422"/>
    </row>
    <row r="423" spans="1:10" x14ac:dyDescent="0.3">
      <c r="A423" s="6" t="str">
        <f t="shared" si="7"/>
        <v/>
      </c>
      <c r="C423"/>
      <c r="D423"/>
      <c r="E423"/>
      <c r="F423"/>
      <c r="G423"/>
      <c r="J423"/>
    </row>
    <row r="424" spans="1:10" x14ac:dyDescent="0.3">
      <c r="A424" s="6" t="str">
        <f t="shared" si="7"/>
        <v/>
      </c>
      <c r="C424"/>
      <c r="D424"/>
      <c r="E424"/>
      <c r="F424"/>
      <c r="G424"/>
      <c r="J424"/>
    </row>
    <row r="425" spans="1:10" x14ac:dyDescent="0.3">
      <c r="A425" s="6" t="str">
        <f t="shared" si="7"/>
        <v/>
      </c>
      <c r="C425"/>
      <c r="D425"/>
      <c r="E425"/>
      <c r="F425"/>
      <c r="G425"/>
      <c r="J425"/>
    </row>
    <row r="426" spans="1:10" x14ac:dyDescent="0.3">
      <c r="A426" s="6" t="str">
        <f t="shared" si="7"/>
        <v/>
      </c>
      <c r="C426"/>
      <c r="D426"/>
      <c r="E426"/>
      <c r="F426"/>
      <c r="G426"/>
      <c r="J426"/>
    </row>
    <row r="427" spans="1:10" x14ac:dyDescent="0.3">
      <c r="A427" s="6" t="str">
        <f t="shared" si="7"/>
        <v/>
      </c>
      <c r="C427"/>
      <c r="D427"/>
      <c r="E427"/>
      <c r="F427"/>
      <c r="G427"/>
      <c r="J427"/>
    </row>
    <row r="428" spans="1:10" x14ac:dyDescent="0.3">
      <c r="A428" s="6" t="str">
        <f t="shared" si="7"/>
        <v/>
      </c>
      <c r="C428"/>
      <c r="D428"/>
      <c r="E428"/>
      <c r="F428"/>
      <c r="G428"/>
      <c r="J428"/>
    </row>
    <row r="429" spans="1:10" x14ac:dyDescent="0.3">
      <c r="A429" s="6" t="str">
        <f t="shared" si="7"/>
        <v/>
      </c>
      <c r="C429"/>
      <c r="D429"/>
      <c r="E429"/>
      <c r="F429"/>
      <c r="G429"/>
      <c r="J429"/>
    </row>
    <row r="430" spans="1:10" x14ac:dyDescent="0.3">
      <c r="A430" s="6" t="str">
        <f t="shared" si="7"/>
        <v/>
      </c>
      <c r="C430"/>
      <c r="D430"/>
      <c r="E430"/>
      <c r="F430"/>
      <c r="G430"/>
      <c r="J430"/>
    </row>
    <row r="431" spans="1:10" x14ac:dyDescent="0.3">
      <c r="A431" s="6" t="str">
        <f t="shared" si="7"/>
        <v/>
      </c>
      <c r="C431"/>
      <c r="D431"/>
      <c r="E431"/>
      <c r="F431"/>
      <c r="G431"/>
      <c r="J431"/>
    </row>
    <row r="432" spans="1:10" x14ac:dyDescent="0.3">
      <c r="A432" s="6" t="str">
        <f t="shared" si="7"/>
        <v/>
      </c>
      <c r="C432"/>
      <c r="D432"/>
      <c r="E432"/>
      <c r="F432"/>
      <c r="G432"/>
      <c r="J432"/>
    </row>
    <row r="433" spans="1:10" x14ac:dyDescent="0.3">
      <c r="A433" s="6" t="str">
        <f t="shared" si="7"/>
        <v/>
      </c>
      <c r="C433"/>
      <c r="D433"/>
      <c r="E433"/>
      <c r="F433"/>
      <c r="G433"/>
      <c r="J433"/>
    </row>
    <row r="434" spans="1:10" x14ac:dyDescent="0.3">
      <c r="A434" s="6" t="str">
        <f t="shared" si="7"/>
        <v/>
      </c>
      <c r="C434"/>
      <c r="D434"/>
      <c r="E434"/>
      <c r="F434"/>
      <c r="G434"/>
      <c r="J434"/>
    </row>
    <row r="435" spans="1:10" x14ac:dyDescent="0.3">
      <c r="A435" s="6" t="str">
        <f t="shared" si="7"/>
        <v/>
      </c>
      <c r="C435"/>
      <c r="D435"/>
      <c r="E435"/>
      <c r="F435"/>
      <c r="G435"/>
      <c r="J435"/>
    </row>
    <row r="436" spans="1:10" x14ac:dyDescent="0.3">
      <c r="A436" s="6" t="str">
        <f t="shared" si="7"/>
        <v/>
      </c>
      <c r="C436"/>
      <c r="D436"/>
      <c r="E436"/>
      <c r="F436"/>
      <c r="G436"/>
      <c r="J436"/>
    </row>
    <row r="437" spans="1:10" x14ac:dyDescent="0.3">
      <c r="A437" s="6" t="str">
        <f t="shared" si="7"/>
        <v/>
      </c>
      <c r="C437"/>
      <c r="D437"/>
      <c r="E437"/>
      <c r="F437"/>
      <c r="G437"/>
      <c r="J437"/>
    </row>
    <row r="438" spans="1:10" x14ac:dyDescent="0.3">
      <c r="A438" s="6" t="str">
        <f t="shared" si="7"/>
        <v/>
      </c>
      <c r="C438"/>
      <c r="D438"/>
      <c r="E438"/>
      <c r="F438"/>
      <c r="G438"/>
      <c r="J438"/>
    </row>
    <row r="439" spans="1:10" x14ac:dyDescent="0.3">
      <c r="A439" s="6" t="str">
        <f t="shared" si="7"/>
        <v/>
      </c>
      <c r="C439"/>
      <c r="D439"/>
      <c r="E439"/>
      <c r="F439"/>
      <c r="G439"/>
      <c r="J439"/>
    </row>
    <row r="440" spans="1:10" x14ac:dyDescent="0.3">
      <c r="A440" s="6" t="str">
        <f t="shared" si="7"/>
        <v/>
      </c>
      <c r="C440"/>
      <c r="D440"/>
      <c r="E440"/>
      <c r="F440"/>
      <c r="G440"/>
      <c r="J440"/>
    </row>
    <row r="441" spans="1:10" x14ac:dyDescent="0.3">
      <c r="A441" s="6" t="str">
        <f t="shared" si="7"/>
        <v/>
      </c>
      <c r="C441"/>
      <c r="D441"/>
      <c r="E441"/>
      <c r="F441"/>
      <c r="G441"/>
      <c r="J441"/>
    </row>
    <row r="442" spans="1:10" x14ac:dyDescent="0.3">
      <c r="C442"/>
      <c r="D442"/>
      <c r="E442"/>
      <c r="F442"/>
      <c r="G442"/>
      <c r="J442"/>
    </row>
    <row r="443" spans="1:10" x14ac:dyDescent="0.3">
      <c r="C443"/>
      <c r="D443"/>
      <c r="E443"/>
      <c r="F443"/>
      <c r="G443"/>
      <c r="J443"/>
    </row>
    <row r="444" spans="1:10" x14ac:dyDescent="0.3">
      <c r="C444"/>
      <c r="D444"/>
      <c r="E444"/>
      <c r="F444"/>
      <c r="G444"/>
      <c r="J444"/>
    </row>
    <row r="445" spans="1:10" x14ac:dyDescent="0.3">
      <c r="C445"/>
      <c r="D445"/>
      <c r="E445"/>
      <c r="F445"/>
      <c r="G445"/>
      <c r="J445"/>
    </row>
    <row r="446" spans="1:10" x14ac:dyDescent="0.3">
      <c r="C446"/>
      <c r="D446"/>
      <c r="E446"/>
      <c r="F446"/>
      <c r="G446"/>
      <c r="J446"/>
    </row>
    <row r="447" spans="1:10" x14ac:dyDescent="0.3">
      <c r="C447"/>
      <c r="D447"/>
      <c r="E447"/>
      <c r="F447"/>
      <c r="G447"/>
      <c r="J447"/>
    </row>
    <row r="448" spans="1:10" x14ac:dyDescent="0.3">
      <c r="C448"/>
      <c r="D448"/>
      <c r="E448"/>
      <c r="F448"/>
      <c r="G448"/>
      <c r="J448"/>
    </row>
    <row r="449" spans="3:10" x14ac:dyDescent="0.3">
      <c r="C449"/>
      <c r="D449"/>
      <c r="E449"/>
      <c r="F449"/>
      <c r="G449"/>
      <c r="J449"/>
    </row>
    <row r="450" spans="3:10" x14ac:dyDescent="0.3">
      <c r="C450"/>
      <c r="D450"/>
      <c r="E450"/>
      <c r="F450"/>
      <c r="G450"/>
      <c r="J450"/>
    </row>
    <row r="451" spans="3:10" x14ac:dyDescent="0.3">
      <c r="C451"/>
      <c r="D451"/>
      <c r="E451"/>
      <c r="F451"/>
      <c r="G451"/>
      <c r="J451"/>
    </row>
    <row r="452" spans="3:10" x14ac:dyDescent="0.3">
      <c r="C452"/>
      <c r="D452"/>
      <c r="E452"/>
      <c r="F452"/>
      <c r="G452"/>
      <c r="J452"/>
    </row>
    <row r="453" spans="3:10" x14ac:dyDescent="0.3">
      <c r="C453"/>
      <c r="D453"/>
      <c r="E453"/>
      <c r="F453"/>
      <c r="G453"/>
      <c r="J453"/>
    </row>
    <row r="454" spans="3:10" x14ac:dyDescent="0.3">
      <c r="C454"/>
      <c r="D454"/>
      <c r="E454"/>
      <c r="F454"/>
      <c r="G454"/>
      <c r="J454"/>
    </row>
    <row r="455" spans="3:10" x14ac:dyDescent="0.3">
      <c r="C455"/>
      <c r="D455"/>
      <c r="E455"/>
      <c r="F455"/>
      <c r="G455"/>
      <c r="J455"/>
    </row>
    <row r="456" spans="3:10" x14ac:dyDescent="0.3">
      <c r="C456"/>
      <c r="D456"/>
      <c r="E456"/>
      <c r="F456"/>
      <c r="G456"/>
      <c r="J456"/>
    </row>
    <row r="457" spans="3:10" x14ac:dyDescent="0.3">
      <c r="C457"/>
      <c r="D457"/>
      <c r="E457"/>
      <c r="F457"/>
      <c r="G457"/>
      <c r="J457"/>
    </row>
    <row r="458" spans="3:10" x14ac:dyDescent="0.3">
      <c r="C458"/>
      <c r="D458"/>
      <c r="E458"/>
      <c r="F458"/>
      <c r="G458"/>
      <c r="J458"/>
    </row>
    <row r="459" spans="3:10" x14ac:dyDescent="0.3">
      <c r="C459"/>
      <c r="D459"/>
      <c r="E459"/>
      <c r="F459"/>
      <c r="G459"/>
      <c r="J459"/>
    </row>
    <row r="460" spans="3:10" x14ac:dyDescent="0.3">
      <c r="C460"/>
      <c r="D460"/>
      <c r="E460"/>
      <c r="F460"/>
      <c r="G460"/>
      <c r="J460"/>
    </row>
    <row r="461" spans="3:10" x14ac:dyDescent="0.3">
      <c r="C461"/>
      <c r="D461"/>
      <c r="E461"/>
      <c r="F461"/>
      <c r="G461"/>
      <c r="J461"/>
    </row>
    <row r="462" spans="3:10" x14ac:dyDescent="0.3">
      <c r="C462"/>
      <c r="D462"/>
      <c r="E462"/>
      <c r="F462"/>
      <c r="G462"/>
      <c r="J462"/>
    </row>
    <row r="463" spans="3:10" x14ac:dyDescent="0.3">
      <c r="C463"/>
      <c r="D463"/>
      <c r="E463"/>
      <c r="F463"/>
      <c r="G463"/>
      <c r="J463"/>
    </row>
    <row r="464" spans="3:10" x14ac:dyDescent="0.3">
      <c r="C464"/>
      <c r="D464"/>
      <c r="E464"/>
      <c r="F464"/>
      <c r="G464"/>
      <c r="J464"/>
    </row>
    <row r="465" spans="3:10" x14ac:dyDescent="0.3">
      <c r="C465"/>
      <c r="D465"/>
      <c r="E465"/>
      <c r="F465"/>
      <c r="G465"/>
      <c r="J465"/>
    </row>
    <row r="466" spans="3:10" x14ac:dyDescent="0.3">
      <c r="C466"/>
      <c r="D466"/>
      <c r="E466"/>
      <c r="F466"/>
      <c r="G466"/>
      <c r="J466"/>
    </row>
    <row r="467" spans="3:10" x14ac:dyDescent="0.3">
      <c r="C467"/>
      <c r="D467"/>
      <c r="E467"/>
      <c r="F467"/>
      <c r="G467"/>
      <c r="J467"/>
    </row>
    <row r="468" spans="3:10" x14ac:dyDescent="0.3">
      <c r="C468"/>
      <c r="D468"/>
      <c r="E468"/>
      <c r="F468"/>
      <c r="G468"/>
      <c r="J468"/>
    </row>
    <row r="469" spans="3:10" x14ac:dyDescent="0.3">
      <c r="C469"/>
      <c r="D469"/>
      <c r="E469"/>
      <c r="F469"/>
      <c r="G469"/>
      <c r="J469"/>
    </row>
    <row r="470" spans="3:10" x14ac:dyDescent="0.3">
      <c r="C470"/>
      <c r="D470"/>
      <c r="E470"/>
      <c r="F470"/>
      <c r="G470"/>
      <c r="J470"/>
    </row>
    <row r="471" spans="3:10" x14ac:dyDescent="0.3">
      <c r="C471"/>
      <c r="D471"/>
      <c r="E471"/>
      <c r="F471"/>
      <c r="G471"/>
      <c r="J471"/>
    </row>
    <row r="472" spans="3:10" x14ac:dyDescent="0.3">
      <c r="C472"/>
      <c r="D472"/>
      <c r="E472"/>
      <c r="F472"/>
      <c r="G472"/>
      <c r="J472"/>
    </row>
    <row r="473" spans="3:10" x14ac:dyDescent="0.3">
      <c r="C473"/>
      <c r="D473"/>
      <c r="E473"/>
      <c r="F473"/>
      <c r="G473"/>
      <c r="J473"/>
    </row>
    <row r="474" spans="3:10" x14ac:dyDescent="0.3">
      <c r="C474"/>
      <c r="D474"/>
      <c r="E474"/>
      <c r="F474"/>
      <c r="G474"/>
      <c r="J474"/>
    </row>
    <row r="475" spans="3:10" x14ac:dyDescent="0.3">
      <c r="C475"/>
      <c r="D475"/>
      <c r="E475"/>
      <c r="F475"/>
      <c r="G475"/>
      <c r="J475"/>
    </row>
    <row r="476" spans="3:10" x14ac:dyDescent="0.3">
      <c r="C476"/>
      <c r="D476"/>
      <c r="E476"/>
      <c r="F476"/>
      <c r="G476"/>
      <c r="J476"/>
    </row>
    <row r="477" spans="3:10" x14ac:dyDescent="0.3">
      <c r="C477"/>
      <c r="D477"/>
      <c r="E477"/>
      <c r="F477"/>
      <c r="G477"/>
      <c r="J477"/>
    </row>
    <row r="478" spans="3:10" x14ac:dyDescent="0.3">
      <c r="C478"/>
      <c r="D478"/>
      <c r="E478"/>
      <c r="F478"/>
      <c r="G478"/>
      <c r="J478"/>
    </row>
    <row r="479" spans="3:10" x14ac:dyDescent="0.3">
      <c r="C479"/>
      <c r="D479"/>
      <c r="E479"/>
      <c r="F479"/>
      <c r="G479"/>
      <c r="J479"/>
    </row>
    <row r="480" spans="3:10" x14ac:dyDescent="0.3">
      <c r="C480"/>
      <c r="D480"/>
      <c r="E480"/>
      <c r="F480"/>
      <c r="G480"/>
      <c r="J480"/>
    </row>
    <row r="481" spans="3:10" x14ac:dyDescent="0.3">
      <c r="C481"/>
      <c r="D481"/>
      <c r="E481"/>
      <c r="F481"/>
      <c r="G481"/>
      <c r="J481"/>
    </row>
    <row r="482" spans="3:10" x14ac:dyDescent="0.3">
      <c r="C482"/>
      <c r="D482"/>
      <c r="E482"/>
      <c r="F482"/>
      <c r="G482"/>
      <c r="J482"/>
    </row>
    <row r="483" spans="3:10" x14ac:dyDescent="0.3">
      <c r="C483"/>
      <c r="D483"/>
      <c r="E483"/>
      <c r="F483"/>
      <c r="G483"/>
      <c r="J483"/>
    </row>
    <row r="484" spans="3:10" x14ac:dyDescent="0.3">
      <c r="C484"/>
      <c r="D484"/>
      <c r="E484"/>
      <c r="F484"/>
      <c r="G484"/>
      <c r="J484"/>
    </row>
    <row r="485" spans="3:10" x14ac:dyDescent="0.3">
      <c r="C485"/>
      <c r="D485"/>
      <c r="E485"/>
      <c r="F485"/>
      <c r="G485"/>
      <c r="J485"/>
    </row>
    <row r="486" spans="3:10" x14ac:dyDescent="0.3">
      <c r="C486"/>
      <c r="D486"/>
      <c r="E486"/>
      <c r="F486"/>
      <c r="G486"/>
      <c r="J486"/>
    </row>
    <row r="487" spans="3:10" x14ac:dyDescent="0.3">
      <c r="C487"/>
      <c r="D487"/>
      <c r="E487"/>
      <c r="F487"/>
      <c r="G487"/>
      <c r="J487"/>
    </row>
    <row r="488" spans="3:10" x14ac:dyDescent="0.3">
      <c r="C488"/>
      <c r="D488"/>
      <c r="E488"/>
      <c r="F488"/>
      <c r="G488"/>
      <c r="J488"/>
    </row>
    <row r="489" spans="3:10" x14ac:dyDescent="0.3">
      <c r="C489"/>
      <c r="D489"/>
      <c r="E489"/>
      <c r="F489"/>
      <c r="G489"/>
      <c r="J489"/>
    </row>
    <row r="490" spans="3:10" x14ac:dyDescent="0.3">
      <c r="C490"/>
      <c r="D490"/>
      <c r="E490"/>
      <c r="F490"/>
      <c r="G490"/>
      <c r="J490"/>
    </row>
    <row r="491" spans="3:10" x14ac:dyDescent="0.3">
      <c r="C491"/>
      <c r="D491"/>
      <c r="E491"/>
      <c r="F491"/>
      <c r="G491"/>
      <c r="J491"/>
    </row>
    <row r="492" spans="3:10" x14ac:dyDescent="0.3">
      <c r="C492"/>
      <c r="D492"/>
      <c r="E492"/>
      <c r="F492"/>
      <c r="G492"/>
      <c r="J492"/>
    </row>
    <row r="493" spans="3:10" x14ac:dyDescent="0.3">
      <c r="C493"/>
      <c r="D493"/>
      <c r="E493"/>
      <c r="F493"/>
      <c r="G493"/>
      <c r="J493"/>
    </row>
    <row r="494" spans="3:10" x14ac:dyDescent="0.3">
      <c r="C494"/>
      <c r="D494"/>
      <c r="E494"/>
      <c r="F494"/>
      <c r="G494"/>
      <c r="J494"/>
    </row>
    <row r="495" spans="3:10" x14ac:dyDescent="0.3">
      <c r="C495"/>
      <c r="D495"/>
      <c r="E495"/>
      <c r="F495"/>
      <c r="G495"/>
      <c r="J495"/>
    </row>
    <row r="496" spans="3:10" x14ac:dyDescent="0.3">
      <c r="C496"/>
      <c r="D496"/>
      <c r="E496"/>
      <c r="F496"/>
      <c r="G496"/>
      <c r="J496"/>
    </row>
    <row r="497" spans="3:10" x14ac:dyDescent="0.3">
      <c r="C497"/>
      <c r="D497"/>
      <c r="E497"/>
      <c r="F497"/>
      <c r="G497"/>
      <c r="J497"/>
    </row>
    <row r="498" spans="3:10" x14ac:dyDescent="0.3">
      <c r="C498"/>
      <c r="D498"/>
      <c r="E498"/>
      <c r="F498"/>
      <c r="G498"/>
      <c r="J498"/>
    </row>
    <row r="499" spans="3:10" x14ac:dyDescent="0.3">
      <c r="C499"/>
      <c r="D499"/>
      <c r="E499"/>
      <c r="F499"/>
      <c r="G499"/>
      <c r="J499"/>
    </row>
    <row r="500" spans="3:10" x14ac:dyDescent="0.3">
      <c r="C500"/>
      <c r="D500"/>
      <c r="E500"/>
      <c r="F500"/>
      <c r="G500"/>
      <c r="J500"/>
    </row>
    <row r="501" spans="3:10" x14ac:dyDescent="0.3">
      <c r="C501"/>
      <c r="D501"/>
      <c r="E501"/>
      <c r="F501"/>
      <c r="G501"/>
      <c r="J501"/>
    </row>
    <row r="502" spans="3:10" x14ac:dyDescent="0.3">
      <c r="C502"/>
      <c r="D502"/>
      <c r="E502"/>
      <c r="F502"/>
      <c r="G502"/>
      <c r="J502"/>
    </row>
    <row r="503" spans="3:10" x14ac:dyDescent="0.3">
      <c r="C503"/>
      <c r="D503"/>
      <c r="E503"/>
      <c r="F503"/>
      <c r="G503"/>
      <c r="J503"/>
    </row>
    <row r="504" spans="3:10" x14ac:dyDescent="0.3">
      <c r="C504"/>
      <c r="D504"/>
      <c r="E504"/>
      <c r="F504"/>
      <c r="G504"/>
      <c r="J504"/>
    </row>
    <row r="505" spans="3:10" x14ac:dyDescent="0.3">
      <c r="C505"/>
      <c r="D505"/>
      <c r="E505"/>
      <c r="F505"/>
      <c r="G505"/>
      <c r="J505"/>
    </row>
    <row r="506" spans="3:10" x14ac:dyDescent="0.3">
      <c r="C506"/>
      <c r="D506"/>
      <c r="E506"/>
      <c r="F506"/>
      <c r="G506"/>
      <c r="J506"/>
    </row>
    <row r="507" spans="3:10" x14ac:dyDescent="0.3">
      <c r="C507"/>
      <c r="D507"/>
      <c r="E507"/>
      <c r="F507"/>
      <c r="G507"/>
      <c r="J507"/>
    </row>
    <row r="508" spans="3:10" x14ac:dyDescent="0.3">
      <c r="C508"/>
      <c r="D508"/>
      <c r="E508"/>
      <c r="F508"/>
      <c r="G508"/>
      <c r="J508"/>
    </row>
    <row r="509" spans="3:10" x14ac:dyDescent="0.3">
      <c r="C509"/>
      <c r="D509"/>
      <c r="E509"/>
      <c r="F509"/>
      <c r="G509"/>
      <c r="J509"/>
    </row>
    <row r="510" spans="3:10" x14ac:dyDescent="0.3">
      <c r="C510"/>
      <c r="D510"/>
      <c r="E510"/>
      <c r="F510"/>
      <c r="G510"/>
      <c r="J510"/>
    </row>
    <row r="511" spans="3:10" x14ac:dyDescent="0.3">
      <c r="C511"/>
      <c r="D511"/>
      <c r="E511"/>
      <c r="F511"/>
      <c r="G511"/>
      <c r="J511"/>
    </row>
    <row r="512" spans="3:10" x14ac:dyDescent="0.3">
      <c r="C512"/>
      <c r="D512"/>
      <c r="E512"/>
      <c r="F512"/>
      <c r="G512"/>
      <c r="J512"/>
    </row>
    <row r="513" spans="3:10" x14ac:dyDescent="0.3">
      <c r="C513"/>
      <c r="D513"/>
      <c r="E513"/>
      <c r="F513"/>
      <c r="G513"/>
      <c r="J513"/>
    </row>
    <row r="514" spans="3:10" x14ac:dyDescent="0.3">
      <c r="C514"/>
      <c r="D514"/>
      <c r="E514"/>
      <c r="F514"/>
      <c r="G514"/>
      <c r="J514"/>
    </row>
    <row r="515" spans="3:10" x14ac:dyDescent="0.3">
      <c r="C515"/>
      <c r="D515"/>
      <c r="E515"/>
      <c r="F515"/>
      <c r="G515"/>
      <c r="J515"/>
    </row>
    <row r="516" spans="3:10" x14ac:dyDescent="0.3">
      <c r="C516"/>
      <c r="D516"/>
      <c r="E516"/>
      <c r="F516"/>
      <c r="G516"/>
      <c r="J516"/>
    </row>
    <row r="517" spans="3:10" x14ac:dyDescent="0.3">
      <c r="C517"/>
      <c r="D517"/>
      <c r="E517"/>
      <c r="F517"/>
      <c r="G517"/>
      <c r="J517"/>
    </row>
    <row r="518" spans="3:10" x14ac:dyDescent="0.3">
      <c r="C518"/>
      <c r="D518"/>
      <c r="E518"/>
      <c r="F518"/>
      <c r="G518"/>
      <c r="J518"/>
    </row>
    <row r="519" spans="3:10" x14ac:dyDescent="0.3">
      <c r="C519"/>
      <c r="D519"/>
      <c r="E519"/>
      <c r="F519"/>
      <c r="G519"/>
      <c r="J51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scale="46" fitToHeight="7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  <pageSetUpPr fitToPage="1"/>
  </sheetPr>
  <dimension ref="A1:J526"/>
  <sheetViews>
    <sheetView showGridLines="0" view="pageBreakPreview" topLeftCell="A6" zoomScaleNormal="70" zoomScaleSheetLayoutView="100" workbookViewId="0">
      <selection activeCell="E84" sqref="E84"/>
    </sheetView>
  </sheetViews>
  <sheetFormatPr baseColWidth="10" defaultRowHeight="14.4" x14ac:dyDescent="0.3"/>
  <cols>
    <col min="1" max="1" width="4.33203125" style="6" customWidth="1"/>
    <col min="2" max="2" width="44.5546875" customWidth="1"/>
    <col min="3" max="5" width="15" style="56" customWidth="1"/>
    <col min="6" max="6" width="15" style="57" customWidth="1"/>
    <col min="7" max="7" width="15" style="56" customWidth="1"/>
    <col min="8" max="8" width="10.88671875" style="34" customWidth="1"/>
    <col min="9" max="11" width="10.88671875" customWidth="1"/>
  </cols>
  <sheetData>
    <row r="1" spans="1:10" x14ac:dyDescent="0.3">
      <c r="B1" s="2" t="s">
        <v>5</v>
      </c>
      <c r="C1" s="5" t="s">
        <v>483</v>
      </c>
    </row>
    <row r="2" spans="1:10" ht="45" customHeight="1" x14ac:dyDescent="0.3">
      <c r="A2" s="336" t="s">
        <v>3294</v>
      </c>
      <c r="B2" s="336"/>
      <c r="C2" s="336"/>
      <c r="D2" s="336"/>
      <c r="E2" s="336"/>
      <c r="F2" s="336"/>
      <c r="G2" s="336"/>
    </row>
    <row r="3" spans="1:10" x14ac:dyDescent="0.3">
      <c r="A3" s="18"/>
      <c r="B3" s="2" t="s">
        <v>61</v>
      </c>
      <c r="C3" s="28" t="s">
        <v>59</v>
      </c>
      <c r="D3" s="11"/>
      <c r="E3" s="11"/>
      <c r="F3" s="11"/>
      <c r="G3" s="11"/>
      <c r="H3" s="11"/>
      <c r="I3" s="11"/>
      <c r="J3" s="11"/>
    </row>
    <row r="4" spans="1:10" x14ac:dyDescent="0.3">
      <c r="A4" s="19"/>
      <c r="B4" s="2" t="s">
        <v>60</v>
      </c>
      <c r="C4" s="55" t="s">
        <v>2021</v>
      </c>
      <c r="D4" s="55" t="s">
        <v>2529</v>
      </c>
      <c r="E4" s="55" t="s">
        <v>4065</v>
      </c>
      <c r="F4" s="55" t="s">
        <v>5089</v>
      </c>
      <c r="G4" s="55" t="s">
        <v>5246</v>
      </c>
      <c r="H4" s="55" t="s">
        <v>6650</v>
      </c>
      <c r="I4" s="55" t="s">
        <v>7222</v>
      </c>
      <c r="J4" s="58" t="s">
        <v>99</v>
      </c>
    </row>
    <row r="5" spans="1:10" x14ac:dyDescent="0.3">
      <c r="A5" s="20"/>
      <c r="B5" s="3" t="s">
        <v>50</v>
      </c>
      <c r="C5" s="9"/>
      <c r="D5" s="9"/>
      <c r="E5" s="9"/>
      <c r="F5" s="9"/>
      <c r="G5" s="9"/>
      <c r="H5" s="9"/>
      <c r="I5" s="9"/>
      <c r="J5" s="55"/>
    </row>
    <row r="6" spans="1:10" x14ac:dyDescent="0.3">
      <c r="B6" s="4" t="s">
        <v>51</v>
      </c>
      <c r="C6" s="9"/>
      <c r="D6" s="9"/>
      <c r="E6" s="9"/>
      <c r="F6" s="9"/>
      <c r="G6" s="9"/>
      <c r="H6" s="9"/>
      <c r="I6" s="9"/>
      <c r="J6" s="55"/>
    </row>
    <row r="7" spans="1:10" x14ac:dyDescent="0.3">
      <c r="A7" s="6">
        <f>IF(SUM(C7:N7)=0,"",IF(SUM(C6:N6)=0,IF(SUM(C7:N7)&gt;0,1,A6+1),A6+1))</f>
        <v>1</v>
      </c>
      <c r="B7" s="25" t="s">
        <v>2037</v>
      </c>
      <c r="C7" s="9">
        <v>280</v>
      </c>
      <c r="D7" s="9">
        <v>249.95</v>
      </c>
      <c r="E7" s="9">
        <v>278.01666666666665</v>
      </c>
      <c r="F7" s="9">
        <v>243.2833333333333</v>
      </c>
      <c r="G7" s="9">
        <v>199.78333333333333</v>
      </c>
      <c r="H7" s="9">
        <v>0</v>
      </c>
      <c r="I7" s="9">
        <v>289.53333333333336</v>
      </c>
      <c r="J7" s="55">
        <v>1540.5666666666666</v>
      </c>
    </row>
    <row r="8" spans="1:10" x14ac:dyDescent="0.3">
      <c r="A8" s="6">
        <f t="shared" ref="A8:A71" si="0">IF(SUM(C8:N8)=0,"",IF(SUM(C7:N7)=0,IF(SUM(C8:N8)&gt;0,1,A7+1),A7+1))</f>
        <v>2</v>
      </c>
      <c r="B8" s="25" t="s">
        <v>460</v>
      </c>
      <c r="C8" s="9">
        <v>255</v>
      </c>
      <c r="D8" s="9">
        <v>0</v>
      </c>
      <c r="E8" s="9">
        <v>314.89999999999998</v>
      </c>
      <c r="F8" s="9">
        <v>222.34999999999997</v>
      </c>
      <c r="G8" s="9">
        <v>0</v>
      </c>
      <c r="H8" s="9">
        <v>263.5</v>
      </c>
      <c r="I8" s="9">
        <v>320</v>
      </c>
      <c r="J8" s="55">
        <v>1375.75</v>
      </c>
    </row>
    <row r="9" spans="1:10" x14ac:dyDescent="0.3">
      <c r="A9" s="6">
        <f t="shared" si="0"/>
        <v>3</v>
      </c>
      <c r="B9" s="25" t="s">
        <v>3255</v>
      </c>
      <c r="C9" s="9">
        <v>273.88333333333333</v>
      </c>
      <c r="D9" s="9">
        <v>0</v>
      </c>
      <c r="E9" s="9">
        <v>0</v>
      </c>
      <c r="F9" s="9">
        <v>271.90000000000003</v>
      </c>
      <c r="G9" s="9">
        <v>275.26666666666665</v>
      </c>
      <c r="H9" s="9">
        <v>284.89999999999998</v>
      </c>
      <c r="I9" s="9">
        <v>0</v>
      </c>
      <c r="J9" s="55">
        <v>1105.9499999999998</v>
      </c>
    </row>
    <row r="10" spans="1:10" x14ac:dyDescent="0.3">
      <c r="A10" s="6">
        <f t="shared" si="0"/>
        <v>4</v>
      </c>
      <c r="B10" s="25" t="s">
        <v>2535</v>
      </c>
      <c r="C10" s="9">
        <v>0</v>
      </c>
      <c r="D10" s="9">
        <v>264.14999999999998</v>
      </c>
      <c r="E10" s="9">
        <v>209.5</v>
      </c>
      <c r="F10" s="9">
        <v>237.76666666666665</v>
      </c>
      <c r="G10" s="9">
        <v>284.98333333333335</v>
      </c>
      <c r="H10" s="9">
        <v>0</v>
      </c>
      <c r="I10" s="9">
        <v>0</v>
      </c>
      <c r="J10" s="55">
        <v>996.4</v>
      </c>
    </row>
    <row r="11" spans="1:10" x14ac:dyDescent="0.3">
      <c r="A11" s="6">
        <f t="shared" si="0"/>
        <v>5</v>
      </c>
      <c r="B11" s="25" t="s">
        <v>475</v>
      </c>
      <c r="C11" s="9">
        <v>284.48333333333335</v>
      </c>
      <c r="D11" s="9">
        <v>0</v>
      </c>
      <c r="E11" s="9">
        <v>0</v>
      </c>
      <c r="F11" s="9">
        <v>0</v>
      </c>
      <c r="G11" s="9">
        <v>299.95</v>
      </c>
      <c r="H11" s="9">
        <v>311.33333333333331</v>
      </c>
      <c r="I11" s="9">
        <v>0</v>
      </c>
      <c r="J11" s="55">
        <v>895.76666666666665</v>
      </c>
    </row>
    <row r="12" spans="1:10" x14ac:dyDescent="0.3">
      <c r="A12" s="6">
        <f t="shared" si="0"/>
        <v>6</v>
      </c>
      <c r="B12" s="25" t="s">
        <v>5090</v>
      </c>
      <c r="C12" s="9">
        <v>0</v>
      </c>
      <c r="D12" s="9">
        <v>0</v>
      </c>
      <c r="E12" s="9">
        <v>0</v>
      </c>
      <c r="F12" s="9">
        <v>309.59999999999997</v>
      </c>
      <c r="G12" s="9">
        <v>194.73333333333335</v>
      </c>
      <c r="H12" s="9">
        <v>324</v>
      </c>
      <c r="I12" s="9">
        <v>0</v>
      </c>
      <c r="J12" s="55">
        <v>828.33333333333326</v>
      </c>
    </row>
    <row r="13" spans="1:10" x14ac:dyDescent="0.3">
      <c r="A13" s="6">
        <f t="shared" si="0"/>
        <v>7</v>
      </c>
      <c r="B13" s="25" t="s">
        <v>86</v>
      </c>
      <c r="C13" s="9">
        <v>202.06666666666666</v>
      </c>
      <c r="D13" s="9">
        <v>0</v>
      </c>
      <c r="E13" s="9">
        <v>0</v>
      </c>
      <c r="F13" s="9">
        <v>285.86666666666662</v>
      </c>
      <c r="G13" s="9">
        <v>272.58333333333331</v>
      </c>
      <c r="H13" s="9">
        <v>0</v>
      </c>
      <c r="I13" s="9">
        <v>0</v>
      </c>
      <c r="J13" s="55">
        <v>760.51666666666665</v>
      </c>
    </row>
    <row r="14" spans="1:10" x14ac:dyDescent="0.3">
      <c r="A14" s="6">
        <f t="shared" si="0"/>
        <v>8</v>
      </c>
      <c r="B14" s="25" t="s">
        <v>4110</v>
      </c>
      <c r="C14" s="9">
        <v>208.26666666666665</v>
      </c>
      <c r="D14" s="9">
        <v>0</v>
      </c>
      <c r="E14" s="9">
        <v>262.39999999999998</v>
      </c>
      <c r="F14" s="9">
        <v>0</v>
      </c>
      <c r="G14" s="9">
        <v>263.73333333333335</v>
      </c>
      <c r="H14" s="9">
        <v>0</v>
      </c>
      <c r="I14" s="9">
        <v>0</v>
      </c>
      <c r="J14" s="55">
        <v>734.4</v>
      </c>
    </row>
    <row r="15" spans="1:10" x14ac:dyDescent="0.3">
      <c r="A15" s="6">
        <f t="shared" si="0"/>
        <v>9</v>
      </c>
      <c r="B15" s="25" t="s">
        <v>225</v>
      </c>
      <c r="C15" s="9">
        <v>119.99999993</v>
      </c>
      <c r="D15" s="9">
        <v>125.75</v>
      </c>
      <c r="E15" s="9">
        <v>267.81666666666666</v>
      </c>
      <c r="F15" s="9">
        <v>146.94999999999999</v>
      </c>
      <c r="G15" s="9">
        <v>0</v>
      </c>
      <c r="H15" s="9">
        <v>0</v>
      </c>
      <c r="I15" s="9">
        <v>0</v>
      </c>
      <c r="J15" s="55">
        <v>660.51666659666671</v>
      </c>
    </row>
    <row r="16" spans="1:10" x14ac:dyDescent="0.3">
      <c r="A16" s="6">
        <f t="shared" si="0"/>
        <v>10</v>
      </c>
      <c r="B16" s="25" t="s">
        <v>79</v>
      </c>
      <c r="C16" s="9">
        <v>139.38333333333333</v>
      </c>
      <c r="D16" s="9">
        <v>0</v>
      </c>
      <c r="E16" s="9">
        <v>319.95</v>
      </c>
      <c r="F16" s="9">
        <v>192.49999999999997</v>
      </c>
      <c r="G16" s="9">
        <v>0</v>
      </c>
      <c r="H16" s="9">
        <v>0</v>
      </c>
      <c r="I16" s="9">
        <v>0</v>
      </c>
      <c r="J16" s="55">
        <v>651.83333333333326</v>
      </c>
    </row>
    <row r="17" spans="1:10" x14ac:dyDescent="0.3">
      <c r="A17" s="6">
        <f t="shared" si="0"/>
        <v>11</v>
      </c>
      <c r="B17" s="25" t="s">
        <v>5094</v>
      </c>
      <c r="C17" s="9">
        <v>0</v>
      </c>
      <c r="D17" s="9">
        <v>0</v>
      </c>
      <c r="E17" s="9">
        <v>0</v>
      </c>
      <c r="F17" s="9">
        <v>281.8</v>
      </c>
      <c r="G17" s="9">
        <v>278.38333333333333</v>
      </c>
      <c r="H17" s="9">
        <v>0</v>
      </c>
      <c r="I17" s="9">
        <v>0</v>
      </c>
      <c r="J17" s="55">
        <v>560.18333333333339</v>
      </c>
    </row>
    <row r="18" spans="1:10" x14ac:dyDescent="0.3">
      <c r="A18" s="6">
        <f t="shared" si="0"/>
        <v>12</v>
      </c>
      <c r="B18" s="25" t="s">
        <v>6612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239.15</v>
      </c>
      <c r="I18" s="9">
        <v>311.26666666666665</v>
      </c>
      <c r="J18" s="55">
        <v>550.41666666666663</v>
      </c>
    </row>
    <row r="19" spans="1:10" x14ac:dyDescent="0.3">
      <c r="A19" s="6">
        <f t="shared" si="0"/>
        <v>13</v>
      </c>
      <c r="B19" s="25" t="s">
        <v>476</v>
      </c>
      <c r="C19" s="9">
        <v>0</v>
      </c>
      <c r="D19" s="9">
        <v>0</v>
      </c>
      <c r="E19" s="9">
        <v>291.93333333333334</v>
      </c>
      <c r="F19" s="9">
        <v>0</v>
      </c>
      <c r="G19" s="9">
        <v>0</v>
      </c>
      <c r="H19" s="9">
        <v>0</v>
      </c>
      <c r="I19" s="9">
        <v>255.5</v>
      </c>
      <c r="J19" s="55">
        <v>547.43333333333339</v>
      </c>
    </row>
    <row r="20" spans="1:10" x14ac:dyDescent="0.3">
      <c r="A20" s="6">
        <f t="shared" si="0"/>
        <v>14</v>
      </c>
      <c r="B20" s="25" t="s">
        <v>2025</v>
      </c>
      <c r="C20" s="9">
        <v>279.43333333333334</v>
      </c>
      <c r="D20" s="9">
        <v>0</v>
      </c>
      <c r="E20" s="9">
        <v>256.48333333333335</v>
      </c>
      <c r="F20" s="9">
        <v>0</v>
      </c>
      <c r="G20" s="9">
        <v>0</v>
      </c>
      <c r="H20" s="9">
        <v>0</v>
      </c>
      <c r="I20" s="9">
        <v>0</v>
      </c>
      <c r="J20" s="55">
        <v>535.91666666666674</v>
      </c>
    </row>
    <row r="21" spans="1:10" x14ac:dyDescent="0.3">
      <c r="A21" s="6">
        <f t="shared" si="0"/>
        <v>15</v>
      </c>
      <c r="B21" s="25" t="s">
        <v>4112</v>
      </c>
      <c r="C21" s="9">
        <v>0</v>
      </c>
      <c r="D21" s="9">
        <v>0</v>
      </c>
      <c r="E21" s="9">
        <v>261.14999999999998</v>
      </c>
      <c r="F21" s="9">
        <v>0</v>
      </c>
      <c r="G21" s="9">
        <v>266.85000000000002</v>
      </c>
      <c r="H21" s="9">
        <v>0</v>
      </c>
      <c r="I21" s="9">
        <v>0</v>
      </c>
      <c r="J21" s="55">
        <v>528</v>
      </c>
    </row>
    <row r="22" spans="1:10" x14ac:dyDescent="0.3">
      <c r="A22" s="6">
        <f t="shared" si="0"/>
        <v>16</v>
      </c>
      <c r="B22" s="25" t="s">
        <v>672</v>
      </c>
      <c r="C22" s="9">
        <v>203.16666666666666</v>
      </c>
      <c r="D22" s="9">
        <v>0</v>
      </c>
      <c r="E22" s="9">
        <v>0</v>
      </c>
      <c r="F22" s="9">
        <v>314.83333333333331</v>
      </c>
      <c r="G22" s="9">
        <v>0</v>
      </c>
      <c r="H22" s="9">
        <v>0</v>
      </c>
      <c r="I22" s="9">
        <v>0</v>
      </c>
      <c r="J22" s="55">
        <v>518</v>
      </c>
    </row>
    <row r="23" spans="1:10" x14ac:dyDescent="0.3">
      <c r="A23" s="6">
        <f t="shared" si="0"/>
        <v>17</v>
      </c>
      <c r="B23" s="25" t="s">
        <v>196</v>
      </c>
      <c r="C23" s="9">
        <v>0</v>
      </c>
      <c r="D23" s="9">
        <v>0</v>
      </c>
      <c r="E23" s="9">
        <v>231.86666666666667</v>
      </c>
      <c r="F23" s="9">
        <v>0</v>
      </c>
      <c r="G23" s="9">
        <v>0</v>
      </c>
      <c r="H23" s="9">
        <v>0</v>
      </c>
      <c r="I23" s="9">
        <v>272.66666666666669</v>
      </c>
      <c r="J23" s="55">
        <v>504.53333333333336</v>
      </c>
    </row>
    <row r="24" spans="1:10" x14ac:dyDescent="0.3">
      <c r="A24" s="6">
        <f t="shared" si="0"/>
        <v>18</v>
      </c>
      <c r="B24" s="25" t="s">
        <v>4109</v>
      </c>
      <c r="C24" s="9">
        <v>0</v>
      </c>
      <c r="D24" s="9">
        <v>0</v>
      </c>
      <c r="E24" s="9">
        <v>325</v>
      </c>
      <c r="F24" s="9">
        <v>0</v>
      </c>
      <c r="G24" s="9">
        <v>163.95000000000002</v>
      </c>
      <c r="H24" s="9">
        <v>0</v>
      </c>
      <c r="I24" s="9">
        <v>0</v>
      </c>
      <c r="J24" s="55">
        <v>488.95000000000005</v>
      </c>
    </row>
    <row r="25" spans="1:10" x14ac:dyDescent="0.3">
      <c r="A25" s="6">
        <f t="shared" si="0"/>
        <v>19</v>
      </c>
      <c r="B25" s="25" t="s">
        <v>675</v>
      </c>
      <c r="C25" s="9">
        <v>212.75</v>
      </c>
      <c r="D25" s="9">
        <v>0</v>
      </c>
      <c r="E25" s="9">
        <v>125.08333333333334</v>
      </c>
      <c r="F25" s="9">
        <v>123.39999986000001</v>
      </c>
      <c r="G25" s="9">
        <v>0</v>
      </c>
      <c r="H25" s="9">
        <v>0</v>
      </c>
      <c r="I25" s="9">
        <v>0</v>
      </c>
      <c r="J25" s="55">
        <v>461.23333319333335</v>
      </c>
    </row>
    <row r="26" spans="1:10" x14ac:dyDescent="0.3">
      <c r="A26" s="6">
        <f t="shared" si="0"/>
        <v>20</v>
      </c>
      <c r="B26" s="25" t="s">
        <v>77</v>
      </c>
      <c r="C26" s="9">
        <v>0</v>
      </c>
      <c r="D26" s="9">
        <v>168.3</v>
      </c>
      <c r="E26" s="9">
        <v>0</v>
      </c>
      <c r="F26" s="9">
        <v>260.2</v>
      </c>
      <c r="G26" s="9">
        <v>0</v>
      </c>
      <c r="H26" s="9">
        <v>0</v>
      </c>
      <c r="I26" s="9">
        <v>0</v>
      </c>
      <c r="J26" s="55">
        <v>428.5</v>
      </c>
    </row>
    <row r="27" spans="1:10" x14ac:dyDescent="0.3">
      <c r="A27" s="6">
        <f t="shared" si="0"/>
        <v>21</v>
      </c>
      <c r="B27" s="25" t="s">
        <v>4113</v>
      </c>
      <c r="C27" s="9">
        <v>0</v>
      </c>
      <c r="D27" s="9">
        <v>0</v>
      </c>
      <c r="E27" s="9">
        <v>111.51666666666667</v>
      </c>
      <c r="F27" s="9">
        <v>158.28333333333333</v>
      </c>
      <c r="G27" s="9">
        <v>150.25</v>
      </c>
      <c r="H27" s="9">
        <v>0</v>
      </c>
      <c r="I27" s="9">
        <v>0</v>
      </c>
      <c r="J27" s="55">
        <v>420.05</v>
      </c>
    </row>
    <row r="28" spans="1:10" x14ac:dyDescent="0.3">
      <c r="A28" s="6">
        <f t="shared" si="0"/>
        <v>22</v>
      </c>
      <c r="B28" s="25" t="s">
        <v>4127</v>
      </c>
      <c r="C28" s="9">
        <v>0</v>
      </c>
      <c r="D28" s="9">
        <v>0</v>
      </c>
      <c r="E28" s="9">
        <v>0</v>
      </c>
      <c r="F28" s="9">
        <v>0</v>
      </c>
      <c r="G28" s="9">
        <v>231.61666666666667</v>
      </c>
      <c r="H28" s="9">
        <v>0</v>
      </c>
      <c r="I28" s="9">
        <v>160.88333333333333</v>
      </c>
      <c r="J28" s="55">
        <v>392.5</v>
      </c>
    </row>
    <row r="29" spans="1:10" x14ac:dyDescent="0.3">
      <c r="A29" s="6">
        <f t="shared" si="0"/>
        <v>23</v>
      </c>
      <c r="B29" s="25" t="s">
        <v>752</v>
      </c>
      <c r="C29" s="9">
        <v>0</v>
      </c>
      <c r="D29" s="9">
        <v>0</v>
      </c>
      <c r="E29" s="9">
        <v>255.6</v>
      </c>
      <c r="F29" s="9">
        <v>0</v>
      </c>
      <c r="G29" s="9">
        <v>134.06666666666666</v>
      </c>
      <c r="H29" s="9">
        <v>0</v>
      </c>
      <c r="I29" s="9">
        <v>0</v>
      </c>
      <c r="J29" s="55">
        <v>389.66666666666663</v>
      </c>
    </row>
    <row r="30" spans="1:10" x14ac:dyDescent="0.3">
      <c r="A30" s="6">
        <f t="shared" si="0"/>
        <v>24</v>
      </c>
      <c r="B30" s="25" t="s">
        <v>2054</v>
      </c>
      <c r="C30" s="9">
        <v>162.81666666666666</v>
      </c>
      <c r="D30" s="9">
        <v>0</v>
      </c>
      <c r="E30" s="9">
        <v>0</v>
      </c>
      <c r="F30" s="9">
        <v>0</v>
      </c>
      <c r="G30" s="9">
        <v>225.5</v>
      </c>
      <c r="H30" s="9">
        <v>0</v>
      </c>
      <c r="I30" s="9">
        <v>0</v>
      </c>
      <c r="J30" s="55">
        <v>388.31666666666666</v>
      </c>
    </row>
    <row r="31" spans="1:10" x14ac:dyDescent="0.3">
      <c r="A31" s="6">
        <f t="shared" si="0"/>
        <v>25</v>
      </c>
      <c r="B31" s="25" t="s">
        <v>2530</v>
      </c>
      <c r="C31" s="9">
        <v>0</v>
      </c>
      <c r="D31" s="9">
        <v>360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55">
        <v>360</v>
      </c>
    </row>
    <row r="32" spans="1:10" x14ac:dyDescent="0.3">
      <c r="A32" s="6">
        <f t="shared" si="0"/>
        <v>26</v>
      </c>
      <c r="B32" s="25" t="s">
        <v>76</v>
      </c>
      <c r="C32" s="9">
        <v>0</v>
      </c>
      <c r="D32" s="9">
        <v>0</v>
      </c>
      <c r="E32" s="9">
        <v>0</v>
      </c>
      <c r="F32" s="9">
        <v>0</v>
      </c>
      <c r="G32" s="9">
        <v>121.38333333333333</v>
      </c>
      <c r="H32" s="9">
        <v>0</v>
      </c>
      <c r="I32" s="9">
        <v>237.08333333333334</v>
      </c>
      <c r="J32" s="55">
        <v>358.4666666666667</v>
      </c>
    </row>
    <row r="33" spans="1:10" x14ac:dyDescent="0.3">
      <c r="A33" s="6">
        <f t="shared" si="0"/>
        <v>27</v>
      </c>
      <c r="B33" s="25" t="s">
        <v>6616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180.26666666666668</v>
      </c>
      <c r="I33" s="9">
        <v>176.45</v>
      </c>
      <c r="J33" s="55">
        <v>356.7166666666667</v>
      </c>
    </row>
    <row r="34" spans="1:10" x14ac:dyDescent="0.3">
      <c r="A34" s="6">
        <f t="shared" si="0"/>
        <v>28</v>
      </c>
      <c r="B34" s="25" t="s">
        <v>5095</v>
      </c>
      <c r="C34" s="9">
        <v>0</v>
      </c>
      <c r="D34" s="9">
        <v>0</v>
      </c>
      <c r="E34" s="9">
        <v>0</v>
      </c>
      <c r="F34" s="9">
        <v>202.85000000000002</v>
      </c>
      <c r="G34" s="9">
        <v>145.03333333333333</v>
      </c>
      <c r="H34" s="9">
        <v>0</v>
      </c>
      <c r="I34" s="9">
        <v>0</v>
      </c>
      <c r="J34" s="55">
        <v>347.88333333333333</v>
      </c>
    </row>
    <row r="35" spans="1:10" x14ac:dyDescent="0.3">
      <c r="A35" s="6">
        <f t="shared" si="0"/>
        <v>29</v>
      </c>
      <c r="B35" s="25" t="s">
        <v>1051</v>
      </c>
      <c r="C35" s="9">
        <v>120.81666666666666</v>
      </c>
      <c r="D35" s="9">
        <v>0</v>
      </c>
      <c r="E35" s="9">
        <v>0</v>
      </c>
      <c r="F35" s="9">
        <v>211.13333333333335</v>
      </c>
      <c r="G35" s="9">
        <v>0</v>
      </c>
      <c r="H35" s="9">
        <v>0</v>
      </c>
      <c r="I35" s="9">
        <v>0</v>
      </c>
      <c r="J35" s="55">
        <v>331.95000000000005</v>
      </c>
    </row>
    <row r="36" spans="1:10" x14ac:dyDescent="0.3">
      <c r="A36" s="6">
        <f t="shared" si="0"/>
        <v>30</v>
      </c>
      <c r="B36" s="25" t="s">
        <v>5091</v>
      </c>
      <c r="C36" s="9">
        <v>0</v>
      </c>
      <c r="D36" s="9">
        <v>0</v>
      </c>
      <c r="E36" s="9">
        <v>0</v>
      </c>
      <c r="F36" s="9">
        <v>304.39999999999998</v>
      </c>
      <c r="G36" s="9">
        <v>0</v>
      </c>
      <c r="H36" s="9">
        <v>0</v>
      </c>
      <c r="I36" s="9">
        <v>0</v>
      </c>
      <c r="J36" s="55">
        <v>304.39999999999998</v>
      </c>
    </row>
    <row r="37" spans="1:10" x14ac:dyDescent="0.3">
      <c r="A37" s="6">
        <f t="shared" si="0"/>
        <v>31</v>
      </c>
      <c r="B37" s="25" t="s">
        <v>74</v>
      </c>
      <c r="C37" s="9">
        <v>79.999999849999995</v>
      </c>
      <c r="D37" s="9">
        <v>0</v>
      </c>
      <c r="E37" s="9">
        <v>0</v>
      </c>
      <c r="F37" s="9">
        <v>219.65</v>
      </c>
      <c r="G37" s="9">
        <v>0</v>
      </c>
      <c r="H37" s="9">
        <v>0</v>
      </c>
      <c r="I37" s="9">
        <v>0</v>
      </c>
      <c r="J37" s="55">
        <v>299.64999984999997</v>
      </c>
    </row>
    <row r="38" spans="1:10" x14ac:dyDescent="0.3">
      <c r="A38" s="6">
        <f t="shared" si="0"/>
        <v>32</v>
      </c>
      <c r="B38" s="25" t="s">
        <v>7391</v>
      </c>
      <c r="C38" s="9">
        <v>0</v>
      </c>
      <c r="D38" s="9">
        <v>0</v>
      </c>
      <c r="E38" s="9">
        <v>0</v>
      </c>
      <c r="F38" s="9">
        <v>0</v>
      </c>
      <c r="G38" s="9">
        <v>0</v>
      </c>
      <c r="H38" s="9">
        <v>299.26666666666665</v>
      </c>
      <c r="I38" s="9">
        <v>0</v>
      </c>
      <c r="J38" s="55">
        <v>299.26666666666665</v>
      </c>
    </row>
    <row r="39" spans="1:10" x14ac:dyDescent="0.3">
      <c r="A39" s="6">
        <f t="shared" si="0"/>
        <v>33</v>
      </c>
      <c r="B39" s="25" t="s">
        <v>3212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284.48333333333335</v>
      </c>
      <c r="J39" s="55">
        <v>284.48333333333335</v>
      </c>
    </row>
    <row r="40" spans="1:10" x14ac:dyDescent="0.3">
      <c r="A40" s="6">
        <f t="shared" si="0"/>
        <v>34</v>
      </c>
      <c r="B40" s="25" t="s">
        <v>71</v>
      </c>
      <c r="C40" s="9">
        <v>0</v>
      </c>
      <c r="D40" s="9">
        <v>0</v>
      </c>
      <c r="E40" s="9">
        <v>0</v>
      </c>
      <c r="F40" s="9">
        <v>0</v>
      </c>
      <c r="G40" s="9">
        <v>280.3</v>
      </c>
      <c r="H40" s="9">
        <v>0</v>
      </c>
      <c r="I40" s="9">
        <v>0</v>
      </c>
      <c r="J40" s="55">
        <v>280.3</v>
      </c>
    </row>
    <row r="41" spans="1:10" x14ac:dyDescent="0.3">
      <c r="A41" s="6">
        <f t="shared" si="0"/>
        <v>35</v>
      </c>
      <c r="B41" s="25" t="s">
        <v>7223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280</v>
      </c>
      <c r="J41" s="55">
        <v>280</v>
      </c>
    </row>
    <row r="42" spans="1:10" x14ac:dyDescent="0.3">
      <c r="A42" s="6">
        <f t="shared" si="0"/>
        <v>36</v>
      </c>
      <c r="B42" s="25" t="s">
        <v>84</v>
      </c>
      <c r="C42" s="9">
        <v>272.95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55">
        <v>272.95</v>
      </c>
    </row>
    <row r="43" spans="1:10" x14ac:dyDescent="0.3">
      <c r="A43" s="6">
        <f t="shared" si="0"/>
        <v>37</v>
      </c>
      <c r="B43" s="25" t="s">
        <v>673</v>
      </c>
      <c r="C43" s="9">
        <v>268.8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55">
        <v>268.8</v>
      </c>
    </row>
    <row r="44" spans="1:10" x14ac:dyDescent="0.3">
      <c r="A44" s="6">
        <f t="shared" si="0"/>
        <v>38</v>
      </c>
      <c r="B44" s="25" t="s">
        <v>2531</v>
      </c>
      <c r="C44" s="9">
        <v>0</v>
      </c>
      <c r="D44" s="9">
        <v>259.08333333333331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55">
        <v>259.08333333333331</v>
      </c>
    </row>
    <row r="45" spans="1:10" x14ac:dyDescent="0.3">
      <c r="A45" s="6">
        <f t="shared" si="0"/>
        <v>39</v>
      </c>
      <c r="B45" s="25" t="s">
        <v>6614</v>
      </c>
      <c r="C45" s="9">
        <v>0</v>
      </c>
      <c r="D45" s="9">
        <v>0</v>
      </c>
      <c r="E45" s="9">
        <v>0</v>
      </c>
      <c r="F45" s="9">
        <v>0</v>
      </c>
      <c r="G45" s="9">
        <v>0</v>
      </c>
      <c r="H45" s="9">
        <v>258.46666666666664</v>
      </c>
      <c r="I45" s="9">
        <v>0</v>
      </c>
      <c r="J45" s="55">
        <v>258.46666666666664</v>
      </c>
    </row>
    <row r="46" spans="1:10" x14ac:dyDescent="0.3">
      <c r="A46" s="6">
        <f t="shared" si="0"/>
        <v>40</v>
      </c>
      <c r="B46" s="25" t="s">
        <v>85</v>
      </c>
      <c r="C46" s="9">
        <v>0</v>
      </c>
      <c r="D46" s="9">
        <v>244.9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55">
        <v>244.9</v>
      </c>
    </row>
    <row r="47" spans="1:10" x14ac:dyDescent="0.3">
      <c r="A47" s="6">
        <f t="shared" si="0"/>
        <v>41</v>
      </c>
      <c r="B47" s="25" t="s">
        <v>957</v>
      </c>
      <c r="C47" s="9">
        <v>79.999999860000003</v>
      </c>
      <c r="D47" s="9">
        <v>0</v>
      </c>
      <c r="E47" s="9">
        <v>160.69999999999999</v>
      </c>
      <c r="F47" s="9">
        <v>0</v>
      </c>
      <c r="G47" s="9">
        <v>0</v>
      </c>
      <c r="H47" s="9">
        <v>0</v>
      </c>
      <c r="I47" s="9">
        <v>0</v>
      </c>
      <c r="J47" s="55">
        <v>240.69999985999999</v>
      </c>
    </row>
    <row r="48" spans="1:10" x14ac:dyDescent="0.3">
      <c r="A48" s="6">
        <f t="shared" si="0"/>
        <v>42</v>
      </c>
      <c r="B48" s="25" t="s">
        <v>6615</v>
      </c>
      <c r="C48" s="9">
        <v>0</v>
      </c>
      <c r="D48" s="9">
        <v>0</v>
      </c>
      <c r="E48" s="9">
        <v>0</v>
      </c>
      <c r="F48" s="9">
        <v>0</v>
      </c>
      <c r="G48" s="9">
        <v>0</v>
      </c>
      <c r="H48" s="9">
        <v>238.84999999999997</v>
      </c>
      <c r="I48" s="9">
        <v>0</v>
      </c>
      <c r="J48" s="55">
        <v>238.84999999999997</v>
      </c>
    </row>
    <row r="49" spans="1:10" x14ac:dyDescent="0.3">
      <c r="A49" s="6">
        <f t="shared" si="0"/>
        <v>43</v>
      </c>
      <c r="B49" s="25" t="s">
        <v>2533</v>
      </c>
      <c r="C49" s="9">
        <v>0</v>
      </c>
      <c r="D49" s="9">
        <v>233.18333333333334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55">
        <v>233.18333333333334</v>
      </c>
    </row>
    <row r="50" spans="1:10" x14ac:dyDescent="0.3">
      <c r="A50" s="6">
        <f t="shared" si="0"/>
        <v>44</v>
      </c>
      <c r="B50" s="25" t="s">
        <v>4115</v>
      </c>
      <c r="C50" s="9">
        <v>0</v>
      </c>
      <c r="D50" s="9">
        <v>0</v>
      </c>
      <c r="E50" s="9">
        <v>83.99999991</v>
      </c>
      <c r="F50" s="9">
        <v>141.86666666666667</v>
      </c>
      <c r="G50" s="9">
        <v>0</v>
      </c>
      <c r="H50" s="9">
        <v>0</v>
      </c>
      <c r="I50" s="9">
        <v>0</v>
      </c>
      <c r="J50" s="55">
        <v>225.86666657666666</v>
      </c>
    </row>
    <row r="51" spans="1:10" x14ac:dyDescent="0.3">
      <c r="A51" s="6">
        <f t="shared" si="0"/>
        <v>45</v>
      </c>
      <c r="B51" s="25" t="s">
        <v>4128</v>
      </c>
      <c r="C51" s="9">
        <v>0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214.5</v>
      </c>
      <c r="J51" s="55">
        <v>214.5</v>
      </c>
    </row>
    <row r="52" spans="1:10" x14ac:dyDescent="0.3">
      <c r="A52" s="6">
        <f t="shared" si="0"/>
        <v>46</v>
      </c>
      <c r="B52" s="25" t="s">
        <v>5092</v>
      </c>
      <c r="C52" s="9">
        <v>0</v>
      </c>
      <c r="D52" s="9">
        <v>0</v>
      </c>
      <c r="E52" s="9">
        <v>0</v>
      </c>
      <c r="F52" s="9">
        <v>211.0333333333333</v>
      </c>
      <c r="G52" s="9">
        <v>0</v>
      </c>
      <c r="H52" s="9">
        <v>0</v>
      </c>
      <c r="I52" s="9">
        <v>0</v>
      </c>
      <c r="J52" s="55">
        <v>211.0333333333333</v>
      </c>
    </row>
    <row r="53" spans="1:10" x14ac:dyDescent="0.3">
      <c r="A53" s="6">
        <f t="shared" si="0"/>
        <v>47</v>
      </c>
      <c r="B53" s="25" t="s">
        <v>2532</v>
      </c>
      <c r="C53" s="9">
        <v>0</v>
      </c>
      <c r="D53" s="9">
        <v>205.4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55">
        <v>205.4</v>
      </c>
    </row>
    <row r="54" spans="1:10" x14ac:dyDescent="0.3">
      <c r="A54" s="6">
        <f t="shared" si="0"/>
        <v>48</v>
      </c>
      <c r="B54" s="25" t="s">
        <v>479</v>
      </c>
      <c r="C54" s="9">
        <v>0</v>
      </c>
      <c r="D54" s="9">
        <v>203.16666666666666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55">
        <v>203.16666666666666</v>
      </c>
    </row>
    <row r="55" spans="1:10" x14ac:dyDescent="0.3">
      <c r="A55" s="6">
        <f t="shared" si="0"/>
        <v>49</v>
      </c>
      <c r="B55" s="25" t="s">
        <v>955</v>
      </c>
      <c r="C55" s="9">
        <v>0</v>
      </c>
      <c r="D55" s="9">
        <v>200.31666666666666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55">
        <v>200.31666666666666</v>
      </c>
    </row>
    <row r="56" spans="1:10" x14ac:dyDescent="0.3">
      <c r="A56" s="6">
        <f t="shared" si="0"/>
        <v>50</v>
      </c>
      <c r="B56" s="25" t="s">
        <v>5093</v>
      </c>
      <c r="C56" s="9">
        <v>0</v>
      </c>
      <c r="D56" s="9">
        <v>0</v>
      </c>
      <c r="E56" s="9">
        <v>0</v>
      </c>
      <c r="F56" s="9">
        <v>197.58333333333331</v>
      </c>
      <c r="G56" s="9">
        <v>0</v>
      </c>
      <c r="H56" s="9">
        <v>0</v>
      </c>
      <c r="I56" s="9">
        <v>0</v>
      </c>
      <c r="J56" s="55">
        <v>197.58333333333331</v>
      </c>
    </row>
    <row r="57" spans="1:10" x14ac:dyDescent="0.3">
      <c r="A57" s="6">
        <f t="shared" si="0"/>
        <v>51</v>
      </c>
      <c r="B57" s="25" t="s">
        <v>2043</v>
      </c>
      <c r="C57" s="9">
        <v>0</v>
      </c>
      <c r="D57" s="9">
        <v>0</v>
      </c>
      <c r="E57" s="9">
        <v>0</v>
      </c>
      <c r="F57" s="9">
        <v>0</v>
      </c>
      <c r="G57" s="9">
        <v>180.61666666666667</v>
      </c>
      <c r="H57" s="9">
        <v>0</v>
      </c>
      <c r="I57" s="9">
        <v>0</v>
      </c>
      <c r="J57" s="55">
        <v>180.61666666666667</v>
      </c>
    </row>
    <row r="58" spans="1:10" x14ac:dyDescent="0.3">
      <c r="A58" s="6">
        <f t="shared" si="0"/>
        <v>52</v>
      </c>
      <c r="B58" s="25" t="s">
        <v>75</v>
      </c>
      <c r="C58" s="9">
        <v>174.23333333333335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55">
        <v>174.23333333333335</v>
      </c>
    </row>
    <row r="59" spans="1:10" x14ac:dyDescent="0.3">
      <c r="A59" s="6">
        <f t="shared" si="0"/>
        <v>53</v>
      </c>
      <c r="B59" s="25" t="s">
        <v>223</v>
      </c>
      <c r="C59" s="9">
        <v>169.13333333333333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55">
        <v>169.13333333333333</v>
      </c>
    </row>
    <row r="60" spans="1:10" x14ac:dyDescent="0.3">
      <c r="A60" s="6">
        <f t="shared" si="0"/>
        <v>54</v>
      </c>
      <c r="B60" s="25" t="s">
        <v>3245</v>
      </c>
      <c r="C60" s="9">
        <v>0</v>
      </c>
      <c r="D60" s="9">
        <v>0</v>
      </c>
      <c r="E60" s="9">
        <v>0</v>
      </c>
      <c r="F60" s="9">
        <v>0</v>
      </c>
      <c r="G60" s="9">
        <v>0</v>
      </c>
      <c r="H60" s="9">
        <v>0</v>
      </c>
      <c r="I60" s="9">
        <v>167.18333333333334</v>
      </c>
      <c r="J60" s="55">
        <v>167.18333333333334</v>
      </c>
    </row>
    <row r="61" spans="1:10" x14ac:dyDescent="0.3">
      <c r="A61" s="6">
        <f t="shared" si="0"/>
        <v>55</v>
      </c>
      <c r="B61" s="25" t="s">
        <v>72</v>
      </c>
      <c r="C61" s="9">
        <v>0</v>
      </c>
      <c r="D61" s="9">
        <v>0</v>
      </c>
      <c r="E61" s="9">
        <v>0</v>
      </c>
      <c r="F61" s="9">
        <v>0</v>
      </c>
      <c r="G61" s="9">
        <v>166.18333333333334</v>
      </c>
      <c r="H61" s="9">
        <v>0</v>
      </c>
      <c r="I61" s="9">
        <v>0</v>
      </c>
      <c r="J61" s="55">
        <v>166.18333333333334</v>
      </c>
    </row>
    <row r="62" spans="1:10" x14ac:dyDescent="0.3">
      <c r="A62" s="6">
        <f t="shared" si="0"/>
        <v>56</v>
      </c>
      <c r="B62" s="25" t="s">
        <v>5096</v>
      </c>
      <c r="C62" s="9">
        <v>0</v>
      </c>
      <c r="D62" s="9">
        <v>0</v>
      </c>
      <c r="E62" s="9">
        <v>0</v>
      </c>
      <c r="F62" s="9">
        <v>161.78333333333336</v>
      </c>
      <c r="G62" s="9">
        <v>0</v>
      </c>
      <c r="H62" s="9">
        <v>0</v>
      </c>
      <c r="I62" s="9">
        <v>0</v>
      </c>
      <c r="J62" s="55">
        <v>161.78333333333336</v>
      </c>
    </row>
    <row r="63" spans="1:10" x14ac:dyDescent="0.3">
      <c r="A63" s="6">
        <f t="shared" si="0"/>
        <v>57</v>
      </c>
      <c r="B63" s="25" t="s">
        <v>5883</v>
      </c>
      <c r="C63" s="9">
        <v>0</v>
      </c>
      <c r="D63" s="9">
        <v>0</v>
      </c>
      <c r="E63" s="9">
        <v>0</v>
      </c>
      <c r="F63" s="9">
        <v>0</v>
      </c>
      <c r="G63" s="9">
        <v>158.9</v>
      </c>
      <c r="H63" s="9">
        <v>0</v>
      </c>
      <c r="I63" s="9">
        <v>0</v>
      </c>
      <c r="J63" s="55">
        <v>158.9</v>
      </c>
    </row>
    <row r="64" spans="1:10" x14ac:dyDescent="0.3">
      <c r="A64" s="6">
        <f t="shared" si="0"/>
        <v>58</v>
      </c>
      <c r="B64" s="25" t="s">
        <v>4111</v>
      </c>
      <c r="C64" s="9">
        <v>0</v>
      </c>
      <c r="D64" s="9">
        <v>0</v>
      </c>
      <c r="E64" s="9">
        <v>158.11666666666667</v>
      </c>
      <c r="F64" s="9">
        <v>0</v>
      </c>
      <c r="G64" s="9">
        <v>0</v>
      </c>
      <c r="H64" s="9">
        <v>0</v>
      </c>
      <c r="I64" s="9">
        <v>0</v>
      </c>
      <c r="J64" s="55">
        <v>158.11666666666667</v>
      </c>
    </row>
    <row r="65" spans="1:10" x14ac:dyDescent="0.3">
      <c r="A65" s="6">
        <f t="shared" si="0"/>
        <v>59</v>
      </c>
      <c r="B65" s="25" t="s">
        <v>2056</v>
      </c>
      <c r="C65" s="9">
        <v>157.73333333333335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55">
        <v>157.73333333333335</v>
      </c>
    </row>
    <row r="66" spans="1:10" x14ac:dyDescent="0.3">
      <c r="A66" s="6">
        <f t="shared" si="0"/>
        <v>60</v>
      </c>
      <c r="B66" s="25" t="s">
        <v>5880</v>
      </c>
      <c r="C66" s="9">
        <v>0</v>
      </c>
      <c r="D66" s="9">
        <v>0</v>
      </c>
      <c r="E66" s="9">
        <v>0</v>
      </c>
      <c r="F66" s="9">
        <v>0</v>
      </c>
      <c r="G66" s="9">
        <v>157.36666666666667</v>
      </c>
      <c r="H66" s="9">
        <v>0</v>
      </c>
      <c r="I66" s="9">
        <v>0</v>
      </c>
      <c r="J66" s="55">
        <v>157.36666666666667</v>
      </c>
    </row>
    <row r="67" spans="1:10" x14ac:dyDescent="0.3">
      <c r="A67" s="6">
        <f t="shared" si="0"/>
        <v>61</v>
      </c>
      <c r="B67" s="25" t="s">
        <v>2534</v>
      </c>
      <c r="C67" s="9">
        <v>0</v>
      </c>
      <c r="D67" s="9">
        <v>152.26666666666668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55">
        <v>152.26666666666668</v>
      </c>
    </row>
    <row r="68" spans="1:10" x14ac:dyDescent="0.3">
      <c r="A68" s="6">
        <f t="shared" si="0"/>
        <v>62</v>
      </c>
      <c r="B68" s="25" t="s">
        <v>2058</v>
      </c>
      <c r="C68" s="9">
        <v>147.1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55">
        <v>147.1</v>
      </c>
    </row>
    <row r="69" spans="1:10" x14ac:dyDescent="0.3">
      <c r="A69" s="6">
        <f t="shared" si="0"/>
        <v>63</v>
      </c>
      <c r="B69" s="25" t="s">
        <v>4119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142.33333333333334</v>
      </c>
      <c r="I69" s="9">
        <v>0</v>
      </c>
      <c r="J69" s="55">
        <v>142.33333333333334</v>
      </c>
    </row>
    <row r="70" spans="1:10" x14ac:dyDescent="0.3">
      <c r="A70" s="6">
        <f t="shared" si="0"/>
        <v>64</v>
      </c>
      <c r="B70" s="25" t="s">
        <v>3254</v>
      </c>
      <c r="C70" s="9">
        <v>0</v>
      </c>
      <c r="D70" s="9">
        <v>0</v>
      </c>
      <c r="E70" s="9">
        <v>0</v>
      </c>
      <c r="F70" s="9">
        <v>0</v>
      </c>
      <c r="G70" s="9">
        <v>119.99999984</v>
      </c>
      <c r="H70" s="9">
        <v>0</v>
      </c>
      <c r="I70" s="9">
        <v>0</v>
      </c>
      <c r="J70" s="55">
        <v>119.99999984</v>
      </c>
    </row>
    <row r="71" spans="1:10" x14ac:dyDescent="0.3">
      <c r="A71" s="6">
        <f t="shared" si="0"/>
        <v>65</v>
      </c>
      <c r="B71" s="25" t="s">
        <v>2065</v>
      </c>
      <c r="C71" s="9">
        <v>115.75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55">
        <v>115.75</v>
      </c>
    </row>
    <row r="72" spans="1:10" x14ac:dyDescent="0.3">
      <c r="A72" s="6">
        <f t="shared" ref="A72:A135" si="1">IF(SUM(C72:N72)=0,"",IF(SUM(C71:N71)=0,IF(SUM(C72:N72)&gt;0,1,A71+1),A71+1))</f>
        <v>66</v>
      </c>
      <c r="B72" s="25" t="s">
        <v>4114</v>
      </c>
      <c r="C72" s="9">
        <v>0</v>
      </c>
      <c r="D72" s="9">
        <v>0</v>
      </c>
      <c r="E72" s="9">
        <v>84.383333333333326</v>
      </c>
      <c r="F72" s="9">
        <v>0</v>
      </c>
      <c r="G72" s="9">
        <v>0</v>
      </c>
      <c r="H72" s="9">
        <v>0</v>
      </c>
      <c r="I72" s="9">
        <v>0</v>
      </c>
      <c r="J72" s="55">
        <v>84.383333333333326</v>
      </c>
    </row>
    <row r="73" spans="1:10" x14ac:dyDescent="0.3">
      <c r="A73" s="6">
        <f t="shared" si="1"/>
        <v>67</v>
      </c>
      <c r="B73" s="25" t="s">
        <v>5884</v>
      </c>
      <c r="C73" s="9">
        <v>0</v>
      </c>
      <c r="D73" s="9">
        <v>0</v>
      </c>
      <c r="E73" s="9">
        <v>0</v>
      </c>
      <c r="F73" s="9">
        <v>0</v>
      </c>
      <c r="G73" s="9">
        <v>80.299999929999998</v>
      </c>
      <c r="H73" s="9">
        <v>0</v>
      </c>
      <c r="I73" s="9">
        <v>0</v>
      </c>
      <c r="J73" s="55">
        <v>80.299999929999998</v>
      </c>
    </row>
    <row r="74" spans="1:10" x14ac:dyDescent="0.3">
      <c r="A74" s="6" t="str">
        <f t="shared" si="1"/>
        <v/>
      </c>
      <c r="B74" s="4"/>
      <c r="C74" s="9"/>
      <c r="D74" s="9"/>
      <c r="E74" s="9"/>
      <c r="F74" s="9"/>
      <c r="G74" s="9"/>
      <c r="H74" s="9"/>
      <c r="I74" s="9"/>
      <c r="J74" s="55"/>
    </row>
    <row r="75" spans="1:10" x14ac:dyDescent="0.3">
      <c r="A75" s="6" t="str">
        <f t="shared" si="1"/>
        <v/>
      </c>
      <c r="B75" s="4" t="s">
        <v>52</v>
      </c>
      <c r="C75" s="9"/>
      <c r="D75" s="9"/>
      <c r="E75" s="9"/>
      <c r="F75" s="9"/>
      <c r="G75" s="9"/>
      <c r="H75" s="9"/>
      <c r="I75" s="9"/>
      <c r="J75" s="55"/>
    </row>
    <row r="76" spans="1:10" x14ac:dyDescent="0.3">
      <c r="A76" s="6">
        <f t="shared" si="1"/>
        <v>1</v>
      </c>
      <c r="B76" s="25" t="s">
        <v>477</v>
      </c>
      <c r="C76" s="9">
        <v>253.33333333333334</v>
      </c>
      <c r="D76" s="9">
        <v>0</v>
      </c>
      <c r="E76" s="9">
        <v>279.41666666666669</v>
      </c>
      <c r="F76" s="9">
        <v>323.39999999999998</v>
      </c>
      <c r="G76" s="9">
        <v>320</v>
      </c>
      <c r="H76" s="9">
        <v>0</v>
      </c>
      <c r="I76" s="9">
        <v>0</v>
      </c>
      <c r="J76" s="55">
        <v>1176.1500000000001</v>
      </c>
    </row>
    <row r="77" spans="1:10" x14ac:dyDescent="0.3">
      <c r="A77" s="6">
        <f t="shared" si="1"/>
        <v>2</v>
      </c>
      <c r="B77" s="25" t="s">
        <v>234</v>
      </c>
      <c r="C77" s="9">
        <v>0</v>
      </c>
      <c r="D77" s="9">
        <v>322</v>
      </c>
      <c r="E77" s="9">
        <v>205.15</v>
      </c>
      <c r="F77" s="9">
        <v>293.06666666666666</v>
      </c>
      <c r="G77" s="9">
        <v>208.81666666666666</v>
      </c>
      <c r="H77" s="9">
        <v>0</v>
      </c>
      <c r="I77" s="9">
        <v>0</v>
      </c>
      <c r="J77" s="55">
        <v>1029.0333333333333</v>
      </c>
    </row>
    <row r="78" spans="1:10" x14ac:dyDescent="0.3">
      <c r="A78" s="6">
        <f t="shared" si="1"/>
        <v>3</v>
      </c>
      <c r="B78" s="25" t="s">
        <v>73</v>
      </c>
      <c r="C78" s="9">
        <v>0</v>
      </c>
      <c r="D78" s="9">
        <v>0</v>
      </c>
      <c r="E78" s="9">
        <v>181.58333333333331</v>
      </c>
      <c r="F78" s="9">
        <v>298.38333333333333</v>
      </c>
      <c r="G78" s="9">
        <v>246.78333333333333</v>
      </c>
      <c r="H78" s="9">
        <v>0</v>
      </c>
      <c r="I78" s="9">
        <v>0</v>
      </c>
      <c r="J78" s="55">
        <v>726.75</v>
      </c>
    </row>
    <row r="79" spans="1:10" x14ac:dyDescent="0.3">
      <c r="A79" s="6">
        <f t="shared" si="1"/>
        <v>4</v>
      </c>
      <c r="B79" s="25" t="s">
        <v>464</v>
      </c>
      <c r="C79" s="9">
        <v>196.9</v>
      </c>
      <c r="D79" s="9">
        <v>0</v>
      </c>
      <c r="E79" s="9">
        <v>284</v>
      </c>
      <c r="F79" s="9">
        <v>123.39999995000001</v>
      </c>
      <c r="G79" s="9">
        <v>119.99999993</v>
      </c>
      <c r="H79" s="9">
        <v>0</v>
      </c>
      <c r="I79" s="9">
        <v>0</v>
      </c>
      <c r="J79" s="55">
        <v>724.29999988000009</v>
      </c>
    </row>
    <row r="80" spans="1:10" x14ac:dyDescent="0.3">
      <c r="A80" s="6">
        <f t="shared" si="1"/>
        <v>5</v>
      </c>
      <c r="B80" s="25" t="s">
        <v>459</v>
      </c>
      <c r="C80" s="9">
        <v>304.36666666666667</v>
      </c>
      <c r="D80" s="9">
        <v>0</v>
      </c>
      <c r="E80" s="9">
        <v>186.63333333333333</v>
      </c>
      <c r="F80" s="9">
        <v>0</v>
      </c>
      <c r="G80" s="9">
        <v>217.23333333333335</v>
      </c>
      <c r="H80" s="9">
        <v>0</v>
      </c>
      <c r="I80" s="9">
        <v>0</v>
      </c>
      <c r="J80" s="55">
        <v>708.23333333333335</v>
      </c>
    </row>
    <row r="81" spans="1:10" x14ac:dyDescent="0.3">
      <c r="A81" s="6">
        <f t="shared" si="1"/>
        <v>6</v>
      </c>
      <c r="B81" s="25" t="s">
        <v>2033</v>
      </c>
      <c r="C81" s="9">
        <v>124.08333333333334</v>
      </c>
      <c r="D81" s="9">
        <v>0</v>
      </c>
      <c r="E81" s="9">
        <v>237.58333333333334</v>
      </c>
      <c r="F81" s="9">
        <v>0</v>
      </c>
      <c r="G81" s="9">
        <v>138.08333333333334</v>
      </c>
      <c r="H81" s="9">
        <v>0</v>
      </c>
      <c r="I81" s="9">
        <v>195.31666666666666</v>
      </c>
      <c r="J81" s="55">
        <v>695.06666666666661</v>
      </c>
    </row>
    <row r="82" spans="1:10" x14ac:dyDescent="0.3">
      <c r="A82" s="6">
        <f t="shared" si="1"/>
        <v>7</v>
      </c>
      <c r="B82" s="25" t="s">
        <v>478</v>
      </c>
      <c r="C82" s="9">
        <v>153.75</v>
      </c>
      <c r="D82" s="9">
        <v>0</v>
      </c>
      <c r="E82" s="9">
        <v>0</v>
      </c>
      <c r="F82" s="9">
        <v>0</v>
      </c>
      <c r="G82" s="9">
        <v>251.81666666666666</v>
      </c>
      <c r="H82" s="9">
        <v>218.78333333333333</v>
      </c>
      <c r="I82" s="9">
        <v>0</v>
      </c>
      <c r="J82" s="55">
        <v>624.35</v>
      </c>
    </row>
    <row r="83" spans="1:10" x14ac:dyDescent="0.3">
      <c r="A83" s="6">
        <f t="shared" si="1"/>
        <v>8</v>
      </c>
      <c r="B83" s="25" t="s">
        <v>5882</v>
      </c>
      <c r="C83" s="9">
        <v>0</v>
      </c>
      <c r="D83" s="9">
        <v>0</v>
      </c>
      <c r="E83" s="9">
        <v>0</v>
      </c>
      <c r="F83" s="9">
        <v>0</v>
      </c>
      <c r="G83" s="9">
        <v>212.2</v>
      </c>
      <c r="H83" s="9">
        <v>277.71666666666664</v>
      </c>
      <c r="I83" s="9">
        <v>0</v>
      </c>
      <c r="J83" s="55">
        <v>489.91666666666663</v>
      </c>
    </row>
    <row r="84" spans="1:10" x14ac:dyDescent="0.3">
      <c r="A84" s="6">
        <f t="shared" si="1"/>
        <v>9</v>
      </c>
      <c r="B84" s="25" t="s">
        <v>481</v>
      </c>
      <c r="C84" s="9">
        <v>0</v>
      </c>
      <c r="D84" s="9">
        <v>0</v>
      </c>
      <c r="E84" s="9">
        <v>242.65</v>
      </c>
      <c r="F84" s="9">
        <v>81.799999959999994</v>
      </c>
      <c r="G84" s="9">
        <v>104.10000000000001</v>
      </c>
      <c r="H84" s="9">
        <v>0</v>
      </c>
      <c r="I84" s="9">
        <v>0</v>
      </c>
      <c r="J84" s="55">
        <v>428.54999996000004</v>
      </c>
    </row>
    <row r="85" spans="1:10" x14ac:dyDescent="0.3">
      <c r="A85" s="6">
        <f t="shared" si="1"/>
        <v>10</v>
      </c>
      <c r="B85" s="25" t="s">
        <v>5097</v>
      </c>
      <c r="C85" s="9">
        <v>0</v>
      </c>
      <c r="D85" s="9">
        <v>0</v>
      </c>
      <c r="E85" s="9">
        <v>0</v>
      </c>
      <c r="F85" s="9">
        <v>89.716666666666669</v>
      </c>
      <c r="G85" s="9">
        <v>119.99999991999999</v>
      </c>
      <c r="H85" s="9">
        <v>0</v>
      </c>
      <c r="I85" s="9">
        <v>134.18333333333334</v>
      </c>
      <c r="J85" s="55">
        <v>343.89999992000003</v>
      </c>
    </row>
    <row r="86" spans="1:10" x14ac:dyDescent="0.3">
      <c r="A86" s="6">
        <f t="shared" si="1"/>
        <v>11</v>
      </c>
      <c r="B86" s="25" t="s">
        <v>674</v>
      </c>
      <c r="C86" s="9">
        <v>119.99999994</v>
      </c>
      <c r="D86" s="9">
        <v>0</v>
      </c>
      <c r="E86" s="9">
        <v>0</v>
      </c>
      <c r="F86" s="9">
        <v>0</v>
      </c>
      <c r="G86" s="9">
        <v>220.28333333333336</v>
      </c>
      <c r="H86" s="9">
        <v>0</v>
      </c>
      <c r="I86" s="9">
        <v>0</v>
      </c>
      <c r="J86" s="55">
        <v>340.28333327333337</v>
      </c>
    </row>
    <row r="87" spans="1:10" x14ac:dyDescent="0.3">
      <c r="A87" s="6">
        <f t="shared" si="1"/>
        <v>12</v>
      </c>
      <c r="B87" s="25" t="s">
        <v>463</v>
      </c>
      <c r="C87" s="9">
        <v>191.81666666666666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9">
        <v>129.1</v>
      </c>
      <c r="J87" s="55">
        <v>320.91666666666663</v>
      </c>
    </row>
    <row r="88" spans="1:10" x14ac:dyDescent="0.3">
      <c r="A88" s="6">
        <f t="shared" si="1"/>
        <v>13</v>
      </c>
      <c r="B88" s="25" t="s">
        <v>70</v>
      </c>
      <c r="C88" s="9">
        <v>320</v>
      </c>
      <c r="D88" s="9">
        <v>0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55">
        <v>320</v>
      </c>
    </row>
    <row r="89" spans="1:10" x14ac:dyDescent="0.3">
      <c r="A89" s="6">
        <f t="shared" si="1"/>
        <v>14</v>
      </c>
      <c r="B89" s="25" t="s">
        <v>221</v>
      </c>
      <c r="C89" s="9">
        <v>104.38333333333333</v>
      </c>
      <c r="D89" s="9">
        <v>0</v>
      </c>
      <c r="E89" s="9">
        <v>0</v>
      </c>
      <c r="F89" s="9">
        <v>176.68333333333331</v>
      </c>
      <c r="G89" s="9">
        <v>0</v>
      </c>
      <c r="H89" s="9">
        <v>0</v>
      </c>
      <c r="I89" s="9">
        <v>0</v>
      </c>
      <c r="J89" s="55">
        <v>281.06666666666661</v>
      </c>
    </row>
    <row r="90" spans="1:10" x14ac:dyDescent="0.3">
      <c r="A90" s="6">
        <f t="shared" si="1"/>
        <v>15</v>
      </c>
      <c r="B90" s="25" t="s">
        <v>193</v>
      </c>
      <c r="C90" s="9">
        <v>248.68333333333334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55">
        <v>248.68333333333334</v>
      </c>
    </row>
    <row r="91" spans="1:10" x14ac:dyDescent="0.3">
      <c r="A91" s="6">
        <f t="shared" si="1"/>
        <v>16</v>
      </c>
      <c r="B91" s="25" t="s">
        <v>224</v>
      </c>
      <c r="C91" s="9">
        <v>99.3</v>
      </c>
      <c r="D91" s="9">
        <v>0</v>
      </c>
      <c r="E91" s="9">
        <v>0</v>
      </c>
      <c r="F91" s="9">
        <v>146.45000000000002</v>
      </c>
      <c r="G91" s="9">
        <v>0</v>
      </c>
      <c r="H91" s="9">
        <v>0</v>
      </c>
      <c r="I91" s="9">
        <v>0</v>
      </c>
      <c r="J91" s="55">
        <v>245.75</v>
      </c>
    </row>
    <row r="92" spans="1:10" x14ac:dyDescent="0.3">
      <c r="A92" s="6">
        <f t="shared" si="1"/>
        <v>17</v>
      </c>
      <c r="B92" s="25" t="s">
        <v>4116</v>
      </c>
      <c r="C92" s="9">
        <v>0</v>
      </c>
      <c r="D92" s="9">
        <v>0</v>
      </c>
      <c r="E92" s="9">
        <v>245.73333333333332</v>
      </c>
      <c r="F92" s="9">
        <v>0</v>
      </c>
      <c r="G92" s="9">
        <v>0</v>
      </c>
      <c r="H92" s="9">
        <v>0</v>
      </c>
      <c r="I92" s="9">
        <v>0</v>
      </c>
      <c r="J92" s="55">
        <v>245.73333333333332</v>
      </c>
    </row>
    <row r="93" spans="1:10" x14ac:dyDescent="0.3">
      <c r="A93" s="6">
        <f t="shared" si="1"/>
        <v>18</v>
      </c>
      <c r="B93" s="25" t="s">
        <v>222</v>
      </c>
      <c r="C93" s="9">
        <v>94.016666666666666</v>
      </c>
      <c r="D93" s="9">
        <v>0</v>
      </c>
      <c r="E93" s="9">
        <v>0</v>
      </c>
      <c r="F93" s="9">
        <v>151.48333333333335</v>
      </c>
      <c r="G93" s="9">
        <v>0</v>
      </c>
      <c r="H93" s="9">
        <v>0</v>
      </c>
      <c r="I93" s="9">
        <v>0</v>
      </c>
      <c r="J93" s="55">
        <v>245.5</v>
      </c>
    </row>
    <row r="94" spans="1:10" x14ac:dyDescent="0.3">
      <c r="A94" s="6">
        <f t="shared" si="1"/>
        <v>19</v>
      </c>
      <c r="B94" s="25" t="s">
        <v>5881</v>
      </c>
      <c r="C94" s="9">
        <v>0</v>
      </c>
      <c r="D94" s="9">
        <v>0</v>
      </c>
      <c r="E94" s="9">
        <v>0</v>
      </c>
      <c r="F94" s="9">
        <v>0</v>
      </c>
      <c r="G94" s="9">
        <v>235.68333333333334</v>
      </c>
      <c r="H94" s="9">
        <v>0</v>
      </c>
      <c r="I94" s="9">
        <v>0</v>
      </c>
      <c r="J94" s="55">
        <v>235.68333333333334</v>
      </c>
    </row>
    <row r="95" spans="1:10" x14ac:dyDescent="0.3">
      <c r="A95" s="6">
        <f t="shared" si="1"/>
        <v>20</v>
      </c>
      <c r="B95" s="25" t="s">
        <v>235</v>
      </c>
      <c r="C95" s="9">
        <v>0</v>
      </c>
      <c r="D95" s="9">
        <v>231.11666666666667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55">
        <v>231.11666666666667</v>
      </c>
    </row>
    <row r="96" spans="1:10" x14ac:dyDescent="0.3">
      <c r="A96" s="6">
        <f t="shared" si="1"/>
        <v>21</v>
      </c>
      <c r="B96" s="25" t="s">
        <v>2537</v>
      </c>
      <c r="C96" s="9">
        <v>0</v>
      </c>
      <c r="D96" s="9">
        <v>218.61666666666667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55">
        <v>218.61666666666667</v>
      </c>
    </row>
    <row r="97" spans="1:10" x14ac:dyDescent="0.3">
      <c r="A97" s="6">
        <f t="shared" si="1"/>
        <v>22</v>
      </c>
      <c r="B97" s="25" t="s">
        <v>5885</v>
      </c>
      <c r="C97" s="9">
        <v>0</v>
      </c>
      <c r="D97" s="9">
        <v>0</v>
      </c>
      <c r="E97" s="9">
        <v>0</v>
      </c>
      <c r="F97" s="9">
        <v>0</v>
      </c>
      <c r="G97" s="9">
        <v>214.71666666666667</v>
      </c>
      <c r="H97" s="9">
        <v>0</v>
      </c>
      <c r="I97" s="9">
        <v>0</v>
      </c>
      <c r="J97" s="55">
        <v>214.71666666666667</v>
      </c>
    </row>
    <row r="98" spans="1:10" x14ac:dyDescent="0.3">
      <c r="A98" s="6">
        <f t="shared" si="1"/>
        <v>23</v>
      </c>
      <c r="B98" s="25" t="s">
        <v>2538</v>
      </c>
      <c r="C98" s="9">
        <v>0</v>
      </c>
      <c r="D98" s="9">
        <v>213.56666666666666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55">
        <v>213.56666666666666</v>
      </c>
    </row>
    <row r="99" spans="1:10" x14ac:dyDescent="0.3">
      <c r="A99" s="6">
        <f t="shared" si="1"/>
        <v>24</v>
      </c>
      <c r="B99" s="25" t="s">
        <v>6617</v>
      </c>
      <c r="C99" s="9">
        <v>0</v>
      </c>
      <c r="D99" s="9">
        <v>0</v>
      </c>
      <c r="E99" s="9">
        <v>0</v>
      </c>
      <c r="F99" s="9">
        <v>0</v>
      </c>
      <c r="G99" s="9">
        <v>0</v>
      </c>
      <c r="H99" s="9">
        <v>199.60000000000002</v>
      </c>
      <c r="I99" s="9">
        <v>0</v>
      </c>
      <c r="J99" s="55">
        <v>199.60000000000002</v>
      </c>
    </row>
    <row r="100" spans="1:10" x14ac:dyDescent="0.3">
      <c r="A100" s="6">
        <f t="shared" si="1"/>
        <v>25</v>
      </c>
      <c r="B100" s="25" t="s">
        <v>2536</v>
      </c>
      <c r="C100" s="9">
        <v>0</v>
      </c>
      <c r="D100" s="9">
        <v>188.18333333333334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55">
        <v>188.18333333333334</v>
      </c>
    </row>
    <row r="101" spans="1:10" x14ac:dyDescent="0.3">
      <c r="A101" s="6">
        <f t="shared" si="1"/>
        <v>26</v>
      </c>
      <c r="B101" s="25" t="s">
        <v>195</v>
      </c>
      <c r="C101" s="9">
        <v>180.93333333333334</v>
      </c>
      <c r="D101" s="9">
        <v>0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55">
        <v>180.93333333333334</v>
      </c>
    </row>
    <row r="102" spans="1:10" x14ac:dyDescent="0.3">
      <c r="A102" s="6">
        <f t="shared" si="1"/>
        <v>27</v>
      </c>
      <c r="B102" s="25" t="s">
        <v>6613</v>
      </c>
      <c r="C102" s="9">
        <v>0</v>
      </c>
      <c r="D102" s="9">
        <v>0</v>
      </c>
      <c r="E102" s="9">
        <v>0</v>
      </c>
      <c r="F102" s="9">
        <v>0</v>
      </c>
      <c r="G102" s="9">
        <v>0</v>
      </c>
      <c r="H102" s="9">
        <v>175.58333333333334</v>
      </c>
      <c r="I102" s="9">
        <v>0</v>
      </c>
      <c r="J102" s="55">
        <v>175.58333333333334</v>
      </c>
    </row>
    <row r="103" spans="1:10" x14ac:dyDescent="0.3">
      <c r="A103" s="6">
        <f t="shared" si="1"/>
        <v>28</v>
      </c>
      <c r="B103" s="25" t="s">
        <v>3251</v>
      </c>
      <c r="C103" s="9">
        <v>0</v>
      </c>
      <c r="D103" s="9">
        <v>0</v>
      </c>
      <c r="E103" s="9">
        <v>0</v>
      </c>
      <c r="F103" s="9">
        <v>0</v>
      </c>
      <c r="G103" s="9">
        <v>0</v>
      </c>
      <c r="H103" s="9">
        <v>165.26666666666668</v>
      </c>
      <c r="I103" s="9">
        <v>0</v>
      </c>
      <c r="J103" s="55">
        <v>165.26666666666668</v>
      </c>
    </row>
    <row r="104" spans="1:10" x14ac:dyDescent="0.3">
      <c r="A104" s="6">
        <f t="shared" si="1"/>
        <v>29</v>
      </c>
      <c r="B104" s="25" t="s">
        <v>3205</v>
      </c>
      <c r="C104" s="9">
        <v>0</v>
      </c>
      <c r="D104" s="9">
        <v>0</v>
      </c>
      <c r="E104" s="9">
        <v>0</v>
      </c>
      <c r="F104" s="9">
        <v>0</v>
      </c>
      <c r="G104" s="9">
        <v>99.050000000000011</v>
      </c>
      <c r="H104" s="9">
        <v>0</v>
      </c>
      <c r="I104" s="9">
        <v>0</v>
      </c>
      <c r="J104" s="55">
        <v>99.050000000000011</v>
      </c>
    </row>
    <row r="105" spans="1:10" x14ac:dyDescent="0.3">
      <c r="A105" s="6">
        <f t="shared" si="1"/>
        <v>30</v>
      </c>
      <c r="B105" s="25" t="s">
        <v>4123</v>
      </c>
      <c r="C105" s="9">
        <v>0</v>
      </c>
      <c r="D105" s="9">
        <v>0</v>
      </c>
      <c r="E105" s="9">
        <v>0</v>
      </c>
      <c r="F105" s="9">
        <v>0</v>
      </c>
      <c r="G105" s="9">
        <v>0</v>
      </c>
      <c r="H105" s="9">
        <v>0</v>
      </c>
      <c r="I105" s="9">
        <v>94.766666666666666</v>
      </c>
      <c r="J105" s="55">
        <v>94.766666666666666</v>
      </c>
    </row>
    <row r="106" spans="1:10" x14ac:dyDescent="0.3">
      <c r="A106" s="6">
        <f t="shared" si="1"/>
        <v>31</v>
      </c>
      <c r="B106" s="25" t="s">
        <v>2072</v>
      </c>
      <c r="C106" s="9">
        <v>88.933333333333337</v>
      </c>
      <c r="D106" s="9">
        <v>0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55">
        <v>88.933333333333337</v>
      </c>
    </row>
    <row r="107" spans="1:10" x14ac:dyDescent="0.3">
      <c r="A107" s="6" t="str">
        <f t="shared" si="1"/>
        <v/>
      </c>
      <c r="B107" s="4"/>
      <c r="C107" s="9"/>
      <c r="D107" s="9"/>
      <c r="E107" s="9"/>
      <c r="F107" s="9"/>
      <c r="G107" s="9"/>
      <c r="H107" s="9"/>
      <c r="I107" s="9"/>
      <c r="J107" s="55"/>
    </row>
    <row r="108" spans="1:10" x14ac:dyDescent="0.3">
      <c r="A108" s="6" t="str">
        <f t="shared" si="1"/>
        <v/>
      </c>
      <c r="B108" s="3" t="s">
        <v>53</v>
      </c>
      <c r="C108" s="9"/>
      <c r="D108" s="9"/>
      <c r="E108" s="9"/>
      <c r="F108" s="9"/>
      <c r="G108" s="9"/>
      <c r="H108" s="9"/>
      <c r="I108" s="9"/>
      <c r="J108" s="55"/>
    </row>
    <row r="109" spans="1:10" x14ac:dyDescent="0.3">
      <c r="A109" s="6" t="str">
        <f t="shared" si="1"/>
        <v/>
      </c>
      <c r="B109" s="4" t="s">
        <v>51</v>
      </c>
      <c r="C109" s="9"/>
      <c r="D109" s="9"/>
      <c r="E109" s="9"/>
      <c r="F109" s="9"/>
      <c r="G109" s="9"/>
      <c r="H109" s="9"/>
      <c r="I109" s="9"/>
      <c r="J109" s="55"/>
    </row>
    <row r="110" spans="1:10" x14ac:dyDescent="0.3">
      <c r="A110" s="6">
        <f t="shared" si="1"/>
        <v>1</v>
      </c>
      <c r="B110" s="25" t="s">
        <v>1054</v>
      </c>
      <c r="C110" s="9">
        <v>228.5</v>
      </c>
      <c r="D110" s="9">
        <v>249</v>
      </c>
      <c r="E110" s="9">
        <v>241</v>
      </c>
      <c r="F110" s="9">
        <v>0</v>
      </c>
      <c r="G110" s="9">
        <v>233.68333333333331</v>
      </c>
      <c r="H110" s="9">
        <v>242</v>
      </c>
      <c r="I110" s="9">
        <v>240</v>
      </c>
      <c r="J110" s="55">
        <v>1434.1833333333334</v>
      </c>
    </row>
    <row r="111" spans="1:10" x14ac:dyDescent="0.3">
      <c r="A111" s="6">
        <f t="shared" si="1"/>
        <v>2</v>
      </c>
      <c r="B111" s="25" t="s">
        <v>3210</v>
      </c>
      <c r="C111" s="9">
        <v>0</v>
      </c>
      <c r="D111" s="9">
        <v>263</v>
      </c>
      <c r="E111" s="9">
        <v>263</v>
      </c>
      <c r="F111" s="9">
        <v>255.86666666666667</v>
      </c>
      <c r="G111" s="9">
        <v>0</v>
      </c>
      <c r="H111" s="9">
        <v>0</v>
      </c>
      <c r="I111" s="9">
        <v>260</v>
      </c>
      <c r="J111" s="55">
        <v>1041.8666666666668</v>
      </c>
    </row>
    <row r="112" spans="1:10" x14ac:dyDescent="0.3">
      <c r="A112" s="6">
        <f t="shared" si="1"/>
        <v>3</v>
      </c>
      <c r="B112" s="25" t="s">
        <v>2043</v>
      </c>
      <c r="C112" s="9">
        <v>239.66666666666666</v>
      </c>
      <c r="D112" s="9">
        <v>119.63333333333333</v>
      </c>
      <c r="E112" s="9">
        <v>221.8</v>
      </c>
      <c r="F112" s="9">
        <v>0</v>
      </c>
      <c r="G112" s="9">
        <v>0</v>
      </c>
      <c r="H112" s="9">
        <v>219.45</v>
      </c>
      <c r="I112" s="9">
        <v>209.48333333333335</v>
      </c>
      <c r="J112" s="55">
        <v>1010.0333333333333</v>
      </c>
    </row>
    <row r="113" spans="1:10" x14ac:dyDescent="0.3">
      <c r="A113" s="6">
        <f t="shared" si="1"/>
        <v>4</v>
      </c>
      <c r="B113" s="25" t="s">
        <v>83</v>
      </c>
      <c r="C113" s="9">
        <v>172.78333333333333</v>
      </c>
      <c r="D113" s="9">
        <v>191.63333333333333</v>
      </c>
      <c r="E113" s="9">
        <v>170</v>
      </c>
      <c r="F113" s="9">
        <v>172.26666666666665</v>
      </c>
      <c r="G113" s="9">
        <v>0</v>
      </c>
      <c r="H113" s="9">
        <v>0</v>
      </c>
      <c r="I113" s="9">
        <v>140.15</v>
      </c>
      <c r="J113" s="55">
        <v>846.83333333333326</v>
      </c>
    </row>
    <row r="114" spans="1:10" x14ac:dyDescent="0.3">
      <c r="A114" s="6">
        <f t="shared" si="1"/>
        <v>5</v>
      </c>
      <c r="B114" s="25" t="s">
        <v>223</v>
      </c>
      <c r="C114" s="9">
        <v>0</v>
      </c>
      <c r="D114" s="9">
        <v>0</v>
      </c>
      <c r="E114" s="9">
        <v>149.51666666666665</v>
      </c>
      <c r="F114" s="9">
        <v>0</v>
      </c>
      <c r="G114" s="9">
        <v>253.61666666666667</v>
      </c>
      <c r="H114" s="9">
        <v>152.5</v>
      </c>
      <c r="I114" s="9">
        <v>224.45</v>
      </c>
      <c r="J114" s="55">
        <v>780.08333333333326</v>
      </c>
    </row>
    <row r="115" spans="1:10" x14ac:dyDescent="0.3">
      <c r="A115" s="6">
        <f t="shared" si="1"/>
        <v>6</v>
      </c>
      <c r="B115" s="25" t="s">
        <v>2106</v>
      </c>
      <c r="C115" s="9">
        <v>120.25</v>
      </c>
      <c r="D115" s="9">
        <v>241.08333333333334</v>
      </c>
      <c r="E115" s="9">
        <v>176.46666666666667</v>
      </c>
      <c r="F115" s="9">
        <v>0</v>
      </c>
      <c r="G115" s="9">
        <v>211.61666666666667</v>
      </c>
      <c r="H115" s="9">
        <v>0</v>
      </c>
      <c r="I115" s="9">
        <v>0</v>
      </c>
      <c r="J115" s="55">
        <v>749.41666666666674</v>
      </c>
    </row>
    <row r="116" spans="1:10" x14ac:dyDescent="0.3">
      <c r="A116" s="6">
        <f t="shared" si="1"/>
        <v>7</v>
      </c>
      <c r="B116" s="25" t="s">
        <v>467</v>
      </c>
      <c r="C116" s="9">
        <v>244.21666666666667</v>
      </c>
      <c r="D116" s="9">
        <v>245.28333333333333</v>
      </c>
      <c r="E116" s="9">
        <v>0</v>
      </c>
      <c r="F116" s="9">
        <v>242.51666666666668</v>
      </c>
      <c r="G116" s="9">
        <v>0</v>
      </c>
      <c r="H116" s="9">
        <v>0</v>
      </c>
      <c r="I116" s="9">
        <v>0</v>
      </c>
      <c r="J116" s="55">
        <v>732.01666666666665</v>
      </c>
    </row>
    <row r="117" spans="1:10" x14ac:dyDescent="0.3">
      <c r="A117" s="6">
        <f t="shared" si="1"/>
        <v>8</v>
      </c>
      <c r="B117" s="25" t="s">
        <v>2120</v>
      </c>
      <c r="C117" s="9">
        <v>0</v>
      </c>
      <c r="D117" s="9">
        <v>213.41666666666666</v>
      </c>
      <c r="E117" s="9">
        <v>257.36666666666667</v>
      </c>
      <c r="F117" s="9">
        <v>0</v>
      </c>
      <c r="G117" s="9">
        <v>0</v>
      </c>
      <c r="H117" s="9">
        <v>0</v>
      </c>
      <c r="I117" s="9">
        <v>249.71666666666667</v>
      </c>
      <c r="J117" s="55">
        <v>720.5</v>
      </c>
    </row>
    <row r="118" spans="1:10" x14ac:dyDescent="0.3">
      <c r="A118" s="6">
        <f t="shared" si="1"/>
        <v>9</v>
      </c>
      <c r="B118" s="25" t="s">
        <v>4117</v>
      </c>
      <c r="C118" s="9">
        <v>0</v>
      </c>
      <c r="D118" s="9">
        <v>0</v>
      </c>
      <c r="E118" s="9">
        <v>171.43333333333334</v>
      </c>
      <c r="F118" s="9">
        <v>120.35000000000001</v>
      </c>
      <c r="G118" s="9">
        <v>157.56666666666666</v>
      </c>
      <c r="H118" s="9">
        <v>170.36666666666667</v>
      </c>
      <c r="I118" s="9">
        <v>76.5</v>
      </c>
      <c r="J118" s="55">
        <v>696.2166666666667</v>
      </c>
    </row>
    <row r="119" spans="1:10" x14ac:dyDescent="0.3">
      <c r="A119" s="6">
        <f t="shared" si="1"/>
        <v>10</v>
      </c>
      <c r="B119" s="25" t="s">
        <v>2046</v>
      </c>
      <c r="C119" s="9">
        <v>217.05</v>
      </c>
      <c r="D119" s="9">
        <v>0</v>
      </c>
      <c r="E119" s="9">
        <v>0</v>
      </c>
      <c r="F119" s="9">
        <v>0</v>
      </c>
      <c r="G119" s="9">
        <v>224.58333333333331</v>
      </c>
      <c r="H119" s="9">
        <v>0</v>
      </c>
      <c r="I119" s="9">
        <v>244.58333333333334</v>
      </c>
      <c r="J119" s="55">
        <v>686.2166666666667</v>
      </c>
    </row>
    <row r="120" spans="1:10" x14ac:dyDescent="0.3">
      <c r="A120" s="6">
        <f t="shared" si="1"/>
        <v>11</v>
      </c>
      <c r="B120" s="25" t="s">
        <v>4124</v>
      </c>
      <c r="C120" s="9">
        <v>0</v>
      </c>
      <c r="D120" s="9">
        <v>0</v>
      </c>
      <c r="E120" s="9">
        <v>224.65</v>
      </c>
      <c r="F120" s="9">
        <v>241</v>
      </c>
      <c r="G120" s="9">
        <v>198.83333333333334</v>
      </c>
      <c r="H120" s="9">
        <v>0</v>
      </c>
      <c r="I120" s="9">
        <v>0</v>
      </c>
      <c r="J120" s="55">
        <v>664.48333333333335</v>
      </c>
    </row>
    <row r="121" spans="1:10" x14ac:dyDescent="0.3">
      <c r="A121" s="6">
        <f t="shared" si="1"/>
        <v>12</v>
      </c>
      <c r="B121" s="25" t="s">
        <v>81</v>
      </c>
      <c r="C121" s="9">
        <v>246.25</v>
      </c>
      <c r="D121" s="9">
        <v>0</v>
      </c>
      <c r="E121" s="9">
        <v>0</v>
      </c>
      <c r="F121" s="9">
        <v>0</v>
      </c>
      <c r="G121" s="9">
        <v>178.75</v>
      </c>
      <c r="H121" s="9">
        <v>0</v>
      </c>
      <c r="I121" s="9">
        <v>204.25</v>
      </c>
      <c r="J121" s="55">
        <v>629.25</v>
      </c>
    </row>
    <row r="122" spans="1:10" x14ac:dyDescent="0.3">
      <c r="A122" s="6">
        <f t="shared" si="1"/>
        <v>13</v>
      </c>
      <c r="B122" s="25" t="s">
        <v>4128</v>
      </c>
      <c r="C122" s="9">
        <v>0</v>
      </c>
      <c r="D122" s="9">
        <v>0</v>
      </c>
      <c r="E122" s="9">
        <v>144.30000000000001</v>
      </c>
      <c r="F122" s="9">
        <v>235.65</v>
      </c>
      <c r="G122" s="9">
        <v>0</v>
      </c>
      <c r="H122" s="9">
        <v>222.76666666666668</v>
      </c>
      <c r="I122" s="9">
        <v>0</v>
      </c>
      <c r="J122" s="55">
        <v>602.7166666666667</v>
      </c>
    </row>
    <row r="123" spans="1:10" x14ac:dyDescent="0.3">
      <c r="A123" s="6">
        <f t="shared" si="1"/>
        <v>14</v>
      </c>
      <c r="B123" s="25" t="s">
        <v>2086</v>
      </c>
      <c r="C123" s="9">
        <v>254.93333333333334</v>
      </c>
      <c r="D123" s="9">
        <v>0</v>
      </c>
      <c r="E123" s="9">
        <v>139.03333333333333</v>
      </c>
      <c r="F123" s="9">
        <v>94.116666666666674</v>
      </c>
      <c r="G123" s="9">
        <v>0</v>
      </c>
      <c r="H123" s="9">
        <v>105.43333333333334</v>
      </c>
      <c r="I123" s="9">
        <v>0</v>
      </c>
      <c r="J123" s="55">
        <v>593.51666666666665</v>
      </c>
    </row>
    <row r="124" spans="1:10" x14ac:dyDescent="0.3">
      <c r="A124" s="6">
        <f t="shared" si="1"/>
        <v>15</v>
      </c>
      <c r="B124" s="25" t="s">
        <v>3226</v>
      </c>
      <c r="C124" s="9">
        <v>0</v>
      </c>
      <c r="D124" s="9">
        <v>150.21666666666667</v>
      </c>
      <c r="E124" s="9">
        <v>188.65</v>
      </c>
      <c r="F124" s="9">
        <v>247.66666666666666</v>
      </c>
      <c r="G124" s="9">
        <v>0</v>
      </c>
      <c r="H124" s="9">
        <v>0</v>
      </c>
      <c r="I124" s="9">
        <v>0</v>
      </c>
      <c r="J124" s="55">
        <v>586.5333333333333</v>
      </c>
    </row>
    <row r="125" spans="1:10" x14ac:dyDescent="0.3">
      <c r="A125" s="6">
        <f t="shared" si="1"/>
        <v>16</v>
      </c>
      <c r="B125" s="25" t="s">
        <v>676</v>
      </c>
      <c r="C125" s="9">
        <v>226.03333333333333</v>
      </c>
      <c r="D125" s="9">
        <v>284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55">
        <v>510.0333333333333</v>
      </c>
    </row>
    <row r="126" spans="1:10" x14ac:dyDescent="0.3">
      <c r="A126" s="6">
        <f t="shared" si="1"/>
        <v>17</v>
      </c>
      <c r="B126" s="25" t="s">
        <v>3247</v>
      </c>
      <c r="C126" s="9">
        <v>0</v>
      </c>
      <c r="D126" s="9">
        <v>0</v>
      </c>
      <c r="E126" s="9">
        <v>0</v>
      </c>
      <c r="F126" s="9">
        <v>0</v>
      </c>
      <c r="G126" s="9">
        <v>248.53333333333333</v>
      </c>
      <c r="H126" s="9">
        <v>0</v>
      </c>
      <c r="I126" s="9">
        <v>254.81666666666666</v>
      </c>
      <c r="J126" s="55">
        <v>503.35</v>
      </c>
    </row>
    <row r="127" spans="1:10" x14ac:dyDescent="0.3">
      <c r="A127" s="6">
        <f t="shared" si="1"/>
        <v>18</v>
      </c>
      <c r="B127" s="25" t="s">
        <v>5888</v>
      </c>
      <c r="C127" s="9">
        <v>0</v>
      </c>
      <c r="D127" s="9">
        <v>0</v>
      </c>
      <c r="E127" s="9">
        <v>0</v>
      </c>
      <c r="F127" s="9">
        <v>0</v>
      </c>
      <c r="G127" s="9">
        <v>260.39999999999998</v>
      </c>
      <c r="H127" s="9">
        <v>0</v>
      </c>
      <c r="I127" s="9">
        <v>230.75</v>
      </c>
      <c r="J127" s="55">
        <v>491.15</v>
      </c>
    </row>
    <row r="128" spans="1:10" x14ac:dyDescent="0.3">
      <c r="A128" s="6">
        <f t="shared" si="1"/>
        <v>19</v>
      </c>
      <c r="B128" s="25" t="s">
        <v>82</v>
      </c>
      <c r="C128" s="9">
        <v>161.46666666666667</v>
      </c>
      <c r="D128" s="9">
        <v>0</v>
      </c>
      <c r="E128" s="9">
        <v>0</v>
      </c>
      <c r="F128" s="9">
        <v>0</v>
      </c>
      <c r="G128" s="9">
        <v>196.63333333333333</v>
      </c>
      <c r="H128" s="9">
        <v>0</v>
      </c>
      <c r="I128" s="9">
        <v>129.61666666666667</v>
      </c>
      <c r="J128" s="55">
        <v>487.7166666666667</v>
      </c>
    </row>
    <row r="129" spans="1:10" x14ac:dyDescent="0.3">
      <c r="A129" s="6">
        <f t="shared" si="1"/>
        <v>20</v>
      </c>
      <c r="B129" s="25" t="s">
        <v>5103</v>
      </c>
      <c r="C129" s="9">
        <v>0</v>
      </c>
      <c r="D129" s="9">
        <v>0</v>
      </c>
      <c r="E129" s="9">
        <v>0</v>
      </c>
      <c r="F129" s="9">
        <v>165.41666666666666</v>
      </c>
      <c r="G129" s="9">
        <v>162.89999999999998</v>
      </c>
      <c r="H129" s="9">
        <v>156.66666666666666</v>
      </c>
      <c r="I129" s="9">
        <v>0</v>
      </c>
      <c r="J129" s="55">
        <v>484.98333333333323</v>
      </c>
    </row>
    <row r="130" spans="1:10" x14ac:dyDescent="0.3">
      <c r="A130" s="6">
        <f t="shared" si="1"/>
        <v>21</v>
      </c>
      <c r="B130" s="25" t="s">
        <v>3212</v>
      </c>
      <c r="C130" s="9">
        <v>0</v>
      </c>
      <c r="D130" s="9">
        <v>253.83333333333334</v>
      </c>
      <c r="E130" s="9">
        <v>89.2</v>
      </c>
      <c r="F130" s="9">
        <v>0</v>
      </c>
      <c r="G130" s="9">
        <v>129.64999999999998</v>
      </c>
      <c r="H130" s="9">
        <v>0</v>
      </c>
      <c r="I130" s="9">
        <v>0</v>
      </c>
      <c r="J130" s="55">
        <v>472.68333333333334</v>
      </c>
    </row>
    <row r="131" spans="1:10" x14ac:dyDescent="0.3">
      <c r="A131" s="6">
        <f t="shared" si="1"/>
        <v>22</v>
      </c>
      <c r="B131" s="25" t="s">
        <v>3218</v>
      </c>
      <c r="C131" s="9">
        <v>240</v>
      </c>
      <c r="D131" s="9">
        <v>224.31666666666666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55">
        <v>464.31666666666666</v>
      </c>
    </row>
    <row r="132" spans="1:10" x14ac:dyDescent="0.3">
      <c r="A132" s="6">
        <f t="shared" si="1"/>
        <v>23</v>
      </c>
      <c r="B132" s="25" t="s">
        <v>1189</v>
      </c>
      <c r="C132" s="9">
        <v>70.833333333333329</v>
      </c>
      <c r="D132" s="9">
        <v>171.33333333333334</v>
      </c>
      <c r="E132" s="9">
        <v>0</v>
      </c>
      <c r="F132" s="9">
        <v>0</v>
      </c>
      <c r="G132" s="9">
        <v>206.36666666666667</v>
      </c>
      <c r="H132" s="9">
        <v>0</v>
      </c>
      <c r="I132" s="9">
        <v>0</v>
      </c>
      <c r="J132" s="55">
        <v>448.53333333333336</v>
      </c>
    </row>
    <row r="133" spans="1:10" x14ac:dyDescent="0.3">
      <c r="A133" s="6">
        <f t="shared" si="1"/>
        <v>24</v>
      </c>
      <c r="B133" s="25" t="s">
        <v>1052</v>
      </c>
      <c r="C133" s="9">
        <v>183.66666666666666</v>
      </c>
      <c r="D133" s="9">
        <v>155.51666666666665</v>
      </c>
      <c r="E133" s="9">
        <v>0</v>
      </c>
      <c r="F133" s="9">
        <v>0</v>
      </c>
      <c r="G133" s="9">
        <v>0</v>
      </c>
      <c r="H133" s="9">
        <v>0</v>
      </c>
      <c r="I133" s="9">
        <v>105.68333333333334</v>
      </c>
      <c r="J133" s="55">
        <v>444.86666666666662</v>
      </c>
    </row>
    <row r="134" spans="1:10" x14ac:dyDescent="0.3">
      <c r="A134" s="6">
        <f t="shared" si="1"/>
        <v>25</v>
      </c>
      <c r="B134" s="25" t="s">
        <v>3221</v>
      </c>
      <c r="C134" s="9">
        <v>0</v>
      </c>
      <c r="D134" s="9">
        <v>180.23333333333335</v>
      </c>
      <c r="E134" s="9">
        <v>0</v>
      </c>
      <c r="F134" s="9">
        <v>0</v>
      </c>
      <c r="G134" s="9">
        <v>137.5</v>
      </c>
      <c r="H134" s="9">
        <v>110.6</v>
      </c>
      <c r="I134" s="9">
        <v>0</v>
      </c>
      <c r="J134" s="55">
        <v>428.33333333333337</v>
      </c>
    </row>
    <row r="135" spans="1:10" x14ac:dyDescent="0.3">
      <c r="A135" s="6">
        <f t="shared" si="1"/>
        <v>26</v>
      </c>
      <c r="B135" s="25" t="s">
        <v>672</v>
      </c>
      <c r="C135" s="9">
        <v>0</v>
      </c>
      <c r="D135" s="9">
        <v>163.18333333333334</v>
      </c>
      <c r="E135" s="9">
        <v>137.31666666666666</v>
      </c>
      <c r="F135" s="9">
        <v>0</v>
      </c>
      <c r="G135" s="9">
        <v>0</v>
      </c>
      <c r="H135" s="9">
        <v>0</v>
      </c>
      <c r="I135" s="9">
        <v>122.16666666666667</v>
      </c>
      <c r="J135" s="55">
        <v>422.66666666666669</v>
      </c>
    </row>
    <row r="136" spans="1:10" x14ac:dyDescent="0.3">
      <c r="A136" s="6">
        <f t="shared" ref="A136:A199" si="2">IF(SUM(C136:N136)=0,"",IF(SUM(C135:N135)=0,IF(SUM(C136:N136)&gt;0,1,A135+1),A135+1))</f>
        <v>27</v>
      </c>
      <c r="B136" s="25" t="s">
        <v>1051</v>
      </c>
      <c r="C136" s="9">
        <v>0</v>
      </c>
      <c r="D136" s="9">
        <v>0</v>
      </c>
      <c r="E136" s="9">
        <v>0</v>
      </c>
      <c r="F136" s="9">
        <v>0</v>
      </c>
      <c r="G136" s="9">
        <v>239.73333333333335</v>
      </c>
      <c r="H136" s="9">
        <v>0</v>
      </c>
      <c r="I136" s="9">
        <v>180.08333333333334</v>
      </c>
      <c r="J136" s="55">
        <v>419.81666666666672</v>
      </c>
    </row>
    <row r="137" spans="1:10" x14ac:dyDescent="0.3">
      <c r="A137" s="6">
        <f t="shared" si="2"/>
        <v>28</v>
      </c>
      <c r="B137" s="25" t="s">
        <v>72</v>
      </c>
      <c r="C137" s="9">
        <v>0</v>
      </c>
      <c r="D137" s="9">
        <v>0</v>
      </c>
      <c r="E137" s="9">
        <v>0</v>
      </c>
      <c r="F137" s="9">
        <v>252.53333333333333</v>
      </c>
      <c r="G137" s="9">
        <v>0</v>
      </c>
      <c r="H137" s="9">
        <v>0</v>
      </c>
      <c r="I137" s="9">
        <v>167.16666666666666</v>
      </c>
      <c r="J137" s="55">
        <v>419.7</v>
      </c>
    </row>
    <row r="138" spans="1:10" x14ac:dyDescent="0.3">
      <c r="A138" s="6">
        <f t="shared" si="2"/>
        <v>29</v>
      </c>
      <c r="B138" s="25" t="s">
        <v>4125</v>
      </c>
      <c r="C138" s="9">
        <v>0</v>
      </c>
      <c r="D138" s="9">
        <v>0</v>
      </c>
      <c r="E138" s="9">
        <v>218.61666666666667</v>
      </c>
      <c r="F138" s="9">
        <v>198.93333333333334</v>
      </c>
      <c r="G138" s="9">
        <v>0</v>
      </c>
      <c r="H138" s="9">
        <v>0</v>
      </c>
      <c r="I138" s="9">
        <v>0</v>
      </c>
      <c r="J138" s="55">
        <v>417.55</v>
      </c>
    </row>
    <row r="139" spans="1:10" x14ac:dyDescent="0.3">
      <c r="A139" s="6">
        <f t="shared" si="2"/>
        <v>30</v>
      </c>
      <c r="B139" s="25" t="s">
        <v>3189</v>
      </c>
      <c r="C139" s="9">
        <v>0</v>
      </c>
      <c r="D139" s="9">
        <v>196.03333333333333</v>
      </c>
      <c r="E139" s="9">
        <v>119.01666666666667</v>
      </c>
      <c r="F139" s="9">
        <v>0</v>
      </c>
      <c r="G139" s="9">
        <v>80.299999919999991</v>
      </c>
      <c r="H139" s="9">
        <v>0</v>
      </c>
      <c r="I139" s="9">
        <v>0</v>
      </c>
      <c r="J139" s="55">
        <v>395.34999992000002</v>
      </c>
    </row>
    <row r="140" spans="1:10" x14ac:dyDescent="0.3">
      <c r="A140" s="6">
        <f t="shared" si="2"/>
        <v>31</v>
      </c>
      <c r="B140" s="25" t="s">
        <v>71</v>
      </c>
      <c r="C140" s="9">
        <v>0</v>
      </c>
      <c r="D140" s="9">
        <v>0</v>
      </c>
      <c r="E140" s="9">
        <v>0</v>
      </c>
      <c r="F140" s="9">
        <v>0</v>
      </c>
      <c r="G140" s="9">
        <v>0</v>
      </c>
      <c r="H140" s="9">
        <v>151.48333333333335</v>
      </c>
      <c r="I140" s="9">
        <v>233.05</v>
      </c>
      <c r="J140" s="55">
        <v>384.53333333333336</v>
      </c>
    </row>
    <row r="141" spans="1:10" x14ac:dyDescent="0.3">
      <c r="A141" s="6">
        <f t="shared" si="2"/>
        <v>32</v>
      </c>
      <c r="B141" s="25" t="s">
        <v>466</v>
      </c>
      <c r="C141" s="9">
        <v>143.48333333333335</v>
      </c>
      <c r="D141" s="9">
        <v>229.46666666666667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55">
        <v>372.95000000000005</v>
      </c>
    </row>
    <row r="142" spans="1:10" x14ac:dyDescent="0.3">
      <c r="A142" s="6">
        <f t="shared" si="2"/>
        <v>33</v>
      </c>
      <c r="B142" s="25" t="s">
        <v>4109</v>
      </c>
      <c r="C142" s="9">
        <v>0</v>
      </c>
      <c r="D142" s="9">
        <v>0</v>
      </c>
      <c r="E142" s="9">
        <v>0</v>
      </c>
      <c r="F142" s="9">
        <v>0</v>
      </c>
      <c r="G142" s="9">
        <v>0</v>
      </c>
      <c r="H142" s="9">
        <v>157.80000000000001</v>
      </c>
      <c r="I142" s="9">
        <v>194.25</v>
      </c>
      <c r="J142" s="55">
        <v>352.05</v>
      </c>
    </row>
    <row r="143" spans="1:10" x14ac:dyDescent="0.3">
      <c r="A143" s="6">
        <f t="shared" si="2"/>
        <v>34</v>
      </c>
      <c r="B143" s="25" t="s">
        <v>752</v>
      </c>
      <c r="C143" s="9">
        <v>126.4</v>
      </c>
      <c r="D143" s="9">
        <v>0</v>
      </c>
      <c r="E143" s="9">
        <v>0</v>
      </c>
      <c r="F143" s="9">
        <v>0</v>
      </c>
      <c r="G143" s="9">
        <v>0</v>
      </c>
      <c r="H143" s="9">
        <v>222.78333333333333</v>
      </c>
      <c r="I143" s="9">
        <v>0</v>
      </c>
      <c r="J143" s="55">
        <v>349.18333333333334</v>
      </c>
    </row>
    <row r="144" spans="1:10" x14ac:dyDescent="0.3">
      <c r="A144" s="6">
        <f t="shared" si="2"/>
        <v>35</v>
      </c>
      <c r="B144" s="25" t="s">
        <v>2067</v>
      </c>
      <c r="C144" s="9">
        <v>110.68333333333334</v>
      </c>
      <c r="D144" s="9">
        <v>0</v>
      </c>
      <c r="E144" s="9">
        <v>0</v>
      </c>
      <c r="F144" s="9">
        <v>0</v>
      </c>
      <c r="G144" s="9">
        <v>0</v>
      </c>
      <c r="H144" s="9">
        <v>214.68333333333334</v>
      </c>
      <c r="I144" s="9">
        <v>0</v>
      </c>
      <c r="J144" s="55">
        <v>325.36666666666667</v>
      </c>
    </row>
    <row r="145" spans="1:10" x14ac:dyDescent="0.3">
      <c r="A145" s="6">
        <f t="shared" si="2"/>
        <v>36</v>
      </c>
      <c r="B145" s="25" t="s">
        <v>4120</v>
      </c>
      <c r="C145" s="9">
        <v>0</v>
      </c>
      <c r="D145" s="9">
        <v>0</v>
      </c>
      <c r="E145" s="9">
        <v>96.533333333333331</v>
      </c>
      <c r="F145" s="9">
        <v>226.13333333333333</v>
      </c>
      <c r="G145" s="9">
        <v>0</v>
      </c>
      <c r="H145" s="9">
        <v>0</v>
      </c>
      <c r="I145" s="9">
        <v>0</v>
      </c>
      <c r="J145" s="55">
        <v>322.66666666666663</v>
      </c>
    </row>
    <row r="146" spans="1:10" x14ac:dyDescent="0.3">
      <c r="A146" s="6">
        <f t="shared" si="2"/>
        <v>37</v>
      </c>
      <c r="B146" s="25" t="s">
        <v>482</v>
      </c>
      <c r="C146" s="9">
        <v>0</v>
      </c>
      <c r="D146" s="9">
        <v>0</v>
      </c>
      <c r="E146" s="9">
        <v>0</v>
      </c>
      <c r="F146" s="9">
        <v>0</v>
      </c>
      <c r="G146" s="9">
        <v>123.23333333333332</v>
      </c>
      <c r="H146" s="9">
        <v>0</v>
      </c>
      <c r="I146" s="9">
        <v>198</v>
      </c>
      <c r="J146" s="55">
        <v>321.23333333333335</v>
      </c>
    </row>
    <row r="147" spans="1:10" x14ac:dyDescent="0.3">
      <c r="A147" s="6">
        <f t="shared" si="2"/>
        <v>38</v>
      </c>
      <c r="B147" s="25" t="s">
        <v>225</v>
      </c>
      <c r="C147" s="9">
        <v>0</v>
      </c>
      <c r="D147" s="9">
        <v>0</v>
      </c>
      <c r="E147" s="9">
        <v>0</v>
      </c>
      <c r="F147" s="9">
        <v>0</v>
      </c>
      <c r="G147" s="9">
        <v>0</v>
      </c>
      <c r="H147" s="9">
        <v>123.06666666666666</v>
      </c>
      <c r="I147" s="9">
        <v>152.46666666666667</v>
      </c>
      <c r="J147" s="55">
        <v>275.5333333333333</v>
      </c>
    </row>
    <row r="148" spans="1:10" x14ac:dyDescent="0.3">
      <c r="A148" s="6">
        <f t="shared" si="2"/>
        <v>39</v>
      </c>
      <c r="B148" s="25" t="s">
        <v>838</v>
      </c>
      <c r="C148" s="9">
        <v>125.68333333333334</v>
      </c>
      <c r="D148" s="9">
        <v>0</v>
      </c>
      <c r="E148" s="9">
        <v>0</v>
      </c>
      <c r="F148" s="9">
        <v>146.06666666666666</v>
      </c>
      <c r="G148" s="9">
        <v>0</v>
      </c>
      <c r="H148" s="9">
        <v>0</v>
      </c>
      <c r="I148" s="9">
        <v>0</v>
      </c>
      <c r="J148" s="55">
        <v>271.75</v>
      </c>
    </row>
    <row r="149" spans="1:10" x14ac:dyDescent="0.3">
      <c r="A149" s="6">
        <f t="shared" si="2"/>
        <v>40</v>
      </c>
      <c r="B149" s="25" t="s">
        <v>2099</v>
      </c>
      <c r="C149" s="9">
        <v>148.6</v>
      </c>
      <c r="D149" s="9">
        <v>0</v>
      </c>
      <c r="E149" s="9">
        <v>0</v>
      </c>
      <c r="F149" s="9">
        <v>118.4</v>
      </c>
      <c r="G149" s="9">
        <v>0</v>
      </c>
      <c r="H149" s="9">
        <v>0</v>
      </c>
      <c r="I149" s="9">
        <v>0</v>
      </c>
      <c r="J149" s="55">
        <v>267</v>
      </c>
    </row>
    <row r="150" spans="1:10" x14ac:dyDescent="0.3">
      <c r="A150" s="6">
        <f t="shared" si="2"/>
        <v>41</v>
      </c>
      <c r="B150" s="25" t="s">
        <v>465</v>
      </c>
      <c r="C150" s="9">
        <v>0</v>
      </c>
      <c r="D150" s="9">
        <v>0</v>
      </c>
      <c r="E150" s="9">
        <v>0</v>
      </c>
      <c r="F150" s="9">
        <v>0</v>
      </c>
      <c r="G150" s="9">
        <v>0</v>
      </c>
      <c r="H150" s="9">
        <v>117.98333333333333</v>
      </c>
      <c r="I150" s="9">
        <v>142.03333333333333</v>
      </c>
      <c r="J150" s="55">
        <v>260.01666666666665</v>
      </c>
    </row>
    <row r="151" spans="1:10" x14ac:dyDescent="0.3">
      <c r="A151" s="6">
        <f t="shared" si="2"/>
        <v>42</v>
      </c>
      <c r="B151" s="25" t="s">
        <v>194</v>
      </c>
      <c r="C151" s="9">
        <v>260</v>
      </c>
      <c r="D151" s="9">
        <v>0</v>
      </c>
      <c r="E151" s="9">
        <v>0</v>
      </c>
      <c r="F151" s="9">
        <v>0</v>
      </c>
      <c r="G151" s="9">
        <v>0</v>
      </c>
      <c r="H151" s="9">
        <v>0</v>
      </c>
      <c r="I151" s="9">
        <v>0</v>
      </c>
      <c r="J151" s="55">
        <v>260</v>
      </c>
    </row>
    <row r="152" spans="1:10" x14ac:dyDescent="0.3">
      <c r="A152" s="6">
        <f t="shared" si="2"/>
        <v>43</v>
      </c>
      <c r="B152" s="25" t="s">
        <v>3187</v>
      </c>
      <c r="C152" s="9">
        <v>0</v>
      </c>
      <c r="D152" s="9">
        <v>255.75</v>
      </c>
      <c r="E152" s="9">
        <v>0</v>
      </c>
      <c r="F152" s="9">
        <v>0</v>
      </c>
      <c r="G152" s="9">
        <v>0</v>
      </c>
      <c r="H152" s="9">
        <v>0</v>
      </c>
      <c r="I152" s="9">
        <v>0</v>
      </c>
      <c r="J152" s="55">
        <v>255.75</v>
      </c>
    </row>
    <row r="153" spans="1:10" x14ac:dyDescent="0.3">
      <c r="A153" s="6">
        <f t="shared" si="2"/>
        <v>44</v>
      </c>
      <c r="B153" s="25" t="s">
        <v>5107</v>
      </c>
      <c r="C153" s="9">
        <v>0</v>
      </c>
      <c r="D153" s="9">
        <v>0</v>
      </c>
      <c r="E153" s="9">
        <v>0</v>
      </c>
      <c r="F153" s="9">
        <v>103.61666666666667</v>
      </c>
      <c r="G153" s="9">
        <v>147.06666666666666</v>
      </c>
      <c r="H153" s="9">
        <v>0</v>
      </c>
      <c r="I153" s="9">
        <v>0</v>
      </c>
      <c r="J153" s="55">
        <v>250.68333333333334</v>
      </c>
    </row>
    <row r="154" spans="1:10" x14ac:dyDescent="0.3">
      <c r="A154" s="6">
        <f t="shared" si="2"/>
        <v>45</v>
      </c>
      <c r="B154" s="25" t="s">
        <v>5110</v>
      </c>
      <c r="C154" s="9">
        <v>0</v>
      </c>
      <c r="D154" s="9">
        <v>0</v>
      </c>
      <c r="E154" s="9">
        <v>0</v>
      </c>
      <c r="F154" s="9">
        <v>65.86666666666666</v>
      </c>
      <c r="G154" s="9">
        <v>175.08333333333331</v>
      </c>
      <c r="H154" s="9">
        <v>0</v>
      </c>
      <c r="I154" s="9">
        <v>0</v>
      </c>
      <c r="J154" s="55">
        <v>240.95</v>
      </c>
    </row>
    <row r="155" spans="1:10" x14ac:dyDescent="0.3">
      <c r="A155" s="6">
        <f t="shared" si="2"/>
        <v>46</v>
      </c>
      <c r="B155" s="25" t="s">
        <v>5889</v>
      </c>
      <c r="C155" s="9">
        <v>0</v>
      </c>
      <c r="D155" s="9">
        <v>0</v>
      </c>
      <c r="E155" s="9">
        <v>0</v>
      </c>
      <c r="F155" s="9">
        <v>0</v>
      </c>
      <c r="G155" s="9">
        <v>239.7</v>
      </c>
      <c r="H155" s="9">
        <v>0</v>
      </c>
      <c r="I155" s="9">
        <v>0</v>
      </c>
      <c r="J155" s="55">
        <v>239.7</v>
      </c>
    </row>
    <row r="156" spans="1:10" x14ac:dyDescent="0.3">
      <c r="A156" s="6">
        <f t="shared" si="2"/>
        <v>47</v>
      </c>
      <c r="B156" s="25" t="s">
        <v>5111</v>
      </c>
      <c r="C156" s="9">
        <v>0</v>
      </c>
      <c r="D156" s="9">
        <v>0</v>
      </c>
      <c r="E156" s="9">
        <v>0</v>
      </c>
      <c r="F156" s="9">
        <v>47.716666666666669</v>
      </c>
      <c r="G156" s="9">
        <v>187.43333333333334</v>
      </c>
      <c r="H156" s="9">
        <v>0</v>
      </c>
      <c r="I156" s="9">
        <v>0</v>
      </c>
      <c r="J156" s="55">
        <v>235.15</v>
      </c>
    </row>
    <row r="157" spans="1:10" x14ac:dyDescent="0.3">
      <c r="A157" s="6">
        <f t="shared" si="2"/>
        <v>48</v>
      </c>
      <c r="B157" s="25" t="s">
        <v>6618</v>
      </c>
      <c r="C157" s="9">
        <v>0</v>
      </c>
      <c r="D157" s="9">
        <v>0</v>
      </c>
      <c r="E157" s="9">
        <v>0</v>
      </c>
      <c r="F157" s="9">
        <v>0</v>
      </c>
      <c r="G157" s="9">
        <v>0</v>
      </c>
      <c r="H157" s="9">
        <v>233.74999999999997</v>
      </c>
      <c r="I157" s="9">
        <v>0</v>
      </c>
      <c r="J157" s="55">
        <v>233.74999999999997</v>
      </c>
    </row>
    <row r="158" spans="1:10" x14ac:dyDescent="0.3">
      <c r="A158" s="6">
        <f t="shared" si="2"/>
        <v>49</v>
      </c>
      <c r="B158" s="25" t="s">
        <v>2058</v>
      </c>
      <c r="C158" s="9">
        <v>0</v>
      </c>
      <c r="D158" s="9">
        <v>0</v>
      </c>
      <c r="E158" s="9">
        <v>0</v>
      </c>
      <c r="F158" s="9">
        <v>0</v>
      </c>
      <c r="G158" s="9">
        <v>0</v>
      </c>
      <c r="H158" s="9">
        <v>233.36666666666667</v>
      </c>
      <c r="I158" s="9">
        <v>0</v>
      </c>
      <c r="J158" s="55">
        <v>233.36666666666667</v>
      </c>
    </row>
    <row r="159" spans="1:10" x14ac:dyDescent="0.3">
      <c r="A159" s="6">
        <f t="shared" si="2"/>
        <v>50</v>
      </c>
      <c r="B159" s="25" t="s">
        <v>462</v>
      </c>
      <c r="C159" s="9">
        <v>79.999999900000006</v>
      </c>
      <c r="D159" s="9">
        <v>149.41666666666669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55">
        <v>229.41666656666669</v>
      </c>
    </row>
    <row r="160" spans="1:10" x14ac:dyDescent="0.3">
      <c r="A160" s="6">
        <f t="shared" si="2"/>
        <v>51</v>
      </c>
      <c r="B160" s="25" t="s">
        <v>5092</v>
      </c>
      <c r="C160" s="9">
        <v>0</v>
      </c>
      <c r="D160" s="9">
        <v>0</v>
      </c>
      <c r="E160" s="9">
        <v>0</v>
      </c>
      <c r="F160" s="9">
        <v>0</v>
      </c>
      <c r="G160" s="9">
        <v>0</v>
      </c>
      <c r="H160" s="9">
        <v>228.7</v>
      </c>
      <c r="I160" s="9">
        <v>0</v>
      </c>
      <c r="J160" s="55">
        <v>228.7</v>
      </c>
    </row>
    <row r="161" spans="1:10" x14ac:dyDescent="0.3">
      <c r="A161" s="6">
        <f t="shared" si="2"/>
        <v>52</v>
      </c>
      <c r="B161" s="25" t="s">
        <v>2091</v>
      </c>
      <c r="C161" s="9">
        <v>223.3</v>
      </c>
      <c r="D161" s="9">
        <v>0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55">
        <v>223.3</v>
      </c>
    </row>
    <row r="162" spans="1:10" x14ac:dyDescent="0.3">
      <c r="A162" s="6">
        <f t="shared" si="2"/>
        <v>53</v>
      </c>
      <c r="B162" s="25" t="s">
        <v>78</v>
      </c>
      <c r="C162" s="9">
        <v>0</v>
      </c>
      <c r="D162" s="9">
        <v>136.93333333333334</v>
      </c>
      <c r="E162" s="9">
        <v>0</v>
      </c>
      <c r="F162" s="9">
        <v>0</v>
      </c>
      <c r="G162" s="9">
        <v>85.083333333333314</v>
      </c>
      <c r="H162" s="9">
        <v>0</v>
      </c>
      <c r="I162" s="9">
        <v>0</v>
      </c>
      <c r="J162" s="55">
        <v>222.01666666666665</v>
      </c>
    </row>
    <row r="163" spans="1:10" x14ac:dyDescent="0.3">
      <c r="A163" s="6">
        <f t="shared" si="2"/>
        <v>54</v>
      </c>
      <c r="B163" s="25" t="s">
        <v>84</v>
      </c>
      <c r="C163" s="9">
        <v>0</v>
      </c>
      <c r="D163" s="9">
        <v>0</v>
      </c>
      <c r="E163" s="9">
        <v>0</v>
      </c>
      <c r="F163" s="9">
        <v>221.1</v>
      </c>
      <c r="G163" s="9">
        <v>0</v>
      </c>
      <c r="H163" s="9">
        <v>0</v>
      </c>
      <c r="I163" s="9">
        <v>0</v>
      </c>
      <c r="J163" s="55">
        <v>221.1</v>
      </c>
    </row>
    <row r="164" spans="1:10" x14ac:dyDescent="0.3">
      <c r="A164" s="6">
        <f t="shared" si="2"/>
        <v>55</v>
      </c>
      <c r="B164" s="25" t="s">
        <v>2103</v>
      </c>
      <c r="C164" s="9">
        <v>132.26666666666665</v>
      </c>
      <c r="D164" s="9">
        <v>83.999999880000004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55">
        <v>216.26666654666667</v>
      </c>
    </row>
    <row r="165" spans="1:10" x14ac:dyDescent="0.3">
      <c r="A165" s="6">
        <f t="shared" si="2"/>
        <v>56</v>
      </c>
      <c r="B165" s="25" t="s">
        <v>5100</v>
      </c>
      <c r="C165" s="9">
        <v>0</v>
      </c>
      <c r="D165" s="9">
        <v>0</v>
      </c>
      <c r="E165" s="9">
        <v>0</v>
      </c>
      <c r="F165" s="9">
        <v>213.53333333333333</v>
      </c>
      <c r="G165" s="9">
        <v>0</v>
      </c>
      <c r="H165" s="9">
        <v>0</v>
      </c>
      <c r="I165" s="9">
        <v>0</v>
      </c>
      <c r="J165" s="55">
        <v>213.53333333333333</v>
      </c>
    </row>
    <row r="166" spans="1:10" x14ac:dyDescent="0.3">
      <c r="A166" s="6">
        <f t="shared" si="2"/>
        <v>57</v>
      </c>
      <c r="B166" s="25" t="s">
        <v>7224</v>
      </c>
      <c r="C166" s="9">
        <v>0</v>
      </c>
      <c r="D166" s="9">
        <v>0</v>
      </c>
      <c r="E166" s="9">
        <v>0</v>
      </c>
      <c r="F166" s="9">
        <v>0</v>
      </c>
      <c r="G166" s="9">
        <v>0</v>
      </c>
      <c r="H166" s="9">
        <v>0</v>
      </c>
      <c r="I166" s="9">
        <v>211.43333333333334</v>
      </c>
      <c r="J166" s="55">
        <v>211.43333333333334</v>
      </c>
    </row>
    <row r="167" spans="1:10" x14ac:dyDescent="0.3">
      <c r="A167" s="6">
        <f t="shared" si="2"/>
        <v>58</v>
      </c>
      <c r="B167" s="25" t="s">
        <v>5098</v>
      </c>
      <c r="C167" s="9">
        <v>0</v>
      </c>
      <c r="D167" s="9">
        <v>0</v>
      </c>
      <c r="E167" s="9">
        <v>0</v>
      </c>
      <c r="F167" s="9">
        <v>125.4</v>
      </c>
      <c r="G167" s="9">
        <v>0</v>
      </c>
      <c r="H167" s="9">
        <v>84.899999910000005</v>
      </c>
      <c r="I167" s="9">
        <v>0</v>
      </c>
      <c r="J167" s="55">
        <v>210.29999991</v>
      </c>
    </row>
    <row r="168" spans="1:10" x14ac:dyDescent="0.3">
      <c r="A168" s="6">
        <f t="shared" si="2"/>
        <v>59</v>
      </c>
      <c r="B168" s="25" t="s">
        <v>1183</v>
      </c>
      <c r="C168" s="9">
        <v>208.15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55">
        <v>208.15</v>
      </c>
    </row>
    <row r="169" spans="1:10" x14ac:dyDescent="0.3">
      <c r="A169" s="6">
        <f t="shared" si="2"/>
        <v>60</v>
      </c>
      <c r="B169" s="25" t="s">
        <v>5101</v>
      </c>
      <c r="C169" s="9">
        <v>0</v>
      </c>
      <c r="D169" s="9">
        <v>0</v>
      </c>
      <c r="E169" s="9">
        <v>0</v>
      </c>
      <c r="F169" s="9">
        <v>207.8</v>
      </c>
      <c r="G169" s="9">
        <v>0</v>
      </c>
      <c r="H169" s="9">
        <v>0</v>
      </c>
      <c r="I169" s="9">
        <v>0</v>
      </c>
      <c r="J169" s="55">
        <v>207.8</v>
      </c>
    </row>
    <row r="170" spans="1:10" x14ac:dyDescent="0.3">
      <c r="A170" s="6">
        <f t="shared" si="2"/>
        <v>61</v>
      </c>
      <c r="B170" s="25" t="s">
        <v>85</v>
      </c>
      <c r="C170" s="9">
        <v>75.966666666666669</v>
      </c>
      <c r="D170" s="9">
        <v>0</v>
      </c>
      <c r="E170" s="9">
        <v>131.16666666666666</v>
      </c>
      <c r="F170" s="9">
        <v>0</v>
      </c>
      <c r="G170" s="9">
        <v>0</v>
      </c>
      <c r="H170" s="9">
        <v>0</v>
      </c>
      <c r="I170" s="9">
        <v>0</v>
      </c>
      <c r="J170" s="55">
        <v>207.13333333333333</v>
      </c>
    </row>
    <row r="171" spans="1:10" x14ac:dyDescent="0.3">
      <c r="A171" s="6">
        <f t="shared" si="2"/>
        <v>62</v>
      </c>
      <c r="B171" s="25" t="s">
        <v>4126</v>
      </c>
      <c r="C171" s="9">
        <v>0</v>
      </c>
      <c r="D171" s="9">
        <v>0</v>
      </c>
      <c r="E171" s="9">
        <v>193.73333333333335</v>
      </c>
      <c r="F171" s="9">
        <v>0</v>
      </c>
      <c r="G171" s="9">
        <v>0</v>
      </c>
      <c r="H171" s="9">
        <v>0</v>
      </c>
      <c r="I171" s="9">
        <v>0</v>
      </c>
      <c r="J171" s="55">
        <v>193.73333333333335</v>
      </c>
    </row>
    <row r="172" spans="1:10" x14ac:dyDescent="0.3">
      <c r="A172" s="6">
        <f t="shared" si="2"/>
        <v>63</v>
      </c>
      <c r="B172" s="25" t="s">
        <v>2118</v>
      </c>
      <c r="C172" s="9">
        <v>0</v>
      </c>
      <c r="D172" s="9">
        <v>0</v>
      </c>
      <c r="E172" s="9">
        <v>0</v>
      </c>
      <c r="F172" s="9">
        <v>193.66666666666666</v>
      </c>
      <c r="G172" s="9">
        <v>0</v>
      </c>
      <c r="H172" s="9">
        <v>0</v>
      </c>
      <c r="I172" s="9">
        <v>0</v>
      </c>
      <c r="J172" s="55">
        <v>193.66666666666666</v>
      </c>
    </row>
    <row r="173" spans="1:10" x14ac:dyDescent="0.3">
      <c r="A173" s="6">
        <f t="shared" si="2"/>
        <v>64</v>
      </c>
      <c r="B173" s="25" t="s">
        <v>5886</v>
      </c>
      <c r="C173" s="9">
        <v>0</v>
      </c>
      <c r="D173" s="9">
        <v>0</v>
      </c>
      <c r="E173" s="9">
        <v>0</v>
      </c>
      <c r="F173" s="9">
        <v>0</v>
      </c>
      <c r="G173" s="9">
        <v>186.48333333333335</v>
      </c>
      <c r="H173" s="9">
        <v>0</v>
      </c>
      <c r="I173" s="9">
        <v>0</v>
      </c>
      <c r="J173" s="55">
        <v>186.48333333333335</v>
      </c>
    </row>
    <row r="174" spans="1:10" x14ac:dyDescent="0.3">
      <c r="A174" s="6">
        <f t="shared" si="2"/>
        <v>65</v>
      </c>
      <c r="B174" s="25" t="s">
        <v>675</v>
      </c>
      <c r="C174" s="9">
        <v>0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183.35</v>
      </c>
      <c r="J174" s="55">
        <v>183.35</v>
      </c>
    </row>
    <row r="175" spans="1:10" x14ac:dyDescent="0.3">
      <c r="A175" s="6">
        <f t="shared" si="2"/>
        <v>66</v>
      </c>
      <c r="B175" s="25" t="s">
        <v>4127</v>
      </c>
      <c r="C175" s="9">
        <v>0</v>
      </c>
      <c r="D175" s="9">
        <v>0</v>
      </c>
      <c r="E175" s="9">
        <v>182.53333333333333</v>
      </c>
      <c r="F175" s="9">
        <v>0</v>
      </c>
      <c r="G175" s="9">
        <v>0</v>
      </c>
      <c r="H175" s="9">
        <v>0</v>
      </c>
      <c r="I175" s="9">
        <v>0</v>
      </c>
      <c r="J175" s="55">
        <v>182.53333333333333</v>
      </c>
    </row>
    <row r="176" spans="1:10" x14ac:dyDescent="0.3">
      <c r="A176" s="6">
        <f t="shared" si="2"/>
        <v>67</v>
      </c>
      <c r="B176" s="25" t="s">
        <v>5102</v>
      </c>
      <c r="C176" s="9">
        <v>0</v>
      </c>
      <c r="D176" s="9">
        <v>0</v>
      </c>
      <c r="E176" s="9">
        <v>0</v>
      </c>
      <c r="F176" s="9">
        <v>177.98333333333335</v>
      </c>
      <c r="G176" s="9">
        <v>0</v>
      </c>
      <c r="H176" s="9">
        <v>0</v>
      </c>
      <c r="I176" s="9">
        <v>0</v>
      </c>
      <c r="J176" s="55">
        <v>177.98333333333335</v>
      </c>
    </row>
    <row r="177" spans="1:10" x14ac:dyDescent="0.3">
      <c r="A177" s="6">
        <f t="shared" si="2"/>
        <v>68</v>
      </c>
      <c r="B177" s="25" t="s">
        <v>329</v>
      </c>
      <c r="C177" s="9">
        <v>79.999999919999993</v>
      </c>
      <c r="D177" s="9">
        <v>0</v>
      </c>
      <c r="E177" s="9">
        <v>0</v>
      </c>
      <c r="F177" s="9">
        <v>0</v>
      </c>
      <c r="G177" s="9">
        <v>0</v>
      </c>
      <c r="H177" s="9">
        <v>97.716666666666669</v>
      </c>
      <c r="I177" s="9">
        <v>0</v>
      </c>
      <c r="J177" s="55">
        <v>177.71666658666666</v>
      </c>
    </row>
    <row r="178" spans="1:10" x14ac:dyDescent="0.3">
      <c r="A178" s="6">
        <f t="shared" si="2"/>
        <v>69</v>
      </c>
      <c r="B178" s="25" t="s">
        <v>5106</v>
      </c>
      <c r="C178" s="9">
        <v>0</v>
      </c>
      <c r="D178" s="9">
        <v>0</v>
      </c>
      <c r="E178" s="9">
        <v>0</v>
      </c>
      <c r="F178" s="9">
        <v>127.76666666666667</v>
      </c>
      <c r="G178" s="9">
        <v>0</v>
      </c>
      <c r="H178" s="9">
        <v>0</v>
      </c>
      <c r="I178" s="9">
        <v>47.783333333333331</v>
      </c>
      <c r="J178" s="55">
        <v>175.55</v>
      </c>
    </row>
    <row r="179" spans="1:10" x14ac:dyDescent="0.3">
      <c r="A179" s="6">
        <f t="shared" si="2"/>
        <v>70</v>
      </c>
      <c r="B179" s="25" t="s">
        <v>7225</v>
      </c>
      <c r="C179" s="9">
        <v>0</v>
      </c>
      <c r="D179" s="9">
        <v>0</v>
      </c>
      <c r="E179" s="9">
        <v>0</v>
      </c>
      <c r="F179" s="9">
        <v>0</v>
      </c>
      <c r="G179" s="9">
        <v>0</v>
      </c>
      <c r="H179" s="9">
        <v>0</v>
      </c>
      <c r="I179" s="9">
        <v>173</v>
      </c>
      <c r="J179" s="55">
        <v>173</v>
      </c>
    </row>
    <row r="180" spans="1:10" x14ac:dyDescent="0.3">
      <c r="A180" s="6">
        <f t="shared" si="2"/>
        <v>71</v>
      </c>
      <c r="B180" s="25" t="s">
        <v>2054</v>
      </c>
      <c r="C180" s="9">
        <v>0</v>
      </c>
      <c r="D180" s="9">
        <v>172.08333333333331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55">
        <v>172.08333333333331</v>
      </c>
    </row>
    <row r="181" spans="1:10" x14ac:dyDescent="0.3">
      <c r="A181" s="6">
        <f t="shared" si="2"/>
        <v>72</v>
      </c>
      <c r="B181" s="25" t="s">
        <v>479</v>
      </c>
      <c r="C181" s="9">
        <v>167.5</v>
      </c>
      <c r="D181" s="9">
        <v>0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55">
        <v>167.5</v>
      </c>
    </row>
    <row r="182" spans="1:10" x14ac:dyDescent="0.3">
      <c r="A182" s="6">
        <f t="shared" si="2"/>
        <v>73</v>
      </c>
      <c r="B182" s="25" t="s">
        <v>6623</v>
      </c>
      <c r="C182" s="9">
        <v>0</v>
      </c>
      <c r="D182" s="9">
        <v>0</v>
      </c>
      <c r="E182" s="9">
        <v>0</v>
      </c>
      <c r="F182" s="9">
        <v>0</v>
      </c>
      <c r="G182" s="9">
        <v>0</v>
      </c>
      <c r="H182" s="9">
        <v>164.26666666666665</v>
      </c>
      <c r="I182" s="9">
        <v>0</v>
      </c>
      <c r="J182" s="55">
        <v>164.26666666666665</v>
      </c>
    </row>
    <row r="183" spans="1:10" x14ac:dyDescent="0.3">
      <c r="A183" s="6">
        <f t="shared" si="2"/>
        <v>74</v>
      </c>
      <c r="B183" s="25" t="s">
        <v>6624</v>
      </c>
      <c r="C183" s="9">
        <v>0</v>
      </c>
      <c r="D183" s="9">
        <v>0</v>
      </c>
      <c r="E183" s="9">
        <v>0</v>
      </c>
      <c r="F183" s="9">
        <v>0</v>
      </c>
      <c r="G183" s="9">
        <v>0</v>
      </c>
      <c r="H183" s="9">
        <v>162.05000000000001</v>
      </c>
      <c r="I183" s="9">
        <v>0</v>
      </c>
      <c r="J183" s="55">
        <v>162.05000000000001</v>
      </c>
    </row>
    <row r="184" spans="1:10" x14ac:dyDescent="0.3">
      <c r="A184" s="6">
        <f t="shared" si="2"/>
        <v>75</v>
      </c>
      <c r="B184" s="25" t="s">
        <v>3192</v>
      </c>
      <c r="C184" s="9">
        <v>0</v>
      </c>
      <c r="D184" s="9">
        <v>159.71666666666667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55">
        <v>159.71666666666667</v>
      </c>
    </row>
    <row r="185" spans="1:10" x14ac:dyDescent="0.3">
      <c r="A185" s="6">
        <f t="shared" si="2"/>
        <v>76</v>
      </c>
      <c r="B185" s="25" t="s">
        <v>5104</v>
      </c>
      <c r="C185" s="9">
        <v>0</v>
      </c>
      <c r="D185" s="9">
        <v>0</v>
      </c>
      <c r="E185" s="9">
        <v>0</v>
      </c>
      <c r="F185" s="9">
        <v>155.93333333333334</v>
      </c>
      <c r="G185" s="9">
        <v>0</v>
      </c>
      <c r="H185" s="9">
        <v>0</v>
      </c>
      <c r="I185" s="9">
        <v>0</v>
      </c>
      <c r="J185" s="55">
        <v>155.93333333333334</v>
      </c>
    </row>
    <row r="186" spans="1:10" x14ac:dyDescent="0.3">
      <c r="A186" s="6">
        <f t="shared" si="2"/>
        <v>77</v>
      </c>
      <c r="B186" s="25" t="s">
        <v>476</v>
      </c>
      <c r="C186" s="9">
        <v>155.16666666666666</v>
      </c>
      <c r="D186" s="9">
        <v>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55">
        <v>155.16666666666666</v>
      </c>
    </row>
    <row r="187" spans="1:10" x14ac:dyDescent="0.3">
      <c r="A187" s="6">
        <f t="shared" si="2"/>
        <v>78</v>
      </c>
      <c r="B187" s="25" t="s">
        <v>3194</v>
      </c>
      <c r="C187" s="9">
        <v>0</v>
      </c>
      <c r="D187" s="9">
        <v>154.65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55">
        <v>154.65</v>
      </c>
    </row>
    <row r="188" spans="1:10" x14ac:dyDescent="0.3">
      <c r="A188" s="6">
        <f t="shared" si="2"/>
        <v>79</v>
      </c>
      <c r="B188" s="25" t="s">
        <v>6619</v>
      </c>
      <c r="C188" s="9">
        <v>0</v>
      </c>
      <c r="D188" s="9">
        <v>0</v>
      </c>
      <c r="E188" s="9">
        <v>0</v>
      </c>
      <c r="F188" s="9">
        <v>0</v>
      </c>
      <c r="G188" s="9">
        <v>0</v>
      </c>
      <c r="H188" s="9">
        <v>147.46666666666667</v>
      </c>
      <c r="I188" s="9">
        <v>0</v>
      </c>
      <c r="J188" s="55">
        <v>147.46666666666667</v>
      </c>
    </row>
    <row r="189" spans="1:10" x14ac:dyDescent="0.3">
      <c r="A189" s="6">
        <f t="shared" si="2"/>
        <v>80</v>
      </c>
      <c r="B189" s="25" t="s">
        <v>3197</v>
      </c>
      <c r="C189" s="9">
        <v>0</v>
      </c>
      <c r="D189" s="9">
        <v>144.35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55">
        <v>144.35</v>
      </c>
    </row>
    <row r="190" spans="1:10" x14ac:dyDescent="0.3">
      <c r="A190" s="6">
        <f t="shared" si="2"/>
        <v>81</v>
      </c>
      <c r="B190" s="25" t="s">
        <v>3228</v>
      </c>
      <c r="C190" s="9">
        <v>0</v>
      </c>
      <c r="D190" s="9">
        <v>143.48333333333335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55">
        <v>143.48333333333335</v>
      </c>
    </row>
    <row r="191" spans="1:10" x14ac:dyDescent="0.3">
      <c r="A191" s="6">
        <f t="shared" si="2"/>
        <v>82</v>
      </c>
      <c r="B191" s="25" t="s">
        <v>6625</v>
      </c>
      <c r="C191" s="9">
        <v>0</v>
      </c>
      <c r="D191" s="9">
        <v>0</v>
      </c>
      <c r="E191" s="9">
        <v>0</v>
      </c>
      <c r="F191" s="9">
        <v>0</v>
      </c>
      <c r="G191" s="9">
        <v>0</v>
      </c>
      <c r="H191" s="9">
        <v>140.41666666666666</v>
      </c>
      <c r="I191" s="9">
        <v>0</v>
      </c>
      <c r="J191" s="55">
        <v>140.41666666666666</v>
      </c>
    </row>
    <row r="192" spans="1:10" x14ac:dyDescent="0.3">
      <c r="A192" s="6">
        <f t="shared" si="2"/>
        <v>83</v>
      </c>
      <c r="B192" s="25" t="s">
        <v>2102</v>
      </c>
      <c r="C192" s="9">
        <v>137.51666666666665</v>
      </c>
      <c r="D192" s="9">
        <v>0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55">
        <v>137.51666666666665</v>
      </c>
    </row>
    <row r="193" spans="1:10" x14ac:dyDescent="0.3">
      <c r="A193" s="6">
        <f t="shared" si="2"/>
        <v>84</v>
      </c>
      <c r="B193" s="25" t="s">
        <v>5105</v>
      </c>
      <c r="C193" s="9">
        <v>0</v>
      </c>
      <c r="D193" s="9">
        <v>0</v>
      </c>
      <c r="E193" s="9">
        <v>0</v>
      </c>
      <c r="F193" s="9">
        <v>134.91666666666666</v>
      </c>
      <c r="G193" s="9">
        <v>0</v>
      </c>
      <c r="H193" s="9">
        <v>0</v>
      </c>
      <c r="I193" s="9">
        <v>0</v>
      </c>
      <c r="J193" s="55">
        <v>134.91666666666666</v>
      </c>
    </row>
    <row r="194" spans="1:10" x14ac:dyDescent="0.3">
      <c r="A194" s="6">
        <f t="shared" si="2"/>
        <v>85</v>
      </c>
      <c r="B194" s="25" t="s">
        <v>2061</v>
      </c>
      <c r="C194" s="9">
        <v>132.81666666666666</v>
      </c>
      <c r="D194" s="9">
        <v>0</v>
      </c>
      <c r="E194" s="9">
        <v>0</v>
      </c>
      <c r="F194" s="9">
        <v>0</v>
      </c>
      <c r="G194" s="9">
        <v>0</v>
      </c>
      <c r="H194" s="9">
        <v>0</v>
      </c>
      <c r="I194" s="9">
        <v>0</v>
      </c>
      <c r="J194" s="55">
        <v>132.81666666666666</v>
      </c>
    </row>
    <row r="195" spans="1:10" x14ac:dyDescent="0.3">
      <c r="A195" s="6">
        <f t="shared" si="2"/>
        <v>86</v>
      </c>
      <c r="B195" s="25" t="s">
        <v>3205</v>
      </c>
      <c r="C195" s="9">
        <v>0</v>
      </c>
      <c r="D195" s="9">
        <v>0</v>
      </c>
      <c r="E195" s="9">
        <v>0</v>
      </c>
      <c r="F195" s="9">
        <v>0</v>
      </c>
      <c r="G195" s="9">
        <v>0</v>
      </c>
      <c r="H195" s="9">
        <v>128.43333333333334</v>
      </c>
      <c r="I195" s="9">
        <v>0</v>
      </c>
      <c r="J195" s="55">
        <v>128.43333333333334</v>
      </c>
    </row>
    <row r="196" spans="1:10" x14ac:dyDescent="0.3">
      <c r="A196" s="6">
        <f t="shared" si="2"/>
        <v>87</v>
      </c>
      <c r="B196" s="25" t="s">
        <v>460</v>
      </c>
      <c r="C196" s="9">
        <v>0</v>
      </c>
      <c r="D196" s="9">
        <v>127.75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55">
        <v>127.75</v>
      </c>
    </row>
    <row r="197" spans="1:10" x14ac:dyDescent="0.3">
      <c r="A197" s="6">
        <f t="shared" si="2"/>
        <v>88</v>
      </c>
      <c r="B197" s="25" t="s">
        <v>86</v>
      </c>
      <c r="C197" s="9">
        <v>0</v>
      </c>
      <c r="D197" s="9">
        <v>0</v>
      </c>
      <c r="E197" s="9">
        <v>0</v>
      </c>
      <c r="F197" s="9">
        <v>0</v>
      </c>
      <c r="G197" s="9">
        <v>0</v>
      </c>
      <c r="H197" s="9">
        <v>0</v>
      </c>
      <c r="I197" s="9">
        <v>123.45</v>
      </c>
      <c r="J197" s="55">
        <v>123.45</v>
      </c>
    </row>
    <row r="198" spans="1:10" x14ac:dyDescent="0.3">
      <c r="A198" s="6">
        <f t="shared" si="2"/>
        <v>89</v>
      </c>
      <c r="B198" s="25" t="s">
        <v>953</v>
      </c>
      <c r="C198" s="9">
        <v>62.8</v>
      </c>
      <c r="D198" s="9">
        <v>0</v>
      </c>
      <c r="E198" s="9">
        <v>0</v>
      </c>
      <c r="F198" s="9">
        <v>56.733333333333334</v>
      </c>
      <c r="G198" s="9">
        <v>0</v>
      </c>
      <c r="H198" s="9">
        <v>0</v>
      </c>
      <c r="I198" s="9">
        <v>0</v>
      </c>
      <c r="J198" s="55">
        <v>119.53333333333333</v>
      </c>
    </row>
    <row r="199" spans="1:10" x14ac:dyDescent="0.3">
      <c r="A199" s="6">
        <f t="shared" si="2"/>
        <v>90</v>
      </c>
      <c r="B199" s="25" t="s">
        <v>4118</v>
      </c>
      <c r="C199" s="9">
        <v>0</v>
      </c>
      <c r="D199" s="9">
        <v>0</v>
      </c>
      <c r="E199" s="9">
        <v>118.08333333333333</v>
      </c>
      <c r="F199" s="9">
        <v>0</v>
      </c>
      <c r="G199" s="9">
        <v>0</v>
      </c>
      <c r="H199" s="9">
        <v>0</v>
      </c>
      <c r="I199" s="9">
        <v>0</v>
      </c>
      <c r="J199" s="55">
        <v>118.08333333333333</v>
      </c>
    </row>
    <row r="200" spans="1:10" x14ac:dyDescent="0.3">
      <c r="A200" s="6">
        <f t="shared" ref="A200:A263" si="3">IF(SUM(C200:N200)=0,"",IF(SUM(C199:N199)=0,IF(SUM(C200:N200)&gt;0,1,A199+1),A199+1))</f>
        <v>91</v>
      </c>
      <c r="B200" s="25" t="s">
        <v>5890</v>
      </c>
      <c r="C200" s="9">
        <v>0</v>
      </c>
      <c r="D200" s="9">
        <v>0</v>
      </c>
      <c r="E200" s="9">
        <v>0</v>
      </c>
      <c r="F200" s="9">
        <v>0</v>
      </c>
      <c r="G200" s="9">
        <v>117.66666666666666</v>
      </c>
      <c r="H200" s="9">
        <v>0</v>
      </c>
      <c r="I200" s="9">
        <v>0</v>
      </c>
      <c r="J200" s="55">
        <v>117.66666666666666</v>
      </c>
    </row>
    <row r="201" spans="1:10" x14ac:dyDescent="0.3">
      <c r="A201" s="6">
        <f t="shared" si="3"/>
        <v>92</v>
      </c>
      <c r="B201" s="25" t="s">
        <v>3201</v>
      </c>
      <c r="C201" s="9">
        <v>0</v>
      </c>
      <c r="D201" s="9">
        <v>114.58333333333333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55">
        <v>114.58333333333333</v>
      </c>
    </row>
    <row r="202" spans="1:10" x14ac:dyDescent="0.3">
      <c r="A202" s="6">
        <f t="shared" si="3"/>
        <v>93</v>
      </c>
      <c r="B202" s="25" t="s">
        <v>4113</v>
      </c>
      <c r="C202" s="9">
        <v>114.55</v>
      </c>
      <c r="D202" s="9">
        <v>0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55">
        <v>114.55</v>
      </c>
    </row>
    <row r="203" spans="1:10" x14ac:dyDescent="0.3">
      <c r="A203" s="6">
        <f t="shared" si="3"/>
        <v>94</v>
      </c>
      <c r="B203" s="25" t="s">
        <v>5882</v>
      </c>
      <c r="C203" s="9">
        <v>0</v>
      </c>
      <c r="D203" s="9">
        <v>0</v>
      </c>
      <c r="E203" s="9">
        <v>0</v>
      </c>
      <c r="F203" s="9">
        <v>0</v>
      </c>
      <c r="G203" s="9">
        <v>0</v>
      </c>
      <c r="H203" s="9">
        <v>0</v>
      </c>
      <c r="I203" s="9">
        <v>107.31666666666666</v>
      </c>
      <c r="J203" s="55">
        <v>107.31666666666666</v>
      </c>
    </row>
    <row r="204" spans="1:10" x14ac:dyDescent="0.3">
      <c r="A204" s="6">
        <f t="shared" si="3"/>
        <v>95</v>
      </c>
      <c r="B204" s="25" t="s">
        <v>5891</v>
      </c>
      <c r="C204" s="9">
        <v>0</v>
      </c>
      <c r="D204" s="9">
        <v>0</v>
      </c>
      <c r="E204" s="9">
        <v>0</v>
      </c>
      <c r="F204" s="9">
        <v>0</v>
      </c>
      <c r="G204" s="9">
        <v>105.71666666666665</v>
      </c>
      <c r="H204" s="9">
        <v>0</v>
      </c>
      <c r="I204" s="9">
        <v>0</v>
      </c>
      <c r="J204" s="55">
        <v>105.71666666666665</v>
      </c>
    </row>
    <row r="205" spans="1:10" x14ac:dyDescent="0.3">
      <c r="A205" s="6">
        <f t="shared" si="3"/>
        <v>96</v>
      </c>
      <c r="B205" s="25" t="s">
        <v>2109</v>
      </c>
      <c r="C205" s="9">
        <v>105.66666666666666</v>
      </c>
      <c r="D205" s="9">
        <v>0</v>
      </c>
      <c r="E205" s="9">
        <v>0</v>
      </c>
      <c r="F205" s="9">
        <v>0</v>
      </c>
      <c r="G205" s="9">
        <v>0</v>
      </c>
      <c r="H205" s="9">
        <v>0</v>
      </c>
      <c r="I205" s="9">
        <v>0</v>
      </c>
      <c r="J205" s="55">
        <v>105.66666666666666</v>
      </c>
    </row>
    <row r="206" spans="1:10" x14ac:dyDescent="0.3">
      <c r="A206" s="6">
        <f t="shared" si="3"/>
        <v>97</v>
      </c>
      <c r="B206" s="25" t="s">
        <v>4119</v>
      </c>
      <c r="C206" s="9">
        <v>0</v>
      </c>
      <c r="D206" s="9">
        <v>0</v>
      </c>
      <c r="E206" s="9">
        <v>104.03333333333333</v>
      </c>
      <c r="F206" s="9">
        <v>0</v>
      </c>
      <c r="G206" s="9">
        <v>0</v>
      </c>
      <c r="H206" s="9">
        <v>0</v>
      </c>
      <c r="I206" s="9">
        <v>0</v>
      </c>
      <c r="J206" s="55">
        <v>104.03333333333333</v>
      </c>
    </row>
    <row r="207" spans="1:10" x14ac:dyDescent="0.3">
      <c r="A207" s="6">
        <f t="shared" si="3"/>
        <v>98</v>
      </c>
      <c r="B207" s="25" t="s">
        <v>5108</v>
      </c>
      <c r="C207" s="9">
        <v>0</v>
      </c>
      <c r="D207" s="9">
        <v>0</v>
      </c>
      <c r="E207" s="9">
        <v>0</v>
      </c>
      <c r="F207" s="9">
        <v>88.3</v>
      </c>
      <c r="G207" s="9">
        <v>0</v>
      </c>
      <c r="H207" s="9">
        <v>0</v>
      </c>
      <c r="I207" s="9">
        <v>0</v>
      </c>
      <c r="J207" s="55">
        <v>88.3</v>
      </c>
    </row>
    <row r="208" spans="1:10" x14ac:dyDescent="0.3">
      <c r="A208" s="6">
        <f t="shared" si="3"/>
        <v>99</v>
      </c>
      <c r="B208" s="25" t="s">
        <v>2025</v>
      </c>
      <c r="C208" s="9">
        <v>0</v>
      </c>
      <c r="D208" s="9">
        <v>0</v>
      </c>
      <c r="E208" s="9">
        <v>0</v>
      </c>
      <c r="F208" s="9">
        <v>0</v>
      </c>
      <c r="G208" s="9">
        <v>0</v>
      </c>
      <c r="H208" s="9">
        <v>0</v>
      </c>
      <c r="I208" s="9">
        <v>88.2</v>
      </c>
      <c r="J208" s="55">
        <v>88.2</v>
      </c>
    </row>
    <row r="209" spans="1:10" x14ac:dyDescent="0.3">
      <c r="A209" s="6">
        <f t="shared" si="3"/>
        <v>100</v>
      </c>
      <c r="B209" s="25" t="s">
        <v>87</v>
      </c>
      <c r="C209" s="9">
        <v>86.75</v>
      </c>
      <c r="D209" s="9">
        <v>0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55">
        <v>86.75</v>
      </c>
    </row>
    <row r="210" spans="1:10" x14ac:dyDescent="0.3">
      <c r="A210" s="6">
        <f t="shared" si="3"/>
        <v>101</v>
      </c>
      <c r="B210" s="25" t="s">
        <v>6620</v>
      </c>
      <c r="C210" s="9">
        <v>0</v>
      </c>
      <c r="D210" s="9">
        <v>0</v>
      </c>
      <c r="E210" s="9">
        <v>0</v>
      </c>
      <c r="F210" s="9">
        <v>0</v>
      </c>
      <c r="G210" s="9">
        <v>0</v>
      </c>
      <c r="H210" s="9">
        <v>84.899999930000007</v>
      </c>
      <c r="I210" s="9">
        <v>0</v>
      </c>
      <c r="J210" s="55">
        <v>84.899999930000007</v>
      </c>
    </row>
    <row r="211" spans="1:10" x14ac:dyDescent="0.3">
      <c r="A211" s="6">
        <f t="shared" si="3"/>
        <v>102</v>
      </c>
      <c r="B211" s="25" t="s">
        <v>6621</v>
      </c>
      <c r="C211" s="9">
        <v>0</v>
      </c>
      <c r="D211" s="9">
        <v>0</v>
      </c>
      <c r="E211" s="9">
        <v>0</v>
      </c>
      <c r="F211" s="9">
        <v>0</v>
      </c>
      <c r="G211" s="9">
        <v>0</v>
      </c>
      <c r="H211" s="9">
        <v>84.899999919999999</v>
      </c>
      <c r="I211" s="9">
        <v>0</v>
      </c>
      <c r="J211" s="55">
        <v>84.899999919999999</v>
      </c>
    </row>
    <row r="212" spans="1:10" x14ac:dyDescent="0.3">
      <c r="A212" s="6">
        <f t="shared" si="3"/>
        <v>103</v>
      </c>
      <c r="B212" s="25" t="s">
        <v>5096</v>
      </c>
      <c r="C212" s="9">
        <v>0</v>
      </c>
      <c r="D212" s="9">
        <v>0</v>
      </c>
      <c r="E212" s="9">
        <v>0</v>
      </c>
      <c r="F212" s="9">
        <v>0</v>
      </c>
      <c r="G212" s="9">
        <v>84.583333333333343</v>
      </c>
      <c r="H212" s="9">
        <v>0</v>
      </c>
      <c r="I212" s="9">
        <v>0</v>
      </c>
      <c r="J212" s="55">
        <v>84.583333333333343</v>
      </c>
    </row>
    <row r="213" spans="1:10" x14ac:dyDescent="0.3">
      <c r="A213" s="6">
        <f t="shared" si="3"/>
        <v>104</v>
      </c>
      <c r="B213" s="25" t="s">
        <v>3208</v>
      </c>
      <c r="C213" s="9">
        <v>0</v>
      </c>
      <c r="D213" s="9">
        <v>83.999999869999996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55">
        <v>83.999999869999996</v>
      </c>
    </row>
    <row r="214" spans="1:10" x14ac:dyDescent="0.3">
      <c r="A214" s="6">
        <f t="shared" si="3"/>
        <v>105</v>
      </c>
      <c r="B214" s="25" t="s">
        <v>4115</v>
      </c>
      <c r="C214" s="9">
        <v>0</v>
      </c>
      <c r="D214" s="9">
        <v>0</v>
      </c>
      <c r="E214" s="9">
        <v>0</v>
      </c>
      <c r="F214" s="9">
        <v>0</v>
      </c>
      <c r="G214" s="9">
        <v>80.299999929999998</v>
      </c>
      <c r="H214" s="9">
        <v>0</v>
      </c>
      <c r="I214" s="9">
        <v>0</v>
      </c>
      <c r="J214" s="55">
        <v>80.299999929999998</v>
      </c>
    </row>
    <row r="215" spans="1:10" x14ac:dyDescent="0.3">
      <c r="A215" s="6">
        <f t="shared" si="3"/>
        <v>106</v>
      </c>
      <c r="B215" s="25" t="s">
        <v>7226</v>
      </c>
      <c r="C215" s="9">
        <v>0</v>
      </c>
      <c r="D215" s="9">
        <v>0</v>
      </c>
      <c r="E215" s="9">
        <v>0</v>
      </c>
      <c r="F215" s="9">
        <v>0</v>
      </c>
      <c r="G215" s="9">
        <v>0</v>
      </c>
      <c r="H215" s="9">
        <v>0</v>
      </c>
      <c r="I215" s="9">
        <v>79.999999919999993</v>
      </c>
      <c r="J215" s="55">
        <v>79.999999919999993</v>
      </c>
    </row>
    <row r="216" spans="1:10" x14ac:dyDescent="0.3">
      <c r="A216" s="6">
        <f t="shared" si="3"/>
        <v>107</v>
      </c>
      <c r="B216" s="25" t="s">
        <v>2077</v>
      </c>
      <c r="C216" s="9">
        <v>79.99999991</v>
      </c>
      <c r="D216" s="9">
        <v>0</v>
      </c>
      <c r="E216" s="9">
        <v>0</v>
      </c>
      <c r="F216" s="9">
        <v>0</v>
      </c>
      <c r="G216" s="9">
        <v>0</v>
      </c>
      <c r="H216" s="9">
        <v>0</v>
      </c>
      <c r="I216" s="9">
        <v>0</v>
      </c>
      <c r="J216" s="55">
        <v>79.99999991</v>
      </c>
    </row>
    <row r="217" spans="1:10" x14ac:dyDescent="0.3">
      <c r="A217" s="6">
        <f t="shared" si="3"/>
        <v>108</v>
      </c>
      <c r="B217" s="25" t="s">
        <v>1053</v>
      </c>
      <c r="C217" s="9">
        <v>79.999999889999998</v>
      </c>
      <c r="D217" s="9">
        <v>0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55">
        <v>79.999999889999998</v>
      </c>
    </row>
    <row r="218" spans="1:10" x14ac:dyDescent="0.3">
      <c r="A218" s="6">
        <f t="shared" si="3"/>
        <v>109</v>
      </c>
      <c r="B218" s="25" t="s">
        <v>956</v>
      </c>
      <c r="C218" s="9">
        <v>79.999999880000004</v>
      </c>
      <c r="D218" s="9">
        <v>0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55">
        <v>79.999999880000004</v>
      </c>
    </row>
    <row r="219" spans="1:10" x14ac:dyDescent="0.3">
      <c r="A219" s="6">
        <f t="shared" si="3"/>
        <v>110</v>
      </c>
      <c r="B219" s="25" t="s">
        <v>196</v>
      </c>
      <c r="C219" s="9">
        <v>79.999999869999996</v>
      </c>
      <c r="D219" s="9">
        <v>0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55">
        <v>79.999999869999996</v>
      </c>
    </row>
    <row r="220" spans="1:10" x14ac:dyDescent="0.3">
      <c r="A220" s="6">
        <f t="shared" si="3"/>
        <v>111</v>
      </c>
      <c r="B220" s="25" t="s">
        <v>5109</v>
      </c>
      <c r="C220" s="9">
        <v>0</v>
      </c>
      <c r="D220" s="9">
        <v>0</v>
      </c>
      <c r="E220" s="9">
        <v>0</v>
      </c>
      <c r="F220" s="9">
        <v>76.966666666666669</v>
      </c>
      <c r="G220" s="9">
        <v>0</v>
      </c>
      <c r="H220" s="9">
        <v>0</v>
      </c>
      <c r="I220" s="9">
        <v>0</v>
      </c>
      <c r="J220" s="55">
        <v>76.966666666666669</v>
      </c>
    </row>
    <row r="221" spans="1:10" x14ac:dyDescent="0.3">
      <c r="A221" s="6">
        <f t="shared" si="3"/>
        <v>112</v>
      </c>
      <c r="B221" s="25" t="s">
        <v>5892</v>
      </c>
      <c r="C221" s="9">
        <v>0</v>
      </c>
      <c r="D221" s="9">
        <v>0</v>
      </c>
      <c r="E221" s="9">
        <v>0</v>
      </c>
      <c r="F221" s="9">
        <v>0</v>
      </c>
      <c r="G221" s="9">
        <v>73.816666666666663</v>
      </c>
      <c r="H221" s="9">
        <v>0</v>
      </c>
      <c r="I221" s="9">
        <v>0</v>
      </c>
      <c r="J221" s="55">
        <v>73.816666666666663</v>
      </c>
    </row>
    <row r="222" spans="1:10" x14ac:dyDescent="0.3">
      <c r="A222" s="6">
        <f t="shared" si="3"/>
        <v>113</v>
      </c>
      <c r="B222" s="25" t="s">
        <v>7227</v>
      </c>
      <c r="C222" s="9">
        <v>0</v>
      </c>
      <c r="D222" s="9">
        <v>0</v>
      </c>
      <c r="E222" s="9">
        <v>0</v>
      </c>
      <c r="F222" s="9">
        <v>0</v>
      </c>
      <c r="G222" s="9">
        <v>0</v>
      </c>
      <c r="H222" s="9">
        <v>0</v>
      </c>
      <c r="I222" s="9">
        <v>68.05</v>
      </c>
      <c r="J222" s="55">
        <v>68.05</v>
      </c>
    </row>
    <row r="223" spans="1:10" x14ac:dyDescent="0.3">
      <c r="A223" s="6">
        <f t="shared" si="3"/>
        <v>114</v>
      </c>
      <c r="B223" s="25" t="s">
        <v>4111</v>
      </c>
      <c r="C223" s="9">
        <v>0</v>
      </c>
      <c r="D223" s="9">
        <v>0</v>
      </c>
      <c r="E223" s="9">
        <v>0</v>
      </c>
      <c r="F223" s="9">
        <v>0</v>
      </c>
      <c r="G223" s="9">
        <v>0</v>
      </c>
      <c r="H223" s="9">
        <v>0</v>
      </c>
      <c r="I223" s="9">
        <v>52.866666666666674</v>
      </c>
      <c r="J223" s="55">
        <v>52.866666666666674</v>
      </c>
    </row>
    <row r="224" spans="1:10" x14ac:dyDescent="0.3">
      <c r="A224" s="6">
        <f t="shared" si="3"/>
        <v>115</v>
      </c>
      <c r="B224" s="25" t="s">
        <v>5112</v>
      </c>
      <c r="C224" s="9">
        <v>0</v>
      </c>
      <c r="D224" s="9">
        <v>0</v>
      </c>
      <c r="E224" s="9">
        <v>0</v>
      </c>
      <c r="F224" s="9">
        <v>41.383333333333326</v>
      </c>
      <c r="G224" s="9">
        <v>0</v>
      </c>
      <c r="H224" s="9">
        <v>0</v>
      </c>
      <c r="I224" s="9">
        <v>0</v>
      </c>
      <c r="J224" s="55">
        <v>41.383333333333326</v>
      </c>
    </row>
    <row r="225" spans="1:10" x14ac:dyDescent="0.3">
      <c r="A225" s="6">
        <f t="shared" si="3"/>
        <v>116</v>
      </c>
      <c r="B225" s="25" t="s">
        <v>5113</v>
      </c>
      <c r="C225" s="9">
        <v>0</v>
      </c>
      <c r="D225" s="9">
        <v>0</v>
      </c>
      <c r="E225" s="9">
        <v>0</v>
      </c>
      <c r="F225" s="9">
        <v>40.999999750000001</v>
      </c>
      <c r="G225" s="9">
        <v>0</v>
      </c>
      <c r="H225" s="9">
        <v>0</v>
      </c>
      <c r="I225" s="9">
        <v>0</v>
      </c>
      <c r="J225" s="55">
        <v>40.999999750000001</v>
      </c>
    </row>
    <row r="226" spans="1:10" x14ac:dyDescent="0.3">
      <c r="A226" s="6">
        <f t="shared" si="3"/>
        <v>117</v>
      </c>
      <c r="B226" s="25" t="s">
        <v>7228</v>
      </c>
      <c r="C226" s="9">
        <v>0</v>
      </c>
      <c r="D226" s="9">
        <v>0</v>
      </c>
      <c r="E226" s="9">
        <v>0</v>
      </c>
      <c r="F226" s="9">
        <v>0</v>
      </c>
      <c r="G226" s="9">
        <v>0</v>
      </c>
      <c r="H226" s="9">
        <v>0</v>
      </c>
      <c r="I226" s="9">
        <v>39.999999819999999</v>
      </c>
      <c r="J226" s="55">
        <v>39.999999819999999</v>
      </c>
    </row>
    <row r="227" spans="1:10" x14ac:dyDescent="0.3">
      <c r="A227" s="6">
        <f t="shared" si="3"/>
        <v>118</v>
      </c>
      <c r="B227" s="25" t="s">
        <v>7229</v>
      </c>
      <c r="C227" s="9">
        <v>0</v>
      </c>
      <c r="D227" s="9">
        <v>0</v>
      </c>
      <c r="E227" s="9">
        <v>0</v>
      </c>
      <c r="F227" s="9">
        <v>0</v>
      </c>
      <c r="G227" s="9">
        <v>0</v>
      </c>
      <c r="H227" s="9">
        <v>0</v>
      </c>
      <c r="I227" s="9">
        <v>39.999999809999998</v>
      </c>
      <c r="J227" s="55">
        <v>39.999999809999998</v>
      </c>
    </row>
    <row r="228" spans="1:10" x14ac:dyDescent="0.3">
      <c r="A228" s="6" t="str">
        <f t="shared" si="3"/>
        <v/>
      </c>
      <c r="B228" s="4"/>
      <c r="C228" s="9"/>
      <c r="D228" s="9"/>
      <c r="E228" s="9"/>
      <c r="F228" s="9"/>
      <c r="G228" s="9"/>
      <c r="H228" s="9"/>
      <c r="I228" s="9"/>
      <c r="J228" s="55"/>
    </row>
    <row r="229" spans="1:10" x14ac:dyDescent="0.3">
      <c r="A229" s="6" t="str">
        <f t="shared" si="3"/>
        <v/>
      </c>
      <c r="B229" s="4" t="s">
        <v>52</v>
      </c>
      <c r="C229" s="9"/>
      <c r="D229" s="9"/>
      <c r="E229" s="9"/>
      <c r="F229" s="9"/>
      <c r="G229" s="9"/>
      <c r="H229" s="9"/>
      <c r="I229" s="9"/>
      <c r="J229" s="55"/>
    </row>
    <row r="230" spans="1:10" x14ac:dyDescent="0.3">
      <c r="A230" s="6">
        <f t="shared" si="3"/>
        <v>1</v>
      </c>
      <c r="B230" s="25" t="s">
        <v>2113</v>
      </c>
      <c r="C230" s="9">
        <v>81.716666666666669</v>
      </c>
      <c r="D230" s="9">
        <v>138.15</v>
      </c>
      <c r="E230" s="9">
        <v>0</v>
      </c>
      <c r="F230" s="9">
        <v>0</v>
      </c>
      <c r="G230" s="9">
        <v>200.25</v>
      </c>
      <c r="H230" s="9">
        <v>177.63333333333333</v>
      </c>
      <c r="I230" s="9">
        <v>113.75</v>
      </c>
      <c r="J230" s="55">
        <v>711.5</v>
      </c>
    </row>
    <row r="231" spans="1:10" x14ac:dyDescent="0.3">
      <c r="A231" s="6">
        <f t="shared" si="3"/>
        <v>2</v>
      </c>
      <c r="B231" s="25" t="s">
        <v>221</v>
      </c>
      <c r="C231" s="9">
        <v>0</v>
      </c>
      <c r="D231" s="9">
        <v>0</v>
      </c>
      <c r="E231" s="9">
        <v>247.08333333333334</v>
      </c>
      <c r="F231" s="9">
        <v>0</v>
      </c>
      <c r="G231" s="9">
        <v>172.60000000000002</v>
      </c>
      <c r="H231" s="9">
        <v>0</v>
      </c>
      <c r="I231" s="9">
        <v>153.19999999999999</v>
      </c>
      <c r="J231" s="55">
        <v>572.88333333333344</v>
      </c>
    </row>
    <row r="232" spans="1:10" x14ac:dyDescent="0.3">
      <c r="A232" s="6">
        <f t="shared" si="3"/>
        <v>3</v>
      </c>
      <c r="B232" s="25" t="s">
        <v>3250</v>
      </c>
      <c r="C232" s="9">
        <v>0</v>
      </c>
      <c r="D232" s="9">
        <v>0</v>
      </c>
      <c r="E232" s="9">
        <v>113.5</v>
      </c>
      <c r="F232" s="9">
        <v>109.11666666666667</v>
      </c>
      <c r="G232" s="9">
        <v>133.05000000000001</v>
      </c>
      <c r="H232" s="9">
        <v>193.58333333333334</v>
      </c>
      <c r="I232" s="9">
        <v>0</v>
      </c>
      <c r="J232" s="55">
        <v>549.25</v>
      </c>
    </row>
    <row r="233" spans="1:10" x14ac:dyDescent="0.3">
      <c r="A233" s="6">
        <f t="shared" si="3"/>
        <v>4</v>
      </c>
      <c r="B233" s="25" t="s">
        <v>4123</v>
      </c>
      <c r="C233" s="9">
        <v>0</v>
      </c>
      <c r="D233" s="9">
        <v>0</v>
      </c>
      <c r="E233" s="9">
        <v>241.36666666666667</v>
      </c>
      <c r="F233" s="9">
        <v>0</v>
      </c>
      <c r="G233" s="9">
        <v>0</v>
      </c>
      <c r="H233" s="9">
        <v>265.2</v>
      </c>
      <c r="I233" s="9">
        <v>0</v>
      </c>
      <c r="J233" s="55">
        <v>506.56666666666666</v>
      </c>
    </row>
    <row r="234" spans="1:10" x14ac:dyDescent="0.3">
      <c r="A234" s="6">
        <f t="shared" si="3"/>
        <v>5</v>
      </c>
      <c r="B234" s="25" t="s">
        <v>5887</v>
      </c>
      <c r="C234" s="9">
        <v>0</v>
      </c>
      <c r="D234" s="9">
        <v>0</v>
      </c>
      <c r="E234" s="9">
        <v>0</v>
      </c>
      <c r="F234" s="9">
        <v>0</v>
      </c>
      <c r="G234" s="9">
        <v>173.08333333333334</v>
      </c>
      <c r="H234" s="9">
        <v>0</v>
      </c>
      <c r="I234" s="9">
        <v>263.35000000000002</v>
      </c>
      <c r="J234" s="55">
        <v>436.43333333333339</v>
      </c>
    </row>
    <row r="235" spans="1:10" x14ac:dyDescent="0.3">
      <c r="A235" s="6">
        <f t="shared" si="3"/>
        <v>6</v>
      </c>
      <c r="B235" s="25" t="s">
        <v>4121</v>
      </c>
      <c r="C235" s="9">
        <v>0</v>
      </c>
      <c r="D235" s="9">
        <v>0</v>
      </c>
      <c r="E235" s="9">
        <v>123.35</v>
      </c>
      <c r="F235" s="9">
        <v>134.58333333333334</v>
      </c>
      <c r="G235" s="9">
        <v>168.61666666666665</v>
      </c>
      <c r="H235" s="9">
        <v>0</v>
      </c>
      <c r="I235" s="9">
        <v>0</v>
      </c>
      <c r="J235" s="55">
        <v>426.54999999999995</v>
      </c>
    </row>
    <row r="236" spans="1:10" x14ac:dyDescent="0.3">
      <c r="A236" s="6">
        <f t="shared" si="3"/>
        <v>7</v>
      </c>
      <c r="B236" s="25" t="s">
        <v>3203</v>
      </c>
      <c r="C236" s="9">
        <v>0</v>
      </c>
      <c r="D236" s="9">
        <v>106.41666666666667</v>
      </c>
      <c r="E236" s="9">
        <v>165.76666666666665</v>
      </c>
      <c r="F236" s="9">
        <v>96.250000000000014</v>
      </c>
      <c r="G236" s="9">
        <v>0</v>
      </c>
      <c r="H236" s="9">
        <v>0</v>
      </c>
      <c r="I236" s="9">
        <v>0</v>
      </c>
      <c r="J236" s="55">
        <v>368.43333333333334</v>
      </c>
    </row>
    <row r="237" spans="1:10" x14ac:dyDescent="0.3">
      <c r="A237" s="6">
        <f t="shared" si="3"/>
        <v>8</v>
      </c>
      <c r="B237" s="25" t="s">
        <v>5099</v>
      </c>
      <c r="C237" s="9">
        <v>0</v>
      </c>
      <c r="D237" s="9">
        <v>0</v>
      </c>
      <c r="E237" s="9">
        <v>0</v>
      </c>
      <c r="F237" s="9">
        <v>261</v>
      </c>
      <c r="G237" s="9">
        <v>0</v>
      </c>
      <c r="H237" s="9">
        <v>0</v>
      </c>
      <c r="I237" s="9">
        <v>90.716666666666669</v>
      </c>
      <c r="J237" s="55">
        <v>351.7166666666667</v>
      </c>
    </row>
    <row r="238" spans="1:10" x14ac:dyDescent="0.3">
      <c r="A238" s="6">
        <f t="shared" si="3"/>
        <v>9</v>
      </c>
      <c r="B238" s="25" t="s">
        <v>3205</v>
      </c>
      <c r="C238" s="9">
        <v>0</v>
      </c>
      <c r="D238" s="9">
        <v>83.999999979999998</v>
      </c>
      <c r="E238" s="9">
        <v>129.16666666666669</v>
      </c>
      <c r="F238" s="9">
        <v>0</v>
      </c>
      <c r="G238" s="9">
        <v>0</v>
      </c>
      <c r="H238" s="9">
        <v>0</v>
      </c>
      <c r="I238" s="9">
        <v>0</v>
      </c>
      <c r="J238" s="55">
        <v>213.16666664666667</v>
      </c>
    </row>
    <row r="239" spans="1:10" x14ac:dyDescent="0.3">
      <c r="A239" s="6">
        <f t="shared" si="3"/>
        <v>10</v>
      </c>
      <c r="B239" s="25" t="s">
        <v>239</v>
      </c>
      <c r="C239" s="9">
        <v>91.816666666666663</v>
      </c>
      <c r="D239" s="9">
        <v>0</v>
      </c>
      <c r="E239" s="9">
        <v>0</v>
      </c>
      <c r="F239" s="9">
        <v>110.98333333333333</v>
      </c>
      <c r="G239" s="9">
        <v>0</v>
      </c>
      <c r="H239" s="9">
        <v>0</v>
      </c>
      <c r="I239" s="9">
        <v>0</v>
      </c>
      <c r="J239" s="55">
        <v>202.8</v>
      </c>
    </row>
    <row r="240" spans="1:10" x14ac:dyDescent="0.3">
      <c r="A240" s="6">
        <f t="shared" si="3"/>
        <v>11</v>
      </c>
      <c r="B240" s="25" t="s">
        <v>7230</v>
      </c>
      <c r="C240" s="9">
        <v>0</v>
      </c>
      <c r="D240" s="9">
        <v>0</v>
      </c>
      <c r="E240" s="9">
        <v>0</v>
      </c>
      <c r="F240" s="9">
        <v>0</v>
      </c>
      <c r="G240" s="9">
        <v>0</v>
      </c>
      <c r="H240" s="9">
        <v>0</v>
      </c>
      <c r="I240" s="9">
        <v>186.31666666666666</v>
      </c>
      <c r="J240" s="55">
        <v>186.31666666666666</v>
      </c>
    </row>
    <row r="241" spans="1:10" x14ac:dyDescent="0.3">
      <c r="A241" s="6">
        <f t="shared" si="3"/>
        <v>12</v>
      </c>
      <c r="B241" s="25" t="s">
        <v>6622</v>
      </c>
      <c r="C241" s="9">
        <v>0</v>
      </c>
      <c r="D241" s="9">
        <v>0</v>
      </c>
      <c r="E241" s="9">
        <v>0</v>
      </c>
      <c r="F241" s="9">
        <v>0</v>
      </c>
      <c r="G241" s="9">
        <v>0</v>
      </c>
      <c r="H241" s="9">
        <v>171</v>
      </c>
      <c r="I241" s="9">
        <v>0</v>
      </c>
      <c r="J241" s="55">
        <v>171</v>
      </c>
    </row>
    <row r="242" spans="1:10" x14ac:dyDescent="0.3">
      <c r="A242" s="6">
        <f t="shared" si="3"/>
        <v>13</v>
      </c>
      <c r="B242" s="25" t="s">
        <v>6630</v>
      </c>
      <c r="C242" s="9">
        <v>0</v>
      </c>
      <c r="D242" s="9">
        <v>0</v>
      </c>
      <c r="E242" s="9">
        <v>0</v>
      </c>
      <c r="F242" s="9">
        <v>0</v>
      </c>
      <c r="G242" s="9">
        <v>0</v>
      </c>
      <c r="H242" s="9">
        <v>0</v>
      </c>
      <c r="I242" s="9">
        <v>162.1</v>
      </c>
      <c r="J242" s="55">
        <v>162.1</v>
      </c>
    </row>
    <row r="243" spans="1:10" x14ac:dyDescent="0.3">
      <c r="A243" s="6">
        <f t="shared" si="3"/>
        <v>14</v>
      </c>
      <c r="B243" s="25" t="s">
        <v>2074</v>
      </c>
      <c r="C243" s="9">
        <v>79.999999979999998</v>
      </c>
      <c r="D243" s="9">
        <v>0</v>
      </c>
      <c r="E243" s="9">
        <v>0</v>
      </c>
      <c r="F243" s="9">
        <v>0</v>
      </c>
      <c r="G243" s="9">
        <v>0</v>
      </c>
      <c r="H243" s="9">
        <v>0</v>
      </c>
      <c r="I243" s="9">
        <v>79.999999970000005</v>
      </c>
      <c r="J243" s="55">
        <v>159.99999995000002</v>
      </c>
    </row>
    <row r="244" spans="1:10" x14ac:dyDescent="0.3">
      <c r="A244" s="6">
        <f t="shared" si="3"/>
        <v>15</v>
      </c>
      <c r="B244" s="25" t="s">
        <v>4129</v>
      </c>
      <c r="C244" s="9">
        <v>0</v>
      </c>
      <c r="D244" s="9">
        <v>0</v>
      </c>
      <c r="E244" s="9">
        <v>154.41666666666666</v>
      </c>
      <c r="F244" s="9">
        <v>0</v>
      </c>
      <c r="G244" s="9">
        <v>0</v>
      </c>
      <c r="H244" s="9">
        <v>0</v>
      </c>
      <c r="I244" s="9">
        <v>0</v>
      </c>
      <c r="J244" s="55">
        <v>154.41666666666666</v>
      </c>
    </row>
    <row r="245" spans="1:10" x14ac:dyDescent="0.3">
      <c r="A245" s="6">
        <f t="shared" si="3"/>
        <v>16</v>
      </c>
      <c r="B245" s="25" t="s">
        <v>464</v>
      </c>
      <c r="C245" s="9">
        <v>0</v>
      </c>
      <c r="D245" s="9">
        <v>0</v>
      </c>
      <c r="E245" s="9">
        <v>0</v>
      </c>
      <c r="F245" s="9">
        <v>0</v>
      </c>
      <c r="G245" s="9">
        <v>0</v>
      </c>
      <c r="H245" s="9">
        <v>0</v>
      </c>
      <c r="I245" s="9">
        <v>147.36666666666667</v>
      </c>
      <c r="J245" s="55">
        <v>147.36666666666667</v>
      </c>
    </row>
    <row r="246" spans="1:10" x14ac:dyDescent="0.3">
      <c r="A246" s="6">
        <f t="shared" si="3"/>
        <v>17</v>
      </c>
      <c r="B246" s="25" t="s">
        <v>193</v>
      </c>
      <c r="C246" s="9">
        <v>0</v>
      </c>
      <c r="D246" s="9">
        <v>0</v>
      </c>
      <c r="E246" s="9">
        <v>0</v>
      </c>
      <c r="F246" s="9">
        <v>0</v>
      </c>
      <c r="G246" s="9">
        <v>0</v>
      </c>
      <c r="H246" s="9">
        <v>129.51666666666668</v>
      </c>
      <c r="I246" s="9">
        <v>0</v>
      </c>
      <c r="J246" s="55">
        <v>129.51666666666668</v>
      </c>
    </row>
    <row r="247" spans="1:10" x14ac:dyDescent="0.3">
      <c r="A247" s="6">
        <f t="shared" si="3"/>
        <v>18</v>
      </c>
      <c r="B247" s="25" t="s">
        <v>3232</v>
      </c>
      <c r="C247" s="9">
        <v>0</v>
      </c>
      <c r="D247" s="9">
        <v>106.36666666666667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55">
        <v>106.36666666666667</v>
      </c>
    </row>
    <row r="248" spans="1:10" x14ac:dyDescent="0.3">
      <c r="A248" s="6">
        <f t="shared" si="3"/>
        <v>19</v>
      </c>
      <c r="B248" s="25" t="s">
        <v>4130</v>
      </c>
      <c r="C248" s="9">
        <v>0</v>
      </c>
      <c r="D248" s="9">
        <v>0</v>
      </c>
      <c r="E248" s="9">
        <v>106.28333333333333</v>
      </c>
      <c r="F248" s="9">
        <v>0</v>
      </c>
      <c r="G248" s="9">
        <v>0</v>
      </c>
      <c r="H248" s="9">
        <v>0</v>
      </c>
      <c r="I248" s="9">
        <v>0</v>
      </c>
      <c r="J248" s="55">
        <v>106.28333333333333</v>
      </c>
    </row>
    <row r="249" spans="1:10" x14ac:dyDescent="0.3">
      <c r="A249" s="6">
        <f t="shared" si="3"/>
        <v>20</v>
      </c>
      <c r="B249" s="25" t="s">
        <v>3251</v>
      </c>
      <c r="C249" s="9">
        <v>0</v>
      </c>
      <c r="D249" s="9">
        <v>0</v>
      </c>
      <c r="E249" s="9">
        <v>0</v>
      </c>
      <c r="F249" s="9">
        <v>104.08333333333334</v>
      </c>
      <c r="G249" s="9">
        <v>0</v>
      </c>
      <c r="H249" s="9">
        <v>0</v>
      </c>
      <c r="I249" s="9">
        <v>0</v>
      </c>
      <c r="J249" s="55">
        <v>104.08333333333334</v>
      </c>
    </row>
    <row r="250" spans="1:10" x14ac:dyDescent="0.3">
      <c r="A250" s="6">
        <f t="shared" si="3"/>
        <v>21</v>
      </c>
      <c r="B250" s="25" t="s">
        <v>477</v>
      </c>
      <c r="C250" s="9">
        <v>0</v>
      </c>
      <c r="D250" s="9">
        <v>0</v>
      </c>
      <c r="E250" s="9">
        <v>0</v>
      </c>
      <c r="F250" s="9">
        <v>0</v>
      </c>
      <c r="G250" s="9">
        <v>0</v>
      </c>
      <c r="H250" s="9">
        <v>0</v>
      </c>
      <c r="I250" s="9">
        <v>98.466666666666669</v>
      </c>
      <c r="J250" s="55">
        <v>98.466666666666669</v>
      </c>
    </row>
    <row r="251" spans="1:10" x14ac:dyDescent="0.3">
      <c r="A251" s="6">
        <f t="shared" si="3"/>
        <v>22</v>
      </c>
      <c r="B251" s="25" t="s">
        <v>3234</v>
      </c>
      <c r="C251" s="9">
        <v>0</v>
      </c>
      <c r="D251" s="9">
        <v>88.566666666666663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55">
        <v>88.566666666666663</v>
      </c>
    </row>
    <row r="252" spans="1:10" x14ac:dyDescent="0.3">
      <c r="A252" s="6">
        <f t="shared" si="3"/>
        <v>23</v>
      </c>
      <c r="B252" s="25" t="s">
        <v>235</v>
      </c>
      <c r="C252" s="9">
        <v>79.999999990000006</v>
      </c>
      <c r="D252" s="9">
        <v>0</v>
      </c>
      <c r="E252" s="9">
        <v>0</v>
      </c>
      <c r="F252" s="9">
        <v>0</v>
      </c>
      <c r="G252" s="9">
        <v>0</v>
      </c>
      <c r="H252" s="9">
        <v>0</v>
      </c>
      <c r="I252" s="9">
        <v>0</v>
      </c>
      <c r="J252" s="55">
        <v>79.999999990000006</v>
      </c>
    </row>
    <row r="253" spans="1:10" x14ac:dyDescent="0.3">
      <c r="A253" s="6">
        <f t="shared" si="3"/>
        <v>24</v>
      </c>
      <c r="B253" s="25" t="s">
        <v>5114</v>
      </c>
      <c r="C253" s="9">
        <v>0</v>
      </c>
      <c r="D253" s="9">
        <v>0</v>
      </c>
      <c r="E253" s="9">
        <v>0</v>
      </c>
      <c r="F253" s="9">
        <v>71.3</v>
      </c>
      <c r="G253" s="9">
        <v>0</v>
      </c>
      <c r="H253" s="9">
        <v>0</v>
      </c>
      <c r="I253" s="9">
        <v>0</v>
      </c>
      <c r="J253" s="55">
        <v>71.3</v>
      </c>
    </row>
    <row r="254" spans="1:10" x14ac:dyDescent="0.3">
      <c r="A254" s="6">
        <f t="shared" si="3"/>
        <v>25</v>
      </c>
      <c r="B254" s="25" t="s">
        <v>459</v>
      </c>
      <c r="C254" s="9">
        <v>0</v>
      </c>
      <c r="D254" s="9">
        <v>0</v>
      </c>
      <c r="E254" s="9">
        <v>0</v>
      </c>
      <c r="F254" s="9">
        <v>0</v>
      </c>
      <c r="G254" s="9">
        <v>0</v>
      </c>
      <c r="H254" s="9">
        <v>0</v>
      </c>
      <c r="I254" s="9">
        <v>60.016666666666666</v>
      </c>
      <c r="J254" s="55">
        <v>60.016666666666666</v>
      </c>
    </row>
    <row r="255" spans="1:10" x14ac:dyDescent="0.3">
      <c r="A255" s="6" t="str">
        <f t="shared" si="3"/>
        <v/>
      </c>
      <c r="B255" s="4"/>
      <c r="C255" s="9"/>
      <c r="D255" s="9"/>
      <c r="E255" s="9"/>
      <c r="F255" s="9"/>
      <c r="G255" s="9"/>
      <c r="H255" s="9"/>
      <c r="I255" s="9"/>
      <c r="J255" s="55"/>
    </row>
    <row r="256" spans="1:10" x14ac:dyDescent="0.3">
      <c r="A256" s="6" t="str">
        <f t="shared" si="3"/>
        <v/>
      </c>
      <c r="B256" s="4" t="s">
        <v>4066</v>
      </c>
      <c r="C256" s="9"/>
      <c r="D256" s="9"/>
      <c r="E256" s="9"/>
      <c r="F256" s="9"/>
      <c r="G256" s="9"/>
      <c r="H256" s="9"/>
      <c r="I256" s="9"/>
      <c r="J256" s="55"/>
    </row>
    <row r="257" spans="1:10" x14ac:dyDescent="0.3">
      <c r="A257" s="6">
        <f t="shared" si="3"/>
        <v>1</v>
      </c>
      <c r="B257" s="25" t="s">
        <v>2118</v>
      </c>
      <c r="C257" s="9">
        <v>220</v>
      </c>
      <c r="D257" s="9">
        <v>221</v>
      </c>
      <c r="E257" s="9">
        <v>212</v>
      </c>
      <c r="F257" s="9">
        <v>0</v>
      </c>
      <c r="G257" s="9">
        <v>220</v>
      </c>
      <c r="H257" s="9">
        <v>195.88333333333333</v>
      </c>
      <c r="I257" s="9">
        <v>213.28333333333333</v>
      </c>
      <c r="J257" s="55">
        <v>1282.1666666666665</v>
      </c>
    </row>
    <row r="258" spans="1:10" x14ac:dyDescent="0.3">
      <c r="A258" s="6">
        <f t="shared" si="3"/>
        <v>2</v>
      </c>
      <c r="B258" s="25" t="s">
        <v>5115</v>
      </c>
      <c r="C258" s="9">
        <v>0</v>
      </c>
      <c r="D258" s="9">
        <v>0</v>
      </c>
      <c r="E258" s="9">
        <v>0</v>
      </c>
      <c r="F258" s="9">
        <v>220.5</v>
      </c>
      <c r="G258" s="9">
        <v>0</v>
      </c>
      <c r="H258" s="9">
        <v>0</v>
      </c>
      <c r="I258" s="9">
        <v>0</v>
      </c>
      <c r="J258" s="55">
        <v>220.5</v>
      </c>
    </row>
    <row r="259" spans="1:10" x14ac:dyDescent="0.3">
      <c r="A259" s="6">
        <f t="shared" si="3"/>
        <v>3</v>
      </c>
      <c r="B259" s="25" t="s">
        <v>4132</v>
      </c>
      <c r="C259" s="9">
        <v>0</v>
      </c>
      <c r="D259" s="9">
        <v>0</v>
      </c>
      <c r="E259" s="9">
        <v>220</v>
      </c>
      <c r="F259" s="9">
        <v>0</v>
      </c>
      <c r="G259" s="9">
        <v>0</v>
      </c>
      <c r="H259" s="9">
        <v>0</v>
      </c>
      <c r="I259" s="9">
        <v>0</v>
      </c>
      <c r="J259" s="55">
        <v>220</v>
      </c>
    </row>
    <row r="260" spans="1:10" x14ac:dyDescent="0.3">
      <c r="A260" s="6">
        <f t="shared" si="3"/>
        <v>4</v>
      </c>
      <c r="B260" s="25" t="s">
        <v>7392</v>
      </c>
      <c r="C260" s="9">
        <v>0</v>
      </c>
      <c r="D260" s="9">
        <v>0</v>
      </c>
      <c r="E260" s="9">
        <v>0</v>
      </c>
      <c r="F260" s="9">
        <v>0</v>
      </c>
      <c r="G260" s="9">
        <v>0</v>
      </c>
      <c r="H260" s="9">
        <v>0</v>
      </c>
      <c r="I260" s="9">
        <v>220</v>
      </c>
      <c r="J260" s="55">
        <v>220</v>
      </c>
    </row>
    <row r="261" spans="1:10" x14ac:dyDescent="0.3">
      <c r="A261" s="6">
        <f t="shared" si="3"/>
        <v>5</v>
      </c>
      <c r="B261" s="25" t="s">
        <v>459</v>
      </c>
      <c r="C261" s="9">
        <v>0</v>
      </c>
      <c r="D261" s="9">
        <v>0</v>
      </c>
      <c r="E261" s="9">
        <v>0</v>
      </c>
      <c r="F261" s="9">
        <v>0</v>
      </c>
      <c r="G261" s="9">
        <v>0</v>
      </c>
      <c r="H261" s="9">
        <v>219.7</v>
      </c>
      <c r="I261" s="9">
        <v>0</v>
      </c>
      <c r="J261" s="55">
        <v>219.7</v>
      </c>
    </row>
    <row r="262" spans="1:10" x14ac:dyDescent="0.3">
      <c r="A262" s="6">
        <f t="shared" si="3"/>
        <v>6</v>
      </c>
      <c r="B262" s="25" t="s">
        <v>6626</v>
      </c>
      <c r="C262" s="9">
        <v>0</v>
      </c>
      <c r="D262" s="9">
        <v>0</v>
      </c>
      <c r="E262" s="9">
        <v>0</v>
      </c>
      <c r="F262" s="9">
        <v>0</v>
      </c>
      <c r="G262" s="9">
        <v>0</v>
      </c>
      <c r="H262" s="9">
        <v>214.11666666666665</v>
      </c>
      <c r="I262" s="9">
        <v>0</v>
      </c>
      <c r="J262" s="55">
        <v>214.11666666666665</v>
      </c>
    </row>
    <row r="263" spans="1:10" x14ac:dyDescent="0.3">
      <c r="A263" s="6">
        <f t="shared" si="3"/>
        <v>7</v>
      </c>
      <c r="B263" s="25" t="s">
        <v>3237</v>
      </c>
      <c r="C263" s="9">
        <v>0</v>
      </c>
      <c r="D263" s="9">
        <v>210.23333333333332</v>
      </c>
      <c r="E263" s="9">
        <v>0</v>
      </c>
      <c r="F263" s="9">
        <v>0</v>
      </c>
      <c r="G263" s="9">
        <v>0</v>
      </c>
      <c r="H263" s="9">
        <v>0</v>
      </c>
      <c r="I263" s="9">
        <v>0</v>
      </c>
      <c r="J263" s="55">
        <v>210.23333333333332</v>
      </c>
    </row>
    <row r="264" spans="1:10" x14ac:dyDescent="0.3">
      <c r="A264" s="6">
        <f t="shared" ref="A264:A327" si="4">IF(SUM(C264:N264)=0,"",IF(SUM(C263:N263)=0,IF(SUM(C264:N264)&gt;0,1,A263+1),A263+1))</f>
        <v>8</v>
      </c>
      <c r="B264" s="25" t="s">
        <v>2120</v>
      </c>
      <c r="C264" s="9">
        <v>210.1</v>
      </c>
      <c r="D264" s="9">
        <v>0</v>
      </c>
      <c r="E264" s="9">
        <v>0</v>
      </c>
      <c r="F264" s="9">
        <v>0</v>
      </c>
      <c r="G264" s="9">
        <v>0</v>
      </c>
      <c r="H264" s="9">
        <v>0</v>
      </c>
      <c r="I264" s="9">
        <v>0</v>
      </c>
      <c r="J264" s="55">
        <v>210.1</v>
      </c>
    </row>
    <row r="265" spans="1:10" x14ac:dyDescent="0.3">
      <c r="A265" s="6">
        <f t="shared" si="4"/>
        <v>9</v>
      </c>
      <c r="B265" s="25" t="s">
        <v>6627</v>
      </c>
      <c r="C265" s="9">
        <v>0</v>
      </c>
      <c r="D265" s="9">
        <v>0</v>
      </c>
      <c r="E265" s="9">
        <v>0</v>
      </c>
      <c r="F265" s="9">
        <v>0</v>
      </c>
      <c r="G265" s="9">
        <v>0</v>
      </c>
      <c r="H265" s="9">
        <v>207.56666666666666</v>
      </c>
      <c r="I265" s="9">
        <v>0</v>
      </c>
      <c r="J265" s="55">
        <v>207.56666666666666</v>
      </c>
    </row>
    <row r="266" spans="1:10" x14ac:dyDescent="0.3">
      <c r="A266" s="6">
        <f t="shared" si="4"/>
        <v>10</v>
      </c>
      <c r="B266" s="25" t="s">
        <v>5116</v>
      </c>
      <c r="C266" s="9">
        <v>0</v>
      </c>
      <c r="D266" s="9">
        <v>0</v>
      </c>
      <c r="E266" s="9">
        <v>0</v>
      </c>
      <c r="F266" s="9">
        <v>206.98333333333332</v>
      </c>
      <c r="G266" s="9">
        <v>0</v>
      </c>
      <c r="H266" s="9">
        <v>0</v>
      </c>
      <c r="I266" s="9">
        <v>0</v>
      </c>
      <c r="J266" s="55">
        <v>206.98333333333332</v>
      </c>
    </row>
    <row r="267" spans="1:10" x14ac:dyDescent="0.3">
      <c r="A267" s="6">
        <f t="shared" si="4"/>
        <v>11</v>
      </c>
      <c r="B267" s="25" t="s">
        <v>4133</v>
      </c>
      <c r="C267" s="9">
        <v>0</v>
      </c>
      <c r="D267" s="9">
        <v>0</v>
      </c>
      <c r="E267" s="9">
        <v>203.65</v>
      </c>
      <c r="F267" s="9">
        <v>0</v>
      </c>
      <c r="G267" s="9">
        <v>0</v>
      </c>
      <c r="H267" s="9">
        <v>0</v>
      </c>
      <c r="I267" s="9">
        <v>0</v>
      </c>
      <c r="J267" s="55">
        <v>203.65</v>
      </c>
    </row>
    <row r="268" spans="1:10" x14ac:dyDescent="0.3">
      <c r="A268" s="6">
        <f t="shared" si="4"/>
        <v>12</v>
      </c>
      <c r="B268" s="25" t="s">
        <v>6628</v>
      </c>
      <c r="C268" s="9">
        <v>0</v>
      </c>
      <c r="D268" s="9">
        <v>0</v>
      </c>
      <c r="E268" s="9">
        <v>0</v>
      </c>
      <c r="F268" s="9">
        <v>0</v>
      </c>
      <c r="G268" s="9">
        <v>0</v>
      </c>
      <c r="H268" s="9">
        <v>201.45</v>
      </c>
      <c r="I268" s="9">
        <v>0</v>
      </c>
      <c r="J268" s="55">
        <v>201.45</v>
      </c>
    </row>
    <row r="269" spans="1:10" x14ac:dyDescent="0.3">
      <c r="A269" s="6">
        <f t="shared" si="4"/>
        <v>13</v>
      </c>
      <c r="B269" s="25" t="s">
        <v>5893</v>
      </c>
      <c r="C269" s="9">
        <v>0</v>
      </c>
      <c r="D269" s="9">
        <v>0</v>
      </c>
      <c r="E269" s="9">
        <v>0</v>
      </c>
      <c r="F269" s="9">
        <v>0</v>
      </c>
      <c r="G269" s="9">
        <v>200.63333333333333</v>
      </c>
      <c r="H269" s="9">
        <v>0</v>
      </c>
      <c r="I269" s="9">
        <v>0</v>
      </c>
      <c r="J269" s="55">
        <v>200.63333333333333</v>
      </c>
    </row>
    <row r="270" spans="1:10" x14ac:dyDescent="0.3">
      <c r="A270" s="6">
        <f t="shared" si="4"/>
        <v>14</v>
      </c>
      <c r="B270" s="25" t="s">
        <v>5117</v>
      </c>
      <c r="C270" s="9">
        <v>0</v>
      </c>
      <c r="D270" s="9">
        <v>0</v>
      </c>
      <c r="E270" s="9">
        <v>0</v>
      </c>
      <c r="F270" s="9">
        <v>194.61666666666667</v>
      </c>
      <c r="G270" s="9">
        <v>0</v>
      </c>
      <c r="H270" s="9">
        <v>0</v>
      </c>
      <c r="I270" s="9">
        <v>0</v>
      </c>
      <c r="J270" s="55">
        <v>194.61666666666667</v>
      </c>
    </row>
    <row r="271" spans="1:10" x14ac:dyDescent="0.3">
      <c r="A271" s="6">
        <f t="shared" si="4"/>
        <v>15</v>
      </c>
      <c r="B271" s="25" t="s">
        <v>6629</v>
      </c>
      <c r="C271" s="9">
        <v>0</v>
      </c>
      <c r="D271" s="9">
        <v>0</v>
      </c>
      <c r="E271" s="9">
        <v>0</v>
      </c>
      <c r="F271" s="9">
        <v>0</v>
      </c>
      <c r="G271" s="9">
        <v>0</v>
      </c>
      <c r="H271" s="9">
        <v>188.43333333333331</v>
      </c>
      <c r="I271" s="9">
        <v>0</v>
      </c>
      <c r="J271" s="55">
        <v>188.43333333333331</v>
      </c>
    </row>
    <row r="272" spans="1:10" x14ac:dyDescent="0.3">
      <c r="A272" s="6">
        <f t="shared" si="4"/>
        <v>16</v>
      </c>
      <c r="B272" s="25" t="s">
        <v>6630</v>
      </c>
      <c r="C272" s="9">
        <v>0</v>
      </c>
      <c r="D272" s="9">
        <v>0</v>
      </c>
      <c r="E272" s="9">
        <v>0</v>
      </c>
      <c r="F272" s="9">
        <v>0</v>
      </c>
      <c r="G272" s="9">
        <v>0</v>
      </c>
      <c r="H272" s="9">
        <v>183.39999999999998</v>
      </c>
      <c r="I272" s="9">
        <v>0</v>
      </c>
      <c r="J272" s="55">
        <v>183.39999999999998</v>
      </c>
    </row>
    <row r="273" spans="1:10" x14ac:dyDescent="0.3">
      <c r="A273" s="6">
        <f t="shared" si="4"/>
        <v>17</v>
      </c>
      <c r="B273" s="25" t="s">
        <v>6631</v>
      </c>
      <c r="C273" s="9">
        <v>0</v>
      </c>
      <c r="D273" s="9">
        <v>0</v>
      </c>
      <c r="E273" s="9">
        <v>0</v>
      </c>
      <c r="F273" s="9">
        <v>0</v>
      </c>
      <c r="G273" s="9">
        <v>0</v>
      </c>
      <c r="H273" s="9">
        <v>176.41666666666666</v>
      </c>
      <c r="I273" s="9">
        <v>0</v>
      </c>
      <c r="J273" s="55">
        <v>176.41666666666666</v>
      </c>
    </row>
    <row r="274" spans="1:10" x14ac:dyDescent="0.3">
      <c r="A274" s="6">
        <f t="shared" si="4"/>
        <v>18</v>
      </c>
      <c r="B274" s="25" t="s">
        <v>6632</v>
      </c>
      <c r="C274" s="9">
        <v>0</v>
      </c>
      <c r="D274" s="9">
        <v>0</v>
      </c>
      <c r="E274" s="9">
        <v>0</v>
      </c>
      <c r="F274" s="9">
        <v>0</v>
      </c>
      <c r="G274" s="9">
        <v>0</v>
      </c>
      <c r="H274" s="9">
        <v>171.1</v>
      </c>
      <c r="I274" s="9">
        <v>0</v>
      </c>
      <c r="J274" s="55">
        <v>171.1</v>
      </c>
    </row>
    <row r="275" spans="1:10" x14ac:dyDescent="0.3">
      <c r="A275" s="6">
        <f t="shared" si="4"/>
        <v>19</v>
      </c>
      <c r="B275" s="25" t="s">
        <v>6633</v>
      </c>
      <c r="C275" s="9">
        <v>0</v>
      </c>
      <c r="D275" s="9">
        <v>0</v>
      </c>
      <c r="E275" s="9">
        <v>0</v>
      </c>
      <c r="F275" s="9">
        <v>0</v>
      </c>
      <c r="G275" s="9">
        <v>0</v>
      </c>
      <c r="H275" s="9">
        <v>165.5</v>
      </c>
      <c r="I275" s="9">
        <v>0</v>
      </c>
      <c r="J275" s="55">
        <v>165.5</v>
      </c>
    </row>
    <row r="276" spans="1:10" x14ac:dyDescent="0.3">
      <c r="A276" s="6">
        <f t="shared" si="4"/>
        <v>20</v>
      </c>
      <c r="B276" s="25" t="s">
        <v>6634</v>
      </c>
      <c r="C276" s="9">
        <v>0</v>
      </c>
      <c r="D276" s="9">
        <v>0</v>
      </c>
      <c r="E276" s="9">
        <v>0</v>
      </c>
      <c r="F276" s="9">
        <v>0</v>
      </c>
      <c r="G276" s="9">
        <v>0</v>
      </c>
      <c r="H276" s="9">
        <v>140.35</v>
      </c>
      <c r="I276" s="9">
        <v>0</v>
      </c>
      <c r="J276" s="55">
        <v>140.35</v>
      </c>
    </row>
    <row r="277" spans="1:10" x14ac:dyDescent="0.3">
      <c r="A277" s="6">
        <f t="shared" si="4"/>
        <v>21</v>
      </c>
      <c r="B277" s="25" t="s">
        <v>6635</v>
      </c>
      <c r="C277" s="9">
        <v>0</v>
      </c>
      <c r="D277" s="9">
        <v>0</v>
      </c>
      <c r="E277" s="9">
        <v>0</v>
      </c>
      <c r="F277" s="9">
        <v>0</v>
      </c>
      <c r="G277" s="9">
        <v>0</v>
      </c>
      <c r="H277" s="9">
        <v>134.44999999999999</v>
      </c>
      <c r="I277" s="9">
        <v>0</v>
      </c>
      <c r="J277" s="55">
        <v>134.44999999999999</v>
      </c>
    </row>
    <row r="278" spans="1:10" x14ac:dyDescent="0.3">
      <c r="A278" s="6" t="str">
        <f t="shared" si="4"/>
        <v/>
      </c>
      <c r="B278" s="4"/>
      <c r="C278" s="9"/>
      <c r="D278" s="9"/>
      <c r="E278" s="9"/>
      <c r="F278" s="9"/>
      <c r="G278" s="9"/>
      <c r="H278" s="9"/>
      <c r="I278" s="9"/>
      <c r="J278" s="55"/>
    </row>
    <row r="279" spans="1:10" x14ac:dyDescent="0.3">
      <c r="A279" s="6" t="str">
        <f t="shared" si="4"/>
        <v/>
      </c>
      <c r="C279"/>
      <c r="D279"/>
      <c r="E279"/>
      <c r="F279"/>
      <c r="G279"/>
      <c r="H279"/>
    </row>
    <row r="280" spans="1:10" x14ac:dyDescent="0.3">
      <c r="A280" s="6" t="str">
        <f t="shared" si="4"/>
        <v/>
      </c>
      <c r="C280"/>
      <c r="D280"/>
      <c r="E280"/>
      <c r="F280"/>
      <c r="G280"/>
      <c r="H280"/>
    </row>
    <row r="281" spans="1:10" x14ac:dyDescent="0.3">
      <c r="A281" s="6" t="str">
        <f t="shared" si="4"/>
        <v/>
      </c>
      <c r="C281"/>
      <c r="D281"/>
      <c r="E281"/>
      <c r="F281"/>
      <c r="G281"/>
      <c r="H281"/>
    </row>
    <row r="282" spans="1:10" x14ac:dyDescent="0.3">
      <c r="A282" s="6" t="str">
        <f t="shared" si="4"/>
        <v/>
      </c>
      <c r="C282"/>
      <c r="D282"/>
      <c r="E282"/>
      <c r="F282"/>
      <c r="G282"/>
      <c r="H282"/>
    </row>
    <row r="283" spans="1:10" x14ac:dyDescent="0.3">
      <c r="A283" s="6" t="str">
        <f t="shared" si="4"/>
        <v/>
      </c>
      <c r="C283"/>
      <c r="D283"/>
      <c r="E283"/>
      <c r="F283"/>
      <c r="G283"/>
      <c r="H283"/>
    </row>
    <row r="284" spans="1:10" x14ac:dyDescent="0.3">
      <c r="A284" s="6" t="str">
        <f t="shared" si="4"/>
        <v/>
      </c>
      <c r="C284"/>
      <c r="D284"/>
      <c r="E284"/>
      <c r="F284"/>
      <c r="G284"/>
      <c r="H284"/>
    </row>
    <row r="285" spans="1:10" x14ac:dyDescent="0.3">
      <c r="A285" s="6" t="str">
        <f t="shared" si="4"/>
        <v/>
      </c>
      <c r="C285"/>
      <c r="D285"/>
      <c r="E285"/>
      <c r="F285"/>
      <c r="G285"/>
      <c r="H285"/>
    </row>
    <row r="286" spans="1:10" x14ac:dyDescent="0.3">
      <c r="A286" s="6" t="str">
        <f t="shared" si="4"/>
        <v/>
      </c>
      <c r="C286"/>
      <c r="D286"/>
      <c r="E286"/>
      <c r="F286"/>
      <c r="G286"/>
      <c r="H286"/>
    </row>
    <row r="287" spans="1:10" x14ac:dyDescent="0.3">
      <c r="A287" s="6" t="str">
        <f t="shared" si="4"/>
        <v/>
      </c>
      <c r="C287"/>
      <c r="D287"/>
      <c r="E287"/>
      <c r="F287"/>
      <c r="G287"/>
      <c r="H287"/>
    </row>
    <row r="288" spans="1:10" x14ac:dyDescent="0.3">
      <c r="A288" s="6" t="str">
        <f t="shared" si="4"/>
        <v/>
      </c>
      <c r="C288"/>
      <c r="D288"/>
      <c r="E288"/>
      <c r="F288"/>
      <c r="G288"/>
      <c r="H288"/>
    </row>
    <row r="289" spans="1:8" x14ac:dyDescent="0.3">
      <c r="A289" s="6" t="str">
        <f t="shared" si="4"/>
        <v/>
      </c>
      <c r="C289"/>
      <c r="D289"/>
      <c r="E289"/>
      <c r="F289"/>
      <c r="G289"/>
      <c r="H289"/>
    </row>
    <row r="290" spans="1:8" x14ac:dyDescent="0.3">
      <c r="A290" s="6" t="str">
        <f t="shared" si="4"/>
        <v/>
      </c>
      <c r="C290"/>
      <c r="D290"/>
      <c r="E290"/>
      <c r="F290"/>
      <c r="G290"/>
      <c r="H290"/>
    </row>
    <row r="291" spans="1:8" x14ac:dyDescent="0.3">
      <c r="A291" s="6" t="str">
        <f t="shared" si="4"/>
        <v/>
      </c>
      <c r="C291"/>
      <c r="D291"/>
      <c r="E291"/>
      <c r="F291"/>
      <c r="G291"/>
      <c r="H291"/>
    </row>
    <row r="292" spans="1:8" x14ac:dyDescent="0.3">
      <c r="A292" s="6" t="str">
        <f t="shared" si="4"/>
        <v/>
      </c>
      <c r="C292"/>
      <c r="D292"/>
      <c r="E292"/>
      <c r="F292"/>
      <c r="G292"/>
      <c r="H292"/>
    </row>
    <row r="293" spans="1:8" x14ac:dyDescent="0.3">
      <c r="A293" s="6" t="str">
        <f t="shared" si="4"/>
        <v/>
      </c>
      <c r="C293"/>
      <c r="D293"/>
      <c r="E293"/>
      <c r="F293"/>
      <c r="G293"/>
      <c r="H293"/>
    </row>
    <row r="294" spans="1:8" x14ac:dyDescent="0.3">
      <c r="A294" s="6" t="str">
        <f t="shared" si="4"/>
        <v/>
      </c>
      <c r="C294"/>
      <c r="D294"/>
      <c r="E294"/>
      <c r="F294"/>
      <c r="G294"/>
      <c r="H294"/>
    </row>
    <row r="295" spans="1:8" x14ac:dyDescent="0.3">
      <c r="A295" s="6" t="str">
        <f t="shared" si="4"/>
        <v/>
      </c>
      <c r="C295"/>
      <c r="D295"/>
      <c r="E295"/>
      <c r="F295"/>
      <c r="G295"/>
      <c r="H295"/>
    </row>
    <row r="296" spans="1:8" x14ac:dyDescent="0.3">
      <c r="A296" s="6" t="str">
        <f t="shared" si="4"/>
        <v/>
      </c>
      <c r="C296"/>
      <c r="D296"/>
      <c r="E296"/>
      <c r="F296"/>
      <c r="G296"/>
      <c r="H296"/>
    </row>
    <row r="297" spans="1:8" x14ac:dyDescent="0.3">
      <c r="A297" s="6" t="str">
        <f t="shared" si="4"/>
        <v/>
      </c>
      <c r="C297"/>
      <c r="D297"/>
      <c r="E297"/>
      <c r="F297"/>
      <c r="G297"/>
      <c r="H297"/>
    </row>
    <row r="298" spans="1:8" x14ac:dyDescent="0.3">
      <c r="A298" s="6" t="str">
        <f t="shared" si="4"/>
        <v/>
      </c>
      <c r="C298"/>
      <c r="D298"/>
      <c r="E298"/>
      <c r="F298"/>
      <c r="G298"/>
      <c r="H298"/>
    </row>
    <row r="299" spans="1:8" x14ac:dyDescent="0.3">
      <c r="A299" s="6" t="str">
        <f t="shared" si="4"/>
        <v/>
      </c>
      <c r="C299"/>
      <c r="D299"/>
      <c r="E299"/>
      <c r="F299"/>
      <c r="G299"/>
      <c r="H299"/>
    </row>
    <row r="300" spans="1:8" x14ac:dyDescent="0.3">
      <c r="A300" s="6" t="str">
        <f t="shared" si="4"/>
        <v/>
      </c>
      <c r="C300"/>
      <c r="D300"/>
      <c r="E300"/>
      <c r="F300"/>
      <c r="G300"/>
      <c r="H300"/>
    </row>
    <row r="301" spans="1:8" x14ac:dyDescent="0.3">
      <c r="A301" s="6" t="str">
        <f t="shared" si="4"/>
        <v/>
      </c>
      <c r="C301"/>
      <c r="D301"/>
      <c r="E301"/>
      <c r="F301"/>
      <c r="G301"/>
      <c r="H301"/>
    </row>
    <row r="302" spans="1:8" x14ac:dyDescent="0.3">
      <c r="A302" s="6" t="str">
        <f t="shared" si="4"/>
        <v/>
      </c>
      <c r="C302"/>
      <c r="D302"/>
      <c r="E302"/>
      <c r="F302"/>
      <c r="G302"/>
      <c r="H302"/>
    </row>
    <row r="303" spans="1:8" x14ac:dyDescent="0.3">
      <c r="A303" s="6" t="str">
        <f t="shared" si="4"/>
        <v/>
      </c>
      <c r="C303" s="34"/>
      <c r="D303" s="34"/>
      <c r="E303" s="34"/>
      <c r="F303" s="34"/>
      <c r="G303" s="34"/>
    </row>
    <row r="304" spans="1:8" x14ac:dyDescent="0.3">
      <c r="A304" s="6" t="str">
        <f t="shared" si="4"/>
        <v/>
      </c>
      <c r="C304" s="34"/>
      <c r="D304" s="34"/>
      <c r="E304" s="34"/>
      <c r="F304" s="34"/>
      <c r="G304" s="34"/>
    </row>
    <row r="305" spans="1:7" x14ac:dyDescent="0.3">
      <c r="A305" s="6" t="str">
        <f t="shared" si="4"/>
        <v/>
      </c>
      <c r="C305" s="34"/>
      <c r="D305" s="34"/>
      <c r="E305" s="34"/>
      <c r="F305" s="34"/>
      <c r="G305" s="34"/>
    </row>
    <row r="306" spans="1:7" x14ac:dyDescent="0.3">
      <c r="A306" s="6" t="str">
        <f t="shared" si="4"/>
        <v/>
      </c>
      <c r="C306" s="34"/>
      <c r="D306" s="34"/>
      <c r="E306" s="34"/>
      <c r="F306" s="34"/>
      <c r="G306" s="34"/>
    </row>
    <row r="307" spans="1:7" x14ac:dyDescent="0.3">
      <c r="A307" s="6" t="str">
        <f t="shared" si="4"/>
        <v/>
      </c>
      <c r="C307" s="34"/>
      <c r="D307" s="34"/>
      <c r="E307" s="34"/>
      <c r="F307" s="34"/>
      <c r="G307" s="34"/>
    </row>
    <row r="308" spans="1:7" x14ac:dyDescent="0.3">
      <c r="A308" s="6" t="str">
        <f t="shared" si="4"/>
        <v/>
      </c>
      <c r="C308" s="34"/>
      <c r="D308" s="34"/>
      <c r="E308" s="34"/>
      <c r="F308" s="34"/>
      <c r="G308" s="34"/>
    </row>
    <row r="309" spans="1:7" x14ac:dyDescent="0.3">
      <c r="A309" s="6" t="str">
        <f t="shared" si="4"/>
        <v/>
      </c>
      <c r="C309" s="34"/>
      <c r="D309" s="34"/>
      <c r="E309" s="34"/>
      <c r="F309" s="34"/>
      <c r="G309" s="34"/>
    </row>
    <row r="310" spans="1:7" x14ac:dyDescent="0.3">
      <c r="A310" s="6" t="str">
        <f t="shared" si="4"/>
        <v/>
      </c>
      <c r="C310" s="34"/>
      <c r="D310" s="34"/>
      <c r="E310" s="34"/>
      <c r="F310" s="34"/>
      <c r="G310" s="34"/>
    </row>
    <row r="311" spans="1:7" x14ac:dyDescent="0.3">
      <c r="A311" s="6" t="str">
        <f t="shared" si="4"/>
        <v/>
      </c>
      <c r="C311" s="34"/>
      <c r="D311" s="34"/>
      <c r="E311" s="34"/>
      <c r="F311" s="34"/>
      <c r="G311" s="34"/>
    </row>
    <row r="312" spans="1:7" x14ac:dyDescent="0.3">
      <c r="A312" s="6" t="str">
        <f t="shared" si="4"/>
        <v/>
      </c>
      <c r="C312" s="34"/>
      <c r="D312" s="34"/>
      <c r="E312" s="34"/>
      <c r="F312" s="34"/>
      <c r="G312" s="34"/>
    </row>
    <row r="313" spans="1:7" x14ac:dyDescent="0.3">
      <c r="A313" s="6" t="str">
        <f t="shared" si="4"/>
        <v/>
      </c>
      <c r="C313" s="34"/>
      <c r="D313" s="34"/>
      <c r="E313" s="34"/>
      <c r="F313" s="34"/>
      <c r="G313" s="34"/>
    </row>
    <row r="314" spans="1:7" x14ac:dyDescent="0.3">
      <c r="A314" s="6" t="str">
        <f t="shared" si="4"/>
        <v/>
      </c>
      <c r="C314" s="34"/>
      <c r="D314" s="34"/>
      <c r="E314" s="34"/>
      <c r="F314" s="34"/>
      <c r="G314" s="34"/>
    </row>
    <row r="315" spans="1:7" x14ac:dyDescent="0.3">
      <c r="A315" s="6" t="str">
        <f t="shared" si="4"/>
        <v/>
      </c>
      <c r="C315" s="34"/>
      <c r="D315" s="34"/>
      <c r="E315" s="34"/>
      <c r="F315" s="34"/>
      <c r="G315" s="34"/>
    </row>
    <row r="316" spans="1:7" x14ac:dyDescent="0.3">
      <c r="A316" s="6" t="str">
        <f t="shared" si="4"/>
        <v/>
      </c>
      <c r="C316" s="34"/>
      <c r="D316" s="34"/>
      <c r="E316" s="34"/>
      <c r="F316" s="34"/>
      <c r="G316" s="34"/>
    </row>
    <row r="317" spans="1:7" x14ac:dyDescent="0.3">
      <c r="A317" s="6" t="str">
        <f t="shared" si="4"/>
        <v/>
      </c>
      <c r="C317" s="34"/>
      <c r="D317" s="34"/>
      <c r="E317" s="34"/>
      <c r="F317" s="34"/>
      <c r="G317" s="34"/>
    </row>
    <row r="318" spans="1:7" x14ac:dyDescent="0.3">
      <c r="A318" s="6" t="str">
        <f t="shared" si="4"/>
        <v/>
      </c>
      <c r="C318" s="34"/>
      <c r="D318" s="34"/>
      <c r="E318" s="34"/>
      <c r="F318" s="34"/>
      <c r="G318" s="34"/>
    </row>
    <row r="319" spans="1:7" x14ac:dyDescent="0.3">
      <c r="A319" s="6" t="str">
        <f t="shared" si="4"/>
        <v/>
      </c>
      <c r="C319" s="34"/>
      <c r="D319" s="34"/>
      <c r="E319" s="34"/>
      <c r="F319" s="34"/>
      <c r="G319" s="34"/>
    </row>
    <row r="320" spans="1:7" x14ac:dyDescent="0.3">
      <c r="A320" s="6" t="str">
        <f t="shared" si="4"/>
        <v/>
      </c>
      <c r="C320" s="34"/>
      <c r="D320" s="34"/>
      <c r="E320" s="34"/>
      <c r="F320" s="34"/>
      <c r="G320" s="34"/>
    </row>
    <row r="321" spans="1:7" x14ac:dyDescent="0.3">
      <c r="A321" s="6" t="str">
        <f t="shared" si="4"/>
        <v/>
      </c>
      <c r="C321" s="34"/>
      <c r="D321" s="34"/>
      <c r="E321" s="34"/>
      <c r="F321" s="34"/>
      <c r="G321" s="34"/>
    </row>
    <row r="322" spans="1:7" x14ac:dyDescent="0.3">
      <c r="A322" s="6" t="str">
        <f t="shared" si="4"/>
        <v/>
      </c>
      <c r="C322" s="34"/>
      <c r="D322" s="34"/>
      <c r="E322" s="34"/>
      <c r="F322" s="34"/>
      <c r="G322" s="34"/>
    </row>
    <row r="323" spans="1:7" x14ac:dyDescent="0.3">
      <c r="A323" s="6" t="str">
        <f t="shared" si="4"/>
        <v/>
      </c>
      <c r="C323" s="34"/>
      <c r="D323" s="34"/>
      <c r="E323" s="34"/>
      <c r="F323" s="34"/>
      <c r="G323" s="34"/>
    </row>
    <row r="324" spans="1:7" x14ac:dyDescent="0.3">
      <c r="A324" s="6" t="str">
        <f t="shared" si="4"/>
        <v/>
      </c>
      <c r="C324" s="34"/>
      <c r="D324" s="34"/>
      <c r="E324" s="34"/>
      <c r="F324" s="34"/>
      <c r="G324" s="34"/>
    </row>
    <row r="325" spans="1:7" x14ac:dyDescent="0.3">
      <c r="A325" s="6" t="str">
        <f t="shared" si="4"/>
        <v/>
      </c>
      <c r="C325" s="34"/>
      <c r="D325" s="34"/>
      <c r="E325" s="34"/>
      <c r="F325" s="34"/>
      <c r="G325" s="34"/>
    </row>
    <row r="326" spans="1:7" x14ac:dyDescent="0.3">
      <c r="A326" s="6" t="str">
        <f t="shared" si="4"/>
        <v/>
      </c>
      <c r="C326" s="34"/>
      <c r="D326" s="34"/>
      <c r="E326" s="34"/>
      <c r="F326" s="34"/>
      <c r="G326" s="34"/>
    </row>
    <row r="327" spans="1:7" x14ac:dyDescent="0.3">
      <c r="A327" s="6" t="str">
        <f t="shared" si="4"/>
        <v/>
      </c>
      <c r="C327" s="34"/>
      <c r="D327" s="34"/>
      <c r="E327" s="34"/>
      <c r="F327" s="34"/>
      <c r="G327" s="34"/>
    </row>
    <row r="328" spans="1:7" x14ac:dyDescent="0.3">
      <c r="A328" s="6" t="str">
        <f t="shared" ref="A328:A391" si="5">IF(SUM(C328:N328)=0,"",IF(SUM(C327:N327)=0,IF(SUM(C328:N328)&gt;0,1,A327+1),A327+1))</f>
        <v/>
      </c>
      <c r="C328" s="34"/>
      <c r="D328" s="34"/>
      <c r="E328" s="34"/>
      <c r="F328" s="34"/>
      <c r="G328" s="34"/>
    </row>
    <row r="329" spans="1:7" x14ac:dyDescent="0.3">
      <c r="A329" s="6" t="str">
        <f t="shared" si="5"/>
        <v/>
      </c>
      <c r="C329" s="34"/>
      <c r="D329" s="34"/>
      <c r="E329" s="34"/>
      <c r="F329" s="34"/>
      <c r="G329" s="34"/>
    </row>
    <row r="330" spans="1:7" x14ac:dyDescent="0.3">
      <c r="A330" s="6" t="str">
        <f t="shared" si="5"/>
        <v/>
      </c>
      <c r="C330" s="34"/>
      <c r="D330" s="34"/>
      <c r="E330" s="34"/>
      <c r="F330" s="34"/>
      <c r="G330" s="34"/>
    </row>
    <row r="331" spans="1:7" x14ac:dyDescent="0.3">
      <c r="A331" s="6" t="str">
        <f t="shared" si="5"/>
        <v/>
      </c>
      <c r="C331" s="34"/>
      <c r="D331" s="34"/>
      <c r="E331" s="34"/>
      <c r="F331" s="34"/>
      <c r="G331" s="34"/>
    </row>
    <row r="332" spans="1:7" x14ac:dyDescent="0.3">
      <c r="A332" s="6" t="str">
        <f t="shared" si="5"/>
        <v/>
      </c>
      <c r="C332" s="34"/>
      <c r="D332" s="34"/>
      <c r="E332" s="34"/>
      <c r="F332" s="34"/>
      <c r="G332" s="34"/>
    </row>
    <row r="333" spans="1:7" x14ac:dyDescent="0.3">
      <c r="A333" s="6" t="str">
        <f t="shared" si="5"/>
        <v/>
      </c>
      <c r="C333" s="34"/>
      <c r="D333" s="34"/>
      <c r="E333" s="34"/>
      <c r="F333" s="34"/>
      <c r="G333" s="34"/>
    </row>
    <row r="334" spans="1:7" x14ac:dyDescent="0.3">
      <c r="A334" s="6" t="str">
        <f t="shared" si="5"/>
        <v/>
      </c>
      <c r="C334" s="34"/>
      <c r="D334" s="34"/>
      <c r="E334" s="34"/>
      <c r="F334" s="34"/>
      <c r="G334" s="34"/>
    </row>
    <row r="335" spans="1:7" x14ac:dyDescent="0.3">
      <c r="A335" s="6" t="str">
        <f t="shared" si="5"/>
        <v/>
      </c>
      <c r="C335" s="34"/>
      <c r="D335" s="34"/>
      <c r="E335" s="34"/>
      <c r="F335" s="34"/>
      <c r="G335" s="34"/>
    </row>
    <row r="336" spans="1:7" x14ac:dyDescent="0.3">
      <c r="A336" s="6" t="str">
        <f t="shared" si="5"/>
        <v/>
      </c>
      <c r="C336" s="34"/>
      <c r="D336" s="34"/>
      <c r="E336" s="34"/>
      <c r="F336" s="34"/>
      <c r="G336" s="34"/>
    </row>
    <row r="337" spans="1:7" x14ac:dyDescent="0.3">
      <c r="A337" s="6" t="str">
        <f t="shared" si="5"/>
        <v/>
      </c>
      <c r="C337" s="34"/>
      <c r="D337" s="34"/>
      <c r="E337" s="34"/>
      <c r="F337" s="34"/>
      <c r="G337" s="34"/>
    </row>
    <row r="338" spans="1:7" x14ac:dyDescent="0.3">
      <c r="A338" s="6" t="str">
        <f t="shared" si="5"/>
        <v/>
      </c>
      <c r="C338" s="34"/>
      <c r="D338" s="34"/>
      <c r="E338" s="34"/>
      <c r="F338" s="34"/>
      <c r="G338" s="34"/>
    </row>
    <row r="339" spans="1:7" x14ac:dyDescent="0.3">
      <c r="A339" s="6" t="str">
        <f t="shared" si="5"/>
        <v/>
      </c>
      <c r="C339" s="34"/>
      <c r="D339" s="34"/>
      <c r="E339" s="34"/>
      <c r="F339" s="34"/>
      <c r="G339" s="34"/>
    </row>
    <row r="340" spans="1:7" x14ac:dyDescent="0.3">
      <c r="A340" s="6" t="str">
        <f t="shared" si="5"/>
        <v/>
      </c>
      <c r="C340" s="34"/>
      <c r="D340" s="34"/>
      <c r="E340" s="34"/>
      <c r="F340" s="34"/>
      <c r="G340" s="34"/>
    </row>
    <row r="341" spans="1:7" x14ac:dyDescent="0.3">
      <c r="A341" s="6" t="str">
        <f t="shared" si="5"/>
        <v/>
      </c>
      <c r="C341" s="34"/>
      <c r="D341" s="34"/>
      <c r="E341" s="34"/>
      <c r="F341" s="34"/>
      <c r="G341" s="34"/>
    </row>
    <row r="342" spans="1:7" x14ac:dyDescent="0.3">
      <c r="A342" s="6" t="str">
        <f t="shared" si="5"/>
        <v/>
      </c>
      <c r="C342" s="34"/>
      <c r="D342" s="34"/>
      <c r="E342" s="34"/>
      <c r="F342" s="34"/>
      <c r="G342" s="34"/>
    </row>
    <row r="343" spans="1:7" x14ac:dyDescent="0.3">
      <c r="A343" s="6" t="str">
        <f t="shared" si="5"/>
        <v/>
      </c>
      <c r="C343" s="34"/>
      <c r="D343" s="34"/>
      <c r="E343" s="34"/>
      <c r="F343" s="34"/>
      <c r="G343" s="34"/>
    </row>
    <row r="344" spans="1:7" x14ac:dyDescent="0.3">
      <c r="A344" s="6" t="str">
        <f t="shared" si="5"/>
        <v/>
      </c>
      <c r="C344" s="34"/>
      <c r="D344" s="34"/>
      <c r="E344" s="34"/>
      <c r="F344" s="34"/>
      <c r="G344" s="34"/>
    </row>
    <row r="345" spans="1:7" x14ac:dyDescent="0.3">
      <c r="A345" s="6" t="str">
        <f t="shared" si="5"/>
        <v/>
      </c>
      <c r="C345" s="34"/>
      <c r="D345" s="34"/>
      <c r="E345" s="34"/>
      <c r="F345" s="34"/>
      <c r="G345" s="34"/>
    </row>
    <row r="346" spans="1:7" x14ac:dyDescent="0.3">
      <c r="A346" s="6" t="str">
        <f t="shared" si="5"/>
        <v/>
      </c>
      <c r="C346" s="34"/>
      <c r="D346" s="34"/>
      <c r="E346" s="34"/>
      <c r="F346" s="34"/>
      <c r="G346" s="34"/>
    </row>
    <row r="347" spans="1:7" x14ac:dyDescent="0.3">
      <c r="A347" s="6" t="str">
        <f t="shared" si="5"/>
        <v/>
      </c>
      <c r="C347" s="34"/>
      <c r="D347" s="34"/>
      <c r="E347" s="34"/>
      <c r="F347" s="34"/>
      <c r="G347" s="34"/>
    </row>
    <row r="348" spans="1:7" x14ac:dyDescent="0.3">
      <c r="A348" s="6" t="str">
        <f t="shared" si="5"/>
        <v/>
      </c>
      <c r="C348" s="34"/>
      <c r="D348" s="34"/>
      <c r="E348" s="34"/>
      <c r="F348" s="34"/>
      <c r="G348" s="34"/>
    </row>
    <row r="349" spans="1:7" x14ac:dyDescent="0.3">
      <c r="A349" s="6" t="str">
        <f t="shared" si="5"/>
        <v/>
      </c>
      <c r="C349" s="34"/>
      <c r="D349" s="34"/>
      <c r="E349" s="34"/>
      <c r="F349" s="34"/>
      <c r="G349" s="34"/>
    </row>
    <row r="350" spans="1:7" x14ac:dyDescent="0.3">
      <c r="A350" s="6" t="str">
        <f t="shared" si="5"/>
        <v/>
      </c>
      <c r="C350" s="34"/>
      <c r="D350" s="34"/>
      <c r="E350" s="34"/>
      <c r="F350" s="34"/>
      <c r="G350" s="34"/>
    </row>
    <row r="351" spans="1:7" x14ac:dyDescent="0.3">
      <c r="A351" s="6" t="str">
        <f t="shared" si="5"/>
        <v/>
      </c>
      <c r="C351" s="34"/>
      <c r="D351" s="34"/>
      <c r="E351" s="34"/>
      <c r="F351" s="34"/>
      <c r="G351" s="34"/>
    </row>
    <row r="352" spans="1:7" x14ac:dyDescent="0.3">
      <c r="A352" s="6" t="str">
        <f t="shared" si="5"/>
        <v/>
      </c>
      <c r="C352" s="34"/>
      <c r="D352" s="34"/>
      <c r="E352" s="34"/>
      <c r="F352" s="34"/>
      <c r="G352" s="34"/>
    </row>
    <row r="353" spans="1:7" x14ac:dyDescent="0.3">
      <c r="A353" s="6" t="str">
        <f t="shared" si="5"/>
        <v/>
      </c>
      <c r="C353" s="34"/>
      <c r="D353" s="34"/>
      <c r="E353" s="34"/>
      <c r="F353" s="34"/>
      <c r="G353" s="34"/>
    </row>
    <row r="354" spans="1:7" x14ac:dyDescent="0.3">
      <c r="A354" s="6" t="str">
        <f t="shared" si="5"/>
        <v/>
      </c>
      <c r="C354" s="34"/>
      <c r="D354" s="34"/>
      <c r="E354" s="34"/>
      <c r="F354" s="34"/>
      <c r="G354" s="34"/>
    </row>
    <row r="355" spans="1:7" x14ac:dyDescent="0.3">
      <c r="A355" s="6" t="str">
        <f t="shared" si="5"/>
        <v/>
      </c>
      <c r="C355" s="34"/>
      <c r="D355" s="34"/>
      <c r="E355" s="34"/>
      <c r="F355" s="34"/>
      <c r="G355" s="34"/>
    </row>
    <row r="356" spans="1:7" x14ac:dyDescent="0.3">
      <c r="A356" s="6" t="str">
        <f t="shared" si="5"/>
        <v/>
      </c>
      <c r="C356" s="34"/>
      <c r="D356" s="34"/>
      <c r="E356" s="34"/>
      <c r="F356" s="34"/>
      <c r="G356" s="34"/>
    </row>
    <row r="357" spans="1:7" x14ac:dyDescent="0.3">
      <c r="A357" s="6" t="str">
        <f t="shared" si="5"/>
        <v/>
      </c>
      <c r="C357" s="34"/>
      <c r="D357" s="34"/>
      <c r="E357" s="34"/>
      <c r="F357" s="34"/>
      <c r="G357" s="34"/>
    </row>
    <row r="358" spans="1:7" x14ac:dyDescent="0.3">
      <c r="A358" s="6" t="str">
        <f t="shared" si="5"/>
        <v/>
      </c>
      <c r="C358" s="34"/>
      <c r="D358" s="34"/>
      <c r="E358" s="34"/>
      <c r="F358" s="34"/>
      <c r="G358" s="34"/>
    </row>
    <row r="359" spans="1:7" x14ac:dyDescent="0.3">
      <c r="A359" s="6" t="str">
        <f t="shared" si="5"/>
        <v/>
      </c>
      <c r="C359" s="34"/>
      <c r="D359" s="34"/>
      <c r="E359" s="34"/>
      <c r="F359" s="34"/>
      <c r="G359" s="34"/>
    </row>
    <row r="360" spans="1:7" x14ac:dyDescent="0.3">
      <c r="A360" s="6" t="str">
        <f t="shared" si="5"/>
        <v/>
      </c>
      <c r="C360" s="34"/>
      <c r="D360" s="34"/>
      <c r="E360" s="34"/>
      <c r="F360" s="34"/>
      <c r="G360" s="34"/>
    </row>
    <row r="361" spans="1:7" x14ac:dyDescent="0.3">
      <c r="A361" s="6" t="str">
        <f t="shared" si="5"/>
        <v/>
      </c>
      <c r="C361" s="34"/>
      <c r="D361" s="34"/>
      <c r="E361" s="34"/>
      <c r="F361" s="34"/>
      <c r="G361" s="34"/>
    </row>
    <row r="362" spans="1:7" x14ac:dyDescent="0.3">
      <c r="A362" s="6" t="str">
        <f t="shared" si="5"/>
        <v/>
      </c>
      <c r="C362" s="34"/>
      <c r="D362" s="34"/>
      <c r="E362" s="34"/>
      <c r="F362" s="34"/>
      <c r="G362" s="34"/>
    </row>
    <row r="363" spans="1:7" x14ac:dyDescent="0.3">
      <c r="A363" s="6" t="str">
        <f t="shared" si="5"/>
        <v/>
      </c>
      <c r="C363" s="34"/>
      <c r="D363" s="34"/>
      <c r="E363" s="34"/>
      <c r="F363" s="34"/>
      <c r="G363" s="34"/>
    </row>
    <row r="364" spans="1:7" x14ac:dyDescent="0.3">
      <c r="A364" s="6" t="str">
        <f t="shared" si="5"/>
        <v/>
      </c>
      <c r="C364" s="34"/>
      <c r="D364" s="34"/>
      <c r="E364" s="34"/>
      <c r="F364" s="34"/>
      <c r="G364" s="34"/>
    </row>
    <row r="365" spans="1:7" x14ac:dyDescent="0.3">
      <c r="A365" s="6" t="str">
        <f t="shared" si="5"/>
        <v/>
      </c>
      <c r="C365" s="34"/>
      <c r="D365" s="34"/>
      <c r="E365" s="34"/>
      <c r="F365" s="34"/>
      <c r="G365" s="34"/>
    </row>
    <row r="366" spans="1:7" x14ac:dyDescent="0.3">
      <c r="A366" s="6" t="str">
        <f t="shared" si="5"/>
        <v/>
      </c>
      <c r="C366" s="34"/>
      <c r="D366" s="34"/>
      <c r="E366" s="34"/>
      <c r="F366" s="34"/>
      <c r="G366" s="34"/>
    </row>
    <row r="367" spans="1:7" x14ac:dyDescent="0.3">
      <c r="A367" s="6" t="str">
        <f t="shared" si="5"/>
        <v/>
      </c>
      <c r="C367" s="34"/>
      <c r="D367" s="34"/>
      <c r="E367" s="34"/>
      <c r="F367" s="34"/>
      <c r="G367" s="34"/>
    </row>
    <row r="368" spans="1:7" x14ac:dyDescent="0.3">
      <c r="A368" s="6" t="str">
        <f t="shared" si="5"/>
        <v/>
      </c>
      <c r="C368" s="34"/>
      <c r="D368" s="34"/>
      <c r="E368" s="34"/>
      <c r="F368" s="34"/>
      <c r="G368" s="34"/>
    </row>
    <row r="369" spans="1:7" x14ac:dyDescent="0.3">
      <c r="A369" s="6" t="str">
        <f t="shared" si="5"/>
        <v/>
      </c>
      <c r="C369" s="34"/>
      <c r="D369" s="34"/>
      <c r="E369" s="34"/>
      <c r="F369" s="34"/>
      <c r="G369" s="34"/>
    </row>
    <row r="370" spans="1:7" x14ac:dyDescent="0.3">
      <c r="A370" s="6" t="str">
        <f t="shared" si="5"/>
        <v/>
      </c>
      <c r="C370" s="34"/>
      <c r="D370" s="34"/>
      <c r="E370" s="34"/>
      <c r="F370" s="34"/>
      <c r="G370" s="34"/>
    </row>
    <row r="371" spans="1:7" x14ac:dyDescent="0.3">
      <c r="A371" s="6" t="str">
        <f t="shared" si="5"/>
        <v/>
      </c>
      <c r="C371" s="34"/>
      <c r="D371" s="34"/>
      <c r="E371" s="34"/>
      <c r="F371" s="34"/>
      <c r="G371" s="34"/>
    </row>
    <row r="372" spans="1:7" x14ac:dyDescent="0.3">
      <c r="A372" s="6" t="str">
        <f t="shared" si="5"/>
        <v/>
      </c>
      <c r="C372" s="34"/>
      <c r="D372" s="34"/>
      <c r="E372" s="34"/>
      <c r="F372" s="34"/>
      <c r="G372" s="34"/>
    </row>
    <row r="373" spans="1:7" x14ac:dyDescent="0.3">
      <c r="A373" s="6" t="str">
        <f t="shared" si="5"/>
        <v/>
      </c>
      <c r="C373" s="34"/>
      <c r="D373" s="34"/>
      <c r="E373" s="34"/>
      <c r="F373" s="34"/>
      <c r="G373" s="34"/>
    </row>
    <row r="374" spans="1:7" x14ac:dyDescent="0.3">
      <c r="A374" s="6" t="str">
        <f t="shared" si="5"/>
        <v/>
      </c>
      <c r="C374" s="34"/>
      <c r="D374" s="34"/>
      <c r="E374" s="34"/>
      <c r="F374" s="34"/>
      <c r="G374" s="34"/>
    </row>
    <row r="375" spans="1:7" x14ac:dyDescent="0.3">
      <c r="A375" s="6" t="str">
        <f t="shared" si="5"/>
        <v/>
      </c>
      <c r="C375" s="34"/>
      <c r="D375" s="34"/>
      <c r="E375" s="34"/>
      <c r="F375" s="34"/>
      <c r="G375" s="34"/>
    </row>
    <row r="376" spans="1:7" x14ac:dyDescent="0.3">
      <c r="A376" s="6" t="str">
        <f t="shared" si="5"/>
        <v/>
      </c>
      <c r="C376" s="34"/>
      <c r="D376" s="34"/>
      <c r="E376" s="34"/>
      <c r="F376" s="34"/>
      <c r="G376" s="34"/>
    </row>
    <row r="377" spans="1:7" x14ac:dyDescent="0.3">
      <c r="A377" s="6" t="str">
        <f t="shared" si="5"/>
        <v/>
      </c>
      <c r="C377" s="34"/>
      <c r="D377" s="34"/>
      <c r="E377" s="34"/>
      <c r="F377" s="34"/>
      <c r="G377" s="34"/>
    </row>
    <row r="378" spans="1:7" x14ac:dyDescent="0.3">
      <c r="A378" s="6" t="str">
        <f t="shared" si="5"/>
        <v/>
      </c>
      <c r="C378" s="34"/>
      <c r="D378" s="34"/>
      <c r="E378" s="34"/>
      <c r="F378" s="34"/>
      <c r="G378" s="34"/>
    </row>
    <row r="379" spans="1:7" x14ac:dyDescent="0.3">
      <c r="A379" s="6" t="str">
        <f t="shared" si="5"/>
        <v/>
      </c>
      <c r="C379" s="34"/>
      <c r="D379" s="34"/>
      <c r="E379" s="34"/>
      <c r="F379" s="34"/>
      <c r="G379" s="34"/>
    </row>
    <row r="380" spans="1:7" x14ac:dyDescent="0.3">
      <c r="A380" s="6" t="str">
        <f t="shared" si="5"/>
        <v/>
      </c>
      <c r="C380" s="34"/>
      <c r="D380" s="34"/>
      <c r="E380" s="34"/>
      <c r="F380" s="34"/>
      <c r="G380" s="34"/>
    </row>
    <row r="381" spans="1:7" x14ac:dyDescent="0.3">
      <c r="A381" s="6" t="str">
        <f t="shared" si="5"/>
        <v/>
      </c>
      <c r="C381" s="34"/>
      <c r="D381" s="34"/>
      <c r="E381" s="34"/>
      <c r="F381" s="34"/>
      <c r="G381" s="34"/>
    </row>
    <row r="382" spans="1:7" x14ac:dyDescent="0.3">
      <c r="A382" s="6" t="str">
        <f t="shared" si="5"/>
        <v/>
      </c>
      <c r="C382" s="34"/>
      <c r="D382" s="34"/>
      <c r="E382" s="34"/>
      <c r="F382" s="34"/>
      <c r="G382" s="34"/>
    </row>
    <row r="383" spans="1:7" x14ac:dyDescent="0.3">
      <c r="A383" s="6" t="str">
        <f t="shared" si="5"/>
        <v/>
      </c>
      <c r="C383" s="34"/>
      <c r="D383" s="34"/>
      <c r="E383" s="34"/>
      <c r="F383" s="34"/>
      <c r="G383" s="34"/>
    </row>
    <row r="384" spans="1:7" x14ac:dyDescent="0.3">
      <c r="A384" s="6" t="str">
        <f t="shared" si="5"/>
        <v/>
      </c>
      <c r="C384" s="34"/>
      <c r="D384" s="34"/>
      <c r="E384" s="34"/>
      <c r="F384" s="34"/>
      <c r="G384" s="34"/>
    </row>
    <row r="385" spans="1:7" x14ac:dyDescent="0.3">
      <c r="A385" s="6" t="str">
        <f t="shared" si="5"/>
        <v/>
      </c>
      <c r="C385" s="34"/>
      <c r="D385" s="34"/>
      <c r="E385" s="34"/>
      <c r="F385" s="34"/>
      <c r="G385" s="34"/>
    </row>
    <row r="386" spans="1:7" x14ac:dyDescent="0.3">
      <c r="A386" s="6" t="str">
        <f t="shared" si="5"/>
        <v/>
      </c>
      <c r="C386" s="34"/>
      <c r="D386" s="34"/>
      <c r="E386" s="34"/>
      <c r="F386" s="34"/>
      <c r="G386" s="34"/>
    </row>
    <row r="387" spans="1:7" x14ac:dyDescent="0.3">
      <c r="A387" s="6" t="str">
        <f t="shared" si="5"/>
        <v/>
      </c>
      <c r="C387" s="34"/>
      <c r="D387" s="34"/>
      <c r="E387" s="34"/>
      <c r="F387" s="34"/>
      <c r="G387" s="34"/>
    </row>
    <row r="388" spans="1:7" x14ac:dyDescent="0.3">
      <c r="A388" s="6" t="str">
        <f t="shared" si="5"/>
        <v/>
      </c>
      <c r="C388" s="34"/>
      <c r="D388" s="34"/>
      <c r="E388" s="34"/>
      <c r="F388" s="34"/>
      <c r="G388" s="34"/>
    </row>
    <row r="389" spans="1:7" x14ac:dyDescent="0.3">
      <c r="A389" s="6" t="str">
        <f t="shared" si="5"/>
        <v/>
      </c>
      <c r="C389" s="34"/>
      <c r="D389" s="34"/>
      <c r="E389" s="34"/>
      <c r="F389" s="34"/>
      <c r="G389" s="34"/>
    </row>
    <row r="390" spans="1:7" x14ac:dyDescent="0.3">
      <c r="A390" s="6" t="str">
        <f t="shared" si="5"/>
        <v/>
      </c>
      <c r="C390" s="34"/>
      <c r="D390" s="34"/>
      <c r="E390" s="34"/>
      <c r="F390" s="34"/>
      <c r="G390" s="34"/>
    </row>
    <row r="391" spans="1:7" x14ac:dyDescent="0.3">
      <c r="A391" s="6" t="str">
        <f t="shared" si="5"/>
        <v/>
      </c>
      <c r="C391" s="34"/>
      <c r="D391" s="34"/>
      <c r="E391" s="34"/>
      <c r="F391" s="34"/>
      <c r="G391" s="34"/>
    </row>
    <row r="392" spans="1:7" x14ac:dyDescent="0.3">
      <c r="A392" s="6" t="str">
        <f t="shared" ref="A392:A441" si="6">IF(SUM(C392:N392)=0,"",IF(SUM(C391:N391)=0,IF(SUM(C392:N392)&gt;0,1,A391+1),A391+1))</f>
        <v/>
      </c>
      <c r="C392" s="34"/>
      <c r="D392" s="34"/>
      <c r="E392" s="34"/>
      <c r="F392" s="34"/>
      <c r="G392" s="34"/>
    </row>
    <row r="393" spans="1:7" x14ac:dyDescent="0.3">
      <c r="A393" s="6" t="str">
        <f t="shared" si="6"/>
        <v/>
      </c>
      <c r="C393" s="34"/>
      <c r="D393" s="34"/>
      <c r="E393" s="34"/>
      <c r="F393" s="34"/>
      <c r="G393" s="34"/>
    </row>
    <row r="394" spans="1:7" x14ac:dyDescent="0.3">
      <c r="A394" s="6" t="str">
        <f t="shared" si="6"/>
        <v/>
      </c>
      <c r="C394" s="34"/>
      <c r="D394" s="34"/>
      <c r="E394" s="34"/>
      <c r="F394" s="34"/>
      <c r="G394" s="34"/>
    </row>
    <row r="395" spans="1:7" x14ac:dyDescent="0.3">
      <c r="A395" s="6" t="str">
        <f t="shared" si="6"/>
        <v/>
      </c>
      <c r="C395" s="34"/>
      <c r="D395" s="34"/>
      <c r="E395" s="34"/>
      <c r="F395" s="34"/>
      <c r="G395" s="34"/>
    </row>
    <row r="396" spans="1:7" x14ac:dyDescent="0.3">
      <c r="A396" s="6" t="str">
        <f t="shared" si="6"/>
        <v/>
      </c>
      <c r="C396" s="34"/>
      <c r="D396" s="34"/>
      <c r="E396" s="34"/>
      <c r="F396" s="34"/>
      <c r="G396" s="34"/>
    </row>
    <row r="397" spans="1:7" x14ac:dyDescent="0.3">
      <c r="A397" s="6" t="str">
        <f t="shared" si="6"/>
        <v/>
      </c>
      <c r="C397" s="34"/>
      <c r="D397" s="34"/>
      <c r="E397" s="34"/>
      <c r="F397" s="34"/>
      <c r="G397" s="34"/>
    </row>
    <row r="398" spans="1:7" x14ac:dyDescent="0.3">
      <c r="A398" s="6" t="str">
        <f t="shared" si="6"/>
        <v/>
      </c>
      <c r="C398" s="34"/>
      <c r="D398" s="34"/>
      <c r="E398" s="34"/>
      <c r="F398" s="34"/>
      <c r="G398" s="34"/>
    </row>
    <row r="399" spans="1:7" x14ac:dyDescent="0.3">
      <c r="A399" s="6" t="str">
        <f t="shared" si="6"/>
        <v/>
      </c>
      <c r="C399" s="34"/>
      <c r="D399" s="34"/>
      <c r="E399" s="34"/>
      <c r="F399" s="34"/>
      <c r="G399" s="34"/>
    </row>
    <row r="400" spans="1:7" x14ac:dyDescent="0.3">
      <c r="A400" s="6" t="str">
        <f t="shared" si="6"/>
        <v/>
      </c>
      <c r="C400" s="34"/>
      <c r="D400" s="34"/>
      <c r="E400" s="34"/>
      <c r="F400" s="34"/>
      <c r="G400" s="34"/>
    </row>
    <row r="401" spans="1:7" x14ac:dyDescent="0.3">
      <c r="A401" s="6" t="str">
        <f t="shared" si="6"/>
        <v/>
      </c>
      <c r="C401" s="34"/>
      <c r="D401" s="34"/>
      <c r="E401" s="34"/>
      <c r="F401" s="34"/>
      <c r="G401" s="34"/>
    </row>
    <row r="402" spans="1:7" x14ac:dyDescent="0.3">
      <c r="A402" s="6" t="str">
        <f t="shared" si="6"/>
        <v/>
      </c>
      <c r="C402" s="34"/>
      <c r="D402" s="34"/>
      <c r="E402" s="34"/>
      <c r="F402" s="34"/>
      <c r="G402" s="34"/>
    </row>
    <row r="403" spans="1:7" x14ac:dyDescent="0.3">
      <c r="A403" s="6" t="str">
        <f t="shared" si="6"/>
        <v/>
      </c>
      <c r="C403" s="34"/>
      <c r="D403" s="34"/>
      <c r="E403" s="34"/>
      <c r="F403" s="34"/>
      <c r="G403" s="34"/>
    </row>
    <row r="404" spans="1:7" x14ac:dyDescent="0.3">
      <c r="A404" s="6" t="str">
        <f t="shared" si="6"/>
        <v/>
      </c>
      <c r="C404" s="34"/>
      <c r="D404" s="34"/>
      <c r="E404" s="34"/>
      <c r="F404" s="34"/>
      <c r="G404" s="34"/>
    </row>
    <row r="405" spans="1:7" x14ac:dyDescent="0.3">
      <c r="A405" s="6" t="str">
        <f t="shared" si="6"/>
        <v/>
      </c>
      <c r="C405" s="34"/>
      <c r="D405" s="34"/>
      <c r="E405" s="34"/>
      <c r="F405" s="34"/>
      <c r="G405" s="34"/>
    </row>
    <row r="406" spans="1:7" x14ac:dyDescent="0.3">
      <c r="A406" s="6" t="str">
        <f t="shared" si="6"/>
        <v/>
      </c>
      <c r="C406" s="34"/>
      <c r="D406" s="34"/>
      <c r="E406" s="34"/>
      <c r="F406" s="34"/>
      <c r="G406" s="34"/>
    </row>
    <row r="407" spans="1:7" x14ac:dyDescent="0.3">
      <c r="A407" s="6" t="str">
        <f t="shared" si="6"/>
        <v/>
      </c>
      <c r="C407" s="34"/>
      <c r="D407" s="34"/>
      <c r="E407" s="34"/>
      <c r="F407" s="34"/>
      <c r="G407" s="34"/>
    </row>
    <row r="408" spans="1:7" x14ac:dyDescent="0.3">
      <c r="A408" s="6" t="str">
        <f t="shared" si="6"/>
        <v/>
      </c>
      <c r="C408" s="34"/>
      <c r="D408" s="34"/>
      <c r="E408" s="34"/>
      <c r="F408" s="34"/>
      <c r="G408" s="34"/>
    </row>
    <row r="409" spans="1:7" x14ac:dyDescent="0.3">
      <c r="A409" s="6" t="str">
        <f t="shared" si="6"/>
        <v/>
      </c>
      <c r="C409" s="34"/>
      <c r="D409" s="34"/>
      <c r="E409" s="34"/>
      <c r="F409" s="34"/>
      <c r="G409" s="34"/>
    </row>
    <row r="410" spans="1:7" x14ac:dyDescent="0.3">
      <c r="A410" s="6" t="str">
        <f t="shared" si="6"/>
        <v/>
      </c>
      <c r="C410" s="34"/>
      <c r="D410" s="34"/>
      <c r="E410" s="34"/>
      <c r="F410" s="34"/>
      <c r="G410" s="34"/>
    </row>
    <row r="411" spans="1:7" x14ac:dyDescent="0.3">
      <c r="A411" s="6" t="str">
        <f t="shared" si="6"/>
        <v/>
      </c>
      <c r="C411" s="34"/>
      <c r="D411" s="34"/>
      <c r="E411" s="34"/>
      <c r="F411" s="34"/>
      <c r="G411" s="34"/>
    </row>
    <row r="412" spans="1:7" x14ac:dyDescent="0.3">
      <c r="A412" s="6" t="str">
        <f t="shared" si="6"/>
        <v/>
      </c>
      <c r="C412" s="34"/>
      <c r="D412" s="34"/>
      <c r="E412" s="34"/>
      <c r="F412" s="34"/>
      <c r="G412" s="34"/>
    </row>
    <row r="413" spans="1:7" x14ac:dyDescent="0.3">
      <c r="A413" s="6" t="str">
        <f t="shared" si="6"/>
        <v/>
      </c>
      <c r="C413" s="34"/>
      <c r="D413" s="34"/>
      <c r="E413" s="34"/>
      <c r="F413" s="34"/>
      <c r="G413" s="34"/>
    </row>
    <row r="414" spans="1:7" x14ac:dyDescent="0.3">
      <c r="A414" s="6" t="str">
        <f t="shared" si="6"/>
        <v/>
      </c>
      <c r="C414" s="34"/>
      <c r="D414" s="34"/>
      <c r="E414" s="34"/>
      <c r="F414" s="34"/>
      <c r="G414" s="34"/>
    </row>
    <row r="415" spans="1:7" x14ac:dyDescent="0.3">
      <c r="A415" s="6" t="str">
        <f t="shared" si="6"/>
        <v/>
      </c>
      <c r="C415" s="34"/>
      <c r="D415" s="34"/>
      <c r="E415" s="34"/>
      <c r="F415" s="34"/>
      <c r="G415" s="34"/>
    </row>
    <row r="416" spans="1:7" x14ac:dyDescent="0.3">
      <c r="A416" s="6" t="str">
        <f t="shared" si="6"/>
        <v/>
      </c>
      <c r="C416" s="34"/>
      <c r="D416" s="34"/>
      <c r="E416" s="34"/>
      <c r="F416" s="34"/>
      <c r="G416" s="34"/>
    </row>
    <row r="417" spans="1:7" x14ac:dyDescent="0.3">
      <c r="A417" s="6" t="str">
        <f t="shared" si="6"/>
        <v/>
      </c>
      <c r="C417" s="34"/>
      <c r="D417" s="34"/>
      <c r="E417" s="34"/>
      <c r="F417" s="34"/>
      <c r="G417" s="34"/>
    </row>
    <row r="418" spans="1:7" x14ac:dyDescent="0.3">
      <c r="A418" s="6" t="str">
        <f t="shared" si="6"/>
        <v/>
      </c>
      <c r="C418" s="34"/>
      <c r="D418" s="34"/>
      <c r="E418" s="34"/>
      <c r="F418" s="34"/>
      <c r="G418" s="34"/>
    </row>
    <row r="419" spans="1:7" x14ac:dyDescent="0.3">
      <c r="A419" s="6" t="str">
        <f t="shared" si="6"/>
        <v/>
      </c>
      <c r="C419" s="34"/>
      <c r="D419" s="34"/>
      <c r="E419" s="34"/>
      <c r="F419" s="34"/>
      <c r="G419" s="34"/>
    </row>
    <row r="420" spans="1:7" x14ac:dyDescent="0.3">
      <c r="A420" s="6" t="str">
        <f t="shared" si="6"/>
        <v/>
      </c>
      <c r="C420" s="34"/>
      <c r="D420" s="34"/>
      <c r="E420" s="34"/>
      <c r="F420" s="34"/>
      <c r="G420" s="34"/>
    </row>
    <row r="421" spans="1:7" x14ac:dyDescent="0.3">
      <c r="A421" s="6" t="str">
        <f t="shared" si="6"/>
        <v/>
      </c>
      <c r="C421" s="34"/>
      <c r="D421" s="34"/>
      <c r="E421" s="34"/>
      <c r="F421" s="34"/>
      <c r="G421" s="34"/>
    </row>
    <row r="422" spans="1:7" x14ac:dyDescent="0.3">
      <c r="A422" s="6" t="str">
        <f t="shared" si="6"/>
        <v/>
      </c>
      <c r="C422" s="34"/>
      <c r="D422" s="34"/>
      <c r="E422" s="34"/>
      <c r="F422" s="34"/>
      <c r="G422" s="34"/>
    </row>
    <row r="423" spans="1:7" x14ac:dyDescent="0.3">
      <c r="A423" s="6" t="str">
        <f t="shared" si="6"/>
        <v/>
      </c>
      <c r="C423" s="34"/>
      <c r="D423" s="34"/>
      <c r="E423" s="34"/>
      <c r="F423" s="34"/>
      <c r="G423" s="34"/>
    </row>
    <row r="424" spans="1:7" x14ac:dyDescent="0.3">
      <c r="A424" s="6" t="str">
        <f t="shared" si="6"/>
        <v/>
      </c>
      <c r="C424" s="34"/>
      <c r="D424" s="34"/>
      <c r="E424" s="34"/>
      <c r="F424" s="34"/>
      <c r="G424" s="34"/>
    </row>
    <row r="425" spans="1:7" x14ac:dyDescent="0.3">
      <c r="A425" s="6" t="str">
        <f t="shared" si="6"/>
        <v/>
      </c>
      <c r="C425" s="34"/>
      <c r="D425" s="34"/>
      <c r="E425" s="34"/>
      <c r="F425" s="34"/>
      <c r="G425" s="34"/>
    </row>
    <row r="426" spans="1:7" x14ac:dyDescent="0.3">
      <c r="A426" s="6" t="str">
        <f t="shared" si="6"/>
        <v/>
      </c>
      <c r="C426" s="34"/>
      <c r="D426" s="34"/>
      <c r="E426" s="34"/>
      <c r="F426" s="34"/>
      <c r="G426" s="34"/>
    </row>
    <row r="427" spans="1:7" x14ac:dyDescent="0.3">
      <c r="A427" s="6" t="str">
        <f t="shared" si="6"/>
        <v/>
      </c>
      <c r="C427" s="34"/>
      <c r="D427" s="34"/>
      <c r="E427" s="34"/>
      <c r="F427" s="34"/>
      <c r="G427" s="34"/>
    </row>
    <row r="428" spans="1:7" x14ac:dyDescent="0.3">
      <c r="A428" s="6" t="str">
        <f t="shared" si="6"/>
        <v/>
      </c>
      <c r="C428" s="34"/>
      <c r="D428" s="34"/>
      <c r="E428" s="34"/>
      <c r="F428" s="34"/>
      <c r="G428" s="34"/>
    </row>
    <row r="429" spans="1:7" x14ac:dyDescent="0.3">
      <c r="A429" s="6" t="str">
        <f t="shared" si="6"/>
        <v/>
      </c>
      <c r="C429" s="34"/>
      <c r="D429" s="34"/>
      <c r="E429" s="34"/>
      <c r="F429" s="34"/>
      <c r="G429" s="34"/>
    </row>
    <row r="430" spans="1:7" x14ac:dyDescent="0.3">
      <c r="A430" s="6" t="str">
        <f t="shared" si="6"/>
        <v/>
      </c>
      <c r="C430" s="34"/>
      <c r="D430" s="34"/>
      <c r="E430" s="34"/>
      <c r="F430" s="34"/>
      <c r="G430" s="34"/>
    </row>
    <row r="431" spans="1:7" x14ac:dyDescent="0.3">
      <c r="A431" s="6" t="str">
        <f t="shared" si="6"/>
        <v/>
      </c>
      <c r="C431" s="34"/>
      <c r="D431" s="34"/>
      <c r="E431" s="34"/>
      <c r="F431" s="34"/>
      <c r="G431" s="34"/>
    </row>
    <row r="432" spans="1:7" x14ac:dyDescent="0.3">
      <c r="A432" s="6" t="str">
        <f t="shared" si="6"/>
        <v/>
      </c>
      <c r="C432" s="34"/>
      <c r="D432" s="34"/>
      <c r="E432" s="34"/>
      <c r="F432" s="34"/>
      <c r="G432" s="34"/>
    </row>
    <row r="433" spans="1:7" x14ac:dyDescent="0.3">
      <c r="A433" s="6" t="str">
        <f t="shared" si="6"/>
        <v/>
      </c>
      <c r="C433" s="34"/>
      <c r="D433" s="34"/>
      <c r="E433" s="34"/>
      <c r="F433" s="34"/>
      <c r="G433" s="34"/>
    </row>
    <row r="434" spans="1:7" x14ac:dyDescent="0.3">
      <c r="A434" s="6" t="str">
        <f t="shared" si="6"/>
        <v/>
      </c>
      <c r="C434" s="34"/>
      <c r="D434" s="34"/>
      <c r="E434" s="34"/>
      <c r="F434" s="34"/>
      <c r="G434" s="34"/>
    </row>
    <row r="435" spans="1:7" x14ac:dyDescent="0.3">
      <c r="A435" s="6" t="str">
        <f t="shared" si="6"/>
        <v/>
      </c>
      <c r="C435" s="34"/>
      <c r="D435" s="34"/>
      <c r="E435" s="34"/>
      <c r="F435" s="34"/>
      <c r="G435" s="34"/>
    </row>
    <row r="436" spans="1:7" x14ac:dyDescent="0.3">
      <c r="A436" s="6" t="str">
        <f t="shared" si="6"/>
        <v/>
      </c>
      <c r="C436" s="34"/>
      <c r="D436" s="34"/>
      <c r="E436" s="34"/>
      <c r="F436" s="34"/>
      <c r="G436" s="34"/>
    </row>
    <row r="437" spans="1:7" x14ac:dyDescent="0.3">
      <c r="A437" s="6" t="str">
        <f t="shared" si="6"/>
        <v/>
      </c>
      <c r="C437" s="34"/>
      <c r="D437" s="34"/>
      <c r="E437" s="34"/>
      <c r="F437" s="34"/>
      <c r="G437" s="34"/>
    </row>
    <row r="438" spans="1:7" x14ac:dyDescent="0.3">
      <c r="A438" s="6" t="str">
        <f t="shared" si="6"/>
        <v/>
      </c>
      <c r="C438" s="34"/>
      <c r="D438" s="34"/>
      <c r="E438" s="34"/>
      <c r="F438" s="34"/>
      <c r="G438" s="34"/>
    </row>
    <row r="439" spans="1:7" x14ac:dyDescent="0.3">
      <c r="A439" s="6" t="str">
        <f t="shared" si="6"/>
        <v/>
      </c>
      <c r="C439" s="34"/>
      <c r="D439" s="34"/>
      <c r="E439" s="34"/>
      <c r="F439" s="34"/>
      <c r="G439" s="34"/>
    </row>
    <row r="440" spans="1:7" x14ac:dyDescent="0.3">
      <c r="A440" s="6" t="str">
        <f t="shared" si="6"/>
        <v/>
      </c>
      <c r="C440" s="34"/>
      <c r="D440" s="34"/>
      <c r="E440" s="34"/>
      <c r="F440" s="34"/>
      <c r="G440" s="34"/>
    </row>
    <row r="441" spans="1:7" x14ac:dyDescent="0.3">
      <c r="A441" s="6" t="str">
        <f t="shared" si="6"/>
        <v/>
      </c>
      <c r="C441" s="34"/>
      <c r="D441" s="34"/>
      <c r="E441" s="34"/>
      <c r="F441" s="34"/>
      <c r="G441" s="34"/>
    </row>
    <row r="442" spans="1:7" x14ac:dyDescent="0.3">
      <c r="C442" s="34"/>
      <c r="D442" s="34"/>
      <c r="E442" s="34"/>
      <c r="F442" s="34"/>
      <c r="G442" s="34"/>
    </row>
    <row r="443" spans="1:7" x14ac:dyDescent="0.3">
      <c r="C443" s="34"/>
      <c r="D443" s="34"/>
      <c r="E443" s="34"/>
      <c r="F443" s="34"/>
      <c r="G443" s="34"/>
    </row>
    <row r="444" spans="1:7" x14ac:dyDescent="0.3">
      <c r="C444" s="34"/>
      <c r="D444" s="34"/>
      <c r="E444" s="34"/>
      <c r="F444" s="34"/>
      <c r="G444" s="34"/>
    </row>
    <row r="445" spans="1:7" x14ac:dyDescent="0.3">
      <c r="C445" s="34"/>
      <c r="D445" s="34"/>
      <c r="E445" s="34"/>
      <c r="F445" s="34"/>
      <c r="G445" s="34"/>
    </row>
    <row r="446" spans="1:7" x14ac:dyDescent="0.3">
      <c r="C446" s="34"/>
      <c r="D446" s="34"/>
      <c r="E446" s="34"/>
      <c r="F446" s="34"/>
      <c r="G446" s="34"/>
    </row>
    <row r="447" spans="1:7" x14ac:dyDescent="0.3">
      <c r="C447" s="34"/>
      <c r="D447" s="34"/>
      <c r="E447" s="34"/>
      <c r="F447" s="34"/>
      <c r="G447" s="34"/>
    </row>
    <row r="448" spans="1:7" x14ac:dyDescent="0.3">
      <c r="C448" s="34"/>
      <c r="D448" s="34"/>
      <c r="E448" s="34"/>
      <c r="F448" s="34"/>
      <c r="G448" s="34"/>
    </row>
    <row r="449" spans="3:7" x14ac:dyDescent="0.3">
      <c r="C449" s="34"/>
      <c r="D449" s="34"/>
      <c r="E449" s="34"/>
      <c r="F449" s="34"/>
      <c r="G449" s="34"/>
    </row>
    <row r="450" spans="3:7" x14ac:dyDescent="0.3">
      <c r="C450" s="34"/>
      <c r="D450" s="34"/>
      <c r="E450" s="34"/>
      <c r="F450" s="34"/>
      <c r="G450" s="34"/>
    </row>
    <row r="451" spans="3:7" x14ac:dyDescent="0.3">
      <c r="C451" s="34"/>
      <c r="D451" s="34"/>
      <c r="E451" s="34"/>
      <c r="F451" s="34"/>
      <c r="G451" s="34"/>
    </row>
    <row r="452" spans="3:7" x14ac:dyDescent="0.3">
      <c r="C452" s="34"/>
      <c r="D452" s="34"/>
      <c r="E452" s="34"/>
      <c r="F452" s="34"/>
      <c r="G452" s="34"/>
    </row>
    <row r="453" spans="3:7" x14ac:dyDescent="0.3">
      <c r="C453" s="34"/>
      <c r="D453" s="34"/>
      <c r="E453" s="34"/>
      <c r="F453" s="34"/>
      <c r="G453" s="34"/>
    </row>
    <row r="454" spans="3:7" x14ac:dyDescent="0.3">
      <c r="C454" s="34"/>
      <c r="D454" s="34"/>
      <c r="E454" s="34"/>
      <c r="F454" s="34"/>
      <c r="G454" s="34"/>
    </row>
    <row r="455" spans="3:7" x14ac:dyDescent="0.3">
      <c r="C455" s="34"/>
      <c r="D455" s="34"/>
      <c r="E455" s="34"/>
      <c r="F455" s="34"/>
    </row>
    <row r="456" spans="3:7" x14ac:dyDescent="0.3">
      <c r="C456" s="34"/>
      <c r="D456" s="34"/>
      <c r="E456" s="34"/>
      <c r="F456" s="34"/>
    </row>
    <row r="457" spans="3:7" x14ac:dyDescent="0.3">
      <c r="C457" s="34"/>
      <c r="D457" s="34"/>
      <c r="E457" s="34"/>
      <c r="F457" s="34"/>
    </row>
    <row r="458" spans="3:7" x14ac:dyDescent="0.3">
      <c r="C458" s="34"/>
      <c r="D458" s="34"/>
      <c r="E458" s="34"/>
      <c r="F458" s="34"/>
    </row>
    <row r="459" spans="3:7" x14ac:dyDescent="0.3">
      <c r="C459" s="34"/>
      <c r="D459" s="34"/>
      <c r="E459" s="34"/>
      <c r="F459" s="34"/>
    </row>
    <row r="460" spans="3:7" x14ac:dyDescent="0.3">
      <c r="C460" s="34"/>
      <c r="D460" s="34"/>
      <c r="E460" s="34"/>
      <c r="F460" s="34"/>
    </row>
    <row r="461" spans="3:7" x14ac:dyDescent="0.3">
      <c r="C461" s="34"/>
      <c r="D461" s="34"/>
      <c r="E461" s="34"/>
      <c r="F461" s="34"/>
    </row>
    <row r="462" spans="3:7" x14ac:dyDescent="0.3">
      <c r="C462" s="34"/>
      <c r="D462" s="34"/>
      <c r="E462" s="34"/>
      <c r="F462" s="34"/>
    </row>
    <row r="463" spans="3:7" x14ac:dyDescent="0.3">
      <c r="C463" s="34"/>
      <c r="D463" s="34"/>
      <c r="E463" s="34"/>
      <c r="F463" s="34"/>
    </row>
    <row r="464" spans="3:7" x14ac:dyDescent="0.3">
      <c r="C464" s="34"/>
      <c r="D464" s="34"/>
      <c r="E464" s="34"/>
      <c r="F464" s="34"/>
    </row>
    <row r="465" spans="3:6" x14ac:dyDescent="0.3">
      <c r="C465" s="34"/>
      <c r="D465" s="34"/>
      <c r="E465" s="34"/>
      <c r="F465" s="34"/>
    </row>
    <row r="466" spans="3:6" x14ac:dyDescent="0.3">
      <c r="C466" s="34"/>
      <c r="D466" s="34"/>
      <c r="E466" s="34"/>
      <c r="F466" s="34"/>
    </row>
    <row r="467" spans="3:6" x14ac:dyDescent="0.3">
      <c r="C467" s="34"/>
      <c r="D467" s="34"/>
      <c r="E467" s="34"/>
      <c r="F467" s="34"/>
    </row>
    <row r="468" spans="3:6" x14ac:dyDescent="0.3">
      <c r="C468" s="34"/>
      <c r="D468" s="34"/>
      <c r="E468" s="34"/>
      <c r="F468" s="34"/>
    </row>
    <row r="469" spans="3:6" x14ac:dyDescent="0.3">
      <c r="C469" s="34"/>
      <c r="D469" s="34"/>
      <c r="E469" s="34"/>
      <c r="F469" s="34"/>
    </row>
    <row r="470" spans="3:6" x14ac:dyDescent="0.3">
      <c r="C470" s="34"/>
      <c r="D470" s="34"/>
      <c r="E470" s="34"/>
      <c r="F470" s="34"/>
    </row>
    <row r="471" spans="3:6" x14ac:dyDescent="0.3">
      <c r="C471" s="34"/>
      <c r="D471" s="34"/>
      <c r="E471" s="34"/>
      <c r="F471" s="34"/>
    </row>
    <row r="472" spans="3:6" x14ac:dyDescent="0.3">
      <c r="C472" s="34"/>
      <c r="D472" s="34"/>
      <c r="E472" s="34"/>
      <c r="F472" s="34"/>
    </row>
    <row r="473" spans="3:6" x14ac:dyDescent="0.3">
      <c r="C473" s="34"/>
      <c r="D473" s="34"/>
      <c r="E473" s="34"/>
      <c r="F473" s="34"/>
    </row>
    <row r="474" spans="3:6" x14ac:dyDescent="0.3">
      <c r="C474" s="34"/>
      <c r="D474" s="34"/>
      <c r="E474" s="34"/>
      <c r="F474" s="34"/>
    </row>
    <row r="475" spans="3:6" x14ac:dyDescent="0.3">
      <c r="C475" s="34"/>
      <c r="D475" s="34"/>
      <c r="E475" s="34"/>
      <c r="F475" s="34"/>
    </row>
    <row r="476" spans="3:6" x14ac:dyDescent="0.3">
      <c r="C476" s="34"/>
      <c r="D476" s="34"/>
      <c r="E476" s="34"/>
      <c r="F476" s="34"/>
    </row>
    <row r="477" spans="3:6" x14ac:dyDescent="0.3">
      <c r="C477" s="34"/>
      <c r="D477" s="34"/>
      <c r="E477" s="34"/>
      <c r="F477" s="34"/>
    </row>
    <row r="478" spans="3:6" x14ac:dyDescent="0.3">
      <c r="C478" s="34"/>
      <c r="D478" s="34"/>
      <c r="E478" s="34"/>
      <c r="F478" s="34"/>
    </row>
    <row r="479" spans="3:6" x14ac:dyDescent="0.3">
      <c r="C479" s="34"/>
      <c r="D479" s="34"/>
      <c r="E479" s="34"/>
      <c r="F479" s="34"/>
    </row>
    <row r="480" spans="3:6" x14ac:dyDescent="0.3">
      <c r="C480" s="34"/>
      <c r="D480" s="34"/>
      <c r="E480" s="34"/>
      <c r="F480" s="34"/>
    </row>
    <row r="481" spans="3:6" x14ac:dyDescent="0.3">
      <c r="C481" s="34"/>
      <c r="D481" s="34"/>
      <c r="E481" s="34"/>
      <c r="F481" s="34"/>
    </row>
    <row r="482" spans="3:6" x14ac:dyDescent="0.3">
      <c r="C482" s="34"/>
      <c r="D482" s="34"/>
      <c r="E482" s="34"/>
      <c r="F482" s="34"/>
    </row>
    <row r="483" spans="3:6" x14ac:dyDescent="0.3">
      <c r="C483" s="34"/>
      <c r="D483" s="34"/>
      <c r="E483" s="34"/>
      <c r="F483" s="34"/>
    </row>
    <row r="484" spans="3:6" x14ac:dyDescent="0.3">
      <c r="C484" s="34"/>
      <c r="D484" s="34"/>
      <c r="E484" s="34"/>
      <c r="F484" s="34"/>
    </row>
    <row r="485" spans="3:6" x14ac:dyDescent="0.3">
      <c r="C485" s="34"/>
      <c r="D485" s="34"/>
      <c r="E485" s="34"/>
      <c r="F485" s="34"/>
    </row>
    <row r="486" spans="3:6" x14ac:dyDescent="0.3">
      <c r="C486" s="34"/>
      <c r="D486" s="34"/>
      <c r="E486" s="34"/>
      <c r="F486" s="34"/>
    </row>
    <row r="487" spans="3:6" x14ac:dyDescent="0.3">
      <c r="C487" s="34"/>
      <c r="D487" s="34"/>
      <c r="E487" s="34"/>
      <c r="F487" s="34"/>
    </row>
    <row r="488" spans="3:6" x14ac:dyDescent="0.3">
      <c r="C488" s="34"/>
      <c r="D488" s="34"/>
      <c r="E488" s="34"/>
      <c r="F488" s="34"/>
    </row>
    <row r="489" spans="3:6" x14ac:dyDescent="0.3">
      <c r="C489" s="34"/>
      <c r="D489" s="34"/>
      <c r="E489" s="34"/>
      <c r="F489" s="34"/>
    </row>
    <row r="490" spans="3:6" x14ac:dyDescent="0.3">
      <c r="C490" s="34"/>
      <c r="D490" s="34"/>
      <c r="E490" s="34"/>
      <c r="F490" s="34"/>
    </row>
    <row r="491" spans="3:6" x14ac:dyDescent="0.3">
      <c r="C491" s="34"/>
      <c r="D491" s="34"/>
      <c r="E491" s="34"/>
      <c r="F491" s="34"/>
    </row>
    <row r="492" spans="3:6" x14ac:dyDescent="0.3">
      <c r="C492" s="34"/>
      <c r="D492" s="34"/>
      <c r="E492" s="34"/>
      <c r="F492" s="34"/>
    </row>
    <row r="493" spans="3:6" x14ac:dyDescent="0.3">
      <c r="C493" s="34"/>
      <c r="D493" s="34"/>
      <c r="E493" s="34"/>
      <c r="F493" s="34"/>
    </row>
    <row r="494" spans="3:6" x14ac:dyDescent="0.3">
      <c r="C494" s="34"/>
      <c r="D494" s="34"/>
      <c r="E494" s="34"/>
      <c r="F494" s="34"/>
    </row>
    <row r="495" spans="3:6" x14ac:dyDescent="0.3">
      <c r="C495" s="34"/>
      <c r="D495" s="34"/>
      <c r="E495" s="34"/>
      <c r="F495" s="34"/>
    </row>
    <row r="496" spans="3:6" x14ac:dyDescent="0.3">
      <c r="C496" s="34"/>
      <c r="D496" s="34"/>
      <c r="E496" s="34"/>
      <c r="F496" s="34"/>
    </row>
    <row r="497" spans="3:6" x14ac:dyDescent="0.3">
      <c r="C497" s="34"/>
      <c r="D497" s="34"/>
      <c r="E497" s="34"/>
      <c r="F497" s="34"/>
    </row>
    <row r="498" spans="3:6" x14ac:dyDescent="0.3">
      <c r="C498" s="34"/>
      <c r="D498" s="34"/>
      <c r="E498" s="34"/>
      <c r="F498" s="34"/>
    </row>
    <row r="499" spans="3:6" x14ac:dyDescent="0.3">
      <c r="C499" s="34"/>
      <c r="D499" s="34"/>
      <c r="E499" s="34"/>
      <c r="F499" s="34"/>
    </row>
    <row r="500" spans="3:6" x14ac:dyDescent="0.3">
      <c r="C500" s="34"/>
      <c r="D500" s="34"/>
      <c r="E500" s="34"/>
      <c r="F500" s="34"/>
    </row>
    <row r="501" spans="3:6" x14ac:dyDescent="0.3">
      <c r="C501" s="34"/>
      <c r="D501" s="34"/>
      <c r="E501" s="34"/>
      <c r="F501" s="34"/>
    </row>
    <row r="502" spans="3:6" x14ac:dyDescent="0.3">
      <c r="C502" s="34"/>
      <c r="D502" s="34"/>
      <c r="E502" s="34"/>
      <c r="F502" s="34"/>
    </row>
    <row r="503" spans="3:6" x14ac:dyDescent="0.3">
      <c r="C503" s="34"/>
      <c r="D503" s="34"/>
      <c r="E503" s="34"/>
      <c r="F503" s="34"/>
    </row>
    <row r="504" spans="3:6" x14ac:dyDescent="0.3">
      <c r="C504" s="34"/>
      <c r="D504" s="34"/>
      <c r="E504" s="34"/>
      <c r="F504" s="34"/>
    </row>
    <row r="505" spans="3:6" x14ac:dyDescent="0.3">
      <c r="C505" s="34"/>
      <c r="D505" s="34"/>
      <c r="E505" s="34"/>
      <c r="F505" s="34"/>
    </row>
    <row r="506" spans="3:6" x14ac:dyDescent="0.3">
      <c r="C506" s="34"/>
      <c r="D506" s="34"/>
      <c r="E506" s="34"/>
      <c r="F506" s="34"/>
    </row>
    <row r="507" spans="3:6" x14ac:dyDescent="0.3">
      <c r="C507" s="34"/>
      <c r="D507" s="34"/>
      <c r="E507" s="34"/>
      <c r="F507" s="34"/>
    </row>
    <row r="508" spans="3:6" x14ac:dyDescent="0.3">
      <c r="C508" s="34"/>
      <c r="D508" s="34"/>
      <c r="E508" s="34"/>
      <c r="F508" s="34"/>
    </row>
    <row r="509" spans="3:6" x14ac:dyDescent="0.3">
      <c r="C509" s="34"/>
      <c r="D509" s="34"/>
      <c r="E509" s="34"/>
      <c r="F509" s="34"/>
    </row>
    <row r="510" spans="3:6" x14ac:dyDescent="0.3">
      <c r="C510" s="34"/>
      <c r="D510" s="34"/>
      <c r="E510" s="34"/>
      <c r="F510" s="34"/>
    </row>
    <row r="511" spans="3:6" x14ac:dyDescent="0.3">
      <c r="C511" s="34"/>
      <c r="D511" s="34"/>
      <c r="E511" s="34"/>
      <c r="F511" s="34"/>
    </row>
    <row r="512" spans="3:6" x14ac:dyDescent="0.3">
      <c r="C512" s="34"/>
      <c r="D512" s="34"/>
      <c r="E512" s="34"/>
      <c r="F512" s="34"/>
    </row>
    <row r="513" spans="3:6" x14ac:dyDescent="0.3">
      <c r="C513" s="34"/>
      <c r="D513" s="34"/>
      <c r="E513" s="34"/>
      <c r="F513" s="34"/>
    </row>
    <row r="514" spans="3:6" x14ac:dyDescent="0.3">
      <c r="C514" s="34"/>
      <c r="D514" s="34"/>
      <c r="E514" s="34"/>
      <c r="F514" s="34"/>
    </row>
    <row r="515" spans="3:6" x14ac:dyDescent="0.3">
      <c r="C515" s="34"/>
      <c r="D515" s="34"/>
      <c r="E515" s="34"/>
      <c r="F515" s="34"/>
    </row>
    <row r="516" spans="3:6" x14ac:dyDescent="0.3">
      <c r="C516" s="34"/>
      <c r="D516" s="34"/>
      <c r="E516" s="34"/>
      <c r="F516" s="34"/>
    </row>
    <row r="517" spans="3:6" x14ac:dyDescent="0.3">
      <c r="C517" s="34"/>
      <c r="D517" s="34"/>
      <c r="E517" s="34"/>
      <c r="F517" s="34"/>
    </row>
    <row r="518" spans="3:6" x14ac:dyDescent="0.3">
      <c r="C518" s="34"/>
      <c r="D518" s="34"/>
      <c r="E518" s="34"/>
      <c r="F518" s="34"/>
    </row>
    <row r="519" spans="3:6" x14ac:dyDescent="0.3">
      <c r="C519" s="34"/>
      <c r="D519" s="34"/>
      <c r="E519" s="34"/>
      <c r="F519" s="34"/>
    </row>
    <row r="520" spans="3:6" x14ac:dyDescent="0.3">
      <c r="C520" s="34"/>
      <c r="D520" s="34"/>
      <c r="E520" s="34"/>
      <c r="F520" s="34"/>
    </row>
    <row r="521" spans="3:6" x14ac:dyDescent="0.3">
      <c r="C521" s="34"/>
      <c r="D521" s="34"/>
      <c r="E521" s="34"/>
      <c r="F521" s="34"/>
    </row>
    <row r="522" spans="3:6" x14ac:dyDescent="0.3">
      <c r="C522" s="34"/>
      <c r="D522" s="34"/>
      <c r="E522" s="34"/>
      <c r="F522" s="34"/>
    </row>
    <row r="523" spans="3:6" x14ac:dyDescent="0.3">
      <c r="C523" s="34"/>
      <c r="D523" s="34"/>
      <c r="E523" s="34"/>
      <c r="F523" s="34"/>
    </row>
    <row r="524" spans="3:6" x14ac:dyDescent="0.3">
      <c r="C524" s="34"/>
      <c r="D524" s="34"/>
      <c r="E524" s="34"/>
      <c r="F524" s="34"/>
    </row>
    <row r="525" spans="3:6" x14ac:dyDescent="0.3">
      <c r="C525" s="34"/>
      <c r="D525" s="34"/>
      <c r="E525" s="34"/>
      <c r="F525" s="34"/>
    </row>
    <row r="526" spans="3:6" x14ac:dyDescent="0.3">
      <c r="C526" s="34"/>
      <c r="D526" s="34"/>
      <c r="E526" s="34"/>
      <c r="F526" s="34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scale="50" fitToHeight="7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595"/>
  <sheetViews>
    <sheetView showGridLines="0" view="pageBreakPreview" zoomScaleNormal="70" zoomScaleSheetLayoutView="100" workbookViewId="0">
      <selection activeCell="K8" sqref="K8"/>
    </sheetView>
  </sheetViews>
  <sheetFormatPr baseColWidth="10" defaultRowHeight="14.4" x14ac:dyDescent="0.3"/>
  <cols>
    <col min="1" max="1" width="4.33203125" style="6" customWidth="1"/>
    <col min="2" max="2" width="55.21875" customWidth="1"/>
    <col min="3" max="5" width="14.5546875" customWidth="1"/>
    <col min="6" max="6" width="14.5546875" style="14" customWidth="1"/>
    <col min="7" max="7" width="15.21875" customWidth="1"/>
    <col min="8" max="8" width="14.44140625" customWidth="1"/>
    <col min="9" max="9" width="15.109375" customWidth="1"/>
    <col min="10" max="10" width="11.5546875" style="1"/>
  </cols>
  <sheetData>
    <row r="1" spans="1:10" x14ac:dyDescent="0.3">
      <c r="B1" s="2" t="s">
        <v>5</v>
      </c>
      <c r="C1" t="s">
        <v>95</v>
      </c>
      <c r="D1" s="21"/>
    </row>
    <row r="2" spans="1:10" ht="45" customHeight="1" x14ac:dyDescent="0.3">
      <c r="A2" s="336" t="s">
        <v>3299</v>
      </c>
      <c r="B2" s="336"/>
      <c r="C2" s="336"/>
      <c r="D2" s="336"/>
      <c r="E2" s="336"/>
      <c r="F2" s="336"/>
      <c r="G2" s="336"/>
    </row>
    <row r="3" spans="1:10" x14ac:dyDescent="0.3">
      <c r="B3" s="2" t="s">
        <v>61</v>
      </c>
      <c r="C3" s="12" t="s">
        <v>59</v>
      </c>
      <c r="D3" s="13"/>
      <c r="E3" s="13"/>
      <c r="F3" s="13"/>
      <c r="G3" s="13"/>
      <c r="H3" s="13"/>
      <c r="I3" s="13"/>
      <c r="J3" s="13"/>
    </row>
    <row r="4" spans="1:10" x14ac:dyDescent="0.3">
      <c r="B4" s="2" t="s">
        <v>60</v>
      </c>
      <c r="C4" t="s">
        <v>2021</v>
      </c>
      <c r="D4" t="s">
        <v>2529</v>
      </c>
      <c r="E4" t="s">
        <v>4065</v>
      </c>
      <c r="F4" t="s">
        <v>5089</v>
      </c>
      <c r="G4" t="s">
        <v>5246</v>
      </c>
      <c r="H4" t="s">
        <v>6650</v>
      </c>
      <c r="I4" t="s">
        <v>7222</v>
      </c>
      <c r="J4" s="7" t="s">
        <v>99</v>
      </c>
    </row>
    <row r="5" spans="1:10" x14ac:dyDescent="0.3">
      <c r="B5" s="3" t="s">
        <v>51</v>
      </c>
      <c r="C5" s="17"/>
      <c r="D5" s="17"/>
      <c r="E5" s="17"/>
      <c r="F5" s="17"/>
      <c r="G5" s="17"/>
      <c r="H5" s="17"/>
      <c r="I5" s="17"/>
      <c r="J5" s="23"/>
    </row>
    <row r="6" spans="1:10" x14ac:dyDescent="0.3">
      <c r="A6" s="6">
        <f>IF(SUM(C6:N6)=0,"",IF(SUM(C5:N5)=0,IF(SUM(C6:N6)&gt;0,1,A5+1),A5+1))</f>
        <v>1</v>
      </c>
      <c r="B6" s="4" t="s">
        <v>1055</v>
      </c>
      <c r="C6" s="5">
        <v>228.5</v>
      </c>
      <c r="D6" s="5">
        <v>249</v>
      </c>
      <c r="E6" s="5">
        <v>241</v>
      </c>
      <c r="F6" s="5"/>
      <c r="G6" s="5">
        <v>233.68333333333331</v>
      </c>
      <c r="H6" s="5">
        <v>242</v>
      </c>
      <c r="I6" s="5">
        <v>240</v>
      </c>
      <c r="J6" s="24">
        <v>1434.1833333333334</v>
      </c>
    </row>
    <row r="7" spans="1:10" x14ac:dyDescent="0.3">
      <c r="A7" s="6">
        <f t="shared" ref="A7:A70" si="0">IF(SUM(C7:N7)=0,"",IF(SUM(C6:N6)=0,IF(SUM(C7:N7)&gt;0,1,A6+1),A6+1))</f>
        <v>2</v>
      </c>
      <c r="B7" s="4" t="s">
        <v>2130</v>
      </c>
      <c r="C7" s="5">
        <v>239.66666666666666</v>
      </c>
      <c r="D7" s="5"/>
      <c r="E7" s="5">
        <v>221.8</v>
      </c>
      <c r="F7" s="5"/>
      <c r="G7" s="5"/>
      <c r="H7" s="5">
        <v>219.45</v>
      </c>
      <c r="I7" s="5">
        <v>209.48333333333335</v>
      </c>
      <c r="J7" s="24">
        <v>890.40000000000009</v>
      </c>
    </row>
    <row r="8" spans="1:10" x14ac:dyDescent="0.3">
      <c r="A8" s="6">
        <f t="shared" si="0"/>
        <v>3</v>
      </c>
      <c r="B8" s="4" t="s">
        <v>2124</v>
      </c>
      <c r="C8" s="5">
        <v>280</v>
      </c>
      <c r="D8" s="5"/>
      <c r="E8" s="5"/>
      <c r="F8" s="5">
        <v>243.2833333333333</v>
      </c>
      <c r="G8" s="5"/>
      <c r="H8" s="5"/>
      <c r="I8" s="5">
        <v>289.53333333333336</v>
      </c>
      <c r="J8" s="24">
        <v>812.81666666666661</v>
      </c>
    </row>
    <row r="9" spans="1:10" x14ac:dyDescent="0.3">
      <c r="A9" s="6">
        <f t="shared" si="0"/>
        <v>4</v>
      </c>
      <c r="B9" s="4" t="s">
        <v>3265</v>
      </c>
      <c r="C9" s="5"/>
      <c r="D9" s="5">
        <v>263</v>
      </c>
      <c r="E9" s="5"/>
      <c r="F9" s="5">
        <v>255.86666666666667</v>
      </c>
      <c r="G9" s="5"/>
      <c r="H9" s="5"/>
      <c r="I9" s="5">
        <v>260</v>
      </c>
      <c r="J9" s="24">
        <v>778.86666666666667</v>
      </c>
    </row>
    <row r="10" spans="1:10" x14ac:dyDescent="0.3">
      <c r="A10" s="6">
        <f t="shared" si="0"/>
        <v>5</v>
      </c>
      <c r="B10" s="4" t="s">
        <v>1186</v>
      </c>
      <c r="C10" s="5">
        <v>244.21666666666667</v>
      </c>
      <c r="D10" s="5">
        <v>245.28333333333333</v>
      </c>
      <c r="E10" s="5"/>
      <c r="F10" s="5">
        <v>242.51666666666668</v>
      </c>
      <c r="G10" s="5"/>
      <c r="H10" s="5"/>
      <c r="I10" s="5"/>
      <c r="J10" s="24">
        <v>732.01666666666665</v>
      </c>
    </row>
    <row r="11" spans="1:10" x14ac:dyDescent="0.3">
      <c r="A11" s="6">
        <f t="shared" si="0"/>
        <v>6</v>
      </c>
      <c r="B11" s="4" t="s">
        <v>2129</v>
      </c>
      <c r="C11" s="5">
        <v>246.25</v>
      </c>
      <c r="D11" s="5"/>
      <c r="E11" s="5"/>
      <c r="F11" s="5"/>
      <c r="G11" s="5">
        <v>178.75</v>
      </c>
      <c r="H11" s="5"/>
      <c r="I11" s="5">
        <v>204.25</v>
      </c>
      <c r="J11" s="24">
        <v>629.25</v>
      </c>
    </row>
    <row r="12" spans="1:10" x14ac:dyDescent="0.3">
      <c r="A12" s="6">
        <f t="shared" si="0"/>
        <v>7</v>
      </c>
      <c r="B12" s="4" t="s">
        <v>4082</v>
      </c>
      <c r="C12" s="5"/>
      <c r="D12" s="5"/>
      <c r="E12" s="5">
        <v>149.51666666666665</v>
      </c>
      <c r="F12" s="5"/>
      <c r="G12" s="5">
        <v>253.61666666666667</v>
      </c>
      <c r="H12" s="5"/>
      <c r="I12" s="5">
        <v>224.45</v>
      </c>
      <c r="J12" s="24">
        <v>627.58333333333326</v>
      </c>
    </row>
    <row r="13" spans="1:10" x14ac:dyDescent="0.3">
      <c r="A13" s="6">
        <f t="shared" si="0"/>
        <v>8</v>
      </c>
      <c r="B13" s="4" t="s">
        <v>2128</v>
      </c>
      <c r="C13" s="5">
        <v>254.93333333333334</v>
      </c>
      <c r="D13" s="5"/>
      <c r="E13" s="5">
        <v>139.03333333333333</v>
      </c>
      <c r="F13" s="5">
        <v>94.116666666666674</v>
      </c>
      <c r="G13" s="5"/>
      <c r="H13" s="5">
        <v>105.43333333333334</v>
      </c>
      <c r="I13" s="5"/>
      <c r="J13" s="24">
        <v>593.51666666666665</v>
      </c>
    </row>
    <row r="14" spans="1:10" x14ac:dyDescent="0.3">
      <c r="A14" s="6">
        <f t="shared" si="0"/>
        <v>9</v>
      </c>
      <c r="B14" s="4" t="s">
        <v>322</v>
      </c>
      <c r="C14" s="5">
        <v>79.999999869999996</v>
      </c>
      <c r="D14" s="5"/>
      <c r="E14" s="5">
        <v>231.86666666666667</v>
      </c>
      <c r="F14" s="5"/>
      <c r="G14" s="5"/>
      <c r="H14" s="5"/>
      <c r="I14" s="5">
        <v>272.66666666666669</v>
      </c>
      <c r="J14" s="24">
        <v>584.53333320333331</v>
      </c>
    </row>
    <row r="15" spans="1:10" x14ac:dyDescent="0.3">
      <c r="A15" s="6">
        <f t="shared" si="0"/>
        <v>10</v>
      </c>
      <c r="B15" s="4" t="s">
        <v>2127</v>
      </c>
      <c r="C15" s="5">
        <v>255</v>
      </c>
      <c r="D15" s="5"/>
      <c r="E15" s="5">
        <v>314.89999999999998</v>
      </c>
      <c r="F15" s="5"/>
      <c r="G15" s="5"/>
      <c r="H15" s="5"/>
      <c r="I15" s="5"/>
      <c r="J15" s="24">
        <v>569.9</v>
      </c>
    </row>
    <row r="16" spans="1:10" x14ac:dyDescent="0.3">
      <c r="A16" s="6">
        <f t="shared" si="0"/>
        <v>11</v>
      </c>
      <c r="B16" s="4" t="s">
        <v>5120</v>
      </c>
      <c r="C16" s="5"/>
      <c r="D16" s="5"/>
      <c r="E16" s="5"/>
      <c r="F16" s="5">
        <v>285.86666666666662</v>
      </c>
      <c r="G16" s="5">
        <v>272.58333333333331</v>
      </c>
      <c r="H16" s="5"/>
      <c r="I16" s="5"/>
      <c r="J16" s="24">
        <v>558.44999999999993</v>
      </c>
    </row>
    <row r="17" spans="1:10" x14ac:dyDescent="0.3">
      <c r="A17" s="6">
        <f t="shared" si="0"/>
        <v>12</v>
      </c>
      <c r="B17" s="4" t="s">
        <v>3264</v>
      </c>
      <c r="C17" s="5">
        <v>273.88333333333333</v>
      </c>
      <c r="D17" s="5"/>
      <c r="E17" s="5"/>
      <c r="F17" s="5">
        <v>271.90000000000003</v>
      </c>
      <c r="G17" s="5"/>
      <c r="H17" s="5"/>
      <c r="I17" s="5"/>
      <c r="J17" s="24">
        <v>545.7833333333333</v>
      </c>
    </row>
    <row r="18" spans="1:10" x14ac:dyDescent="0.3">
      <c r="A18" s="6">
        <f t="shared" si="0"/>
        <v>13</v>
      </c>
      <c r="B18" s="4" t="s">
        <v>2150</v>
      </c>
      <c r="C18" s="5">
        <v>119.99999993</v>
      </c>
      <c r="D18" s="5"/>
      <c r="E18" s="5"/>
      <c r="F18" s="5">
        <v>146.94999999999999</v>
      </c>
      <c r="G18" s="5"/>
      <c r="H18" s="5">
        <v>123.06666666666666</v>
      </c>
      <c r="I18" s="5">
        <v>152.46666666666667</v>
      </c>
      <c r="J18" s="24">
        <v>542.48333326333329</v>
      </c>
    </row>
    <row r="19" spans="1:10" x14ac:dyDescent="0.3">
      <c r="A19" s="6">
        <f t="shared" si="0"/>
        <v>14</v>
      </c>
      <c r="B19" s="4" t="s">
        <v>2125</v>
      </c>
      <c r="C19" s="5">
        <v>279.43333333333334</v>
      </c>
      <c r="D19" s="5"/>
      <c r="E19" s="5">
        <v>256.48333333333335</v>
      </c>
      <c r="F19" s="5"/>
      <c r="G19" s="5"/>
      <c r="H19" s="5"/>
      <c r="I19" s="5"/>
      <c r="J19" s="24">
        <v>535.91666666666674</v>
      </c>
    </row>
    <row r="20" spans="1:10" x14ac:dyDescent="0.3">
      <c r="A20" s="6">
        <f t="shared" si="0"/>
        <v>15</v>
      </c>
      <c r="B20" s="4" t="s">
        <v>4072</v>
      </c>
      <c r="C20" s="5"/>
      <c r="D20" s="5"/>
      <c r="E20" s="5">
        <v>262.39999999999998</v>
      </c>
      <c r="F20" s="5"/>
      <c r="G20" s="5">
        <v>263.73333333333335</v>
      </c>
      <c r="H20" s="5"/>
      <c r="I20" s="5"/>
      <c r="J20" s="24">
        <v>526.13333333333333</v>
      </c>
    </row>
    <row r="21" spans="1:10" x14ac:dyDescent="0.3">
      <c r="A21" s="6">
        <f t="shared" si="0"/>
        <v>16</v>
      </c>
      <c r="B21" s="4" t="s">
        <v>679</v>
      </c>
      <c r="C21" s="5">
        <v>212.75</v>
      </c>
      <c r="D21" s="5"/>
      <c r="E21" s="5">
        <v>125.08333333333334</v>
      </c>
      <c r="F21" s="5"/>
      <c r="G21" s="5"/>
      <c r="H21" s="5"/>
      <c r="I21" s="5">
        <v>183.35</v>
      </c>
      <c r="J21" s="24">
        <v>521.18333333333339</v>
      </c>
    </row>
    <row r="22" spans="1:10" x14ac:dyDescent="0.3">
      <c r="A22" s="6">
        <f t="shared" si="0"/>
        <v>17</v>
      </c>
      <c r="B22" s="4" t="s">
        <v>2135</v>
      </c>
      <c r="C22" s="5">
        <v>203.16666666666666</v>
      </c>
      <c r="D22" s="5"/>
      <c r="E22" s="5"/>
      <c r="F22" s="5">
        <v>314.83333333333331</v>
      </c>
      <c r="G22" s="5"/>
      <c r="H22" s="5"/>
      <c r="I22" s="5"/>
      <c r="J22" s="24">
        <v>518</v>
      </c>
    </row>
    <row r="23" spans="1:10" x14ac:dyDescent="0.3">
      <c r="A23" s="6">
        <f t="shared" si="0"/>
        <v>18</v>
      </c>
      <c r="B23" s="4" t="s">
        <v>754</v>
      </c>
      <c r="C23" s="5">
        <v>126.4</v>
      </c>
      <c r="D23" s="5"/>
      <c r="E23" s="5">
        <v>255.6</v>
      </c>
      <c r="F23" s="5"/>
      <c r="G23" s="5">
        <v>134.06666666666666</v>
      </c>
      <c r="H23" s="5"/>
      <c r="I23" s="5"/>
      <c r="J23" s="24">
        <v>516.06666666666661</v>
      </c>
    </row>
    <row r="24" spans="1:10" x14ac:dyDescent="0.3">
      <c r="A24" s="6">
        <f t="shared" si="0"/>
        <v>19</v>
      </c>
      <c r="B24" s="4" t="s">
        <v>4205</v>
      </c>
      <c r="C24" s="5"/>
      <c r="D24" s="5"/>
      <c r="E24" s="5"/>
      <c r="F24" s="5"/>
      <c r="G24" s="5">
        <v>280.3</v>
      </c>
      <c r="H24" s="5"/>
      <c r="I24" s="5">
        <v>233.05</v>
      </c>
      <c r="J24" s="24">
        <v>513.35</v>
      </c>
    </row>
    <row r="25" spans="1:10" x14ac:dyDescent="0.3">
      <c r="A25" s="6">
        <f t="shared" si="0"/>
        <v>20</v>
      </c>
      <c r="B25" s="4" t="s">
        <v>5910</v>
      </c>
      <c r="C25" s="5"/>
      <c r="D25" s="5"/>
      <c r="E25" s="5"/>
      <c r="F25" s="5"/>
      <c r="G25" s="5">
        <v>248.53333333333333</v>
      </c>
      <c r="H25" s="5"/>
      <c r="I25" s="5">
        <v>254.81666666666666</v>
      </c>
      <c r="J25" s="24">
        <v>503.35</v>
      </c>
    </row>
    <row r="26" spans="1:10" x14ac:dyDescent="0.3">
      <c r="A26" s="6">
        <f t="shared" si="0"/>
        <v>21</v>
      </c>
      <c r="B26" s="4" t="s">
        <v>2545</v>
      </c>
      <c r="C26" s="5"/>
      <c r="D26" s="5">
        <v>264.14999999999998</v>
      </c>
      <c r="E26" s="5"/>
      <c r="F26" s="5">
        <v>237.76666666666665</v>
      </c>
      <c r="G26" s="5"/>
      <c r="H26" s="5"/>
      <c r="I26" s="5"/>
      <c r="J26" s="24">
        <v>501.91666666666663</v>
      </c>
    </row>
    <row r="27" spans="1:10" x14ac:dyDescent="0.3">
      <c r="A27" s="6">
        <f t="shared" si="0"/>
        <v>22</v>
      </c>
      <c r="B27" s="4" t="s">
        <v>93</v>
      </c>
      <c r="C27" s="5">
        <v>272.95</v>
      </c>
      <c r="D27" s="5"/>
      <c r="E27" s="5"/>
      <c r="F27" s="5">
        <v>221.1</v>
      </c>
      <c r="G27" s="5"/>
      <c r="H27" s="5"/>
      <c r="I27" s="5"/>
      <c r="J27" s="24">
        <v>494.04999999999995</v>
      </c>
    </row>
    <row r="28" spans="1:10" x14ac:dyDescent="0.3">
      <c r="A28" s="6">
        <f t="shared" si="0"/>
        <v>23</v>
      </c>
      <c r="B28" s="4" t="s">
        <v>5909</v>
      </c>
      <c r="C28" s="5"/>
      <c r="D28" s="5"/>
      <c r="E28" s="5"/>
      <c r="F28" s="5"/>
      <c r="G28" s="5">
        <v>260.39999999999998</v>
      </c>
      <c r="H28" s="5"/>
      <c r="I28" s="5">
        <v>230.75</v>
      </c>
      <c r="J28" s="24">
        <v>491.15</v>
      </c>
    </row>
    <row r="29" spans="1:10" x14ac:dyDescent="0.3">
      <c r="A29" s="6">
        <f t="shared" si="0"/>
        <v>24</v>
      </c>
      <c r="B29" s="4" t="s">
        <v>5143</v>
      </c>
      <c r="C29" s="5"/>
      <c r="D29" s="5"/>
      <c r="E29" s="5"/>
      <c r="F29" s="5">
        <v>165.41666666666666</v>
      </c>
      <c r="G29" s="5">
        <v>162.89999999999998</v>
      </c>
      <c r="H29" s="5">
        <v>156.66666666666666</v>
      </c>
      <c r="I29" s="5"/>
      <c r="J29" s="24">
        <v>484.98333333333323</v>
      </c>
    </row>
    <row r="30" spans="1:10" x14ac:dyDescent="0.3">
      <c r="A30" s="6">
        <f t="shared" si="0"/>
        <v>25</v>
      </c>
      <c r="B30" s="4" t="s">
        <v>839</v>
      </c>
      <c r="C30" s="5">
        <v>172.78333333333333</v>
      </c>
      <c r="D30" s="5"/>
      <c r="E30" s="5">
        <v>170</v>
      </c>
      <c r="F30" s="5"/>
      <c r="G30" s="5"/>
      <c r="H30" s="5"/>
      <c r="I30" s="5">
        <v>140.15</v>
      </c>
      <c r="J30" s="24">
        <v>482.93333333333328</v>
      </c>
    </row>
    <row r="31" spans="1:10" x14ac:dyDescent="0.3">
      <c r="A31" s="6">
        <f t="shared" si="0"/>
        <v>26</v>
      </c>
      <c r="B31" s="4" t="s">
        <v>5913</v>
      </c>
      <c r="C31" s="5"/>
      <c r="D31" s="5"/>
      <c r="E31" s="5"/>
      <c r="F31" s="5"/>
      <c r="G31" s="5">
        <v>224.58333333333331</v>
      </c>
      <c r="H31" s="5"/>
      <c r="I31" s="5">
        <v>244.58333333333334</v>
      </c>
      <c r="J31" s="24">
        <v>469.16666666666663</v>
      </c>
    </row>
    <row r="32" spans="1:10" x14ac:dyDescent="0.3">
      <c r="A32" s="6">
        <f t="shared" si="0"/>
        <v>27</v>
      </c>
      <c r="B32" s="4" t="s">
        <v>3269</v>
      </c>
      <c r="C32" s="5">
        <v>240</v>
      </c>
      <c r="D32" s="5">
        <v>224.31666666666666</v>
      </c>
      <c r="E32" s="5"/>
      <c r="F32" s="5"/>
      <c r="G32" s="5"/>
      <c r="H32" s="5"/>
      <c r="I32" s="5"/>
      <c r="J32" s="24">
        <v>464.31666666666666</v>
      </c>
    </row>
    <row r="33" spans="1:10" x14ac:dyDescent="0.3">
      <c r="A33" s="6">
        <f t="shared" si="0"/>
        <v>28</v>
      </c>
      <c r="B33" s="4" t="s">
        <v>2567</v>
      </c>
      <c r="C33" s="5"/>
      <c r="D33" s="5">
        <v>249.95</v>
      </c>
      <c r="E33" s="5"/>
      <c r="F33" s="5"/>
      <c r="G33" s="5">
        <v>199.78333333333333</v>
      </c>
      <c r="H33" s="5"/>
      <c r="I33" s="5"/>
      <c r="J33" s="24">
        <v>449.73333333333335</v>
      </c>
    </row>
    <row r="34" spans="1:10" x14ac:dyDescent="0.3">
      <c r="A34" s="6">
        <f t="shared" si="0"/>
        <v>29</v>
      </c>
      <c r="B34" s="4" t="s">
        <v>2160</v>
      </c>
      <c r="C34" s="5">
        <v>70.833333333333329</v>
      </c>
      <c r="D34" s="5">
        <v>171.33333333333334</v>
      </c>
      <c r="E34" s="5"/>
      <c r="F34" s="5"/>
      <c r="G34" s="5">
        <v>206.36666666666667</v>
      </c>
      <c r="H34" s="5"/>
      <c r="I34" s="5"/>
      <c r="J34" s="24">
        <v>448.53333333333336</v>
      </c>
    </row>
    <row r="35" spans="1:10" x14ac:dyDescent="0.3">
      <c r="A35" s="6">
        <f t="shared" si="0"/>
        <v>30</v>
      </c>
      <c r="B35" s="4" t="s">
        <v>6657</v>
      </c>
      <c r="C35" s="5"/>
      <c r="D35" s="5"/>
      <c r="E35" s="5"/>
      <c r="F35" s="5"/>
      <c r="G35" s="5"/>
      <c r="H35" s="5">
        <v>222.76666666666668</v>
      </c>
      <c r="I35" s="5">
        <v>214.5</v>
      </c>
      <c r="J35" s="24">
        <v>437.26666666666665</v>
      </c>
    </row>
    <row r="36" spans="1:10" x14ac:dyDescent="0.3">
      <c r="A36" s="6">
        <f t="shared" si="0"/>
        <v>31</v>
      </c>
      <c r="B36" s="4" t="s">
        <v>4078</v>
      </c>
      <c r="C36" s="5"/>
      <c r="D36" s="5"/>
      <c r="E36" s="5">
        <v>188.65</v>
      </c>
      <c r="F36" s="5">
        <v>247.66666666666666</v>
      </c>
      <c r="G36" s="5"/>
      <c r="H36" s="5"/>
      <c r="I36" s="5"/>
      <c r="J36" s="24">
        <v>436.31666666666666</v>
      </c>
    </row>
    <row r="37" spans="1:10" x14ac:dyDescent="0.3">
      <c r="A37" s="6">
        <f t="shared" si="0"/>
        <v>32</v>
      </c>
      <c r="B37" s="4" t="s">
        <v>4074</v>
      </c>
      <c r="C37" s="5"/>
      <c r="D37" s="5"/>
      <c r="E37" s="5">
        <v>224.65</v>
      </c>
      <c r="F37" s="5"/>
      <c r="G37" s="5">
        <v>198.83333333333334</v>
      </c>
      <c r="H37" s="5"/>
      <c r="I37" s="5"/>
      <c r="J37" s="24">
        <v>423.48333333333335</v>
      </c>
    </row>
    <row r="38" spans="1:10" x14ac:dyDescent="0.3">
      <c r="A38" s="6">
        <f t="shared" si="0"/>
        <v>33</v>
      </c>
      <c r="B38" s="4" t="s">
        <v>4206</v>
      </c>
      <c r="C38" s="5"/>
      <c r="D38" s="5"/>
      <c r="E38" s="5"/>
      <c r="F38" s="5">
        <v>252.53333333333333</v>
      </c>
      <c r="G38" s="5">
        <v>166.18333333333334</v>
      </c>
      <c r="H38" s="5"/>
      <c r="I38" s="5"/>
      <c r="J38" s="24">
        <v>418.7166666666667</v>
      </c>
    </row>
    <row r="39" spans="1:10" x14ac:dyDescent="0.3">
      <c r="A39" s="6">
        <f t="shared" si="0"/>
        <v>34</v>
      </c>
      <c r="B39" s="4" t="s">
        <v>4075</v>
      </c>
      <c r="C39" s="5"/>
      <c r="D39" s="5"/>
      <c r="E39" s="5">
        <v>218.61666666666667</v>
      </c>
      <c r="F39" s="5">
        <v>198.93333333333334</v>
      </c>
      <c r="G39" s="5"/>
      <c r="H39" s="5"/>
      <c r="I39" s="5"/>
      <c r="J39" s="24">
        <v>417.55</v>
      </c>
    </row>
    <row r="40" spans="1:10" x14ac:dyDescent="0.3">
      <c r="A40" s="6">
        <f t="shared" si="0"/>
        <v>35</v>
      </c>
      <c r="B40" s="4" t="s">
        <v>3268</v>
      </c>
      <c r="C40" s="5"/>
      <c r="D40" s="5">
        <v>241.08333333333334</v>
      </c>
      <c r="E40" s="5">
        <v>176.46666666666667</v>
      </c>
      <c r="F40" s="5"/>
      <c r="G40" s="5"/>
      <c r="H40" s="5"/>
      <c r="I40" s="5"/>
      <c r="J40" s="24">
        <v>417.55</v>
      </c>
    </row>
    <row r="41" spans="1:10" x14ac:dyDescent="0.3">
      <c r="A41" s="6">
        <f t="shared" si="0"/>
        <v>36</v>
      </c>
      <c r="B41" s="4" t="s">
        <v>2569</v>
      </c>
      <c r="C41" s="5"/>
      <c r="D41" s="5">
        <v>125.75</v>
      </c>
      <c r="E41" s="5">
        <v>267.81666666666666</v>
      </c>
      <c r="F41" s="5"/>
      <c r="G41" s="5"/>
      <c r="H41" s="5"/>
      <c r="I41" s="5"/>
      <c r="J41" s="24">
        <v>393.56666666666666</v>
      </c>
    </row>
    <row r="42" spans="1:10" x14ac:dyDescent="0.3">
      <c r="A42" s="6">
        <f t="shared" si="0"/>
        <v>37</v>
      </c>
      <c r="B42" s="4" t="s">
        <v>2143</v>
      </c>
      <c r="C42" s="5">
        <v>147.1</v>
      </c>
      <c r="D42" s="5"/>
      <c r="E42" s="5"/>
      <c r="F42" s="5"/>
      <c r="G42" s="5"/>
      <c r="H42" s="5">
        <v>233.36666666666667</v>
      </c>
      <c r="I42" s="5"/>
      <c r="J42" s="24">
        <v>380.4666666666667</v>
      </c>
    </row>
    <row r="43" spans="1:10" x14ac:dyDescent="0.3">
      <c r="A43" s="6">
        <f t="shared" si="0"/>
        <v>38</v>
      </c>
      <c r="B43" s="4" t="s">
        <v>959</v>
      </c>
      <c r="C43" s="5">
        <v>143.48333333333335</v>
      </c>
      <c r="D43" s="5">
        <v>229.46666666666667</v>
      </c>
      <c r="E43" s="5"/>
      <c r="F43" s="5"/>
      <c r="G43" s="5"/>
      <c r="H43" s="5"/>
      <c r="I43" s="5"/>
      <c r="J43" s="24">
        <v>372.95000000000005</v>
      </c>
    </row>
    <row r="44" spans="1:10" x14ac:dyDescent="0.3">
      <c r="A44" s="6">
        <f t="shared" si="0"/>
        <v>39</v>
      </c>
      <c r="B44" s="4" t="s">
        <v>2138</v>
      </c>
      <c r="C44" s="5">
        <v>167.5</v>
      </c>
      <c r="D44" s="5">
        <v>203.16666666666666</v>
      </c>
      <c r="E44" s="5"/>
      <c r="F44" s="5"/>
      <c r="G44" s="5"/>
      <c r="H44" s="5"/>
      <c r="I44" s="5"/>
      <c r="J44" s="24">
        <v>370.66666666666663</v>
      </c>
    </row>
    <row r="45" spans="1:10" x14ac:dyDescent="0.3">
      <c r="A45" s="6">
        <f t="shared" si="0"/>
        <v>40</v>
      </c>
      <c r="B45" s="4" t="s">
        <v>3272</v>
      </c>
      <c r="C45" s="5"/>
      <c r="D45" s="5">
        <v>191.63333333333333</v>
      </c>
      <c r="E45" s="5"/>
      <c r="F45" s="5">
        <v>172.26666666666665</v>
      </c>
      <c r="G45" s="5"/>
      <c r="H45" s="5"/>
      <c r="I45" s="5"/>
      <c r="J45" s="24">
        <v>363.9</v>
      </c>
    </row>
    <row r="46" spans="1:10" x14ac:dyDescent="0.3">
      <c r="A46" s="6">
        <f t="shared" si="0"/>
        <v>41</v>
      </c>
      <c r="B46" s="4" t="s">
        <v>2539</v>
      </c>
      <c r="C46" s="5"/>
      <c r="D46" s="5">
        <v>360</v>
      </c>
      <c r="E46" s="5"/>
      <c r="F46" s="5"/>
      <c r="G46" s="5"/>
      <c r="H46" s="5"/>
      <c r="I46" s="5"/>
      <c r="J46" s="24">
        <v>360</v>
      </c>
    </row>
    <row r="47" spans="1:10" x14ac:dyDescent="0.3">
      <c r="A47" s="6">
        <f t="shared" si="0"/>
        <v>42</v>
      </c>
      <c r="B47" s="4" t="s">
        <v>5915</v>
      </c>
      <c r="C47" s="5"/>
      <c r="D47" s="5"/>
      <c r="E47" s="5"/>
      <c r="F47" s="5"/>
      <c r="G47" s="5">
        <v>163.95000000000002</v>
      </c>
      <c r="H47" s="5"/>
      <c r="I47" s="5">
        <v>194.25</v>
      </c>
      <c r="J47" s="24">
        <v>358.20000000000005</v>
      </c>
    </row>
    <row r="48" spans="1:10" x14ac:dyDescent="0.3">
      <c r="A48" s="6">
        <f t="shared" si="0"/>
        <v>43</v>
      </c>
      <c r="B48" s="4" t="s">
        <v>485</v>
      </c>
      <c r="C48" s="5">
        <v>161.46666666666667</v>
      </c>
      <c r="D48" s="5"/>
      <c r="E48" s="5"/>
      <c r="F48" s="5"/>
      <c r="G48" s="5">
        <v>196.63333333333333</v>
      </c>
      <c r="H48" s="5"/>
      <c r="I48" s="5"/>
      <c r="J48" s="24">
        <v>358.1</v>
      </c>
    </row>
    <row r="49" spans="1:10" x14ac:dyDescent="0.3">
      <c r="A49" s="6">
        <f t="shared" si="0"/>
        <v>44</v>
      </c>
      <c r="B49" s="4" t="s">
        <v>5140</v>
      </c>
      <c r="C49" s="5"/>
      <c r="D49" s="5"/>
      <c r="E49" s="5"/>
      <c r="F49" s="5">
        <v>202.85000000000002</v>
      </c>
      <c r="G49" s="5">
        <v>145.03333333333333</v>
      </c>
      <c r="H49" s="5"/>
      <c r="I49" s="5"/>
      <c r="J49" s="24">
        <v>347.88333333333333</v>
      </c>
    </row>
    <row r="50" spans="1:10" x14ac:dyDescent="0.3">
      <c r="A50" s="6">
        <f t="shared" si="0"/>
        <v>45</v>
      </c>
      <c r="B50" s="4" t="s">
        <v>1057</v>
      </c>
      <c r="C50" s="5">
        <v>120.81666666666666</v>
      </c>
      <c r="D50" s="5"/>
      <c r="E50" s="5"/>
      <c r="F50" s="5">
        <v>211.13333333333335</v>
      </c>
      <c r="G50" s="5"/>
      <c r="H50" s="5"/>
      <c r="I50" s="5"/>
      <c r="J50" s="24">
        <v>331.95000000000005</v>
      </c>
    </row>
    <row r="51" spans="1:10" x14ac:dyDescent="0.3">
      <c r="A51" s="6">
        <f t="shared" si="0"/>
        <v>46</v>
      </c>
      <c r="B51" s="4" t="s">
        <v>2144</v>
      </c>
      <c r="C51" s="5">
        <v>139.38333333333333</v>
      </c>
      <c r="D51" s="5"/>
      <c r="E51" s="5"/>
      <c r="F51" s="5">
        <v>192.49999999999997</v>
      </c>
      <c r="G51" s="5"/>
      <c r="H51" s="5"/>
      <c r="I51" s="5"/>
      <c r="J51" s="24">
        <v>331.88333333333333</v>
      </c>
    </row>
    <row r="52" spans="1:10" x14ac:dyDescent="0.3">
      <c r="A52" s="6">
        <f t="shared" si="0"/>
        <v>47</v>
      </c>
      <c r="B52" s="4" t="s">
        <v>2149</v>
      </c>
      <c r="C52" s="5">
        <v>120.25</v>
      </c>
      <c r="D52" s="5"/>
      <c r="E52" s="5"/>
      <c r="F52" s="5"/>
      <c r="G52" s="5">
        <v>211.61666666666667</v>
      </c>
      <c r="H52" s="5"/>
      <c r="I52" s="5"/>
      <c r="J52" s="24">
        <v>331.86666666666667</v>
      </c>
    </row>
    <row r="53" spans="1:10" x14ac:dyDescent="0.3">
      <c r="A53" s="6">
        <f t="shared" si="0"/>
        <v>48</v>
      </c>
      <c r="B53" s="4" t="s">
        <v>2152</v>
      </c>
      <c r="C53" s="5">
        <v>110.68333333333334</v>
      </c>
      <c r="D53" s="5"/>
      <c r="E53" s="5"/>
      <c r="F53" s="5"/>
      <c r="G53" s="5"/>
      <c r="H53" s="5">
        <v>214.68333333333334</v>
      </c>
      <c r="I53" s="5"/>
      <c r="J53" s="24">
        <v>325.36666666666667</v>
      </c>
    </row>
    <row r="54" spans="1:10" x14ac:dyDescent="0.3">
      <c r="A54" s="6">
        <f t="shared" si="0"/>
        <v>49</v>
      </c>
      <c r="B54" s="4" t="s">
        <v>4067</v>
      </c>
      <c r="C54" s="5"/>
      <c r="D54" s="5"/>
      <c r="E54" s="5">
        <v>325</v>
      </c>
      <c r="F54" s="5"/>
      <c r="G54" s="5"/>
      <c r="H54" s="5"/>
      <c r="I54" s="5"/>
      <c r="J54" s="24">
        <v>325</v>
      </c>
    </row>
    <row r="55" spans="1:10" x14ac:dyDescent="0.3">
      <c r="A55" s="6">
        <f t="shared" si="0"/>
        <v>50</v>
      </c>
      <c r="B55" s="4" t="s">
        <v>6636</v>
      </c>
      <c r="C55" s="5"/>
      <c r="D55" s="5"/>
      <c r="E55" s="5"/>
      <c r="F55" s="5"/>
      <c r="G55" s="5"/>
      <c r="H55" s="5">
        <v>324</v>
      </c>
      <c r="I55" s="5"/>
      <c r="J55" s="24">
        <v>324</v>
      </c>
    </row>
    <row r="56" spans="1:10" x14ac:dyDescent="0.3">
      <c r="A56" s="6">
        <f t="shared" si="0"/>
        <v>51</v>
      </c>
      <c r="B56" s="4" t="s">
        <v>4089</v>
      </c>
      <c r="C56" s="5"/>
      <c r="D56" s="5"/>
      <c r="E56" s="5">
        <v>96.533333333333331</v>
      </c>
      <c r="F56" s="5">
        <v>226.13333333333333</v>
      </c>
      <c r="G56" s="5"/>
      <c r="H56" s="5"/>
      <c r="I56" s="5"/>
      <c r="J56" s="24">
        <v>322.66666666666663</v>
      </c>
    </row>
    <row r="57" spans="1:10" x14ac:dyDescent="0.3">
      <c r="A57" s="6">
        <f t="shared" si="0"/>
        <v>52</v>
      </c>
      <c r="B57" s="4" t="s">
        <v>5918</v>
      </c>
      <c r="C57" s="5"/>
      <c r="D57" s="5"/>
      <c r="E57" s="5"/>
      <c r="F57" s="5"/>
      <c r="G57" s="5">
        <v>123.23333333333332</v>
      </c>
      <c r="H57" s="5"/>
      <c r="I57" s="5">
        <v>198</v>
      </c>
      <c r="J57" s="24">
        <v>321.23333333333335</v>
      </c>
    </row>
    <row r="58" spans="1:10" x14ac:dyDescent="0.3">
      <c r="A58" s="6">
        <f t="shared" si="0"/>
        <v>53</v>
      </c>
      <c r="B58" s="4" t="s">
        <v>7231</v>
      </c>
      <c r="C58" s="5"/>
      <c r="D58" s="5"/>
      <c r="E58" s="5"/>
      <c r="F58" s="5"/>
      <c r="G58" s="5"/>
      <c r="H58" s="5"/>
      <c r="I58" s="5">
        <v>320</v>
      </c>
      <c r="J58" s="24">
        <v>320</v>
      </c>
    </row>
    <row r="59" spans="1:10" x14ac:dyDescent="0.3">
      <c r="A59" s="6">
        <f t="shared" si="0"/>
        <v>54</v>
      </c>
      <c r="B59" s="4" t="s">
        <v>4068</v>
      </c>
      <c r="C59" s="5"/>
      <c r="D59" s="5"/>
      <c r="E59" s="5">
        <v>319.95</v>
      </c>
      <c r="F59" s="5"/>
      <c r="G59" s="5"/>
      <c r="H59" s="5"/>
      <c r="I59" s="5"/>
      <c r="J59" s="24">
        <v>319.95</v>
      </c>
    </row>
    <row r="60" spans="1:10" x14ac:dyDescent="0.3">
      <c r="A60" s="6">
        <f t="shared" si="0"/>
        <v>55</v>
      </c>
      <c r="B60" s="4" t="s">
        <v>3273</v>
      </c>
      <c r="C60" s="5"/>
      <c r="D60" s="5">
        <v>180.23333333333335</v>
      </c>
      <c r="E60" s="5"/>
      <c r="F60" s="5"/>
      <c r="G60" s="5">
        <v>137.5</v>
      </c>
      <c r="H60" s="5"/>
      <c r="I60" s="5"/>
      <c r="J60" s="24">
        <v>317.73333333333335</v>
      </c>
    </row>
    <row r="61" spans="1:10" x14ac:dyDescent="0.3">
      <c r="A61" s="6">
        <f t="shared" si="0"/>
        <v>56</v>
      </c>
      <c r="B61" s="4" t="s">
        <v>6637</v>
      </c>
      <c r="C61" s="5"/>
      <c r="D61" s="5"/>
      <c r="E61" s="5"/>
      <c r="F61" s="5"/>
      <c r="G61" s="5"/>
      <c r="H61" s="5">
        <v>311.33333333333331</v>
      </c>
      <c r="I61" s="5"/>
      <c r="J61" s="24">
        <v>311.33333333333331</v>
      </c>
    </row>
    <row r="62" spans="1:10" x14ac:dyDescent="0.3">
      <c r="A62" s="6">
        <f t="shared" si="0"/>
        <v>57</v>
      </c>
      <c r="B62" s="4" t="s">
        <v>7232</v>
      </c>
      <c r="C62" s="5"/>
      <c r="D62" s="5"/>
      <c r="E62" s="5"/>
      <c r="F62" s="5"/>
      <c r="G62" s="5"/>
      <c r="H62" s="5"/>
      <c r="I62" s="5">
        <v>311.26666666666665</v>
      </c>
      <c r="J62" s="24">
        <v>311.26666666666665</v>
      </c>
    </row>
    <row r="63" spans="1:10" x14ac:dyDescent="0.3">
      <c r="A63" s="6">
        <f t="shared" si="0"/>
        <v>58</v>
      </c>
      <c r="B63" s="4" t="s">
        <v>5118</v>
      </c>
      <c r="C63" s="5"/>
      <c r="D63" s="5"/>
      <c r="E63" s="5"/>
      <c r="F63" s="5">
        <v>309.59999999999997</v>
      </c>
      <c r="G63" s="5"/>
      <c r="H63" s="5"/>
      <c r="I63" s="5"/>
      <c r="J63" s="24">
        <v>309.59999999999997</v>
      </c>
    </row>
    <row r="64" spans="1:10" x14ac:dyDescent="0.3">
      <c r="A64" s="6">
        <f t="shared" si="0"/>
        <v>59</v>
      </c>
      <c r="B64" s="4" t="s">
        <v>5119</v>
      </c>
      <c r="C64" s="5"/>
      <c r="D64" s="5"/>
      <c r="E64" s="5"/>
      <c r="F64" s="5">
        <v>304.39999999999998</v>
      </c>
      <c r="G64" s="5"/>
      <c r="H64" s="5"/>
      <c r="I64" s="5"/>
      <c r="J64" s="24">
        <v>304.39999999999998</v>
      </c>
    </row>
    <row r="65" spans="1:10" x14ac:dyDescent="0.3">
      <c r="A65" s="6">
        <f t="shared" si="0"/>
        <v>60</v>
      </c>
      <c r="B65" s="4" t="s">
        <v>5126</v>
      </c>
      <c r="C65" s="5"/>
      <c r="D65" s="5"/>
      <c r="E65" s="5"/>
      <c r="F65" s="5"/>
      <c r="G65" s="5">
        <v>299.95</v>
      </c>
      <c r="H65" s="5"/>
      <c r="I65" s="5"/>
      <c r="J65" s="24">
        <v>299.95</v>
      </c>
    </row>
    <row r="66" spans="1:10" x14ac:dyDescent="0.3">
      <c r="A66" s="6">
        <f t="shared" si="0"/>
        <v>61</v>
      </c>
      <c r="B66" s="4" t="s">
        <v>7393</v>
      </c>
      <c r="C66" s="5"/>
      <c r="D66" s="5"/>
      <c r="E66" s="5"/>
      <c r="F66" s="5"/>
      <c r="G66" s="5"/>
      <c r="H66" s="5">
        <v>299.26666666666665</v>
      </c>
      <c r="I66" s="5"/>
      <c r="J66" s="24">
        <v>299.26666666666665</v>
      </c>
    </row>
    <row r="67" spans="1:10" x14ac:dyDescent="0.3">
      <c r="A67" s="6">
        <f t="shared" si="0"/>
        <v>62</v>
      </c>
      <c r="B67" s="4" t="s">
        <v>4069</v>
      </c>
      <c r="C67" s="5"/>
      <c r="D67" s="5"/>
      <c r="E67" s="5">
        <v>291.93333333333334</v>
      </c>
      <c r="F67" s="5"/>
      <c r="G67" s="5"/>
      <c r="H67" s="5"/>
      <c r="I67" s="5"/>
      <c r="J67" s="24">
        <v>291.93333333333334</v>
      </c>
    </row>
    <row r="68" spans="1:10" x14ac:dyDescent="0.3">
      <c r="A68" s="6">
        <f t="shared" si="0"/>
        <v>63</v>
      </c>
      <c r="B68" s="4" t="s">
        <v>5894</v>
      </c>
      <c r="C68" s="5"/>
      <c r="D68" s="5"/>
      <c r="E68" s="5"/>
      <c r="F68" s="5"/>
      <c r="G68" s="5">
        <v>284.98333333333335</v>
      </c>
      <c r="H68" s="5"/>
      <c r="I68" s="5"/>
      <c r="J68" s="24">
        <v>284.98333333333335</v>
      </c>
    </row>
    <row r="69" spans="1:10" x14ac:dyDescent="0.3">
      <c r="A69" s="6">
        <f t="shared" si="0"/>
        <v>64</v>
      </c>
      <c r="B69" s="4" t="s">
        <v>6679</v>
      </c>
      <c r="C69" s="5"/>
      <c r="D69" s="5"/>
      <c r="E69" s="5"/>
      <c r="F69" s="5"/>
      <c r="G69" s="5"/>
      <c r="H69" s="5">
        <v>284.89999999999998</v>
      </c>
      <c r="I69" s="5"/>
      <c r="J69" s="24">
        <v>284.89999999999998</v>
      </c>
    </row>
    <row r="70" spans="1:10" x14ac:dyDescent="0.3">
      <c r="A70" s="6">
        <f t="shared" si="0"/>
        <v>65</v>
      </c>
      <c r="B70" s="4" t="s">
        <v>2123</v>
      </c>
      <c r="C70" s="5">
        <v>284.48333333333335</v>
      </c>
      <c r="D70" s="5"/>
      <c r="E70" s="5"/>
      <c r="F70" s="5"/>
      <c r="G70" s="5"/>
      <c r="H70" s="5"/>
      <c r="I70" s="5"/>
      <c r="J70" s="24">
        <v>284.48333333333335</v>
      </c>
    </row>
    <row r="71" spans="1:10" x14ac:dyDescent="0.3">
      <c r="A71" s="6">
        <f t="shared" ref="A71:A134" si="1">IF(SUM(C71:N71)=0,"",IF(SUM(C70:N70)=0,IF(SUM(C71:N71)&gt;0,1,A70+1),A70+1))</f>
        <v>66</v>
      </c>
      <c r="B71" s="4" t="s">
        <v>7233</v>
      </c>
      <c r="C71" s="5"/>
      <c r="D71" s="5"/>
      <c r="E71" s="5"/>
      <c r="F71" s="5"/>
      <c r="G71" s="5"/>
      <c r="H71" s="5"/>
      <c r="I71" s="5">
        <v>284.48333333333335</v>
      </c>
      <c r="J71" s="24">
        <v>284.48333333333335</v>
      </c>
    </row>
    <row r="72" spans="1:10" x14ac:dyDescent="0.3">
      <c r="A72" s="6">
        <f t="shared" si="1"/>
        <v>67</v>
      </c>
      <c r="B72" s="4" t="s">
        <v>3263</v>
      </c>
      <c r="C72" s="5"/>
      <c r="D72" s="5">
        <v>284</v>
      </c>
      <c r="E72" s="5"/>
      <c r="F72" s="5"/>
      <c r="G72" s="5"/>
      <c r="H72" s="5"/>
      <c r="I72" s="5"/>
      <c r="J72" s="24">
        <v>284</v>
      </c>
    </row>
    <row r="73" spans="1:10" x14ac:dyDescent="0.3">
      <c r="A73" s="6">
        <f t="shared" si="1"/>
        <v>68</v>
      </c>
      <c r="B73" s="4" t="s">
        <v>5133</v>
      </c>
      <c r="C73" s="5"/>
      <c r="D73" s="5"/>
      <c r="E73" s="5"/>
      <c r="F73" s="5">
        <v>281.8</v>
      </c>
      <c r="G73" s="5"/>
      <c r="H73" s="5"/>
      <c r="I73" s="5"/>
      <c r="J73" s="24">
        <v>281.8</v>
      </c>
    </row>
    <row r="74" spans="1:10" x14ac:dyDescent="0.3">
      <c r="A74" s="6">
        <f t="shared" si="1"/>
        <v>69</v>
      </c>
      <c r="B74" s="4" t="s">
        <v>7234</v>
      </c>
      <c r="C74" s="5"/>
      <c r="D74" s="5"/>
      <c r="E74" s="5"/>
      <c r="F74" s="5"/>
      <c r="G74" s="5"/>
      <c r="H74" s="5"/>
      <c r="I74" s="5">
        <v>280</v>
      </c>
      <c r="J74" s="24">
        <v>280</v>
      </c>
    </row>
    <row r="75" spans="1:10" x14ac:dyDescent="0.3">
      <c r="A75" s="6">
        <f t="shared" si="1"/>
        <v>70</v>
      </c>
      <c r="B75" s="4" t="s">
        <v>5895</v>
      </c>
      <c r="C75" s="5"/>
      <c r="D75" s="5"/>
      <c r="E75" s="5"/>
      <c r="F75" s="5"/>
      <c r="G75" s="5">
        <v>278.38333333333333</v>
      </c>
      <c r="H75" s="5"/>
      <c r="I75" s="5"/>
      <c r="J75" s="24">
        <v>278.38333333333333</v>
      </c>
    </row>
    <row r="76" spans="1:10" x14ac:dyDescent="0.3">
      <c r="A76" s="6">
        <f t="shared" si="1"/>
        <v>71</v>
      </c>
      <c r="B76" s="4" t="s">
        <v>4070</v>
      </c>
      <c r="C76" s="5"/>
      <c r="D76" s="5"/>
      <c r="E76" s="5">
        <v>278.01666666666665</v>
      </c>
      <c r="F76" s="5"/>
      <c r="G76" s="5"/>
      <c r="H76" s="5"/>
      <c r="I76" s="5"/>
      <c r="J76" s="24">
        <v>278.01666666666665</v>
      </c>
    </row>
    <row r="77" spans="1:10" x14ac:dyDescent="0.3">
      <c r="A77" s="6">
        <f t="shared" si="1"/>
        <v>72</v>
      </c>
      <c r="B77" s="4" t="s">
        <v>4219</v>
      </c>
      <c r="C77" s="5"/>
      <c r="D77" s="5"/>
      <c r="E77" s="5"/>
      <c r="F77" s="5"/>
      <c r="G77" s="5">
        <v>275.26666666666665</v>
      </c>
      <c r="H77" s="5"/>
      <c r="I77" s="5"/>
      <c r="J77" s="24">
        <v>275.26666666666665</v>
      </c>
    </row>
    <row r="78" spans="1:10" x14ac:dyDescent="0.3">
      <c r="A78" s="6">
        <f t="shared" si="1"/>
        <v>73</v>
      </c>
      <c r="B78" s="4" t="s">
        <v>2148</v>
      </c>
      <c r="C78" s="5">
        <v>125.68333333333334</v>
      </c>
      <c r="D78" s="5"/>
      <c r="E78" s="5"/>
      <c r="F78" s="5">
        <v>146.06666666666666</v>
      </c>
      <c r="G78" s="5"/>
      <c r="H78" s="5"/>
      <c r="I78" s="5"/>
      <c r="J78" s="24">
        <v>271.75</v>
      </c>
    </row>
    <row r="79" spans="1:10" x14ac:dyDescent="0.3">
      <c r="A79" s="6">
        <f t="shared" si="1"/>
        <v>74</v>
      </c>
      <c r="B79" s="4" t="s">
        <v>2126</v>
      </c>
      <c r="C79" s="5">
        <v>268.8</v>
      </c>
      <c r="D79" s="5"/>
      <c r="E79" s="5"/>
      <c r="F79" s="5"/>
      <c r="G79" s="5"/>
      <c r="H79" s="5"/>
      <c r="I79" s="5"/>
      <c r="J79" s="24">
        <v>268.8</v>
      </c>
    </row>
    <row r="80" spans="1:10" x14ac:dyDescent="0.3">
      <c r="A80" s="6">
        <f t="shared" si="1"/>
        <v>75</v>
      </c>
      <c r="B80" s="4" t="s">
        <v>5908</v>
      </c>
      <c r="C80" s="5"/>
      <c r="D80" s="5"/>
      <c r="E80" s="5"/>
      <c r="F80" s="5"/>
      <c r="G80" s="5">
        <v>266.85000000000002</v>
      </c>
      <c r="H80" s="5"/>
      <c r="I80" s="5"/>
      <c r="J80" s="24">
        <v>266.85000000000002</v>
      </c>
    </row>
    <row r="81" spans="1:10" x14ac:dyDescent="0.3">
      <c r="A81" s="6">
        <f t="shared" si="1"/>
        <v>76</v>
      </c>
      <c r="B81" s="4" t="s">
        <v>6651</v>
      </c>
      <c r="C81" s="5"/>
      <c r="D81" s="5"/>
      <c r="E81" s="5"/>
      <c r="F81" s="5"/>
      <c r="G81" s="5"/>
      <c r="H81" s="5">
        <v>263.5</v>
      </c>
      <c r="I81" s="5"/>
      <c r="J81" s="24">
        <v>263.5</v>
      </c>
    </row>
    <row r="82" spans="1:10" x14ac:dyDescent="0.3">
      <c r="A82" s="6">
        <f t="shared" si="1"/>
        <v>77</v>
      </c>
      <c r="B82" s="4" t="s">
        <v>4071</v>
      </c>
      <c r="C82" s="5"/>
      <c r="D82" s="5"/>
      <c r="E82" s="5">
        <v>263</v>
      </c>
      <c r="F82" s="5"/>
      <c r="G82" s="5"/>
      <c r="H82" s="5"/>
      <c r="I82" s="5"/>
      <c r="J82" s="24">
        <v>263</v>
      </c>
    </row>
    <row r="83" spans="1:10" x14ac:dyDescent="0.3">
      <c r="A83" s="6">
        <f t="shared" si="1"/>
        <v>78</v>
      </c>
      <c r="B83" s="4" t="s">
        <v>4073</v>
      </c>
      <c r="C83" s="5"/>
      <c r="D83" s="5"/>
      <c r="E83" s="5">
        <v>261.14999999999998</v>
      </c>
      <c r="F83" s="5"/>
      <c r="G83" s="5"/>
      <c r="H83" s="5"/>
      <c r="I83" s="5"/>
      <c r="J83" s="24">
        <v>261.14999999999998</v>
      </c>
    </row>
    <row r="84" spans="1:10" x14ac:dyDescent="0.3">
      <c r="A84" s="6">
        <f t="shared" si="1"/>
        <v>79</v>
      </c>
      <c r="B84" s="4" t="s">
        <v>5134</v>
      </c>
      <c r="C84" s="5"/>
      <c r="D84" s="5"/>
      <c r="E84" s="5"/>
      <c r="F84" s="5">
        <v>260.2</v>
      </c>
      <c r="G84" s="5"/>
      <c r="H84" s="5"/>
      <c r="I84" s="5"/>
      <c r="J84" s="24">
        <v>260.2</v>
      </c>
    </row>
    <row r="85" spans="1:10" x14ac:dyDescent="0.3">
      <c r="A85" s="6">
        <f t="shared" si="1"/>
        <v>80</v>
      </c>
      <c r="B85" s="4" t="s">
        <v>484</v>
      </c>
      <c r="C85" s="5">
        <v>260</v>
      </c>
      <c r="D85" s="5"/>
      <c r="E85" s="5"/>
      <c r="F85" s="5"/>
      <c r="G85" s="5"/>
      <c r="H85" s="5"/>
      <c r="I85" s="5"/>
      <c r="J85" s="24">
        <v>260</v>
      </c>
    </row>
    <row r="86" spans="1:10" x14ac:dyDescent="0.3">
      <c r="A86" s="6">
        <f t="shared" si="1"/>
        <v>81</v>
      </c>
      <c r="B86" s="4" t="s">
        <v>4084</v>
      </c>
      <c r="C86" s="5"/>
      <c r="D86" s="5"/>
      <c r="E86" s="5">
        <v>137.31666666666666</v>
      </c>
      <c r="F86" s="5"/>
      <c r="G86" s="5"/>
      <c r="H86" s="5"/>
      <c r="I86" s="5">
        <v>122.16666666666667</v>
      </c>
      <c r="J86" s="24">
        <v>259.48333333333335</v>
      </c>
    </row>
    <row r="87" spans="1:10" x14ac:dyDescent="0.3">
      <c r="A87" s="6">
        <f t="shared" si="1"/>
        <v>82</v>
      </c>
      <c r="B87" s="4" t="s">
        <v>2546</v>
      </c>
      <c r="C87" s="5"/>
      <c r="D87" s="5">
        <v>259.08333333333331</v>
      </c>
      <c r="E87" s="5"/>
      <c r="F87" s="5"/>
      <c r="G87" s="5"/>
      <c r="H87" s="5"/>
      <c r="I87" s="5"/>
      <c r="J87" s="24">
        <v>259.08333333333331</v>
      </c>
    </row>
    <row r="88" spans="1:10" x14ac:dyDescent="0.3">
      <c r="A88" s="6">
        <f t="shared" si="1"/>
        <v>83</v>
      </c>
      <c r="B88" s="4" t="s">
        <v>6652</v>
      </c>
      <c r="C88" s="5"/>
      <c r="D88" s="5"/>
      <c r="E88" s="5"/>
      <c r="F88" s="5"/>
      <c r="G88" s="5"/>
      <c r="H88" s="5">
        <v>258.46666666666664</v>
      </c>
      <c r="I88" s="5"/>
      <c r="J88" s="24">
        <v>258.46666666666664</v>
      </c>
    </row>
    <row r="89" spans="1:10" x14ac:dyDescent="0.3">
      <c r="A89" s="6">
        <f t="shared" si="1"/>
        <v>84</v>
      </c>
      <c r="B89" s="4" t="s">
        <v>2134</v>
      </c>
      <c r="C89" s="5"/>
      <c r="D89" s="5"/>
      <c r="E89" s="5">
        <v>257.36666666666667</v>
      </c>
      <c r="F89" s="5"/>
      <c r="G89" s="5"/>
      <c r="H89" s="5"/>
      <c r="I89" s="5"/>
      <c r="J89" s="24">
        <v>257.36666666666667</v>
      </c>
    </row>
    <row r="90" spans="1:10" x14ac:dyDescent="0.3">
      <c r="A90" s="6">
        <f t="shared" si="1"/>
        <v>85</v>
      </c>
      <c r="B90" s="4" t="s">
        <v>3266</v>
      </c>
      <c r="C90" s="5"/>
      <c r="D90" s="5">
        <v>255.75</v>
      </c>
      <c r="E90" s="5"/>
      <c r="F90" s="5"/>
      <c r="G90" s="5"/>
      <c r="H90" s="5"/>
      <c r="I90" s="5"/>
      <c r="J90" s="24">
        <v>255.75</v>
      </c>
    </row>
    <row r="91" spans="1:10" x14ac:dyDescent="0.3">
      <c r="A91" s="6">
        <f t="shared" si="1"/>
        <v>86</v>
      </c>
      <c r="B91" s="4" t="s">
        <v>7235</v>
      </c>
      <c r="C91" s="5"/>
      <c r="D91" s="5"/>
      <c r="E91" s="5"/>
      <c r="F91" s="5"/>
      <c r="G91" s="5"/>
      <c r="H91" s="5"/>
      <c r="I91" s="5">
        <v>255.5</v>
      </c>
      <c r="J91" s="24">
        <v>255.5</v>
      </c>
    </row>
    <row r="92" spans="1:10" x14ac:dyDescent="0.3">
      <c r="A92" s="6">
        <f t="shared" si="1"/>
        <v>87</v>
      </c>
      <c r="B92" s="4" t="s">
        <v>3267</v>
      </c>
      <c r="C92" s="5"/>
      <c r="D92" s="5">
        <v>253.83333333333334</v>
      </c>
      <c r="E92" s="5"/>
      <c r="F92" s="5"/>
      <c r="G92" s="5"/>
      <c r="H92" s="5"/>
      <c r="I92" s="5"/>
      <c r="J92" s="24">
        <v>253.83333333333334</v>
      </c>
    </row>
    <row r="93" spans="1:10" x14ac:dyDescent="0.3">
      <c r="A93" s="6">
        <f t="shared" si="1"/>
        <v>88</v>
      </c>
      <c r="B93" s="4" t="s">
        <v>5151</v>
      </c>
      <c r="C93" s="5"/>
      <c r="D93" s="5"/>
      <c r="E93" s="5"/>
      <c r="F93" s="5">
        <v>103.61666666666667</v>
      </c>
      <c r="G93" s="5">
        <v>147.06666666666666</v>
      </c>
      <c r="H93" s="5"/>
      <c r="I93" s="5"/>
      <c r="J93" s="24">
        <v>250.68333333333334</v>
      </c>
    </row>
    <row r="94" spans="1:10" x14ac:dyDescent="0.3">
      <c r="A94" s="6">
        <f t="shared" si="1"/>
        <v>89</v>
      </c>
      <c r="B94" s="4" t="s">
        <v>7236</v>
      </c>
      <c r="C94" s="5"/>
      <c r="D94" s="5"/>
      <c r="E94" s="5"/>
      <c r="F94" s="5"/>
      <c r="G94" s="5"/>
      <c r="H94" s="5"/>
      <c r="I94" s="5">
        <v>249.71666666666667</v>
      </c>
      <c r="J94" s="24">
        <v>249.71666666666667</v>
      </c>
    </row>
    <row r="95" spans="1:10" x14ac:dyDescent="0.3">
      <c r="A95" s="6">
        <f t="shared" si="1"/>
        <v>90</v>
      </c>
      <c r="B95" s="4" t="s">
        <v>2568</v>
      </c>
      <c r="C95" s="5"/>
      <c r="D95" s="5">
        <v>244.9</v>
      </c>
      <c r="E95" s="5"/>
      <c r="F95" s="5"/>
      <c r="G95" s="5"/>
      <c r="H95" s="5"/>
      <c r="I95" s="5"/>
      <c r="J95" s="24">
        <v>244.9</v>
      </c>
    </row>
    <row r="96" spans="1:10" x14ac:dyDescent="0.3">
      <c r="A96" s="6">
        <f t="shared" si="1"/>
        <v>91</v>
      </c>
      <c r="B96" s="4" t="s">
        <v>5135</v>
      </c>
      <c r="C96" s="5"/>
      <c r="D96" s="5"/>
      <c r="E96" s="5"/>
      <c r="F96" s="5">
        <v>241</v>
      </c>
      <c r="G96" s="5"/>
      <c r="H96" s="5"/>
      <c r="I96" s="5"/>
      <c r="J96" s="24">
        <v>241</v>
      </c>
    </row>
    <row r="97" spans="1:10" x14ac:dyDescent="0.3">
      <c r="A97" s="6">
        <f t="shared" si="1"/>
        <v>92</v>
      </c>
      <c r="B97" s="4" t="s">
        <v>5154</v>
      </c>
      <c r="C97" s="5"/>
      <c r="D97" s="5"/>
      <c r="E97" s="5"/>
      <c r="F97" s="5">
        <v>65.86666666666666</v>
      </c>
      <c r="G97" s="5">
        <v>175.08333333333331</v>
      </c>
      <c r="H97" s="5"/>
      <c r="I97" s="5"/>
      <c r="J97" s="24">
        <v>240.95</v>
      </c>
    </row>
    <row r="98" spans="1:10" x14ac:dyDescent="0.3">
      <c r="A98" s="6">
        <f t="shared" si="1"/>
        <v>93</v>
      </c>
      <c r="B98" s="4" t="s">
        <v>2157</v>
      </c>
      <c r="C98" s="5">
        <v>79.999999860000003</v>
      </c>
      <c r="D98" s="5"/>
      <c r="E98" s="5">
        <v>160.69999999999999</v>
      </c>
      <c r="F98" s="5"/>
      <c r="G98" s="5"/>
      <c r="H98" s="5"/>
      <c r="I98" s="5"/>
      <c r="J98" s="24">
        <v>240.69999985999999</v>
      </c>
    </row>
    <row r="99" spans="1:10" x14ac:dyDescent="0.3">
      <c r="A99" s="6">
        <f t="shared" si="1"/>
        <v>94</v>
      </c>
      <c r="B99" s="4" t="s">
        <v>5937</v>
      </c>
      <c r="C99" s="5"/>
      <c r="D99" s="5"/>
      <c r="E99" s="5"/>
      <c r="F99" s="5"/>
      <c r="G99" s="5">
        <v>239.73333333333335</v>
      </c>
      <c r="H99" s="5"/>
      <c r="I99" s="5"/>
      <c r="J99" s="24">
        <v>239.73333333333335</v>
      </c>
    </row>
    <row r="100" spans="1:10" x14ac:dyDescent="0.3">
      <c r="A100" s="6">
        <f t="shared" si="1"/>
        <v>95</v>
      </c>
      <c r="B100" s="4" t="s">
        <v>5911</v>
      </c>
      <c r="C100" s="5"/>
      <c r="D100" s="5"/>
      <c r="E100" s="5"/>
      <c r="F100" s="5"/>
      <c r="G100" s="5">
        <v>239.7</v>
      </c>
      <c r="H100" s="5"/>
      <c r="I100" s="5"/>
      <c r="J100" s="24">
        <v>239.7</v>
      </c>
    </row>
    <row r="101" spans="1:10" x14ac:dyDescent="0.3">
      <c r="A101" s="6">
        <f t="shared" si="1"/>
        <v>96</v>
      </c>
      <c r="B101" s="4" t="s">
        <v>6638</v>
      </c>
      <c r="C101" s="5"/>
      <c r="D101" s="5"/>
      <c r="E101" s="5"/>
      <c r="F101" s="5"/>
      <c r="G101" s="5"/>
      <c r="H101" s="5">
        <v>239.15</v>
      </c>
      <c r="I101" s="5"/>
      <c r="J101" s="24">
        <v>239.15</v>
      </c>
    </row>
    <row r="102" spans="1:10" x14ac:dyDescent="0.3">
      <c r="A102" s="6">
        <f t="shared" si="1"/>
        <v>97</v>
      </c>
      <c r="B102" s="4" t="s">
        <v>6653</v>
      </c>
      <c r="C102" s="5"/>
      <c r="D102" s="5"/>
      <c r="E102" s="5"/>
      <c r="F102" s="5"/>
      <c r="G102" s="5"/>
      <c r="H102" s="5">
        <v>238.84999999999997</v>
      </c>
      <c r="I102" s="5"/>
      <c r="J102" s="24">
        <v>238.84999999999997</v>
      </c>
    </row>
    <row r="103" spans="1:10" x14ac:dyDescent="0.3">
      <c r="A103" s="6">
        <f t="shared" si="1"/>
        <v>98</v>
      </c>
      <c r="B103" s="4" t="s">
        <v>7237</v>
      </c>
      <c r="C103" s="5"/>
      <c r="D103" s="5"/>
      <c r="E103" s="5"/>
      <c r="F103" s="5"/>
      <c r="G103" s="5"/>
      <c r="H103" s="5"/>
      <c r="I103" s="5">
        <v>237.08333333333334</v>
      </c>
      <c r="J103" s="24">
        <v>237.08333333333334</v>
      </c>
    </row>
    <row r="104" spans="1:10" x14ac:dyDescent="0.3">
      <c r="A104" s="6">
        <f t="shared" si="1"/>
        <v>99</v>
      </c>
      <c r="B104" s="4" t="s">
        <v>5136</v>
      </c>
      <c r="C104" s="5"/>
      <c r="D104" s="5"/>
      <c r="E104" s="5"/>
      <c r="F104" s="5">
        <v>235.65</v>
      </c>
      <c r="G104" s="5"/>
      <c r="H104" s="5"/>
      <c r="I104" s="5"/>
      <c r="J104" s="24">
        <v>235.65</v>
      </c>
    </row>
    <row r="105" spans="1:10" x14ac:dyDescent="0.3">
      <c r="A105" s="6">
        <f t="shared" si="1"/>
        <v>100</v>
      </c>
      <c r="B105" s="4" t="s">
        <v>5156</v>
      </c>
      <c r="C105" s="5"/>
      <c r="D105" s="5"/>
      <c r="E105" s="5"/>
      <c r="F105" s="5">
        <v>47.716666666666669</v>
      </c>
      <c r="G105" s="5">
        <v>187.43333333333334</v>
      </c>
      <c r="H105" s="5"/>
      <c r="I105" s="5"/>
      <c r="J105" s="24">
        <v>235.15</v>
      </c>
    </row>
    <row r="106" spans="1:10" x14ac:dyDescent="0.3">
      <c r="A106" s="6">
        <f t="shared" si="1"/>
        <v>101</v>
      </c>
      <c r="B106" s="4" t="s">
        <v>6654</v>
      </c>
      <c r="C106" s="5"/>
      <c r="D106" s="5"/>
      <c r="E106" s="5"/>
      <c r="F106" s="5"/>
      <c r="G106" s="5"/>
      <c r="H106" s="5">
        <v>233.74999999999997</v>
      </c>
      <c r="I106" s="5"/>
      <c r="J106" s="24">
        <v>233.74999999999997</v>
      </c>
    </row>
    <row r="107" spans="1:10" x14ac:dyDescent="0.3">
      <c r="A107" s="6">
        <f t="shared" si="1"/>
        <v>102</v>
      </c>
      <c r="B107" s="4" t="s">
        <v>2541</v>
      </c>
      <c r="C107" s="5"/>
      <c r="D107" s="5">
        <v>233.18333333333334</v>
      </c>
      <c r="E107" s="5"/>
      <c r="F107" s="5"/>
      <c r="G107" s="5"/>
      <c r="H107" s="5"/>
      <c r="I107" s="5"/>
      <c r="J107" s="24">
        <v>233.18333333333334</v>
      </c>
    </row>
    <row r="108" spans="1:10" x14ac:dyDescent="0.3">
      <c r="A108" s="6">
        <f t="shared" si="1"/>
        <v>103</v>
      </c>
      <c r="B108" s="4" t="s">
        <v>5912</v>
      </c>
      <c r="C108" s="5"/>
      <c r="D108" s="5"/>
      <c r="E108" s="5"/>
      <c r="F108" s="5"/>
      <c r="G108" s="5">
        <v>231.61666666666667</v>
      </c>
      <c r="H108" s="5"/>
      <c r="I108" s="5"/>
      <c r="J108" s="24">
        <v>231.61666666666667</v>
      </c>
    </row>
    <row r="109" spans="1:10" x14ac:dyDescent="0.3">
      <c r="A109" s="6">
        <f t="shared" si="1"/>
        <v>104</v>
      </c>
      <c r="B109" s="4" t="s">
        <v>958</v>
      </c>
      <c r="C109" s="5">
        <v>79.999999900000006</v>
      </c>
      <c r="D109" s="5">
        <v>149.41666666666669</v>
      </c>
      <c r="E109" s="5"/>
      <c r="F109" s="5"/>
      <c r="G109" s="5"/>
      <c r="H109" s="5"/>
      <c r="I109" s="5"/>
      <c r="J109" s="24">
        <v>229.41666656666669</v>
      </c>
    </row>
    <row r="110" spans="1:10" x14ac:dyDescent="0.3">
      <c r="A110" s="6">
        <f t="shared" si="1"/>
        <v>105</v>
      </c>
      <c r="B110" s="4" t="s">
        <v>6655</v>
      </c>
      <c r="C110" s="5"/>
      <c r="D110" s="5"/>
      <c r="E110" s="5"/>
      <c r="F110" s="5"/>
      <c r="G110" s="5"/>
      <c r="H110" s="5">
        <v>228.7</v>
      </c>
      <c r="I110" s="5"/>
      <c r="J110" s="24">
        <v>228.7</v>
      </c>
    </row>
    <row r="111" spans="1:10" x14ac:dyDescent="0.3">
      <c r="A111" s="6">
        <f t="shared" si="1"/>
        <v>106</v>
      </c>
      <c r="B111" s="4" t="s">
        <v>2131</v>
      </c>
      <c r="C111" s="5">
        <v>226.03333333333333</v>
      </c>
      <c r="D111" s="5"/>
      <c r="E111" s="5"/>
      <c r="F111" s="5"/>
      <c r="G111" s="5"/>
      <c r="H111" s="5"/>
      <c r="I111" s="5"/>
      <c r="J111" s="24">
        <v>226.03333333333333</v>
      </c>
    </row>
    <row r="112" spans="1:10" x14ac:dyDescent="0.3">
      <c r="A112" s="6">
        <f t="shared" si="1"/>
        <v>107</v>
      </c>
      <c r="B112" s="4" t="s">
        <v>4092</v>
      </c>
      <c r="C112" s="5"/>
      <c r="D112" s="5"/>
      <c r="E112" s="5">
        <v>83.99999991</v>
      </c>
      <c r="F112" s="5">
        <v>141.86666666666667</v>
      </c>
      <c r="G112" s="5"/>
      <c r="H112" s="5"/>
      <c r="I112" s="5"/>
      <c r="J112" s="24">
        <v>225.86666657666666</v>
      </c>
    </row>
    <row r="113" spans="1:10" x14ac:dyDescent="0.3">
      <c r="A113" s="6">
        <f t="shared" si="1"/>
        <v>108</v>
      </c>
      <c r="B113" s="4" t="s">
        <v>5896</v>
      </c>
      <c r="C113" s="5"/>
      <c r="D113" s="5"/>
      <c r="E113" s="5"/>
      <c r="F113" s="5"/>
      <c r="G113" s="5">
        <v>225.5</v>
      </c>
      <c r="H113" s="5"/>
      <c r="I113" s="5"/>
      <c r="J113" s="24">
        <v>225.5</v>
      </c>
    </row>
    <row r="114" spans="1:10" x14ac:dyDescent="0.3">
      <c r="A114" s="6">
        <f t="shared" si="1"/>
        <v>109</v>
      </c>
      <c r="B114" s="4" t="s">
        <v>2132</v>
      </c>
      <c r="C114" s="5">
        <v>223.3</v>
      </c>
      <c r="D114" s="5"/>
      <c r="E114" s="5"/>
      <c r="F114" s="5"/>
      <c r="G114" s="5"/>
      <c r="H114" s="5"/>
      <c r="I114" s="5"/>
      <c r="J114" s="24">
        <v>223.3</v>
      </c>
    </row>
    <row r="115" spans="1:10" x14ac:dyDescent="0.3">
      <c r="A115" s="6">
        <f t="shared" si="1"/>
        <v>110</v>
      </c>
      <c r="B115" s="4" t="s">
        <v>6656</v>
      </c>
      <c r="C115" s="5"/>
      <c r="D115" s="5"/>
      <c r="E115" s="5"/>
      <c r="F115" s="5"/>
      <c r="G115" s="5"/>
      <c r="H115" s="5">
        <v>222.78333333333333</v>
      </c>
      <c r="I115" s="5"/>
      <c r="J115" s="24">
        <v>222.78333333333333</v>
      </c>
    </row>
    <row r="116" spans="1:10" x14ac:dyDescent="0.3">
      <c r="A116" s="6">
        <f t="shared" si="1"/>
        <v>111</v>
      </c>
      <c r="B116" s="4" t="s">
        <v>5121</v>
      </c>
      <c r="C116" s="5"/>
      <c r="D116" s="5"/>
      <c r="E116" s="5"/>
      <c r="F116" s="5">
        <v>222.34999999999997</v>
      </c>
      <c r="G116" s="5"/>
      <c r="H116" s="5"/>
      <c r="I116" s="5"/>
      <c r="J116" s="24">
        <v>222.34999999999997</v>
      </c>
    </row>
    <row r="117" spans="1:10" x14ac:dyDescent="0.3">
      <c r="A117" s="6">
        <f t="shared" si="1"/>
        <v>112</v>
      </c>
      <c r="B117" s="4" t="s">
        <v>5137</v>
      </c>
      <c r="C117" s="5"/>
      <c r="D117" s="5"/>
      <c r="E117" s="5"/>
      <c r="F117" s="5">
        <v>219.65</v>
      </c>
      <c r="G117" s="5"/>
      <c r="H117" s="5"/>
      <c r="I117" s="5"/>
      <c r="J117" s="24">
        <v>219.65</v>
      </c>
    </row>
    <row r="118" spans="1:10" x14ac:dyDescent="0.3">
      <c r="A118" s="6">
        <f t="shared" si="1"/>
        <v>113</v>
      </c>
      <c r="B118" s="4" t="s">
        <v>4090</v>
      </c>
      <c r="C118" s="5"/>
      <c r="D118" s="5"/>
      <c r="E118" s="5">
        <v>89.2</v>
      </c>
      <c r="F118" s="5"/>
      <c r="G118" s="5">
        <v>129.64999999999998</v>
      </c>
      <c r="H118" s="5"/>
      <c r="I118" s="5"/>
      <c r="J118" s="24">
        <v>218.84999999999997</v>
      </c>
    </row>
    <row r="119" spans="1:10" x14ac:dyDescent="0.3">
      <c r="A119" s="6">
        <f t="shared" si="1"/>
        <v>114</v>
      </c>
      <c r="B119" s="4" t="s">
        <v>2133</v>
      </c>
      <c r="C119" s="5">
        <v>217.05</v>
      </c>
      <c r="D119" s="5"/>
      <c r="E119" s="5"/>
      <c r="F119" s="5"/>
      <c r="G119" s="5"/>
      <c r="H119" s="5"/>
      <c r="I119" s="5"/>
      <c r="J119" s="24">
        <v>217.05</v>
      </c>
    </row>
    <row r="120" spans="1:10" x14ac:dyDescent="0.3">
      <c r="A120" s="6">
        <f t="shared" si="1"/>
        <v>115</v>
      </c>
      <c r="B120" s="4" t="s">
        <v>5138</v>
      </c>
      <c r="C120" s="5"/>
      <c r="D120" s="5"/>
      <c r="E120" s="5"/>
      <c r="F120" s="5">
        <v>213.53333333333333</v>
      </c>
      <c r="G120" s="5"/>
      <c r="H120" s="5"/>
      <c r="I120" s="5"/>
      <c r="J120" s="24">
        <v>213.53333333333333</v>
      </c>
    </row>
    <row r="121" spans="1:10" x14ac:dyDescent="0.3">
      <c r="A121" s="6">
        <f t="shared" si="1"/>
        <v>116</v>
      </c>
      <c r="B121" s="4" t="s">
        <v>3270</v>
      </c>
      <c r="C121" s="5"/>
      <c r="D121" s="5">
        <v>213.41666666666666</v>
      </c>
      <c r="E121" s="5"/>
      <c r="F121" s="5"/>
      <c r="G121" s="5"/>
      <c r="H121" s="5"/>
      <c r="I121" s="5"/>
      <c r="J121" s="24">
        <v>213.41666666666666</v>
      </c>
    </row>
    <row r="122" spans="1:10" x14ac:dyDescent="0.3">
      <c r="A122" s="6">
        <f t="shared" si="1"/>
        <v>117</v>
      </c>
      <c r="B122" s="4" t="s">
        <v>7238</v>
      </c>
      <c r="C122" s="5"/>
      <c r="D122" s="5"/>
      <c r="E122" s="5"/>
      <c r="F122" s="5"/>
      <c r="G122" s="5"/>
      <c r="H122" s="5"/>
      <c r="I122" s="5">
        <v>211.43333333333334</v>
      </c>
      <c r="J122" s="24">
        <v>211.43333333333334</v>
      </c>
    </row>
    <row r="123" spans="1:10" x14ac:dyDescent="0.3">
      <c r="A123" s="6">
        <f t="shared" si="1"/>
        <v>118</v>
      </c>
      <c r="B123" s="4" t="s">
        <v>5122</v>
      </c>
      <c r="C123" s="5"/>
      <c r="D123" s="5"/>
      <c r="E123" s="5"/>
      <c r="F123" s="5">
        <v>211.0333333333333</v>
      </c>
      <c r="G123" s="5"/>
      <c r="H123" s="5"/>
      <c r="I123" s="5"/>
      <c r="J123" s="24">
        <v>211.0333333333333</v>
      </c>
    </row>
    <row r="124" spans="1:10" x14ac:dyDescent="0.3">
      <c r="A124" s="6">
        <f t="shared" si="1"/>
        <v>119</v>
      </c>
      <c r="B124" s="4" t="s">
        <v>4076</v>
      </c>
      <c r="C124" s="5"/>
      <c r="D124" s="5"/>
      <c r="E124" s="5">
        <v>209.5</v>
      </c>
      <c r="F124" s="5"/>
      <c r="G124" s="5"/>
      <c r="H124" s="5"/>
      <c r="I124" s="5"/>
      <c r="J124" s="24">
        <v>209.5</v>
      </c>
    </row>
    <row r="125" spans="1:10" x14ac:dyDescent="0.3">
      <c r="A125" s="6">
        <f t="shared" si="1"/>
        <v>120</v>
      </c>
      <c r="B125" s="4" t="s">
        <v>5244</v>
      </c>
      <c r="C125" s="5">
        <v>208.26666666666665</v>
      </c>
      <c r="D125" s="5"/>
      <c r="E125" s="5"/>
      <c r="F125" s="5"/>
      <c r="G125" s="5"/>
      <c r="H125" s="5"/>
      <c r="I125" s="5"/>
      <c r="J125" s="24">
        <v>208.26666666666665</v>
      </c>
    </row>
    <row r="126" spans="1:10" x14ac:dyDescent="0.3">
      <c r="A126" s="6">
        <f t="shared" si="1"/>
        <v>121</v>
      </c>
      <c r="B126" s="4" t="s">
        <v>1187</v>
      </c>
      <c r="C126" s="5">
        <v>208.15</v>
      </c>
      <c r="D126" s="5"/>
      <c r="E126" s="5"/>
      <c r="F126" s="5"/>
      <c r="G126" s="5"/>
      <c r="H126" s="5"/>
      <c r="I126" s="5"/>
      <c r="J126" s="24">
        <v>208.15</v>
      </c>
    </row>
    <row r="127" spans="1:10" x14ac:dyDescent="0.3">
      <c r="A127" s="6">
        <f t="shared" si="1"/>
        <v>122</v>
      </c>
      <c r="B127" s="4" t="s">
        <v>5139</v>
      </c>
      <c r="C127" s="5"/>
      <c r="D127" s="5"/>
      <c r="E127" s="5"/>
      <c r="F127" s="5">
        <v>207.8</v>
      </c>
      <c r="G127" s="5"/>
      <c r="H127" s="5"/>
      <c r="I127" s="5"/>
      <c r="J127" s="24">
        <v>207.8</v>
      </c>
    </row>
    <row r="128" spans="1:10" x14ac:dyDescent="0.3">
      <c r="A128" s="6">
        <f t="shared" si="1"/>
        <v>123</v>
      </c>
      <c r="B128" s="4" t="s">
        <v>2159</v>
      </c>
      <c r="C128" s="5">
        <v>75.966666666666669</v>
      </c>
      <c r="D128" s="5"/>
      <c r="E128" s="5">
        <v>131.16666666666666</v>
      </c>
      <c r="F128" s="5"/>
      <c r="G128" s="5"/>
      <c r="H128" s="5"/>
      <c r="I128" s="5"/>
      <c r="J128" s="24">
        <v>207.13333333333333</v>
      </c>
    </row>
    <row r="129" spans="1:10" s="21" customFormat="1" x14ac:dyDescent="0.3">
      <c r="A129" s="185">
        <f>IF(SUM(C129:N129)=0,"",IF(SUM(C128:N128)=0,IF(SUM(C129:N129)&gt;0,1,A128+1),A128+1))</f>
        <v>124</v>
      </c>
      <c r="B129" s="4" t="s">
        <v>2540</v>
      </c>
      <c r="C129" s="5"/>
      <c r="D129" s="5">
        <v>205.4</v>
      </c>
      <c r="E129" s="5"/>
      <c r="F129" s="5"/>
      <c r="G129" s="5"/>
      <c r="H129" s="5"/>
      <c r="I129" s="5"/>
      <c r="J129" s="24">
        <v>205.4</v>
      </c>
    </row>
    <row r="130" spans="1:10" x14ac:dyDescent="0.3">
      <c r="A130" s="6">
        <f t="shared" si="1"/>
        <v>125</v>
      </c>
      <c r="B130" s="4" t="s">
        <v>1056</v>
      </c>
      <c r="C130" s="5">
        <v>202.06666666666666</v>
      </c>
      <c r="D130" s="5"/>
      <c r="E130" s="5"/>
      <c r="F130" s="5"/>
      <c r="G130" s="5"/>
      <c r="H130" s="5"/>
      <c r="I130" s="5"/>
      <c r="J130" s="24">
        <v>202.06666666666666</v>
      </c>
    </row>
    <row r="131" spans="1:10" x14ac:dyDescent="0.3">
      <c r="A131" s="6">
        <f t="shared" si="1"/>
        <v>126</v>
      </c>
      <c r="B131" s="4" t="s">
        <v>2542</v>
      </c>
      <c r="C131" s="5"/>
      <c r="D131" s="5">
        <v>200.31666666666666</v>
      </c>
      <c r="E131" s="5"/>
      <c r="F131" s="5"/>
      <c r="G131" s="5"/>
      <c r="H131" s="5"/>
      <c r="I131" s="5"/>
      <c r="J131" s="24">
        <v>200.31666666666666</v>
      </c>
    </row>
    <row r="132" spans="1:10" x14ac:dyDescent="0.3">
      <c r="A132" s="6">
        <f t="shared" si="1"/>
        <v>127</v>
      </c>
      <c r="B132" s="4" t="s">
        <v>5123</v>
      </c>
      <c r="C132" s="5"/>
      <c r="D132" s="5"/>
      <c r="E132" s="5"/>
      <c r="F132" s="5">
        <v>197.58333333333331</v>
      </c>
      <c r="G132" s="5"/>
      <c r="H132" s="5"/>
      <c r="I132" s="5"/>
      <c r="J132" s="24">
        <v>197.58333333333331</v>
      </c>
    </row>
    <row r="133" spans="1:10" x14ac:dyDescent="0.3">
      <c r="A133" s="6">
        <f t="shared" si="1"/>
        <v>128</v>
      </c>
      <c r="B133" s="4" t="s">
        <v>3271</v>
      </c>
      <c r="C133" s="5"/>
      <c r="D133" s="5">
        <v>196.03333333333333</v>
      </c>
      <c r="E133" s="5"/>
      <c r="F133" s="5"/>
      <c r="G133" s="5"/>
      <c r="H133" s="5"/>
      <c r="I133" s="5"/>
      <c r="J133" s="24">
        <v>196.03333333333333</v>
      </c>
    </row>
    <row r="134" spans="1:10" x14ac:dyDescent="0.3">
      <c r="A134" s="6">
        <f t="shared" si="1"/>
        <v>129</v>
      </c>
      <c r="B134" s="4" t="s">
        <v>5897</v>
      </c>
      <c r="C134" s="5"/>
      <c r="D134" s="5"/>
      <c r="E134" s="5"/>
      <c r="F134" s="5"/>
      <c r="G134" s="5">
        <v>194.73333333333335</v>
      </c>
      <c r="H134" s="5"/>
      <c r="I134" s="5"/>
      <c r="J134" s="24">
        <v>194.73333333333335</v>
      </c>
    </row>
    <row r="135" spans="1:10" x14ac:dyDescent="0.3">
      <c r="A135" s="6">
        <f t="shared" ref="A135:A198" si="2">IF(SUM(C135:N135)=0,"",IF(SUM(C134:N134)=0,IF(SUM(C135:N135)&gt;0,1,A134+1),A134+1))</f>
        <v>130</v>
      </c>
      <c r="B135" s="4" t="s">
        <v>4077</v>
      </c>
      <c r="C135" s="5"/>
      <c r="D135" s="5"/>
      <c r="E135" s="5">
        <v>193.73333333333335</v>
      </c>
      <c r="F135" s="5"/>
      <c r="G135" s="5"/>
      <c r="H135" s="5"/>
      <c r="I135" s="5"/>
      <c r="J135" s="24">
        <v>193.73333333333335</v>
      </c>
    </row>
    <row r="136" spans="1:10" x14ac:dyDescent="0.3">
      <c r="A136" s="6">
        <f t="shared" si="2"/>
        <v>131</v>
      </c>
      <c r="B136" s="4" t="s">
        <v>5141</v>
      </c>
      <c r="C136" s="5"/>
      <c r="D136" s="5"/>
      <c r="E136" s="5"/>
      <c r="F136" s="5">
        <v>193.66666666666666</v>
      </c>
      <c r="G136" s="5"/>
      <c r="H136" s="5"/>
      <c r="I136" s="5"/>
      <c r="J136" s="24">
        <v>193.66666666666666</v>
      </c>
    </row>
    <row r="137" spans="1:10" x14ac:dyDescent="0.3">
      <c r="A137" s="6">
        <f t="shared" si="2"/>
        <v>132</v>
      </c>
      <c r="B137" s="4" t="s">
        <v>5914</v>
      </c>
      <c r="C137" s="5"/>
      <c r="D137" s="5"/>
      <c r="E137" s="5"/>
      <c r="F137" s="5"/>
      <c r="G137" s="5">
        <v>186.48333333333335</v>
      </c>
      <c r="H137" s="5"/>
      <c r="I137" s="5"/>
      <c r="J137" s="24">
        <v>186.48333333333335</v>
      </c>
    </row>
    <row r="138" spans="1:10" x14ac:dyDescent="0.3">
      <c r="A138" s="6">
        <f t="shared" si="2"/>
        <v>133</v>
      </c>
      <c r="B138" s="4" t="s">
        <v>2136</v>
      </c>
      <c r="C138" s="5">
        <v>183.66666666666666</v>
      </c>
      <c r="D138" s="5"/>
      <c r="E138" s="5"/>
      <c r="F138" s="5"/>
      <c r="G138" s="5"/>
      <c r="H138" s="5"/>
      <c r="I138" s="5"/>
      <c r="J138" s="24">
        <v>183.66666666666666</v>
      </c>
    </row>
    <row r="139" spans="1:10" x14ac:dyDescent="0.3">
      <c r="A139" s="6">
        <f t="shared" si="2"/>
        <v>134</v>
      </c>
      <c r="B139" s="4" t="s">
        <v>4079</v>
      </c>
      <c r="C139" s="5"/>
      <c r="D139" s="5"/>
      <c r="E139" s="5">
        <v>182.53333333333333</v>
      </c>
      <c r="F139" s="5"/>
      <c r="G139" s="5"/>
      <c r="H139" s="5"/>
      <c r="I139" s="5"/>
      <c r="J139" s="24">
        <v>182.53333333333333</v>
      </c>
    </row>
    <row r="140" spans="1:10" x14ac:dyDescent="0.3">
      <c r="A140" s="6">
        <f t="shared" si="2"/>
        <v>135</v>
      </c>
      <c r="B140" s="4" t="s">
        <v>5898</v>
      </c>
      <c r="C140" s="5"/>
      <c r="D140" s="5"/>
      <c r="E140" s="5"/>
      <c r="F140" s="5"/>
      <c r="G140" s="5">
        <v>180.61666666666667</v>
      </c>
      <c r="H140" s="5"/>
      <c r="I140" s="5"/>
      <c r="J140" s="24">
        <v>180.61666666666667</v>
      </c>
    </row>
    <row r="141" spans="1:10" x14ac:dyDescent="0.3">
      <c r="A141" s="6">
        <f t="shared" si="2"/>
        <v>136</v>
      </c>
      <c r="B141" s="4" t="s">
        <v>6658</v>
      </c>
      <c r="C141" s="5"/>
      <c r="D141" s="5"/>
      <c r="E141" s="5"/>
      <c r="F141" s="5"/>
      <c r="G141" s="5"/>
      <c r="H141" s="5">
        <v>180.26666666666668</v>
      </c>
      <c r="I141" s="5"/>
      <c r="J141" s="24">
        <v>180.26666666666668</v>
      </c>
    </row>
    <row r="142" spans="1:10" x14ac:dyDescent="0.3">
      <c r="A142" s="6">
        <f t="shared" si="2"/>
        <v>137</v>
      </c>
      <c r="B142" s="4" t="s">
        <v>7239</v>
      </c>
      <c r="C142" s="5"/>
      <c r="D142" s="5"/>
      <c r="E142" s="5"/>
      <c r="F142" s="5"/>
      <c r="G142" s="5"/>
      <c r="H142" s="5"/>
      <c r="I142" s="5">
        <v>180.08333333333334</v>
      </c>
      <c r="J142" s="24">
        <v>180.08333333333334</v>
      </c>
    </row>
    <row r="143" spans="1:10" x14ac:dyDescent="0.3">
      <c r="A143" s="6">
        <f t="shared" si="2"/>
        <v>138</v>
      </c>
      <c r="B143" s="4" t="s">
        <v>5142</v>
      </c>
      <c r="C143" s="5"/>
      <c r="D143" s="5"/>
      <c r="E143" s="5"/>
      <c r="F143" s="5">
        <v>177.98333333333335</v>
      </c>
      <c r="G143" s="5"/>
      <c r="H143" s="5"/>
      <c r="I143" s="5"/>
      <c r="J143" s="24">
        <v>177.98333333333335</v>
      </c>
    </row>
    <row r="144" spans="1:10" x14ac:dyDescent="0.3">
      <c r="A144" s="6">
        <f t="shared" si="2"/>
        <v>139</v>
      </c>
      <c r="B144" s="4" t="s">
        <v>7240</v>
      </c>
      <c r="C144" s="5"/>
      <c r="D144" s="5"/>
      <c r="E144" s="5"/>
      <c r="F144" s="5"/>
      <c r="G144" s="5"/>
      <c r="H144" s="5"/>
      <c r="I144" s="5">
        <v>176.45</v>
      </c>
      <c r="J144" s="24">
        <v>176.45</v>
      </c>
    </row>
    <row r="145" spans="1:10" x14ac:dyDescent="0.3">
      <c r="A145" s="6">
        <f t="shared" si="2"/>
        <v>140</v>
      </c>
      <c r="B145" s="4" t="s">
        <v>840</v>
      </c>
      <c r="C145" s="5">
        <v>174.23333333333335</v>
      </c>
      <c r="D145" s="5"/>
      <c r="E145" s="5"/>
      <c r="F145" s="5"/>
      <c r="G145" s="5"/>
      <c r="H145" s="5"/>
      <c r="I145" s="5"/>
      <c r="J145" s="24">
        <v>174.23333333333335</v>
      </c>
    </row>
    <row r="146" spans="1:10" x14ac:dyDescent="0.3">
      <c r="A146" s="6">
        <f t="shared" si="2"/>
        <v>141</v>
      </c>
      <c r="B146" s="4" t="s">
        <v>7241</v>
      </c>
      <c r="C146" s="5"/>
      <c r="D146" s="5"/>
      <c r="E146" s="5"/>
      <c r="F146" s="5"/>
      <c r="G146" s="5"/>
      <c r="H146" s="5"/>
      <c r="I146" s="5">
        <v>173</v>
      </c>
      <c r="J146" s="24">
        <v>173</v>
      </c>
    </row>
    <row r="147" spans="1:10" x14ac:dyDescent="0.3">
      <c r="A147" s="6">
        <f t="shared" si="2"/>
        <v>142</v>
      </c>
      <c r="B147" s="4" t="s">
        <v>3274</v>
      </c>
      <c r="C147" s="5"/>
      <c r="D147" s="5">
        <v>172.08333333333331</v>
      </c>
      <c r="E147" s="5"/>
      <c r="F147" s="5"/>
      <c r="G147" s="5"/>
      <c r="H147" s="5"/>
      <c r="I147" s="5"/>
      <c r="J147" s="24">
        <v>172.08333333333331</v>
      </c>
    </row>
    <row r="148" spans="1:10" x14ac:dyDescent="0.3">
      <c r="A148" s="6">
        <f t="shared" si="2"/>
        <v>143</v>
      </c>
      <c r="B148" s="4" t="s">
        <v>4080</v>
      </c>
      <c r="C148" s="5"/>
      <c r="D148" s="5"/>
      <c r="E148" s="5">
        <v>171.43333333333334</v>
      </c>
      <c r="F148" s="5"/>
      <c r="G148" s="5"/>
      <c r="H148" s="5"/>
      <c r="I148" s="5"/>
      <c r="J148" s="24">
        <v>171.43333333333334</v>
      </c>
    </row>
    <row r="149" spans="1:10" x14ac:dyDescent="0.3">
      <c r="A149" s="6">
        <f t="shared" si="2"/>
        <v>144</v>
      </c>
      <c r="B149" s="4" t="s">
        <v>6659</v>
      </c>
      <c r="C149" s="5"/>
      <c r="D149" s="5"/>
      <c r="E149" s="5"/>
      <c r="F149" s="5"/>
      <c r="G149" s="5"/>
      <c r="H149" s="5">
        <v>170.36666666666667</v>
      </c>
      <c r="I149" s="5"/>
      <c r="J149" s="24">
        <v>170.36666666666667</v>
      </c>
    </row>
    <row r="150" spans="1:10" x14ac:dyDescent="0.3">
      <c r="A150" s="6">
        <f t="shared" si="2"/>
        <v>145</v>
      </c>
      <c r="B150" s="4" t="s">
        <v>2137</v>
      </c>
      <c r="C150" s="5">
        <v>169.13333333333333</v>
      </c>
      <c r="D150" s="5"/>
      <c r="E150" s="5"/>
      <c r="F150" s="5"/>
      <c r="G150" s="5"/>
      <c r="H150" s="5"/>
      <c r="I150" s="5"/>
      <c r="J150" s="24">
        <v>169.13333333333333</v>
      </c>
    </row>
    <row r="151" spans="1:10" x14ac:dyDescent="0.3">
      <c r="A151" s="6">
        <f t="shared" si="2"/>
        <v>146</v>
      </c>
      <c r="B151" s="4" t="s">
        <v>2543</v>
      </c>
      <c r="C151" s="5"/>
      <c r="D151" s="5">
        <v>168.3</v>
      </c>
      <c r="E151" s="5"/>
      <c r="F151" s="5"/>
      <c r="G151" s="5"/>
      <c r="H151" s="5"/>
      <c r="I151" s="5"/>
      <c r="J151" s="24">
        <v>168.3</v>
      </c>
    </row>
    <row r="152" spans="1:10" x14ac:dyDescent="0.3">
      <c r="A152" s="6">
        <f t="shared" si="2"/>
        <v>147</v>
      </c>
      <c r="B152" s="4" t="s">
        <v>7394</v>
      </c>
      <c r="C152" s="5"/>
      <c r="D152" s="5"/>
      <c r="E152" s="5"/>
      <c r="F152" s="5"/>
      <c r="G152" s="5"/>
      <c r="H152" s="5"/>
      <c r="I152" s="5">
        <v>167.18333333333334</v>
      </c>
      <c r="J152" s="24">
        <v>167.18333333333334</v>
      </c>
    </row>
    <row r="153" spans="1:10" x14ac:dyDescent="0.3">
      <c r="A153" s="6">
        <f t="shared" si="2"/>
        <v>148</v>
      </c>
      <c r="B153" s="4" t="s">
        <v>7242</v>
      </c>
      <c r="C153" s="5"/>
      <c r="D153" s="5"/>
      <c r="E153" s="5"/>
      <c r="F153" s="5"/>
      <c r="G153" s="5"/>
      <c r="H153" s="5"/>
      <c r="I153" s="5">
        <v>167.16666666666666</v>
      </c>
      <c r="J153" s="24">
        <v>167.16666666666666</v>
      </c>
    </row>
    <row r="154" spans="1:10" x14ac:dyDescent="0.3">
      <c r="A154" s="6">
        <f t="shared" si="2"/>
        <v>149</v>
      </c>
      <c r="B154" s="4" t="s">
        <v>6660</v>
      </c>
      <c r="C154" s="5"/>
      <c r="D154" s="5"/>
      <c r="E154" s="5"/>
      <c r="F154" s="5"/>
      <c r="G154" s="5"/>
      <c r="H154" s="5">
        <v>164.26666666666665</v>
      </c>
      <c r="I154" s="5"/>
      <c r="J154" s="24">
        <v>164.26666666666665</v>
      </c>
    </row>
    <row r="155" spans="1:10" x14ac:dyDescent="0.3">
      <c r="A155" s="6">
        <f t="shared" si="2"/>
        <v>150</v>
      </c>
      <c r="B155" s="4" t="s">
        <v>3276</v>
      </c>
      <c r="C155" s="5"/>
      <c r="D155" s="5">
        <v>163.18333333333334</v>
      </c>
      <c r="E155" s="5"/>
      <c r="F155" s="5"/>
      <c r="G155" s="5"/>
      <c r="H155" s="5"/>
      <c r="I155" s="5"/>
      <c r="J155" s="24">
        <v>163.18333333333334</v>
      </c>
    </row>
    <row r="156" spans="1:10" x14ac:dyDescent="0.3">
      <c r="A156" s="6">
        <f t="shared" si="2"/>
        <v>151</v>
      </c>
      <c r="B156" s="4" t="s">
        <v>2139</v>
      </c>
      <c r="C156" s="5">
        <v>162.81666666666666</v>
      </c>
      <c r="D156" s="5"/>
      <c r="E156" s="5"/>
      <c r="F156" s="5"/>
      <c r="G156" s="5"/>
      <c r="H156" s="5"/>
      <c r="I156" s="5"/>
      <c r="J156" s="24">
        <v>162.81666666666666</v>
      </c>
    </row>
    <row r="157" spans="1:10" x14ac:dyDescent="0.3">
      <c r="A157" s="6">
        <f t="shared" si="2"/>
        <v>152</v>
      </c>
      <c r="B157" s="4" t="s">
        <v>6661</v>
      </c>
      <c r="C157" s="5"/>
      <c r="D157" s="5"/>
      <c r="E157" s="5"/>
      <c r="F157" s="5"/>
      <c r="G157" s="5"/>
      <c r="H157" s="5">
        <v>162.05000000000001</v>
      </c>
      <c r="I157" s="5"/>
      <c r="J157" s="24">
        <v>162.05000000000001</v>
      </c>
    </row>
    <row r="158" spans="1:10" x14ac:dyDescent="0.3">
      <c r="A158" s="6">
        <f t="shared" si="2"/>
        <v>153</v>
      </c>
      <c r="B158" s="4" t="s">
        <v>5144</v>
      </c>
      <c r="C158" s="5"/>
      <c r="D158" s="5"/>
      <c r="E158" s="5"/>
      <c r="F158" s="5">
        <v>161.78333333333336</v>
      </c>
      <c r="G158" s="5"/>
      <c r="H158" s="5"/>
      <c r="I158" s="5"/>
      <c r="J158" s="24">
        <v>161.78333333333336</v>
      </c>
    </row>
    <row r="159" spans="1:10" x14ac:dyDescent="0.3">
      <c r="A159" s="6">
        <f t="shared" si="2"/>
        <v>154</v>
      </c>
      <c r="B159" s="4" t="s">
        <v>7243</v>
      </c>
      <c r="C159" s="5"/>
      <c r="D159" s="5"/>
      <c r="E159" s="5"/>
      <c r="F159" s="5"/>
      <c r="G159" s="5"/>
      <c r="H159" s="5"/>
      <c r="I159" s="5">
        <v>160.88333333333333</v>
      </c>
      <c r="J159" s="24">
        <v>160.88333333333333</v>
      </c>
    </row>
    <row r="160" spans="1:10" x14ac:dyDescent="0.3">
      <c r="A160" s="6">
        <f t="shared" si="2"/>
        <v>155</v>
      </c>
      <c r="B160" s="4" t="s">
        <v>3275</v>
      </c>
      <c r="C160" s="5"/>
      <c r="D160" s="5">
        <v>159.71666666666667</v>
      </c>
      <c r="E160" s="5"/>
      <c r="F160" s="5"/>
      <c r="G160" s="5"/>
      <c r="H160" s="5"/>
      <c r="I160" s="5"/>
      <c r="J160" s="24">
        <v>159.71666666666667</v>
      </c>
    </row>
    <row r="161" spans="1:10" x14ac:dyDescent="0.3">
      <c r="A161" s="6">
        <f t="shared" si="2"/>
        <v>156</v>
      </c>
      <c r="B161" s="4" t="s">
        <v>5916</v>
      </c>
      <c r="C161" s="5"/>
      <c r="D161" s="5"/>
      <c r="E161" s="5"/>
      <c r="F161" s="5"/>
      <c r="G161" s="5">
        <v>158.9</v>
      </c>
      <c r="H161" s="5"/>
      <c r="I161" s="5"/>
      <c r="J161" s="24">
        <v>158.9</v>
      </c>
    </row>
    <row r="162" spans="1:10" x14ac:dyDescent="0.3">
      <c r="A162" s="6">
        <f t="shared" si="2"/>
        <v>157</v>
      </c>
      <c r="B162" s="4" t="s">
        <v>5124</v>
      </c>
      <c r="C162" s="5"/>
      <c r="D162" s="5"/>
      <c r="E162" s="5"/>
      <c r="F162" s="5">
        <v>158.28333333333333</v>
      </c>
      <c r="G162" s="5"/>
      <c r="H162" s="5"/>
      <c r="I162" s="5"/>
      <c r="J162" s="24">
        <v>158.28333333333333</v>
      </c>
    </row>
    <row r="163" spans="1:10" x14ac:dyDescent="0.3">
      <c r="A163" s="6">
        <f t="shared" si="2"/>
        <v>158</v>
      </c>
      <c r="B163" s="4" t="s">
        <v>4081</v>
      </c>
      <c r="C163" s="5"/>
      <c r="D163" s="5"/>
      <c r="E163" s="5">
        <v>158.11666666666667</v>
      </c>
      <c r="F163" s="5"/>
      <c r="G163" s="5"/>
      <c r="H163" s="5"/>
      <c r="I163" s="5"/>
      <c r="J163" s="24">
        <v>158.11666666666667</v>
      </c>
    </row>
    <row r="164" spans="1:10" x14ac:dyDescent="0.3">
      <c r="A164" s="6">
        <f t="shared" si="2"/>
        <v>159</v>
      </c>
      <c r="B164" s="4" t="s">
        <v>6662</v>
      </c>
      <c r="C164" s="5"/>
      <c r="D164" s="5"/>
      <c r="E164" s="5"/>
      <c r="F164" s="5"/>
      <c r="G164" s="5"/>
      <c r="H164" s="5">
        <v>157.80000000000001</v>
      </c>
      <c r="I164" s="5"/>
      <c r="J164" s="24">
        <v>157.80000000000001</v>
      </c>
    </row>
    <row r="165" spans="1:10" x14ac:dyDescent="0.3">
      <c r="A165" s="6">
        <f t="shared" si="2"/>
        <v>160</v>
      </c>
      <c r="B165" s="4" t="s">
        <v>2140</v>
      </c>
      <c r="C165" s="5">
        <v>157.73333333333335</v>
      </c>
      <c r="D165" s="5"/>
      <c r="E165" s="5"/>
      <c r="F165" s="5"/>
      <c r="G165" s="5"/>
      <c r="H165" s="5"/>
      <c r="I165" s="5"/>
      <c r="J165" s="24">
        <v>157.73333333333335</v>
      </c>
    </row>
    <row r="166" spans="1:10" x14ac:dyDescent="0.3">
      <c r="A166" s="6">
        <f t="shared" si="2"/>
        <v>161</v>
      </c>
      <c r="B166" s="4" t="s">
        <v>5917</v>
      </c>
      <c r="C166" s="5"/>
      <c r="D166" s="5"/>
      <c r="E166" s="5"/>
      <c r="F166" s="5"/>
      <c r="G166" s="5">
        <v>157.56666666666666</v>
      </c>
      <c r="H166" s="5"/>
      <c r="I166" s="5"/>
      <c r="J166" s="24">
        <v>157.56666666666666</v>
      </c>
    </row>
    <row r="167" spans="1:10" x14ac:dyDescent="0.3">
      <c r="A167" s="6">
        <f t="shared" si="2"/>
        <v>162</v>
      </c>
      <c r="B167" s="4" t="s">
        <v>4220</v>
      </c>
      <c r="C167" s="5"/>
      <c r="D167" s="5"/>
      <c r="E167" s="5"/>
      <c r="F167" s="5"/>
      <c r="G167" s="5">
        <v>157.36666666666667</v>
      </c>
      <c r="H167" s="5"/>
      <c r="I167" s="5"/>
      <c r="J167" s="24">
        <v>157.36666666666667</v>
      </c>
    </row>
    <row r="168" spans="1:10" x14ac:dyDescent="0.3">
      <c r="A168" s="6">
        <f t="shared" si="2"/>
        <v>163</v>
      </c>
      <c r="B168" s="4" t="s">
        <v>5145</v>
      </c>
      <c r="C168" s="5"/>
      <c r="D168" s="5"/>
      <c r="E168" s="5"/>
      <c r="F168" s="5">
        <v>155.93333333333334</v>
      </c>
      <c r="G168" s="5"/>
      <c r="H168" s="5"/>
      <c r="I168" s="5"/>
      <c r="J168" s="24">
        <v>155.93333333333334</v>
      </c>
    </row>
    <row r="169" spans="1:10" x14ac:dyDescent="0.3">
      <c r="A169" s="6">
        <f t="shared" si="2"/>
        <v>164</v>
      </c>
      <c r="B169" s="4" t="s">
        <v>3278</v>
      </c>
      <c r="C169" s="5"/>
      <c r="D169" s="5">
        <v>155.51666666666665</v>
      </c>
      <c r="E169" s="5"/>
      <c r="F169" s="5"/>
      <c r="G169" s="5"/>
      <c r="H169" s="5"/>
      <c r="I169" s="5"/>
      <c r="J169" s="24">
        <v>155.51666666666665</v>
      </c>
    </row>
    <row r="170" spans="1:10" x14ac:dyDescent="0.3">
      <c r="A170" s="6">
        <f t="shared" si="2"/>
        <v>165</v>
      </c>
      <c r="B170" s="4" t="s">
        <v>2141</v>
      </c>
      <c r="C170" s="5">
        <v>155.16666666666666</v>
      </c>
      <c r="D170" s="5"/>
      <c r="E170" s="5"/>
      <c r="F170" s="5"/>
      <c r="G170" s="5"/>
      <c r="H170" s="5"/>
      <c r="I170" s="5"/>
      <c r="J170" s="24">
        <v>155.16666666666666</v>
      </c>
    </row>
    <row r="171" spans="1:10" x14ac:dyDescent="0.3">
      <c r="A171" s="6">
        <f t="shared" si="2"/>
        <v>166</v>
      </c>
      <c r="B171" s="4" t="s">
        <v>3277</v>
      </c>
      <c r="C171" s="5"/>
      <c r="D171" s="5">
        <v>154.65</v>
      </c>
      <c r="E171" s="5"/>
      <c r="F171" s="5"/>
      <c r="G171" s="5"/>
      <c r="H171" s="5"/>
      <c r="I171" s="5"/>
      <c r="J171" s="24">
        <v>154.65</v>
      </c>
    </row>
    <row r="172" spans="1:10" x14ac:dyDescent="0.3">
      <c r="A172" s="6">
        <f t="shared" si="2"/>
        <v>167</v>
      </c>
      <c r="B172" s="4" t="s">
        <v>6663</v>
      </c>
      <c r="C172" s="5"/>
      <c r="D172" s="5"/>
      <c r="E172" s="5"/>
      <c r="F172" s="5"/>
      <c r="G172" s="5"/>
      <c r="H172" s="5">
        <v>152.5</v>
      </c>
      <c r="I172" s="5"/>
      <c r="J172" s="24">
        <v>152.5</v>
      </c>
    </row>
    <row r="173" spans="1:10" x14ac:dyDescent="0.3">
      <c r="A173" s="6">
        <f t="shared" si="2"/>
        <v>168</v>
      </c>
      <c r="B173" s="4" t="s">
        <v>2544</v>
      </c>
      <c r="C173" s="5"/>
      <c r="D173" s="5">
        <v>152.26666666666668</v>
      </c>
      <c r="E173" s="5"/>
      <c r="F173" s="5"/>
      <c r="G173" s="5"/>
      <c r="H173" s="5"/>
      <c r="I173" s="5"/>
      <c r="J173" s="24">
        <v>152.26666666666668</v>
      </c>
    </row>
    <row r="174" spans="1:10" x14ac:dyDescent="0.3">
      <c r="A174" s="6">
        <f t="shared" si="2"/>
        <v>169</v>
      </c>
      <c r="B174" s="4" t="s">
        <v>6664</v>
      </c>
      <c r="C174" s="5"/>
      <c r="D174" s="5"/>
      <c r="E174" s="5"/>
      <c r="F174" s="5"/>
      <c r="G174" s="5"/>
      <c r="H174" s="5">
        <v>151.48333333333335</v>
      </c>
      <c r="I174" s="5"/>
      <c r="J174" s="24">
        <v>151.48333333333335</v>
      </c>
    </row>
    <row r="175" spans="1:10" x14ac:dyDescent="0.3">
      <c r="A175" s="6">
        <f t="shared" si="2"/>
        <v>170</v>
      </c>
      <c r="B175" s="4" t="s">
        <v>5899</v>
      </c>
      <c r="C175" s="5"/>
      <c r="D175" s="5"/>
      <c r="E175" s="5"/>
      <c r="F175" s="5"/>
      <c r="G175" s="5">
        <v>150.25</v>
      </c>
      <c r="H175" s="5"/>
      <c r="I175" s="5"/>
      <c r="J175" s="24">
        <v>150.25</v>
      </c>
    </row>
    <row r="176" spans="1:10" x14ac:dyDescent="0.3">
      <c r="A176" s="6">
        <f t="shared" si="2"/>
        <v>171</v>
      </c>
      <c r="B176" s="4" t="s">
        <v>3279</v>
      </c>
      <c r="C176" s="5"/>
      <c r="D176" s="5">
        <v>150.21666666666667</v>
      </c>
      <c r="E176" s="5"/>
      <c r="F176" s="5"/>
      <c r="G176" s="5"/>
      <c r="H176" s="5"/>
      <c r="I176" s="5"/>
      <c r="J176" s="24">
        <v>150.21666666666667</v>
      </c>
    </row>
    <row r="177" spans="1:10" x14ac:dyDescent="0.3">
      <c r="A177" s="6">
        <f t="shared" si="2"/>
        <v>172</v>
      </c>
      <c r="B177" s="4" t="s">
        <v>2142</v>
      </c>
      <c r="C177" s="5">
        <v>148.6</v>
      </c>
      <c r="D177" s="5"/>
      <c r="E177" s="5"/>
      <c r="F177" s="5"/>
      <c r="G177" s="5"/>
      <c r="H177" s="5"/>
      <c r="I177" s="5"/>
      <c r="J177" s="24">
        <v>148.6</v>
      </c>
    </row>
    <row r="178" spans="1:10" x14ac:dyDescent="0.3">
      <c r="A178" s="6">
        <f t="shared" si="2"/>
        <v>173</v>
      </c>
      <c r="B178" s="4" t="s">
        <v>6665</v>
      </c>
      <c r="C178" s="5"/>
      <c r="D178" s="5"/>
      <c r="E178" s="5"/>
      <c r="F178" s="5"/>
      <c r="G178" s="5"/>
      <c r="H178" s="5">
        <v>147.46666666666667</v>
      </c>
      <c r="I178" s="5"/>
      <c r="J178" s="24">
        <v>147.46666666666667</v>
      </c>
    </row>
    <row r="179" spans="1:10" x14ac:dyDescent="0.3">
      <c r="A179" s="6">
        <f t="shared" si="2"/>
        <v>174</v>
      </c>
      <c r="B179" s="4" t="s">
        <v>3280</v>
      </c>
      <c r="C179" s="5"/>
      <c r="D179" s="5">
        <v>144.35</v>
      </c>
      <c r="E179" s="5"/>
      <c r="F179" s="5"/>
      <c r="G179" s="5"/>
      <c r="H179" s="5"/>
      <c r="I179" s="5"/>
      <c r="J179" s="24">
        <v>144.35</v>
      </c>
    </row>
    <row r="180" spans="1:10" x14ac:dyDescent="0.3">
      <c r="A180" s="6">
        <f t="shared" si="2"/>
        <v>175</v>
      </c>
      <c r="B180" s="4" t="s">
        <v>4083</v>
      </c>
      <c r="C180" s="5"/>
      <c r="D180" s="5"/>
      <c r="E180" s="5">
        <v>144.30000000000001</v>
      </c>
      <c r="F180" s="5"/>
      <c r="G180" s="5"/>
      <c r="H180" s="5"/>
      <c r="I180" s="5"/>
      <c r="J180" s="24">
        <v>144.30000000000001</v>
      </c>
    </row>
    <row r="181" spans="1:10" x14ac:dyDescent="0.3">
      <c r="A181" s="6">
        <f t="shared" si="2"/>
        <v>176</v>
      </c>
      <c r="B181" s="4" t="s">
        <v>3281</v>
      </c>
      <c r="C181" s="5"/>
      <c r="D181" s="5">
        <v>143.48333333333335</v>
      </c>
      <c r="E181" s="5"/>
      <c r="F181" s="5"/>
      <c r="G181" s="5"/>
      <c r="H181" s="5"/>
      <c r="I181" s="5"/>
      <c r="J181" s="24">
        <v>143.48333333333335</v>
      </c>
    </row>
    <row r="182" spans="1:10" x14ac:dyDescent="0.3">
      <c r="A182" s="6">
        <f t="shared" si="2"/>
        <v>177</v>
      </c>
      <c r="B182" s="4" t="s">
        <v>6666</v>
      </c>
      <c r="C182" s="5"/>
      <c r="D182" s="5"/>
      <c r="E182" s="5"/>
      <c r="F182" s="5"/>
      <c r="G182" s="5"/>
      <c r="H182" s="5">
        <v>142.33333333333334</v>
      </c>
      <c r="I182" s="5"/>
      <c r="J182" s="24">
        <v>142.33333333333334</v>
      </c>
    </row>
    <row r="183" spans="1:10" x14ac:dyDescent="0.3">
      <c r="A183" s="6">
        <f t="shared" si="2"/>
        <v>178</v>
      </c>
      <c r="B183" s="4" t="s">
        <v>7244</v>
      </c>
      <c r="C183" s="5"/>
      <c r="D183" s="5"/>
      <c r="E183" s="5"/>
      <c r="F183" s="5"/>
      <c r="G183" s="5"/>
      <c r="H183" s="5"/>
      <c r="I183" s="5">
        <v>142.03333333333333</v>
      </c>
      <c r="J183" s="24">
        <v>142.03333333333333</v>
      </c>
    </row>
    <row r="184" spans="1:10" x14ac:dyDescent="0.3">
      <c r="A184" s="6">
        <f t="shared" si="2"/>
        <v>179</v>
      </c>
      <c r="B184" s="4" t="s">
        <v>6667</v>
      </c>
      <c r="C184" s="5"/>
      <c r="D184" s="5"/>
      <c r="E184" s="5"/>
      <c r="F184" s="5"/>
      <c r="G184" s="5"/>
      <c r="H184" s="5">
        <v>140.41666666666666</v>
      </c>
      <c r="I184" s="5"/>
      <c r="J184" s="24">
        <v>140.41666666666666</v>
      </c>
    </row>
    <row r="185" spans="1:10" x14ac:dyDescent="0.3">
      <c r="A185" s="6">
        <f t="shared" si="2"/>
        <v>180</v>
      </c>
      <c r="B185" s="4" t="s">
        <v>2145</v>
      </c>
      <c r="C185" s="5">
        <v>137.51666666666665</v>
      </c>
      <c r="D185" s="5"/>
      <c r="E185" s="5"/>
      <c r="F185" s="5"/>
      <c r="G185" s="5"/>
      <c r="H185" s="5"/>
      <c r="I185" s="5"/>
      <c r="J185" s="24">
        <v>137.51666666666665</v>
      </c>
    </row>
    <row r="186" spans="1:10" x14ac:dyDescent="0.3">
      <c r="A186" s="6">
        <f t="shared" si="2"/>
        <v>181</v>
      </c>
      <c r="B186" s="4" t="s">
        <v>3282</v>
      </c>
      <c r="C186" s="5"/>
      <c r="D186" s="5">
        <v>136.93333333333334</v>
      </c>
      <c r="E186" s="5"/>
      <c r="F186" s="5"/>
      <c r="G186" s="5"/>
      <c r="H186" s="5"/>
      <c r="I186" s="5"/>
      <c r="J186" s="24">
        <v>136.93333333333334</v>
      </c>
    </row>
    <row r="187" spans="1:10" x14ac:dyDescent="0.3">
      <c r="A187" s="6">
        <f t="shared" si="2"/>
        <v>182</v>
      </c>
      <c r="B187" s="4" t="s">
        <v>5146</v>
      </c>
      <c r="C187" s="5"/>
      <c r="D187" s="5"/>
      <c r="E187" s="5"/>
      <c r="F187" s="5">
        <v>134.91666666666666</v>
      </c>
      <c r="G187" s="5"/>
      <c r="H187" s="5"/>
      <c r="I187" s="5"/>
      <c r="J187" s="24">
        <v>134.91666666666666</v>
      </c>
    </row>
    <row r="188" spans="1:10" x14ac:dyDescent="0.3">
      <c r="A188" s="6">
        <f t="shared" si="2"/>
        <v>183</v>
      </c>
      <c r="B188" s="4" t="s">
        <v>2146</v>
      </c>
      <c r="C188" s="5">
        <v>132.81666666666666</v>
      </c>
      <c r="D188" s="5"/>
      <c r="E188" s="5"/>
      <c r="F188" s="5"/>
      <c r="G188" s="5"/>
      <c r="H188" s="5"/>
      <c r="I188" s="5"/>
      <c r="J188" s="24">
        <v>132.81666666666666</v>
      </c>
    </row>
    <row r="189" spans="1:10" x14ac:dyDescent="0.3">
      <c r="A189" s="6">
        <f t="shared" si="2"/>
        <v>184</v>
      </c>
      <c r="B189" s="4" t="s">
        <v>2147</v>
      </c>
      <c r="C189" s="5">
        <v>132.26666666666665</v>
      </c>
      <c r="D189" s="5"/>
      <c r="E189" s="5"/>
      <c r="F189" s="5"/>
      <c r="G189" s="5"/>
      <c r="H189" s="5"/>
      <c r="I189" s="5"/>
      <c r="J189" s="24">
        <v>132.26666666666665</v>
      </c>
    </row>
    <row r="190" spans="1:10" x14ac:dyDescent="0.3">
      <c r="A190" s="6">
        <f t="shared" si="2"/>
        <v>185</v>
      </c>
      <c r="B190" s="4" t="s">
        <v>7245</v>
      </c>
      <c r="C190" s="5"/>
      <c r="D190" s="5"/>
      <c r="E190" s="5"/>
      <c r="F190" s="5"/>
      <c r="G190" s="5"/>
      <c r="H190" s="5"/>
      <c r="I190" s="5">
        <v>129.61666666666667</v>
      </c>
      <c r="J190" s="24">
        <v>129.61666666666667</v>
      </c>
    </row>
    <row r="191" spans="1:10" x14ac:dyDescent="0.3">
      <c r="A191" s="6">
        <f t="shared" si="2"/>
        <v>186</v>
      </c>
      <c r="B191" s="4" t="s">
        <v>6668</v>
      </c>
      <c r="C191" s="5"/>
      <c r="D191" s="5"/>
      <c r="E191" s="5"/>
      <c r="F191" s="5"/>
      <c r="G191" s="5"/>
      <c r="H191" s="5">
        <v>128.43333333333334</v>
      </c>
      <c r="I191" s="5"/>
      <c r="J191" s="24">
        <v>128.43333333333334</v>
      </c>
    </row>
    <row r="192" spans="1:10" x14ac:dyDescent="0.3">
      <c r="A192" s="6">
        <f t="shared" si="2"/>
        <v>187</v>
      </c>
      <c r="B192" s="4" t="s">
        <v>5147</v>
      </c>
      <c r="C192" s="5"/>
      <c r="D192" s="5"/>
      <c r="E192" s="5"/>
      <c r="F192" s="5">
        <v>127.76666666666667</v>
      </c>
      <c r="G192" s="5"/>
      <c r="H192" s="5"/>
      <c r="I192" s="5"/>
      <c r="J192" s="24">
        <v>127.76666666666667</v>
      </c>
    </row>
    <row r="193" spans="1:10" x14ac:dyDescent="0.3">
      <c r="A193" s="6">
        <f t="shared" si="2"/>
        <v>188</v>
      </c>
      <c r="B193" s="4" t="s">
        <v>3283</v>
      </c>
      <c r="C193" s="5"/>
      <c r="D193" s="5">
        <v>127.75</v>
      </c>
      <c r="E193" s="5"/>
      <c r="F193" s="5"/>
      <c r="G193" s="5"/>
      <c r="H193" s="5"/>
      <c r="I193" s="5"/>
      <c r="J193" s="24">
        <v>127.75</v>
      </c>
    </row>
    <row r="194" spans="1:10" x14ac:dyDescent="0.3">
      <c r="A194" s="6">
        <f t="shared" si="2"/>
        <v>189</v>
      </c>
      <c r="B194" s="4" t="s">
        <v>5148</v>
      </c>
      <c r="C194" s="5"/>
      <c r="D194" s="5"/>
      <c r="E194" s="5"/>
      <c r="F194" s="5">
        <v>125.4</v>
      </c>
      <c r="G194" s="5"/>
      <c r="H194" s="5"/>
      <c r="I194" s="5"/>
      <c r="J194" s="24">
        <v>125.4</v>
      </c>
    </row>
    <row r="195" spans="1:10" x14ac:dyDescent="0.3">
      <c r="A195" s="6">
        <f t="shared" si="2"/>
        <v>190</v>
      </c>
      <c r="B195" s="4" t="s">
        <v>7246</v>
      </c>
      <c r="C195" s="5"/>
      <c r="D195" s="5"/>
      <c r="E195" s="5"/>
      <c r="F195" s="5"/>
      <c r="G195" s="5"/>
      <c r="H195" s="5"/>
      <c r="I195" s="5">
        <v>123.45</v>
      </c>
      <c r="J195" s="24">
        <v>123.45</v>
      </c>
    </row>
    <row r="196" spans="1:10" x14ac:dyDescent="0.3">
      <c r="A196" s="6">
        <f t="shared" si="2"/>
        <v>191</v>
      </c>
      <c r="B196" s="4" t="s">
        <v>4224</v>
      </c>
      <c r="C196" s="5"/>
      <c r="D196" s="5"/>
      <c r="E196" s="5"/>
      <c r="F196" s="5">
        <v>123.39999986000001</v>
      </c>
      <c r="G196" s="5"/>
      <c r="H196" s="5"/>
      <c r="I196" s="5"/>
      <c r="J196" s="24">
        <v>123.39999986000001</v>
      </c>
    </row>
    <row r="197" spans="1:10" x14ac:dyDescent="0.3">
      <c r="A197" s="6">
        <f t="shared" si="2"/>
        <v>192</v>
      </c>
      <c r="B197" s="4" t="s">
        <v>5900</v>
      </c>
      <c r="C197" s="5"/>
      <c r="D197" s="5"/>
      <c r="E197" s="5"/>
      <c r="F197" s="5"/>
      <c r="G197" s="5">
        <v>121.38333333333333</v>
      </c>
      <c r="H197" s="5"/>
      <c r="I197" s="5"/>
      <c r="J197" s="24">
        <v>121.38333333333333</v>
      </c>
    </row>
    <row r="198" spans="1:10" x14ac:dyDescent="0.3">
      <c r="A198" s="6">
        <f t="shared" si="2"/>
        <v>193</v>
      </c>
      <c r="B198" s="4" t="s">
        <v>5149</v>
      </c>
      <c r="C198" s="5"/>
      <c r="D198" s="5"/>
      <c r="E198" s="5"/>
      <c r="F198" s="5">
        <v>120.35000000000001</v>
      </c>
      <c r="G198" s="5"/>
      <c r="H198" s="5"/>
      <c r="I198" s="5"/>
      <c r="J198" s="24">
        <v>120.35000000000001</v>
      </c>
    </row>
    <row r="199" spans="1:10" x14ac:dyDescent="0.3">
      <c r="A199" s="6">
        <f t="shared" ref="A199:A262" si="3">IF(SUM(C199:N199)=0,"",IF(SUM(C198:N198)=0,IF(SUM(C199:N199)&gt;0,1,A198+1),A198+1))</f>
        <v>194</v>
      </c>
      <c r="B199" s="4" t="s">
        <v>4208</v>
      </c>
      <c r="C199" s="5"/>
      <c r="D199" s="5"/>
      <c r="E199" s="5"/>
      <c r="F199" s="5"/>
      <c r="G199" s="5">
        <v>119.99999984</v>
      </c>
      <c r="H199" s="5"/>
      <c r="I199" s="5"/>
      <c r="J199" s="24">
        <v>119.99999984</v>
      </c>
    </row>
    <row r="200" spans="1:10" x14ac:dyDescent="0.3">
      <c r="A200" s="6">
        <f t="shared" si="3"/>
        <v>195</v>
      </c>
      <c r="B200" s="4" t="s">
        <v>3284</v>
      </c>
      <c r="C200" s="5"/>
      <c r="D200" s="5">
        <v>119.63333333333333</v>
      </c>
      <c r="E200" s="5"/>
      <c r="F200" s="5"/>
      <c r="G200" s="5"/>
      <c r="H200" s="5"/>
      <c r="I200" s="5"/>
      <c r="J200" s="24">
        <v>119.63333333333333</v>
      </c>
    </row>
    <row r="201" spans="1:10" x14ac:dyDescent="0.3">
      <c r="A201" s="6">
        <f t="shared" si="3"/>
        <v>196</v>
      </c>
      <c r="B201" s="4" t="s">
        <v>4085</v>
      </c>
      <c r="C201" s="5"/>
      <c r="D201" s="5"/>
      <c r="E201" s="5">
        <v>119.01666666666667</v>
      </c>
      <c r="F201" s="5"/>
      <c r="G201" s="5"/>
      <c r="H201" s="5"/>
      <c r="I201" s="5"/>
      <c r="J201" s="24">
        <v>119.01666666666667</v>
      </c>
    </row>
    <row r="202" spans="1:10" x14ac:dyDescent="0.3">
      <c r="A202" s="6">
        <f t="shared" si="3"/>
        <v>197</v>
      </c>
      <c r="B202" s="4" t="s">
        <v>5150</v>
      </c>
      <c r="C202" s="5"/>
      <c r="D202" s="5"/>
      <c r="E202" s="5"/>
      <c r="F202" s="5">
        <v>118.4</v>
      </c>
      <c r="G202" s="5"/>
      <c r="H202" s="5"/>
      <c r="I202" s="5"/>
      <c r="J202" s="24">
        <v>118.4</v>
      </c>
    </row>
    <row r="203" spans="1:10" x14ac:dyDescent="0.3">
      <c r="A203" s="6">
        <f t="shared" si="3"/>
        <v>198</v>
      </c>
      <c r="B203" s="4" t="s">
        <v>4086</v>
      </c>
      <c r="C203" s="5"/>
      <c r="D203" s="5"/>
      <c r="E203" s="5">
        <v>118.08333333333333</v>
      </c>
      <c r="F203" s="5"/>
      <c r="G203" s="5"/>
      <c r="H203" s="5"/>
      <c r="I203" s="5"/>
      <c r="J203" s="24">
        <v>118.08333333333333</v>
      </c>
    </row>
    <row r="204" spans="1:10" x14ac:dyDescent="0.3">
      <c r="A204" s="6">
        <f t="shared" si="3"/>
        <v>199</v>
      </c>
      <c r="B204" s="4" t="s">
        <v>6669</v>
      </c>
      <c r="C204" s="5"/>
      <c r="D204" s="5"/>
      <c r="E204" s="5"/>
      <c r="F204" s="5"/>
      <c r="G204" s="5"/>
      <c r="H204" s="5">
        <v>117.98333333333333</v>
      </c>
      <c r="I204" s="5"/>
      <c r="J204" s="24">
        <v>117.98333333333333</v>
      </c>
    </row>
    <row r="205" spans="1:10" x14ac:dyDescent="0.3">
      <c r="A205" s="6">
        <f t="shared" si="3"/>
        <v>200</v>
      </c>
      <c r="B205" s="4" t="s">
        <v>5919</v>
      </c>
      <c r="C205" s="5"/>
      <c r="D205" s="5"/>
      <c r="E205" s="5"/>
      <c r="F205" s="5"/>
      <c r="G205" s="5">
        <v>117.66666666666666</v>
      </c>
      <c r="H205" s="5"/>
      <c r="I205" s="5"/>
      <c r="J205" s="24">
        <v>117.66666666666666</v>
      </c>
    </row>
    <row r="206" spans="1:10" x14ac:dyDescent="0.3">
      <c r="A206" s="6">
        <f t="shared" si="3"/>
        <v>201</v>
      </c>
      <c r="B206" s="4" t="s">
        <v>2151</v>
      </c>
      <c r="C206" s="5">
        <v>115.75</v>
      </c>
      <c r="D206" s="5"/>
      <c r="E206" s="5"/>
      <c r="F206" s="5"/>
      <c r="G206" s="5"/>
      <c r="H206" s="5"/>
      <c r="I206" s="5"/>
      <c r="J206" s="24">
        <v>115.75</v>
      </c>
    </row>
    <row r="207" spans="1:10" x14ac:dyDescent="0.3">
      <c r="A207" s="6">
        <f t="shared" si="3"/>
        <v>202</v>
      </c>
      <c r="B207" s="4" t="s">
        <v>3285</v>
      </c>
      <c r="C207" s="5"/>
      <c r="D207" s="5">
        <v>114.58333333333333</v>
      </c>
      <c r="E207" s="5"/>
      <c r="F207" s="5"/>
      <c r="G207" s="5"/>
      <c r="H207" s="5"/>
      <c r="I207" s="5"/>
      <c r="J207" s="24">
        <v>114.58333333333333</v>
      </c>
    </row>
    <row r="208" spans="1:10" x14ac:dyDescent="0.3">
      <c r="A208" s="6">
        <f t="shared" si="3"/>
        <v>203</v>
      </c>
      <c r="B208" s="4" t="s">
        <v>5245</v>
      </c>
      <c r="C208" s="5">
        <v>114.55</v>
      </c>
      <c r="D208" s="5"/>
      <c r="E208" s="5"/>
      <c r="F208" s="5"/>
      <c r="G208" s="5"/>
      <c r="H208" s="5"/>
      <c r="I208" s="5"/>
      <c r="J208" s="24">
        <v>114.55</v>
      </c>
    </row>
    <row r="209" spans="1:10" x14ac:dyDescent="0.3">
      <c r="A209" s="6">
        <f t="shared" si="3"/>
        <v>204</v>
      </c>
      <c r="B209" s="4" t="s">
        <v>4087</v>
      </c>
      <c r="C209" s="5"/>
      <c r="D209" s="5"/>
      <c r="E209" s="5">
        <v>111.51666666666667</v>
      </c>
      <c r="F209" s="5"/>
      <c r="G209" s="5"/>
      <c r="H209" s="5"/>
      <c r="I209" s="5"/>
      <c r="J209" s="24">
        <v>111.51666666666667</v>
      </c>
    </row>
    <row r="210" spans="1:10" x14ac:dyDescent="0.3">
      <c r="A210" s="6">
        <f t="shared" si="3"/>
        <v>205</v>
      </c>
      <c r="B210" s="4" t="s">
        <v>6670</v>
      </c>
      <c r="C210" s="5"/>
      <c r="D210" s="5"/>
      <c r="E210" s="5"/>
      <c r="F210" s="5"/>
      <c r="G210" s="5"/>
      <c r="H210" s="5">
        <v>110.6</v>
      </c>
      <c r="I210" s="5"/>
      <c r="J210" s="24">
        <v>110.6</v>
      </c>
    </row>
    <row r="211" spans="1:10" x14ac:dyDescent="0.3">
      <c r="A211" s="6">
        <f t="shared" si="3"/>
        <v>206</v>
      </c>
      <c r="B211" s="4" t="s">
        <v>7395</v>
      </c>
      <c r="C211" s="5"/>
      <c r="D211" s="5"/>
      <c r="E211" s="5"/>
      <c r="F211" s="5"/>
      <c r="G211" s="5"/>
      <c r="H211" s="5"/>
      <c r="I211" s="5">
        <v>107.31666666666666</v>
      </c>
      <c r="J211" s="24">
        <v>107.31666666666666</v>
      </c>
    </row>
    <row r="212" spans="1:10" x14ac:dyDescent="0.3">
      <c r="A212" s="6">
        <f t="shared" si="3"/>
        <v>207</v>
      </c>
      <c r="B212" s="4" t="s">
        <v>5920</v>
      </c>
      <c r="C212" s="5"/>
      <c r="D212" s="5"/>
      <c r="E212" s="5"/>
      <c r="F212" s="5"/>
      <c r="G212" s="5">
        <v>105.71666666666665</v>
      </c>
      <c r="H212" s="5"/>
      <c r="I212" s="5"/>
      <c r="J212" s="24">
        <v>105.71666666666665</v>
      </c>
    </row>
    <row r="213" spans="1:10" x14ac:dyDescent="0.3">
      <c r="A213" s="6">
        <f t="shared" si="3"/>
        <v>208</v>
      </c>
      <c r="B213" s="4" t="s">
        <v>7247</v>
      </c>
      <c r="C213" s="5"/>
      <c r="D213" s="5"/>
      <c r="E213" s="5"/>
      <c r="F213" s="5"/>
      <c r="G213" s="5"/>
      <c r="H213" s="5"/>
      <c r="I213" s="5">
        <v>105.68333333333334</v>
      </c>
      <c r="J213" s="24">
        <v>105.68333333333334</v>
      </c>
    </row>
    <row r="214" spans="1:10" x14ac:dyDescent="0.3">
      <c r="A214" s="6">
        <f t="shared" si="3"/>
        <v>209</v>
      </c>
      <c r="B214" s="4" t="s">
        <v>2153</v>
      </c>
      <c r="C214" s="5">
        <v>105.66666666666666</v>
      </c>
      <c r="D214" s="5"/>
      <c r="E214" s="5"/>
      <c r="F214" s="5"/>
      <c r="G214" s="5"/>
      <c r="H214" s="5"/>
      <c r="I214" s="5"/>
      <c r="J214" s="24">
        <v>105.66666666666666</v>
      </c>
    </row>
    <row r="215" spans="1:10" x14ac:dyDescent="0.3">
      <c r="A215" s="6">
        <f t="shared" si="3"/>
        <v>210</v>
      </c>
      <c r="B215" s="4" t="s">
        <v>4088</v>
      </c>
      <c r="C215" s="5"/>
      <c r="D215" s="5"/>
      <c r="E215" s="5">
        <v>104.03333333333333</v>
      </c>
      <c r="F215" s="5"/>
      <c r="G215" s="5"/>
      <c r="H215" s="5"/>
      <c r="I215" s="5"/>
      <c r="J215" s="24">
        <v>104.03333333333333</v>
      </c>
    </row>
    <row r="216" spans="1:10" x14ac:dyDescent="0.3">
      <c r="A216" s="6">
        <f t="shared" si="3"/>
        <v>211</v>
      </c>
      <c r="B216" s="4" t="s">
        <v>6671</v>
      </c>
      <c r="C216" s="5"/>
      <c r="D216" s="5"/>
      <c r="E216" s="5"/>
      <c r="F216" s="5"/>
      <c r="G216" s="5"/>
      <c r="H216" s="5">
        <v>97.716666666666669</v>
      </c>
      <c r="I216" s="5"/>
      <c r="J216" s="24">
        <v>97.716666666666669</v>
      </c>
    </row>
    <row r="217" spans="1:10" x14ac:dyDescent="0.3">
      <c r="A217" s="6">
        <f t="shared" si="3"/>
        <v>212</v>
      </c>
      <c r="B217" s="4" t="s">
        <v>5152</v>
      </c>
      <c r="C217" s="5"/>
      <c r="D217" s="5"/>
      <c r="E217" s="5"/>
      <c r="F217" s="5">
        <v>88.3</v>
      </c>
      <c r="G217" s="5"/>
      <c r="H217" s="5"/>
      <c r="I217" s="5"/>
      <c r="J217" s="24">
        <v>88.3</v>
      </c>
    </row>
    <row r="218" spans="1:10" x14ac:dyDescent="0.3">
      <c r="A218" s="6">
        <f t="shared" si="3"/>
        <v>213</v>
      </c>
      <c r="B218" s="4" t="s">
        <v>7248</v>
      </c>
      <c r="C218" s="5"/>
      <c r="D218" s="5"/>
      <c r="E218" s="5"/>
      <c r="F218" s="5"/>
      <c r="G218" s="5"/>
      <c r="H218" s="5"/>
      <c r="I218" s="5">
        <v>88.2</v>
      </c>
      <c r="J218" s="24">
        <v>88.2</v>
      </c>
    </row>
    <row r="219" spans="1:10" x14ac:dyDescent="0.3">
      <c r="A219" s="6">
        <f t="shared" si="3"/>
        <v>214</v>
      </c>
      <c r="B219" s="4" t="s">
        <v>678</v>
      </c>
      <c r="C219" s="5">
        <v>86.75</v>
      </c>
      <c r="D219" s="5"/>
      <c r="E219" s="5"/>
      <c r="F219" s="5"/>
      <c r="G219" s="5"/>
      <c r="H219" s="5"/>
      <c r="I219" s="5"/>
      <c r="J219" s="24">
        <v>86.75</v>
      </c>
    </row>
    <row r="220" spans="1:10" x14ac:dyDescent="0.3">
      <c r="A220" s="6">
        <f t="shared" si="3"/>
        <v>215</v>
      </c>
      <c r="B220" s="4" t="s">
        <v>5921</v>
      </c>
      <c r="C220" s="5"/>
      <c r="D220" s="5"/>
      <c r="E220" s="5"/>
      <c r="F220" s="5"/>
      <c r="G220" s="5">
        <v>85.083333333333314</v>
      </c>
      <c r="H220" s="5"/>
      <c r="I220" s="5"/>
      <c r="J220" s="24">
        <v>85.083333333333314</v>
      </c>
    </row>
    <row r="221" spans="1:10" x14ac:dyDescent="0.3">
      <c r="A221" s="6">
        <f t="shared" si="3"/>
        <v>216</v>
      </c>
      <c r="B221" s="4" t="s">
        <v>6672</v>
      </c>
      <c r="C221" s="5"/>
      <c r="D221" s="5"/>
      <c r="E221" s="5"/>
      <c r="F221" s="5"/>
      <c r="G221" s="5"/>
      <c r="H221" s="5">
        <v>84.899999930000007</v>
      </c>
      <c r="I221" s="5"/>
      <c r="J221" s="24">
        <v>84.899999930000007</v>
      </c>
    </row>
    <row r="222" spans="1:10" x14ac:dyDescent="0.3">
      <c r="A222" s="6">
        <f t="shared" si="3"/>
        <v>217</v>
      </c>
      <c r="B222" s="4" t="s">
        <v>6673</v>
      </c>
      <c r="C222" s="5"/>
      <c r="D222" s="5"/>
      <c r="E222" s="5"/>
      <c r="F222" s="5"/>
      <c r="G222" s="5"/>
      <c r="H222" s="5">
        <v>84.899999919999999</v>
      </c>
      <c r="I222" s="5"/>
      <c r="J222" s="24">
        <v>84.899999919999999</v>
      </c>
    </row>
    <row r="223" spans="1:10" x14ac:dyDescent="0.3">
      <c r="A223" s="6">
        <f t="shared" si="3"/>
        <v>218</v>
      </c>
      <c r="B223" s="4" t="s">
        <v>6674</v>
      </c>
      <c r="C223" s="5"/>
      <c r="D223" s="5"/>
      <c r="E223" s="5"/>
      <c r="F223" s="5"/>
      <c r="G223" s="5"/>
      <c r="H223" s="5">
        <v>84.899999910000005</v>
      </c>
      <c r="I223" s="5"/>
      <c r="J223" s="24">
        <v>84.899999910000005</v>
      </c>
    </row>
    <row r="224" spans="1:10" x14ac:dyDescent="0.3">
      <c r="A224" s="6">
        <f t="shared" si="3"/>
        <v>219</v>
      </c>
      <c r="B224" s="4" t="s">
        <v>5922</v>
      </c>
      <c r="C224" s="5"/>
      <c r="D224" s="5"/>
      <c r="E224" s="5"/>
      <c r="F224" s="5"/>
      <c r="G224" s="5">
        <v>84.583333333333343</v>
      </c>
      <c r="H224" s="5"/>
      <c r="I224" s="5"/>
      <c r="J224" s="24">
        <v>84.583333333333343</v>
      </c>
    </row>
    <row r="225" spans="1:10" x14ac:dyDescent="0.3">
      <c r="A225" s="6">
        <f t="shared" si="3"/>
        <v>220</v>
      </c>
      <c r="B225" s="4" t="s">
        <v>4091</v>
      </c>
      <c r="C225" s="5"/>
      <c r="D225" s="5"/>
      <c r="E225" s="5">
        <v>84.383333333333326</v>
      </c>
      <c r="F225" s="5"/>
      <c r="G225" s="5"/>
      <c r="H225" s="5"/>
      <c r="I225" s="5"/>
      <c r="J225" s="24">
        <v>84.383333333333326</v>
      </c>
    </row>
    <row r="226" spans="1:10" x14ac:dyDescent="0.3">
      <c r="A226" s="6">
        <f t="shared" si="3"/>
        <v>221</v>
      </c>
      <c r="B226" s="4" t="s">
        <v>3286</v>
      </c>
      <c r="C226" s="5"/>
      <c r="D226" s="5">
        <v>83.999999880000004</v>
      </c>
      <c r="E226" s="5"/>
      <c r="F226" s="5"/>
      <c r="G226" s="5"/>
      <c r="H226" s="5"/>
      <c r="I226" s="5"/>
      <c r="J226" s="24">
        <v>83.999999880000004</v>
      </c>
    </row>
    <row r="227" spans="1:10" x14ac:dyDescent="0.3">
      <c r="A227" s="6">
        <f t="shared" si="3"/>
        <v>222</v>
      </c>
      <c r="B227" s="4" t="s">
        <v>3287</v>
      </c>
      <c r="C227" s="5"/>
      <c r="D227" s="5">
        <v>83.999999869999996</v>
      </c>
      <c r="E227" s="5"/>
      <c r="F227" s="5"/>
      <c r="G227" s="5"/>
      <c r="H227" s="5"/>
      <c r="I227" s="5"/>
      <c r="J227" s="24">
        <v>83.999999869999996</v>
      </c>
    </row>
    <row r="228" spans="1:10" x14ac:dyDescent="0.3">
      <c r="A228" s="6">
        <f t="shared" si="3"/>
        <v>223</v>
      </c>
      <c r="B228" s="4" t="s">
        <v>5924</v>
      </c>
      <c r="C228" s="5"/>
      <c r="D228" s="5"/>
      <c r="E228" s="5"/>
      <c r="F228" s="5"/>
      <c r="G228" s="5">
        <v>80.299999929999998</v>
      </c>
      <c r="H228" s="5"/>
      <c r="I228" s="5"/>
      <c r="J228" s="24">
        <v>80.299999929999998</v>
      </c>
    </row>
    <row r="229" spans="1:10" x14ac:dyDescent="0.3">
      <c r="A229" s="6">
        <f t="shared" si="3"/>
        <v>224</v>
      </c>
      <c r="B229" s="4" t="s">
        <v>5923</v>
      </c>
      <c r="C229" s="5"/>
      <c r="D229" s="5"/>
      <c r="E229" s="5"/>
      <c r="F229" s="5"/>
      <c r="G229" s="5">
        <v>80.299999929999998</v>
      </c>
      <c r="H229" s="5"/>
      <c r="I229" s="5"/>
      <c r="J229" s="24">
        <v>80.299999929999998</v>
      </c>
    </row>
    <row r="230" spans="1:10" x14ac:dyDescent="0.3">
      <c r="A230" s="6">
        <f t="shared" si="3"/>
        <v>225</v>
      </c>
      <c r="B230" s="4" t="s">
        <v>5925</v>
      </c>
      <c r="C230" s="5"/>
      <c r="D230" s="5"/>
      <c r="E230" s="5"/>
      <c r="F230" s="5"/>
      <c r="G230" s="5">
        <v>80.299999919999991</v>
      </c>
      <c r="H230" s="5"/>
      <c r="I230" s="5"/>
      <c r="J230" s="24">
        <v>80.299999919999991</v>
      </c>
    </row>
    <row r="231" spans="1:10" x14ac:dyDescent="0.3">
      <c r="A231" s="6">
        <f t="shared" si="3"/>
        <v>226</v>
      </c>
      <c r="B231" s="4" t="s">
        <v>330</v>
      </c>
      <c r="C231" s="5">
        <v>79.999999919999993</v>
      </c>
      <c r="D231" s="5"/>
      <c r="E231" s="5"/>
      <c r="F231" s="5"/>
      <c r="G231" s="5"/>
      <c r="H231" s="5"/>
      <c r="I231" s="5"/>
      <c r="J231" s="24">
        <v>79.999999919999993</v>
      </c>
    </row>
    <row r="232" spans="1:10" x14ac:dyDescent="0.3">
      <c r="A232" s="6">
        <f t="shared" si="3"/>
        <v>227</v>
      </c>
      <c r="B232" s="4" t="s">
        <v>7249</v>
      </c>
      <c r="C232" s="5"/>
      <c r="D232" s="5"/>
      <c r="E232" s="5"/>
      <c r="F232" s="5"/>
      <c r="G232" s="5"/>
      <c r="H232" s="5"/>
      <c r="I232" s="5">
        <v>79.999999919999993</v>
      </c>
      <c r="J232" s="24">
        <v>79.999999919999993</v>
      </c>
    </row>
    <row r="233" spans="1:10" x14ac:dyDescent="0.3">
      <c r="A233" s="6">
        <f t="shared" si="3"/>
        <v>228</v>
      </c>
      <c r="B233" s="4" t="s">
        <v>2154</v>
      </c>
      <c r="C233" s="5">
        <v>79.99999991</v>
      </c>
      <c r="D233" s="5"/>
      <c r="E233" s="5"/>
      <c r="F233" s="5"/>
      <c r="G233" s="5"/>
      <c r="H233" s="5"/>
      <c r="I233" s="5"/>
      <c r="J233" s="24">
        <v>79.99999991</v>
      </c>
    </row>
    <row r="234" spans="1:10" x14ac:dyDescent="0.3">
      <c r="A234" s="6">
        <f t="shared" si="3"/>
        <v>229</v>
      </c>
      <c r="B234" s="4" t="s">
        <v>2155</v>
      </c>
      <c r="C234" s="5">
        <v>79.999999889999998</v>
      </c>
      <c r="D234" s="5"/>
      <c r="E234" s="5"/>
      <c r="F234" s="5"/>
      <c r="G234" s="5"/>
      <c r="H234" s="5"/>
      <c r="I234" s="5"/>
      <c r="J234" s="24">
        <v>79.999999889999998</v>
      </c>
    </row>
    <row r="235" spans="1:10" x14ac:dyDescent="0.3">
      <c r="A235" s="6">
        <f t="shared" si="3"/>
        <v>230</v>
      </c>
      <c r="B235" s="4" t="s">
        <v>2156</v>
      </c>
      <c r="C235" s="5">
        <v>79.999999880000004</v>
      </c>
      <c r="D235" s="5"/>
      <c r="E235" s="5"/>
      <c r="F235" s="5"/>
      <c r="G235" s="5"/>
      <c r="H235" s="5"/>
      <c r="I235" s="5"/>
      <c r="J235" s="24">
        <v>79.999999880000004</v>
      </c>
    </row>
    <row r="236" spans="1:10" x14ac:dyDescent="0.3">
      <c r="A236" s="6">
        <f t="shared" si="3"/>
        <v>231</v>
      </c>
      <c r="B236" s="4" t="s">
        <v>2158</v>
      </c>
      <c r="C236" s="5">
        <v>79.999999849999995</v>
      </c>
      <c r="D236" s="5"/>
      <c r="E236" s="5"/>
      <c r="F236" s="5"/>
      <c r="G236" s="5"/>
      <c r="H236" s="5"/>
      <c r="I236" s="5"/>
      <c r="J236" s="24">
        <v>79.999999849999995</v>
      </c>
    </row>
    <row r="237" spans="1:10" x14ac:dyDescent="0.3">
      <c r="A237" s="6">
        <f t="shared" si="3"/>
        <v>232</v>
      </c>
      <c r="B237" s="4" t="s">
        <v>5153</v>
      </c>
      <c r="C237" s="5"/>
      <c r="D237" s="5"/>
      <c r="E237" s="5"/>
      <c r="F237" s="5">
        <v>76.966666666666669</v>
      </c>
      <c r="G237" s="5"/>
      <c r="H237" s="5"/>
      <c r="I237" s="5"/>
      <c r="J237" s="24">
        <v>76.966666666666669</v>
      </c>
    </row>
    <row r="238" spans="1:10" x14ac:dyDescent="0.3">
      <c r="A238" s="6">
        <f t="shared" si="3"/>
        <v>233</v>
      </c>
      <c r="B238" s="4" t="s">
        <v>7250</v>
      </c>
      <c r="C238" s="5"/>
      <c r="D238" s="5"/>
      <c r="E238" s="5"/>
      <c r="F238" s="5"/>
      <c r="G238" s="5"/>
      <c r="H238" s="5"/>
      <c r="I238" s="5">
        <v>76.5</v>
      </c>
      <c r="J238" s="24">
        <v>76.5</v>
      </c>
    </row>
    <row r="239" spans="1:10" x14ac:dyDescent="0.3">
      <c r="A239" s="6">
        <f t="shared" si="3"/>
        <v>234</v>
      </c>
      <c r="B239" s="4" t="s">
        <v>5926</v>
      </c>
      <c r="C239" s="5"/>
      <c r="D239" s="5"/>
      <c r="E239" s="5"/>
      <c r="F239" s="5"/>
      <c r="G239" s="5">
        <v>73.816666666666663</v>
      </c>
      <c r="H239" s="5"/>
      <c r="I239" s="5"/>
      <c r="J239" s="24">
        <v>73.816666666666663</v>
      </c>
    </row>
    <row r="240" spans="1:10" x14ac:dyDescent="0.3">
      <c r="A240" s="6">
        <f t="shared" si="3"/>
        <v>235</v>
      </c>
      <c r="B240" s="4" t="s">
        <v>7251</v>
      </c>
      <c r="C240" s="5"/>
      <c r="D240" s="5"/>
      <c r="E240" s="5"/>
      <c r="F240" s="5"/>
      <c r="G240" s="5"/>
      <c r="H240" s="5"/>
      <c r="I240" s="5">
        <v>68.05</v>
      </c>
      <c r="J240" s="24">
        <v>68.05</v>
      </c>
    </row>
    <row r="241" spans="1:10" x14ac:dyDescent="0.3">
      <c r="A241" s="6">
        <f t="shared" si="3"/>
        <v>236</v>
      </c>
      <c r="B241" s="4" t="s">
        <v>2161</v>
      </c>
      <c r="C241" s="5">
        <v>62.8</v>
      </c>
      <c r="D241" s="5"/>
      <c r="E241" s="5"/>
      <c r="F241" s="5"/>
      <c r="G241" s="5"/>
      <c r="H241" s="5"/>
      <c r="I241" s="5"/>
      <c r="J241" s="24">
        <v>62.8</v>
      </c>
    </row>
    <row r="242" spans="1:10" x14ac:dyDescent="0.3">
      <c r="A242" s="6">
        <f t="shared" si="3"/>
        <v>237</v>
      </c>
      <c r="B242" s="4" t="s">
        <v>5155</v>
      </c>
      <c r="C242" s="5"/>
      <c r="D242" s="5"/>
      <c r="E242" s="5"/>
      <c r="F242" s="5">
        <v>56.733333333333334</v>
      </c>
      <c r="G242" s="5"/>
      <c r="H242" s="5"/>
      <c r="I242" s="5"/>
      <c r="J242" s="24">
        <v>56.733333333333334</v>
      </c>
    </row>
    <row r="243" spans="1:10" x14ac:dyDescent="0.3">
      <c r="A243" s="6">
        <f t="shared" si="3"/>
        <v>238</v>
      </c>
      <c r="B243" s="4" t="s">
        <v>7252</v>
      </c>
      <c r="C243" s="5"/>
      <c r="D243" s="5"/>
      <c r="E243" s="5"/>
      <c r="F243" s="5"/>
      <c r="G243" s="5"/>
      <c r="H243" s="5"/>
      <c r="I243" s="5">
        <v>52.866666666666674</v>
      </c>
      <c r="J243" s="24">
        <v>52.866666666666674</v>
      </c>
    </row>
    <row r="244" spans="1:10" x14ac:dyDescent="0.3">
      <c r="A244" s="6">
        <f t="shared" si="3"/>
        <v>239</v>
      </c>
      <c r="B244" s="4" t="s">
        <v>7253</v>
      </c>
      <c r="C244" s="5"/>
      <c r="D244" s="5"/>
      <c r="E244" s="5"/>
      <c r="F244" s="5"/>
      <c r="G244" s="5"/>
      <c r="H244" s="5"/>
      <c r="I244" s="5">
        <v>47.783333333333331</v>
      </c>
      <c r="J244" s="24">
        <v>47.783333333333331</v>
      </c>
    </row>
    <row r="245" spans="1:10" x14ac:dyDescent="0.3">
      <c r="A245" s="6">
        <f t="shared" si="3"/>
        <v>240</v>
      </c>
      <c r="B245" s="4" t="s">
        <v>5157</v>
      </c>
      <c r="C245" s="5"/>
      <c r="D245" s="5"/>
      <c r="E245" s="5"/>
      <c r="F245" s="5">
        <v>41.383333333333326</v>
      </c>
      <c r="G245" s="5"/>
      <c r="H245" s="5"/>
      <c r="I245" s="5"/>
      <c r="J245" s="24">
        <v>41.383333333333326</v>
      </c>
    </row>
    <row r="246" spans="1:10" x14ac:dyDescent="0.3">
      <c r="A246" s="6">
        <f t="shared" si="3"/>
        <v>241</v>
      </c>
      <c r="B246" s="4" t="s">
        <v>5158</v>
      </c>
      <c r="C246" s="5"/>
      <c r="D246" s="5"/>
      <c r="E246" s="5"/>
      <c r="F246" s="5">
        <v>40.999999750000001</v>
      </c>
      <c r="G246" s="5"/>
      <c r="H246" s="5"/>
      <c r="I246" s="5"/>
      <c r="J246" s="24">
        <v>40.999999750000001</v>
      </c>
    </row>
    <row r="247" spans="1:10" x14ac:dyDescent="0.3">
      <c r="A247" s="6">
        <f t="shared" si="3"/>
        <v>242</v>
      </c>
      <c r="B247" s="4" t="s">
        <v>7254</v>
      </c>
      <c r="C247" s="5"/>
      <c r="D247" s="5"/>
      <c r="E247" s="5"/>
      <c r="F247" s="5"/>
      <c r="G247" s="5"/>
      <c r="H247" s="5"/>
      <c r="I247" s="5">
        <v>39.999999819999999</v>
      </c>
      <c r="J247" s="24">
        <v>39.999999819999999</v>
      </c>
    </row>
    <row r="248" spans="1:10" x14ac:dyDescent="0.3">
      <c r="A248" s="6">
        <f t="shared" si="3"/>
        <v>243</v>
      </c>
      <c r="B248" s="4" t="s">
        <v>7255</v>
      </c>
      <c r="C248" s="5"/>
      <c r="D248" s="5"/>
      <c r="E248" s="5"/>
      <c r="F248" s="5"/>
      <c r="G248" s="5"/>
      <c r="H248" s="5"/>
      <c r="I248" s="5">
        <v>39.999999809999998</v>
      </c>
      <c r="J248" s="24">
        <v>39.999999809999998</v>
      </c>
    </row>
    <row r="249" spans="1:10" x14ac:dyDescent="0.3">
      <c r="A249" s="6" t="str">
        <f t="shared" si="3"/>
        <v/>
      </c>
      <c r="B249" s="3"/>
      <c r="C249" s="5"/>
      <c r="D249" s="5"/>
      <c r="E249" s="5"/>
      <c r="F249" s="5"/>
      <c r="G249" s="5"/>
      <c r="H249" s="5"/>
      <c r="I249" s="5"/>
      <c r="J249" s="24"/>
    </row>
    <row r="250" spans="1:10" x14ac:dyDescent="0.3">
      <c r="A250" s="6" t="str">
        <f t="shared" si="3"/>
        <v/>
      </c>
      <c r="B250" s="186" t="s">
        <v>52</v>
      </c>
      <c r="C250" s="187"/>
      <c r="D250" s="187"/>
      <c r="E250" s="187"/>
      <c r="F250" s="187"/>
      <c r="G250" s="187"/>
      <c r="H250" s="187"/>
      <c r="I250" s="187"/>
      <c r="J250" s="188"/>
    </row>
    <row r="251" spans="1:10" x14ac:dyDescent="0.3">
      <c r="A251" s="6">
        <f t="shared" si="3"/>
        <v>1</v>
      </c>
      <c r="B251" s="4" t="s">
        <v>2170</v>
      </c>
      <c r="C251" s="5">
        <v>81.716666666666669</v>
      </c>
      <c r="D251" s="5">
        <v>138.15</v>
      </c>
      <c r="E251" s="5"/>
      <c r="F251" s="5"/>
      <c r="G251" s="5">
        <v>200.25</v>
      </c>
      <c r="H251" s="5">
        <v>177.63333333333333</v>
      </c>
      <c r="I251" s="5"/>
      <c r="J251" s="24">
        <v>597.75</v>
      </c>
    </row>
    <row r="252" spans="1:10" x14ac:dyDescent="0.3">
      <c r="A252" s="6">
        <f t="shared" si="3"/>
        <v>2</v>
      </c>
      <c r="B252" s="4" t="s">
        <v>486</v>
      </c>
      <c r="C252" s="5">
        <v>196.9</v>
      </c>
      <c r="D252" s="5"/>
      <c r="E252" s="5"/>
      <c r="F252" s="5">
        <v>123.39999995000001</v>
      </c>
      <c r="G252" s="5">
        <v>119.99999993</v>
      </c>
      <c r="H252" s="5"/>
      <c r="I252" s="5">
        <v>147.36666666666667</v>
      </c>
      <c r="J252" s="24">
        <v>587.66666654666665</v>
      </c>
    </row>
    <row r="253" spans="1:10" x14ac:dyDescent="0.3">
      <c r="A253" s="6">
        <f t="shared" si="3"/>
        <v>3</v>
      </c>
      <c r="B253" s="4" t="s">
        <v>2163</v>
      </c>
      <c r="C253" s="5">
        <v>253.33333333333334</v>
      </c>
      <c r="D253" s="5"/>
      <c r="E253" s="5"/>
      <c r="F253" s="5">
        <v>323.39999999999998</v>
      </c>
      <c r="G253" s="5"/>
      <c r="H253" s="5"/>
      <c r="I253" s="5"/>
      <c r="J253" s="24">
        <v>576.73333333333335</v>
      </c>
    </row>
    <row r="254" spans="1:10" x14ac:dyDescent="0.3">
      <c r="A254" s="6">
        <f t="shared" si="3"/>
        <v>4</v>
      </c>
      <c r="B254" s="4" t="s">
        <v>4098</v>
      </c>
      <c r="C254" s="5"/>
      <c r="D254" s="5"/>
      <c r="E254" s="5">
        <v>241.36666666666667</v>
      </c>
      <c r="F254" s="5"/>
      <c r="G254" s="5"/>
      <c r="H254" s="5">
        <v>265.2</v>
      </c>
      <c r="I254" s="5"/>
      <c r="J254" s="24">
        <v>506.56666666666666</v>
      </c>
    </row>
    <row r="255" spans="1:10" x14ac:dyDescent="0.3">
      <c r="A255" s="6">
        <f t="shared" si="3"/>
        <v>5</v>
      </c>
      <c r="B255" s="4" t="s">
        <v>4102</v>
      </c>
      <c r="C255" s="5"/>
      <c r="D255" s="5"/>
      <c r="E255" s="5">
        <v>181.58333333333331</v>
      </c>
      <c r="F255" s="5">
        <v>298.38333333333333</v>
      </c>
      <c r="G255" s="5"/>
      <c r="H255" s="5"/>
      <c r="I255" s="5"/>
      <c r="J255" s="24">
        <v>479.96666666666664</v>
      </c>
    </row>
    <row r="256" spans="1:10" x14ac:dyDescent="0.3">
      <c r="A256" s="6">
        <f t="shared" si="3"/>
        <v>6</v>
      </c>
      <c r="B256" s="4" t="s">
        <v>5930</v>
      </c>
      <c r="C256" s="5"/>
      <c r="D256" s="5"/>
      <c r="E256" s="5"/>
      <c r="F256" s="5"/>
      <c r="G256" s="5">
        <v>173.08333333333334</v>
      </c>
      <c r="H256" s="5"/>
      <c r="I256" s="5">
        <v>263.35000000000002</v>
      </c>
      <c r="J256" s="24">
        <v>436.43333333333339</v>
      </c>
    </row>
    <row r="257" spans="1:10" x14ac:dyDescent="0.3">
      <c r="A257" s="6">
        <f t="shared" si="3"/>
        <v>7</v>
      </c>
      <c r="B257" s="4" t="s">
        <v>4101</v>
      </c>
      <c r="C257" s="5"/>
      <c r="D257" s="5"/>
      <c r="E257" s="5">
        <v>186.63333333333333</v>
      </c>
      <c r="F257" s="5"/>
      <c r="G257" s="5">
        <v>217.23333333333335</v>
      </c>
      <c r="H257" s="5"/>
      <c r="I257" s="5"/>
      <c r="J257" s="24">
        <v>403.86666666666667</v>
      </c>
    </row>
    <row r="258" spans="1:10" x14ac:dyDescent="0.3">
      <c r="A258" s="6">
        <f t="shared" si="3"/>
        <v>8</v>
      </c>
      <c r="B258" s="4" t="s">
        <v>2547</v>
      </c>
      <c r="C258" s="5"/>
      <c r="D258" s="5">
        <v>322</v>
      </c>
      <c r="E258" s="5"/>
      <c r="F258" s="5"/>
      <c r="G258" s="5"/>
      <c r="H258" s="5"/>
      <c r="I258" s="5"/>
      <c r="J258" s="24">
        <v>322</v>
      </c>
    </row>
    <row r="259" spans="1:10" x14ac:dyDescent="0.3">
      <c r="A259" s="6">
        <f t="shared" si="3"/>
        <v>9</v>
      </c>
      <c r="B259" s="4" t="s">
        <v>2164</v>
      </c>
      <c r="C259" s="5">
        <v>191.81666666666666</v>
      </c>
      <c r="D259" s="5"/>
      <c r="E259" s="5"/>
      <c r="F259" s="5"/>
      <c r="G259" s="5"/>
      <c r="H259" s="5"/>
      <c r="I259" s="5">
        <v>129.1</v>
      </c>
      <c r="J259" s="24">
        <v>320.91666666666663</v>
      </c>
    </row>
    <row r="260" spans="1:10" x14ac:dyDescent="0.3">
      <c r="A260" s="6">
        <f t="shared" si="3"/>
        <v>10</v>
      </c>
      <c r="B260" s="4" t="s">
        <v>2162</v>
      </c>
      <c r="C260" s="5">
        <v>320</v>
      </c>
      <c r="D260" s="5"/>
      <c r="E260" s="5"/>
      <c r="F260" s="5"/>
      <c r="G260" s="5"/>
      <c r="H260" s="5"/>
      <c r="I260" s="5"/>
      <c r="J260" s="24">
        <v>320</v>
      </c>
    </row>
    <row r="261" spans="1:10" x14ac:dyDescent="0.3">
      <c r="A261" s="6">
        <f t="shared" si="3"/>
        <v>11</v>
      </c>
      <c r="B261" s="4" t="s">
        <v>5904</v>
      </c>
      <c r="C261" s="5"/>
      <c r="D261" s="5"/>
      <c r="E261" s="5"/>
      <c r="F261" s="5"/>
      <c r="G261" s="5">
        <v>320</v>
      </c>
      <c r="H261" s="5"/>
      <c r="I261" s="5"/>
      <c r="J261" s="24">
        <v>320</v>
      </c>
    </row>
    <row r="262" spans="1:10" x14ac:dyDescent="0.3">
      <c r="A262" s="6">
        <f t="shared" si="3"/>
        <v>12</v>
      </c>
      <c r="B262" s="4" t="s">
        <v>1185</v>
      </c>
      <c r="C262" s="5">
        <v>304.36666666666667</v>
      </c>
      <c r="D262" s="5"/>
      <c r="E262" s="5"/>
      <c r="F262" s="5"/>
      <c r="G262" s="5"/>
      <c r="H262" s="5"/>
      <c r="I262" s="5"/>
      <c r="J262" s="24">
        <v>304.36666666666667</v>
      </c>
    </row>
    <row r="263" spans="1:10" x14ac:dyDescent="0.3">
      <c r="A263" s="6">
        <f t="shared" ref="A263:A326" si="4">IF(SUM(C263:N263)=0,"",IF(SUM(C262:N262)=0,IF(SUM(C263:N263)&gt;0,1,A262+1),A262+1))</f>
        <v>13</v>
      </c>
      <c r="B263" s="4" t="s">
        <v>5129</v>
      </c>
      <c r="C263" s="5"/>
      <c r="D263" s="5"/>
      <c r="E263" s="5"/>
      <c r="F263" s="5">
        <v>293.06666666666666</v>
      </c>
      <c r="G263" s="5"/>
      <c r="H263" s="5"/>
      <c r="I263" s="5"/>
      <c r="J263" s="24">
        <v>293.06666666666666</v>
      </c>
    </row>
    <row r="264" spans="1:10" x14ac:dyDescent="0.3">
      <c r="A264" s="6">
        <f t="shared" si="4"/>
        <v>14</v>
      </c>
      <c r="B264" s="4" t="s">
        <v>4093</v>
      </c>
      <c r="C264" s="5"/>
      <c r="D264" s="5"/>
      <c r="E264" s="5">
        <v>284</v>
      </c>
      <c r="F264" s="5"/>
      <c r="G264" s="5"/>
      <c r="H264" s="5"/>
      <c r="I264" s="5"/>
      <c r="J264" s="24">
        <v>284</v>
      </c>
    </row>
    <row r="265" spans="1:10" x14ac:dyDescent="0.3">
      <c r="A265" s="6">
        <f t="shared" si="4"/>
        <v>15</v>
      </c>
      <c r="B265" s="4" t="s">
        <v>1058</v>
      </c>
      <c r="C265" s="5">
        <v>104.38333333333333</v>
      </c>
      <c r="D265" s="5"/>
      <c r="E265" s="5"/>
      <c r="F265" s="5">
        <v>176.68333333333331</v>
      </c>
      <c r="G265" s="5"/>
      <c r="H265" s="5"/>
      <c r="I265" s="5"/>
      <c r="J265" s="24">
        <v>281.06666666666661</v>
      </c>
    </row>
    <row r="266" spans="1:10" x14ac:dyDescent="0.3">
      <c r="A266" s="6">
        <f t="shared" si="4"/>
        <v>16</v>
      </c>
      <c r="B266" s="4" t="s">
        <v>4094</v>
      </c>
      <c r="C266" s="5"/>
      <c r="D266" s="5"/>
      <c r="E266" s="5">
        <v>279.41666666666669</v>
      </c>
      <c r="F266" s="5"/>
      <c r="G266" s="5"/>
      <c r="H266" s="5"/>
      <c r="I266" s="5"/>
      <c r="J266" s="24">
        <v>279.41666666666669</v>
      </c>
    </row>
    <row r="267" spans="1:10" x14ac:dyDescent="0.3">
      <c r="A267" s="6">
        <f t="shared" si="4"/>
        <v>17</v>
      </c>
      <c r="B267" s="4" t="s">
        <v>4237</v>
      </c>
      <c r="C267" s="5"/>
      <c r="D267" s="5"/>
      <c r="E267" s="5"/>
      <c r="F267" s="5"/>
      <c r="G267" s="5"/>
      <c r="H267" s="5">
        <v>277.71666666666664</v>
      </c>
      <c r="I267" s="5"/>
      <c r="J267" s="24">
        <v>277.71666666666664</v>
      </c>
    </row>
    <row r="268" spans="1:10" x14ac:dyDescent="0.3">
      <c r="A268" s="6">
        <f t="shared" si="4"/>
        <v>18</v>
      </c>
      <c r="B268" s="4" t="s">
        <v>5163</v>
      </c>
      <c r="C268" s="5"/>
      <c r="D268" s="5"/>
      <c r="E268" s="5"/>
      <c r="F268" s="5">
        <v>104.08333333333334</v>
      </c>
      <c r="G268" s="5"/>
      <c r="H268" s="5">
        <v>165.26666666666668</v>
      </c>
      <c r="I268" s="5"/>
      <c r="J268" s="24">
        <v>269.35000000000002</v>
      </c>
    </row>
    <row r="269" spans="1:10" x14ac:dyDescent="0.3">
      <c r="A269" s="6">
        <f t="shared" si="4"/>
        <v>19</v>
      </c>
      <c r="B269" s="4" t="s">
        <v>5159</v>
      </c>
      <c r="C269" s="5"/>
      <c r="D269" s="5"/>
      <c r="E269" s="5"/>
      <c r="F269" s="5">
        <v>261</v>
      </c>
      <c r="G269" s="5"/>
      <c r="H269" s="5"/>
      <c r="I269" s="5"/>
      <c r="J269" s="24">
        <v>261</v>
      </c>
    </row>
    <row r="270" spans="1:10" x14ac:dyDescent="0.3">
      <c r="A270" s="6">
        <f t="shared" si="4"/>
        <v>20</v>
      </c>
      <c r="B270" s="4" t="s">
        <v>4236</v>
      </c>
      <c r="C270" s="5"/>
      <c r="D270" s="5"/>
      <c r="E270" s="5"/>
      <c r="F270" s="5"/>
      <c r="G270" s="5">
        <v>251.81666666666666</v>
      </c>
      <c r="H270" s="5"/>
      <c r="I270" s="5"/>
      <c r="J270" s="24">
        <v>251.81666666666666</v>
      </c>
    </row>
    <row r="271" spans="1:10" x14ac:dyDescent="0.3">
      <c r="A271" s="6">
        <f t="shared" si="4"/>
        <v>21</v>
      </c>
      <c r="B271" s="4" t="s">
        <v>323</v>
      </c>
      <c r="C271" s="5">
        <v>248.68333333333334</v>
      </c>
      <c r="D271" s="5"/>
      <c r="E271" s="5"/>
      <c r="F271" s="5"/>
      <c r="G271" s="5"/>
      <c r="H271" s="5"/>
      <c r="I271" s="5"/>
      <c r="J271" s="24">
        <v>248.68333333333334</v>
      </c>
    </row>
    <row r="272" spans="1:10" x14ac:dyDescent="0.3">
      <c r="A272" s="6">
        <f t="shared" si="4"/>
        <v>22</v>
      </c>
      <c r="B272" s="4" t="s">
        <v>4095</v>
      </c>
      <c r="C272" s="5"/>
      <c r="D272" s="5"/>
      <c r="E272" s="5">
        <v>247.08333333333334</v>
      </c>
      <c r="F272" s="5"/>
      <c r="G272" s="5"/>
      <c r="H272" s="5"/>
      <c r="I272" s="5"/>
      <c r="J272" s="24">
        <v>247.08333333333334</v>
      </c>
    </row>
    <row r="273" spans="1:10" x14ac:dyDescent="0.3">
      <c r="A273" s="6">
        <f t="shared" si="4"/>
        <v>23</v>
      </c>
      <c r="B273" s="4" t="s">
        <v>4251</v>
      </c>
      <c r="C273" s="5"/>
      <c r="D273" s="5"/>
      <c r="E273" s="5"/>
      <c r="F273" s="5"/>
      <c r="G273" s="5">
        <v>246.78333333333333</v>
      </c>
      <c r="H273" s="5"/>
      <c r="I273" s="5"/>
      <c r="J273" s="24">
        <v>246.78333333333333</v>
      </c>
    </row>
    <row r="274" spans="1:10" x14ac:dyDescent="0.3">
      <c r="A274" s="6">
        <f t="shared" si="4"/>
        <v>24</v>
      </c>
      <c r="B274" s="4" t="s">
        <v>4096</v>
      </c>
      <c r="C274" s="5"/>
      <c r="D274" s="5"/>
      <c r="E274" s="5">
        <v>245.73333333333332</v>
      </c>
      <c r="F274" s="5"/>
      <c r="G274" s="5"/>
      <c r="H274" s="5"/>
      <c r="I274" s="5"/>
      <c r="J274" s="24">
        <v>245.73333333333332</v>
      </c>
    </row>
    <row r="275" spans="1:10" x14ac:dyDescent="0.3">
      <c r="A275" s="6">
        <f t="shared" si="4"/>
        <v>25</v>
      </c>
      <c r="B275" s="4" t="s">
        <v>4097</v>
      </c>
      <c r="C275" s="5"/>
      <c r="D275" s="5"/>
      <c r="E275" s="5">
        <v>242.65</v>
      </c>
      <c r="F275" s="5"/>
      <c r="G275" s="5"/>
      <c r="H275" s="5"/>
      <c r="I275" s="5"/>
      <c r="J275" s="24">
        <v>242.65</v>
      </c>
    </row>
    <row r="276" spans="1:10" x14ac:dyDescent="0.3">
      <c r="A276" s="6">
        <f t="shared" si="4"/>
        <v>26</v>
      </c>
      <c r="B276" s="4" t="s">
        <v>4099</v>
      </c>
      <c r="C276" s="5"/>
      <c r="D276" s="5"/>
      <c r="E276" s="5">
        <v>237.58333333333334</v>
      </c>
      <c r="F276" s="5"/>
      <c r="G276" s="5"/>
      <c r="H276" s="5"/>
      <c r="I276" s="5"/>
      <c r="J276" s="24">
        <v>237.58333333333334</v>
      </c>
    </row>
    <row r="277" spans="1:10" x14ac:dyDescent="0.3">
      <c r="A277" s="6">
        <f t="shared" si="4"/>
        <v>27</v>
      </c>
      <c r="B277" s="4" t="s">
        <v>5905</v>
      </c>
      <c r="C277" s="5"/>
      <c r="D277" s="5"/>
      <c r="E277" s="5"/>
      <c r="F277" s="5"/>
      <c r="G277" s="5">
        <v>235.68333333333334</v>
      </c>
      <c r="H277" s="5"/>
      <c r="I277" s="5"/>
      <c r="J277" s="24">
        <v>235.68333333333334</v>
      </c>
    </row>
    <row r="278" spans="1:10" x14ac:dyDescent="0.3">
      <c r="A278" s="6">
        <f t="shared" si="4"/>
        <v>28</v>
      </c>
      <c r="B278" s="4" t="s">
        <v>1190</v>
      </c>
      <c r="C278" s="5"/>
      <c r="D278" s="5">
        <v>231.11666666666667</v>
      </c>
      <c r="E278" s="5"/>
      <c r="F278" s="5"/>
      <c r="G278" s="5"/>
      <c r="H278" s="5"/>
      <c r="I278" s="5"/>
      <c r="J278" s="24">
        <v>231.11666666666667</v>
      </c>
    </row>
    <row r="279" spans="1:10" x14ac:dyDescent="0.3">
      <c r="A279" s="6">
        <f t="shared" si="4"/>
        <v>29</v>
      </c>
      <c r="B279" s="4" t="s">
        <v>4107</v>
      </c>
      <c r="C279" s="5"/>
      <c r="D279" s="5"/>
      <c r="E279" s="5">
        <v>113.5</v>
      </c>
      <c r="F279" s="5">
        <v>109.11666666666667</v>
      </c>
      <c r="G279" s="5"/>
      <c r="H279" s="5"/>
      <c r="I279" s="5"/>
      <c r="J279" s="24">
        <v>222.61666666666667</v>
      </c>
    </row>
    <row r="280" spans="1:10" x14ac:dyDescent="0.3">
      <c r="A280" s="6">
        <f t="shared" si="4"/>
        <v>30</v>
      </c>
      <c r="B280" s="4" t="s">
        <v>5927</v>
      </c>
      <c r="C280" s="5"/>
      <c r="D280" s="5"/>
      <c r="E280" s="5"/>
      <c r="F280" s="5"/>
      <c r="G280" s="5">
        <v>220.28333333333336</v>
      </c>
      <c r="H280" s="5"/>
      <c r="I280" s="5"/>
      <c r="J280" s="24">
        <v>220.28333333333336</v>
      </c>
    </row>
    <row r="281" spans="1:10" x14ac:dyDescent="0.3">
      <c r="A281" s="6">
        <f t="shared" si="4"/>
        <v>31</v>
      </c>
      <c r="B281" s="4" t="s">
        <v>6645</v>
      </c>
      <c r="C281" s="5"/>
      <c r="D281" s="5"/>
      <c r="E281" s="5"/>
      <c r="F281" s="5"/>
      <c r="G281" s="5"/>
      <c r="H281" s="5">
        <v>218.78333333333333</v>
      </c>
      <c r="I281" s="5"/>
      <c r="J281" s="24">
        <v>218.78333333333333</v>
      </c>
    </row>
    <row r="282" spans="1:10" x14ac:dyDescent="0.3">
      <c r="A282" s="6">
        <f t="shared" si="4"/>
        <v>32</v>
      </c>
      <c r="B282" s="4" t="s">
        <v>2570</v>
      </c>
      <c r="C282" s="5"/>
      <c r="D282" s="5">
        <v>218.61666666666667</v>
      </c>
      <c r="E282" s="5"/>
      <c r="F282" s="5"/>
      <c r="G282" s="5"/>
      <c r="H282" s="5"/>
      <c r="I282" s="5"/>
      <c r="J282" s="24">
        <v>218.61666666666667</v>
      </c>
    </row>
    <row r="283" spans="1:10" x14ac:dyDescent="0.3">
      <c r="A283" s="6">
        <f t="shared" si="4"/>
        <v>33</v>
      </c>
      <c r="B283" s="4" t="s">
        <v>5928</v>
      </c>
      <c r="C283" s="5"/>
      <c r="D283" s="5"/>
      <c r="E283" s="5"/>
      <c r="F283" s="5"/>
      <c r="G283" s="5">
        <v>214.71666666666667</v>
      </c>
      <c r="H283" s="5"/>
      <c r="I283" s="5"/>
      <c r="J283" s="24">
        <v>214.71666666666667</v>
      </c>
    </row>
    <row r="284" spans="1:10" x14ac:dyDescent="0.3">
      <c r="A284" s="6">
        <f t="shared" si="4"/>
        <v>34</v>
      </c>
      <c r="B284" s="4" t="s">
        <v>2571</v>
      </c>
      <c r="C284" s="5"/>
      <c r="D284" s="5">
        <v>213.56666666666666</v>
      </c>
      <c r="E284" s="5"/>
      <c r="F284" s="5"/>
      <c r="G284" s="5"/>
      <c r="H284" s="5"/>
      <c r="I284" s="5"/>
      <c r="J284" s="24">
        <v>213.56666666666666</v>
      </c>
    </row>
    <row r="285" spans="1:10" x14ac:dyDescent="0.3">
      <c r="A285" s="6">
        <f t="shared" si="4"/>
        <v>35</v>
      </c>
      <c r="B285" s="4" t="s">
        <v>4232</v>
      </c>
      <c r="C285" s="5"/>
      <c r="D285" s="5"/>
      <c r="E285" s="5"/>
      <c r="F285" s="5"/>
      <c r="G285" s="5">
        <v>212.2</v>
      </c>
      <c r="H285" s="5"/>
      <c r="I285" s="5"/>
      <c r="J285" s="24">
        <v>212.2</v>
      </c>
    </row>
    <row r="286" spans="1:10" x14ac:dyDescent="0.3">
      <c r="A286" s="6">
        <f t="shared" si="4"/>
        <v>36</v>
      </c>
      <c r="B286" s="4" t="s">
        <v>5929</v>
      </c>
      <c r="C286" s="5"/>
      <c r="D286" s="5"/>
      <c r="E286" s="5"/>
      <c r="F286" s="5"/>
      <c r="G286" s="5">
        <v>208.81666666666666</v>
      </c>
      <c r="H286" s="5"/>
      <c r="I286" s="5"/>
      <c r="J286" s="24">
        <v>208.81666666666666</v>
      </c>
    </row>
    <row r="287" spans="1:10" x14ac:dyDescent="0.3">
      <c r="A287" s="6">
        <f t="shared" si="4"/>
        <v>37</v>
      </c>
      <c r="B287" s="4" t="s">
        <v>4100</v>
      </c>
      <c r="C287" s="5"/>
      <c r="D287" s="5"/>
      <c r="E287" s="5">
        <v>205.15</v>
      </c>
      <c r="F287" s="5"/>
      <c r="G287" s="5"/>
      <c r="H287" s="5"/>
      <c r="I287" s="5"/>
      <c r="J287" s="24">
        <v>205.15</v>
      </c>
    </row>
    <row r="288" spans="1:10" x14ac:dyDescent="0.3">
      <c r="A288" s="6">
        <f t="shared" si="4"/>
        <v>38</v>
      </c>
      <c r="B288" s="4" t="s">
        <v>324</v>
      </c>
      <c r="C288" s="5">
        <v>91.816666666666663</v>
      </c>
      <c r="D288" s="5"/>
      <c r="E288" s="5"/>
      <c r="F288" s="5">
        <v>110.98333333333333</v>
      </c>
      <c r="G288" s="5"/>
      <c r="H288" s="5"/>
      <c r="I288" s="5"/>
      <c r="J288" s="24">
        <v>202.8</v>
      </c>
    </row>
    <row r="289" spans="1:10" x14ac:dyDescent="0.3">
      <c r="A289" s="6">
        <f t="shared" si="4"/>
        <v>39</v>
      </c>
      <c r="B289" s="4" t="s">
        <v>6675</v>
      </c>
      <c r="C289" s="5"/>
      <c r="D289" s="5"/>
      <c r="E289" s="5"/>
      <c r="F289" s="5"/>
      <c r="G289" s="5"/>
      <c r="H289" s="5">
        <v>199.60000000000002</v>
      </c>
      <c r="I289" s="5"/>
      <c r="J289" s="24">
        <v>199.60000000000002</v>
      </c>
    </row>
    <row r="290" spans="1:10" x14ac:dyDescent="0.3">
      <c r="A290" s="6">
        <f t="shared" si="4"/>
        <v>40</v>
      </c>
      <c r="B290" s="4" t="s">
        <v>7256</v>
      </c>
      <c r="C290" s="5"/>
      <c r="D290" s="5"/>
      <c r="E290" s="5"/>
      <c r="F290" s="5"/>
      <c r="G290" s="5"/>
      <c r="H290" s="5"/>
      <c r="I290" s="5">
        <v>195.31666666666666</v>
      </c>
      <c r="J290" s="24">
        <v>195.31666666666666</v>
      </c>
    </row>
    <row r="291" spans="1:10" x14ac:dyDescent="0.3">
      <c r="A291" s="6">
        <f t="shared" si="4"/>
        <v>41</v>
      </c>
      <c r="B291" s="4" t="s">
        <v>6676</v>
      </c>
      <c r="C291" s="5"/>
      <c r="D291" s="5"/>
      <c r="E291" s="5"/>
      <c r="F291" s="5"/>
      <c r="G291" s="5"/>
      <c r="H291" s="5">
        <v>193.58333333333334</v>
      </c>
      <c r="I291" s="5"/>
      <c r="J291" s="24">
        <v>193.58333333333334</v>
      </c>
    </row>
    <row r="292" spans="1:10" x14ac:dyDescent="0.3">
      <c r="A292" s="6">
        <f t="shared" si="4"/>
        <v>42</v>
      </c>
      <c r="B292" s="4" t="s">
        <v>2548</v>
      </c>
      <c r="C292" s="5"/>
      <c r="D292" s="5">
        <v>188.18333333333334</v>
      </c>
      <c r="E292" s="5"/>
      <c r="F292" s="5"/>
      <c r="G292" s="5"/>
      <c r="H292" s="5"/>
      <c r="I292" s="5"/>
      <c r="J292" s="24">
        <v>188.18333333333334</v>
      </c>
    </row>
    <row r="293" spans="1:10" x14ac:dyDescent="0.3">
      <c r="A293" s="6">
        <f t="shared" si="4"/>
        <v>43</v>
      </c>
      <c r="B293" s="4" t="s">
        <v>7257</v>
      </c>
      <c r="C293" s="5"/>
      <c r="D293" s="5"/>
      <c r="E293" s="5"/>
      <c r="F293" s="5"/>
      <c r="G293" s="5"/>
      <c r="H293" s="5"/>
      <c r="I293" s="5">
        <v>186.31666666666666</v>
      </c>
      <c r="J293" s="24">
        <v>186.31666666666666</v>
      </c>
    </row>
    <row r="294" spans="1:10" x14ac:dyDescent="0.3">
      <c r="A294" s="6">
        <f t="shared" si="4"/>
        <v>44</v>
      </c>
      <c r="B294" s="4" t="s">
        <v>325</v>
      </c>
      <c r="C294" s="5">
        <v>180.93333333333334</v>
      </c>
      <c r="D294" s="5"/>
      <c r="E294" s="5"/>
      <c r="F294" s="5"/>
      <c r="G294" s="5"/>
      <c r="H294" s="5"/>
      <c r="I294" s="5"/>
      <c r="J294" s="24">
        <v>180.93333333333334</v>
      </c>
    </row>
    <row r="295" spans="1:10" x14ac:dyDescent="0.3">
      <c r="A295" s="6">
        <f t="shared" si="4"/>
        <v>45</v>
      </c>
      <c r="B295" s="4" t="s">
        <v>6646</v>
      </c>
      <c r="C295" s="5"/>
      <c r="D295" s="5"/>
      <c r="E295" s="5"/>
      <c r="F295" s="5"/>
      <c r="G295" s="5"/>
      <c r="H295" s="5">
        <v>175.58333333333334</v>
      </c>
      <c r="I295" s="5"/>
      <c r="J295" s="24">
        <v>175.58333333333334</v>
      </c>
    </row>
    <row r="296" spans="1:10" x14ac:dyDescent="0.3">
      <c r="A296" s="6">
        <f t="shared" si="4"/>
        <v>46</v>
      </c>
      <c r="B296" s="4" t="s">
        <v>5932</v>
      </c>
      <c r="C296" s="5"/>
      <c r="D296" s="5"/>
      <c r="E296" s="5"/>
      <c r="F296" s="5"/>
      <c r="G296" s="5">
        <v>172.60000000000002</v>
      </c>
      <c r="H296" s="5"/>
      <c r="I296" s="5"/>
      <c r="J296" s="24">
        <v>172.60000000000002</v>
      </c>
    </row>
    <row r="297" spans="1:10" x14ac:dyDescent="0.3">
      <c r="A297" s="6">
        <f t="shared" si="4"/>
        <v>47</v>
      </c>
      <c r="B297" s="4" t="s">
        <v>6677</v>
      </c>
      <c r="C297" s="5"/>
      <c r="D297" s="5"/>
      <c r="E297" s="5"/>
      <c r="F297" s="5"/>
      <c r="G297" s="5"/>
      <c r="H297" s="5">
        <v>171</v>
      </c>
      <c r="I297" s="5"/>
      <c r="J297" s="24">
        <v>171</v>
      </c>
    </row>
    <row r="298" spans="1:10" x14ac:dyDescent="0.3">
      <c r="A298" s="6">
        <f t="shared" si="4"/>
        <v>48</v>
      </c>
      <c r="B298" s="4" t="s">
        <v>5931</v>
      </c>
      <c r="C298" s="5"/>
      <c r="D298" s="5"/>
      <c r="E298" s="5"/>
      <c r="F298" s="5"/>
      <c r="G298" s="5">
        <v>168.61666666666665</v>
      </c>
      <c r="H298" s="5"/>
      <c r="I298" s="5"/>
      <c r="J298" s="24">
        <v>168.61666666666665</v>
      </c>
    </row>
    <row r="299" spans="1:10" x14ac:dyDescent="0.3">
      <c r="A299" s="6">
        <f t="shared" si="4"/>
        <v>49</v>
      </c>
      <c r="B299" s="4" t="s">
        <v>4103</v>
      </c>
      <c r="C299" s="5"/>
      <c r="D299" s="5"/>
      <c r="E299" s="5">
        <v>165.76666666666665</v>
      </c>
      <c r="F299" s="5"/>
      <c r="G299" s="5"/>
      <c r="H299" s="5"/>
      <c r="I299" s="5"/>
      <c r="J299" s="24">
        <v>165.76666666666665</v>
      </c>
    </row>
    <row r="300" spans="1:10" x14ac:dyDescent="0.3">
      <c r="A300" s="6">
        <f t="shared" si="4"/>
        <v>50</v>
      </c>
      <c r="B300" s="4" t="s">
        <v>7258</v>
      </c>
      <c r="C300" s="5"/>
      <c r="D300" s="5"/>
      <c r="E300" s="5"/>
      <c r="F300" s="5"/>
      <c r="G300" s="5"/>
      <c r="H300" s="5"/>
      <c r="I300" s="5">
        <v>162.1</v>
      </c>
      <c r="J300" s="24">
        <v>162.1</v>
      </c>
    </row>
    <row r="301" spans="1:10" x14ac:dyDescent="0.3">
      <c r="A301" s="6">
        <f t="shared" si="4"/>
        <v>51</v>
      </c>
      <c r="B301" s="4" t="s">
        <v>4104</v>
      </c>
      <c r="C301" s="5"/>
      <c r="D301" s="5"/>
      <c r="E301" s="5">
        <v>154.41666666666666</v>
      </c>
      <c r="F301" s="5"/>
      <c r="G301" s="5"/>
      <c r="H301" s="5"/>
      <c r="I301" s="5"/>
      <c r="J301" s="24">
        <v>154.41666666666666</v>
      </c>
    </row>
    <row r="302" spans="1:10" x14ac:dyDescent="0.3">
      <c r="A302" s="6">
        <f t="shared" si="4"/>
        <v>52</v>
      </c>
      <c r="B302" s="4" t="s">
        <v>1188</v>
      </c>
      <c r="C302" s="5">
        <v>153.75</v>
      </c>
      <c r="D302" s="5"/>
      <c r="E302" s="5"/>
      <c r="F302" s="5"/>
      <c r="G302" s="5"/>
      <c r="H302" s="5"/>
      <c r="I302" s="5"/>
      <c r="J302" s="24">
        <v>153.75</v>
      </c>
    </row>
    <row r="303" spans="1:10" x14ac:dyDescent="0.3">
      <c r="A303" s="6">
        <f t="shared" si="4"/>
        <v>53</v>
      </c>
      <c r="B303" s="4" t="s">
        <v>7259</v>
      </c>
      <c r="C303" s="5"/>
      <c r="D303" s="5"/>
      <c r="E303" s="5"/>
      <c r="F303" s="5"/>
      <c r="G303" s="5"/>
      <c r="H303" s="5"/>
      <c r="I303" s="5">
        <v>153.19999999999999</v>
      </c>
      <c r="J303" s="24">
        <v>153.19999999999999</v>
      </c>
    </row>
    <row r="304" spans="1:10" x14ac:dyDescent="0.3">
      <c r="A304" s="6">
        <f t="shared" si="4"/>
        <v>54</v>
      </c>
      <c r="B304" s="4" t="s">
        <v>5160</v>
      </c>
      <c r="C304" s="5"/>
      <c r="D304" s="5"/>
      <c r="E304" s="5"/>
      <c r="F304" s="5">
        <v>151.48333333333335</v>
      </c>
      <c r="G304" s="5"/>
      <c r="H304" s="5"/>
      <c r="I304" s="5"/>
      <c r="J304" s="24">
        <v>151.48333333333335</v>
      </c>
    </row>
    <row r="305" spans="1:10" x14ac:dyDescent="0.3">
      <c r="A305" s="6">
        <f t="shared" si="4"/>
        <v>55</v>
      </c>
      <c r="B305" s="4" t="s">
        <v>5161</v>
      </c>
      <c r="C305" s="5"/>
      <c r="D305" s="5"/>
      <c r="E305" s="5"/>
      <c r="F305" s="5">
        <v>146.45000000000002</v>
      </c>
      <c r="G305" s="5"/>
      <c r="H305" s="5"/>
      <c r="I305" s="5"/>
      <c r="J305" s="24">
        <v>146.45000000000002</v>
      </c>
    </row>
    <row r="306" spans="1:10" x14ac:dyDescent="0.3">
      <c r="A306" s="6">
        <f t="shared" si="4"/>
        <v>56</v>
      </c>
      <c r="B306" s="4" t="s">
        <v>5933</v>
      </c>
      <c r="C306" s="5"/>
      <c r="D306" s="5"/>
      <c r="E306" s="5"/>
      <c r="F306" s="5"/>
      <c r="G306" s="5">
        <v>138.08333333333334</v>
      </c>
      <c r="H306" s="5"/>
      <c r="I306" s="5"/>
      <c r="J306" s="24">
        <v>138.08333333333334</v>
      </c>
    </row>
    <row r="307" spans="1:10" x14ac:dyDescent="0.3">
      <c r="A307" s="6">
        <f t="shared" si="4"/>
        <v>57</v>
      </c>
      <c r="B307" s="4" t="s">
        <v>5162</v>
      </c>
      <c r="C307" s="5"/>
      <c r="D307" s="5"/>
      <c r="E307" s="5"/>
      <c r="F307" s="5">
        <v>134.58333333333334</v>
      </c>
      <c r="G307" s="5"/>
      <c r="H307" s="5"/>
      <c r="I307" s="5"/>
      <c r="J307" s="24">
        <v>134.58333333333334</v>
      </c>
    </row>
    <row r="308" spans="1:10" x14ac:dyDescent="0.3">
      <c r="A308" s="6">
        <f t="shared" si="4"/>
        <v>58</v>
      </c>
      <c r="B308" s="4" t="s">
        <v>4230</v>
      </c>
      <c r="C308" s="5"/>
      <c r="D308" s="5"/>
      <c r="E308" s="5"/>
      <c r="F308" s="5"/>
      <c r="G308" s="5"/>
      <c r="H308" s="5"/>
      <c r="I308" s="5">
        <v>134.18333333333334</v>
      </c>
      <c r="J308" s="24">
        <v>134.18333333333334</v>
      </c>
    </row>
    <row r="309" spans="1:10" x14ac:dyDescent="0.3">
      <c r="A309" s="6">
        <f t="shared" si="4"/>
        <v>59</v>
      </c>
      <c r="B309" s="4" t="s">
        <v>5934</v>
      </c>
      <c r="C309" s="5"/>
      <c r="D309" s="5"/>
      <c r="E309" s="5"/>
      <c r="F309" s="5"/>
      <c r="G309" s="5">
        <v>133.05000000000001</v>
      </c>
      <c r="H309" s="5"/>
      <c r="I309" s="5"/>
      <c r="J309" s="24">
        <v>133.05000000000001</v>
      </c>
    </row>
    <row r="310" spans="1:10" x14ac:dyDescent="0.3">
      <c r="A310" s="6">
        <f t="shared" si="4"/>
        <v>60</v>
      </c>
      <c r="B310" s="4" t="s">
        <v>6678</v>
      </c>
      <c r="C310" s="5"/>
      <c r="D310" s="5"/>
      <c r="E310" s="5"/>
      <c r="F310" s="5"/>
      <c r="G310" s="5"/>
      <c r="H310" s="5">
        <v>129.51666666666668</v>
      </c>
      <c r="I310" s="5"/>
      <c r="J310" s="24">
        <v>129.51666666666668</v>
      </c>
    </row>
    <row r="311" spans="1:10" x14ac:dyDescent="0.3">
      <c r="A311" s="6">
        <f t="shared" si="4"/>
        <v>61</v>
      </c>
      <c r="B311" s="4" t="s">
        <v>4105</v>
      </c>
      <c r="C311" s="5"/>
      <c r="D311" s="5"/>
      <c r="E311" s="5">
        <v>129.16666666666669</v>
      </c>
      <c r="F311" s="5"/>
      <c r="G311" s="5"/>
      <c r="H311" s="5"/>
      <c r="I311" s="5"/>
      <c r="J311" s="24">
        <v>129.16666666666669</v>
      </c>
    </row>
    <row r="312" spans="1:10" x14ac:dyDescent="0.3">
      <c r="A312" s="6">
        <f t="shared" si="4"/>
        <v>62</v>
      </c>
      <c r="B312" s="4" t="s">
        <v>2165</v>
      </c>
      <c r="C312" s="5">
        <v>124.08333333333334</v>
      </c>
      <c r="D312" s="5"/>
      <c r="E312" s="5"/>
      <c r="F312" s="5"/>
      <c r="G312" s="5"/>
      <c r="H312" s="5"/>
      <c r="I312" s="5"/>
      <c r="J312" s="24">
        <v>124.08333333333334</v>
      </c>
    </row>
    <row r="313" spans="1:10" x14ac:dyDescent="0.3">
      <c r="A313" s="6">
        <f t="shared" si="4"/>
        <v>63</v>
      </c>
      <c r="B313" s="4" t="s">
        <v>4106</v>
      </c>
      <c r="C313" s="5"/>
      <c r="D313" s="5"/>
      <c r="E313" s="5">
        <v>123.35</v>
      </c>
      <c r="F313" s="5"/>
      <c r="G313" s="5"/>
      <c r="H313" s="5"/>
      <c r="I313" s="5"/>
      <c r="J313" s="24">
        <v>123.35</v>
      </c>
    </row>
    <row r="314" spans="1:10" x14ac:dyDescent="0.3">
      <c r="A314" s="6">
        <f t="shared" si="4"/>
        <v>64</v>
      </c>
      <c r="B314" s="4" t="s">
        <v>2166</v>
      </c>
      <c r="C314" s="5">
        <v>119.99999994</v>
      </c>
      <c r="D314" s="5"/>
      <c r="E314" s="5"/>
      <c r="F314" s="5"/>
      <c r="G314" s="5"/>
      <c r="H314" s="5"/>
      <c r="I314" s="5"/>
      <c r="J314" s="24">
        <v>119.99999994</v>
      </c>
    </row>
    <row r="315" spans="1:10" x14ac:dyDescent="0.3">
      <c r="A315" s="6">
        <f t="shared" si="4"/>
        <v>65</v>
      </c>
      <c r="B315" s="4" t="s">
        <v>5906</v>
      </c>
      <c r="C315" s="5"/>
      <c r="D315" s="5"/>
      <c r="E315" s="5"/>
      <c r="F315" s="5"/>
      <c r="G315" s="5">
        <v>119.99999991999999</v>
      </c>
      <c r="H315" s="5"/>
      <c r="I315" s="5"/>
      <c r="J315" s="24">
        <v>119.99999991999999</v>
      </c>
    </row>
    <row r="316" spans="1:10" x14ac:dyDescent="0.3">
      <c r="A316" s="6">
        <f t="shared" si="4"/>
        <v>66</v>
      </c>
      <c r="B316" s="4" t="s">
        <v>7260</v>
      </c>
      <c r="C316" s="5"/>
      <c r="D316" s="5"/>
      <c r="E316" s="5"/>
      <c r="F316" s="5"/>
      <c r="G316" s="5"/>
      <c r="H316" s="5"/>
      <c r="I316" s="5">
        <v>113.75</v>
      </c>
      <c r="J316" s="24">
        <v>113.75</v>
      </c>
    </row>
    <row r="317" spans="1:10" x14ac:dyDescent="0.3">
      <c r="A317" s="6">
        <f t="shared" si="4"/>
        <v>67</v>
      </c>
      <c r="B317" s="4" t="s">
        <v>3288</v>
      </c>
      <c r="C317" s="5"/>
      <c r="D317" s="5">
        <v>106.41666666666667</v>
      </c>
      <c r="E317" s="5"/>
      <c r="F317" s="5"/>
      <c r="G317" s="5"/>
      <c r="H317" s="5"/>
      <c r="I317" s="5"/>
      <c r="J317" s="24">
        <v>106.41666666666667</v>
      </c>
    </row>
    <row r="318" spans="1:10" x14ac:dyDescent="0.3">
      <c r="A318" s="6">
        <f t="shared" si="4"/>
        <v>68</v>
      </c>
      <c r="B318" s="4" t="s">
        <v>3289</v>
      </c>
      <c r="C318" s="5"/>
      <c r="D318" s="5">
        <v>106.36666666666667</v>
      </c>
      <c r="E318" s="5"/>
      <c r="F318" s="5"/>
      <c r="G318" s="5"/>
      <c r="H318" s="5"/>
      <c r="I318" s="5"/>
      <c r="J318" s="24">
        <v>106.36666666666667</v>
      </c>
    </row>
    <row r="319" spans="1:10" x14ac:dyDescent="0.3">
      <c r="A319" s="6">
        <f t="shared" si="4"/>
        <v>69</v>
      </c>
      <c r="B319" s="4" t="s">
        <v>4108</v>
      </c>
      <c r="C319" s="5"/>
      <c r="D319" s="5"/>
      <c r="E319" s="5">
        <v>106.28333333333333</v>
      </c>
      <c r="F319" s="5"/>
      <c r="G319" s="5"/>
      <c r="H319" s="5"/>
      <c r="I319" s="5"/>
      <c r="J319" s="24">
        <v>106.28333333333333</v>
      </c>
    </row>
    <row r="320" spans="1:10" x14ac:dyDescent="0.3">
      <c r="A320" s="6">
        <f t="shared" si="4"/>
        <v>70</v>
      </c>
      <c r="B320" s="4" t="s">
        <v>5935</v>
      </c>
      <c r="C320" s="5"/>
      <c r="D320" s="5"/>
      <c r="E320" s="5"/>
      <c r="F320" s="5"/>
      <c r="G320" s="5">
        <v>104.10000000000001</v>
      </c>
      <c r="H320" s="5"/>
      <c r="I320" s="5"/>
      <c r="J320" s="24">
        <v>104.10000000000001</v>
      </c>
    </row>
    <row r="321" spans="1:10" x14ac:dyDescent="0.3">
      <c r="A321" s="6">
        <f t="shared" si="4"/>
        <v>71</v>
      </c>
      <c r="B321" s="4" t="s">
        <v>2167</v>
      </c>
      <c r="C321" s="5">
        <v>99.3</v>
      </c>
      <c r="D321" s="5"/>
      <c r="E321" s="5"/>
      <c r="F321" s="5"/>
      <c r="G321" s="5"/>
      <c r="H321" s="5"/>
      <c r="I321" s="5"/>
      <c r="J321" s="24">
        <v>99.3</v>
      </c>
    </row>
    <row r="322" spans="1:10" x14ac:dyDescent="0.3">
      <c r="A322" s="6">
        <f t="shared" si="4"/>
        <v>72</v>
      </c>
      <c r="B322" s="4" t="s">
        <v>5936</v>
      </c>
      <c r="C322" s="5"/>
      <c r="D322" s="5"/>
      <c r="E322" s="5"/>
      <c r="F322" s="5"/>
      <c r="G322" s="5">
        <v>99.050000000000011</v>
      </c>
      <c r="H322" s="5"/>
      <c r="I322" s="5"/>
      <c r="J322" s="24">
        <v>99.050000000000011</v>
      </c>
    </row>
    <row r="323" spans="1:10" x14ac:dyDescent="0.3">
      <c r="A323" s="6">
        <f t="shared" si="4"/>
        <v>73</v>
      </c>
      <c r="B323" s="4" t="s">
        <v>7261</v>
      </c>
      <c r="C323" s="5"/>
      <c r="D323" s="5"/>
      <c r="E323" s="5"/>
      <c r="F323" s="5"/>
      <c r="G323" s="5"/>
      <c r="H323" s="5"/>
      <c r="I323" s="5">
        <v>98.466666666666669</v>
      </c>
      <c r="J323" s="24">
        <v>98.466666666666669</v>
      </c>
    </row>
    <row r="324" spans="1:10" x14ac:dyDescent="0.3">
      <c r="A324" s="6">
        <f t="shared" si="4"/>
        <v>74</v>
      </c>
      <c r="B324" s="4" t="s">
        <v>5164</v>
      </c>
      <c r="C324" s="5"/>
      <c r="D324" s="5"/>
      <c r="E324" s="5"/>
      <c r="F324" s="5">
        <v>96.250000000000014</v>
      </c>
      <c r="G324" s="5"/>
      <c r="H324" s="5"/>
      <c r="I324" s="5"/>
      <c r="J324" s="24">
        <v>96.250000000000014</v>
      </c>
    </row>
    <row r="325" spans="1:10" x14ac:dyDescent="0.3">
      <c r="A325" s="6">
        <f t="shared" si="4"/>
        <v>75</v>
      </c>
      <c r="B325" s="4" t="s">
        <v>7396</v>
      </c>
      <c r="C325" s="5"/>
      <c r="D325" s="5"/>
      <c r="E325" s="5"/>
      <c r="F325" s="5"/>
      <c r="G325" s="5"/>
      <c r="H325" s="5"/>
      <c r="I325" s="5">
        <v>94.766666666666666</v>
      </c>
      <c r="J325" s="24">
        <v>94.766666666666666</v>
      </c>
    </row>
    <row r="326" spans="1:10" x14ac:dyDescent="0.3">
      <c r="A326" s="6">
        <f t="shared" si="4"/>
        <v>76</v>
      </c>
      <c r="B326" s="4" t="s">
        <v>2168</v>
      </c>
      <c r="C326" s="5">
        <v>94.016666666666666</v>
      </c>
      <c r="D326" s="5"/>
      <c r="E326" s="5"/>
      <c r="F326" s="5"/>
      <c r="G326" s="5"/>
      <c r="H326" s="5"/>
      <c r="I326" s="5"/>
      <c r="J326" s="24">
        <v>94.016666666666666</v>
      </c>
    </row>
    <row r="327" spans="1:10" x14ac:dyDescent="0.3">
      <c r="A327" s="6">
        <f t="shared" ref="A327:A390" si="5">IF(SUM(C327:N327)=0,"",IF(SUM(C326:N326)=0,IF(SUM(C327:N327)&gt;0,1,A326+1),A326+1))</f>
        <v>77</v>
      </c>
      <c r="B327" s="4" t="s">
        <v>7262</v>
      </c>
      <c r="C327" s="5"/>
      <c r="D327" s="5"/>
      <c r="E327" s="5"/>
      <c r="F327" s="5"/>
      <c r="G327" s="5"/>
      <c r="H327" s="5"/>
      <c r="I327" s="5">
        <v>90.716666666666669</v>
      </c>
      <c r="J327" s="24">
        <v>90.716666666666669</v>
      </c>
    </row>
    <row r="328" spans="1:10" x14ac:dyDescent="0.3">
      <c r="A328" s="6">
        <f t="shared" si="5"/>
        <v>78</v>
      </c>
      <c r="B328" s="4" t="s">
        <v>5165</v>
      </c>
      <c r="C328" s="5"/>
      <c r="D328" s="5"/>
      <c r="E328" s="5"/>
      <c r="F328" s="5">
        <v>89.716666666666669</v>
      </c>
      <c r="G328" s="5"/>
      <c r="H328" s="5"/>
      <c r="I328" s="5"/>
      <c r="J328" s="24">
        <v>89.716666666666669</v>
      </c>
    </row>
    <row r="329" spans="1:10" x14ac:dyDescent="0.3">
      <c r="A329" s="6">
        <f t="shared" si="5"/>
        <v>79</v>
      </c>
      <c r="B329" s="4" t="s">
        <v>2169</v>
      </c>
      <c r="C329" s="5">
        <v>88.933333333333337</v>
      </c>
      <c r="D329" s="5"/>
      <c r="E329" s="5"/>
      <c r="F329" s="5"/>
      <c r="G329" s="5"/>
      <c r="H329" s="5"/>
      <c r="I329" s="5"/>
      <c r="J329" s="24">
        <v>88.933333333333337</v>
      </c>
    </row>
    <row r="330" spans="1:10" x14ac:dyDescent="0.3">
      <c r="A330" s="6">
        <f t="shared" si="5"/>
        <v>80</v>
      </c>
      <c r="B330" s="4" t="s">
        <v>3291</v>
      </c>
      <c r="C330" s="5"/>
      <c r="D330" s="5">
        <v>88.566666666666663</v>
      </c>
      <c r="E330" s="5"/>
      <c r="F330" s="5"/>
      <c r="G330" s="5"/>
      <c r="H330" s="5"/>
      <c r="I330" s="5"/>
      <c r="J330" s="24">
        <v>88.566666666666663</v>
      </c>
    </row>
    <row r="331" spans="1:10" x14ac:dyDescent="0.3">
      <c r="A331" s="6">
        <f t="shared" si="5"/>
        <v>81</v>
      </c>
      <c r="B331" s="4" t="s">
        <v>3290</v>
      </c>
      <c r="C331" s="5"/>
      <c r="D331" s="5">
        <v>83.999999979999998</v>
      </c>
      <c r="E331" s="5"/>
      <c r="F331" s="5"/>
      <c r="G331" s="5"/>
      <c r="H331" s="5"/>
      <c r="I331" s="5"/>
      <c r="J331" s="24">
        <v>83.999999979999998</v>
      </c>
    </row>
    <row r="332" spans="1:10" x14ac:dyDescent="0.3">
      <c r="A332" s="6">
        <f t="shared" si="5"/>
        <v>82</v>
      </c>
      <c r="B332" s="4" t="s">
        <v>5166</v>
      </c>
      <c r="C332" s="5"/>
      <c r="D332" s="5"/>
      <c r="E332" s="5"/>
      <c r="F332" s="5">
        <v>81.799999959999994</v>
      </c>
      <c r="G332" s="5"/>
      <c r="H332" s="5"/>
      <c r="I332" s="5"/>
      <c r="J332" s="24">
        <v>81.799999959999994</v>
      </c>
    </row>
    <row r="333" spans="1:10" x14ac:dyDescent="0.3">
      <c r="A333" s="6">
        <f t="shared" si="5"/>
        <v>83</v>
      </c>
      <c r="B333" s="4" t="s">
        <v>2171</v>
      </c>
      <c r="C333" s="5">
        <v>79.999999990000006</v>
      </c>
      <c r="D333" s="5"/>
      <c r="E333" s="5"/>
      <c r="F333" s="5"/>
      <c r="G333" s="5"/>
      <c r="H333" s="5"/>
      <c r="I333" s="5"/>
      <c r="J333" s="24">
        <v>79.999999990000006</v>
      </c>
    </row>
    <row r="334" spans="1:10" x14ac:dyDescent="0.3">
      <c r="A334" s="6">
        <f t="shared" si="5"/>
        <v>84</v>
      </c>
      <c r="B334" s="4" t="s">
        <v>2172</v>
      </c>
      <c r="C334" s="5">
        <v>79.999999979999998</v>
      </c>
      <c r="D334" s="5"/>
      <c r="E334" s="5"/>
      <c r="F334" s="5"/>
      <c r="G334" s="5"/>
      <c r="H334" s="5"/>
      <c r="I334" s="5"/>
      <c r="J334" s="24">
        <v>79.999999979999998</v>
      </c>
    </row>
    <row r="335" spans="1:10" x14ac:dyDescent="0.3">
      <c r="A335" s="6">
        <f t="shared" si="5"/>
        <v>85</v>
      </c>
      <c r="B335" s="4" t="s">
        <v>7263</v>
      </c>
      <c r="C335" s="5"/>
      <c r="D335" s="5"/>
      <c r="E335" s="5"/>
      <c r="F335" s="5"/>
      <c r="G335" s="5"/>
      <c r="H335" s="5"/>
      <c r="I335" s="5">
        <v>79.999999970000005</v>
      </c>
      <c r="J335" s="24">
        <v>79.999999970000005</v>
      </c>
    </row>
    <row r="336" spans="1:10" x14ac:dyDescent="0.3">
      <c r="A336" s="6">
        <f t="shared" si="5"/>
        <v>86</v>
      </c>
      <c r="B336" s="4" t="s">
        <v>5167</v>
      </c>
      <c r="C336" s="5"/>
      <c r="D336" s="5"/>
      <c r="E336" s="5"/>
      <c r="F336" s="5">
        <v>71.3</v>
      </c>
      <c r="G336" s="5"/>
      <c r="H336" s="5"/>
      <c r="I336" s="5"/>
      <c r="J336" s="24">
        <v>71.3</v>
      </c>
    </row>
    <row r="337" spans="1:10" x14ac:dyDescent="0.3">
      <c r="A337" s="6">
        <f t="shared" si="5"/>
        <v>87</v>
      </c>
      <c r="B337" s="4" t="s">
        <v>7264</v>
      </c>
      <c r="C337" s="5"/>
      <c r="D337" s="5"/>
      <c r="E337" s="5"/>
      <c r="F337" s="5"/>
      <c r="G337" s="5"/>
      <c r="H337" s="5"/>
      <c r="I337" s="5">
        <v>60.016666666666666</v>
      </c>
      <c r="J337" s="24">
        <v>60.016666666666666</v>
      </c>
    </row>
    <row r="338" spans="1:10" x14ac:dyDescent="0.3">
      <c r="A338" s="6" t="str">
        <f t="shared" si="5"/>
        <v/>
      </c>
      <c r="B338" s="3"/>
      <c r="C338" s="5"/>
      <c r="D338" s="5"/>
      <c r="E338" s="5"/>
      <c r="F338" s="5"/>
      <c r="G338" s="5"/>
      <c r="H338" s="5"/>
      <c r="I338" s="5"/>
      <c r="J338" s="24"/>
    </row>
    <row r="339" spans="1:10" x14ac:dyDescent="0.3">
      <c r="A339" s="6" t="str">
        <f t="shared" si="5"/>
        <v/>
      </c>
      <c r="F339"/>
      <c r="J339"/>
    </row>
    <row r="340" spans="1:10" x14ac:dyDescent="0.3">
      <c r="A340" s="6" t="str">
        <f t="shared" si="5"/>
        <v/>
      </c>
      <c r="F340"/>
      <c r="J340"/>
    </row>
    <row r="341" spans="1:10" x14ac:dyDescent="0.3">
      <c r="A341" s="6" t="str">
        <f t="shared" si="5"/>
        <v/>
      </c>
      <c r="F341"/>
      <c r="J341"/>
    </row>
    <row r="342" spans="1:10" x14ac:dyDescent="0.3">
      <c r="A342" s="6" t="str">
        <f t="shared" si="5"/>
        <v/>
      </c>
      <c r="F342"/>
      <c r="J342"/>
    </row>
    <row r="343" spans="1:10" x14ac:dyDescent="0.3">
      <c r="A343" s="6" t="str">
        <f t="shared" si="5"/>
        <v/>
      </c>
      <c r="F343"/>
      <c r="J343"/>
    </row>
    <row r="344" spans="1:10" x14ac:dyDescent="0.3">
      <c r="A344" s="6" t="str">
        <f t="shared" si="5"/>
        <v/>
      </c>
      <c r="F344"/>
      <c r="J344"/>
    </row>
    <row r="345" spans="1:10" x14ac:dyDescent="0.3">
      <c r="A345" s="6" t="str">
        <f t="shared" si="5"/>
        <v/>
      </c>
      <c r="F345"/>
      <c r="J345"/>
    </row>
    <row r="346" spans="1:10" x14ac:dyDescent="0.3">
      <c r="A346" s="6" t="str">
        <f t="shared" si="5"/>
        <v/>
      </c>
      <c r="F346"/>
      <c r="J346"/>
    </row>
    <row r="347" spans="1:10" x14ac:dyDescent="0.3">
      <c r="A347" s="6" t="str">
        <f t="shared" si="5"/>
        <v/>
      </c>
      <c r="F347"/>
      <c r="J347"/>
    </row>
    <row r="348" spans="1:10" x14ac:dyDescent="0.3">
      <c r="A348" s="6" t="str">
        <f t="shared" si="5"/>
        <v/>
      </c>
      <c r="F348"/>
      <c r="J348"/>
    </row>
    <row r="349" spans="1:10" x14ac:dyDescent="0.3">
      <c r="A349" s="6" t="str">
        <f t="shared" si="5"/>
        <v/>
      </c>
      <c r="F349"/>
      <c r="J349"/>
    </row>
    <row r="350" spans="1:10" x14ac:dyDescent="0.3">
      <c r="A350" s="6" t="str">
        <f t="shared" si="5"/>
        <v/>
      </c>
      <c r="F350"/>
      <c r="J350"/>
    </row>
    <row r="351" spans="1:10" x14ac:dyDescent="0.3">
      <c r="A351" s="6" t="str">
        <f t="shared" si="5"/>
        <v/>
      </c>
      <c r="F351"/>
      <c r="J351"/>
    </row>
    <row r="352" spans="1:10" x14ac:dyDescent="0.3">
      <c r="A352" s="6" t="str">
        <f t="shared" si="5"/>
        <v/>
      </c>
      <c r="F352"/>
      <c r="J352"/>
    </row>
    <row r="353" spans="1:10" x14ac:dyDescent="0.3">
      <c r="A353" s="6" t="str">
        <f t="shared" si="5"/>
        <v/>
      </c>
      <c r="F353"/>
      <c r="J353"/>
    </row>
    <row r="354" spans="1:10" x14ac:dyDescent="0.3">
      <c r="A354" s="6" t="str">
        <f t="shared" si="5"/>
        <v/>
      </c>
      <c r="F354"/>
      <c r="J354"/>
    </row>
    <row r="355" spans="1:10" x14ac:dyDescent="0.3">
      <c r="A355" s="6" t="str">
        <f t="shared" si="5"/>
        <v/>
      </c>
      <c r="F355"/>
      <c r="J355"/>
    </row>
    <row r="356" spans="1:10" x14ac:dyDescent="0.3">
      <c r="A356" s="6" t="str">
        <f t="shared" si="5"/>
        <v/>
      </c>
      <c r="F356"/>
      <c r="J356"/>
    </row>
    <row r="357" spans="1:10" x14ac:dyDescent="0.3">
      <c r="A357" s="6" t="str">
        <f t="shared" si="5"/>
        <v/>
      </c>
      <c r="F357"/>
      <c r="J357"/>
    </row>
    <row r="358" spans="1:10" x14ac:dyDescent="0.3">
      <c r="A358" s="6" t="str">
        <f t="shared" si="5"/>
        <v/>
      </c>
      <c r="F358"/>
      <c r="J358"/>
    </row>
    <row r="359" spans="1:10" x14ac:dyDescent="0.3">
      <c r="A359" s="6" t="str">
        <f t="shared" si="5"/>
        <v/>
      </c>
      <c r="F359"/>
      <c r="J359"/>
    </row>
    <row r="360" spans="1:10" x14ac:dyDescent="0.3">
      <c r="A360" s="6" t="str">
        <f t="shared" si="5"/>
        <v/>
      </c>
      <c r="F360"/>
      <c r="J360"/>
    </row>
    <row r="361" spans="1:10" x14ac:dyDescent="0.3">
      <c r="A361" s="6" t="str">
        <f t="shared" si="5"/>
        <v/>
      </c>
      <c r="F361"/>
      <c r="J361"/>
    </row>
    <row r="362" spans="1:10" x14ac:dyDescent="0.3">
      <c r="A362" s="6" t="str">
        <f t="shared" si="5"/>
        <v/>
      </c>
      <c r="F362"/>
      <c r="J362"/>
    </row>
    <row r="363" spans="1:10" x14ac:dyDescent="0.3">
      <c r="A363" s="6" t="str">
        <f t="shared" si="5"/>
        <v/>
      </c>
      <c r="F363"/>
      <c r="J363"/>
    </row>
    <row r="364" spans="1:10" x14ac:dyDescent="0.3">
      <c r="A364" s="6" t="str">
        <f t="shared" si="5"/>
        <v/>
      </c>
      <c r="F364"/>
      <c r="J364"/>
    </row>
    <row r="365" spans="1:10" x14ac:dyDescent="0.3">
      <c r="A365" s="6" t="str">
        <f t="shared" si="5"/>
        <v/>
      </c>
      <c r="F365"/>
      <c r="J365"/>
    </row>
    <row r="366" spans="1:10" x14ac:dyDescent="0.3">
      <c r="A366" s="6" t="str">
        <f t="shared" si="5"/>
        <v/>
      </c>
      <c r="F366"/>
      <c r="J366"/>
    </row>
    <row r="367" spans="1:10" x14ac:dyDescent="0.3">
      <c r="A367" s="6" t="str">
        <f t="shared" si="5"/>
        <v/>
      </c>
      <c r="F367"/>
      <c r="J367"/>
    </row>
    <row r="368" spans="1:10" x14ac:dyDescent="0.3">
      <c r="A368" s="6" t="str">
        <f t="shared" si="5"/>
        <v/>
      </c>
      <c r="F368"/>
      <c r="J368"/>
    </row>
    <row r="369" spans="1:10" x14ac:dyDescent="0.3">
      <c r="A369" s="6" t="str">
        <f t="shared" si="5"/>
        <v/>
      </c>
      <c r="F369"/>
      <c r="J369"/>
    </row>
    <row r="370" spans="1:10" x14ac:dyDescent="0.3">
      <c r="A370" s="6" t="str">
        <f t="shared" si="5"/>
        <v/>
      </c>
      <c r="F370"/>
      <c r="J370"/>
    </row>
    <row r="371" spans="1:10" x14ac:dyDescent="0.3">
      <c r="A371" s="6" t="str">
        <f t="shared" si="5"/>
        <v/>
      </c>
      <c r="F371"/>
      <c r="J371"/>
    </row>
    <row r="372" spans="1:10" x14ac:dyDescent="0.3">
      <c r="A372" s="6" t="str">
        <f t="shared" si="5"/>
        <v/>
      </c>
      <c r="F372"/>
      <c r="J372"/>
    </row>
    <row r="373" spans="1:10" x14ac:dyDescent="0.3">
      <c r="A373" s="6" t="str">
        <f t="shared" si="5"/>
        <v/>
      </c>
      <c r="F373"/>
      <c r="J373"/>
    </row>
    <row r="374" spans="1:10" x14ac:dyDescent="0.3">
      <c r="A374" s="6" t="str">
        <f t="shared" si="5"/>
        <v/>
      </c>
      <c r="F374"/>
      <c r="J374"/>
    </row>
    <row r="375" spans="1:10" x14ac:dyDescent="0.3">
      <c r="A375" s="6" t="str">
        <f t="shared" si="5"/>
        <v/>
      </c>
      <c r="F375"/>
      <c r="J375"/>
    </row>
    <row r="376" spans="1:10" x14ac:dyDescent="0.3">
      <c r="A376" s="6" t="str">
        <f t="shared" si="5"/>
        <v/>
      </c>
      <c r="F376"/>
      <c r="J376"/>
    </row>
    <row r="377" spans="1:10" x14ac:dyDescent="0.3">
      <c r="A377" s="6" t="str">
        <f t="shared" si="5"/>
        <v/>
      </c>
      <c r="F377"/>
      <c r="J377"/>
    </row>
    <row r="378" spans="1:10" x14ac:dyDescent="0.3">
      <c r="A378" s="6" t="str">
        <f t="shared" si="5"/>
        <v/>
      </c>
      <c r="F378"/>
      <c r="J378"/>
    </row>
    <row r="379" spans="1:10" x14ac:dyDescent="0.3">
      <c r="A379" s="6" t="str">
        <f t="shared" si="5"/>
        <v/>
      </c>
      <c r="F379"/>
      <c r="J379"/>
    </row>
    <row r="380" spans="1:10" x14ac:dyDescent="0.3">
      <c r="A380" s="6" t="str">
        <f t="shared" si="5"/>
        <v/>
      </c>
      <c r="F380"/>
      <c r="J380"/>
    </row>
    <row r="381" spans="1:10" x14ac:dyDescent="0.3">
      <c r="A381" s="6" t="str">
        <f t="shared" si="5"/>
        <v/>
      </c>
      <c r="F381"/>
      <c r="J381"/>
    </row>
    <row r="382" spans="1:10" x14ac:dyDescent="0.3">
      <c r="A382" s="6" t="str">
        <f t="shared" si="5"/>
        <v/>
      </c>
      <c r="F382"/>
      <c r="J382"/>
    </row>
    <row r="383" spans="1:10" x14ac:dyDescent="0.3">
      <c r="A383" s="6" t="str">
        <f t="shared" si="5"/>
        <v/>
      </c>
      <c r="F383"/>
      <c r="J383"/>
    </row>
    <row r="384" spans="1:10" x14ac:dyDescent="0.3">
      <c r="A384" s="6" t="str">
        <f t="shared" si="5"/>
        <v/>
      </c>
      <c r="F384"/>
      <c r="J384"/>
    </row>
    <row r="385" spans="1:10" x14ac:dyDescent="0.3">
      <c r="A385" s="6" t="str">
        <f t="shared" si="5"/>
        <v/>
      </c>
      <c r="F385"/>
      <c r="J385"/>
    </row>
    <row r="386" spans="1:10" x14ac:dyDescent="0.3">
      <c r="A386" s="6" t="str">
        <f t="shared" si="5"/>
        <v/>
      </c>
      <c r="F386"/>
      <c r="J386"/>
    </row>
    <row r="387" spans="1:10" x14ac:dyDescent="0.3">
      <c r="A387" s="6" t="str">
        <f t="shared" si="5"/>
        <v/>
      </c>
      <c r="F387"/>
      <c r="J387"/>
    </row>
    <row r="388" spans="1:10" x14ac:dyDescent="0.3">
      <c r="A388" s="6" t="str">
        <f t="shared" si="5"/>
        <v/>
      </c>
      <c r="F388"/>
      <c r="J388"/>
    </row>
    <row r="389" spans="1:10" x14ac:dyDescent="0.3">
      <c r="A389" s="6" t="str">
        <f t="shared" si="5"/>
        <v/>
      </c>
      <c r="F389"/>
      <c r="J389"/>
    </row>
    <row r="390" spans="1:10" x14ac:dyDescent="0.3">
      <c r="A390" s="6" t="str">
        <f t="shared" si="5"/>
        <v/>
      </c>
      <c r="F390"/>
      <c r="J390"/>
    </row>
    <row r="391" spans="1:10" x14ac:dyDescent="0.3">
      <c r="A391" s="6" t="str">
        <f t="shared" ref="A391:A432" si="6">IF(SUM(C391:N391)=0,"",IF(SUM(C390:N390)=0,IF(SUM(C391:N391)&gt;0,1,A390+1),A390+1))</f>
        <v/>
      </c>
      <c r="F391"/>
      <c r="J391"/>
    </row>
    <row r="392" spans="1:10" x14ac:dyDescent="0.3">
      <c r="A392" s="6" t="str">
        <f t="shared" si="6"/>
        <v/>
      </c>
      <c r="F392"/>
      <c r="J392"/>
    </row>
    <row r="393" spans="1:10" x14ac:dyDescent="0.3">
      <c r="A393" s="6" t="str">
        <f t="shared" si="6"/>
        <v/>
      </c>
      <c r="F393"/>
      <c r="J393"/>
    </row>
    <row r="394" spans="1:10" x14ac:dyDescent="0.3">
      <c r="A394" s="6" t="str">
        <f t="shared" si="6"/>
        <v/>
      </c>
      <c r="F394"/>
      <c r="J394"/>
    </row>
    <row r="395" spans="1:10" x14ac:dyDescent="0.3">
      <c r="A395" s="6" t="str">
        <f t="shared" si="6"/>
        <v/>
      </c>
      <c r="F395"/>
      <c r="J395"/>
    </row>
    <row r="396" spans="1:10" x14ac:dyDescent="0.3">
      <c r="A396" s="6" t="str">
        <f t="shared" si="6"/>
        <v/>
      </c>
      <c r="F396"/>
      <c r="J396"/>
    </row>
    <row r="397" spans="1:10" x14ac:dyDescent="0.3">
      <c r="A397" s="6" t="str">
        <f t="shared" si="6"/>
        <v/>
      </c>
      <c r="F397"/>
      <c r="J397"/>
    </row>
    <row r="398" spans="1:10" x14ac:dyDescent="0.3">
      <c r="A398" s="6" t="str">
        <f t="shared" si="6"/>
        <v/>
      </c>
      <c r="F398"/>
      <c r="J398"/>
    </row>
    <row r="399" spans="1:10" x14ac:dyDescent="0.3">
      <c r="A399" s="6" t="str">
        <f t="shared" si="6"/>
        <v/>
      </c>
      <c r="F399"/>
      <c r="J399"/>
    </row>
    <row r="400" spans="1:10" x14ac:dyDescent="0.3">
      <c r="A400" s="6" t="str">
        <f t="shared" si="6"/>
        <v/>
      </c>
      <c r="F400"/>
      <c r="J400"/>
    </row>
    <row r="401" spans="1:10" x14ac:dyDescent="0.3">
      <c r="A401" s="6" t="str">
        <f t="shared" si="6"/>
        <v/>
      </c>
      <c r="F401"/>
      <c r="J401"/>
    </row>
    <row r="402" spans="1:10" x14ac:dyDescent="0.3">
      <c r="A402" s="6" t="str">
        <f t="shared" si="6"/>
        <v/>
      </c>
      <c r="F402"/>
      <c r="J402"/>
    </row>
    <row r="403" spans="1:10" x14ac:dyDescent="0.3">
      <c r="A403" s="6" t="str">
        <f t="shared" si="6"/>
        <v/>
      </c>
      <c r="F403"/>
      <c r="J403"/>
    </row>
    <row r="404" spans="1:10" x14ac:dyDescent="0.3">
      <c r="A404" s="6" t="str">
        <f t="shared" si="6"/>
        <v/>
      </c>
      <c r="F404"/>
      <c r="J404"/>
    </row>
    <row r="405" spans="1:10" x14ac:dyDescent="0.3">
      <c r="A405" s="6" t="str">
        <f t="shared" si="6"/>
        <v/>
      </c>
      <c r="F405"/>
      <c r="J405"/>
    </row>
    <row r="406" spans="1:10" x14ac:dyDescent="0.3">
      <c r="A406" s="6" t="str">
        <f t="shared" si="6"/>
        <v/>
      </c>
      <c r="F406"/>
      <c r="J406"/>
    </row>
    <row r="407" spans="1:10" x14ac:dyDescent="0.3">
      <c r="A407" s="6" t="str">
        <f t="shared" si="6"/>
        <v/>
      </c>
      <c r="F407"/>
      <c r="J407"/>
    </row>
    <row r="408" spans="1:10" x14ac:dyDescent="0.3">
      <c r="A408" s="6" t="str">
        <f t="shared" si="6"/>
        <v/>
      </c>
      <c r="F408"/>
      <c r="J408"/>
    </row>
    <row r="409" spans="1:10" x14ac:dyDescent="0.3">
      <c r="A409" s="6" t="str">
        <f t="shared" si="6"/>
        <v/>
      </c>
      <c r="F409"/>
      <c r="J409"/>
    </row>
    <row r="410" spans="1:10" x14ac:dyDescent="0.3">
      <c r="A410" s="6" t="str">
        <f t="shared" si="6"/>
        <v/>
      </c>
      <c r="F410"/>
      <c r="J410"/>
    </row>
    <row r="411" spans="1:10" x14ac:dyDescent="0.3">
      <c r="A411" s="6" t="str">
        <f t="shared" si="6"/>
        <v/>
      </c>
      <c r="F411"/>
      <c r="J411"/>
    </row>
    <row r="412" spans="1:10" x14ac:dyDescent="0.3">
      <c r="A412" s="6" t="str">
        <f t="shared" si="6"/>
        <v/>
      </c>
      <c r="F412"/>
      <c r="J412"/>
    </row>
    <row r="413" spans="1:10" x14ac:dyDescent="0.3">
      <c r="A413" s="6" t="str">
        <f t="shared" si="6"/>
        <v/>
      </c>
      <c r="F413"/>
      <c r="J413"/>
    </row>
    <row r="414" spans="1:10" x14ac:dyDescent="0.3">
      <c r="A414" s="6" t="str">
        <f t="shared" si="6"/>
        <v/>
      </c>
      <c r="F414"/>
      <c r="J414"/>
    </row>
    <row r="415" spans="1:10" x14ac:dyDescent="0.3">
      <c r="A415" s="6" t="str">
        <f t="shared" si="6"/>
        <v/>
      </c>
      <c r="F415"/>
      <c r="J415"/>
    </row>
    <row r="416" spans="1:10" x14ac:dyDescent="0.3">
      <c r="A416" s="6" t="str">
        <f t="shared" si="6"/>
        <v/>
      </c>
      <c r="F416"/>
      <c r="J416"/>
    </row>
    <row r="417" spans="1:10" x14ac:dyDescent="0.3">
      <c r="A417" s="6" t="str">
        <f t="shared" si="6"/>
        <v/>
      </c>
      <c r="F417"/>
      <c r="J417"/>
    </row>
    <row r="418" spans="1:10" x14ac:dyDescent="0.3">
      <c r="A418" s="6" t="str">
        <f t="shared" si="6"/>
        <v/>
      </c>
      <c r="F418"/>
      <c r="J418"/>
    </row>
    <row r="419" spans="1:10" x14ac:dyDescent="0.3">
      <c r="A419" s="6" t="str">
        <f t="shared" si="6"/>
        <v/>
      </c>
      <c r="F419"/>
      <c r="J419"/>
    </row>
    <row r="420" spans="1:10" x14ac:dyDescent="0.3">
      <c r="A420" s="6" t="str">
        <f t="shared" si="6"/>
        <v/>
      </c>
      <c r="F420"/>
      <c r="J420"/>
    </row>
    <row r="421" spans="1:10" x14ac:dyDescent="0.3">
      <c r="A421" s="6" t="str">
        <f t="shared" si="6"/>
        <v/>
      </c>
      <c r="F421"/>
      <c r="J421"/>
    </row>
    <row r="422" spans="1:10" x14ac:dyDescent="0.3">
      <c r="A422" s="6" t="str">
        <f t="shared" si="6"/>
        <v/>
      </c>
      <c r="F422"/>
      <c r="J422"/>
    </row>
    <row r="423" spans="1:10" x14ac:dyDescent="0.3">
      <c r="A423" s="6" t="str">
        <f t="shared" si="6"/>
        <v/>
      </c>
      <c r="F423"/>
      <c r="J423"/>
    </row>
    <row r="424" spans="1:10" x14ac:dyDescent="0.3">
      <c r="A424" s="6" t="str">
        <f t="shared" si="6"/>
        <v/>
      </c>
      <c r="F424"/>
      <c r="J424"/>
    </row>
    <row r="425" spans="1:10" x14ac:dyDescent="0.3">
      <c r="A425" s="6" t="str">
        <f t="shared" si="6"/>
        <v/>
      </c>
      <c r="F425"/>
      <c r="J425"/>
    </row>
    <row r="426" spans="1:10" x14ac:dyDescent="0.3">
      <c r="A426" s="6" t="str">
        <f t="shared" si="6"/>
        <v/>
      </c>
      <c r="F426"/>
      <c r="J426"/>
    </row>
    <row r="427" spans="1:10" x14ac:dyDescent="0.3">
      <c r="A427" s="6" t="str">
        <f t="shared" si="6"/>
        <v/>
      </c>
      <c r="F427"/>
      <c r="J427"/>
    </row>
    <row r="428" spans="1:10" x14ac:dyDescent="0.3">
      <c r="A428" s="6" t="str">
        <f t="shared" si="6"/>
        <v/>
      </c>
      <c r="F428"/>
      <c r="J428"/>
    </row>
    <row r="429" spans="1:10" x14ac:dyDescent="0.3">
      <c r="A429" s="6" t="str">
        <f t="shared" si="6"/>
        <v/>
      </c>
      <c r="F429"/>
      <c r="J429"/>
    </row>
    <row r="430" spans="1:10" x14ac:dyDescent="0.3">
      <c r="A430" s="6" t="str">
        <f t="shared" si="6"/>
        <v/>
      </c>
      <c r="F430"/>
      <c r="J430"/>
    </row>
    <row r="431" spans="1:10" x14ac:dyDescent="0.3">
      <c r="A431" s="6" t="str">
        <f t="shared" si="6"/>
        <v/>
      </c>
      <c r="F431"/>
      <c r="J431"/>
    </row>
    <row r="432" spans="1:10" x14ac:dyDescent="0.3">
      <c r="A432" s="6" t="str">
        <f t="shared" si="6"/>
        <v/>
      </c>
      <c r="F432"/>
      <c r="J432"/>
    </row>
    <row r="433" spans="6:10" x14ac:dyDescent="0.3">
      <c r="F433"/>
      <c r="J433"/>
    </row>
    <row r="434" spans="6:10" x14ac:dyDescent="0.3">
      <c r="F434"/>
      <c r="J434"/>
    </row>
    <row r="435" spans="6:10" x14ac:dyDescent="0.3">
      <c r="F435"/>
      <c r="J435"/>
    </row>
    <row r="436" spans="6:10" x14ac:dyDescent="0.3">
      <c r="F436"/>
      <c r="J436"/>
    </row>
    <row r="437" spans="6:10" x14ac:dyDescent="0.3">
      <c r="F437"/>
      <c r="J437"/>
    </row>
    <row r="438" spans="6:10" x14ac:dyDescent="0.3">
      <c r="F438"/>
      <c r="J438"/>
    </row>
    <row r="439" spans="6:10" x14ac:dyDescent="0.3">
      <c r="F439"/>
      <c r="J439"/>
    </row>
    <row r="440" spans="6:10" x14ac:dyDescent="0.3">
      <c r="F440"/>
      <c r="J440"/>
    </row>
    <row r="441" spans="6:10" x14ac:dyDescent="0.3">
      <c r="F441"/>
      <c r="J441"/>
    </row>
    <row r="442" spans="6:10" x14ac:dyDescent="0.3">
      <c r="F442"/>
      <c r="J442"/>
    </row>
    <row r="443" spans="6:10" x14ac:dyDescent="0.3">
      <c r="F443"/>
      <c r="J443"/>
    </row>
    <row r="444" spans="6:10" x14ac:dyDescent="0.3">
      <c r="F444"/>
      <c r="J444"/>
    </row>
    <row r="445" spans="6:10" x14ac:dyDescent="0.3">
      <c r="F445"/>
      <c r="J445"/>
    </row>
    <row r="446" spans="6:10" x14ac:dyDescent="0.3">
      <c r="F446"/>
      <c r="J446"/>
    </row>
    <row r="447" spans="6:10" x14ac:dyDescent="0.3">
      <c r="F447"/>
      <c r="J447"/>
    </row>
    <row r="448" spans="6:10" x14ac:dyDescent="0.3">
      <c r="F448"/>
      <c r="J448"/>
    </row>
    <row r="449" spans="6:10" x14ac:dyDescent="0.3">
      <c r="F449"/>
      <c r="J449"/>
    </row>
    <row r="450" spans="6:10" x14ac:dyDescent="0.3">
      <c r="F450"/>
      <c r="J450"/>
    </row>
    <row r="451" spans="6:10" x14ac:dyDescent="0.3">
      <c r="F451"/>
      <c r="J451"/>
    </row>
    <row r="452" spans="6:10" x14ac:dyDescent="0.3">
      <c r="F452"/>
      <c r="J452"/>
    </row>
    <row r="453" spans="6:10" x14ac:dyDescent="0.3">
      <c r="F453"/>
      <c r="J453"/>
    </row>
    <row r="454" spans="6:10" x14ac:dyDescent="0.3">
      <c r="F454"/>
      <c r="J454"/>
    </row>
    <row r="455" spans="6:10" x14ac:dyDescent="0.3">
      <c r="F455"/>
      <c r="J455"/>
    </row>
    <row r="456" spans="6:10" x14ac:dyDescent="0.3">
      <c r="F456"/>
      <c r="J456"/>
    </row>
    <row r="457" spans="6:10" x14ac:dyDescent="0.3">
      <c r="F457"/>
      <c r="J457"/>
    </row>
    <row r="458" spans="6:10" x14ac:dyDescent="0.3">
      <c r="F458"/>
      <c r="J458"/>
    </row>
    <row r="459" spans="6:10" x14ac:dyDescent="0.3">
      <c r="F459"/>
      <c r="J459"/>
    </row>
    <row r="460" spans="6:10" x14ac:dyDescent="0.3">
      <c r="F460"/>
      <c r="J460"/>
    </row>
    <row r="461" spans="6:10" x14ac:dyDescent="0.3">
      <c r="F461"/>
      <c r="J461"/>
    </row>
    <row r="462" spans="6:10" x14ac:dyDescent="0.3">
      <c r="F462"/>
      <c r="J462"/>
    </row>
    <row r="463" spans="6:10" x14ac:dyDescent="0.3">
      <c r="F463"/>
      <c r="J463"/>
    </row>
    <row r="464" spans="6:10" x14ac:dyDescent="0.3">
      <c r="F464"/>
      <c r="J464"/>
    </row>
    <row r="465" spans="6:10" x14ac:dyDescent="0.3">
      <c r="F465"/>
      <c r="J465"/>
    </row>
    <row r="466" spans="6:10" x14ac:dyDescent="0.3">
      <c r="F466"/>
      <c r="J466"/>
    </row>
    <row r="467" spans="6:10" x14ac:dyDescent="0.3">
      <c r="F467"/>
      <c r="J467"/>
    </row>
    <row r="468" spans="6:10" x14ac:dyDescent="0.3">
      <c r="F468"/>
      <c r="J468"/>
    </row>
    <row r="469" spans="6:10" x14ac:dyDescent="0.3">
      <c r="F469"/>
      <c r="J469"/>
    </row>
    <row r="470" spans="6:10" x14ac:dyDescent="0.3">
      <c r="F470"/>
      <c r="J470"/>
    </row>
    <row r="471" spans="6:10" x14ac:dyDescent="0.3">
      <c r="F471"/>
      <c r="J471"/>
    </row>
    <row r="472" spans="6:10" x14ac:dyDescent="0.3">
      <c r="F472"/>
      <c r="J472"/>
    </row>
    <row r="473" spans="6:10" x14ac:dyDescent="0.3">
      <c r="F473"/>
      <c r="J473"/>
    </row>
    <row r="474" spans="6:10" x14ac:dyDescent="0.3">
      <c r="F474"/>
      <c r="J474"/>
    </row>
    <row r="475" spans="6:10" x14ac:dyDescent="0.3">
      <c r="F475"/>
      <c r="J475"/>
    </row>
    <row r="476" spans="6:10" x14ac:dyDescent="0.3">
      <c r="F476"/>
      <c r="J476"/>
    </row>
    <row r="477" spans="6:10" x14ac:dyDescent="0.3">
      <c r="F477"/>
      <c r="J477"/>
    </row>
    <row r="478" spans="6:10" x14ac:dyDescent="0.3">
      <c r="F478"/>
      <c r="J478"/>
    </row>
    <row r="479" spans="6:10" x14ac:dyDescent="0.3">
      <c r="F479"/>
      <c r="J479"/>
    </row>
    <row r="480" spans="6:10" x14ac:dyDescent="0.3">
      <c r="F480"/>
      <c r="J480"/>
    </row>
    <row r="481" spans="6:10" x14ac:dyDescent="0.3">
      <c r="F481"/>
      <c r="J481"/>
    </row>
    <row r="482" spans="6:10" x14ac:dyDescent="0.3">
      <c r="F482"/>
      <c r="J482"/>
    </row>
    <row r="483" spans="6:10" x14ac:dyDescent="0.3">
      <c r="F483"/>
      <c r="J483"/>
    </row>
    <row r="484" spans="6:10" x14ac:dyDescent="0.3">
      <c r="F484"/>
      <c r="J484"/>
    </row>
    <row r="485" spans="6:10" x14ac:dyDescent="0.3">
      <c r="F485"/>
      <c r="J485"/>
    </row>
    <row r="486" spans="6:10" x14ac:dyDescent="0.3">
      <c r="F486"/>
      <c r="J486"/>
    </row>
    <row r="487" spans="6:10" x14ac:dyDescent="0.3">
      <c r="F487"/>
      <c r="J487"/>
    </row>
    <row r="488" spans="6:10" x14ac:dyDescent="0.3">
      <c r="F488"/>
      <c r="J488"/>
    </row>
    <row r="489" spans="6:10" x14ac:dyDescent="0.3">
      <c r="F489"/>
      <c r="J489"/>
    </row>
    <row r="490" spans="6:10" x14ac:dyDescent="0.3">
      <c r="F490"/>
      <c r="J490"/>
    </row>
    <row r="491" spans="6:10" x14ac:dyDescent="0.3">
      <c r="F491"/>
      <c r="J491"/>
    </row>
    <row r="492" spans="6:10" x14ac:dyDescent="0.3">
      <c r="F492"/>
      <c r="J492"/>
    </row>
    <row r="493" spans="6:10" x14ac:dyDescent="0.3">
      <c r="F493"/>
      <c r="J493"/>
    </row>
    <row r="494" spans="6:10" x14ac:dyDescent="0.3">
      <c r="F494"/>
      <c r="J494"/>
    </row>
    <row r="495" spans="6:10" x14ac:dyDescent="0.3">
      <c r="F495"/>
      <c r="J495"/>
    </row>
    <row r="496" spans="6:10" x14ac:dyDescent="0.3">
      <c r="F496"/>
      <c r="J496"/>
    </row>
    <row r="497" spans="6:10" x14ac:dyDescent="0.3">
      <c r="F497"/>
      <c r="J497"/>
    </row>
    <row r="498" spans="6:10" x14ac:dyDescent="0.3">
      <c r="F498"/>
      <c r="J498"/>
    </row>
    <row r="499" spans="6:10" x14ac:dyDescent="0.3">
      <c r="F499"/>
      <c r="J499"/>
    </row>
    <row r="500" spans="6:10" x14ac:dyDescent="0.3">
      <c r="F500"/>
      <c r="J500"/>
    </row>
    <row r="501" spans="6:10" x14ac:dyDescent="0.3">
      <c r="F501"/>
      <c r="J501"/>
    </row>
    <row r="502" spans="6:10" x14ac:dyDescent="0.3">
      <c r="F502"/>
      <c r="J502"/>
    </row>
    <row r="503" spans="6:10" x14ac:dyDescent="0.3">
      <c r="F503"/>
      <c r="J503"/>
    </row>
    <row r="504" spans="6:10" x14ac:dyDescent="0.3">
      <c r="F504"/>
      <c r="J504"/>
    </row>
    <row r="505" spans="6:10" x14ac:dyDescent="0.3">
      <c r="F505"/>
      <c r="J505"/>
    </row>
    <row r="506" spans="6:10" x14ac:dyDescent="0.3">
      <c r="F506"/>
      <c r="J506"/>
    </row>
    <row r="507" spans="6:10" x14ac:dyDescent="0.3">
      <c r="F507"/>
      <c r="J507"/>
    </row>
    <row r="508" spans="6:10" x14ac:dyDescent="0.3">
      <c r="F508"/>
      <c r="J508"/>
    </row>
    <row r="509" spans="6:10" x14ac:dyDescent="0.3">
      <c r="F509"/>
      <c r="J509"/>
    </row>
    <row r="510" spans="6:10" x14ac:dyDescent="0.3">
      <c r="F510"/>
      <c r="J510"/>
    </row>
    <row r="511" spans="6:10" x14ac:dyDescent="0.3">
      <c r="F511"/>
      <c r="J511"/>
    </row>
    <row r="512" spans="6:10" x14ac:dyDescent="0.3">
      <c r="F512"/>
      <c r="J512"/>
    </row>
    <row r="513" spans="6:10" x14ac:dyDescent="0.3">
      <c r="F513"/>
      <c r="J513"/>
    </row>
    <row r="514" spans="6:10" x14ac:dyDescent="0.3">
      <c r="F514"/>
      <c r="J514"/>
    </row>
    <row r="515" spans="6:10" x14ac:dyDescent="0.3">
      <c r="F515"/>
      <c r="J515"/>
    </row>
    <row r="516" spans="6:10" x14ac:dyDescent="0.3">
      <c r="F516"/>
      <c r="J516"/>
    </row>
    <row r="517" spans="6:10" x14ac:dyDescent="0.3">
      <c r="F517"/>
      <c r="J517"/>
    </row>
    <row r="518" spans="6:10" x14ac:dyDescent="0.3">
      <c r="F518"/>
      <c r="J518"/>
    </row>
    <row r="519" spans="6:10" x14ac:dyDescent="0.3">
      <c r="F519"/>
      <c r="J519"/>
    </row>
    <row r="520" spans="6:10" x14ac:dyDescent="0.3">
      <c r="F520"/>
      <c r="J520"/>
    </row>
    <row r="521" spans="6:10" x14ac:dyDescent="0.3">
      <c r="F521"/>
      <c r="J521"/>
    </row>
    <row r="522" spans="6:10" x14ac:dyDescent="0.3">
      <c r="F522"/>
      <c r="J522"/>
    </row>
    <row r="523" spans="6:10" x14ac:dyDescent="0.3">
      <c r="F523"/>
      <c r="J523"/>
    </row>
    <row r="524" spans="6:10" x14ac:dyDescent="0.3">
      <c r="F524"/>
      <c r="J524"/>
    </row>
    <row r="525" spans="6:10" x14ac:dyDescent="0.3">
      <c r="F525"/>
      <c r="J525"/>
    </row>
    <row r="526" spans="6:10" x14ac:dyDescent="0.3">
      <c r="F526"/>
      <c r="J526"/>
    </row>
    <row r="527" spans="6:10" x14ac:dyDescent="0.3">
      <c r="F527"/>
      <c r="J527"/>
    </row>
    <row r="528" spans="6:10" x14ac:dyDescent="0.3">
      <c r="F528"/>
      <c r="J528"/>
    </row>
    <row r="529" spans="6:10" x14ac:dyDescent="0.3">
      <c r="F529"/>
      <c r="J529"/>
    </row>
    <row r="530" spans="6:10" x14ac:dyDescent="0.3">
      <c r="F530"/>
      <c r="J530"/>
    </row>
    <row r="531" spans="6:10" x14ac:dyDescent="0.3">
      <c r="F531"/>
      <c r="J531"/>
    </row>
    <row r="532" spans="6:10" x14ac:dyDescent="0.3">
      <c r="F532"/>
      <c r="J532"/>
    </row>
    <row r="533" spans="6:10" x14ac:dyDescent="0.3">
      <c r="F533"/>
      <c r="J533"/>
    </row>
    <row r="534" spans="6:10" x14ac:dyDescent="0.3">
      <c r="F534"/>
      <c r="J534"/>
    </row>
    <row r="535" spans="6:10" x14ac:dyDescent="0.3">
      <c r="F535"/>
      <c r="J535"/>
    </row>
    <row r="536" spans="6:10" x14ac:dyDescent="0.3">
      <c r="F536"/>
      <c r="J536"/>
    </row>
    <row r="537" spans="6:10" x14ac:dyDescent="0.3">
      <c r="F537"/>
      <c r="J537"/>
    </row>
    <row r="538" spans="6:10" x14ac:dyDescent="0.3">
      <c r="F538"/>
      <c r="J538"/>
    </row>
    <row r="539" spans="6:10" x14ac:dyDescent="0.3">
      <c r="F539"/>
      <c r="J539"/>
    </row>
    <row r="540" spans="6:10" x14ac:dyDescent="0.3">
      <c r="F540"/>
      <c r="J540"/>
    </row>
    <row r="541" spans="6:10" x14ac:dyDescent="0.3">
      <c r="F541"/>
      <c r="J541"/>
    </row>
    <row r="542" spans="6:10" x14ac:dyDescent="0.3">
      <c r="F542"/>
      <c r="J542"/>
    </row>
    <row r="543" spans="6:10" x14ac:dyDescent="0.3">
      <c r="F543"/>
      <c r="J543"/>
    </row>
    <row r="544" spans="6:10" x14ac:dyDescent="0.3">
      <c r="F544"/>
      <c r="J544"/>
    </row>
    <row r="545" spans="6:10" x14ac:dyDescent="0.3">
      <c r="F545"/>
      <c r="J545"/>
    </row>
    <row r="546" spans="6:10" x14ac:dyDescent="0.3">
      <c r="F546"/>
      <c r="J546"/>
    </row>
    <row r="547" spans="6:10" x14ac:dyDescent="0.3">
      <c r="F547"/>
      <c r="J547"/>
    </row>
    <row r="548" spans="6:10" x14ac:dyDescent="0.3">
      <c r="F548"/>
      <c r="J548"/>
    </row>
    <row r="549" spans="6:10" x14ac:dyDescent="0.3">
      <c r="F549"/>
      <c r="J549"/>
    </row>
    <row r="550" spans="6:10" x14ac:dyDescent="0.3">
      <c r="F550"/>
      <c r="J550"/>
    </row>
    <row r="551" spans="6:10" x14ac:dyDescent="0.3">
      <c r="F551"/>
      <c r="J551"/>
    </row>
    <row r="552" spans="6:10" x14ac:dyDescent="0.3">
      <c r="F552"/>
      <c r="J552"/>
    </row>
    <row r="553" spans="6:10" x14ac:dyDescent="0.3">
      <c r="F553"/>
      <c r="J553"/>
    </row>
    <row r="554" spans="6:10" x14ac:dyDescent="0.3">
      <c r="F554"/>
      <c r="J554"/>
    </row>
    <row r="555" spans="6:10" x14ac:dyDescent="0.3">
      <c r="F555"/>
    </row>
    <row r="556" spans="6:10" x14ac:dyDescent="0.3">
      <c r="F556"/>
    </row>
    <row r="557" spans="6:10" x14ac:dyDescent="0.3">
      <c r="F557"/>
    </row>
    <row r="558" spans="6:10" x14ac:dyDescent="0.3">
      <c r="F558"/>
    </row>
    <row r="559" spans="6:10" x14ac:dyDescent="0.3">
      <c r="F559"/>
    </row>
    <row r="560" spans="6:10" x14ac:dyDescent="0.3">
      <c r="F560"/>
    </row>
    <row r="561" spans="6:6" x14ac:dyDescent="0.3">
      <c r="F561"/>
    </row>
    <row r="562" spans="6:6" x14ac:dyDescent="0.3">
      <c r="F562"/>
    </row>
    <row r="563" spans="6:6" x14ac:dyDescent="0.3">
      <c r="F563"/>
    </row>
    <row r="564" spans="6:6" x14ac:dyDescent="0.3">
      <c r="F564"/>
    </row>
    <row r="565" spans="6:6" x14ac:dyDescent="0.3">
      <c r="F565"/>
    </row>
    <row r="566" spans="6:6" x14ac:dyDescent="0.3">
      <c r="F566"/>
    </row>
    <row r="567" spans="6:6" x14ac:dyDescent="0.3">
      <c r="F567"/>
    </row>
    <row r="568" spans="6:6" x14ac:dyDescent="0.3">
      <c r="F568"/>
    </row>
    <row r="569" spans="6:6" x14ac:dyDescent="0.3">
      <c r="F569"/>
    </row>
    <row r="570" spans="6:6" x14ac:dyDescent="0.3">
      <c r="F570"/>
    </row>
    <row r="571" spans="6:6" x14ac:dyDescent="0.3">
      <c r="F571"/>
    </row>
    <row r="572" spans="6:6" x14ac:dyDescent="0.3">
      <c r="F572"/>
    </row>
    <row r="573" spans="6:6" x14ac:dyDescent="0.3">
      <c r="F573"/>
    </row>
    <row r="574" spans="6:6" x14ac:dyDescent="0.3">
      <c r="F574"/>
    </row>
    <row r="575" spans="6:6" x14ac:dyDescent="0.3">
      <c r="F575"/>
    </row>
    <row r="576" spans="6:6" x14ac:dyDescent="0.3">
      <c r="F576"/>
    </row>
    <row r="577" spans="6:6" x14ac:dyDescent="0.3">
      <c r="F577"/>
    </row>
    <row r="578" spans="6:6" x14ac:dyDescent="0.3">
      <c r="F578"/>
    </row>
    <row r="579" spans="6:6" x14ac:dyDescent="0.3">
      <c r="F579"/>
    </row>
    <row r="580" spans="6:6" x14ac:dyDescent="0.3">
      <c r="F580"/>
    </row>
    <row r="581" spans="6:6" x14ac:dyDescent="0.3">
      <c r="F581"/>
    </row>
    <row r="582" spans="6:6" x14ac:dyDescent="0.3">
      <c r="F582"/>
    </row>
    <row r="583" spans="6:6" x14ac:dyDescent="0.3">
      <c r="F583"/>
    </row>
    <row r="584" spans="6:6" x14ac:dyDescent="0.3">
      <c r="F584"/>
    </row>
    <row r="585" spans="6:6" x14ac:dyDescent="0.3">
      <c r="F585"/>
    </row>
    <row r="586" spans="6:6" x14ac:dyDescent="0.3">
      <c r="F586"/>
    </row>
    <row r="587" spans="6:6" x14ac:dyDescent="0.3">
      <c r="F587"/>
    </row>
    <row r="588" spans="6:6" x14ac:dyDescent="0.3">
      <c r="F588"/>
    </row>
    <row r="589" spans="6:6" x14ac:dyDescent="0.3">
      <c r="F589"/>
    </row>
    <row r="590" spans="6:6" x14ac:dyDescent="0.3">
      <c r="F590"/>
    </row>
    <row r="591" spans="6:6" x14ac:dyDescent="0.3">
      <c r="F591"/>
    </row>
    <row r="592" spans="6:6" x14ac:dyDescent="0.3">
      <c r="F592"/>
    </row>
    <row r="593" spans="6:6" x14ac:dyDescent="0.3">
      <c r="F593"/>
    </row>
    <row r="594" spans="6:6" x14ac:dyDescent="0.3">
      <c r="F594"/>
    </row>
    <row r="595" spans="6:6" x14ac:dyDescent="0.3">
      <c r="F595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scale="45" fitToHeight="6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595"/>
  <sheetViews>
    <sheetView showGridLines="0" topLeftCell="A2" zoomScaleNormal="100" zoomScaleSheetLayoutView="100" workbookViewId="0">
      <selection activeCell="K13" sqref="K13"/>
    </sheetView>
  </sheetViews>
  <sheetFormatPr baseColWidth="10" defaultRowHeight="14.4" x14ac:dyDescent="0.3"/>
  <cols>
    <col min="1" max="1" width="4.33203125" style="6" customWidth="1"/>
    <col min="2" max="2" width="60.5546875" customWidth="1"/>
    <col min="3" max="5" width="15" customWidth="1"/>
    <col min="6" max="6" width="15" style="14" customWidth="1"/>
    <col min="7" max="7" width="15" customWidth="1"/>
    <col min="8" max="9" width="11.6640625" customWidth="1"/>
    <col min="10" max="10" width="11.5546875" style="1"/>
  </cols>
  <sheetData>
    <row r="1" spans="1:10" x14ac:dyDescent="0.3">
      <c r="B1" s="2" t="s">
        <v>3319</v>
      </c>
      <c r="C1" t="s">
        <v>483</v>
      </c>
      <c r="D1" s="21"/>
    </row>
    <row r="2" spans="1:10" ht="45" customHeight="1" x14ac:dyDescent="0.3">
      <c r="A2" s="336" t="s">
        <v>3298</v>
      </c>
      <c r="B2" s="336"/>
      <c r="C2" s="336"/>
      <c r="D2" s="336"/>
      <c r="E2" s="336"/>
      <c r="F2" s="336"/>
      <c r="G2" s="336"/>
    </row>
    <row r="3" spans="1:10" x14ac:dyDescent="0.3">
      <c r="B3" s="2" t="s">
        <v>61</v>
      </c>
      <c r="C3" s="12" t="s">
        <v>59</v>
      </c>
      <c r="D3" s="13"/>
      <c r="E3" s="13"/>
      <c r="F3" s="13"/>
      <c r="G3" s="13"/>
      <c r="H3" s="13"/>
      <c r="I3" s="13"/>
      <c r="J3" s="13"/>
    </row>
    <row r="4" spans="1:10" x14ac:dyDescent="0.3">
      <c r="B4" s="2" t="s">
        <v>60</v>
      </c>
      <c r="C4" t="s">
        <v>2021</v>
      </c>
      <c r="D4" t="s">
        <v>2529</v>
      </c>
      <c r="E4" t="s">
        <v>4065</v>
      </c>
      <c r="F4" t="s">
        <v>5089</v>
      </c>
      <c r="G4" t="s">
        <v>5246</v>
      </c>
      <c r="H4" t="s">
        <v>6650</v>
      </c>
      <c r="I4" t="s">
        <v>7222</v>
      </c>
      <c r="J4" s="7" t="s">
        <v>99</v>
      </c>
    </row>
    <row r="5" spans="1:10" x14ac:dyDescent="0.3">
      <c r="B5" s="3" t="s">
        <v>51</v>
      </c>
      <c r="C5" s="187"/>
      <c r="D5" s="187"/>
      <c r="E5" s="187"/>
      <c r="F5" s="187"/>
      <c r="G5" s="187"/>
      <c r="H5" s="187"/>
      <c r="I5" s="187"/>
      <c r="J5" s="188"/>
    </row>
    <row r="6" spans="1:10" x14ac:dyDescent="0.3">
      <c r="A6" s="6">
        <f t="shared" ref="A6:A69" si="0">IF(SUM(C6:N6)=0,"",IF(SUM(C5:N5)=0,IF(SUM(C6:N6)&gt;0,1,A5+1),A5+1))</f>
        <v>1</v>
      </c>
      <c r="B6" s="4" t="s">
        <v>2127</v>
      </c>
      <c r="C6" s="5">
        <v>255</v>
      </c>
      <c r="D6" s="5"/>
      <c r="E6" s="5">
        <v>314.89999999999998</v>
      </c>
      <c r="F6" s="5"/>
      <c r="G6" s="5"/>
      <c r="H6" s="5"/>
      <c r="I6" s="5"/>
      <c r="J6" s="24">
        <v>569.9</v>
      </c>
    </row>
    <row r="7" spans="1:10" x14ac:dyDescent="0.3">
      <c r="A7" s="6">
        <f t="shared" si="0"/>
        <v>2</v>
      </c>
      <c r="B7" s="4" t="s">
        <v>5120</v>
      </c>
      <c r="C7" s="5"/>
      <c r="D7" s="5"/>
      <c r="E7" s="5"/>
      <c r="F7" s="5">
        <v>285.86666666666662</v>
      </c>
      <c r="G7" s="5">
        <v>272.58333333333331</v>
      </c>
      <c r="H7" s="5"/>
      <c r="I7" s="5"/>
      <c r="J7" s="24">
        <v>558.44999999999993</v>
      </c>
    </row>
    <row r="8" spans="1:10" x14ac:dyDescent="0.3">
      <c r="A8" s="6">
        <f t="shared" si="0"/>
        <v>3</v>
      </c>
      <c r="B8" s="4" t="s">
        <v>2125</v>
      </c>
      <c r="C8" s="5">
        <v>279.43333333333334</v>
      </c>
      <c r="D8" s="5"/>
      <c r="E8" s="5">
        <v>256.48333333333335</v>
      </c>
      <c r="F8" s="5"/>
      <c r="G8" s="5"/>
      <c r="H8" s="5"/>
      <c r="I8" s="5"/>
      <c r="J8" s="24">
        <v>535.91666666666674</v>
      </c>
    </row>
    <row r="9" spans="1:10" x14ac:dyDescent="0.3">
      <c r="A9" s="6">
        <f t="shared" si="0"/>
        <v>4</v>
      </c>
      <c r="B9" s="4" t="s">
        <v>2124</v>
      </c>
      <c r="C9" s="5"/>
      <c r="D9" s="5"/>
      <c r="E9" s="5"/>
      <c r="F9" s="5">
        <v>243.2833333333333</v>
      </c>
      <c r="G9" s="5"/>
      <c r="H9" s="5"/>
      <c r="I9" s="5">
        <v>289.53333333333336</v>
      </c>
      <c r="J9" s="24">
        <v>532.81666666666661</v>
      </c>
    </row>
    <row r="10" spans="1:10" x14ac:dyDescent="0.3">
      <c r="A10" s="6">
        <f t="shared" si="0"/>
        <v>5</v>
      </c>
      <c r="B10" s="4" t="s">
        <v>4072</v>
      </c>
      <c r="C10" s="5"/>
      <c r="D10" s="5"/>
      <c r="E10" s="5">
        <v>262.39999999999998</v>
      </c>
      <c r="F10" s="5"/>
      <c r="G10" s="5">
        <v>263.73333333333335</v>
      </c>
      <c r="H10" s="5"/>
      <c r="I10" s="5"/>
      <c r="J10" s="24">
        <v>526.13333333333333</v>
      </c>
    </row>
    <row r="11" spans="1:10" x14ac:dyDescent="0.3">
      <c r="A11" s="6">
        <f t="shared" si="0"/>
        <v>6</v>
      </c>
      <c r="B11" s="4" t="s">
        <v>2545</v>
      </c>
      <c r="C11" s="5"/>
      <c r="D11" s="5">
        <v>264.14999999999998</v>
      </c>
      <c r="E11" s="5"/>
      <c r="F11" s="5">
        <v>237.76666666666665</v>
      </c>
      <c r="G11" s="5"/>
      <c r="H11" s="5"/>
      <c r="I11" s="5"/>
      <c r="J11" s="24">
        <v>501.91666666666663</v>
      </c>
    </row>
    <row r="12" spans="1:10" x14ac:dyDescent="0.3">
      <c r="A12" s="6">
        <f t="shared" si="0"/>
        <v>7</v>
      </c>
      <c r="B12" s="4" t="s">
        <v>2539</v>
      </c>
      <c r="C12" s="5"/>
      <c r="D12" s="5">
        <v>360</v>
      </c>
      <c r="E12" s="5"/>
      <c r="F12" s="5"/>
      <c r="G12" s="5"/>
      <c r="H12" s="5"/>
      <c r="I12" s="5"/>
      <c r="J12" s="24">
        <v>360</v>
      </c>
    </row>
    <row r="13" spans="1:10" x14ac:dyDescent="0.3">
      <c r="A13" s="6">
        <f t="shared" si="0"/>
        <v>8</v>
      </c>
      <c r="B13" s="4" t="s">
        <v>679</v>
      </c>
      <c r="C13" s="5">
        <v>212.75</v>
      </c>
      <c r="D13" s="5"/>
      <c r="E13" s="5">
        <v>125.08333333333334</v>
      </c>
      <c r="F13" s="5"/>
      <c r="G13" s="5">
        <v>0</v>
      </c>
      <c r="H13" s="5"/>
      <c r="I13" s="5"/>
      <c r="J13" s="24">
        <v>337.83333333333337</v>
      </c>
    </row>
    <row r="14" spans="1:10" x14ac:dyDescent="0.3">
      <c r="A14" s="6">
        <f t="shared" si="0"/>
        <v>9</v>
      </c>
      <c r="B14" s="4" t="s">
        <v>4067</v>
      </c>
      <c r="C14" s="5"/>
      <c r="D14" s="5"/>
      <c r="E14" s="5">
        <v>325</v>
      </c>
      <c r="F14" s="5"/>
      <c r="G14" s="5"/>
      <c r="H14" s="5"/>
      <c r="I14" s="5"/>
      <c r="J14" s="24">
        <v>325</v>
      </c>
    </row>
    <row r="15" spans="1:10" x14ac:dyDescent="0.3">
      <c r="A15" s="6">
        <f t="shared" si="0"/>
        <v>10</v>
      </c>
      <c r="B15" s="4" t="s">
        <v>6636</v>
      </c>
      <c r="C15" s="5"/>
      <c r="D15" s="5"/>
      <c r="E15" s="5"/>
      <c r="F15" s="5"/>
      <c r="G15" s="5"/>
      <c r="H15" s="5">
        <v>324</v>
      </c>
      <c r="I15" s="5"/>
      <c r="J15" s="24">
        <v>324</v>
      </c>
    </row>
    <row r="16" spans="1:10" x14ac:dyDescent="0.3">
      <c r="A16" s="6">
        <f t="shared" si="0"/>
        <v>11</v>
      </c>
      <c r="B16" s="4" t="s">
        <v>7231</v>
      </c>
      <c r="C16" s="5"/>
      <c r="D16" s="5"/>
      <c r="E16" s="5"/>
      <c r="F16" s="5"/>
      <c r="G16" s="5"/>
      <c r="H16" s="5"/>
      <c r="I16" s="5">
        <v>320</v>
      </c>
      <c r="J16" s="24">
        <v>320</v>
      </c>
    </row>
    <row r="17" spans="1:10" x14ac:dyDescent="0.3">
      <c r="A17" s="6">
        <f t="shared" si="0"/>
        <v>12</v>
      </c>
      <c r="B17" s="4" t="s">
        <v>4068</v>
      </c>
      <c r="C17" s="5"/>
      <c r="D17" s="5"/>
      <c r="E17" s="5">
        <v>319.95</v>
      </c>
      <c r="F17" s="5"/>
      <c r="G17" s="5"/>
      <c r="H17" s="5"/>
      <c r="I17" s="5"/>
      <c r="J17" s="24">
        <v>319.95</v>
      </c>
    </row>
    <row r="18" spans="1:10" x14ac:dyDescent="0.3">
      <c r="A18" s="6">
        <f t="shared" si="0"/>
        <v>13</v>
      </c>
      <c r="B18" s="4" t="s">
        <v>2135</v>
      </c>
      <c r="C18" s="5"/>
      <c r="D18" s="5"/>
      <c r="E18" s="5"/>
      <c r="F18" s="5">
        <v>314.83333333333331</v>
      </c>
      <c r="G18" s="5"/>
      <c r="H18" s="5"/>
      <c r="I18" s="5"/>
      <c r="J18" s="24">
        <v>314.83333333333331</v>
      </c>
    </row>
    <row r="19" spans="1:10" x14ac:dyDescent="0.3">
      <c r="A19" s="6">
        <f t="shared" si="0"/>
        <v>14</v>
      </c>
      <c r="B19" s="4" t="s">
        <v>6637</v>
      </c>
      <c r="C19" s="5"/>
      <c r="D19" s="5"/>
      <c r="E19" s="5"/>
      <c r="F19" s="5"/>
      <c r="G19" s="5"/>
      <c r="H19" s="5">
        <v>311.33333333333331</v>
      </c>
      <c r="I19" s="5"/>
      <c r="J19" s="24">
        <v>311.33333333333331</v>
      </c>
    </row>
    <row r="20" spans="1:10" x14ac:dyDescent="0.3">
      <c r="A20" s="6">
        <f t="shared" si="0"/>
        <v>15</v>
      </c>
      <c r="B20" s="4" t="s">
        <v>7232</v>
      </c>
      <c r="C20" s="5"/>
      <c r="D20" s="5"/>
      <c r="E20" s="5"/>
      <c r="F20" s="5"/>
      <c r="G20" s="5"/>
      <c r="H20" s="5"/>
      <c r="I20" s="5">
        <v>311.26666666666665</v>
      </c>
      <c r="J20" s="24">
        <v>311.26666666666665</v>
      </c>
    </row>
    <row r="21" spans="1:10" x14ac:dyDescent="0.3">
      <c r="A21" s="6">
        <f t="shared" si="0"/>
        <v>16</v>
      </c>
      <c r="B21" s="4" t="s">
        <v>5118</v>
      </c>
      <c r="C21" s="5"/>
      <c r="D21" s="5"/>
      <c r="E21" s="5"/>
      <c r="F21" s="5">
        <v>309.59999999999997</v>
      </c>
      <c r="G21" s="5"/>
      <c r="H21" s="5"/>
      <c r="I21" s="5"/>
      <c r="J21" s="24">
        <v>309.59999999999997</v>
      </c>
    </row>
    <row r="22" spans="1:10" x14ac:dyDescent="0.3">
      <c r="A22" s="6">
        <f t="shared" si="0"/>
        <v>17</v>
      </c>
      <c r="B22" s="4" t="s">
        <v>5119</v>
      </c>
      <c r="C22" s="5"/>
      <c r="D22" s="5"/>
      <c r="E22" s="5"/>
      <c r="F22" s="5">
        <v>304.39999999999998</v>
      </c>
      <c r="G22" s="5"/>
      <c r="H22" s="5"/>
      <c r="I22" s="5"/>
      <c r="J22" s="24">
        <v>304.39999999999998</v>
      </c>
    </row>
    <row r="23" spans="1:10" x14ac:dyDescent="0.3">
      <c r="A23" s="6">
        <f t="shared" si="0"/>
        <v>18</v>
      </c>
      <c r="B23" s="4" t="s">
        <v>5126</v>
      </c>
      <c r="C23" s="5"/>
      <c r="D23" s="5"/>
      <c r="E23" s="5"/>
      <c r="F23" s="5">
        <v>0</v>
      </c>
      <c r="G23" s="5">
        <v>299.95</v>
      </c>
      <c r="H23" s="5"/>
      <c r="I23" s="5"/>
      <c r="J23" s="24">
        <v>299.95</v>
      </c>
    </row>
    <row r="24" spans="1:10" x14ac:dyDescent="0.3">
      <c r="A24" s="6">
        <f t="shared" si="0"/>
        <v>19</v>
      </c>
      <c r="B24" s="4" t="s">
        <v>7393</v>
      </c>
      <c r="C24" s="5"/>
      <c r="D24" s="5"/>
      <c r="E24" s="5"/>
      <c r="F24" s="5"/>
      <c r="G24" s="5"/>
      <c r="H24" s="5">
        <v>299.26666666666665</v>
      </c>
      <c r="I24" s="5"/>
      <c r="J24" s="24">
        <v>299.26666666666665</v>
      </c>
    </row>
    <row r="25" spans="1:10" x14ac:dyDescent="0.3">
      <c r="A25" s="6">
        <f t="shared" si="0"/>
        <v>20</v>
      </c>
      <c r="B25" s="4" t="s">
        <v>4069</v>
      </c>
      <c r="C25" s="5"/>
      <c r="D25" s="5"/>
      <c r="E25" s="5">
        <v>291.93333333333334</v>
      </c>
      <c r="F25" s="5"/>
      <c r="G25" s="5">
        <v>0</v>
      </c>
      <c r="H25" s="5"/>
      <c r="I25" s="5"/>
      <c r="J25" s="24">
        <v>291.93333333333334</v>
      </c>
    </row>
    <row r="26" spans="1:10" x14ac:dyDescent="0.3">
      <c r="A26" s="6">
        <f t="shared" si="0"/>
        <v>21</v>
      </c>
      <c r="B26" s="4" t="s">
        <v>5894</v>
      </c>
      <c r="C26" s="5"/>
      <c r="D26" s="5"/>
      <c r="E26" s="5"/>
      <c r="F26" s="5"/>
      <c r="G26" s="5">
        <v>284.98333333333335</v>
      </c>
      <c r="H26" s="5"/>
      <c r="I26" s="5"/>
      <c r="J26" s="24">
        <v>284.98333333333335</v>
      </c>
    </row>
    <row r="27" spans="1:10" x14ac:dyDescent="0.3">
      <c r="A27" s="6">
        <f t="shared" si="0"/>
        <v>22</v>
      </c>
      <c r="B27" s="4" t="s">
        <v>2123</v>
      </c>
      <c r="C27" s="5">
        <v>284.48333333333335</v>
      </c>
      <c r="D27" s="5"/>
      <c r="E27" s="5">
        <v>0</v>
      </c>
      <c r="F27" s="5"/>
      <c r="G27" s="5"/>
      <c r="H27" s="5"/>
      <c r="I27" s="5"/>
      <c r="J27" s="24">
        <v>284.48333333333335</v>
      </c>
    </row>
    <row r="28" spans="1:10" x14ac:dyDescent="0.3">
      <c r="A28" s="6">
        <f t="shared" si="0"/>
        <v>23</v>
      </c>
      <c r="B28" s="4" t="s">
        <v>7233</v>
      </c>
      <c r="C28" s="5"/>
      <c r="D28" s="5"/>
      <c r="E28" s="5"/>
      <c r="F28" s="5"/>
      <c r="G28" s="5"/>
      <c r="H28" s="5"/>
      <c r="I28" s="5">
        <v>284.48333333333335</v>
      </c>
      <c r="J28" s="24">
        <v>284.48333333333335</v>
      </c>
    </row>
    <row r="29" spans="1:10" x14ac:dyDescent="0.3">
      <c r="A29" s="6">
        <f t="shared" si="0"/>
        <v>24</v>
      </c>
      <c r="B29" s="4" t="s">
        <v>5895</v>
      </c>
      <c r="C29" s="5"/>
      <c r="D29" s="5"/>
      <c r="E29" s="5"/>
      <c r="F29" s="5"/>
      <c r="G29" s="5">
        <v>278.38333333333333</v>
      </c>
      <c r="H29" s="5"/>
      <c r="I29" s="5"/>
      <c r="J29" s="24">
        <v>278.38333333333333</v>
      </c>
    </row>
    <row r="30" spans="1:10" x14ac:dyDescent="0.3">
      <c r="A30" s="6">
        <f t="shared" si="0"/>
        <v>25</v>
      </c>
      <c r="B30" s="4" t="s">
        <v>93</v>
      </c>
      <c r="C30" s="5">
        <v>272.95</v>
      </c>
      <c r="D30" s="5"/>
      <c r="E30" s="5"/>
      <c r="F30" s="5"/>
      <c r="G30" s="5"/>
      <c r="H30" s="5"/>
      <c r="I30" s="5"/>
      <c r="J30" s="24">
        <v>272.95</v>
      </c>
    </row>
    <row r="31" spans="1:10" x14ac:dyDescent="0.3">
      <c r="A31" s="6">
        <f t="shared" si="0"/>
        <v>26</v>
      </c>
      <c r="B31" s="4" t="s">
        <v>2150</v>
      </c>
      <c r="C31" s="5">
        <v>119.99999993</v>
      </c>
      <c r="D31" s="5"/>
      <c r="E31" s="5"/>
      <c r="F31" s="5">
        <v>146.94999999999999</v>
      </c>
      <c r="G31" s="5"/>
      <c r="H31" s="5"/>
      <c r="I31" s="5"/>
      <c r="J31" s="24">
        <v>266.94999992999999</v>
      </c>
    </row>
    <row r="32" spans="1:10" x14ac:dyDescent="0.3">
      <c r="A32" s="6">
        <f t="shared" si="0"/>
        <v>27</v>
      </c>
      <c r="B32" s="4" t="s">
        <v>2546</v>
      </c>
      <c r="C32" s="5"/>
      <c r="D32" s="5">
        <v>259.08333333333331</v>
      </c>
      <c r="E32" s="5"/>
      <c r="F32" s="5"/>
      <c r="G32" s="5"/>
      <c r="H32" s="5"/>
      <c r="I32" s="5"/>
      <c r="J32" s="24">
        <v>259.08333333333331</v>
      </c>
    </row>
    <row r="33" spans="1:10" x14ac:dyDescent="0.3">
      <c r="A33" s="6">
        <f t="shared" si="0"/>
        <v>28</v>
      </c>
      <c r="B33" s="4" t="s">
        <v>6638</v>
      </c>
      <c r="C33" s="5"/>
      <c r="D33" s="5"/>
      <c r="E33" s="5"/>
      <c r="F33" s="5"/>
      <c r="G33" s="5"/>
      <c r="H33" s="5">
        <v>239.15</v>
      </c>
      <c r="I33" s="5"/>
      <c r="J33" s="24">
        <v>239.15</v>
      </c>
    </row>
    <row r="34" spans="1:10" x14ac:dyDescent="0.3">
      <c r="A34" s="6">
        <f t="shared" si="0"/>
        <v>29</v>
      </c>
      <c r="B34" s="4" t="s">
        <v>2541</v>
      </c>
      <c r="C34" s="5"/>
      <c r="D34" s="5">
        <v>233.18333333333334</v>
      </c>
      <c r="E34" s="5"/>
      <c r="F34" s="5"/>
      <c r="G34" s="5"/>
      <c r="H34" s="5"/>
      <c r="I34" s="5"/>
      <c r="J34" s="24">
        <v>233.18333333333334</v>
      </c>
    </row>
    <row r="35" spans="1:10" x14ac:dyDescent="0.3">
      <c r="A35" s="6">
        <f t="shared" si="0"/>
        <v>30</v>
      </c>
      <c r="B35" s="4" t="s">
        <v>5896</v>
      </c>
      <c r="C35" s="5"/>
      <c r="D35" s="5"/>
      <c r="E35" s="5"/>
      <c r="F35" s="5"/>
      <c r="G35" s="5">
        <v>225.5</v>
      </c>
      <c r="H35" s="5"/>
      <c r="I35" s="5"/>
      <c r="J35" s="24">
        <v>225.5</v>
      </c>
    </row>
    <row r="36" spans="1:10" x14ac:dyDescent="0.3">
      <c r="A36" s="6">
        <f t="shared" si="0"/>
        <v>31</v>
      </c>
      <c r="B36" s="4" t="s">
        <v>5121</v>
      </c>
      <c r="C36" s="5"/>
      <c r="D36" s="5"/>
      <c r="E36" s="5"/>
      <c r="F36" s="5">
        <v>222.34999999999997</v>
      </c>
      <c r="G36" s="5"/>
      <c r="H36" s="5"/>
      <c r="I36" s="5"/>
      <c r="J36" s="24">
        <v>222.34999999999997</v>
      </c>
    </row>
    <row r="37" spans="1:10" x14ac:dyDescent="0.3">
      <c r="A37" s="6">
        <f t="shared" si="0"/>
        <v>32</v>
      </c>
      <c r="B37" s="4" t="s">
        <v>5122</v>
      </c>
      <c r="C37" s="5"/>
      <c r="D37" s="5"/>
      <c r="E37" s="5"/>
      <c r="F37" s="5">
        <v>211.0333333333333</v>
      </c>
      <c r="G37" s="5"/>
      <c r="H37" s="5"/>
      <c r="I37" s="5"/>
      <c r="J37" s="24">
        <v>211.0333333333333</v>
      </c>
    </row>
    <row r="38" spans="1:10" x14ac:dyDescent="0.3">
      <c r="A38" s="6">
        <f t="shared" si="0"/>
        <v>33</v>
      </c>
      <c r="B38" s="4" t="s">
        <v>4076</v>
      </c>
      <c r="C38" s="5"/>
      <c r="D38" s="5"/>
      <c r="E38" s="5">
        <v>209.5</v>
      </c>
      <c r="F38" s="5"/>
      <c r="G38" s="5"/>
      <c r="H38" s="5">
        <v>0</v>
      </c>
      <c r="I38" s="5"/>
      <c r="J38" s="24">
        <v>209.5</v>
      </c>
    </row>
    <row r="39" spans="1:10" x14ac:dyDescent="0.3">
      <c r="A39" s="6">
        <f t="shared" si="0"/>
        <v>34</v>
      </c>
      <c r="B39" s="4" t="s">
        <v>2540</v>
      </c>
      <c r="C39" s="5"/>
      <c r="D39" s="5">
        <v>205.4</v>
      </c>
      <c r="E39" s="5"/>
      <c r="F39" s="5"/>
      <c r="G39" s="5"/>
      <c r="H39" s="5"/>
      <c r="I39" s="5"/>
      <c r="J39" s="24">
        <v>205.4</v>
      </c>
    </row>
    <row r="40" spans="1:10" x14ac:dyDescent="0.3">
      <c r="A40" s="6">
        <f t="shared" si="0"/>
        <v>35</v>
      </c>
      <c r="B40" s="4" t="s">
        <v>1056</v>
      </c>
      <c r="C40" s="5">
        <v>202.06666666666666</v>
      </c>
      <c r="D40" s="5">
        <v>0</v>
      </c>
      <c r="E40" s="5"/>
      <c r="F40" s="5"/>
      <c r="G40" s="5"/>
      <c r="H40" s="5"/>
      <c r="I40" s="5"/>
      <c r="J40" s="24">
        <v>202.06666666666666</v>
      </c>
    </row>
    <row r="41" spans="1:10" x14ac:dyDescent="0.3">
      <c r="A41" s="6">
        <f t="shared" si="0"/>
        <v>36</v>
      </c>
      <c r="B41" s="4" t="s">
        <v>2542</v>
      </c>
      <c r="C41" s="5"/>
      <c r="D41" s="5">
        <v>200.31666666666666</v>
      </c>
      <c r="E41" s="5"/>
      <c r="F41" s="5"/>
      <c r="G41" s="5"/>
      <c r="H41" s="5"/>
      <c r="I41" s="5"/>
      <c r="J41" s="24">
        <v>200.31666666666666</v>
      </c>
    </row>
    <row r="42" spans="1:10" x14ac:dyDescent="0.3">
      <c r="A42" s="6">
        <f t="shared" si="0"/>
        <v>37</v>
      </c>
      <c r="B42" s="4" t="s">
        <v>2567</v>
      </c>
      <c r="C42" s="5"/>
      <c r="D42" s="5"/>
      <c r="E42" s="5"/>
      <c r="F42" s="5"/>
      <c r="G42" s="5">
        <v>199.78333333333333</v>
      </c>
      <c r="H42" s="5"/>
      <c r="I42" s="5"/>
      <c r="J42" s="24">
        <v>199.78333333333333</v>
      </c>
    </row>
    <row r="43" spans="1:10" x14ac:dyDescent="0.3">
      <c r="A43" s="6">
        <f t="shared" si="0"/>
        <v>38</v>
      </c>
      <c r="B43" s="4" t="s">
        <v>5123</v>
      </c>
      <c r="C43" s="5"/>
      <c r="D43" s="5"/>
      <c r="E43" s="5"/>
      <c r="F43" s="5">
        <v>197.58333333333331</v>
      </c>
      <c r="G43" s="5"/>
      <c r="H43" s="5"/>
      <c r="I43" s="5"/>
      <c r="J43" s="24">
        <v>197.58333333333331</v>
      </c>
    </row>
    <row r="44" spans="1:10" x14ac:dyDescent="0.3">
      <c r="A44" s="6">
        <f t="shared" si="0"/>
        <v>39</v>
      </c>
      <c r="B44" s="4" t="s">
        <v>5897</v>
      </c>
      <c r="C44" s="5"/>
      <c r="D44" s="5"/>
      <c r="E44" s="5"/>
      <c r="F44" s="5"/>
      <c r="G44" s="5">
        <v>194.73333333333335</v>
      </c>
      <c r="H44" s="5"/>
      <c r="I44" s="5"/>
      <c r="J44" s="24">
        <v>194.73333333333335</v>
      </c>
    </row>
    <row r="45" spans="1:10" x14ac:dyDescent="0.3">
      <c r="A45" s="6">
        <f t="shared" si="0"/>
        <v>40</v>
      </c>
      <c r="B45" s="4" t="s">
        <v>2144</v>
      </c>
      <c r="C45" s="5"/>
      <c r="D45" s="5">
        <v>0</v>
      </c>
      <c r="E45" s="5"/>
      <c r="F45" s="5">
        <v>192.49999999999997</v>
      </c>
      <c r="G45" s="5"/>
      <c r="H45" s="5"/>
      <c r="I45" s="5"/>
      <c r="J45" s="24">
        <v>192.49999999999997</v>
      </c>
    </row>
    <row r="46" spans="1:10" x14ac:dyDescent="0.3">
      <c r="A46" s="6">
        <f t="shared" si="0"/>
        <v>41</v>
      </c>
      <c r="B46" s="4" t="s">
        <v>5898</v>
      </c>
      <c r="C46" s="5"/>
      <c r="D46" s="5"/>
      <c r="E46" s="5"/>
      <c r="F46" s="5"/>
      <c r="G46" s="5">
        <v>180.61666666666667</v>
      </c>
      <c r="H46" s="5"/>
      <c r="I46" s="5"/>
      <c r="J46" s="24">
        <v>180.61666666666667</v>
      </c>
    </row>
    <row r="47" spans="1:10" x14ac:dyDescent="0.3">
      <c r="A47" s="6">
        <f t="shared" si="0"/>
        <v>42</v>
      </c>
      <c r="B47" s="4" t="s">
        <v>2543</v>
      </c>
      <c r="C47" s="5"/>
      <c r="D47" s="5">
        <v>168.3</v>
      </c>
      <c r="E47" s="5"/>
      <c r="F47" s="5"/>
      <c r="G47" s="5"/>
      <c r="H47" s="5"/>
      <c r="I47" s="5"/>
      <c r="J47" s="24">
        <v>168.3</v>
      </c>
    </row>
    <row r="48" spans="1:10" x14ac:dyDescent="0.3">
      <c r="A48" s="6">
        <f t="shared" si="0"/>
        <v>43</v>
      </c>
      <c r="B48" s="4" t="s">
        <v>4206</v>
      </c>
      <c r="C48" s="5"/>
      <c r="D48" s="5">
        <v>0</v>
      </c>
      <c r="E48" s="5"/>
      <c r="F48" s="5"/>
      <c r="G48" s="5">
        <v>166.18333333333334</v>
      </c>
      <c r="H48" s="5"/>
      <c r="I48" s="5"/>
      <c r="J48" s="24">
        <v>166.18333333333334</v>
      </c>
    </row>
    <row r="49" spans="1:10" x14ac:dyDescent="0.3">
      <c r="A49" s="6">
        <f t="shared" si="0"/>
        <v>44</v>
      </c>
      <c r="B49" s="4" t="s">
        <v>5124</v>
      </c>
      <c r="C49" s="5"/>
      <c r="D49" s="5"/>
      <c r="E49" s="5"/>
      <c r="F49" s="5">
        <v>158.28333333333333</v>
      </c>
      <c r="G49" s="5"/>
      <c r="H49" s="5"/>
      <c r="I49" s="5"/>
      <c r="J49" s="24">
        <v>158.28333333333333</v>
      </c>
    </row>
    <row r="50" spans="1:10" x14ac:dyDescent="0.3">
      <c r="A50" s="6">
        <f t="shared" si="0"/>
        <v>45</v>
      </c>
      <c r="B50" s="4" t="s">
        <v>4081</v>
      </c>
      <c r="C50" s="5"/>
      <c r="D50" s="5"/>
      <c r="E50" s="5">
        <v>158.11666666666667</v>
      </c>
      <c r="F50" s="5"/>
      <c r="G50" s="5"/>
      <c r="H50" s="5"/>
      <c r="I50" s="5"/>
      <c r="J50" s="24">
        <v>158.11666666666667</v>
      </c>
    </row>
    <row r="51" spans="1:10" x14ac:dyDescent="0.3">
      <c r="A51" s="6">
        <f t="shared" si="0"/>
        <v>46</v>
      </c>
      <c r="B51" s="4" t="s">
        <v>4220</v>
      </c>
      <c r="C51" s="5"/>
      <c r="D51" s="5">
        <v>0</v>
      </c>
      <c r="E51" s="5"/>
      <c r="F51" s="5"/>
      <c r="G51" s="5">
        <v>157.36666666666667</v>
      </c>
      <c r="H51" s="5"/>
      <c r="I51" s="5"/>
      <c r="J51" s="24">
        <v>157.36666666666667</v>
      </c>
    </row>
    <row r="52" spans="1:10" x14ac:dyDescent="0.3">
      <c r="A52" s="6">
        <f t="shared" si="0"/>
        <v>47</v>
      </c>
      <c r="B52" s="4" t="s">
        <v>2544</v>
      </c>
      <c r="C52" s="5"/>
      <c r="D52" s="5">
        <v>152.26666666666668</v>
      </c>
      <c r="E52" s="5"/>
      <c r="F52" s="5">
        <v>0</v>
      </c>
      <c r="G52" s="5"/>
      <c r="H52" s="5"/>
      <c r="I52" s="5"/>
      <c r="J52" s="24">
        <v>152.26666666666668</v>
      </c>
    </row>
    <row r="53" spans="1:10" x14ac:dyDescent="0.3">
      <c r="A53" s="6">
        <f t="shared" si="0"/>
        <v>48</v>
      </c>
      <c r="B53" s="4" t="s">
        <v>5899</v>
      </c>
      <c r="C53" s="5"/>
      <c r="D53" s="5"/>
      <c r="E53" s="5"/>
      <c r="F53" s="5"/>
      <c r="G53" s="5">
        <v>150.25</v>
      </c>
      <c r="H53" s="5"/>
      <c r="I53" s="5"/>
      <c r="J53" s="24">
        <v>150.25</v>
      </c>
    </row>
    <row r="54" spans="1:10" x14ac:dyDescent="0.3">
      <c r="A54" s="6">
        <f t="shared" si="0"/>
        <v>49</v>
      </c>
      <c r="B54" s="4" t="s">
        <v>5140</v>
      </c>
      <c r="C54" s="5"/>
      <c r="D54" s="5"/>
      <c r="E54" s="5"/>
      <c r="F54" s="5"/>
      <c r="G54" s="5">
        <v>145.03333333333333</v>
      </c>
      <c r="H54" s="5"/>
      <c r="I54" s="5"/>
      <c r="J54" s="24">
        <v>145.03333333333333</v>
      </c>
    </row>
    <row r="55" spans="1:10" x14ac:dyDescent="0.3">
      <c r="A55" s="6">
        <f t="shared" si="0"/>
        <v>50</v>
      </c>
      <c r="B55" s="4" t="s">
        <v>4092</v>
      </c>
      <c r="C55" s="5"/>
      <c r="D55" s="5"/>
      <c r="E55" s="5"/>
      <c r="F55" s="5">
        <v>141.86666666666667</v>
      </c>
      <c r="G55" s="5"/>
      <c r="H55" s="5">
        <v>0</v>
      </c>
      <c r="I55" s="5"/>
      <c r="J55" s="24">
        <v>141.86666666666667</v>
      </c>
    </row>
    <row r="56" spans="1:10" x14ac:dyDescent="0.3">
      <c r="A56" s="6">
        <f t="shared" si="0"/>
        <v>51</v>
      </c>
      <c r="B56" s="4" t="s">
        <v>754</v>
      </c>
      <c r="C56" s="5"/>
      <c r="D56" s="5"/>
      <c r="E56" s="5"/>
      <c r="F56" s="5"/>
      <c r="G56" s="5">
        <v>134.06666666666666</v>
      </c>
      <c r="H56" s="5"/>
      <c r="I56" s="5"/>
      <c r="J56" s="24">
        <v>134.06666666666666</v>
      </c>
    </row>
    <row r="57" spans="1:10" x14ac:dyDescent="0.3">
      <c r="A57" s="6">
        <f t="shared" si="0"/>
        <v>52</v>
      </c>
      <c r="B57" s="4" t="s">
        <v>4224</v>
      </c>
      <c r="C57" s="5"/>
      <c r="D57" s="5">
        <v>0</v>
      </c>
      <c r="E57" s="5"/>
      <c r="F57" s="5">
        <v>123.39999986000001</v>
      </c>
      <c r="G57" s="5"/>
      <c r="H57" s="5"/>
      <c r="I57" s="5"/>
      <c r="J57" s="24">
        <v>123.39999986000001</v>
      </c>
    </row>
    <row r="58" spans="1:10" x14ac:dyDescent="0.3">
      <c r="A58" s="6">
        <f t="shared" si="0"/>
        <v>53</v>
      </c>
      <c r="B58" s="4" t="s">
        <v>5900</v>
      </c>
      <c r="C58" s="5"/>
      <c r="D58" s="5"/>
      <c r="E58" s="5"/>
      <c r="F58" s="5"/>
      <c r="G58" s="5">
        <v>121.38333333333333</v>
      </c>
      <c r="H58" s="5"/>
      <c r="I58" s="5"/>
      <c r="J58" s="24">
        <v>121.38333333333333</v>
      </c>
    </row>
    <row r="59" spans="1:10" x14ac:dyDescent="0.3">
      <c r="A59" s="6">
        <f t="shared" si="0"/>
        <v>54</v>
      </c>
      <c r="B59" s="4" t="s">
        <v>4208</v>
      </c>
      <c r="C59" s="5"/>
      <c r="D59" s="5">
        <v>0</v>
      </c>
      <c r="E59" s="5"/>
      <c r="F59" s="5"/>
      <c r="G59" s="5">
        <v>119.99999984</v>
      </c>
      <c r="H59" s="5"/>
      <c r="I59" s="5"/>
      <c r="J59" s="24">
        <v>119.99999984</v>
      </c>
    </row>
    <row r="60" spans="1:10" x14ac:dyDescent="0.3">
      <c r="A60" s="6" t="str">
        <f t="shared" si="0"/>
        <v/>
      </c>
      <c r="B60" s="4" t="s">
        <v>6641</v>
      </c>
      <c r="C60" s="5"/>
      <c r="D60" s="5"/>
      <c r="E60" s="5"/>
      <c r="F60" s="5"/>
      <c r="G60" s="5"/>
      <c r="H60" s="5">
        <v>0</v>
      </c>
      <c r="I60" s="5"/>
      <c r="J60" s="24">
        <v>0</v>
      </c>
    </row>
    <row r="61" spans="1:10" x14ac:dyDescent="0.3">
      <c r="A61" s="6" t="str">
        <f t="shared" si="0"/>
        <v/>
      </c>
      <c r="B61" s="4" t="s">
        <v>4225</v>
      </c>
      <c r="C61" s="5"/>
      <c r="D61" s="5">
        <v>0</v>
      </c>
      <c r="E61" s="5"/>
      <c r="F61" s="5"/>
      <c r="G61" s="5"/>
      <c r="H61" s="5"/>
      <c r="I61" s="5"/>
      <c r="J61" s="24">
        <v>0</v>
      </c>
    </row>
    <row r="62" spans="1:10" x14ac:dyDescent="0.3">
      <c r="A62" s="6" t="str">
        <f t="shared" si="0"/>
        <v/>
      </c>
      <c r="B62" s="4" t="s">
        <v>4209</v>
      </c>
      <c r="C62" s="5"/>
      <c r="D62" s="5">
        <v>0</v>
      </c>
      <c r="E62" s="5"/>
      <c r="F62" s="5"/>
      <c r="G62" s="5"/>
      <c r="H62" s="5"/>
      <c r="I62" s="5"/>
      <c r="J62" s="24">
        <v>0</v>
      </c>
    </row>
    <row r="63" spans="1:10" x14ac:dyDescent="0.3">
      <c r="A63" s="6" t="str">
        <f t="shared" si="0"/>
        <v/>
      </c>
      <c r="B63" s="4" t="s">
        <v>4217</v>
      </c>
      <c r="C63" s="5"/>
      <c r="D63" s="5">
        <v>0</v>
      </c>
      <c r="E63" s="5"/>
      <c r="F63" s="5"/>
      <c r="G63" s="5"/>
      <c r="H63" s="5"/>
      <c r="I63" s="5"/>
      <c r="J63" s="24">
        <v>0</v>
      </c>
    </row>
    <row r="64" spans="1:10" x14ac:dyDescent="0.3">
      <c r="A64" s="6" t="str">
        <f t="shared" si="0"/>
        <v/>
      </c>
      <c r="B64" s="4" t="s">
        <v>4222</v>
      </c>
      <c r="C64" s="5"/>
      <c r="D64" s="5">
        <v>0</v>
      </c>
      <c r="E64" s="5"/>
      <c r="F64" s="5"/>
      <c r="G64" s="5"/>
      <c r="H64" s="5"/>
      <c r="I64" s="5"/>
      <c r="J64" s="24">
        <v>0</v>
      </c>
    </row>
    <row r="65" spans="1:10" x14ac:dyDescent="0.3">
      <c r="A65" s="6" t="str">
        <f t="shared" si="0"/>
        <v/>
      </c>
      <c r="B65" s="4" t="s">
        <v>4218</v>
      </c>
      <c r="C65" s="5"/>
      <c r="D65" s="5">
        <v>0</v>
      </c>
      <c r="E65" s="5"/>
      <c r="F65" s="5"/>
      <c r="G65" s="5"/>
      <c r="H65" s="5"/>
      <c r="I65" s="5"/>
      <c r="J65" s="24">
        <v>0</v>
      </c>
    </row>
    <row r="66" spans="1:10" x14ac:dyDescent="0.3">
      <c r="A66" s="6" t="str">
        <f t="shared" si="0"/>
        <v/>
      </c>
      <c r="B66" s="4" t="s">
        <v>4216</v>
      </c>
      <c r="C66" s="5"/>
      <c r="D66" s="5">
        <v>0</v>
      </c>
      <c r="E66" s="5"/>
      <c r="F66" s="5"/>
      <c r="G66" s="5"/>
      <c r="H66" s="5"/>
      <c r="I66" s="5"/>
      <c r="J66" s="24">
        <v>0</v>
      </c>
    </row>
    <row r="67" spans="1:10" x14ac:dyDescent="0.3">
      <c r="A67" s="6" t="str">
        <f t="shared" si="0"/>
        <v/>
      </c>
      <c r="B67" s="4" t="s">
        <v>2126</v>
      </c>
      <c r="C67" s="5"/>
      <c r="D67" s="5"/>
      <c r="E67" s="5"/>
      <c r="F67" s="5"/>
      <c r="G67" s="5">
        <v>0</v>
      </c>
      <c r="H67" s="5"/>
      <c r="I67" s="5"/>
      <c r="J67" s="24">
        <v>0</v>
      </c>
    </row>
    <row r="68" spans="1:10" x14ac:dyDescent="0.3">
      <c r="A68" s="6" t="str">
        <f t="shared" si="0"/>
        <v/>
      </c>
      <c r="B68" s="4" t="s">
        <v>4213</v>
      </c>
      <c r="C68" s="5">
        <v>0</v>
      </c>
      <c r="D68" s="5"/>
      <c r="E68" s="5"/>
      <c r="F68" s="5"/>
      <c r="G68" s="5"/>
      <c r="H68" s="5"/>
      <c r="I68" s="5"/>
      <c r="J68" s="24">
        <v>0</v>
      </c>
    </row>
    <row r="69" spans="1:10" x14ac:dyDescent="0.3">
      <c r="A69" s="6" t="str">
        <f t="shared" si="0"/>
        <v/>
      </c>
      <c r="B69" s="4" t="s">
        <v>4219</v>
      </c>
      <c r="C69" s="5"/>
      <c r="D69" s="5">
        <v>0</v>
      </c>
      <c r="E69" s="5"/>
      <c r="F69" s="5"/>
      <c r="G69" s="5"/>
      <c r="H69" s="5"/>
      <c r="I69" s="5"/>
      <c r="J69" s="24">
        <v>0</v>
      </c>
    </row>
    <row r="70" spans="1:10" x14ac:dyDescent="0.3">
      <c r="A70" s="6" t="str">
        <f t="shared" ref="A70:A133" si="1">IF(SUM(C70:N70)=0,"",IF(SUM(C69:N69)=0,IF(SUM(C70:N70)&gt;0,1,A69+1),A69+1))</f>
        <v/>
      </c>
      <c r="B70" s="4" t="s">
        <v>5903</v>
      </c>
      <c r="C70" s="5"/>
      <c r="D70" s="5"/>
      <c r="E70" s="5"/>
      <c r="F70" s="5"/>
      <c r="G70" s="5">
        <v>0</v>
      </c>
      <c r="H70" s="5"/>
      <c r="I70" s="5"/>
      <c r="J70" s="24">
        <v>0</v>
      </c>
    </row>
    <row r="71" spans="1:10" x14ac:dyDescent="0.3">
      <c r="A71" s="6" t="str">
        <f t="shared" si="1"/>
        <v/>
      </c>
      <c r="B71" s="4" t="s">
        <v>4203</v>
      </c>
      <c r="C71" s="5">
        <v>0</v>
      </c>
      <c r="D71" s="5"/>
      <c r="E71" s="5"/>
      <c r="F71" s="5"/>
      <c r="G71" s="5"/>
      <c r="H71" s="5"/>
      <c r="I71" s="5"/>
      <c r="J71" s="24">
        <v>0</v>
      </c>
    </row>
    <row r="72" spans="1:10" x14ac:dyDescent="0.3">
      <c r="A72" s="6" t="str">
        <f t="shared" si="1"/>
        <v/>
      </c>
      <c r="B72" s="4" t="s">
        <v>4210</v>
      </c>
      <c r="C72" s="5"/>
      <c r="D72" s="5">
        <v>0</v>
      </c>
      <c r="E72" s="5"/>
      <c r="F72" s="5"/>
      <c r="G72" s="5"/>
      <c r="H72" s="5"/>
      <c r="I72" s="5"/>
      <c r="J72" s="24">
        <v>0</v>
      </c>
    </row>
    <row r="73" spans="1:10" x14ac:dyDescent="0.3">
      <c r="A73" s="6" t="str">
        <f t="shared" si="1"/>
        <v/>
      </c>
      <c r="B73" s="4" t="s">
        <v>4205</v>
      </c>
      <c r="C73" s="5"/>
      <c r="D73" s="5">
        <v>0</v>
      </c>
      <c r="E73" s="5"/>
      <c r="F73" s="5"/>
      <c r="G73" s="5"/>
      <c r="H73" s="5"/>
      <c r="I73" s="5"/>
      <c r="J73" s="24">
        <v>0</v>
      </c>
    </row>
    <row r="74" spans="1:10" x14ac:dyDescent="0.3">
      <c r="A74" s="6" t="str">
        <f t="shared" si="1"/>
        <v/>
      </c>
      <c r="B74" s="4" t="s">
        <v>6642</v>
      </c>
      <c r="C74" s="5"/>
      <c r="D74" s="5"/>
      <c r="E74" s="5"/>
      <c r="F74" s="5"/>
      <c r="G74" s="5"/>
      <c r="H74" s="5">
        <v>0</v>
      </c>
      <c r="I74" s="5"/>
      <c r="J74" s="24">
        <v>0</v>
      </c>
    </row>
    <row r="75" spans="1:10" x14ac:dyDescent="0.3">
      <c r="A75" s="6" t="str">
        <f t="shared" si="1"/>
        <v/>
      </c>
      <c r="B75" s="4" t="s">
        <v>6639</v>
      </c>
      <c r="C75" s="5"/>
      <c r="D75" s="5"/>
      <c r="E75" s="5"/>
      <c r="F75" s="5"/>
      <c r="G75" s="5"/>
      <c r="H75" s="5">
        <v>0</v>
      </c>
      <c r="I75" s="5"/>
      <c r="J75" s="24">
        <v>0</v>
      </c>
    </row>
    <row r="76" spans="1:10" x14ac:dyDescent="0.3">
      <c r="A76" s="6" t="str">
        <f t="shared" si="1"/>
        <v/>
      </c>
      <c r="B76" s="4" t="s">
        <v>4212</v>
      </c>
      <c r="C76" s="5"/>
      <c r="D76" s="5">
        <v>0</v>
      </c>
      <c r="E76" s="5"/>
      <c r="F76" s="5"/>
      <c r="G76" s="5"/>
      <c r="H76" s="5"/>
      <c r="I76" s="5"/>
      <c r="J76" s="24">
        <v>0</v>
      </c>
    </row>
    <row r="77" spans="1:10" x14ac:dyDescent="0.3">
      <c r="A77" s="6" t="str">
        <f t="shared" si="1"/>
        <v/>
      </c>
      <c r="B77" s="4" t="s">
        <v>4201</v>
      </c>
      <c r="C77" s="5"/>
      <c r="D77" s="5">
        <v>0</v>
      </c>
      <c r="E77" s="5"/>
      <c r="F77" s="5"/>
      <c r="G77" s="5"/>
      <c r="H77" s="5"/>
      <c r="I77" s="5"/>
      <c r="J77" s="24">
        <v>0</v>
      </c>
    </row>
    <row r="78" spans="1:10" x14ac:dyDescent="0.3">
      <c r="A78" s="6" t="str">
        <f t="shared" si="1"/>
        <v/>
      </c>
      <c r="B78" s="4" t="s">
        <v>4215</v>
      </c>
      <c r="C78" s="5"/>
      <c r="D78" s="5"/>
      <c r="E78" s="5">
        <v>0</v>
      </c>
      <c r="F78" s="5"/>
      <c r="G78" s="5"/>
      <c r="H78" s="5"/>
      <c r="I78" s="5"/>
      <c r="J78" s="24">
        <v>0</v>
      </c>
    </row>
    <row r="79" spans="1:10" x14ac:dyDescent="0.3">
      <c r="A79" s="6" t="str">
        <f t="shared" si="1"/>
        <v/>
      </c>
      <c r="B79" s="4" t="s">
        <v>2138</v>
      </c>
      <c r="C79" s="5"/>
      <c r="D79" s="5"/>
      <c r="E79" s="5"/>
      <c r="F79" s="5">
        <v>0</v>
      </c>
      <c r="G79" s="5"/>
      <c r="H79" s="5">
        <v>0</v>
      </c>
      <c r="I79" s="5"/>
      <c r="J79" s="24">
        <v>0</v>
      </c>
    </row>
    <row r="80" spans="1:10" x14ac:dyDescent="0.3">
      <c r="A80" s="6" t="str">
        <f t="shared" si="1"/>
        <v/>
      </c>
      <c r="B80" s="4" t="s">
        <v>4070</v>
      </c>
      <c r="C80" s="5"/>
      <c r="D80" s="5"/>
      <c r="E80" s="5"/>
      <c r="F80" s="5"/>
      <c r="G80" s="5"/>
      <c r="H80" s="5">
        <v>0</v>
      </c>
      <c r="I80" s="5"/>
      <c r="J80" s="24">
        <v>0</v>
      </c>
    </row>
    <row r="81" spans="1:10" x14ac:dyDescent="0.3">
      <c r="A81" s="6" t="str">
        <f t="shared" si="1"/>
        <v/>
      </c>
      <c r="B81" s="4" t="s">
        <v>4221</v>
      </c>
      <c r="C81" s="5">
        <v>0</v>
      </c>
      <c r="D81" s="5"/>
      <c r="E81" s="5"/>
      <c r="F81" s="5"/>
      <c r="G81" s="5"/>
      <c r="H81" s="5"/>
      <c r="I81" s="5"/>
      <c r="J81" s="24">
        <v>0</v>
      </c>
    </row>
    <row r="82" spans="1:10" x14ac:dyDescent="0.3">
      <c r="A82" s="6" t="str">
        <f t="shared" si="1"/>
        <v/>
      </c>
      <c r="B82" s="4" t="s">
        <v>4073</v>
      </c>
      <c r="C82" s="5"/>
      <c r="D82" s="5"/>
      <c r="E82" s="5"/>
      <c r="F82" s="5"/>
      <c r="G82" s="5"/>
      <c r="H82" s="5"/>
      <c r="I82" s="5">
        <v>0</v>
      </c>
      <c r="J82" s="24">
        <v>0</v>
      </c>
    </row>
    <row r="83" spans="1:10" x14ac:dyDescent="0.3">
      <c r="A83" s="6" t="str">
        <f t="shared" si="1"/>
        <v/>
      </c>
      <c r="B83" s="4" t="s">
        <v>5902</v>
      </c>
      <c r="C83" s="5"/>
      <c r="D83" s="5"/>
      <c r="E83" s="5"/>
      <c r="F83" s="5"/>
      <c r="G83" s="5">
        <v>0</v>
      </c>
      <c r="H83" s="5"/>
      <c r="I83" s="5"/>
      <c r="J83" s="24">
        <v>0</v>
      </c>
    </row>
    <row r="84" spans="1:10" x14ac:dyDescent="0.3">
      <c r="A84" s="6" t="str">
        <f t="shared" si="1"/>
        <v/>
      </c>
      <c r="B84" s="4" t="s">
        <v>4202</v>
      </c>
      <c r="C84" s="5">
        <v>0</v>
      </c>
      <c r="D84" s="5"/>
      <c r="E84" s="5"/>
      <c r="F84" s="5"/>
      <c r="G84" s="5"/>
      <c r="H84" s="5"/>
      <c r="I84" s="5"/>
      <c r="J84" s="24">
        <v>0</v>
      </c>
    </row>
    <row r="85" spans="1:10" x14ac:dyDescent="0.3">
      <c r="A85" s="6" t="str">
        <f t="shared" si="1"/>
        <v/>
      </c>
      <c r="B85" s="4" t="s">
        <v>4228</v>
      </c>
      <c r="C85" s="5"/>
      <c r="D85" s="5">
        <v>0</v>
      </c>
      <c r="E85" s="5"/>
      <c r="F85" s="5"/>
      <c r="G85" s="5"/>
      <c r="H85" s="5"/>
      <c r="I85" s="5"/>
      <c r="J85" s="24">
        <v>0</v>
      </c>
    </row>
    <row r="86" spans="1:10" x14ac:dyDescent="0.3">
      <c r="A86" s="6" t="str">
        <f t="shared" si="1"/>
        <v/>
      </c>
      <c r="B86" s="4" t="s">
        <v>5901</v>
      </c>
      <c r="C86" s="5"/>
      <c r="D86" s="5"/>
      <c r="E86" s="5"/>
      <c r="F86" s="5"/>
      <c r="G86" s="5">
        <v>0</v>
      </c>
      <c r="H86" s="5"/>
      <c r="I86" s="5"/>
      <c r="J86" s="24">
        <v>0</v>
      </c>
    </row>
    <row r="87" spans="1:10" x14ac:dyDescent="0.3">
      <c r="A87" s="6" t="str">
        <f t="shared" si="1"/>
        <v/>
      </c>
      <c r="B87" s="4" t="s">
        <v>4229</v>
      </c>
      <c r="C87" s="5"/>
      <c r="D87" s="5">
        <v>0</v>
      </c>
      <c r="E87" s="5"/>
      <c r="F87" s="5"/>
      <c r="G87" s="5"/>
      <c r="H87" s="5"/>
      <c r="I87" s="5"/>
      <c r="J87" s="24">
        <v>0</v>
      </c>
    </row>
    <row r="88" spans="1:10" x14ac:dyDescent="0.3">
      <c r="A88" s="6" t="str">
        <f t="shared" si="1"/>
        <v/>
      </c>
      <c r="B88" s="4" t="s">
        <v>4223</v>
      </c>
      <c r="C88" s="5">
        <v>0</v>
      </c>
      <c r="D88" s="5"/>
      <c r="E88" s="5"/>
      <c r="F88" s="5"/>
      <c r="G88" s="5"/>
      <c r="H88" s="5"/>
      <c r="I88" s="5"/>
      <c r="J88" s="24">
        <v>0</v>
      </c>
    </row>
    <row r="89" spans="1:10" x14ac:dyDescent="0.3">
      <c r="A89" s="6" t="str">
        <f t="shared" si="1"/>
        <v/>
      </c>
      <c r="B89" s="4" t="s">
        <v>4226</v>
      </c>
      <c r="C89" s="5"/>
      <c r="D89" s="5">
        <v>0</v>
      </c>
      <c r="E89" s="5"/>
      <c r="F89" s="5"/>
      <c r="G89" s="5"/>
      <c r="H89" s="5"/>
      <c r="I89" s="5"/>
      <c r="J89" s="24">
        <v>0</v>
      </c>
    </row>
    <row r="90" spans="1:10" x14ac:dyDescent="0.3">
      <c r="A90" s="6" t="str">
        <f t="shared" si="1"/>
        <v/>
      </c>
      <c r="B90" s="4" t="s">
        <v>6640</v>
      </c>
      <c r="C90" s="5"/>
      <c r="D90" s="5"/>
      <c r="E90" s="5"/>
      <c r="F90" s="5"/>
      <c r="G90" s="5"/>
      <c r="H90" s="5">
        <v>0</v>
      </c>
      <c r="I90" s="5"/>
      <c r="J90" s="24">
        <v>0</v>
      </c>
    </row>
    <row r="91" spans="1:10" x14ac:dyDescent="0.3">
      <c r="A91" s="6" t="str">
        <f t="shared" si="1"/>
        <v/>
      </c>
      <c r="B91" s="4" t="s">
        <v>4227</v>
      </c>
      <c r="C91" s="5"/>
      <c r="D91" s="5">
        <v>0</v>
      </c>
      <c r="E91" s="5"/>
      <c r="F91" s="5"/>
      <c r="G91" s="5"/>
      <c r="H91" s="5"/>
      <c r="I91" s="5"/>
      <c r="J91" s="24">
        <v>0</v>
      </c>
    </row>
    <row r="92" spans="1:10" x14ac:dyDescent="0.3">
      <c r="A92" s="6" t="str">
        <f t="shared" si="1"/>
        <v/>
      </c>
      <c r="B92" s="4" t="s">
        <v>6643</v>
      </c>
      <c r="C92" s="5"/>
      <c r="D92" s="5"/>
      <c r="E92" s="5"/>
      <c r="F92" s="5"/>
      <c r="G92" s="5"/>
      <c r="H92" s="5">
        <v>0</v>
      </c>
      <c r="I92" s="5"/>
      <c r="J92" s="24">
        <v>0</v>
      </c>
    </row>
    <row r="93" spans="1:10" x14ac:dyDescent="0.3">
      <c r="A93" s="6" t="str">
        <f t="shared" si="1"/>
        <v/>
      </c>
      <c r="B93" s="4" t="s">
        <v>4211</v>
      </c>
      <c r="C93" s="5"/>
      <c r="D93" s="5">
        <v>0</v>
      </c>
      <c r="E93" s="5"/>
      <c r="F93" s="5"/>
      <c r="G93" s="5"/>
      <c r="H93" s="5"/>
      <c r="I93" s="5"/>
      <c r="J93" s="24">
        <v>0</v>
      </c>
    </row>
    <row r="94" spans="1:10" x14ac:dyDescent="0.3">
      <c r="A94" s="6" t="str">
        <f t="shared" si="1"/>
        <v/>
      </c>
      <c r="B94" s="4" t="s">
        <v>6644</v>
      </c>
      <c r="C94" s="5"/>
      <c r="D94" s="5"/>
      <c r="E94" s="5"/>
      <c r="F94" s="5"/>
      <c r="G94" s="5"/>
      <c r="H94" s="5">
        <v>0</v>
      </c>
      <c r="I94" s="5"/>
      <c r="J94" s="24">
        <v>0</v>
      </c>
    </row>
    <row r="95" spans="1:10" x14ac:dyDescent="0.3">
      <c r="A95" s="6" t="str">
        <f t="shared" si="1"/>
        <v/>
      </c>
      <c r="B95" s="4" t="s">
        <v>4207</v>
      </c>
      <c r="C95" s="5">
        <v>0</v>
      </c>
      <c r="D95" s="5"/>
      <c r="E95" s="5"/>
      <c r="F95" s="5"/>
      <c r="G95" s="5"/>
      <c r="H95" s="5"/>
      <c r="I95" s="5"/>
      <c r="J95" s="24">
        <v>0</v>
      </c>
    </row>
    <row r="96" spans="1:10" x14ac:dyDescent="0.3">
      <c r="A96" s="6" t="str">
        <f t="shared" si="1"/>
        <v/>
      </c>
      <c r="B96" s="4" t="s">
        <v>4204</v>
      </c>
      <c r="C96" s="5"/>
      <c r="D96" s="5">
        <v>0</v>
      </c>
      <c r="E96" s="5"/>
      <c r="F96" s="5"/>
      <c r="G96" s="5"/>
      <c r="H96" s="5"/>
      <c r="I96" s="5"/>
      <c r="J96" s="24">
        <v>0</v>
      </c>
    </row>
    <row r="97" spans="1:10" x14ac:dyDescent="0.3">
      <c r="A97" s="6" t="str">
        <f t="shared" si="1"/>
        <v/>
      </c>
      <c r="B97" s="4" t="s">
        <v>5127</v>
      </c>
      <c r="C97" s="5"/>
      <c r="D97" s="5"/>
      <c r="E97" s="5"/>
      <c r="F97" s="5">
        <v>0</v>
      </c>
      <c r="G97" s="5"/>
      <c r="H97" s="5"/>
      <c r="I97" s="5"/>
      <c r="J97" s="24">
        <v>0</v>
      </c>
    </row>
    <row r="98" spans="1:10" x14ac:dyDescent="0.3">
      <c r="A98" s="6" t="str">
        <f t="shared" si="1"/>
        <v/>
      </c>
      <c r="B98" s="4" t="s">
        <v>7265</v>
      </c>
      <c r="C98" s="5"/>
      <c r="D98" s="5"/>
      <c r="E98" s="5"/>
      <c r="F98" s="5"/>
      <c r="G98" s="5"/>
      <c r="H98" s="5"/>
      <c r="I98" s="5">
        <v>0</v>
      </c>
      <c r="J98" s="24">
        <v>0</v>
      </c>
    </row>
    <row r="99" spans="1:10" x14ac:dyDescent="0.3">
      <c r="A99" s="6" t="str">
        <f t="shared" si="1"/>
        <v/>
      </c>
      <c r="B99" s="4" t="s">
        <v>5125</v>
      </c>
      <c r="C99" s="5"/>
      <c r="D99" s="5"/>
      <c r="E99" s="5"/>
      <c r="F99" s="5">
        <v>0</v>
      </c>
      <c r="G99" s="5"/>
      <c r="H99" s="5"/>
      <c r="I99" s="5"/>
      <c r="J99" s="24">
        <v>0</v>
      </c>
    </row>
    <row r="100" spans="1:10" x14ac:dyDescent="0.3">
      <c r="A100" s="6" t="str">
        <f t="shared" si="1"/>
        <v/>
      </c>
      <c r="B100" s="4" t="s">
        <v>4214</v>
      </c>
      <c r="C100" s="5"/>
      <c r="D100" s="5">
        <v>0</v>
      </c>
      <c r="E100" s="5"/>
      <c r="F100" s="5"/>
      <c r="G100" s="5"/>
      <c r="H100" s="5"/>
      <c r="I100" s="5"/>
      <c r="J100" s="24">
        <v>0</v>
      </c>
    </row>
    <row r="101" spans="1:10" x14ac:dyDescent="0.3">
      <c r="A101" s="6" t="str">
        <f t="shared" si="1"/>
        <v/>
      </c>
      <c r="B101" s="4" t="s">
        <v>5128</v>
      </c>
      <c r="C101" s="5"/>
      <c r="D101" s="5"/>
      <c r="E101" s="5"/>
      <c r="F101" s="5">
        <v>0</v>
      </c>
      <c r="G101" s="5"/>
      <c r="H101" s="5"/>
      <c r="I101" s="5"/>
      <c r="J101" s="24">
        <v>0</v>
      </c>
    </row>
    <row r="102" spans="1:10" x14ac:dyDescent="0.3">
      <c r="A102" s="6" t="str">
        <f t="shared" si="1"/>
        <v/>
      </c>
      <c r="B102" s="3"/>
      <c r="C102" s="5"/>
      <c r="D102" s="5"/>
      <c r="E102" s="5"/>
      <c r="F102" s="5"/>
      <c r="G102" s="5"/>
      <c r="H102" s="5"/>
      <c r="I102" s="5"/>
      <c r="J102" s="24"/>
    </row>
    <row r="103" spans="1:10" x14ac:dyDescent="0.3">
      <c r="A103" s="6" t="str">
        <f t="shared" si="1"/>
        <v/>
      </c>
      <c r="B103" s="3" t="s">
        <v>52</v>
      </c>
      <c r="C103" s="5"/>
      <c r="D103" s="5"/>
      <c r="E103" s="5"/>
      <c r="F103" s="5"/>
      <c r="G103" s="5"/>
      <c r="H103" s="5"/>
      <c r="I103" s="5"/>
      <c r="J103" s="24"/>
    </row>
    <row r="104" spans="1:10" x14ac:dyDescent="0.3">
      <c r="A104" s="6">
        <f t="shared" si="1"/>
        <v>1</v>
      </c>
      <c r="B104" s="4" t="s">
        <v>4102</v>
      </c>
      <c r="C104" s="5"/>
      <c r="D104" s="5"/>
      <c r="E104" s="5">
        <v>181.58333333333331</v>
      </c>
      <c r="F104" s="5">
        <v>298.38333333333333</v>
      </c>
      <c r="G104" s="5"/>
      <c r="H104" s="5"/>
      <c r="I104" s="5"/>
      <c r="J104" s="24">
        <v>479.96666666666664</v>
      </c>
    </row>
    <row r="105" spans="1:10" x14ac:dyDescent="0.3">
      <c r="A105" s="6">
        <f t="shared" si="1"/>
        <v>2</v>
      </c>
      <c r="B105" s="4" t="s">
        <v>4101</v>
      </c>
      <c r="C105" s="5"/>
      <c r="D105" s="5"/>
      <c r="E105" s="5">
        <v>186.63333333333333</v>
      </c>
      <c r="F105" s="5"/>
      <c r="G105" s="5">
        <v>217.23333333333335</v>
      </c>
      <c r="H105" s="5"/>
      <c r="I105" s="5"/>
      <c r="J105" s="24">
        <v>403.86666666666667</v>
      </c>
    </row>
    <row r="106" spans="1:10" x14ac:dyDescent="0.3">
      <c r="A106" s="6">
        <f t="shared" si="1"/>
        <v>3</v>
      </c>
      <c r="B106" s="4" t="s">
        <v>2163</v>
      </c>
      <c r="C106" s="5"/>
      <c r="D106" s="5"/>
      <c r="E106" s="5"/>
      <c r="F106" s="5">
        <v>323.39999999999998</v>
      </c>
      <c r="G106" s="5"/>
      <c r="H106" s="5"/>
      <c r="I106" s="5"/>
      <c r="J106" s="24">
        <v>323.39999999999998</v>
      </c>
    </row>
    <row r="107" spans="1:10" x14ac:dyDescent="0.3">
      <c r="A107" s="6">
        <f t="shared" si="1"/>
        <v>4</v>
      </c>
      <c r="B107" s="4" t="s">
        <v>2547</v>
      </c>
      <c r="C107" s="5"/>
      <c r="D107" s="5">
        <v>322</v>
      </c>
      <c r="E107" s="5"/>
      <c r="F107" s="5"/>
      <c r="G107" s="5"/>
      <c r="H107" s="5"/>
      <c r="I107" s="5"/>
      <c r="J107" s="24">
        <v>322</v>
      </c>
    </row>
    <row r="108" spans="1:10" x14ac:dyDescent="0.3">
      <c r="A108" s="6">
        <f t="shared" si="1"/>
        <v>5</v>
      </c>
      <c r="B108" s="4" t="s">
        <v>5904</v>
      </c>
      <c r="C108" s="5"/>
      <c r="D108" s="5"/>
      <c r="E108" s="5"/>
      <c r="F108" s="5"/>
      <c r="G108" s="5">
        <v>320</v>
      </c>
      <c r="H108" s="5"/>
      <c r="I108" s="5"/>
      <c r="J108" s="24">
        <v>320</v>
      </c>
    </row>
    <row r="109" spans="1:10" x14ac:dyDescent="0.3">
      <c r="A109" s="6">
        <f t="shared" si="1"/>
        <v>6</v>
      </c>
      <c r="B109" s="4" t="s">
        <v>2162</v>
      </c>
      <c r="C109" s="5">
        <v>320</v>
      </c>
      <c r="D109" s="5"/>
      <c r="E109" s="5"/>
      <c r="F109" s="5"/>
      <c r="G109" s="5"/>
      <c r="H109" s="5"/>
      <c r="I109" s="5"/>
      <c r="J109" s="24">
        <v>320</v>
      </c>
    </row>
    <row r="110" spans="1:10" x14ac:dyDescent="0.3">
      <c r="A110" s="6">
        <f t="shared" si="1"/>
        <v>7</v>
      </c>
      <c r="B110" s="4" t="s">
        <v>1185</v>
      </c>
      <c r="C110" s="5">
        <v>304.36666666666667</v>
      </c>
      <c r="D110" s="5"/>
      <c r="E110" s="5"/>
      <c r="F110" s="5">
        <v>0</v>
      </c>
      <c r="G110" s="5"/>
      <c r="H110" s="5"/>
      <c r="I110" s="5"/>
      <c r="J110" s="24">
        <v>304.36666666666667</v>
      </c>
    </row>
    <row r="111" spans="1:10" x14ac:dyDescent="0.3">
      <c r="A111" s="6">
        <f t="shared" si="1"/>
        <v>8</v>
      </c>
      <c r="B111" s="4" t="s">
        <v>5129</v>
      </c>
      <c r="C111" s="5"/>
      <c r="D111" s="5"/>
      <c r="E111" s="5"/>
      <c r="F111" s="5">
        <v>293.06666666666666</v>
      </c>
      <c r="G111" s="5"/>
      <c r="H111" s="5"/>
      <c r="I111" s="5"/>
      <c r="J111" s="24">
        <v>293.06666666666666</v>
      </c>
    </row>
    <row r="112" spans="1:10" x14ac:dyDescent="0.3">
      <c r="A112" s="6">
        <f t="shared" si="1"/>
        <v>9</v>
      </c>
      <c r="B112" s="4" t="s">
        <v>4094</v>
      </c>
      <c r="C112" s="5"/>
      <c r="D112" s="5">
        <v>0</v>
      </c>
      <c r="E112" s="5">
        <v>279.41666666666669</v>
      </c>
      <c r="F112" s="5"/>
      <c r="G112" s="5"/>
      <c r="H112" s="5"/>
      <c r="I112" s="5"/>
      <c r="J112" s="24">
        <v>279.41666666666669</v>
      </c>
    </row>
    <row r="113" spans="1:10" x14ac:dyDescent="0.3">
      <c r="A113" s="6">
        <f t="shared" si="1"/>
        <v>10</v>
      </c>
      <c r="B113" s="4" t="s">
        <v>4237</v>
      </c>
      <c r="C113" s="5"/>
      <c r="D113" s="5">
        <v>0</v>
      </c>
      <c r="E113" s="5"/>
      <c r="F113" s="5"/>
      <c r="G113" s="5"/>
      <c r="H113" s="5">
        <v>277.71666666666664</v>
      </c>
      <c r="I113" s="5"/>
      <c r="J113" s="24">
        <v>277.71666666666664</v>
      </c>
    </row>
    <row r="114" spans="1:10" x14ac:dyDescent="0.3">
      <c r="A114" s="6">
        <f t="shared" si="1"/>
        <v>11</v>
      </c>
      <c r="B114" s="4" t="s">
        <v>4236</v>
      </c>
      <c r="C114" s="5"/>
      <c r="D114" s="5">
        <v>0</v>
      </c>
      <c r="E114" s="5"/>
      <c r="F114" s="5"/>
      <c r="G114" s="5">
        <v>251.81666666666666</v>
      </c>
      <c r="H114" s="5"/>
      <c r="I114" s="5"/>
      <c r="J114" s="24">
        <v>251.81666666666666</v>
      </c>
    </row>
    <row r="115" spans="1:10" x14ac:dyDescent="0.3">
      <c r="A115" s="6">
        <f t="shared" si="1"/>
        <v>12</v>
      </c>
      <c r="B115" s="4" t="s">
        <v>323</v>
      </c>
      <c r="C115" s="5">
        <v>248.68333333333334</v>
      </c>
      <c r="D115" s="5"/>
      <c r="E115" s="5"/>
      <c r="F115" s="5"/>
      <c r="G115" s="5"/>
      <c r="H115" s="5"/>
      <c r="I115" s="5"/>
      <c r="J115" s="24">
        <v>248.68333333333334</v>
      </c>
    </row>
    <row r="116" spans="1:10" x14ac:dyDescent="0.3">
      <c r="A116" s="6">
        <f t="shared" si="1"/>
        <v>13</v>
      </c>
      <c r="B116" s="4" t="s">
        <v>4251</v>
      </c>
      <c r="C116" s="5"/>
      <c r="D116" s="5">
        <v>0</v>
      </c>
      <c r="E116" s="5"/>
      <c r="F116" s="5"/>
      <c r="G116" s="5">
        <v>246.78333333333333</v>
      </c>
      <c r="H116" s="5"/>
      <c r="I116" s="5"/>
      <c r="J116" s="24">
        <v>246.78333333333333</v>
      </c>
    </row>
    <row r="117" spans="1:10" x14ac:dyDescent="0.3">
      <c r="A117" s="6">
        <f t="shared" si="1"/>
        <v>14</v>
      </c>
      <c r="B117" s="4" t="s">
        <v>486</v>
      </c>
      <c r="C117" s="5"/>
      <c r="D117" s="5">
        <v>0</v>
      </c>
      <c r="E117" s="5"/>
      <c r="F117" s="5">
        <v>123.39999995000001</v>
      </c>
      <c r="G117" s="5">
        <v>119.99999993</v>
      </c>
      <c r="H117" s="5"/>
      <c r="I117" s="5"/>
      <c r="J117" s="24">
        <v>243.39999988</v>
      </c>
    </row>
    <row r="118" spans="1:10" x14ac:dyDescent="0.3">
      <c r="A118" s="6">
        <f t="shared" si="1"/>
        <v>15</v>
      </c>
      <c r="B118" s="4" t="s">
        <v>4097</v>
      </c>
      <c r="C118" s="5">
        <v>0</v>
      </c>
      <c r="D118" s="5"/>
      <c r="E118" s="5">
        <v>242.65</v>
      </c>
      <c r="F118" s="5"/>
      <c r="G118" s="5"/>
      <c r="H118" s="5"/>
      <c r="I118" s="5"/>
      <c r="J118" s="24">
        <v>242.65</v>
      </c>
    </row>
    <row r="119" spans="1:10" x14ac:dyDescent="0.3">
      <c r="A119" s="6">
        <f t="shared" si="1"/>
        <v>16</v>
      </c>
      <c r="B119" s="4" t="s">
        <v>4099</v>
      </c>
      <c r="C119" s="5"/>
      <c r="D119" s="5"/>
      <c r="E119" s="5">
        <v>237.58333333333334</v>
      </c>
      <c r="F119" s="5"/>
      <c r="G119" s="5"/>
      <c r="H119" s="5"/>
      <c r="I119" s="5"/>
      <c r="J119" s="24">
        <v>237.58333333333334</v>
      </c>
    </row>
    <row r="120" spans="1:10" x14ac:dyDescent="0.3">
      <c r="A120" s="6">
        <f t="shared" si="1"/>
        <v>17</v>
      </c>
      <c r="B120" s="4" t="s">
        <v>5905</v>
      </c>
      <c r="C120" s="5"/>
      <c r="D120" s="5"/>
      <c r="E120" s="5"/>
      <c r="F120" s="5"/>
      <c r="G120" s="5">
        <v>235.68333333333334</v>
      </c>
      <c r="H120" s="5"/>
      <c r="I120" s="5"/>
      <c r="J120" s="24">
        <v>235.68333333333334</v>
      </c>
    </row>
    <row r="121" spans="1:10" x14ac:dyDescent="0.3">
      <c r="A121" s="6">
        <f t="shared" si="1"/>
        <v>18</v>
      </c>
      <c r="B121" s="4" t="s">
        <v>6645</v>
      </c>
      <c r="C121" s="5"/>
      <c r="D121" s="5"/>
      <c r="E121" s="5"/>
      <c r="F121" s="5"/>
      <c r="G121" s="5"/>
      <c r="H121" s="5">
        <v>218.78333333333333</v>
      </c>
      <c r="I121" s="5"/>
      <c r="J121" s="24">
        <v>218.78333333333333</v>
      </c>
    </row>
    <row r="122" spans="1:10" x14ac:dyDescent="0.3">
      <c r="A122" s="6">
        <f t="shared" si="1"/>
        <v>19</v>
      </c>
      <c r="B122" s="4" t="s">
        <v>4232</v>
      </c>
      <c r="C122" s="5">
        <v>0</v>
      </c>
      <c r="D122" s="5"/>
      <c r="E122" s="5"/>
      <c r="F122" s="5"/>
      <c r="G122" s="5">
        <v>212.2</v>
      </c>
      <c r="H122" s="5"/>
      <c r="I122" s="5"/>
      <c r="J122" s="24">
        <v>212.2</v>
      </c>
    </row>
    <row r="123" spans="1:10" x14ac:dyDescent="0.3">
      <c r="A123" s="6">
        <f t="shared" si="1"/>
        <v>20</v>
      </c>
      <c r="B123" s="4" t="s">
        <v>7256</v>
      </c>
      <c r="C123" s="5"/>
      <c r="D123" s="5"/>
      <c r="E123" s="5"/>
      <c r="F123" s="5"/>
      <c r="G123" s="5"/>
      <c r="H123" s="5"/>
      <c r="I123" s="5">
        <v>195.31666666666666</v>
      </c>
      <c r="J123" s="24">
        <v>195.31666666666666</v>
      </c>
    </row>
    <row r="124" spans="1:10" x14ac:dyDescent="0.3">
      <c r="A124" s="6">
        <f t="shared" si="1"/>
        <v>21</v>
      </c>
      <c r="B124" s="4" t="s">
        <v>2548</v>
      </c>
      <c r="C124" s="5"/>
      <c r="D124" s="5">
        <v>188.18333333333334</v>
      </c>
      <c r="E124" s="5"/>
      <c r="F124" s="5"/>
      <c r="G124" s="5"/>
      <c r="H124" s="5"/>
      <c r="I124" s="5"/>
      <c r="J124" s="24">
        <v>188.18333333333334</v>
      </c>
    </row>
    <row r="125" spans="1:10" x14ac:dyDescent="0.3">
      <c r="A125" s="6">
        <f t="shared" si="1"/>
        <v>22</v>
      </c>
      <c r="B125" s="4" t="s">
        <v>1058</v>
      </c>
      <c r="C125" s="5"/>
      <c r="D125" s="5"/>
      <c r="E125" s="5"/>
      <c r="F125" s="5">
        <v>176.68333333333331</v>
      </c>
      <c r="G125" s="5"/>
      <c r="H125" s="5"/>
      <c r="I125" s="5"/>
      <c r="J125" s="24">
        <v>176.68333333333331</v>
      </c>
    </row>
    <row r="126" spans="1:10" x14ac:dyDescent="0.3">
      <c r="A126" s="6">
        <f t="shared" si="1"/>
        <v>23</v>
      </c>
      <c r="B126" s="4" t="s">
        <v>6646</v>
      </c>
      <c r="C126" s="5"/>
      <c r="D126" s="5"/>
      <c r="E126" s="5"/>
      <c r="F126" s="5"/>
      <c r="G126" s="5"/>
      <c r="H126" s="5">
        <v>175.58333333333334</v>
      </c>
      <c r="I126" s="5"/>
      <c r="J126" s="24">
        <v>175.58333333333334</v>
      </c>
    </row>
    <row r="127" spans="1:10" x14ac:dyDescent="0.3">
      <c r="A127" s="6">
        <f t="shared" si="1"/>
        <v>24</v>
      </c>
      <c r="B127" s="4" t="s">
        <v>1188</v>
      </c>
      <c r="C127" s="5">
        <v>153.75</v>
      </c>
      <c r="D127" s="5"/>
      <c r="E127" s="5"/>
      <c r="F127" s="5"/>
      <c r="G127" s="5"/>
      <c r="H127" s="5"/>
      <c r="I127" s="5"/>
      <c r="J127" s="24">
        <v>153.75</v>
      </c>
    </row>
    <row r="128" spans="1:10" x14ac:dyDescent="0.3">
      <c r="A128" s="6">
        <f t="shared" si="1"/>
        <v>25</v>
      </c>
      <c r="B128" s="4" t="s">
        <v>2165</v>
      </c>
      <c r="C128" s="5">
        <v>124.08333333333334</v>
      </c>
      <c r="D128" s="5">
        <v>0</v>
      </c>
      <c r="E128" s="5"/>
      <c r="F128" s="5">
        <v>0</v>
      </c>
      <c r="G128" s="5"/>
      <c r="H128" s="5"/>
      <c r="I128" s="5"/>
      <c r="J128" s="24">
        <v>124.08333333333334</v>
      </c>
    </row>
    <row r="129" spans="1:10" x14ac:dyDescent="0.3">
      <c r="A129" s="6">
        <f t="shared" si="1"/>
        <v>26</v>
      </c>
      <c r="B129" s="4" t="s">
        <v>2166</v>
      </c>
      <c r="C129" s="5">
        <v>119.99999994</v>
      </c>
      <c r="D129" s="5"/>
      <c r="E129" s="5"/>
      <c r="F129" s="5"/>
      <c r="G129" s="5"/>
      <c r="H129" s="5"/>
      <c r="I129" s="5"/>
      <c r="J129" s="24">
        <v>119.99999994</v>
      </c>
    </row>
    <row r="130" spans="1:10" x14ac:dyDescent="0.3">
      <c r="A130" s="6">
        <f t="shared" si="1"/>
        <v>27</v>
      </c>
      <c r="B130" s="4" t="s">
        <v>5906</v>
      </c>
      <c r="C130" s="5"/>
      <c r="D130" s="5"/>
      <c r="E130" s="5"/>
      <c r="F130" s="5"/>
      <c r="G130" s="5">
        <v>119.99999991999999</v>
      </c>
      <c r="H130" s="5"/>
      <c r="I130" s="5"/>
      <c r="J130" s="24">
        <v>119.99999991999999</v>
      </c>
    </row>
    <row r="131" spans="1:10" x14ac:dyDescent="0.3">
      <c r="A131" s="6" t="str">
        <f t="shared" si="1"/>
        <v/>
      </c>
      <c r="B131" s="4" t="s">
        <v>4245</v>
      </c>
      <c r="C131" s="5"/>
      <c r="D131" s="5">
        <v>0</v>
      </c>
      <c r="E131" s="5"/>
      <c r="F131" s="5"/>
      <c r="G131" s="5"/>
      <c r="H131" s="5"/>
      <c r="I131" s="5"/>
      <c r="J131" s="24">
        <v>0</v>
      </c>
    </row>
    <row r="132" spans="1:10" x14ac:dyDescent="0.3">
      <c r="A132" s="6" t="str">
        <f t="shared" si="1"/>
        <v/>
      </c>
      <c r="B132" s="4" t="s">
        <v>1190</v>
      </c>
      <c r="C132" s="5"/>
      <c r="D132" s="5"/>
      <c r="E132" s="5"/>
      <c r="F132" s="5">
        <v>0</v>
      </c>
      <c r="G132" s="5"/>
      <c r="H132" s="5"/>
      <c r="I132" s="5"/>
      <c r="J132" s="24">
        <v>0</v>
      </c>
    </row>
    <row r="133" spans="1:10" x14ac:dyDescent="0.3">
      <c r="A133" s="6" t="str">
        <f t="shared" si="1"/>
        <v/>
      </c>
      <c r="B133" s="4" t="s">
        <v>4249</v>
      </c>
      <c r="C133" s="5"/>
      <c r="D133" s="5"/>
      <c r="E133" s="5">
        <v>0</v>
      </c>
      <c r="F133" s="5"/>
      <c r="G133" s="5"/>
      <c r="H133" s="5"/>
      <c r="I133" s="5"/>
      <c r="J133" s="24">
        <v>0</v>
      </c>
    </row>
    <row r="134" spans="1:10" x14ac:dyDescent="0.3">
      <c r="A134" s="6" t="str">
        <f t="shared" ref="A134:A197" si="2">IF(SUM(C134:N134)=0,"",IF(SUM(C133:N133)=0,IF(SUM(C134:N134)&gt;0,1,A133+1),A133+1))</f>
        <v/>
      </c>
      <c r="B134" s="4" t="s">
        <v>5130</v>
      </c>
      <c r="C134" s="5"/>
      <c r="D134" s="5"/>
      <c r="E134" s="5"/>
      <c r="F134" s="5">
        <v>0</v>
      </c>
      <c r="G134" s="5"/>
      <c r="H134" s="5"/>
      <c r="I134" s="5"/>
      <c r="J134" s="24">
        <v>0</v>
      </c>
    </row>
    <row r="135" spans="1:10" x14ac:dyDescent="0.3">
      <c r="A135" s="6" t="str">
        <f t="shared" si="2"/>
        <v/>
      </c>
      <c r="B135" s="4" t="s">
        <v>4256</v>
      </c>
      <c r="C135" s="5">
        <v>0</v>
      </c>
      <c r="D135" s="5"/>
      <c r="E135" s="5"/>
      <c r="F135" s="5"/>
      <c r="G135" s="5"/>
      <c r="H135" s="5"/>
      <c r="I135" s="5"/>
      <c r="J135" s="24">
        <v>0</v>
      </c>
    </row>
    <row r="136" spans="1:10" x14ac:dyDescent="0.3">
      <c r="A136" s="6" t="str">
        <f t="shared" si="2"/>
        <v/>
      </c>
      <c r="B136" s="4" t="s">
        <v>4243</v>
      </c>
      <c r="C136" s="5">
        <v>0</v>
      </c>
      <c r="D136" s="5"/>
      <c r="E136" s="5"/>
      <c r="F136" s="5"/>
      <c r="G136" s="5">
        <v>0</v>
      </c>
      <c r="H136" s="5"/>
      <c r="I136" s="5"/>
      <c r="J136" s="24">
        <v>0</v>
      </c>
    </row>
    <row r="137" spans="1:10" x14ac:dyDescent="0.3">
      <c r="A137" s="6" t="str">
        <f t="shared" si="2"/>
        <v/>
      </c>
      <c r="B137" s="4" t="s">
        <v>4247</v>
      </c>
      <c r="C137" s="5"/>
      <c r="D137" s="5"/>
      <c r="E137" s="5">
        <v>0</v>
      </c>
      <c r="F137" s="5"/>
      <c r="G137" s="5"/>
      <c r="H137" s="5"/>
      <c r="I137" s="5"/>
      <c r="J137" s="24">
        <v>0</v>
      </c>
    </row>
    <row r="138" spans="1:10" x14ac:dyDescent="0.3">
      <c r="A138" s="6" t="str">
        <f t="shared" si="2"/>
        <v/>
      </c>
      <c r="B138" s="4" t="s">
        <v>4231</v>
      </c>
      <c r="C138" s="5"/>
      <c r="D138" s="5">
        <v>0</v>
      </c>
      <c r="E138" s="5"/>
      <c r="F138" s="5"/>
      <c r="G138" s="5"/>
      <c r="H138" s="5"/>
      <c r="I138" s="5"/>
      <c r="J138" s="24">
        <v>0</v>
      </c>
    </row>
    <row r="139" spans="1:10" x14ac:dyDescent="0.3">
      <c r="A139" s="6" t="str">
        <f t="shared" si="2"/>
        <v/>
      </c>
      <c r="B139" s="4" t="s">
        <v>4252</v>
      </c>
      <c r="C139" s="5">
        <v>0</v>
      </c>
      <c r="D139" s="5"/>
      <c r="E139" s="5"/>
      <c r="F139" s="5"/>
      <c r="G139" s="5"/>
      <c r="H139" s="5"/>
      <c r="I139" s="5"/>
      <c r="J139" s="24">
        <v>0</v>
      </c>
    </row>
    <row r="140" spans="1:10" x14ac:dyDescent="0.3">
      <c r="A140" s="6" t="str">
        <f t="shared" si="2"/>
        <v/>
      </c>
      <c r="B140" s="4" t="s">
        <v>4234</v>
      </c>
      <c r="C140" s="5"/>
      <c r="D140" s="5">
        <v>0</v>
      </c>
      <c r="E140" s="5"/>
      <c r="F140" s="5"/>
      <c r="G140" s="5">
        <v>0</v>
      </c>
      <c r="H140" s="5"/>
      <c r="I140" s="5"/>
      <c r="J140" s="24">
        <v>0</v>
      </c>
    </row>
    <row r="141" spans="1:10" x14ac:dyDescent="0.3">
      <c r="A141" s="6" t="str">
        <f t="shared" si="2"/>
        <v/>
      </c>
      <c r="B141" s="4" t="s">
        <v>5907</v>
      </c>
      <c r="C141" s="5"/>
      <c r="D141" s="5"/>
      <c r="E141" s="5"/>
      <c r="F141" s="5"/>
      <c r="G141" s="5">
        <v>0</v>
      </c>
      <c r="H141" s="5"/>
      <c r="I141" s="5"/>
      <c r="J141" s="24">
        <v>0</v>
      </c>
    </row>
    <row r="142" spans="1:10" x14ac:dyDescent="0.3">
      <c r="A142" s="6" t="str">
        <f t="shared" si="2"/>
        <v/>
      </c>
      <c r="B142" s="4" t="s">
        <v>325</v>
      </c>
      <c r="C142" s="5"/>
      <c r="D142" s="5">
        <v>0</v>
      </c>
      <c r="E142" s="5"/>
      <c r="F142" s="5"/>
      <c r="G142" s="5"/>
      <c r="H142" s="5"/>
      <c r="I142" s="5"/>
      <c r="J142" s="24">
        <v>0</v>
      </c>
    </row>
    <row r="143" spans="1:10" x14ac:dyDescent="0.3">
      <c r="A143" s="6" t="str">
        <f t="shared" si="2"/>
        <v/>
      </c>
      <c r="B143" s="4" t="s">
        <v>5132</v>
      </c>
      <c r="C143" s="5"/>
      <c r="D143" s="5"/>
      <c r="E143" s="5"/>
      <c r="F143" s="5">
        <v>0</v>
      </c>
      <c r="G143" s="5"/>
      <c r="H143" s="5"/>
      <c r="I143" s="5"/>
      <c r="J143" s="24">
        <v>0</v>
      </c>
    </row>
    <row r="144" spans="1:10" x14ac:dyDescent="0.3">
      <c r="A144" s="6" t="str">
        <f t="shared" si="2"/>
        <v/>
      </c>
      <c r="B144" s="4" t="s">
        <v>6647</v>
      </c>
      <c r="C144" s="5"/>
      <c r="D144" s="5"/>
      <c r="E144" s="5"/>
      <c r="F144" s="5"/>
      <c r="G144" s="5"/>
      <c r="H144" s="5">
        <v>0</v>
      </c>
      <c r="I144" s="5"/>
      <c r="J144" s="24">
        <v>0</v>
      </c>
    </row>
    <row r="145" spans="1:10" x14ac:dyDescent="0.3">
      <c r="A145" s="6" t="str">
        <f t="shared" si="2"/>
        <v/>
      </c>
      <c r="B145" s="4" t="s">
        <v>4240</v>
      </c>
      <c r="C145" s="5"/>
      <c r="D145" s="5">
        <v>0</v>
      </c>
      <c r="E145" s="5"/>
      <c r="F145" s="5"/>
      <c r="G145" s="5">
        <v>0</v>
      </c>
      <c r="H145" s="5"/>
      <c r="I145" s="5"/>
      <c r="J145" s="24">
        <v>0</v>
      </c>
    </row>
    <row r="146" spans="1:10" x14ac:dyDescent="0.3">
      <c r="A146" s="6" t="str">
        <f t="shared" si="2"/>
        <v/>
      </c>
      <c r="B146" s="4" t="s">
        <v>4250</v>
      </c>
      <c r="C146" s="5"/>
      <c r="D146" s="5"/>
      <c r="E146" s="5">
        <v>0</v>
      </c>
      <c r="F146" s="5"/>
      <c r="G146" s="5"/>
      <c r="H146" s="5"/>
      <c r="I146" s="5"/>
      <c r="J146" s="24">
        <v>0</v>
      </c>
    </row>
    <row r="147" spans="1:10" x14ac:dyDescent="0.3">
      <c r="A147" s="6" t="str">
        <f t="shared" si="2"/>
        <v/>
      </c>
      <c r="B147" s="4" t="s">
        <v>4238</v>
      </c>
      <c r="C147" s="5"/>
      <c r="D147" s="5">
        <v>0</v>
      </c>
      <c r="E147" s="5"/>
      <c r="F147" s="5"/>
      <c r="G147" s="5">
        <v>0</v>
      </c>
      <c r="H147" s="5"/>
      <c r="I147" s="5"/>
      <c r="J147" s="24">
        <v>0</v>
      </c>
    </row>
    <row r="148" spans="1:10" x14ac:dyDescent="0.3">
      <c r="A148" s="6" t="str">
        <f t="shared" si="2"/>
        <v/>
      </c>
      <c r="B148" s="4" t="s">
        <v>4253</v>
      </c>
      <c r="C148" s="5"/>
      <c r="D148" s="5"/>
      <c r="E148" s="5">
        <v>0</v>
      </c>
      <c r="F148" s="5"/>
      <c r="G148" s="5"/>
      <c r="H148" s="5"/>
      <c r="I148" s="5"/>
      <c r="J148" s="24">
        <v>0</v>
      </c>
    </row>
    <row r="149" spans="1:10" x14ac:dyDescent="0.3">
      <c r="A149" s="6" t="str">
        <f t="shared" si="2"/>
        <v/>
      </c>
      <c r="B149" s="4" t="s">
        <v>4242</v>
      </c>
      <c r="C149" s="5"/>
      <c r="D149" s="5">
        <v>0</v>
      </c>
      <c r="E149" s="5"/>
      <c r="F149" s="5"/>
      <c r="G149" s="5"/>
      <c r="H149" s="5"/>
      <c r="I149" s="5"/>
      <c r="J149" s="24">
        <v>0</v>
      </c>
    </row>
    <row r="150" spans="1:10" x14ac:dyDescent="0.3">
      <c r="A150" s="6" t="str">
        <f t="shared" si="2"/>
        <v/>
      </c>
      <c r="B150" s="4" t="s">
        <v>4255</v>
      </c>
      <c r="C150" s="5"/>
      <c r="D150" s="5"/>
      <c r="E150" s="5">
        <v>0</v>
      </c>
      <c r="F150" s="5"/>
      <c r="G150" s="5"/>
      <c r="H150" s="5"/>
      <c r="I150" s="5"/>
      <c r="J150" s="24">
        <v>0</v>
      </c>
    </row>
    <row r="151" spans="1:10" x14ac:dyDescent="0.3">
      <c r="A151" s="6" t="str">
        <f t="shared" si="2"/>
        <v/>
      </c>
      <c r="B151" s="4" t="s">
        <v>4239</v>
      </c>
      <c r="C151" s="5"/>
      <c r="D151" s="5">
        <v>0</v>
      </c>
      <c r="E151" s="5"/>
      <c r="F151" s="5"/>
      <c r="G151" s="5"/>
      <c r="H151" s="5"/>
      <c r="I151" s="5"/>
      <c r="J151" s="24">
        <v>0</v>
      </c>
    </row>
    <row r="152" spans="1:10" x14ac:dyDescent="0.3">
      <c r="A152" s="6" t="str">
        <f t="shared" si="2"/>
        <v/>
      </c>
      <c r="B152" s="4" t="s">
        <v>5131</v>
      </c>
      <c r="C152" s="5"/>
      <c r="D152" s="5"/>
      <c r="E152" s="5"/>
      <c r="F152" s="5">
        <v>0</v>
      </c>
      <c r="G152" s="5"/>
      <c r="H152" s="5"/>
      <c r="I152" s="5"/>
      <c r="J152" s="24">
        <v>0</v>
      </c>
    </row>
    <row r="153" spans="1:10" x14ac:dyDescent="0.3">
      <c r="A153" s="6" t="str">
        <f t="shared" si="2"/>
        <v/>
      </c>
      <c r="B153" s="4" t="s">
        <v>4244</v>
      </c>
      <c r="C153" s="5"/>
      <c r="D153" s="5">
        <v>0</v>
      </c>
      <c r="E153" s="5">
        <v>0</v>
      </c>
      <c r="F153" s="5"/>
      <c r="G153" s="5"/>
      <c r="H153" s="5"/>
      <c r="I153" s="5"/>
      <c r="J153" s="24">
        <v>0</v>
      </c>
    </row>
    <row r="154" spans="1:10" x14ac:dyDescent="0.3">
      <c r="A154" s="6" t="str">
        <f t="shared" si="2"/>
        <v/>
      </c>
      <c r="B154" s="4" t="s">
        <v>4235</v>
      </c>
      <c r="C154" s="5"/>
      <c r="D154" s="5">
        <v>0</v>
      </c>
      <c r="E154" s="5"/>
      <c r="F154" s="5"/>
      <c r="G154" s="5"/>
      <c r="H154" s="5"/>
      <c r="I154" s="5"/>
      <c r="J154" s="24">
        <v>0</v>
      </c>
    </row>
    <row r="155" spans="1:10" x14ac:dyDescent="0.3">
      <c r="A155" s="6" t="str">
        <f t="shared" si="2"/>
        <v/>
      </c>
      <c r="B155" s="4" t="s">
        <v>4233</v>
      </c>
      <c r="C155" s="5"/>
      <c r="D155" s="5">
        <v>0</v>
      </c>
      <c r="E155" s="5"/>
      <c r="F155" s="5"/>
      <c r="G155" s="5"/>
      <c r="H155" s="5"/>
      <c r="I155" s="5"/>
      <c r="J155" s="24">
        <v>0</v>
      </c>
    </row>
    <row r="156" spans="1:10" x14ac:dyDescent="0.3">
      <c r="A156" s="6" t="str">
        <f t="shared" si="2"/>
        <v/>
      </c>
      <c r="B156" s="4" t="s">
        <v>4254</v>
      </c>
      <c r="C156" s="5">
        <v>0</v>
      </c>
      <c r="D156" s="5"/>
      <c r="E156" s="5"/>
      <c r="F156" s="5"/>
      <c r="G156" s="5"/>
      <c r="H156" s="5"/>
      <c r="I156" s="5"/>
      <c r="J156" s="24">
        <v>0</v>
      </c>
    </row>
    <row r="157" spans="1:10" x14ac:dyDescent="0.3">
      <c r="A157" s="6" t="str">
        <f t="shared" si="2"/>
        <v/>
      </c>
      <c r="B157" s="4" t="s">
        <v>6649</v>
      </c>
      <c r="C157" s="5"/>
      <c r="D157" s="5"/>
      <c r="E157" s="5"/>
      <c r="F157" s="5"/>
      <c r="G157" s="5"/>
      <c r="H157" s="5">
        <v>0</v>
      </c>
      <c r="I157" s="5"/>
      <c r="J157" s="24">
        <v>0</v>
      </c>
    </row>
    <row r="158" spans="1:10" x14ac:dyDescent="0.3">
      <c r="A158" s="6" t="str">
        <f t="shared" si="2"/>
        <v/>
      </c>
      <c r="B158" s="4" t="s">
        <v>6648</v>
      </c>
      <c r="C158" s="5"/>
      <c r="D158" s="5"/>
      <c r="E158" s="5"/>
      <c r="F158" s="5"/>
      <c r="G158" s="5"/>
      <c r="H158" s="5">
        <v>0</v>
      </c>
      <c r="I158" s="5"/>
      <c r="J158" s="24">
        <v>0</v>
      </c>
    </row>
    <row r="159" spans="1:10" x14ac:dyDescent="0.3">
      <c r="A159" s="6" t="str">
        <f t="shared" si="2"/>
        <v/>
      </c>
      <c r="B159" s="4" t="s">
        <v>4241</v>
      </c>
      <c r="C159" s="5">
        <v>0</v>
      </c>
      <c r="D159" s="5"/>
      <c r="E159" s="5"/>
      <c r="F159" s="5"/>
      <c r="G159" s="5"/>
      <c r="H159" s="5"/>
      <c r="I159" s="5"/>
      <c r="J159" s="24">
        <v>0</v>
      </c>
    </row>
    <row r="160" spans="1:10" x14ac:dyDescent="0.3">
      <c r="A160" s="6" t="str">
        <f t="shared" si="2"/>
        <v/>
      </c>
      <c r="B160" s="4" t="s">
        <v>4257</v>
      </c>
      <c r="C160" s="5">
        <v>0</v>
      </c>
      <c r="D160" s="5"/>
      <c r="E160" s="5"/>
      <c r="F160" s="5"/>
      <c r="G160" s="5"/>
      <c r="H160" s="5"/>
      <c r="I160" s="5"/>
      <c r="J160" s="24">
        <v>0</v>
      </c>
    </row>
    <row r="161" spans="1:10" x14ac:dyDescent="0.3">
      <c r="A161" s="6" t="str">
        <f t="shared" si="2"/>
        <v/>
      </c>
      <c r="B161" s="4" t="s">
        <v>4248</v>
      </c>
      <c r="C161" s="5"/>
      <c r="D161" s="5">
        <v>0</v>
      </c>
      <c r="E161" s="5"/>
      <c r="F161" s="5"/>
      <c r="G161" s="5"/>
      <c r="H161" s="5"/>
      <c r="I161" s="5"/>
      <c r="J161" s="24">
        <v>0</v>
      </c>
    </row>
    <row r="162" spans="1:10" x14ac:dyDescent="0.3">
      <c r="A162" s="6" t="str">
        <f t="shared" si="2"/>
        <v/>
      </c>
      <c r="B162" s="4" t="s">
        <v>4246</v>
      </c>
      <c r="C162" s="5"/>
      <c r="D162" s="5">
        <v>0</v>
      </c>
      <c r="E162" s="5"/>
      <c r="F162" s="5"/>
      <c r="G162" s="5"/>
      <c r="H162" s="5"/>
      <c r="I162" s="5"/>
      <c r="J162" s="24">
        <v>0</v>
      </c>
    </row>
    <row r="163" spans="1:10" x14ac:dyDescent="0.3">
      <c r="A163" s="6" t="str">
        <f t="shared" si="2"/>
        <v/>
      </c>
      <c r="B163" s="4" t="s">
        <v>4230</v>
      </c>
      <c r="C163" s="5"/>
      <c r="D163" s="5">
        <v>0</v>
      </c>
      <c r="E163" s="5"/>
      <c r="F163" s="5"/>
      <c r="G163" s="5"/>
      <c r="H163" s="5"/>
      <c r="I163" s="5"/>
      <c r="J163" s="24">
        <v>0</v>
      </c>
    </row>
    <row r="164" spans="1:10" x14ac:dyDescent="0.3">
      <c r="A164" s="6" t="str">
        <f t="shared" si="2"/>
        <v/>
      </c>
      <c r="B164" s="3"/>
      <c r="C164" s="5"/>
      <c r="D164" s="5"/>
      <c r="E164" s="5"/>
      <c r="F164" s="5"/>
      <c r="G164" s="5"/>
      <c r="H164" s="5"/>
      <c r="I164" s="5"/>
      <c r="J164" s="24"/>
    </row>
    <row r="165" spans="1:10" x14ac:dyDescent="0.3">
      <c r="A165" s="6" t="str">
        <f t="shared" si="2"/>
        <v/>
      </c>
      <c r="F165"/>
      <c r="J165"/>
    </row>
    <row r="166" spans="1:10" x14ac:dyDescent="0.3">
      <c r="A166" s="6" t="str">
        <f t="shared" si="2"/>
        <v/>
      </c>
      <c r="F166"/>
      <c r="J166"/>
    </row>
    <row r="167" spans="1:10" x14ac:dyDescent="0.3">
      <c r="A167" s="6" t="str">
        <f t="shared" si="2"/>
        <v/>
      </c>
      <c r="F167"/>
      <c r="J167"/>
    </row>
    <row r="168" spans="1:10" x14ac:dyDescent="0.3">
      <c r="A168" s="6" t="str">
        <f t="shared" si="2"/>
        <v/>
      </c>
      <c r="F168"/>
      <c r="J168"/>
    </row>
    <row r="169" spans="1:10" x14ac:dyDescent="0.3">
      <c r="A169" s="6" t="str">
        <f t="shared" si="2"/>
        <v/>
      </c>
      <c r="F169"/>
      <c r="J169"/>
    </row>
    <row r="170" spans="1:10" x14ac:dyDescent="0.3">
      <c r="A170" s="6" t="str">
        <f t="shared" si="2"/>
        <v/>
      </c>
      <c r="F170"/>
      <c r="J170"/>
    </row>
    <row r="171" spans="1:10" x14ac:dyDescent="0.3">
      <c r="A171" s="6" t="str">
        <f t="shared" si="2"/>
        <v/>
      </c>
      <c r="F171"/>
      <c r="J171"/>
    </row>
    <row r="172" spans="1:10" x14ac:dyDescent="0.3">
      <c r="A172" s="6" t="str">
        <f t="shared" si="2"/>
        <v/>
      </c>
      <c r="F172"/>
      <c r="J172"/>
    </row>
    <row r="173" spans="1:10" x14ac:dyDescent="0.3">
      <c r="A173" s="6" t="str">
        <f t="shared" si="2"/>
        <v/>
      </c>
      <c r="F173"/>
      <c r="J173"/>
    </row>
    <row r="174" spans="1:10" x14ac:dyDescent="0.3">
      <c r="A174" s="6" t="str">
        <f t="shared" si="2"/>
        <v/>
      </c>
      <c r="F174"/>
      <c r="J174"/>
    </row>
    <row r="175" spans="1:10" x14ac:dyDescent="0.3">
      <c r="A175" s="6" t="str">
        <f t="shared" si="2"/>
        <v/>
      </c>
      <c r="F175"/>
      <c r="J175"/>
    </row>
    <row r="176" spans="1:10" x14ac:dyDescent="0.3">
      <c r="A176" s="6" t="str">
        <f t="shared" si="2"/>
        <v/>
      </c>
      <c r="F176"/>
      <c r="J176"/>
    </row>
    <row r="177" spans="1:10" x14ac:dyDescent="0.3">
      <c r="A177" s="6" t="str">
        <f t="shared" si="2"/>
        <v/>
      </c>
      <c r="F177"/>
      <c r="J177"/>
    </row>
    <row r="178" spans="1:10" x14ac:dyDescent="0.3">
      <c r="A178" s="6" t="str">
        <f t="shared" si="2"/>
        <v/>
      </c>
      <c r="F178"/>
      <c r="J178"/>
    </row>
    <row r="179" spans="1:10" x14ac:dyDescent="0.3">
      <c r="A179" s="6" t="str">
        <f t="shared" si="2"/>
        <v/>
      </c>
      <c r="F179"/>
      <c r="J179"/>
    </row>
    <row r="180" spans="1:10" x14ac:dyDescent="0.3">
      <c r="A180" s="6" t="str">
        <f t="shared" si="2"/>
        <v/>
      </c>
      <c r="F180"/>
      <c r="J180"/>
    </row>
    <row r="181" spans="1:10" x14ac:dyDescent="0.3">
      <c r="A181" s="6" t="str">
        <f t="shared" si="2"/>
        <v/>
      </c>
      <c r="F181"/>
      <c r="J181"/>
    </row>
    <row r="182" spans="1:10" x14ac:dyDescent="0.3">
      <c r="A182" s="6" t="str">
        <f t="shared" si="2"/>
        <v/>
      </c>
      <c r="F182"/>
      <c r="J182"/>
    </row>
    <row r="183" spans="1:10" x14ac:dyDescent="0.3">
      <c r="A183" s="6" t="str">
        <f t="shared" si="2"/>
        <v/>
      </c>
      <c r="F183"/>
      <c r="J183"/>
    </row>
    <row r="184" spans="1:10" x14ac:dyDescent="0.3">
      <c r="A184" s="6" t="str">
        <f t="shared" si="2"/>
        <v/>
      </c>
      <c r="F184"/>
      <c r="J184"/>
    </row>
    <row r="185" spans="1:10" x14ac:dyDescent="0.3">
      <c r="A185" s="6" t="str">
        <f t="shared" si="2"/>
        <v/>
      </c>
      <c r="F185"/>
      <c r="J185"/>
    </row>
    <row r="186" spans="1:10" x14ac:dyDescent="0.3">
      <c r="A186" s="6" t="str">
        <f t="shared" si="2"/>
        <v/>
      </c>
      <c r="F186"/>
      <c r="J186"/>
    </row>
    <row r="187" spans="1:10" x14ac:dyDescent="0.3">
      <c r="A187" s="6" t="str">
        <f t="shared" si="2"/>
        <v/>
      </c>
      <c r="F187"/>
      <c r="J187"/>
    </row>
    <row r="188" spans="1:10" x14ac:dyDescent="0.3">
      <c r="A188" s="6" t="str">
        <f t="shared" si="2"/>
        <v/>
      </c>
      <c r="F188"/>
      <c r="J188"/>
    </row>
    <row r="189" spans="1:10" x14ac:dyDescent="0.3">
      <c r="A189" s="6" t="str">
        <f t="shared" si="2"/>
        <v/>
      </c>
      <c r="F189"/>
      <c r="J189"/>
    </row>
    <row r="190" spans="1:10" x14ac:dyDescent="0.3">
      <c r="A190" s="6" t="str">
        <f t="shared" si="2"/>
        <v/>
      </c>
      <c r="F190"/>
      <c r="J190"/>
    </row>
    <row r="191" spans="1:10" x14ac:dyDescent="0.3">
      <c r="A191" s="6" t="str">
        <f t="shared" si="2"/>
        <v/>
      </c>
      <c r="F191"/>
      <c r="J191"/>
    </row>
    <row r="192" spans="1:10" x14ac:dyDescent="0.3">
      <c r="A192" s="6" t="str">
        <f t="shared" si="2"/>
        <v/>
      </c>
      <c r="F192"/>
      <c r="J192"/>
    </row>
    <row r="193" spans="1:10" x14ac:dyDescent="0.3">
      <c r="A193" s="6" t="str">
        <f t="shared" si="2"/>
        <v/>
      </c>
      <c r="F193"/>
      <c r="J193"/>
    </row>
    <row r="194" spans="1:10" x14ac:dyDescent="0.3">
      <c r="A194" s="6" t="str">
        <f t="shared" si="2"/>
        <v/>
      </c>
      <c r="F194"/>
      <c r="J194"/>
    </row>
    <row r="195" spans="1:10" x14ac:dyDescent="0.3">
      <c r="A195" s="6" t="str">
        <f t="shared" si="2"/>
        <v/>
      </c>
      <c r="F195"/>
      <c r="J195"/>
    </row>
    <row r="196" spans="1:10" x14ac:dyDescent="0.3">
      <c r="A196" s="6" t="str">
        <f t="shared" si="2"/>
        <v/>
      </c>
      <c r="F196"/>
      <c r="J196"/>
    </row>
    <row r="197" spans="1:10" x14ac:dyDescent="0.3">
      <c r="A197" s="6" t="str">
        <f t="shared" si="2"/>
        <v/>
      </c>
      <c r="F197"/>
      <c r="J197"/>
    </row>
    <row r="198" spans="1:10" x14ac:dyDescent="0.3">
      <c r="A198" s="6" t="str">
        <f t="shared" ref="A198:A261" si="3">IF(SUM(C198:N198)=0,"",IF(SUM(C197:N197)=0,IF(SUM(C198:N198)&gt;0,1,A197+1),A197+1))</f>
        <v/>
      </c>
      <c r="F198"/>
      <c r="J198"/>
    </row>
    <row r="199" spans="1:10" x14ac:dyDescent="0.3">
      <c r="A199" s="6" t="str">
        <f t="shared" si="3"/>
        <v/>
      </c>
      <c r="F199"/>
      <c r="J199"/>
    </row>
    <row r="200" spans="1:10" x14ac:dyDescent="0.3">
      <c r="A200" s="6" t="str">
        <f t="shared" si="3"/>
        <v/>
      </c>
      <c r="F200"/>
      <c r="J200"/>
    </row>
    <row r="201" spans="1:10" x14ac:dyDescent="0.3">
      <c r="A201" s="6" t="str">
        <f t="shared" si="3"/>
        <v/>
      </c>
      <c r="F201"/>
      <c r="J201"/>
    </row>
    <row r="202" spans="1:10" x14ac:dyDescent="0.3">
      <c r="A202" s="6" t="str">
        <f t="shared" si="3"/>
        <v/>
      </c>
      <c r="F202"/>
      <c r="J202"/>
    </row>
    <row r="203" spans="1:10" x14ac:dyDescent="0.3">
      <c r="A203" s="6" t="str">
        <f t="shared" si="3"/>
        <v/>
      </c>
      <c r="F203"/>
      <c r="J203"/>
    </row>
    <row r="204" spans="1:10" x14ac:dyDescent="0.3">
      <c r="A204" s="6" t="str">
        <f t="shared" si="3"/>
        <v/>
      </c>
      <c r="F204"/>
      <c r="J204"/>
    </row>
    <row r="205" spans="1:10" x14ac:dyDescent="0.3">
      <c r="A205" s="6" t="str">
        <f t="shared" si="3"/>
        <v/>
      </c>
      <c r="F205"/>
      <c r="J205"/>
    </row>
    <row r="206" spans="1:10" x14ac:dyDescent="0.3">
      <c r="A206" s="6" t="str">
        <f t="shared" si="3"/>
        <v/>
      </c>
      <c r="F206"/>
      <c r="J206"/>
    </row>
    <row r="207" spans="1:10" x14ac:dyDescent="0.3">
      <c r="A207" s="6" t="str">
        <f t="shared" si="3"/>
        <v/>
      </c>
      <c r="F207"/>
      <c r="J207"/>
    </row>
    <row r="208" spans="1:10" x14ac:dyDescent="0.3">
      <c r="A208" s="6" t="str">
        <f t="shared" si="3"/>
        <v/>
      </c>
      <c r="F208"/>
      <c r="J208"/>
    </row>
    <row r="209" spans="1:10" x14ac:dyDescent="0.3">
      <c r="A209" s="6" t="str">
        <f t="shared" si="3"/>
        <v/>
      </c>
      <c r="F209"/>
      <c r="J209"/>
    </row>
    <row r="210" spans="1:10" x14ac:dyDescent="0.3">
      <c r="A210" s="6" t="str">
        <f t="shared" si="3"/>
        <v/>
      </c>
      <c r="F210"/>
      <c r="J210"/>
    </row>
    <row r="211" spans="1:10" x14ac:dyDescent="0.3">
      <c r="A211" s="6" t="str">
        <f t="shared" si="3"/>
        <v/>
      </c>
      <c r="F211"/>
      <c r="J211"/>
    </row>
    <row r="212" spans="1:10" x14ac:dyDescent="0.3">
      <c r="A212" s="6" t="str">
        <f t="shared" si="3"/>
        <v/>
      </c>
      <c r="F212"/>
      <c r="J212"/>
    </row>
    <row r="213" spans="1:10" x14ac:dyDescent="0.3">
      <c r="A213" s="6" t="str">
        <f t="shared" si="3"/>
        <v/>
      </c>
      <c r="F213"/>
      <c r="J213"/>
    </row>
    <row r="214" spans="1:10" x14ac:dyDescent="0.3">
      <c r="A214" s="6" t="str">
        <f t="shared" si="3"/>
        <v/>
      </c>
      <c r="F214"/>
      <c r="J214"/>
    </row>
    <row r="215" spans="1:10" x14ac:dyDescent="0.3">
      <c r="A215" s="6" t="str">
        <f t="shared" si="3"/>
        <v/>
      </c>
      <c r="F215"/>
      <c r="J215"/>
    </row>
    <row r="216" spans="1:10" x14ac:dyDescent="0.3">
      <c r="A216" s="6" t="str">
        <f t="shared" si="3"/>
        <v/>
      </c>
      <c r="F216"/>
      <c r="J216"/>
    </row>
    <row r="217" spans="1:10" x14ac:dyDescent="0.3">
      <c r="A217" s="6" t="str">
        <f t="shared" si="3"/>
        <v/>
      </c>
      <c r="F217"/>
      <c r="J217"/>
    </row>
    <row r="218" spans="1:10" x14ac:dyDescent="0.3">
      <c r="A218" s="6" t="str">
        <f t="shared" si="3"/>
        <v/>
      </c>
      <c r="F218"/>
      <c r="J218"/>
    </row>
    <row r="219" spans="1:10" x14ac:dyDescent="0.3">
      <c r="A219" s="6" t="str">
        <f t="shared" si="3"/>
        <v/>
      </c>
      <c r="F219"/>
      <c r="J219"/>
    </row>
    <row r="220" spans="1:10" x14ac:dyDescent="0.3">
      <c r="A220" s="6" t="str">
        <f t="shared" si="3"/>
        <v/>
      </c>
      <c r="F220"/>
      <c r="J220"/>
    </row>
    <row r="221" spans="1:10" x14ac:dyDescent="0.3">
      <c r="A221" s="6" t="str">
        <f t="shared" si="3"/>
        <v/>
      </c>
      <c r="F221"/>
      <c r="J221"/>
    </row>
    <row r="222" spans="1:10" x14ac:dyDescent="0.3">
      <c r="A222" s="6" t="str">
        <f t="shared" si="3"/>
        <v/>
      </c>
      <c r="F222"/>
      <c r="J222"/>
    </row>
    <row r="223" spans="1:10" x14ac:dyDescent="0.3">
      <c r="A223" s="6" t="str">
        <f t="shared" si="3"/>
        <v/>
      </c>
      <c r="F223"/>
      <c r="J223"/>
    </row>
    <row r="224" spans="1:10" x14ac:dyDescent="0.3">
      <c r="A224" s="6" t="str">
        <f t="shared" si="3"/>
        <v/>
      </c>
      <c r="F224"/>
      <c r="J224"/>
    </row>
    <row r="225" spans="1:10" x14ac:dyDescent="0.3">
      <c r="A225" s="6" t="str">
        <f t="shared" si="3"/>
        <v/>
      </c>
      <c r="F225"/>
      <c r="J225"/>
    </row>
    <row r="226" spans="1:10" x14ac:dyDescent="0.3">
      <c r="A226" s="6" t="str">
        <f t="shared" si="3"/>
        <v/>
      </c>
      <c r="F226"/>
      <c r="J226"/>
    </row>
    <row r="227" spans="1:10" x14ac:dyDescent="0.3">
      <c r="A227" s="6" t="str">
        <f t="shared" si="3"/>
        <v/>
      </c>
      <c r="F227"/>
      <c r="J227"/>
    </row>
    <row r="228" spans="1:10" x14ac:dyDescent="0.3">
      <c r="A228" s="6" t="str">
        <f t="shared" si="3"/>
        <v/>
      </c>
      <c r="F228"/>
      <c r="J228"/>
    </row>
    <row r="229" spans="1:10" x14ac:dyDescent="0.3">
      <c r="A229" s="6" t="str">
        <f t="shared" si="3"/>
        <v/>
      </c>
      <c r="F229"/>
      <c r="J229"/>
    </row>
    <row r="230" spans="1:10" x14ac:dyDescent="0.3">
      <c r="A230" s="6" t="str">
        <f t="shared" si="3"/>
        <v/>
      </c>
      <c r="F230"/>
      <c r="J230"/>
    </row>
    <row r="231" spans="1:10" x14ac:dyDescent="0.3">
      <c r="A231" s="6" t="str">
        <f t="shared" si="3"/>
        <v/>
      </c>
      <c r="F231"/>
      <c r="J231"/>
    </row>
    <row r="232" spans="1:10" x14ac:dyDescent="0.3">
      <c r="A232" s="6" t="str">
        <f t="shared" si="3"/>
        <v/>
      </c>
      <c r="F232"/>
      <c r="J232"/>
    </row>
    <row r="233" spans="1:10" x14ac:dyDescent="0.3">
      <c r="A233" s="6" t="str">
        <f t="shared" si="3"/>
        <v/>
      </c>
      <c r="F233"/>
      <c r="J233"/>
    </row>
    <row r="234" spans="1:10" x14ac:dyDescent="0.3">
      <c r="A234" s="6" t="str">
        <f t="shared" si="3"/>
        <v/>
      </c>
      <c r="F234"/>
      <c r="J234"/>
    </row>
    <row r="235" spans="1:10" x14ac:dyDescent="0.3">
      <c r="A235" s="6" t="str">
        <f t="shared" si="3"/>
        <v/>
      </c>
      <c r="F235"/>
      <c r="J235"/>
    </row>
    <row r="236" spans="1:10" x14ac:dyDescent="0.3">
      <c r="A236" s="6" t="str">
        <f t="shared" si="3"/>
        <v/>
      </c>
      <c r="F236"/>
      <c r="J236"/>
    </row>
    <row r="237" spans="1:10" x14ac:dyDescent="0.3">
      <c r="A237" s="6" t="str">
        <f t="shared" si="3"/>
        <v/>
      </c>
      <c r="F237"/>
      <c r="J237"/>
    </row>
    <row r="238" spans="1:10" x14ac:dyDescent="0.3">
      <c r="A238" s="6" t="str">
        <f t="shared" si="3"/>
        <v/>
      </c>
      <c r="F238"/>
      <c r="J238"/>
    </row>
    <row r="239" spans="1:10" x14ac:dyDescent="0.3">
      <c r="A239" s="6" t="str">
        <f t="shared" si="3"/>
        <v/>
      </c>
      <c r="F239"/>
      <c r="J239"/>
    </row>
    <row r="240" spans="1:10" x14ac:dyDescent="0.3">
      <c r="A240" s="6" t="str">
        <f t="shared" si="3"/>
        <v/>
      </c>
      <c r="F240"/>
      <c r="J240"/>
    </row>
    <row r="241" spans="1:10" x14ac:dyDescent="0.3">
      <c r="A241" s="6" t="str">
        <f t="shared" si="3"/>
        <v/>
      </c>
      <c r="F241"/>
      <c r="J241"/>
    </row>
    <row r="242" spans="1:10" x14ac:dyDescent="0.3">
      <c r="A242" s="6" t="str">
        <f t="shared" si="3"/>
        <v/>
      </c>
      <c r="F242"/>
      <c r="J242"/>
    </row>
    <row r="243" spans="1:10" x14ac:dyDescent="0.3">
      <c r="A243" s="6" t="str">
        <f t="shared" si="3"/>
        <v/>
      </c>
      <c r="F243"/>
      <c r="J243"/>
    </row>
    <row r="244" spans="1:10" x14ac:dyDescent="0.3">
      <c r="A244" s="6" t="str">
        <f t="shared" si="3"/>
        <v/>
      </c>
      <c r="F244"/>
      <c r="J244"/>
    </row>
    <row r="245" spans="1:10" x14ac:dyDescent="0.3">
      <c r="A245" s="6" t="str">
        <f t="shared" si="3"/>
        <v/>
      </c>
      <c r="F245"/>
      <c r="J245"/>
    </row>
    <row r="246" spans="1:10" x14ac:dyDescent="0.3">
      <c r="A246" s="6" t="str">
        <f t="shared" si="3"/>
        <v/>
      </c>
      <c r="F246"/>
      <c r="J246"/>
    </row>
    <row r="247" spans="1:10" x14ac:dyDescent="0.3">
      <c r="A247" s="6" t="str">
        <f t="shared" si="3"/>
        <v/>
      </c>
      <c r="F247"/>
      <c r="J247"/>
    </row>
    <row r="248" spans="1:10" x14ac:dyDescent="0.3">
      <c r="A248" s="6" t="str">
        <f t="shared" si="3"/>
        <v/>
      </c>
      <c r="F248"/>
      <c r="J248"/>
    </row>
    <row r="249" spans="1:10" x14ac:dyDescent="0.3">
      <c r="A249" s="6" t="str">
        <f t="shared" si="3"/>
        <v/>
      </c>
      <c r="F249"/>
      <c r="J249"/>
    </row>
    <row r="250" spans="1:10" x14ac:dyDescent="0.3">
      <c r="A250" s="6" t="str">
        <f t="shared" si="3"/>
        <v/>
      </c>
      <c r="F250"/>
      <c r="J250"/>
    </row>
    <row r="251" spans="1:10" x14ac:dyDescent="0.3">
      <c r="A251" s="6" t="str">
        <f t="shared" si="3"/>
        <v/>
      </c>
      <c r="F251"/>
      <c r="J251"/>
    </row>
    <row r="252" spans="1:10" x14ac:dyDescent="0.3">
      <c r="A252" s="6" t="str">
        <f t="shared" si="3"/>
        <v/>
      </c>
      <c r="F252"/>
      <c r="J252"/>
    </row>
    <row r="253" spans="1:10" x14ac:dyDescent="0.3">
      <c r="A253" s="6" t="str">
        <f t="shared" si="3"/>
        <v/>
      </c>
      <c r="F253"/>
      <c r="J253"/>
    </row>
    <row r="254" spans="1:10" x14ac:dyDescent="0.3">
      <c r="A254" s="6" t="str">
        <f t="shared" si="3"/>
        <v/>
      </c>
      <c r="F254"/>
      <c r="J254"/>
    </row>
    <row r="255" spans="1:10" x14ac:dyDescent="0.3">
      <c r="A255" s="6" t="str">
        <f t="shared" si="3"/>
        <v/>
      </c>
      <c r="F255"/>
      <c r="J255"/>
    </row>
    <row r="256" spans="1:10" x14ac:dyDescent="0.3">
      <c r="A256" s="6" t="str">
        <f t="shared" si="3"/>
        <v/>
      </c>
      <c r="F256"/>
      <c r="J256"/>
    </row>
    <row r="257" spans="1:10" x14ac:dyDescent="0.3">
      <c r="A257" s="6" t="str">
        <f t="shared" si="3"/>
        <v/>
      </c>
      <c r="F257"/>
      <c r="J257"/>
    </row>
    <row r="258" spans="1:10" x14ac:dyDescent="0.3">
      <c r="A258" s="6" t="str">
        <f t="shared" si="3"/>
        <v/>
      </c>
      <c r="F258"/>
      <c r="J258"/>
    </row>
    <row r="259" spans="1:10" x14ac:dyDescent="0.3">
      <c r="A259" s="6" t="str">
        <f t="shared" si="3"/>
        <v/>
      </c>
      <c r="F259"/>
      <c r="J259"/>
    </row>
    <row r="260" spans="1:10" x14ac:dyDescent="0.3">
      <c r="A260" s="6" t="str">
        <f t="shared" si="3"/>
        <v/>
      </c>
      <c r="F260"/>
      <c r="J260"/>
    </row>
    <row r="261" spans="1:10" x14ac:dyDescent="0.3">
      <c r="A261" s="6" t="str">
        <f t="shared" si="3"/>
        <v/>
      </c>
      <c r="F261"/>
      <c r="J261"/>
    </row>
    <row r="262" spans="1:10" x14ac:dyDescent="0.3">
      <c r="A262" s="6" t="str">
        <f t="shared" ref="A262:A325" si="4">IF(SUM(C262:N262)=0,"",IF(SUM(C261:N261)=0,IF(SUM(C262:N262)&gt;0,1,A261+1),A261+1))</f>
        <v/>
      </c>
      <c r="F262"/>
      <c r="J262"/>
    </row>
    <row r="263" spans="1:10" x14ac:dyDescent="0.3">
      <c r="A263" s="6" t="str">
        <f t="shared" si="4"/>
        <v/>
      </c>
      <c r="F263"/>
      <c r="J263"/>
    </row>
    <row r="264" spans="1:10" x14ac:dyDescent="0.3">
      <c r="A264" s="6" t="str">
        <f t="shared" si="4"/>
        <v/>
      </c>
      <c r="F264"/>
      <c r="J264"/>
    </row>
    <row r="265" spans="1:10" x14ac:dyDescent="0.3">
      <c r="A265" s="6" t="str">
        <f t="shared" si="4"/>
        <v/>
      </c>
      <c r="F265"/>
      <c r="J265"/>
    </row>
    <row r="266" spans="1:10" x14ac:dyDescent="0.3">
      <c r="A266" s="6" t="str">
        <f t="shared" si="4"/>
        <v/>
      </c>
      <c r="F266"/>
      <c r="J266"/>
    </row>
    <row r="267" spans="1:10" x14ac:dyDescent="0.3">
      <c r="A267" s="6" t="str">
        <f t="shared" si="4"/>
        <v/>
      </c>
      <c r="F267"/>
      <c r="J267"/>
    </row>
    <row r="268" spans="1:10" x14ac:dyDescent="0.3">
      <c r="A268" s="6" t="str">
        <f t="shared" si="4"/>
        <v/>
      </c>
      <c r="F268"/>
      <c r="J268"/>
    </row>
    <row r="269" spans="1:10" x14ac:dyDescent="0.3">
      <c r="A269" s="6" t="str">
        <f t="shared" si="4"/>
        <v/>
      </c>
      <c r="F269"/>
      <c r="J269"/>
    </row>
    <row r="270" spans="1:10" x14ac:dyDescent="0.3">
      <c r="A270" s="6" t="str">
        <f t="shared" si="4"/>
        <v/>
      </c>
      <c r="F270"/>
      <c r="J270"/>
    </row>
    <row r="271" spans="1:10" x14ac:dyDescent="0.3">
      <c r="A271" s="6" t="str">
        <f t="shared" si="4"/>
        <v/>
      </c>
      <c r="F271"/>
      <c r="J271"/>
    </row>
    <row r="272" spans="1:10" x14ac:dyDescent="0.3">
      <c r="A272" s="6" t="str">
        <f t="shared" si="4"/>
        <v/>
      </c>
      <c r="F272"/>
      <c r="J272"/>
    </row>
    <row r="273" spans="1:10" x14ac:dyDescent="0.3">
      <c r="A273" s="6" t="str">
        <f t="shared" si="4"/>
        <v/>
      </c>
      <c r="F273"/>
      <c r="J273"/>
    </row>
    <row r="274" spans="1:10" x14ac:dyDescent="0.3">
      <c r="A274" s="6" t="str">
        <f t="shared" si="4"/>
        <v/>
      </c>
      <c r="F274"/>
      <c r="J274"/>
    </row>
    <row r="275" spans="1:10" x14ac:dyDescent="0.3">
      <c r="A275" s="6" t="str">
        <f t="shared" si="4"/>
        <v/>
      </c>
      <c r="F275"/>
      <c r="J275"/>
    </row>
    <row r="276" spans="1:10" x14ac:dyDescent="0.3">
      <c r="A276" s="6" t="str">
        <f t="shared" si="4"/>
        <v/>
      </c>
      <c r="F276"/>
      <c r="J276"/>
    </row>
    <row r="277" spans="1:10" x14ac:dyDescent="0.3">
      <c r="A277" s="6" t="str">
        <f t="shared" si="4"/>
        <v/>
      </c>
      <c r="F277"/>
      <c r="J277"/>
    </row>
    <row r="278" spans="1:10" x14ac:dyDescent="0.3">
      <c r="A278" s="6" t="str">
        <f t="shared" si="4"/>
        <v/>
      </c>
      <c r="F278"/>
      <c r="J278"/>
    </row>
    <row r="279" spans="1:10" x14ac:dyDescent="0.3">
      <c r="A279" s="6" t="str">
        <f t="shared" si="4"/>
        <v/>
      </c>
      <c r="F279"/>
      <c r="J279"/>
    </row>
    <row r="280" spans="1:10" x14ac:dyDescent="0.3">
      <c r="A280" s="6" t="str">
        <f t="shared" si="4"/>
        <v/>
      </c>
      <c r="F280"/>
      <c r="J280"/>
    </row>
    <row r="281" spans="1:10" x14ac:dyDescent="0.3">
      <c r="A281" s="6" t="str">
        <f t="shared" si="4"/>
        <v/>
      </c>
      <c r="F281"/>
      <c r="J281"/>
    </row>
    <row r="282" spans="1:10" x14ac:dyDescent="0.3">
      <c r="A282" s="6" t="str">
        <f t="shared" si="4"/>
        <v/>
      </c>
      <c r="F282"/>
      <c r="J282"/>
    </row>
    <row r="283" spans="1:10" x14ac:dyDescent="0.3">
      <c r="A283" s="6" t="str">
        <f t="shared" si="4"/>
        <v/>
      </c>
      <c r="F283"/>
      <c r="J283"/>
    </row>
    <row r="284" spans="1:10" x14ac:dyDescent="0.3">
      <c r="A284" s="6" t="str">
        <f t="shared" si="4"/>
        <v/>
      </c>
      <c r="F284"/>
      <c r="J284"/>
    </row>
    <row r="285" spans="1:10" x14ac:dyDescent="0.3">
      <c r="A285" s="6" t="str">
        <f t="shared" si="4"/>
        <v/>
      </c>
      <c r="F285"/>
      <c r="J285"/>
    </row>
    <row r="286" spans="1:10" x14ac:dyDescent="0.3">
      <c r="A286" s="6" t="str">
        <f t="shared" si="4"/>
        <v/>
      </c>
      <c r="F286"/>
      <c r="J286"/>
    </row>
    <row r="287" spans="1:10" x14ac:dyDescent="0.3">
      <c r="A287" s="6" t="str">
        <f t="shared" si="4"/>
        <v/>
      </c>
      <c r="F287"/>
      <c r="J287"/>
    </row>
    <row r="288" spans="1:10" x14ac:dyDescent="0.3">
      <c r="A288" s="6" t="str">
        <f t="shared" si="4"/>
        <v/>
      </c>
      <c r="F288"/>
      <c r="J288"/>
    </row>
    <row r="289" spans="1:10" x14ac:dyDescent="0.3">
      <c r="A289" s="6" t="str">
        <f t="shared" si="4"/>
        <v/>
      </c>
      <c r="F289"/>
      <c r="J289"/>
    </row>
    <row r="290" spans="1:10" x14ac:dyDescent="0.3">
      <c r="A290" s="6" t="str">
        <f t="shared" si="4"/>
        <v/>
      </c>
      <c r="F290"/>
      <c r="J290"/>
    </row>
    <row r="291" spans="1:10" x14ac:dyDescent="0.3">
      <c r="A291" s="6" t="str">
        <f t="shared" si="4"/>
        <v/>
      </c>
      <c r="F291"/>
      <c r="J291"/>
    </row>
    <row r="292" spans="1:10" x14ac:dyDescent="0.3">
      <c r="A292" s="6" t="str">
        <f t="shared" si="4"/>
        <v/>
      </c>
      <c r="F292"/>
      <c r="J292"/>
    </row>
    <row r="293" spans="1:10" x14ac:dyDescent="0.3">
      <c r="A293" s="6" t="str">
        <f t="shared" si="4"/>
        <v/>
      </c>
      <c r="F293"/>
      <c r="J293"/>
    </row>
    <row r="294" spans="1:10" x14ac:dyDescent="0.3">
      <c r="A294" s="6" t="str">
        <f t="shared" si="4"/>
        <v/>
      </c>
      <c r="F294"/>
      <c r="J294"/>
    </row>
    <row r="295" spans="1:10" x14ac:dyDescent="0.3">
      <c r="A295" s="6" t="str">
        <f t="shared" si="4"/>
        <v/>
      </c>
      <c r="F295"/>
      <c r="J295"/>
    </row>
    <row r="296" spans="1:10" x14ac:dyDescent="0.3">
      <c r="A296" s="6" t="str">
        <f t="shared" si="4"/>
        <v/>
      </c>
      <c r="F296"/>
      <c r="J296"/>
    </row>
    <row r="297" spans="1:10" x14ac:dyDescent="0.3">
      <c r="A297" s="6" t="str">
        <f t="shared" si="4"/>
        <v/>
      </c>
      <c r="F297"/>
      <c r="J297"/>
    </row>
    <row r="298" spans="1:10" x14ac:dyDescent="0.3">
      <c r="A298" s="6" t="str">
        <f t="shared" si="4"/>
        <v/>
      </c>
      <c r="F298"/>
      <c r="J298"/>
    </row>
    <row r="299" spans="1:10" x14ac:dyDescent="0.3">
      <c r="A299" s="6" t="str">
        <f t="shared" si="4"/>
        <v/>
      </c>
      <c r="F299"/>
      <c r="J299"/>
    </row>
    <row r="300" spans="1:10" x14ac:dyDescent="0.3">
      <c r="A300" s="6" t="str">
        <f t="shared" si="4"/>
        <v/>
      </c>
      <c r="F300"/>
      <c r="J300"/>
    </row>
    <row r="301" spans="1:10" x14ac:dyDescent="0.3">
      <c r="A301" s="6" t="str">
        <f t="shared" si="4"/>
        <v/>
      </c>
      <c r="F301"/>
      <c r="J301"/>
    </row>
    <row r="302" spans="1:10" x14ac:dyDescent="0.3">
      <c r="A302" s="6" t="str">
        <f t="shared" si="4"/>
        <v/>
      </c>
      <c r="F302"/>
      <c r="J302"/>
    </row>
    <row r="303" spans="1:10" x14ac:dyDescent="0.3">
      <c r="A303" s="6" t="str">
        <f t="shared" si="4"/>
        <v/>
      </c>
      <c r="F303"/>
      <c r="J303"/>
    </row>
    <row r="304" spans="1:10" x14ac:dyDescent="0.3">
      <c r="A304" s="6" t="str">
        <f t="shared" si="4"/>
        <v/>
      </c>
      <c r="F304"/>
      <c r="J304"/>
    </row>
    <row r="305" spans="1:10" x14ac:dyDescent="0.3">
      <c r="A305" s="6" t="str">
        <f t="shared" si="4"/>
        <v/>
      </c>
      <c r="F305"/>
      <c r="J305"/>
    </row>
    <row r="306" spans="1:10" x14ac:dyDescent="0.3">
      <c r="A306" s="6" t="str">
        <f t="shared" si="4"/>
        <v/>
      </c>
      <c r="F306"/>
      <c r="J306"/>
    </row>
    <row r="307" spans="1:10" x14ac:dyDescent="0.3">
      <c r="A307" s="6" t="str">
        <f t="shared" si="4"/>
        <v/>
      </c>
      <c r="F307"/>
      <c r="J307"/>
    </row>
    <row r="308" spans="1:10" x14ac:dyDescent="0.3">
      <c r="A308" s="6" t="str">
        <f t="shared" si="4"/>
        <v/>
      </c>
      <c r="F308"/>
      <c r="J308"/>
    </row>
    <row r="309" spans="1:10" x14ac:dyDescent="0.3">
      <c r="A309" s="6" t="str">
        <f t="shared" si="4"/>
        <v/>
      </c>
      <c r="F309"/>
      <c r="J309"/>
    </row>
    <row r="310" spans="1:10" x14ac:dyDescent="0.3">
      <c r="A310" s="6" t="str">
        <f t="shared" si="4"/>
        <v/>
      </c>
      <c r="F310"/>
      <c r="J310"/>
    </row>
    <row r="311" spans="1:10" x14ac:dyDescent="0.3">
      <c r="A311" s="6" t="str">
        <f t="shared" si="4"/>
        <v/>
      </c>
      <c r="F311"/>
      <c r="J311"/>
    </row>
    <row r="312" spans="1:10" x14ac:dyDescent="0.3">
      <c r="A312" s="6" t="str">
        <f t="shared" si="4"/>
        <v/>
      </c>
      <c r="F312"/>
      <c r="J312"/>
    </row>
    <row r="313" spans="1:10" x14ac:dyDescent="0.3">
      <c r="A313" s="6" t="str">
        <f t="shared" si="4"/>
        <v/>
      </c>
      <c r="F313"/>
      <c r="J313"/>
    </row>
    <row r="314" spans="1:10" x14ac:dyDescent="0.3">
      <c r="A314" s="6" t="str">
        <f t="shared" si="4"/>
        <v/>
      </c>
      <c r="F314"/>
      <c r="J314"/>
    </row>
    <row r="315" spans="1:10" x14ac:dyDescent="0.3">
      <c r="A315" s="6" t="str">
        <f t="shared" si="4"/>
        <v/>
      </c>
      <c r="F315"/>
      <c r="J315"/>
    </row>
    <row r="316" spans="1:10" x14ac:dyDescent="0.3">
      <c r="A316" s="6" t="str">
        <f t="shared" si="4"/>
        <v/>
      </c>
      <c r="F316"/>
      <c r="J316"/>
    </row>
    <row r="317" spans="1:10" x14ac:dyDescent="0.3">
      <c r="A317" s="6" t="str">
        <f t="shared" si="4"/>
        <v/>
      </c>
      <c r="F317"/>
      <c r="J317"/>
    </row>
    <row r="318" spans="1:10" x14ac:dyDescent="0.3">
      <c r="A318" s="6" t="str">
        <f t="shared" si="4"/>
        <v/>
      </c>
      <c r="F318"/>
      <c r="J318"/>
    </row>
    <row r="319" spans="1:10" x14ac:dyDescent="0.3">
      <c r="A319" s="6" t="str">
        <f t="shared" si="4"/>
        <v/>
      </c>
      <c r="F319"/>
      <c r="J319"/>
    </row>
    <row r="320" spans="1:10" x14ac:dyDescent="0.3">
      <c r="A320" s="6" t="str">
        <f t="shared" si="4"/>
        <v/>
      </c>
      <c r="F320"/>
      <c r="J320"/>
    </row>
    <row r="321" spans="1:10" x14ac:dyDescent="0.3">
      <c r="A321" s="6" t="str">
        <f t="shared" si="4"/>
        <v/>
      </c>
      <c r="F321"/>
      <c r="J321"/>
    </row>
    <row r="322" spans="1:10" x14ac:dyDescent="0.3">
      <c r="A322" s="6" t="str">
        <f t="shared" si="4"/>
        <v/>
      </c>
      <c r="F322"/>
      <c r="J322"/>
    </row>
    <row r="323" spans="1:10" x14ac:dyDescent="0.3">
      <c r="A323" s="6" t="str">
        <f t="shared" si="4"/>
        <v/>
      </c>
      <c r="F323"/>
      <c r="J323"/>
    </row>
    <row r="324" spans="1:10" x14ac:dyDescent="0.3">
      <c r="A324" s="6" t="str">
        <f t="shared" si="4"/>
        <v/>
      </c>
      <c r="F324"/>
      <c r="J324"/>
    </row>
    <row r="325" spans="1:10" x14ac:dyDescent="0.3">
      <c r="A325" s="6" t="str">
        <f t="shared" si="4"/>
        <v/>
      </c>
      <c r="F325"/>
      <c r="J325"/>
    </row>
    <row r="326" spans="1:10" x14ac:dyDescent="0.3">
      <c r="A326" s="6" t="str">
        <f t="shared" ref="A326:A389" si="5">IF(SUM(C326:N326)=0,"",IF(SUM(C325:N325)=0,IF(SUM(C326:N326)&gt;0,1,A325+1),A325+1))</f>
        <v/>
      </c>
      <c r="F326"/>
      <c r="J326"/>
    </row>
    <row r="327" spans="1:10" x14ac:dyDescent="0.3">
      <c r="A327" s="6" t="str">
        <f t="shared" si="5"/>
        <v/>
      </c>
      <c r="F327"/>
      <c r="J327"/>
    </row>
    <row r="328" spans="1:10" x14ac:dyDescent="0.3">
      <c r="A328" s="6" t="str">
        <f t="shared" si="5"/>
        <v/>
      </c>
      <c r="F328"/>
      <c r="J328"/>
    </row>
    <row r="329" spans="1:10" x14ac:dyDescent="0.3">
      <c r="A329" s="6" t="str">
        <f t="shared" si="5"/>
        <v/>
      </c>
      <c r="F329"/>
      <c r="J329"/>
    </row>
    <row r="330" spans="1:10" x14ac:dyDescent="0.3">
      <c r="A330" s="6" t="str">
        <f t="shared" si="5"/>
        <v/>
      </c>
      <c r="F330"/>
      <c r="J330"/>
    </row>
    <row r="331" spans="1:10" x14ac:dyDescent="0.3">
      <c r="A331" s="6" t="str">
        <f t="shared" si="5"/>
        <v/>
      </c>
      <c r="F331"/>
      <c r="J331"/>
    </row>
    <row r="332" spans="1:10" x14ac:dyDescent="0.3">
      <c r="A332" s="6" t="str">
        <f t="shared" si="5"/>
        <v/>
      </c>
      <c r="F332"/>
      <c r="J332"/>
    </row>
    <row r="333" spans="1:10" x14ac:dyDescent="0.3">
      <c r="A333" s="6" t="str">
        <f t="shared" si="5"/>
        <v/>
      </c>
      <c r="F333"/>
      <c r="J333"/>
    </row>
    <row r="334" spans="1:10" x14ac:dyDescent="0.3">
      <c r="A334" s="6" t="str">
        <f t="shared" si="5"/>
        <v/>
      </c>
      <c r="F334"/>
      <c r="J334"/>
    </row>
    <row r="335" spans="1:10" x14ac:dyDescent="0.3">
      <c r="A335" s="6" t="str">
        <f t="shared" si="5"/>
        <v/>
      </c>
      <c r="F335"/>
      <c r="J335"/>
    </row>
    <row r="336" spans="1:10" x14ac:dyDescent="0.3">
      <c r="A336" s="6" t="str">
        <f t="shared" si="5"/>
        <v/>
      </c>
      <c r="F336"/>
      <c r="J336"/>
    </row>
    <row r="337" spans="1:10" x14ac:dyDescent="0.3">
      <c r="A337" s="6" t="str">
        <f t="shared" si="5"/>
        <v/>
      </c>
      <c r="F337"/>
      <c r="J337"/>
    </row>
    <row r="338" spans="1:10" x14ac:dyDescent="0.3">
      <c r="A338" s="6" t="str">
        <f t="shared" si="5"/>
        <v/>
      </c>
      <c r="F338"/>
      <c r="J338"/>
    </row>
    <row r="339" spans="1:10" x14ac:dyDescent="0.3">
      <c r="A339" s="6" t="str">
        <f t="shared" si="5"/>
        <v/>
      </c>
      <c r="F339"/>
      <c r="J339"/>
    </row>
    <row r="340" spans="1:10" x14ac:dyDescent="0.3">
      <c r="A340" s="6" t="str">
        <f t="shared" si="5"/>
        <v/>
      </c>
      <c r="F340"/>
      <c r="J340"/>
    </row>
    <row r="341" spans="1:10" x14ac:dyDescent="0.3">
      <c r="A341" s="6" t="str">
        <f t="shared" si="5"/>
        <v/>
      </c>
      <c r="F341"/>
      <c r="J341"/>
    </row>
    <row r="342" spans="1:10" x14ac:dyDescent="0.3">
      <c r="A342" s="6" t="str">
        <f t="shared" si="5"/>
        <v/>
      </c>
      <c r="F342"/>
      <c r="J342"/>
    </row>
    <row r="343" spans="1:10" x14ac:dyDescent="0.3">
      <c r="A343" s="6" t="str">
        <f t="shared" si="5"/>
        <v/>
      </c>
      <c r="F343"/>
      <c r="J343"/>
    </row>
    <row r="344" spans="1:10" x14ac:dyDescent="0.3">
      <c r="A344" s="6" t="str">
        <f t="shared" si="5"/>
        <v/>
      </c>
      <c r="F344"/>
      <c r="J344"/>
    </row>
    <row r="345" spans="1:10" x14ac:dyDescent="0.3">
      <c r="A345" s="6" t="str">
        <f t="shared" si="5"/>
        <v/>
      </c>
      <c r="F345"/>
      <c r="J345"/>
    </row>
    <row r="346" spans="1:10" x14ac:dyDescent="0.3">
      <c r="A346" s="6" t="str">
        <f t="shared" si="5"/>
        <v/>
      </c>
      <c r="F346"/>
      <c r="J346"/>
    </row>
    <row r="347" spans="1:10" x14ac:dyDescent="0.3">
      <c r="A347" s="6" t="str">
        <f t="shared" si="5"/>
        <v/>
      </c>
      <c r="F347"/>
      <c r="J347"/>
    </row>
    <row r="348" spans="1:10" x14ac:dyDescent="0.3">
      <c r="A348" s="6" t="str">
        <f t="shared" si="5"/>
        <v/>
      </c>
      <c r="F348"/>
      <c r="J348"/>
    </row>
    <row r="349" spans="1:10" x14ac:dyDescent="0.3">
      <c r="A349" s="6" t="str">
        <f t="shared" si="5"/>
        <v/>
      </c>
      <c r="F349"/>
      <c r="J349"/>
    </row>
    <row r="350" spans="1:10" x14ac:dyDescent="0.3">
      <c r="A350" s="6" t="str">
        <f t="shared" si="5"/>
        <v/>
      </c>
      <c r="F350"/>
      <c r="J350"/>
    </row>
    <row r="351" spans="1:10" x14ac:dyDescent="0.3">
      <c r="A351" s="6" t="str">
        <f t="shared" si="5"/>
        <v/>
      </c>
      <c r="F351"/>
      <c r="J351"/>
    </row>
    <row r="352" spans="1:10" x14ac:dyDescent="0.3">
      <c r="A352" s="6" t="str">
        <f t="shared" si="5"/>
        <v/>
      </c>
      <c r="F352"/>
      <c r="J352"/>
    </row>
    <row r="353" spans="1:10" x14ac:dyDescent="0.3">
      <c r="A353" s="6" t="str">
        <f t="shared" si="5"/>
        <v/>
      </c>
      <c r="F353"/>
      <c r="J353"/>
    </row>
    <row r="354" spans="1:10" x14ac:dyDescent="0.3">
      <c r="A354" s="6" t="str">
        <f t="shared" si="5"/>
        <v/>
      </c>
      <c r="F354"/>
      <c r="J354"/>
    </row>
    <row r="355" spans="1:10" x14ac:dyDescent="0.3">
      <c r="A355" s="6" t="str">
        <f t="shared" si="5"/>
        <v/>
      </c>
      <c r="F355"/>
      <c r="J355"/>
    </row>
    <row r="356" spans="1:10" x14ac:dyDescent="0.3">
      <c r="A356" s="6" t="str">
        <f t="shared" si="5"/>
        <v/>
      </c>
      <c r="F356"/>
      <c r="J356"/>
    </row>
    <row r="357" spans="1:10" x14ac:dyDescent="0.3">
      <c r="A357" s="6" t="str">
        <f t="shared" si="5"/>
        <v/>
      </c>
      <c r="F357"/>
      <c r="J357"/>
    </row>
    <row r="358" spans="1:10" x14ac:dyDescent="0.3">
      <c r="A358" s="6" t="str">
        <f t="shared" si="5"/>
        <v/>
      </c>
      <c r="F358"/>
      <c r="J358"/>
    </row>
    <row r="359" spans="1:10" x14ac:dyDescent="0.3">
      <c r="A359" s="6" t="str">
        <f t="shared" si="5"/>
        <v/>
      </c>
      <c r="F359"/>
      <c r="J359"/>
    </row>
    <row r="360" spans="1:10" x14ac:dyDescent="0.3">
      <c r="A360" s="6" t="str">
        <f t="shared" si="5"/>
        <v/>
      </c>
      <c r="F360"/>
      <c r="J360"/>
    </row>
    <row r="361" spans="1:10" x14ac:dyDescent="0.3">
      <c r="A361" s="6" t="str">
        <f t="shared" si="5"/>
        <v/>
      </c>
      <c r="F361"/>
      <c r="J361"/>
    </row>
    <row r="362" spans="1:10" x14ac:dyDescent="0.3">
      <c r="A362" s="6" t="str">
        <f t="shared" si="5"/>
        <v/>
      </c>
      <c r="F362"/>
      <c r="J362"/>
    </row>
    <row r="363" spans="1:10" x14ac:dyDescent="0.3">
      <c r="A363" s="6" t="str">
        <f t="shared" si="5"/>
        <v/>
      </c>
      <c r="F363"/>
      <c r="J363"/>
    </row>
    <row r="364" spans="1:10" x14ac:dyDescent="0.3">
      <c r="A364" s="6" t="str">
        <f t="shared" si="5"/>
        <v/>
      </c>
      <c r="F364"/>
      <c r="J364"/>
    </row>
    <row r="365" spans="1:10" x14ac:dyDescent="0.3">
      <c r="A365" s="6" t="str">
        <f t="shared" si="5"/>
        <v/>
      </c>
      <c r="F365"/>
      <c r="J365"/>
    </row>
    <row r="366" spans="1:10" x14ac:dyDescent="0.3">
      <c r="A366" s="6" t="str">
        <f t="shared" si="5"/>
        <v/>
      </c>
      <c r="F366"/>
      <c r="J366"/>
    </row>
    <row r="367" spans="1:10" x14ac:dyDescent="0.3">
      <c r="A367" s="6" t="str">
        <f t="shared" si="5"/>
        <v/>
      </c>
      <c r="F367"/>
      <c r="J367"/>
    </row>
    <row r="368" spans="1:10" x14ac:dyDescent="0.3">
      <c r="A368" s="6" t="str">
        <f t="shared" si="5"/>
        <v/>
      </c>
      <c r="F368"/>
      <c r="J368"/>
    </row>
    <row r="369" spans="1:10" x14ac:dyDescent="0.3">
      <c r="A369" s="6" t="str">
        <f t="shared" si="5"/>
        <v/>
      </c>
      <c r="F369"/>
      <c r="J369"/>
    </row>
    <row r="370" spans="1:10" x14ac:dyDescent="0.3">
      <c r="A370" s="6" t="str">
        <f t="shared" si="5"/>
        <v/>
      </c>
      <c r="F370"/>
      <c r="J370"/>
    </row>
    <row r="371" spans="1:10" x14ac:dyDescent="0.3">
      <c r="A371" s="6" t="str">
        <f t="shared" si="5"/>
        <v/>
      </c>
      <c r="F371"/>
      <c r="J371"/>
    </row>
    <row r="372" spans="1:10" x14ac:dyDescent="0.3">
      <c r="A372" s="6" t="str">
        <f t="shared" si="5"/>
        <v/>
      </c>
      <c r="F372"/>
      <c r="J372"/>
    </row>
    <row r="373" spans="1:10" x14ac:dyDescent="0.3">
      <c r="A373" s="6" t="str">
        <f t="shared" si="5"/>
        <v/>
      </c>
      <c r="F373"/>
      <c r="J373"/>
    </row>
    <row r="374" spans="1:10" x14ac:dyDescent="0.3">
      <c r="A374" s="6" t="str">
        <f t="shared" si="5"/>
        <v/>
      </c>
      <c r="F374"/>
      <c r="J374"/>
    </row>
    <row r="375" spans="1:10" x14ac:dyDescent="0.3">
      <c r="A375" s="6" t="str">
        <f t="shared" si="5"/>
        <v/>
      </c>
      <c r="F375"/>
      <c r="J375"/>
    </row>
    <row r="376" spans="1:10" x14ac:dyDescent="0.3">
      <c r="A376" s="6" t="str">
        <f t="shared" si="5"/>
        <v/>
      </c>
      <c r="F376"/>
      <c r="J376"/>
    </row>
    <row r="377" spans="1:10" x14ac:dyDescent="0.3">
      <c r="A377" s="6" t="str">
        <f t="shared" si="5"/>
        <v/>
      </c>
      <c r="F377"/>
      <c r="J377"/>
    </row>
    <row r="378" spans="1:10" x14ac:dyDescent="0.3">
      <c r="A378" s="6" t="str">
        <f t="shared" si="5"/>
        <v/>
      </c>
      <c r="F378"/>
      <c r="J378"/>
    </row>
    <row r="379" spans="1:10" x14ac:dyDescent="0.3">
      <c r="A379" s="6" t="str">
        <f t="shared" si="5"/>
        <v/>
      </c>
      <c r="F379"/>
      <c r="J379"/>
    </row>
    <row r="380" spans="1:10" x14ac:dyDescent="0.3">
      <c r="A380" s="6" t="str">
        <f t="shared" si="5"/>
        <v/>
      </c>
      <c r="F380"/>
      <c r="J380"/>
    </row>
    <row r="381" spans="1:10" x14ac:dyDescent="0.3">
      <c r="A381" s="6" t="str">
        <f t="shared" si="5"/>
        <v/>
      </c>
      <c r="F381"/>
      <c r="J381"/>
    </row>
    <row r="382" spans="1:10" x14ac:dyDescent="0.3">
      <c r="A382" s="6" t="str">
        <f t="shared" si="5"/>
        <v/>
      </c>
      <c r="F382"/>
      <c r="J382"/>
    </row>
    <row r="383" spans="1:10" x14ac:dyDescent="0.3">
      <c r="A383" s="6" t="str">
        <f t="shared" si="5"/>
        <v/>
      </c>
      <c r="F383"/>
      <c r="J383"/>
    </row>
    <row r="384" spans="1:10" x14ac:dyDescent="0.3">
      <c r="A384" s="6" t="str">
        <f t="shared" si="5"/>
        <v/>
      </c>
      <c r="F384"/>
      <c r="J384"/>
    </row>
    <row r="385" spans="1:10" x14ac:dyDescent="0.3">
      <c r="A385" s="6" t="str">
        <f t="shared" si="5"/>
        <v/>
      </c>
      <c r="F385"/>
      <c r="J385"/>
    </row>
    <row r="386" spans="1:10" x14ac:dyDescent="0.3">
      <c r="A386" s="6" t="str">
        <f t="shared" si="5"/>
        <v/>
      </c>
      <c r="F386"/>
      <c r="J386"/>
    </row>
    <row r="387" spans="1:10" x14ac:dyDescent="0.3">
      <c r="A387" s="6" t="str">
        <f t="shared" si="5"/>
        <v/>
      </c>
      <c r="F387"/>
      <c r="J387"/>
    </row>
    <row r="388" spans="1:10" x14ac:dyDescent="0.3">
      <c r="A388" s="6" t="str">
        <f t="shared" si="5"/>
        <v/>
      </c>
      <c r="F388"/>
      <c r="J388"/>
    </row>
    <row r="389" spans="1:10" x14ac:dyDescent="0.3">
      <c r="A389" s="6" t="str">
        <f t="shared" si="5"/>
        <v/>
      </c>
      <c r="F389"/>
      <c r="J389"/>
    </row>
    <row r="390" spans="1:10" x14ac:dyDescent="0.3">
      <c r="A390" s="6" t="str">
        <f t="shared" ref="A390:A432" si="6">IF(SUM(C390:N390)=0,"",IF(SUM(C389:N389)=0,IF(SUM(C390:N390)&gt;0,1,A389+1),A389+1))</f>
        <v/>
      </c>
      <c r="F390"/>
      <c r="J390"/>
    </row>
    <row r="391" spans="1:10" x14ac:dyDescent="0.3">
      <c r="A391" s="6" t="str">
        <f t="shared" si="6"/>
        <v/>
      </c>
      <c r="F391"/>
      <c r="J391"/>
    </row>
    <row r="392" spans="1:10" x14ac:dyDescent="0.3">
      <c r="A392" s="6" t="str">
        <f t="shared" si="6"/>
        <v/>
      </c>
      <c r="F392"/>
      <c r="J392"/>
    </row>
    <row r="393" spans="1:10" x14ac:dyDescent="0.3">
      <c r="A393" s="6" t="str">
        <f t="shared" si="6"/>
        <v/>
      </c>
      <c r="F393"/>
      <c r="J393"/>
    </row>
    <row r="394" spans="1:10" x14ac:dyDescent="0.3">
      <c r="A394" s="6" t="str">
        <f t="shared" si="6"/>
        <v/>
      </c>
      <c r="F394"/>
      <c r="J394"/>
    </row>
    <row r="395" spans="1:10" x14ac:dyDescent="0.3">
      <c r="A395" s="6" t="str">
        <f t="shared" si="6"/>
        <v/>
      </c>
      <c r="F395"/>
      <c r="J395"/>
    </row>
    <row r="396" spans="1:10" x14ac:dyDescent="0.3">
      <c r="A396" s="6" t="str">
        <f t="shared" si="6"/>
        <v/>
      </c>
      <c r="F396"/>
      <c r="J396"/>
    </row>
    <row r="397" spans="1:10" x14ac:dyDescent="0.3">
      <c r="A397" s="6" t="str">
        <f t="shared" si="6"/>
        <v/>
      </c>
      <c r="F397"/>
      <c r="J397"/>
    </row>
    <row r="398" spans="1:10" x14ac:dyDescent="0.3">
      <c r="A398" s="6" t="str">
        <f t="shared" si="6"/>
        <v/>
      </c>
      <c r="F398"/>
      <c r="J398"/>
    </row>
    <row r="399" spans="1:10" x14ac:dyDescent="0.3">
      <c r="A399" s="6" t="str">
        <f t="shared" si="6"/>
        <v/>
      </c>
      <c r="F399"/>
      <c r="J399"/>
    </row>
    <row r="400" spans="1:10" x14ac:dyDescent="0.3">
      <c r="A400" s="6" t="str">
        <f t="shared" si="6"/>
        <v/>
      </c>
      <c r="F400"/>
      <c r="J400"/>
    </row>
    <row r="401" spans="1:10" x14ac:dyDescent="0.3">
      <c r="A401" s="6" t="str">
        <f t="shared" si="6"/>
        <v/>
      </c>
      <c r="F401"/>
      <c r="J401"/>
    </row>
    <row r="402" spans="1:10" x14ac:dyDescent="0.3">
      <c r="A402" s="6" t="str">
        <f t="shared" si="6"/>
        <v/>
      </c>
      <c r="F402"/>
      <c r="J402"/>
    </row>
    <row r="403" spans="1:10" x14ac:dyDescent="0.3">
      <c r="A403" s="6" t="str">
        <f t="shared" si="6"/>
        <v/>
      </c>
      <c r="F403"/>
      <c r="J403"/>
    </row>
    <row r="404" spans="1:10" x14ac:dyDescent="0.3">
      <c r="A404" s="6" t="str">
        <f t="shared" si="6"/>
        <v/>
      </c>
      <c r="F404"/>
      <c r="J404"/>
    </row>
    <row r="405" spans="1:10" x14ac:dyDescent="0.3">
      <c r="A405" s="6" t="str">
        <f t="shared" si="6"/>
        <v/>
      </c>
      <c r="F405"/>
      <c r="J405"/>
    </row>
    <row r="406" spans="1:10" x14ac:dyDescent="0.3">
      <c r="A406" s="6" t="str">
        <f t="shared" si="6"/>
        <v/>
      </c>
      <c r="F406"/>
      <c r="J406"/>
    </row>
    <row r="407" spans="1:10" x14ac:dyDescent="0.3">
      <c r="A407" s="6" t="str">
        <f t="shared" si="6"/>
        <v/>
      </c>
      <c r="F407"/>
      <c r="J407"/>
    </row>
    <row r="408" spans="1:10" x14ac:dyDescent="0.3">
      <c r="A408" s="6" t="str">
        <f t="shared" si="6"/>
        <v/>
      </c>
      <c r="F408"/>
      <c r="J408"/>
    </row>
    <row r="409" spans="1:10" x14ac:dyDescent="0.3">
      <c r="A409" s="6" t="str">
        <f t="shared" si="6"/>
        <v/>
      </c>
      <c r="F409"/>
      <c r="J409"/>
    </row>
    <row r="410" spans="1:10" x14ac:dyDescent="0.3">
      <c r="A410" s="6" t="str">
        <f t="shared" si="6"/>
        <v/>
      </c>
      <c r="F410"/>
      <c r="J410"/>
    </row>
    <row r="411" spans="1:10" x14ac:dyDescent="0.3">
      <c r="A411" s="6" t="str">
        <f t="shared" si="6"/>
        <v/>
      </c>
      <c r="F411"/>
      <c r="J411"/>
    </row>
    <row r="412" spans="1:10" x14ac:dyDescent="0.3">
      <c r="A412" s="6" t="str">
        <f t="shared" si="6"/>
        <v/>
      </c>
      <c r="F412"/>
      <c r="J412"/>
    </row>
    <row r="413" spans="1:10" x14ac:dyDescent="0.3">
      <c r="A413" s="6" t="str">
        <f t="shared" si="6"/>
        <v/>
      </c>
      <c r="F413"/>
      <c r="J413"/>
    </row>
    <row r="414" spans="1:10" x14ac:dyDescent="0.3">
      <c r="A414" s="6" t="str">
        <f t="shared" si="6"/>
        <v/>
      </c>
      <c r="F414"/>
      <c r="J414"/>
    </row>
    <row r="415" spans="1:10" x14ac:dyDescent="0.3">
      <c r="A415" s="6" t="str">
        <f t="shared" si="6"/>
        <v/>
      </c>
      <c r="F415"/>
      <c r="J415"/>
    </row>
    <row r="416" spans="1:10" x14ac:dyDescent="0.3">
      <c r="A416" s="6" t="str">
        <f t="shared" si="6"/>
        <v/>
      </c>
      <c r="F416"/>
      <c r="J416"/>
    </row>
    <row r="417" spans="1:10" x14ac:dyDescent="0.3">
      <c r="A417" s="6" t="str">
        <f t="shared" si="6"/>
        <v/>
      </c>
      <c r="F417"/>
      <c r="J417"/>
    </row>
    <row r="418" spans="1:10" x14ac:dyDescent="0.3">
      <c r="A418" s="6" t="str">
        <f t="shared" si="6"/>
        <v/>
      </c>
      <c r="F418"/>
      <c r="J418"/>
    </row>
    <row r="419" spans="1:10" x14ac:dyDescent="0.3">
      <c r="A419" s="6" t="str">
        <f t="shared" si="6"/>
        <v/>
      </c>
      <c r="F419"/>
      <c r="J419"/>
    </row>
    <row r="420" spans="1:10" x14ac:dyDescent="0.3">
      <c r="A420" s="6" t="str">
        <f t="shared" si="6"/>
        <v/>
      </c>
      <c r="F420"/>
      <c r="J420"/>
    </row>
    <row r="421" spans="1:10" x14ac:dyDescent="0.3">
      <c r="A421" s="6" t="str">
        <f t="shared" si="6"/>
        <v/>
      </c>
      <c r="F421"/>
      <c r="J421"/>
    </row>
    <row r="422" spans="1:10" x14ac:dyDescent="0.3">
      <c r="A422" s="6" t="str">
        <f t="shared" si="6"/>
        <v/>
      </c>
      <c r="F422"/>
      <c r="J422"/>
    </row>
    <row r="423" spans="1:10" x14ac:dyDescent="0.3">
      <c r="A423" s="6" t="str">
        <f t="shared" si="6"/>
        <v/>
      </c>
      <c r="F423"/>
      <c r="J423"/>
    </row>
    <row r="424" spans="1:10" x14ac:dyDescent="0.3">
      <c r="A424" s="6" t="str">
        <f t="shared" si="6"/>
        <v/>
      </c>
      <c r="F424"/>
      <c r="J424"/>
    </row>
    <row r="425" spans="1:10" x14ac:dyDescent="0.3">
      <c r="A425" s="6" t="str">
        <f t="shared" si="6"/>
        <v/>
      </c>
      <c r="F425"/>
      <c r="J425"/>
    </row>
    <row r="426" spans="1:10" x14ac:dyDescent="0.3">
      <c r="A426" s="6" t="str">
        <f t="shared" si="6"/>
        <v/>
      </c>
      <c r="F426"/>
      <c r="J426"/>
    </row>
    <row r="427" spans="1:10" x14ac:dyDescent="0.3">
      <c r="A427" s="6" t="str">
        <f t="shared" si="6"/>
        <v/>
      </c>
      <c r="F427"/>
      <c r="J427"/>
    </row>
    <row r="428" spans="1:10" x14ac:dyDescent="0.3">
      <c r="A428" s="6" t="str">
        <f t="shared" si="6"/>
        <v/>
      </c>
      <c r="F428"/>
      <c r="J428"/>
    </row>
    <row r="429" spans="1:10" x14ac:dyDescent="0.3">
      <c r="A429" s="6" t="str">
        <f t="shared" si="6"/>
        <v/>
      </c>
      <c r="F429"/>
      <c r="J429"/>
    </row>
    <row r="430" spans="1:10" x14ac:dyDescent="0.3">
      <c r="A430" s="6" t="str">
        <f t="shared" si="6"/>
        <v/>
      </c>
      <c r="F430"/>
      <c r="J430"/>
    </row>
    <row r="431" spans="1:10" x14ac:dyDescent="0.3">
      <c r="A431" s="6" t="str">
        <f t="shared" si="6"/>
        <v/>
      </c>
      <c r="F431"/>
      <c r="J431"/>
    </row>
    <row r="432" spans="1:10" x14ac:dyDescent="0.3">
      <c r="A432" s="6" t="str">
        <f t="shared" si="6"/>
        <v/>
      </c>
      <c r="F432"/>
      <c r="J432"/>
    </row>
    <row r="433" spans="6:10" x14ac:dyDescent="0.3">
      <c r="F433"/>
      <c r="J433"/>
    </row>
    <row r="434" spans="6:10" x14ac:dyDescent="0.3">
      <c r="F434"/>
      <c r="J434"/>
    </row>
    <row r="435" spans="6:10" x14ac:dyDescent="0.3">
      <c r="F435"/>
      <c r="J435"/>
    </row>
    <row r="436" spans="6:10" x14ac:dyDescent="0.3">
      <c r="F436"/>
      <c r="J436"/>
    </row>
    <row r="437" spans="6:10" x14ac:dyDescent="0.3">
      <c r="F437"/>
      <c r="J437"/>
    </row>
    <row r="438" spans="6:10" x14ac:dyDescent="0.3">
      <c r="F438"/>
      <c r="J438"/>
    </row>
    <row r="439" spans="6:10" x14ac:dyDescent="0.3">
      <c r="F439"/>
      <c r="J439"/>
    </row>
    <row r="440" spans="6:10" x14ac:dyDescent="0.3">
      <c r="F440"/>
      <c r="J440"/>
    </row>
    <row r="441" spans="6:10" x14ac:dyDescent="0.3">
      <c r="F441"/>
      <c r="J441"/>
    </row>
    <row r="442" spans="6:10" x14ac:dyDescent="0.3">
      <c r="F442"/>
      <c r="J442"/>
    </row>
    <row r="443" spans="6:10" x14ac:dyDescent="0.3">
      <c r="F443"/>
      <c r="J443"/>
    </row>
    <row r="444" spans="6:10" x14ac:dyDescent="0.3">
      <c r="F444"/>
      <c r="J444"/>
    </row>
    <row r="445" spans="6:10" x14ac:dyDescent="0.3">
      <c r="F445"/>
      <c r="J445"/>
    </row>
    <row r="446" spans="6:10" x14ac:dyDescent="0.3">
      <c r="F446"/>
      <c r="J446"/>
    </row>
    <row r="447" spans="6:10" x14ac:dyDescent="0.3">
      <c r="F447"/>
      <c r="J447"/>
    </row>
    <row r="448" spans="6:10" x14ac:dyDescent="0.3">
      <c r="F448"/>
      <c r="J448"/>
    </row>
    <row r="449" spans="6:10" x14ac:dyDescent="0.3">
      <c r="F449"/>
      <c r="J449"/>
    </row>
    <row r="450" spans="6:10" x14ac:dyDescent="0.3">
      <c r="F450"/>
      <c r="J450"/>
    </row>
    <row r="451" spans="6:10" x14ac:dyDescent="0.3">
      <c r="F451"/>
      <c r="J451"/>
    </row>
    <row r="452" spans="6:10" x14ac:dyDescent="0.3">
      <c r="F452"/>
      <c r="J452"/>
    </row>
    <row r="453" spans="6:10" x14ac:dyDescent="0.3">
      <c r="F453"/>
      <c r="J453"/>
    </row>
    <row r="454" spans="6:10" x14ac:dyDescent="0.3">
      <c r="F454"/>
      <c r="J454"/>
    </row>
    <row r="455" spans="6:10" x14ac:dyDescent="0.3">
      <c r="F455"/>
      <c r="J455"/>
    </row>
    <row r="456" spans="6:10" x14ac:dyDescent="0.3">
      <c r="F456"/>
      <c r="J456"/>
    </row>
    <row r="457" spans="6:10" x14ac:dyDescent="0.3">
      <c r="F457"/>
      <c r="J457"/>
    </row>
    <row r="458" spans="6:10" x14ac:dyDescent="0.3">
      <c r="F458"/>
      <c r="J458"/>
    </row>
    <row r="459" spans="6:10" x14ac:dyDescent="0.3">
      <c r="F459"/>
      <c r="J459"/>
    </row>
    <row r="460" spans="6:10" x14ac:dyDescent="0.3">
      <c r="F460"/>
      <c r="J460"/>
    </row>
    <row r="461" spans="6:10" x14ac:dyDescent="0.3">
      <c r="F461"/>
      <c r="J461"/>
    </row>
    <row r="462" spans="6:10" x14ac:dyDescent="0.3">
      <c r="F462"/>
      <c r="J462"/>
    </row>
    <row r="463" spans="6:10" x14ac:dyDescent="0.3">
      <c r="F463"/>
      <c r="J463"/>
    </row>
    <row r="464" spans="6:10" x14ac:dyDescent="0.3">
      <c r="F464"/>
      <c r="J464"/>
    </row>
    <row r="465" spans="6:10" x14ac:dyDescent="0.3">
      <c r="F465"/>
      <c r="J465"/>
    </row>
    <row r="466" spans="6:10" x14ac:dyDescent="0.3">
      <c r="F466"/>
      <c r="J466"/>
    </row>
    <row r="467" spans="6:10" x14ac:dyDescent="0.3">
      <c r="F467"/>
      <c r="J467"/>
    </row>
    <row r="468" spans="6:10" x14ac:dyDescent="0.3">
      <c r="F468"/>
      <c r="J468"/>
    </row>
    <row r="469" spans="6:10" x14ac:dyDescent="0.3">
      <c r="F469"/>
      <c r="J469"/>
    </row>
    <row r="470" spans="6:10" x14ac:dyDescent="0.3">
      <c r="F470"/>
      <c r="J470"/>
    </row>
    <row r="471" spans="6:10" x14ac:dyDescent="0.3">
      <c r="F471"/>
      <c r="J471"/>
    </row>
    <row r="472" spans="6:10" x14ac:dyDescent="0.3">
      <c r="F472"/>
      <c r="J472"/>
    </row>
    <row r="473" spans="6:10" x14ac:dyDescent="0.3">
      <c r="F473"/>
    </row>
    <row r="474" spans="6:10" x14ac:dyDescent="0.3">
      <c r="F474"/>
    </row>
    <row r="475" spans="6:10" x14ac:dyDescent="0.3">
      <c r="F475"/>
    </row>
    <row r="476" spans="6:10" x14ac:dyDescent="0.3">
      <c r="F476"/>
    </row>
    <row r="477" spans="6:10" x14ac:dyDescent="0.3">
      <c r="F477"/>
    </row>
    <row r="478" spans="6:10" x14ac:dyDescent="0.3">
      <c r="F478"/>
    </row>
    <row r="479" spans="6:10" x14ac:dyDescent="0.3">
      <c r="F479"/>
    </row>
    <row r="480" spans="6:10" x14ac:dyDescent="0.3">
      <c r="F480"/>
    </row>
    <row r="481" spans="6:6" x14ac:dyDescent="0.3">
      <c r="F481"/>
    </row>
    <row r="482" spans="6:6" x14ac:dyDescent="0.3">
      <c r="F482"/>
    </row>
    <row r="483" spans="6:6" x14ac:dyDescent="0.3">
      <c r="F483"/>
    </row>
    <row r="484" spans="6:6" x14ac:dyDescent="0.3">
      <c r="F484"/>
    </row>
    <row r="485" spans="6:6" x14ac:dyDescent="0.3">
      <c r="F485"/>
    </row>
    <row r="486" spans="6:6" x14ac:dyDescent="0.3">
      <c r="F486"/>
    </row>
    <row r="487" spans="6:6" x14ac:dyDescent="0.3">
      <c r="F487"/>
    </row>
    <row r="488" spans="6:6" x14ac:dyDescent="0.3">
      <c r="F488"/>
    </row>
    <row r="489" spans="6:6" x14ac:dyDescent="0.3">
      <c r="F489"/>
    </row>
    <row r="490" spans="6:6" x14ac:dyDescent="0.3">
      <c r="F490"/>
    </row>
    <row r="491" spans="6:6" x14ac:dyDescent="0.3">
      <c r="F491"/>
    </row>
    <row r="492" spans="6:6" x14ac:dyDescent="0.3">
      <c r="F492"/>
    </row>
    <row r="493" spans="6:6" x14ac:dyDescent="0.3">
      <c r="F493"/>
    </row>
    <row r="494" spans="6:6" x14ac:dyDescent="0.3">
      <c r="F494"/>
    </row>
    <row r="495" spans="6:6" x14ac:dyDescent="0.3">
      <c r="F495"/>
    </row>
    <row r="496" spans="6:6" x14ac:dyDescent="0.3">
      <c r="F496"/>
    </row>
    <row r="497" spans="6:6" x14ac:dyDescent="0.3">
      <c r="F497"/>
    </row>
    <row r="498" spans="6:6" x14ac:dyDescent="0.3">
      <c r="F498"/>
    </row>
    <row r="499" spans="6:6" x14ac:dyDescent="0.3">
      <c r="F499"/>
    </row>
    <row r="500" spans="6:6" x14ac:dyDescent="0.3">
      <c r="F500"/>
    </row>
    <row r="501" spans="6:6" x14ac:dyDescent="0.3">
      <c r="F501"/>
    </row>
    <row r="502" spans="6:6" x14ac:dyDescent="0.3">
      <c r="F502"/>
    </row>
    <row r="503" spans="6:6" x14ac:dyDescent="0.3">
      <c r="F503"/>
    </row>
    <row r="504" spans="6:6" x14ac:dyDescent="0.3">
      <c r="F504"/>
    </row>
    <row r="505" spans="6:6" x14ac:dyDescent="0.3">
      <c r="F505"/>
    </row>
    <row r="506" spans="6:6" x14ac:dyDescent="0.3">
      <c r="F506"/>
    </row>
    <row r="507" spans="6:6" x14ac:dyDescent="0.3">
      <c r="F507"/>
    </row>
    <row r="508" spans="6:6" x14ac:dyDescent="0.3">
      <c r="F508"/>
    </row>
    <row r="509" spans="6:6" x14ac:dyDescent="0.3">
      <c r="F509"/>
    </row>
    <row r="510" spans="6:6" x14ac:dyDescent="0.3">
      <c r="F510"/>
    </row>
    <row r="511" spans="6:6" x14ac:dyDescent="0.3">
      <c r="F511"/>
    </row>
    <row r="512" spans="6:6" x14ac:dyDescent="0.3">
      <c r="F512"/>
    </row>
    <row r="513" spans="6:6" x14ac:dyDescent="0.3">
      <c r="F513"/>
    </row>
    <row r="514" spans="6:6" x14ac:dyDescent="0.3">
      <c r="F514"/>
    </row>
    <row r="515" spans="6:6" x14ac:dyDescent="0.3">
      <c r="F515"/>
    </row>
    <row r="516" spans="6:6" x14ac:dyDescent="0.3">
      <c r="F516"/>
    </row>
    <row r="517" spans="6:6" x14ac:dyDescent="0.3">
      <c r="F517"/>
    </row>
    <row r="518" spans="6:6" x14ac:dyDescent="0.3">
      <c r="F518"/>
    </row>
    <row r="519" spans="6:6" x14ac:dyDescent="0.3">
      <c r="F519"/>
    </row>
    <row r="520" spans="6:6" x14ac:dyDescent="0.3">
      <c r="F520"/>
    </row>
    <row r="521" spans="6:6" x14ac:dyDescent="0.3">
      <c r="F521"/>
    </row>
    <row r="522" spans="6:6" x14ac:dyDescent="0.3">
      <c r="F522"/>
    </row>
    <row r="523" spans="6:6" x14ac:dyDescent="0.3">
      <c r="F523"/>
    </row>
    <row r="524" spans="6:6" x14ac:dyDescent="0.3">
      <c r="F524"/>
    </row>
    <row r="525" spans="6:6" x14ac:dyDescent="0.3">
      <c r="F525"/>
    </row>
    <row r="526" spans="6:6" x14ac:dyDescent="0.3">
      <c r="F526"/>
    </row>
    <row r="527" spans="6:6" x14ac:dyDescent="0.3">
      <c r="F527"/>
    </row>
    <row r="528" spans="6:6" x14ac:dyDescent="0.3">
      <c r="F528"/>
    </row>
    <row r="529" spans="6:6" x14ac:dyDescent="0.3">
      <c r="F529"/>
    </row>
    <row r="530" spans="6:6" x14ac:dyDescent="0.3">
      <c r="F530"/>
    </row>
    <row r="531" spans="6:6" x14ac:dyDescent="0.3">
      <c r="F531"/>
    </row>
    <row r="532" spans="6:6" x14ac:dyDescent="0.3">
      <c r="F532"/>
    </row>
    <row r="533" spans="6:6" x14ac:dyDescent="0.3">
      <c r="F533"/>
    </row>
    <row r="534" spans="6:6" x14ac:dyDescent="0.3">
      <c r="F534"/>
    </row>
    <row r="535" spans="6:6" x14ac:dyDescent="0.3">
      <c r="F535"/>
    </row>
    <row r="536" spans="6:6" x14ac:dyDescent="0.3">
      <c r="F536"/>
    </row>
    <row r="537" spans="6:6" x14ac:dyDescent="0.3">
      <c r="F537"/>
    </row>
    <row r="538" spans="6:6" x14ac:dyDescent="0.3">
      <c r="F538"/>
    </row>
    <row r="539" spans="6:6" x14ac:dyDescent="0.3">
      <c r="F539"/>
    </row>
    <row r="540" spans="6:6" x14ac:dyDescent="0.3">
      <c r="F540"/>
    </row>
    <row r="541" spans="6:6" x14ac:dyDescent="0.3">
      <c r="F541"/>
    </row>
    <row r="542" spans="6:6" x14ac:dyDescent="0.3">
      <c r="F542"/>
    </row>
    <row r="543" spans="6:6" x14ac:dyDescent="0.3">
      <c r="F543"/>
    </row>
    <row r="544" spans="6:6" x14ac:dyDescent="0.3">
      <c r="F544"/>
    </row>
    <row r="545" spans="6:6" x14ac:dyDescent="0.3">
      <c r="F545"/>
    </row>
    <row r="546" spans="6:6" x14ac:dyDescent="0.3">
      <c r="F546"/>
    </row>
    <row r="547" spans="6:6" x14ac:dyDescent="0.3">
      <c r="F547"/>
    </row>
    <row r="548" spans="6:6" x14ac:dyDescent="0.3">
      <c r="F548"/>
    </row>
    <row r="549" spans="6:6" x14ac:dyDescent="0.3">
      <c r="F549"/>
    </row>
    <row r="550" spans="6:6" x14ac:dyDescent="0.3">
      <c r="F550"/>
    </row>
    <row r="551" spans="6:6" x14ac:dyDescent="0.3">
      <c r="F551"/>
    </row>
    <row r="552" spans="6:6" x14ac:dyDescent="0.3">
      <c r="F552"/>
    </row>
    <row r="553" spans="6:6" x14ac:dyDescent="0.3">
      <c r="F553"/>
    </row>
    <row r="554" spans="6:6" x14ac:dyDescent="0.3">
      <c r="F554"/>
    </row>
    <row r="555" spans="6:6" x14ac:dyDescent="0.3">
      <c r="F555"/>
    </row>
    <row r="556" spans="6:6" x14ac:dyDescent="0.3">
      <c r="F556"/>
    </row>
    <row r="557" spans="6:6" x14ac:dyDescent="0.3">
      <c r="F557"/>
    </row>
    <row r="558" spans="6:6" x14ac:dyDescent="0.3">
      <c r="F558"/>
    </row>
    <row r="559" spans="6:6" x14ac:dyDescent="0.3">
      <c r="F559"/>
    </row>
    <row r="560" spans="6:6" x14ac:dyDescent="0.3">
      <c r="F560"/>
    </row>
    <row r="561" spans="6:6" x14ac:dyDescent="0.3">
      <c r="F561"/>
    </row>
    <row r="562" spans="6:6" x14ac:dyDescent="0.3">
      <c r="F562"/>
    </row>
    <row r="563" spans="6:6" x14ac:dyDescent="0.3">
      <c r="F563"/>
    </row>
    <row r="564" spans="6:6" x14ac:dyDescent="0.3">
      <c r="F564"/>
    </row>
    <row r="565" spans="6:6" x14ac:dyDescent="0.3">
      <c r="F565"/>
    </row>
    <row r="566" spans="6:6" x14ac:dyDescent="0.3">
      <c r="F566"/>
    </row>
    <row r="567" spans="6:6" x14ac:dyDescent="0.3">
      <c r="F567"/>
    </row>
    <row r="568" spans="6:6" x14ac:dyDescent="0.3">
      <c r="F568"/>
    </row>
    <row r="569" spans="6:6" x14ac:dyDescent="0.3">
      <c r="F569"/>
    </row>
    <row r="570" spans="6:6" x14ac:dyDescent="0.3">
      <c r="F570"/>
    </row>
    <row r="571" spans="6:6" x14ac:dyDescent="0.3">
      <c r="F571"/>
    </row>
    <row r="572" spans="6:6" x14ac:dyDescent="0.3">
      <c r="F572"/>
    </row>
    <row r="573" spans="6:6" x14ac:dyDescent="0.3">
      <c r="F573"/>
    </row>
    <row r="574" spans="6:6" x14ac:dyDescent="0.3">
      <c r="F574"/>
    </row>
    <row r="575" spans="6:6" x14ac:dyDescent="0.3">
      <c r="F575"/>
    </row>
    <row r="576" spans="6:6" x14ac:dyDescent="0.3">
      <c r="F576"/>
    </row>
    <row r="577" spans="6:6" x14ac:dyDescent="0.3">
      <c r="F577"/>
    </row>
    <row r="578" spans="6:6" x14ac:dyDescent="0.3">
      <c r="F578"/>
    </row>
    <row r="579" spans="6:6" x14ac:dyDescent="0.3">
      <c r="F579"/>
    </row>
    <row r="580" spans="6:6" x14ac:dyDescent="0.3">
      <c r="F580"/>
    </row>
    <row r="581" spans="6:6" x14ac:dyDescent="0.3">
      <c r="F581"/>
    </row>
    <row r="582" spans="6:6" x14ac:dyDescent="0.3">
      <c r="F582"/>
    </row>
    <row r="583" spans="6:6" x14ac:dyDescent="0.3">
      <c r="F583"/>
    </row>
    <row r="584" spans="6:6" x14ac:dyDescent="0.3">
      <c r="F584"/>
    </row>
    <row r="585" spans="6:6" x14ac:dyDescent="0.3">
      <c r="F585"/>
    </row>
    <row r="586" spans="6:6" x14ac:dyDescent="0.3">
      <c r="F586"/>
    </row>
    <row r="587" spans="6:6" x14ac:dyDescent="0.3">
      <c r="F587"/>
    </row>
    <row r="588" spans="6:6" x14ac:dyDescent="0.3">
      <c r="F588"/>
    </row>
    <row r="589" spans="6:6" x14ac:dyDescent="0.3">
      <c r="F589"/>
    </row>
    <row r="590" spans="6:6" x14ac:dyDescent="0.3">
      <c r="F590"/>
    </row>
    <row r="591" spans="6:6" x14ac:dyDescent="0.3">
      <c r="F591"/>
    </row>
    <row r="592" spans="6:6" x14ac:dyDescent="0.3">
      <c r="F592"/>
    </row>
    <row r="593" spans="6:6" x14ac:dyDescent="0.3">
      <c r="F593"/>
    </row>
    <row r="594" spans="6:6" x14ac:dyDescent="0.3">
      <c r="F594"/>
    </row>
    <row r="595" spans="6:6" x14ac:dyDescent="0.3">
      <c r="F595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scale="48" fitToHeight="6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K167"/>
  <sheetViews>
    <sheetView showGridLines="0" view="pageBreakPreview" zoomScale="90" zoomScaleNormal="100" zoomScaleSheetLayoutView="90" workbookViewId="0">
      <selection activeCell="F10" sqref="F10"/>
    </sheetView>
  </sheetViews>
  <sheetFormatPr baseColWidth="10" defaultRowHeight="18.600000000000001" customHeight="1" x14ac:dyDescent="0.3"/>
  <cols>
    <col min="1" max="1" width="16.44140625" customWidth="1"/>
    <col min="2" max="2" width="22" customWidth="1"/>
    <col min="3" max="3" width="12.6640625" customWidth="1"/>
    <col min="4" max="8" width="15.33203125" customWidth="1"/>
    <col min="9" max="9" width="15" style="14" customWidth="1"/>
    <col min="10" max="10" width="12.77734375" customWidth="1"/>
  </cols>
  <sheetData>
    <row r="1" spans="1:10" ht="18.600000000000001" customHeight="1" x14ac:dyDescent="0.3">
      <c r="A1" s="336"/>
      <c r="B1" s="336"/>
      <c r="C1" s="336"/>
      <c r="D1" s="336"/>
      <c r="E1" s="336"/>
      <c r="F1" s="336"/>
      <c r="G1" s="336"/>
    </row>
    <row r="2" spans="1:10" ht="42.6" customHeight="1" x14ac:dyDescent="0.3">
      <c r="A2" s="336" t="s">
        <v>3296</v>
      </c>
      <c r="B2" s="336"/>
      <c r="C2" s="336"/>
      <c r="D2" s="336"/>
      <c r="E2" s="336"/>
      <c r="F2" s="336"/>
      <c r="G2" s="336"/>
    </row>
    <row r="3" spans="1:10" ht="18.600000000000001" customHeight="1" x14ac:dyDescent="0.3">
      <c r="B3" s="2" t="s">
        <v>334</v>
      </c>
      <c r="C3" t="s">
        <v>339</v>
      </c>
      <c r="D3" s="53"/>
      <c r="E3" s="53"/>
      <c r="F3" s="53"/>
      <c r="G3" s="53"/>
      <c r="H3" s="53"/>
      <c r="I3"/>
    </row>
    <row r="4" spans="1:10" ht="18.600000000000001" customHeight="1" x14ac:dyDescent="0.3">
      <c r="B4" s="59" t="s">
        <v>841</v>
      </c>
      <c r="C4" s="53"/>
      <c r="D4" s="53"/>
      <c r="E4" s="53"/>
      <c r="F4" s="53"/>
      <c r="G4" s="53"/>
      <c r="H4" s="53"/>
      <c r="I4"/>
    </row>
    <row r="5" spans="1:10" ht="18.600000000000001" customHeight="1" x14ac:dyDescent="0.3">
      <c r="B5" s="2" t="s">
        <v>338</v>
      </c>
      <c r="C5" s="2" t="s">
        <v>0</v>
      </c>
      <c r="I5"/>
    </row>
    <row r="6" spans="1:10" ht="18.600000000000001" customHeight="1" x14ac:dyDescent="0.3">
      <c r="B6" s="2" t="s">
        <v>205</v>
      </c>
      <c r="C6" s="7" t="s">
        <v>2021</v>
      </c>
      <c r="D6" s="7" t="s">
        <v>2529</v>
      </c>
      <c r="E6" s="7" t="s">
        <v>4065</v>
      </c>
      <c r="F6" s="7" t="s">
        <v>5089</v>
      </c>
      <c r="G6" s="7" t="s">
        <v>5246</v>
      </c>
      <c r="H6" s="7" t="s">
        <v>6650</v>
      </c>
      <c r="I6" s="7" t="s">
        <v>7222</v>
      </c>
      <c r="J6" s="7" t="s">
        <v>206</v>
      </c>
    </row>
    <row r="7" spans="1:10" ht="18.600000000000001" customHeight="1" x14ac:dyDescent="0.3">
      <c r="B7" t="s">
        <v>326</v>
      </c>
      <c r="C7" s="60">
        <v>793.9</v>
      </c>
      <c r="D7" s="60">
        <v>467.25</v>
      </c>
      <c r="E7" s="60">
        <v>882.06666666666661</v>
      </c>
      <c r="F7" s="60">
        <v>511.58333333333337</v>
      </c>
      <c r="G7" s="60">
        <v>726.71666666666658</v>
      </c>
      <c r="H7" s="60">
        <v>578.54999999999995</v>
      </c>
      <c r="I7" s="60">
        <v>682.41666666666674</v>
      </c>
      <c r="J7" s="58">
        <v>4642.4833333333336</v>
      </c>
    </row>
    <row r="8" spans="1:10" ht="18.600000000000001" customHeight="1" x14ac:dyDescent="0.3">
      <c r="B8" t="s">
        <v>236</v>
      </c>
      <c r="C8" s="60">
        <v>887.36666666666656</v>
      </c>
      <c r="D8" s="60">
        <v>249.95</v>
      </c>
      <c r="E8" s="60">
        <v>278.01666666666665</v>
      </c>
      <c r="F8" s="60">
        <v>992.81666666666661</v>
      </c>
      <c r="G8" s="60">
        <v>1012.05</v>
      </c>
      <c r="H8" s="60">
        <v>311.33333333333331</v>
      </c>
      <c r="I8" s="60">
        <v>760.23333333333335</v>
      </c>
      <c r="J8" s="58">
        <v>4491.7666666666664</v>
      </c>
    </row>
    <row r="9" spans="1:10" ht="18.600000000000001" customHeight="1" x14ac:dyDescent="0.3">
      <c r="B9" t="s">
        <v>960</v>
      </c>
      <c r="C9" s="5">
        <v>638.51666666666665</v>
      </c>
      <c r="D9" s="5">
        <v>672.76666666666665</v>
      </c>
      <c r="E9" s="5">
        <v>830.46666666666658</v>
      </c>
      <c r="F9" s="5">
        <v>713.86666666666656</v>
      </c>
      <c r="G9" s="5">
        <v>380.91666666666669</v>
      </c>
      <c r="H9" s="5">
        <v>263.5</v>
      </c>
      <c r="I9" s="5">
        <v>793.36666666666667</v>
      </c>
      <c r="J9" s="15">
        <v>4293.3999999999996</v>
      </c>
    </row>
    <row r="10" spans="1:10" ht="18.600000000000001" customHeight="1" x14ac:dyDescent="0.3">
      <c r="B10" t="s">
        <v>3240</v>
      </c>
      <c r="C10" s="5">
        <v>810.93333333333339</v>
      </c>
      <c r="D10" s="5">
        <v>0</v>
      </c>
      <c r="E10" s="5"/>
      <c r="F10" s="5">
        <v>271.90000000000003</v>
      </c>
      <c r="G10" s="5">
        <v>1028.6833333333332</v>
      </c>
      <c r="H10" s="5">
        <v>436.38333333333333</v>
      </c>
      <c r="I10" s="5">
        <v>732.45</v>
      </c>
      <c r="J10" s="15">
        <v>3280.3499999999995</v>
      </c>
    </row>
    <row r="11" spans="1:10" ht="18.600000000000001" customHeight="1" x14ac:dyDescent="0.3">
      <c r="B11" t="s">
        <v>237</v>
      </c>
      <c r="C11" s="5">
        <v>115.75</v>
      </c>
      <c r="D11" s="5">
        <v>585</v>
      </c>
      <c r="E11" s="5">
        <v>572.18333333333328</v>
      </c>
      <c r="F11" s="5">
        <v>548.93333333333339</v>
      </c>
      <c r="G11" s="5">
        <v>208.81666666666666</v>
      </c>
      <c r="H11" s="5">
        <v>142.33333333333334</v>
      </c>
      <c r="I11" s="5">
        <v>427.18333333333334</v>
      </c>
      <c r="J11" s="15">
        <v>2600.2000000000003</v>
      </c>
    </row>
    <row r="12" spans="1:10" ht="18.600000000000001" customHeight="1" x14ac:dyDescent="0.3">
      <c r="B12" t="s">
        <v>961</v>
      </c>
      <c r="C12" s="5">
        <v>381.05</v>
      </c>
      <c r="D12" s="5">
        <v>558.48333333333335</v>
      </c>
      <c r="E12" s="5">
        <v>241</v>
      </c>
      <c r="F12" s="5">
        <v>0</v>
      </c>
      <c r="G12" s="5">
        <v>640.29999999999995</v>
      </c>
      <c r="H12" s="5">
        <v>419.63333333333333</v>
      </c>
      <c r="I12" s="5">
        <v>353.75</v>
      </c>
      <c r="J12" s="15">
        <v>2594.2166666666667</v>
      </c>
    </row>
    <row r="13" spans="1:10" ht="18.600000000000001" customHeight="1" x14ac:dyDescent="0.3">
      <c r="B13" t="s">
        <v>3242</v>
      </c>
      <c r="C13" s="5">
        <v>551.93333317333327</v>
      </c>
      <c r="D13" s="5">
        <v>536.85</v>
      </c>
      <c r="E13" s="5">
        <v>451.04999999999995</v>
      </c>
      <c r="F13" s="5">
        <v>467.31666666666666</v>
      </c>
      <c r="G13" s="5">
        <v>263.73333333333335</v>
      </c>
      <c r="H13" s="5">
        <v>0</v>
      </c>
      <c r="I13" s="5">
        <v>105.68333333333334</v>
      </c>
      <c r="J13" s="15">
        <v>2376.5666665066665</v>
      </c>
    </row>
    <row r="14" spans="1:10" ht="18.600000000000001" customHeight="1" x14ac:dyDescent="0.3">
      <c r="B14" t="s">
        <v>2586</v>
      </c>
      <c r="C14" s="5">
        <v>119.99999993</v>
      </c>
      <c r="D14" s="5">
        <v>209.74999997999998</v>
      </c>
      <c r="E14" s="5">
        <v>639.63333333333344</v>
      </c>
      <c r="F14" s="5">
        <v>228.74999995999997</v>
      </c>
      <c r="G14" s="5">
        <v>203.15000000000003</v>
      </c>
      <c r="H14" s="5">
        <v>369.48333333333335</v>
      </c>
      <c r="I14" s="5">
        <v>294.5</v>
      </c>
      <c r="J14" s="15">
        <v>2065.2666665366669</v>
      </c>
    </row>
    <row r="15" spans="1:10" ht="18.600000000000001" customHeight="1" x14ac:dyDescent="0.3">
      <c r="B15" t="s">
        <v>2573</v>
      </c>
      <c r="C15" s="5">
        <v>459.93333333333334</v>
      </c>
      <c r="D15" s="5">
        <v>191.63333333333333</v>
      </c>
      <c r="E15" s="5">
        <v>170</v>
      </c>
      <c r="F15" s="5">
        <v>318.33333333333331</v>
      </c>
      <c r="G15" s="5">
        <v>316.63333317333331</v>
      </c>
      <c r="H15" s="5">
        <v>0</v>
      </c>
      <c r="I15" s="5">
        <v>269.76666666666665</v>
      </c>
      <c r="J15" s="15">
        <v>1726.2999998399998</v>
      </c>
    </row>
    <row r="16" spans="1:10" ht="18.600000000000001" customHeight="1" x14ac:dyDescent="0.3">
      <c r="B16" t="s">
        <v>7404</v>
      </c>
      <c r="C16" s="5">
        <v>272.95</v>
      </c>
      <c r="D16" s="5">
        <v>180.23333333333335</v>
      </c>
      <c r="E16" s="5">
        <v>496.43333333333334</v>
      </c>
      <c r="F16" s="5">
        <v>341.45</v>
      </c>
      <c r="G16" s="5"/>
      <c r="H16" s="5"/>
      <c r="I16" s="5"/>
      <c r="J16" s="15">
        <v>1291.0666666666666</v>
      </c>
    </row>
    <row r="17" spans="1:11" ht="18.600000000000001" customHeight="1" x14ac:dyDescent="0.3">
      <c r="B17" t="s">
        <v>7400</v>
      </c>
      <c r="C17" s="60"/>
      <c r="D17" s="60"/>
      <c r="E17" s="60"/>
      <c r="F17" s="60"/>
      <c r="G17" s="60">
        <v>459.01666666666665</v>
      </c>
      <c r="H17" s="60">
        <v>438.76666666666665</v>
      </c>
      <c r="I17" s="60">
        <v>310.74999980999996</v>
      </c>
      <c r="J17" s="58">
        <v>1208.5333331433333</v>
      </c>
    </row>
    <row r="18" spans="1:11" ht="18.600000000000001" customHeight="1" x14ac:dyDescent="0.3">
      <c r="B18" t="s">
        <v>3241</v>
      </c>
      <c r="C18" s="5">
        <v>431.45000000000005</v>
      </c>
      <c r="D18" s="5"/>
      <c r="E18" s="5"/>
      <c r="F18" s="5">
        <v>0</v>
      </c>
      <c r="G18" s="5"/>
      <c r="H18" s="5">
        <v>0</v>
      </c>
      <c r="I18" s="5">
        <v>0</v>
      </c>
      <c r="J18" s="15">
        <v>431.45000000000005</v>
      </c>
    </row>
    <row r="19" spans="1:11" ht="18.600000000000001" customHeight="1" x14ac:dyDescent="0.3">
      <c r="B19" t="s">
        <v>3243</v>
      </c>
      <c r="C19" s="5">
        <v>62.8</v>
      </c>
      <c r="D19" s="5"/>
      <c r="E19" s="5"/>
      <c r="F19" s="5">
        <v>56.733333333333334</v>
      </c>
      <c r="G19" s="5"/>
      <c r="H19" s="5"/>
      <c r="I19" s="5"/>
      <c r="J19" s="15">
        <v>119.53333333333333</v>
      </c>
    </row>
    <row r="20" spans="1:11" ht="18.600000000000001" customHeight="1" x14ac:dyDescent="0.3">
      <c r="A20" s="53"/>
      <c r="B20" s="53"/>
      <c r="I20"/>
    </row>
    <row r="21" spans="1:11" ht="18.600000000000001" customHeight="1" x14ac:dyDescent="0.3">
      <c r="A21" s="53"/>
      <c r="B21" s="53"/>
      <c r="I21"/>
    </row>
    <row r="22" spans="1:11" ht="18.600000000000001" customHeight="1" x14ac:dyDescent="0.3">
      <c r="A22" s="59" t="s">
        <v>842</v>
      </c>
      <c r="B22" s="53"/>
      <c r="C22" s="53"/>
      <c r="D22" s="53"/>
      <c r="E22" s="53"/>
      <c r="F22" s="53"/>
      <c r="G22" s="53"/>
    </row>
    <row r="23" spans="1:11" ht="18.600000000000001" customHeight="1" x14ac:dyDescent="0.3">
      <c r="A23" s="2" t="s">
        <v>338</v>
      </c>
      <c r="D23" s="2" t="s">
        <v>0</v>
      </c>
      <c r="I23"/>
    </row>
    <row r="24" spans="1:11" ht="18.600000000000001" customHeight="1" x14ac:dyDescent="0.3">
      <c r="A24" s="2" t="s">
        <v>334</v>
      </c>
      <c r="B24" s="2" t="s">
        <v>205</v>
      </c>
      <c r="C24" s="2" t="s">
        <v>69</v>
      </c>
      <c r="D24" t="s">
        <v>2021</v>
      </c>
      <c r="E24" t="s">
        <v>2529</v>
      </c>
      <c r="F24" t="s">
        <v>4065</v>
      </c>
      <c r="G24" t="s">
        <v>5089</v>
      </c>
      <c r="H24" t="s">
        <v>5246</v>
      </c>
      <c r="I24" t="s">
        <v>6650</v>
      </c>
      <c r="J24" t="s">
        <v>7222</v>
      </c>
      <c r="K24" t="s">
        <v>206</v>
      </c>
    </row>
    <row r="25" spans="1:11" ht="18.600000000000001" customHeight="1" x14ac:dyDescent="0.3">
      <c r="A25" t="s">
        <v>339</v>
      </c>
      <c r="B25" t="s">
        <v>326</v>
      </c>
      <c r="C25" t="s">
        <v>459</v>
      </c>
      <c r="D25" s="5">
        <v>304.36666666666667</v>
      </c>
      <c r="E25" s="5"/>
      <c r="F25" s="5">
        <v>186.63333333333333</v>
      </c>
      <c r="G25" s="5"/>
      <c r="H25" s="5">
        <v>217.23333333333335</v>
      </c>
      <c r="I25" s="5">
        <v>219.7</v>
      </c>
      <c r="J25" s="5">
        <v>60.016666666666666</v>
      </c>
      <c r="K25" s="15">
        <v>987.95</v>
      </c>
    </row>
    <row r="26" spans="1:11" ht="18.600000000000001" customHeight="1" x14ac:dyDescent="0.3">
      <c r="C26" t="s">
        <v>2120</v>
      </c>
      <c r="D26" s="5">
        <v>210.1</v>
      </c>
      <c r="E26" s="5">
        <v>213.41666666666666</v>
      </c>
      <c r="F26" s="5">
        <v>257.36666666666667</v>
      </c>
      <c r="G26" s="5">
        <v>0</v>
      </c>
      <c r="H26" s="5"/>
      <c r="I26" s="5">
        <v>0</v>
      </c>
      <c r="J26" s="5">
        <v>249.71666666666667</v>
      </c>
      <c r="K26" s="15">
        <v>930.6</v>
      </c>
    </row>
    <row r="27" spans="1:11" ht="18.600000000000001" customHeight="1" x14ac:dyDescent="0.3">
      <c r="C27" t="s">
        <v>73</v>
      </c>
      <c r="D27" s="5"/>
      <c r="E27" s="5"/>
      <c r="F27" s="5">
        <v>181.58333333333331</v>
      </c>
      <c r="G27" s="5">
        <v>298.38333333333333</v>
      </c>
      <c r="H27" s="5">
        <v>246.78333333333333</v>
      </c>
      <c r="I27" s="5"/>
      <c r="J27" s="5"/>
      <c r="K27" s="15">
        <v>726.75</v>
      </c>
    </row>
    <row r="28" spans="1:11" ht="18.600000000000001" customHeight="1" x14ac:dyDescent="0.3">
      <c r="C28" t="s">
        <v>3212</v>
      </c>
      <c r="D28" s="5"/>
      <c r="E28" s="5">
        <v>253.83333333333334</v>
      </c>
      <c r="F28" s="5"/>
      <c r="G28" s="5"/>
      <c r="H28" s="5">
        <v>129.64999999999998</v>
      </c>
      <c r="I28" s="5"/>
      <c r="J28" s="5">
        <v>284.48333333333335</v>
      </c>
      <c r="K28" s="15">
        <v>667.9666666666667</v>
      </c>
    </row>
    <row r="29" spans="1:11" ht="18.600000000000001" customHeight="1" x14ac:dyDescent="0.3">
      <c r="C29" t="s">
        <v>2025</v>
      </c>
      <c r="D29" s="5">
        <v>279.43333333333334</v>
      </c>
      <c r="E29" s="5"/>
      <c r="F29" s="5">
        <v>256.48333333333335</v>
      </c>
      <c r="G29" s="5"/>
      <c r="H29" s="5"/>
      <c r="I29" s="5"/>
      <c r="J29" s="5">
        <v>88.2</v>
      </c>
      <c r="K29" s="15">
        <v>624.11666666666679</v>
      </c>
    </row>
    <row r="30" spans="1:11" ht="18.600000000000001" customHeight="1" x14ac:dyDescent="0.3">
      <c r="C30" t="s">
        <v>3250</v>
      </c>
      <c r="D30" s="5"/>
      <c r="E30" s="5">
        <v>0</v>
      </c>
      <c r="F30" s="5"/>
      <c r="G30" s="5">
        <v>109.11666666666667</v>
      </c>
      <c r="H30" s="5">
        <v>133.05000000000001</v>
      </c>
      <c r="I30" s="5">
        <v>193.58333333333334</v>
      </c>
      <c r="J30" s="5"/>
      <c r="K30" s="15">
        <v>435.75</v>
      </c>
    </row>
    <row r="31" spans="1:11" ht="18.600000000000001" customHeight="1" x14ac:dyDescent="0.3">
      <c r="C31" t="s">
        <v>3251</v>
      </c>
      <c r="D31" s="5">
        <v>0</v>
      </c>
      <c r="E31" s="5">
        <v>0</v>
      </c>
      <c r="F31" s="5"/>
      <c r="G31" s="5">
        <v>104.08333333333334</v>
      </c>
      <c r="H31" s="5"/>
      <c r="I31" s="5">
        <v>165.26666666666668</v>
      </c>
      <c r="J31" s="5"/>
      <c r="K31" s="15">
        <v>269.35000000000002</v>
      </c>
    </row>
    <row r="32" spans="1:11" ht="18.600000000000001" customHeight="1" x14ac:dyDescent="0.3">
      <c r="B32" s="29" t="s">
        <v>331</v>
      </c>
      <c r="C32" s="29"/>
      <c r="D32" s="35">
        <v>793.9</v>
      </c>
      <c r="E32" s="35">
        <v>467.25</v>
      </c>
      <c r="F32" s="35">
        <v>882.06666666666672</v>
      </c>
      <c r="G32" s="35">
        <v>511.58333333333337</v>
      </c>
      <c r="H32" s="35">
        <v>726.71666666666658</v>
      </c>
      <c r="I32" s="35">
        <v>578.55000000000007</v>
      </c>
      <c r="J32" s="35">
        <v>682.41666666666674</v>
      </c>
      <c r="K32" s="54">
        <v>4642.4833333333336</v>
      </c>
    </row>
    <row r="33" spans="2:11" ht="18.600000000000001" customHeight="1" x14ac:dyDescent="0.3">
      <c r="B33" t="s">
        <v>236</v>
      </c>
      <c r="C33" t="s">
        <v>2037</v>
      </c>
      <c r="D33" s="5">
        <v>280</v>
      </c>
      <c r="E33" s="5">
        <v>249.95</v>
      </c>
      <c r="F33" s="5">
        <v>278.01666666666665</v>
      </c>
      <c r="G33" s="5">
        <v>243.2833333333333</v>
      </c>
      <c r="H33" s="5">
        <v>199.78333333333333</v>
      </c>
      <c r="I33" s="5">
        <v>0</v>
      </c>
      <c r="J33" s="5">
        <v>289.53333333333336</v>
      </c>
      <c r="K33" s="15">
        <v>1540.5666666666666</v>
      </c>
    </row>
    <row r="34" spans="2:11" ht="18.600000000000001" customHeight="1" x14ac:dyDescent="0.3">
      <c r="C34" t="s">
        <v>475</v>
      </c>
      <c r="D34" s="5">
        <v>284.48333333333335</v>
      </c>
      <c r="E34" s="5">
        <v>0</v>
      </c>
      <c r="F34" s="5">
        <v>0</v>
      </c>
      <c r="G34" s="5"/>
      <c r="H34" s="5">
        <v>299.95</v>
      </c>
      <c r="I34" s="5">
        <v>311.33333333333331</v>
      </c>
      <c r="J34" s="5"/>
      <c r="K34" s="15">
        <v>895.76666666666665</v>
      </c>
    </row>
    <row r="35" spans="2:11" ht="18.600000000000001" customHeight="1" x14ac:dyDescent="0.3">
      <c r="C35" t="s">
        <v>86</v>
      </c>
      <c r="D35" s="5">
        <v>202.06666666666666</v>
      </c>
      <c r="E35" s="5">
        <v>0</v>
      </c>
      <c r="F35" s="5"/>
      <c r="G35" s="5">
        <v>285.86666666666662</v>
      </c>
      <c r="H35" s="5">
        <v>272.58333333333331</v>
      </c>
      <c r="I35" s="5"/>
      <c r="J35" s="5">
        <v>123.45</v>
      </c>
      <c r="K35" s="15">
        <v>883.9666666666667</v>
      </c>
    </row>
    <row r="36" spans="2:11" ht="18.600000000000001" customHeight="1" x14ac:dyDescent="0.3">
      <c r="C36" t="s">
        <v>1051</v>
      </c>
      <c r="D36" s="5">
        <v>120.81666666666666</v>
      </c>
      <c r="E36" s="5"/>
      <c r="F36" s="5"/>
      <c r="G36" s="5">
        <v>211.13333333333335</v>
      </c>
      <c r="H36" s="5">
        <v>239.73333333333335</v>
      </c>
      <c r="I36" s="5"/>
      <c r="J36" s="5">
        <v>180.08333333333334</v>
      </c>
      <c r="K36" s="15">
        <v>751.76666666666677</v>
      </c>
    </row>
    <row r="37" spans="2:11" ht="18.600000000000001" customHeight="1" x14ac:dyDescent="0.3">
      <c r="C37" t="s">
        <v>72</v>
      </c>
      <c r="D37" s="5"/>
      <c r="E37" s="5">
        <v>0</v>
      </c>
      <c r="F37" s="5"/>
      <c r="G37" s="5">
        <v>252.53333333333333</v>
      </c>
      <c r="H37" s="5"/>
      <c r="I37" s="5"/>
      <c r="J37" s="5">
        <v>167.16666666666666</v>
      </c>
      <c r="K37" s="15">
        <v>419.7</v>
      </c>
    </row>
    <row r="38" spans="2:11" ht="18.600000000000001" customHeight="1" x14ac:dyDescent="0.3">
      <c r="C38" t="s">
        <v>80</v>
      </c>
      <c r="D38" s="5"/>
      <c r="E38" s="5"/>
      <c r="F38" s="5">
        <v>0</v>
      </c>
      <c r="G38" s="5"/>
      <c r="H38" s="5"/>
      <c r="I38" s="5"/>
      <c r="J38" s="5"/>
      <c r="K38" s="15">
        <v>0</v>
      </c>
    </row>
    <row r="39" spans="2:11" ht="18.600000000000001" customHeight="1" x14ac:dyDescent="0.3">
      <c r="B39" s="29" t="s">
        <v>238</v>
      </c>
      <c r="C39" s="29"/>
      <c r="D39" s="35">
        <v>887.36666666666667</v>
      </c>
      <c r="E39" s="35">
        <v>249.95</v>
      </c>
      <c r="F39" s="35">
        <v>278.01666666666665</v>
      </c>
      <c r="G39" s="35">
        <v>992.81666666666661</v>
      </c>
      <c r="H39" s="35">
        <v>1012.05</v>
      </c>
      <c r="I39" s="35">
        <v>311.33333333333331</v>
      </c>
      <c r="J39" s="35">
        <v>760.23333333333335</v>
      </c>
      <c r="K39" s="54">
        <v>4491.7666666666664</v>
      </c>
    </row>
    <row r="40" spans="2:11" ht="18.600000000000001" customHeight="1" x14ac:dyDescent="0.3">
      <c r="B40" t="s">
        <v>960</v>
      </c>
      <c r="C40" t="s">
        <v>460</v>
      </c>
      <c r="D40" s="5">
        <v>255</v>
      </c>
      <c r="E40" s="5">
        <v>127.75</v>
      </c>
      <c r="F40" s="5">
        <v>314.89999999999998</v>
      </c>
      <c r="G40" s="5">
        <v>222.34999999999997</v>
      </c>
      <c r="H40" s="5">
        <v>0</v>
      </c>
      <c r="I40" s="5">
        <v>263.5</v>
      </c>
      <c r="J40" s="5">
        <v>320</v>
      </c>
      <c r="K40" s="15">
        <v>1503.5</v>
      </c>
    </row>
    <row r="41" spans="2:11" ht="18.600000000000001" customHeight="1" x14ac:dyDescent="0.3">
      <c r="C41" t="s">
        <v>672</v>
      </c>
      <c r="D41" s="5">
        <v>203.16666666666666</v>
      </c>
      <c r="E41" s="5">
        <v>163.18333333333334</v>
      </c>
      <c r="F41" s="5">
        <v>137.31666666666666</v>
      </c>
      <c r="G41" s="5">
        <v>314.83333333333331</v>
      </c>
      <c r="H41" s="5"/>
      <c r="I41" s="5"/>
      <c r="J41" s="5">
        <v>122.16666666666667</v>
      </c>
      <c r="K41" s="15">
        <v>940.66666666666663</v>
      </c>
    </row>
    <row r="42" spans="2:11" ht="18.600000000000001" customHeight="1" x14ac:dyDescent="0.3">
      <c r="C42" t="s">
        <v>221</v>
      </c>
      <c r="D42" s="5">
        <v>104.38333333333333</v>
      </c>
      <c r="E42" s="5"/>
      <c r="F42" s="5">
        <v>247.08333333333334</v>
      </c>
      <c r="G42" s="5">
        <v>176.68333333333331</v>
      </c>
      <c r="H42" s="5">
        <v>172.60000000000002</v>
      </c>
      <c r="I42" s="5">
        <v>0</v>
      </c>
      <c r="J42" s="5">
        <v>153.19999999999999</v>
      </c>
      <c r="K42" s="15">
        <v>853.95</v>
      </c>
    </row>
    <row r="43" spans="2:11" ht="18.600000000000001" customHeight="1" x14ac:dyDescent="0.3">
      <c r="C43" t="s">
        <v>85</v>
      </c>
      <c r="D43" s="5">
        <v>75.966666666666669</v>
      </c>
      <c r="E43" s="5">
        <v>244.9</v>
      </c>
      <c r="F43" s="5">
        <v>131.16666666666666</v>
      </c>
      <c r="G43" s="5"/>
      <c r="H43" s="5"/>
      <c r="I43" s="5"/>
      <c r="J43" s="5"/>
      <c r="K43" s="15">
        <v>452.0333333333333</v>
      </c>
    </row>
    <row r="44" spans="2:11" ht="18.600000000000001" customHeight="1" x14ac:dyDescent="0.3">
      <c r="C44" t="s">
        <v>482</v>
      </c>
      <c r="D44" s="5"/>
      <c r="E44" s="5"/>
      <c r="F44" s="5"/>
      <c r="G44" s="5">
        <v>0</v>
      </c>
      <c r="H44" s="5">
        <v>123.23333333333332</v>
      </c>
      <c r="I44" s="5"/>
      <c r="J44" s="5">
        <v>198</v>
      </c>
      <c r="K44" s="15">
        <v>321.23333333333335</v>
      </c>
    </row>
    <row r="45" spans="2:11" ht="18.600000000000001" customHeight="1" x14ac:dyDescent="0.3">
      <c r="C45" t="s">
        <v>78</v>
      </c>
      <c r="D45" s="5"/>
      <c r="E45" s="5">
        <v>136.93333333333334</v>
      </c>
      <c r="F45" s="5"/>
      <c r="G45" s="5"/>
      <c r="H45" s="5">
        <v>85.083333333333314</v>
      </c>
      <c r="I45" s="5">
        <v>0</v>
      </c>
      <c r="J45" s="5"/>
      <c r="K45" s="15">
        <v>222.01666666666665</v>
      </c>
    </row>
    <row r="46" spans="2:11" ht="18.600000000000001" customHeight="1" x14ac:dyDescent="0.3">
      <c r="B46" s="29" t="s">
        <v>963</v>
      </c>
      <c r="C46" s="29"/>
      <c r="D46" s="35">
        <v>638.51666666666665</v>
      </c>
      <c r="E46" s="35">
        <v>672.76666666666665</v>
      </c>
      <c r="F46" s="35">
        <v>830.46666666666658</v>
      </c>
      <c r="G46" s="35">
        <v>713.86666666666656</v>
      </c>
      <c r="H46" s="35">
        <v>380.91666666666663</v>
      </c>
      <c r="I46" s="35">
        <v>263.5</v>
      </c>
      <c r="J46" s="35">
        <v>793.36666666666667</v>
      </c>
      <c r="K46" s="54">
        <v>4293.3999999999996</v>
      </c>
    </row>
    <row r="47" spans="2:11" ht="18.600000000000001" customHeight="1" x14ac:dyDescent="0.3">
      <c r="B47" t="s">
        <v>3240</v>
      </c>
      <c r="C47" t="s">
        <v>3255</v>
      </c>
      <c r="D47" s="5">
        <v>273.88333333333333</v>
      </c>
      <c r="E47" s="5">
        <v>0</v>
      </c>
      <c r="F47" s="5"/>
      <c r="G47" s="5">
        <v>271.90000000000003</v>
      </c>
      <c r="H47" s="5">
        <v>275.26666666666665</v>
      </c>
      <c r="I47" s="5">
        <v>284.89999999999998</v>
      </c>
      <c r="J47" s="5"/>
      <c r="K47" s="15">
        <v>1105.9499999999998</v>
      </c>
    </row>
    <row r="48" spans="2:11" ht="18.600000000000001" customHeight="1" x14ac:dyDescent="0.3">
      <c r="C48" t="s">
        <v>2046</v>
      </c>
      <c r="D48" s="5">
        <v>217.05</v>
      </c>
      <c r="E48" s="5"/>
      <c r="F48" s="5"/>
      <c r="G48" s="5">
        <v>0</v>
      </c>
      <c r="H48" s="5">
        <v>224.58333333333331</v>
      </c>
      <c r="I48" s="5">
        <v>0</v>
      </c>
      <c r="J48" s="5">
        <v>244.58333333333334</v>
      </c>
      <c r="K48" s="15">
        <v>686.2166666666667</v>
      </c>
    </row>
    <row r="49" spans="2:11" ht="18.600000000000001" customHeight="1" x14ac:dyDescent="0.3">
      <c r="C49" t="s">
        <v>71</v>
      </c>
      <c r="D49" s="5">
        <v>0</v>
      </c>
      <c r="E49" s="5">
        <v>0</v>
      </c>
      <c r="F49" s="5"/>
      <c r="G49" s="5">
        <v>0</v>
      </c>
      <c r="H49" s="5">
        <v>280.3</v>
      </c>
      <c r="I49" s="5">
        <v>151.48333333333335</v>
      </c>
      <c r="J49" s="5">
        <v>233.05</v>
      </c>
      <c r="K49" s="15">
        <v>664.83333333333337</v>
      </c>
    </row>
    <row r="50" spans="2:11" ht="18.600000000000001" customHeight="1" x14ac:dyDescent="0.3">
      <c r="C50" t="s">
        <v>3247</v>
      </c>
      <c r="D50" s="5"/>
      <c r="E50" s="5">
        <v>0</v>
      </c>
      <c r="F50" s="5"/>
      <c r="G50" s="5"/>
      <c r="H50" s="5">
        <v>248.53333333333333</v>
      </c>
      <c r="I50" s="5"/>
      <c r="J50" s="5">
        <v>254.81666666666666</v>
      </c>
      <c r="K50" s="15">
        <v>503.35</v>
      </c>
    </row>
    <row r="51" spans="2:11" ht="18.600000000000001" customHeight="1" x14ac:dyDescent="0.3">
      <c r="C51" t="s">
        <v>70</v>
      </c>
      <c r="D51" s="5">
        <v>320</v>
      </c>
      <c r="E51" s="5">
        <v>0</v>
      </c>
      <c r="F51" s="5"/>
      <c r="G51" s="5"/>
      <c r="H51" s="5"/>
      <c r="I51" s="5">
        <v>0</v>
      </c>
      <c r="J51" s="5">
        <v>0</v>
      </c>
      <c r="K51" s="15">
        <v>320</v>
      </c>
    </row>
    <row r="52" spans="2:11" ht="18.600000000000001" customHeight="1" x14ac:dyDescent="0.3">
      <c r="C52" t="s">
        <v>207</v>
      </c>
      <c r="D52" s="5"/>
      <c r="E52" s="5"/>
      <c r="F52" s="5"/>
      <c r="G52" s="5">
        <v>0</v>
      </c>
      <c r="H52" s="5"/>
      <c r="I52" s="5"/>
      <c r="J52" s="5"/>
      <c r="K52" s="15">
        <v>0</v>
      </c>
    </row>
    <row r="53" spans="2:11" ht="18.600000000000001" customHeight="1" x14ac:dyDescent="0.3">
      <c r="B53" s="29" t="s">
        <v>3258</v>
      </c>
      <c r="C53" s="29"/>
      <c r="D53" s="35">
        <v>810.93333333333339</v>
      </c>
      <c r="E53" s="35">
        <v>0</v>
      </c>
      <c r="F53" s="35"/>
      <c r="G53" s="35">
        <v>271.90000000000003</v>
      </c>
      <c r="H53" s="35">
        <v>1028.6833333333332</v>
      </c>
      <c r="I53" s="35">
        <v>436.38333333333333</v>
      </c>
      <c r="J53" s="35">
        <v>732.45</v>
      </c>
      <c r="K53" s="54">
        <v>3280.35</v>
      </c>
    </row>
    <row r="54" spans="2:11" ht="18.600000000000001" customHeight="1" x14ac:dyDescent="0.3">
      <c r="B54" t="s">
        <v>237</v>
      </c>
      <c r="C54" t="s">
        <v>3210</v>
      </c>
      <c r="D54" s="5"/>
      <c r="E54" s="5">
        <v>263</v>
      </c>
      <c r="F54" s="5">
        <v>263</v>
      </c>
      <c r="G54" s="5">
        <v>255.86666666666667</v>
      </c>
      <c r="H54" s="5">
        <v>0</v>
      </c>
      <c r="I54" s="5">
        <v>0</v>
      </c>
      <c r="J54" s="5">
        <v>260</v>
      </c>
      <c r="K54" s="15">
        <v>1041.8666666666668</v>
      </c>
    </row>
    <row r="55" spans="2:11" ht="18.600000000000001" customHeight="1" x14ac:dyDescent="0.3">
      <c r="C55" t="s">
        <v>234</v>
      </c>
      <c r="D55" s="5">
        <v>0</v>
      </c>
      <c r="E55" s="5">
        <v>322</v>
      </c>
      <c r="F55" s="5">
        <v>205.15</v>
      </c>
      <c r="G55" s="5">
        <v>293.06666666666666</v>
      </c>
      <c r="H55" s="5">
        <v>208.81666666666666</v>
      </c>
      <c r="I55" s="5"/>
      <c r="J55" s="5"/>
      <c r="K55" s="15">
        <v>1029.0333333333333</v>
      </c>
    </row>
    <row r="56" spans="2:11" ht="18.600000000000001" customHeight="1" x14ac:dyDescent="0.3">
      <c r="C56" t="s">
        <v>4119</v>
      </c>
      <c r="D56" s="5"/>
      <c r="E56" s="5"/>
      <c r="F56" s="5">
        <v>104.03333333333333</v>
      </c>
      <c r="G56" s="5"/>
      <c r="H56" s="5"/>
      <c r="I56" s="5">
        <v>142.33333333333334</v>
      </c>
      <c r="J56" s="5"/>
      <c r="K56" s="15">
        <v>246.36666666666667</v>
      </c>
    </row>
    <row r="57" spans="2:11" ht="18.600000000000001" customHeight="1" x14ac:dyDescent="0.3">
      <c r="C57" t="s">
        <v>3245</v>
      </c>
      <c r="D57" s="5"/>
      <c r="E57" s="5"/>
      <c r="F57" s="5"/>
      <c r="G57" s="5"/>
      <c r="H57" s="5"/>
      <c r="I57" s="5">
        <v>0</v>
      </c>
      <c r="J57" s="5">
        <v>167.18333333333334</v>
      </c>
      <c r="K57" s="15">
        <v>167.18333333333334</v>
      </c>
    </row>
    <row r="58" spans="2:11" ht="18.600000000000001" customHeight="1" x14ac:dyDescent="0.3">
      <c r="C58" t="s">
        <v>2065</v>
      </c>
      <c r="D58" s="5">
        <v>115.75</v>
      </c>
      <c r="E58" s="5"/>
      <c r="F58" s="5"/>
      <c r="G58" s="5"/>
      <c r="H58" s="5"/>
      <c r="I58" s="5"/>
      <c r="J58" s="5"/>
      <c r="K58" s="15">
        <v>115.75</v>
      </c>
    </row>
    <row r="59" spans="2:11" ht="18.600000000000001" customHeight="1" x14ac:dyDescent="0.3">
      <c r="B59" s="29" t="s">
        <v>753</v>
      </c>
      <c r="C59" s="29"/>
      <c r="D59" s="35">
        <v>115.75</v>
      </c>
      <c r="E59" s="35">
        <v>585</v>
      </c>
      <c r="F59" s="35">
        <v>572.18333333333339</v>
      </c>
      <c r="G59" s="35">
        <v>548.93333333333339</v>
      </c>
      <c r="H59" s="35">
        <v>208.81666666666666</v>
      </c>
      <c r="I59" s="35">
        <v>142.33333333333334</v>
      </c>
      <c r="J59" s="35">
        <v>427.18333333333334</v>
      </c>
      <c r="K59" s="54">
        <v>2600.2000000000003</v>
      </c>
    </row>
    <row r="60" spans="2:11" ht="18.600000000000001" customHeight="1" x14ac:dyDescent="0.3">
      <c r="B60" t="s">
        <v>961</v>
      </c>
      <c r="C60" t="s">
        <v>1054</v>
      </c>
      <c r="D60" s="5">
        <v>228.5</v>
      </c>
      <c r="E60" s="5">
        <v>249</v>
      </c>
      <c r="F60" s="5">
        <v>241</v>
      </c>
      <c r="G60" s="5"/>
      <c r="H60" s="5">
        <v>233.68333333333331</v>
      </c>
      <c r="I60" s="5">
        <v>242</v>
      </c>
      <c r="J60" s="5">
        <v>240</v>
      </c>
      <c r="K60" s="15">
        <v>1434.1833333333334</v>
      </c>
    </row>
    <row r="61" spans="2:11" ht="18.600000000000001" customHeight="1" x14ac:dyDescent="0.3">
      <c r="C61" t="s">
        <v>2113</v>
      </c>
      <c r="D61" s="5">
        <v>81.716666666666669</v>
      </c>
      <c r="E61" s="5">
        <v>138.15</v>
      </c>
      <c r="F61" s="5">
        <v>0</v>
      </c>
      <c r="G61" s="5">
        <v>0</v>
      </c>
      <c r="H61" s="5">
        <v>200.25</v>
      </c>
      <c r="I61" s="5">
        <v>177.63333333333333</v>
      </c>
      <c r="J61" s="5">
        <v>113.75</v>
      </c>
      <c r="K61" s="15">
        <v>711.5</v>
      </c>
    </row>
    <row r="62" spans="2:11" ht="18.600000000000001" customHeight="1" x14ac:dyDescent="0.3">
      <c r="C62" t="s">
        <v>1189</v>
      </c>
      <c r="D62" s="5">
        <v>70.833333333333329</v>
      </c>
      <c r="E62" s="5">
        <v>171.33333333333334</v>
      </c>
      <c r="F62" s="5">
        <v>0</v>
      </c>
      <c r="G62" s="5"/>
      <c r="H62" s="5">
        <v>206.36666666666667</v>
      </c>
      <c r="I62" s="5"/>
      <c r="J62" s="5"/>
      <c r="K62" s="15">
        <v>448.53333333333336</v>
      </c>
    </row>
    <row r="63" spans="2:11" ht="18.600000000000001" customHeight="1" x14ac:dyDescent="0.3">
      <c r="B63" s="29" t="s">
        <v>962</v>
      </c>
      <c r="C63" s="29"/>
      <c r="D63" s="35">
        <v>381.05</v>
      </c>
      <c r="E63" s="35">
        <v>558.48333333333335</v>
      </c>
      <c r="F63" s="35">
        <v>241</v>
      </c>
      <c r="G63" s="35">
        <v>0</v>
      </c>
      <c r="H63" s="35">
        <v>640.29999999999995</v>
      </c>
      <c r="I63" s="35">
        <v>419.63333333333333</v>
      </c>
      <c r="J63" s="35">
        <v>353.75</v>
      </c>
      <c r="K63" s="54">
        <v>2594.2166666666667</v>
      </c>
    </row>
    <row r="64" spans="2:11" ht="18.600000000000001" customHeight="1" x14ac:dyDescent="0.3">
      <c r="B64" t="s">
        <v>7400</v>
      </c>
      <c r="C64" t="s">
        <v>4109</v>
      </c>
      <c r="D64" s="5"/>
      <c r="E64" s="5"/>
      <c r="F64" s="5">
        <v>325</v>
      </c>
      <c r="G64" s="5"/>
      <c r="H64" s="5">
        <v>163.95000000000002</v>
      </c>
      <c r="I64" s="5">
        <v>157.80000000000001</v>
      </c>
      <c r="J64" s="5">
        <v>194.25</v>
      </c>
      <c r="K64" s="15">
        <v>841</v>
      </c>
    </row>
    <row r="65" spans="2:11" ht="18.600000000000001" customHeight="1" x14ac:dyDescent="0.3">
      <c r="C65" t="s">
        <v>4117</v>
      </c>
      <c r="D65" s="5"/>
      <c r="E65" s="5"/>
      <c r="F65" s="5">
        <v>171.43333333333334</v>
      </c>
      <c r="G65" s="5">
        <v>120.35000000000001</v>
      </c>
      <c r="H65" s="5">
        <v>157.56666666666666</v>
      </c>
      <c r="I65" s="5">
        <v>170.36666666666667</v>
      </c>
      <c r="J65" s="5">
        <v>76.5</v>
      </c>
      <c r="K65" s="15">
        <v>696.2166666666667</v>
      </c>
    </row>
    <row r="66" spans="2:11" ht="18.600000000000001" customHeight="1" x14ac:dyDescent="0.3">
      <c r="C66" t="s">
        <v>84</v>
      </c>
      <c r="D66" s="5">
        <v>272.95</v>
      </c>
      <c r="E66" s="5"/>
      <c r="F66" s="5"/>
      <c r="G66" s="5">
        <v>221.1</v>
      </c>
      <c r="H66" s="5">
        <v>0</v>
      </c>
      <c r="I66" s="5">
        <v>0</v>
      </c>
      <c r="J66" s="5"/>
      <c r="K66" s="15">
        <v>494.04999999999995</v>
      </c>
    </row>
    <row r="67" spans="2:11" ht="18.600000000000001" customHeight="1" x14ac:dyDescent="0.3">
      <c r="C67" t="s">
        <v>3221</v>
      </c>
      <c r="D67" s="5"/>
      <c r="E67" s="5">
        <v>180.23333333333335</v>
      </c>
      <c r="F67" s="5"/>
      <c r="G67" s="5"/>
      <c r="H67" s="5">
        <v>137.5</v>
      </c>
      <c r="I67" s="5">
        <v>110.6</v>
      </c>
      <c r="J67" s="5"/>
      <c r="K67" s="15">
        <v>428.33333333333337</v>
      </c>
    </row>
    <row r="68" spans="2:11" ht="18.600000000000001" customHeight="1" x14ac:dyDescent="0.3">
      <c r="C68" t="s">
        <v>7229</v>
      </c>
      <c r="D68" s="5">
        <v>0</v>
      </c>
      <c r="E68" s="5"/>
      <c r="F68" s="5"/>
      <c r="G68" s="5"/>
      <c r="H68" s="5"/>
      <c r="I68" s="5"/>
      <c r="J68" s="5">
        <v>39.999999809999998</v>
      </c>
      <c r="K68" s="15">
        <v>39.999999809999998</v>
      </c>
    </row>
    <row r="69" spans="2:11" ht="18.600000000000001" customHeight="1" x14ac:dyDescent="0.3">
      <c r="C69" t="s">
        <v>7401</v>
      </c>
      <c r="D69" s="5">
        <v>0</v>
      </c>
      <c r="E69" s="5"/>
      <c r="F69" s="5"/>
      <c r="G69" s="5"/>
      <c r="H69" s="5"/>
      <c r="I69" s="5"/>
      <c r="J69" s="5"/>
      <c r="K69" s="15">
        <v>0</v>
      </c>
    </row>
    <row r="70" spans="2:11" ht="18.600000000000001" customHeight="1" x14ac:dyDescent="0.3">
      <c r="C70" t="s">
        <v>7402</v>
      </c>
      <c r="D70" s="5"/>
      <c r="E70" s="5">
        <v>0</v>
      </c>
      <c r="F70" s="5"/>
      <c r="G70" s="5"/>
      <c r="H70" s="5"/>
      <c r="I70" s="5"/>
      <c r="J70" s="5"/>
      <c r="K70" s="15">
        <v>0</v>
      </c>
    </row>
    <row r="71" spans="2:11" ht="18.600000000000001" customHeight="1" x14ac:dyDescent="0.3">
      <c r="B71" s="29" t="s">
        <v>7403</v>
      </c>
      <c r="C71" s="29"/>
      <c r="D71" s="35">
        <v>272.95</v>
      </c>
      <c r="E71" s="35">
        <v>180.23333333333335</v>
      </c>
      <c r="F71" s="35">
        <v>496.43333333333334</v>
      </c>
      <c r="G71" s="35">
        <v>341.45</v>
      </c>
      <c r="H71" s="35">
        <v>459.01666666666671</v>
      </c>
      <c r="I71" s="35">
        <v>438.76666666666665</v>
      </c>
      <c r="J71" s="35">
        <v>310.74999980999996</v>
      </c>
      <c r="K71" s="54">
        <v>2499.5999998100001</v>
      </c>
    </row>
    <row r="72" spans="2:11" ht="18.600000000000001" customHeight="1" x14ac:dyDescent="0.3">
      <c r="B72" t="s">
        <v>3242</v>
      </c>
      <c r="C72" t="s">
        <v>4110</v>
      </c>
      <c r="D72" s="5">
        <v>208.26666666666665</v>
      </c>
      <c r="E72" s="5"/>
      <c r="F72" s="5">
        <v>262.39999999999998</v>
      </c>
      <c r="G72" s="5">
        <v>0</v>
      </c>
      <c r="H72" s="5">
        <v>263.73333333333335</v>
      </c>
      <c r="I72" s="5">
        <v>0</v>
      </c>
      <c r="J72" s="5">
        <v>0</v>
      </c>
      <c r="K72" s="15">
        <v>734.4</v>
      </c>
    </row>
    <row r="73" spans="2:11" ht="18.600000000000001" customHeight="1" x14ac:dyDescent="0.3">
      <c r="C73" t="s">
        <v>3226</v>
      </c>
      <c r="D73" s="5"/>
      <c r="E73" s="5">
        <v>150.21666666666667</v>
      </c>
      <c r="F73" s="5">
        <v>188.65</v>
      </c>
      <c r="G73" s="5">
        <v>247.66666666666666</v>
      </c>
      <c r="H73" s="5"/>
      <c r="I73" s="5"/>
      <c r="J73" s="5">
        <v>0</v>
      </c>
      <c r="K73" s="15">
        <v>586.5333333333333</v>
      </c>
    </row>
    <row r="74" spans="2:11" ht="18.600000000000001" customHeight="1" x14ac:dyDescent="0.3">
      <c r="C74" t="s">
        <v>1052</v>
      </c>
      <c r="D74" s="5">
        <v>183.66666666666666</v>
      </c>
      <c r="E74" s="5">
        <v>155.51666666666665</v>
      </c>
      <c r="F74" s="5">
        <v>0</v>
      </c>
      <c r="G74" s="5"/>
      <c r="H74" s="5"/>
      <c r="I74" s="5">
        <v>0</v>
      </c>
      <c r="J74" s="5">
        <v>105.68333333333334</v>
      </c>
      <c r="K74" s="15">
        <v>444.86666666666662</v>
      </c>
    </row>
    <row r="75" spans="2:11" ht="18.600000000000001" customHeight="1" x14ac:dyDescent="0.3">
      <c r="C75" t="s">
        <v>235</v>
      </c>
      <c r="D75" s="5">
        <v>79.999999990000006</v>
      </c>
      <c r="E75" s="5">
        <v>231.11666666666667</v>
      </c>
      <c r="F75" s="5"/>
      <c r="G75" s="5">
        <v>0</v>
      </c>
      <c r="H75" s="5"/>
      <c r="I75" s="5"/>
      <c r="J75" s="5"/>
      <c r="K75" s="15">
        <v>311.11666665666667</v>
      </c>
    </row>
    <row r="76" spans="2:11" ht="18.600000000000001" customHeight="1" x14ac:dyDescent="0.3">
      <c r="C76" t="s">
        <v>74</v>
      </c>
      <c r="D76" s="5">
        <v>79.999999849999995</v>
      </c>
      <c r="E76" s="5"/>
      <c r="F76" s="5"/>
      <c r="G76" s="5">
        <v>219.65</v>
      </c>
      <c r="H76" s="5"/>
      <c r="I76" s="5"/>
      <c r="J76" s="5"/>
      <c r="K76" s="15">
        <v>299.64999984999997</v>
      </c>
    </row>
    <row r="77" spans="2:11" ht="18.600000000000001" customHeight="1" x14ac:dyDescent="0.3">
      <c r="C77" t="s">
        <v>3252</v>
      </c>
      <c r="D77" s="5"/>
      <c r="E77" s="5">
        <v>0</v>
      </c>
      <c r="F77" s="5"/>
      <c r="G77" s="5"/>
      <c r="H77" s="5"/>
      <c r="I77" s="5"/>
      <c r="J77" s="5"/>
      <c r="K77" s="15">
        <v>0</v>
      </c>
    </row>
    <row r="78" spans="2:11" ht="18.600000000000001" customHeight="1" x14ac:dyDescent="0.3">
      <c r="B78" s="29" t="s">
        <v>3257</v>
      </c>
      <c r="C78" s="29"/>
      <c r="D78" s="35">
        <v>551.93333317333327</v>
      </c>
      <c r="E78" s="35">
        <v>536.85</v>
      </c>
      <c r="F78" s="35">
        <v>451.04999999999995</v>
      </c>
      <c r="G78" s="35">
        <v>467.31666666666666</v>
      </c>
      <c r="H78" s="35">
        <v>263.73333333333335</v>
      </c>
      <c r="I78" s="35">
        <v>0</v>
      </c>
      <c r="J78" s="35">
        <v>105.68333333333334</v>
      </c>
      <c r="K78" s="54">
        <v>2376.5666665066665</v>
      </c>
    </row>
    <row r="79" spans="2:11" ht="18.600000000000001" customHeight="1" x14ac:dyDescent="0.3">
      <c r="B79" t="s">
        <v>2586</v>
      </c>
      <c r="C79" t="s">
        <v>225</v>
      </c>
      <c r="D79" s="5">
        <v>119.99999993</v>
      </c>
      <c r="E79" s="5">
        <v>125.75</v>
      </c>
      <c r="F79" s="5">
        <v>267.81666666666666</v>
      </c>
      <c r="G79" s="5">
        <v>146.94999999999999</v>
      </c>
      <c r="H79" s="5">
        <v>0</v>
      </c>
      <c r="I79" s="5">
        <v>123.06666666666666</v>
      </c>
      <c r="J79" s="5">
        <v>152.46666666666667</v>
      </c>
      <c r="K79" s="15">
        <v>936.04999993000001</v>
      </c>
    </row>
    <row r="80" spans="2:11" ht="18.600000000000001" customHeight="1" x14ac:dyDescent="0.3">
      <c r="C80" t="s">
        <v>3205</v>
      </c>
      <c r="D80" s="5">
        <v>0</v>
      </c>
      <c r="E80" s="5">
        <v>83.999999979999998</v>
      </c>
      <c r="F80" s="5">
        <v>129.16666666666669</v>
      </c>
      <c r="G80" s="5"/>
      <c r="H80" s="5">
        <v>99.050000000000011</v>
      </c>
      <c r="I80" s="5">
        <v>128.43333333333334</v>
      </c>
      <c r="J80" s="5"/>
      <c r="K80" s="15">
        <v>440.64999998000002</v>
      </c>
    </row>
    <row r="81" spans="1:11" ht="18.600000000000001" customHeight="1" x14ac:dyDescent="0.3">
      <c r="C81" t="s">
        <v>481</v>
      </c>
      <c r="D81" s="5">
        <v>0</v>
      </c>
      <c r="E81" s="5">
        <v>0</v>
      </c>
      <c r="F81" s="5">
        <v>242.65</v>
      </c>
      <c r="G81" s="5">
        <v>81.799999959999994</v>
      </c>
      <c r="H81" s="5">
        <v>104.10000000000001</v>
      </c>
      <c r="I81" s="5">
        <v>0</v>
      </c>
      <c r="J81" s="5"/>
      <c r="K81" s="15">
        <v>428.54999996000004</v>
      </c>
    </row>
    <row r="82" spans="1:11" ht="18.600000000000001" customHeight="1" x14ac:dyDescent="0.3">
      <c r="C82" t="s">
        <v>465</v>
      </c>
      <c r="D82" s="5"/>
      <c r="E82" s="5"/>
      <c r="F82" s="5"/>
      <c r="G82" s="5"/>
      <c r="H82" s="5"/>
      <c r="I82" s="5">
        <v>117.98333333333333</v>
      </c>
      <c r="J82" s="5">
        <v>142.03333333333333</v>
      </c>
      <c r="K82" s="15">
        <v>260.01666666666665</v>
      </c>
    </row>
    <row r="83" spans="1:11" ht="18.600000000000001" customHeight="1" x14ac:dyDescent="0.3">
      <c r="C83" t="s">
        <v>3249</v>
      </c>
      <c r="D83" s="5">
        <v>0</v>
      </c>
      <c r="E83" s="5"/>
      <c r="F83" s="5"/>
      <c r="G83" s="5"/>
      <c r="H83" s="5"/>
      <c r="I83" s="5"/>
      <c r="J83" s="5"/>
      <c r="K83" s="15">
        <v>0</v>
      </c>
    </row>
    <row r="84" spans="1:11" ht="18.600000000000001" customHeight="1" x14ac:dyDescent="0.3">
      <c r="B84" s="29" t="s">
        <v>3261</v>
      </c>
      <c r="C84" s="29"/>
      <c r="D84" s="35">
        <v>119.99999993</v>
      </c>
      <c r="E84" s="35">
        <v>209.74999997999998</v>
      </c>
      <c r="F84" s="35">
        <v>639.63333333333344</v>
      </c>
      <c r="G84" s="35">
        <v>228.74999995999997</v>
      </c>
      <c r="H84" s="35">
        <v>203.15000000000003</v>
      </c>
      <c r="I84" s="35">
        <v>369.48333333333335</v>
      </c>
      <c r="J84" s="35">
        <v>294.5</v>
      </c>
      <c r="K84" s="54">
        <v>2065.2666665366669</v>
      </c>
    </row>
    <row r="85" spans="1:11" ht="18.600000000000001" customHeight="1" x14ac:dyDescent="0.3">
      <c r="B85" t="s">
        <v>2573</v>
      </c>
      <c r="C85" t="s">
        <v>83</v>
      </c>
      <c r="D85" s="5">
        <v>172.78333333333333</v>
      </c>
      <c r="E85" s="5">
        <v>191.63333333333333</v>
      </c>
      <c r="F85" s="5">
        <v>170</v>
      </c>
      <c r="G85" s="5">
        <v>172.26666666666665</v>
      </c>
      <c r="H85" s="5">
        <v>0</v>
      </c>
      <c r="I85" s="5">
        <v>0</v>
      </c>
      <c r="J85" s="5">
        <v>140.15</v>
      </c>
      <c r="K85" s="15">
        <v>846.83333333333326</v>
      </c>
    </row>
    <row r="86" spans="1:11" ht="18.600000000000001" customHeight="1" x14ac:dyDescent="0.3">
      <c r="C86" t="s">
        <v>82</v>
      </c>
      <c r="D86" s="5">
        <v>161.46666666666667</v>
      </c>
      <c r="E86" s="5"/>
      <c r="F86" s="5">
        <v>0</v>
      </c>
      <c r="G86" s="5"/>
      <c r="H86" s="5">
        <v>196.63333333333333</v>
      </c>
      <c r="I86" s="5">
        <v>0</v>
      </c>
      <c r="J86" s="5">
        <v>129.61666666666667</v>
      </c>
      <c r="K86" s="15">
        <v>487.7166666666667</v>
      </c>
    </row>
    <row r="87" spans="1:11" ht="18.600000000000001" customHeight="1" x14ac:dyDescent="0.3">
      <c r="C87" t="s">
        <v>838</v>
      </c>
      <c r="D87" s="5">
        <v>125.68333333333334</v>
      </c>
      <c r="E87" s="5"/>
      <c r="F87" s="5"/>
      <c r="G87" s="5">
        <v>146.06666666666666</v>
      </c>
      <c r="H87" s="5"/>
      <c r="I87" s="5"/>
      <c r="J87" s="5">
        <v>0</v>
      </c>
      <c r="K87" s="15">
        <v>271.75</v>
      </c>
    </row>
    <row r="88" spans="1:11" ht="18.600000000000001" customHeight="1" x14ac:dyDescent="0.3">
      <c r="C88" t="s">
        <v>3254</v>
      </c>
      <c r="D88" s="5"/>
      <c r="E88" s="5">
        <v>0</v>
      </c>
      <c r="F88" s="5"/>
      <c r="G88" s="5"/>
      <c r="H88" s="5">
        <v>119.99999984</v>
      </c>
      <c r="I88" s="5"/>
      <c r="J88" s="5"/>
      <c r="K88" s="15">
        <v>119.99999984</v>
      </c>
    </row>
    <row r="89" spans="1:11" ht="18.600000000000001" customHeight="1" x14ac:dyDescent="0.3">
      <c r="C89" t="s">
        <v>2572</v>
      </c>
      <c r="D89" s="5">
        <v>0</v>
      </c>
      <c r="E89" s="5">
        <v>0</v>
      </c>
      <c r="F89" s="5"/>
      <c r="G89" s="5"/>
      <c r="H89" s="5">
        <v>0</v>
      </c>
      <c r="I89" s="5"/>
      <c r="J89" s="5"/>
      <c r="K89" s="15">
        <v>0</v>
      </c>
    </row>
    <row r="90" spans="1:11" ht="18.600000000000001" customHeight="1" x14ac:dyDescent="0.3">
      <c r="B90" s="29" t="s">
        <v>3259</v>
      </c>
      <c r="C90" s="29"/>
      <c r="D90" s="35">
        <v>459.93333333333334</v>
      </c>
      <c r="E90" s="35">
        <v>191.63333333333333</v>
      </c>
      <c r="F90" s="35">
        <v>170</v>
      </c>
      <c r="G90" s="35">
        <v>318.33333333333331</v>
      </c>
      <c r="H90" s="35">
        <v>316.63333317333331</v>
      </c>
      <c r="I90" s="35">
        <v>0</v>
      </c>
      <c r="J90" s="35">
        <v>269.76666666666665</v>
      </c>
      <c r="K90" s="54">
        <v>1726.2999998400001</v>
      </c>
    </row>
    <row r="91" spans="1:11" ht="18.600000000000001" customHeight="1" x14ac:dyDescent="0.3">
      <c r="B91" t="s">
        <v>3241</v>
      </c>
      <c r="C91" t="s">
        <v>2091</v>
      </c>
      <c r="D91" s="5">
        <v>223.3</v>
      </c>
      <c r="E91" s="5"/>
      <c r="F91" s="5"/>
      <c r="G91" s="5">
        <v>0</v>
      </c>
      <c r="H91" s="5"/>
      <c r="I91" s="5"/>
      <c r="J91" s="5"/>
      <c r="K91" s="15">
        <v>223.3</v>
      </c>
    </row>
    <row r="92" spans="1:11" ht="18.600000000000001" customHeight="1" x14ac:dyDescent="0.3">
      <c r="C92" t="s">
        <v>1183</v>
      </c>
      <c r="D92" s="5">
        <v>208.15</v>
      </c>
      <c r="E92" s="5"/>
      <c r="F92" s="5"/>
      <c r="G92" s="5"/>
      <c r="H92" s="5"/>
      <c r="I92" s="5">
        <v>0</v>
      </c>
      <c r="J92" s="5">
        <v>0</v>
      </c>
      <c r="K92" s="15">
        <v>208.15</v>
      </c>
    </row>
    <row r="93" spans="1:11" ht="18.600000000000001" customHeight="1" x14ac:dyDescent="0.3">
      <c r="B93" s="29" t="s">
        <v>3260</v>
      </c>
      <c r="C93" s="29"/>
      <c r="D93" s="35">
        <v>431.45000000000005</v>
      </c>
      <c r="E93" s="35"/>
      <c r="F93" s="35"/>
      <c r="G93" s="35">
        <v>0</v>
      </c>
      <c r="H93" s="35"/>
      <c r="I93" s="35">
        <v>0</v>
      </c>
      <c r="J93" s="35">
        <v>0</v>
      </c>
      <c r="K93" s="54">
        <v>431.45000000000005</v>
      </c>
    </row>
    <row r="94" spans="1:11" ht="18.600000000000001" customHeight="1" x14ac:dyDescent="0.3">
      <c r="B94" t="s">
        <v>3243</v>
      </c>
      <c r="C94" t="s">
        <v>953</v>
      </c>
      <c r="D94" s="5">
        <v>62.8</v>
      </c>
      <c r="E94" s="5"/>
      <c r="F94" s="5"/>
      <c r="G94" s="5">
        <v>56.733333333333334</v>
      </c>
      <c r="H94" s="5"/>
      <c r="I94" s="5"/>
      <c r="J94" s="5"/>
      <c r="K94" s="15">
        <v>119.53333333333333</v>
      </c>
    </row>
    <row r="95" spans="1:11" ht="18.600000000000001" customHeight="1" x14ac:dyDescent="0.3">
      <c r="B95" s="29" t="s">
        <v>3262</v>
      </c>
      <c r="C95" s="29"/>
      <c r="D95" s="35">
        <v>62.8</v>
      </c>
      <c r="E95" s="35"/>
      <c r="F95" s="35"/>
      <c r="G95" s="35">
        <v>56.733333333333334</v>
      </c>
      <c r="H95" s="35"/>
      <c r="I95" s="35"/>
      <c r="J95" s="35"/>
      <c r="K95" s="54">
        <v>119.53333333333333</v>
      </c>
    </row>
    <row r="96" spans="1:11" ht="18.600000000000001" customHeight="1" x14ac:dyDescent="0.3">
      <c r="A96" s="61" t="s">
        <v>340</v>
      </c>
      <c r="B96" s="61"/>
      <c r="C96" s="61"/>
      <c r="D96" s="62">
        <v>5526.5833331033327</v>
      </c>
      <c r="E96" s="62">
        <v>3651.9166666466672</v>
      </c>
      <c r="F96" s="62">
        <v>4560.8500000000004</v>
      </c>
      <c r="G96" s="62">
        <v>4451.6833332933338</v>
      </c>
      <c r="H96" s="62">
        <v>5240.0166665066672</v>
      </c>
      <c r="I96" s="62">
        <v>2959.9833333333331</v>
      </c>
      <c r="J96" s="62">
        <v>4730.0999998100006</v>
      </c>
      <c r="K96" s="63">
        <v>31121.133332693331</v>
      </c>
    </row>
    <row r="97" spans="1:11" ht="18.600000000000001" customHeight="1" x14ac:dyDescent="0.3">
      <c r="A97" t="s">
        <v>4258</v>
      </c>
      <c r="B97" t="s">
        <v>326</v>
      </c>
      <c r="C97" t="s">
        <v>3250</v>
      </c>
      <c r="D97" s="5">
        <v>0</v>
      </c>
      <c r="E97" s="5"/>
      <c r="F97" s="5">
        <v>113.5</v>
      </c>
      <c r="G97" s="5"/>
      <c r="H97" s="5"/>
      <c r="I97" s="5"/>
      <c r="J97" s="5">
        <v>0</v>
      </c>
      <c r="K97" s="15">
        <v>113.5</v>
      </c>
    </row>
    <row r="98" spans="1:11" ht="18.600000000000001" customHeight="1" x14ac:dyDescent="0.3">
      <c r="C98" t="s">
        <v>3212</v>
      </c>
      <c r="D98" s="5">
        <v>0</v>
      </c>
      <c r="E98" s="5"/>
      <c r="F98" s="5">
        <v>89.2</v>
      </c>
      <c r="G98" s="5"/>
      <c r="H98" s="5"/>
      <c r="I98" s="5"/>
      <c r="J98" s="5"/>
      <c r="K98" s="15">
        <v>89.2</v>
      </c>
    </row>
    <row r="99" spans="1:11" ht="18.600000000000001" customHeight="1" x14ac:dyDescent="0.3">
      <c r="C99" t="s">
        <v>3251</v>
      </c>
      <c r="D99" s="5"/>
      <c r="E99" s="5"/>
      <c r="F99" s="5">
        <v>0</v>
      </c>
      <c r="G99" s="5"/>
      <c r="H99" s="5">
        <v>0</v>
      </c>
      <c r="I99" s="5"/>
      <c r="J99" s="5"/>
      <c r="K99" s="15">
        <v>0</v>
      </c>
    </row>
    <row r="100" spans="1:11" ht="18.600000000000001" customHeight="1" x14ac:dyDescent="0.3">
      <c r="C100" t="s">
        <v>459</v>
      </c>
      <c r="D100" s="5"/>
      <c r="E100" s="5"/>
      <c r="F100" s="5"/>
      <c r="G100" s="5">
        <v>0</v>
      </c>
      <c r="H100" s="5"/>
      <c r="I100" s="5"/>
      <c r="J100" s="5"/>
      <c r="K100" s="15">
        <v>0</v>
      </c>
    </row>
    <row r="101" spans="1:11" ht="18.600000000000001" customHeight="1" x14ac:dyDescent="0.3">
      <c r="C101" t="s">
        <v>73</v>
      </c>
      <c r="D101" s="5">
        <v>0</v>
      </c>
      <c r="E101" s="5">
        <v>0</v>
      </c>
      <c r="F101" s="5"/>
      <c r="G101" s="5"/>
      <c r="H101" s="5"/>
      <c r="I101" s="5">
        <v>0</v>
      </c>
      <c r="J101" s="5"/>
      <c r="K101" s="15">
        <v>0</v>
      </c>
    </row>
    <row r="102" spans="1:11" ht="18.600000000000001" customHeight="1" x14ac:dyDescent="0.3">
      <c r="C102" t="s">
        <v>2025</v>
      </c>
      <c r="D102" s="5"/>
      <c r="E102" s="5"/>
      <c r="F102" s="5"/>
      <c r="G102" s="5"/>
      <c r="H102" s="5">
        <v>0</v>
      </c>
      <c r="I102" s="5"/>
      <c r="J102" s="5"/>
      <c r="K102" s="15">
        <v>0</v>
      </c>
    </row>
    <row r="103" spans="1:11" ht="18.600000000000001" customHeight="1" x14ac:dyDescent="0.3">
      <c r="B103" s="29" t="s">
        <v>331</v>
      </c>
      <c r="C103" s="29"/>
      <c r="D103" s="35">
        <v>0</v>
      </c>
      <c r="E103" s="35">
        <v>0</v>
      </c>
      <c r="F103" s="35">
        <v>202.7</v>
      </c>
      <c r="G103" s="35">
        <v>0</v>
      </c>
      <c r="H103" s="35">
        <v>0</v>
      </c>
      <c r="I103" s="35">
        <v>0</v>
      </c>
      <c r="J103" s="35">
        <v>0</v>
      </c>
      <c r="K103" s="54">
        <v>202.7</v>
      </c>
    </row>
    <row r="104" spans="1:11" ht="18.600000000000001" customHeight="1" x14ac:dyDescent="0.3">
      <c r="B104" t="s">
        <v>236</v>
      </c>
      <c r="C104" t="s">
        <v>72</v>
      </c>
      <c r="D104" s="5">
        <v>0</v>
      </c>
      <c r="E104" s="5"/>
      <c r="F104" s="5"/>
      <c r="G104" s="5"/>
      <c r="H104" s="5">
        <v>166.18333333333334</v>
      </c>
      <c r="I104" s="5"/>
      <c r="J104" s="5"/>
      <c r="K104" s="15">
        <v>166.18333333333334</v>
      </c>
    </row>
    <row r="105" spans="1:11" ht="18.600000000000001" customHeight="1" x14ac:dyDescent="0.3">
      <c r="C105" t="s">
        <v>475</v>
      </c>
      <c r="D105" s="5"/>
      <c r="E105" s="5"/>
      <c r="F105" s="5"/>
      <c r="G105" s="5">
        <v>0</v>
      </c>
      <c r="H105" s="5"/>
      <c r="I105" s="5"/>
      <c r="J105" s="5"/>
      <c r="K105" s="15">
        <v>0</v>
      </c>
    </row>
    <row r="106" spans="1:11" ht="18.600000000000001" customHeight="1" x14ac:dyDescent="0.3">
      <c r="C106" t="s">
        <v>246</v>
      </c>
      <c r="D106" s="5">
        <v>0</v>
      </c>
      <c r="E106" s="5"/>
      <c r="F106" s="5"/>
      <c r="G106" s="5"/>
      <c r="H106" s="5"/>
      <c r="I106" s="5"/>
      <c r="J106" s="5"/>
      <c r="K106" s="15">
        <v>0</v>
      </c>
    </row>
    <row r="107" spans="1:11" ht="18.600000000000001" customHeight="1" x14ac:dyDescent="0.3">
      <c r="B107" s="29" t="s">
        <v>238</v>
      </c>
      <c r="C107" s="29"/>
      <c r="D107" s="35">
        <v>0</v>
      </c>
      <c r="E107" s="35"/>
      <c r="F107" s="35"/>
      <c r="G107" s="35">
        <v>0</v>
      </c>
      <c r="H107" s="35">
        <v>166.18333333333334</v>
      </c>
      <c r="I107" s="35"/>
      <c r="J107" s="35"/>
      <c r="K107" s="54">
        <v>166.18333333333334</v>
      </c>
    </row>
    <row r="108" spans="1:11" ht="18.600000000000001" customHeight="1" x14ac:dyDescent="0.3">
      <c r="B108" t="s">
        <v>3242</v>
      </c>
      <c r="C108" t="s">
        <v>3252</v>
      </c>
      <c r="D108" s="5">
        <v>0</v>
      </c>
      <c r="E108" s="5"/>
      <c r="F108" s="5"/>
      <c r="G108" s="5"/>
      <c r="H108" s="5"/>
      <c r="I108" s="5"/>
      <c r="J108" s="5"/>
      <c r="K108" s="15">
        <v>0</v>
      </c>
    </row>
    <row r="109" spans="1:11" ht="18.600000000000001" customHeight="1" x14ac:dyDescent="0.3">
      <c r="C109" t="s">
        <v>1052</v>
      </c>
      <c r="D109" s="5"/>
      <c r="E109" s="5"/>
      <c r="F109" s="5"/>
      <c r="G109" s="5">
        <v>0</v>
      </c>
      <c r="H109" s="5"/>
      <c r="I109" s="5"/>
      <c r="J109" s="5"/>
      <c r="K109" s="15">
        <v>0</v>
      </c>
    </row>
    <row r="110" spans="1:11" ht="18.600000000000001" customHeight="1" x14ac:dyDescent="0.3">
      <c r="B110" s="29" t="s">
        <v>3257</v>
      </c>
      <c r="C110" s="29"/>
      <c r="D110" s="35">
        <v>0</v>
      </c>
      <c r="E110" s="35"/>
      <c r="F110" s="35"/>
      <c r="G110" s="35">
        <v>0</v>
      </c>
      <c r="H110" s="35"/>
      <c r="I110" s="35"/>
      <c r="J110" s="35"/>
      <c r="K110" s="54">
        <v>0</v>
      </c>
    </row>
    <row r="111" spans="1:11" ht="18.600000000000001" customHeight="1" x14ac:dyDescent="0.3">
      <c r="B111" t="s">
        <v>3241</v>
      </c>
      <c r="C111" t="s">
        <v>1183</v>
      </c>
      <c r="D111" s="5"/>
      <c r="E111" s="5"/>
      <c r="F111" s="5"/>
      <c r="G111" s="5"/>
      <c r="H111" s="5"/>
      <c r="I111" s="5"/>
      <c r="J111" s="5">
        <v>0</v>
      </c>
      <c r="K111" s="15">
        <v>0</v>
      </c>
    </row>
    <row r="112" spans="1:11" ht="18.600000000000001" customHeight="1" x14ac:dyDescent="0.3">
      <c r="B112" s="29" t="s">
        <v>3260</v>
      </c>
      <c r="C112" s="29"/>
      <c r="D112" s="35"/>
      <c r="E112" s="35"/>
      <c r="F112" s="35"/>
      <c r="G112" s="35"/>
      <c r="H112" s="35"/>
      <c r="I112" s="35"/>
      <c r="J112" s="35">
        <v>0</v>
      </c>
      <c r="K112" s="54">
        <v>0</v>
      </c>
    </row>
    <row r="113" spans="1:11" ht="18.600000000000001" customHeight="1" x14ac:dyDescent="0.3">
      <c r="B113" t="s">
        <v>960</v>
      </c>
      <c r="C113" t="s">
        <v>221</v>
      </c>
      <c r="D113" s="5"/>
      <c r="E113" s="5">
        <v>0</v>
      </c>
      <c r="F113" s="5"/>
      <c r="G113" s="5"/>
      <c r="H113" s="5"/>
      <c r="I113" s="5"/>
      <c r="J113" s="5"/>
      <c r="K113" s="15">
        <v>0</v>
      </c>
    </row>
    <row r="114" spans="1:11" ht="18.600000000000001" customHeight="1" x14ac:dyDescent="0.3">
      <c r="C114" t="s">
        <v>482</v>
      </c>
      <c r="D114" s="5">
        <v>0</v>
      </c>
      <c r="E114" s="5"/>
      <c r="F114" s="5"/>
      <c r="G114" s="5"/>
      <c r="H114" s="5"/>
      <c r="I114" s="5"/>
      <c r="J114" s="5"/>
      <c r="K114" s="15">
        <v>0</v>
      </c>
    </row>
    <row r="115" spans="1:11" ht="18.600000000000001" customHeight="1" x14ac:dyDescent="0.3">
      <c r="C115" t="s">
        <v>78</v>
      </c>
      <c r="D115" s="5">
        <v>0</v>
      </c>
      <c r="E115" s="5"/>
      <c r="F115" s="5">
        <v>0</v>
      </c>
      <c r="G115" s="5"/>
      <c r="H115" s="5"/>
      <c r="I115" s="5"/>
      <c r="J115" s="5">
        <v>0</v>
      </c>
      <c r="K115" s="15">
        <v>0</v>
      </c>
    </row>
    <row r="116" spans="1:11" ht="18.600000000000001" customHeight="1" x14ac:dyDescent="0.3">
      <c r="B116" s="29" t="s">
        <v>963</v>
      </c>
      <c r="C116" s="29"/>
      <c r="D116" s="35">
        <v>0</v>
      </c>
      <c r="E116" s="35">
        <v>0</v>
      </c>
      <c r="F116" s="35">
        <v>0</v>
      </c>
      <c r="G116" s="35"/>
      <c r="H116" s="35"/>
      <c r="I116" s="35"/>
      <c r="J116" s="35">
        <v>0</v>
      </c>
      <c r="K116" s="54">
        <v>0</v>
      </c>
    </row>
    <row r="117" spans="1:11" ht="18.600000000000001" customHeight="1" x14ac:dyDescent="0.3">
      <c r="A117" s="61" t="s">
        <v>4259</v>
      </c>
      <c r="B117" s="61"/>
      <c r="C117" s="61"/>
      <c r="D117" s="62">
        <v>0</v>
      </c>
      <c r="E117" s="62">
        <v>0</v>
      </c>
      <c r="F117" s="62">
        <v>202.7</v>
      </c>
      <c r="G117" s="62">
        <v>0</v>
      </c>
      <c r="H117" s="62">
        <v>166.18333333333334</v>
      </c>
      <c r="I117" s="62">
        <v>0</v>
      </c>
      <c r="J117" s="62">
        <v>0</v>
      </c>
      <c r="K117" s="63">
        <v>368.88333333333333</v>
      </c>
    </row>
    <row r="118" spans="1:11" ht="18.600000000000001" customHeight="1" x14ac:dyDescent="0.3">
      <c r="I118"/>
    </row>
    <row r="119" spans="1:11" ht="18.600000000000001" customHeight="1" x14ac:dyDescent="0.3">
      <c r="I119"/>
    </row>
    <row r="120" spans="1:11" ht="18.600000000000001" customHeight="1" x14ac:dyDescent="0.3">
      <c r="I120"/>
    </row>
    <row r="121" spans="1:11" ht="18.600000000000001" customHeight="1" x14ac:dyDescent="0.3">
      <c r="I121"/>
    </row>
    <row r="122" spans="1:11" ht="18.600000000000001" customHeight="1" x14ac:dyDescent="0.3">
      <c r="I122"/>
    </row>
    <row r="123" spans="1:11" ht="18.600000000000001" customHeight="1" x14ac:dyDescent="0.3">
      <c r="I123"/>
    </row>
    <row r="124" spans="1:11" ht="18.600000000000001" customHeight="1" x14ac:dyDescent="0.3">
      <c r="I124"/>
    </row>
    <row r="125" spans="1:11" ht="18.600000000000001" customHeight="1" x14ac:dyDescent="0.3">
      <c r="I125"/>
    </row>
    <row r="126" spans="1:11" ht="18.600000000000001" customHeight="1" x14ac:dyDescent="0.3">
      <c r="I126"/>
    </row>
    <row r="127" spans="1:11" ht="18.600000000000001" customHeight="1" x14ac:dyDescent="0.3">
      <c r="I127"/>
    </row>
    <row r="128" spans="1:11" ht="18.600000000000001" customHeight="1" x14ac:dyDescent="0.3">
      <c r="I128"/>
    </row>
    <row r="129" spans="9:9" ht="18.600000000000001" customHeight="1" x14ac:dyDescent="0.3">
      <c r="I129"/>
    </row>
    <row r="130" spans="9:9" ht="18.600000000000001" customHeight="1" x14ac:dyDescent="0.3">
      <c r="I130"/>
    </row>
    <row r="131" spans="9:9" ht="18.600000000000001" customHeight="1" x14ac:dyDescent="0.3">
      <c r="I131"/>
    </row>
    <row r="132" spans="9:9" ht="18.600000000000001" customHeight="1" x14ac:dyDescent="0.3">
      <c r="I132"/>
    </row>
    <row r="133" spans="9:9" ht="18.600000000000001" customHeight="1" x14ac:dyDescent="0.3">
      <c r="I133"/>
    </row>
    <row r="134" spans="9:9" ht="18.600000000000001" customHeight="1" x14ac:dyDescent="0.3">
      <c r="I134"/>
    </row>
    <row r="135" spans="9:9" ht="18.600000000000001" customHeight="1" x14ac:dyDescent="0.3">
      <c r="I135"/>
    </row>
    <row r="136" spans="9:9" ht="18.600000000000001" customHeight="1" x14ac:dyDescent="0.3">
      <c r="I136"/>
    </row>
    <row r="137" spans="9:9" ht="18.600000000000001" customHeight="1" x14ac:dyDescent="0.3">
      <c r="I137"/>
    </row>
    <row r="138" spans="9:9" ht="18.600000000000001" customHeight="1" x14ac:dyDescent="0.3">
      <c r="I138"/>
    </row>
    <row r="139" spans="9:9" ht="18.600000000000001" customHeight="1" x14ac:dyDescent="0.3">
      <c r="I139"/>
    </row>
    <row r="140" spans="9:9" ht="18.600000000000001" customHeight="1" x14ac:dyDescent="0.3">
      <c r="I140"/>
    </row>
    <row r="141" spans="9:9" ht="18.600000000000001" customHeight="1" x14ac:dyDescent="0.3">
      <c r="I141"/>
    </row>
    <row r="142" spans="9:9" ht="18.600000000000001" customHeight="1" x14ac:dyDescent="0.3">
      <c r="I142"/>
    </row>
    <row r="143" spans="9:9" ht="18.600000000000001" customHeight="1" x14ac:dyDescent="0.3">
      <c r="I143"/>
    </row>
    <row r="144" spans="9:9" ht="18.600000000000001" customHeight="1" x14ac:dyDescent="0.3">
      <c r="I144"/>
    </row>
    <row r="145" spans="9:9" ht="18.600000000000001" customHeight="1" x14ac:dyDescent="0.3">
      <c r="I145"/>
    </row>
    <row r="146" spans="9:9" ht="18.600000000000001" customHeight="1" x14ac:dyDescent="0.3">
      <c r="I146"/>
    </row>
    <row r="147" spans="9:9" ht="18.600000000000001" customHeight="1" x14ac:dyDescent="0.3">
      <c r="I147"/>
    </row>
    <row r="148" spans="9:9" ht="18.600000000000001" customHeight="1" x14ac:dyDescent="0.3">
      <c r="I148"/>
    </row>
    <row r="149" spans="9:9" ht="18.600000000000001" customHeight="1" x14ac:dyDescent="0.3">
      <c r="I149"/>
    </row>
    <row r="150" spans="9:9" ht="18.600000000000001" customHeight="1" x14ac:dyDescent="0.3">
      <c r="I150"/>
    </row>
    <row r="151" spans="9:9" ht="18.600000000000001" customHeight="1" x14ac:dyDescent="0.3">
      <c r="I151"/>
    </row>
    <row r="152" spans="9:9" ht="18.600000000000001" customHeight="1" x14ac:dyDescent="0.3">
      <c r="I152"/>
    </row>
    <row r="153" spans="9:9" ht="18.600000000000001" customHeight="1" x14ac:dyDescent="0.3">
      <c r="I153"/>
    </row>
    <row r="154" spans="9:9" ht="18.600000000000001" customHeight="1" x14ac:dyDescent="0.3">
      <c r="I154"/>
    </row>
    <row r="155" spans="9:9" ht="18.600000000000001" customHeight="1" x14ac:dyDescent="0.3">
      <c r="I155"/>
    </row>
    <row r="156" spans="9:9" ht="18.600000000000001" customHeight="1" x14ac:dyDescent="0.3">
      <c r="I156"/>
    </row>
    <row r="157" spans="9:9" ht="18.600000000000001" customHeight="1" x14ac:dyDescent="0.3">
      <c r="I157"/>
    </row>
    <row r="158" spans="9:9" ht="18.600000000000001" customHeight="1" x14ac:dyDescent="0.3">
      <c r="I158"/>
    </row>
    <row r="159" spans="9:9" ht="18.600000000000001" customHeight="1" x14ac:dyDescent="0.3">
      <c r="I159"/>
    </row>
    <row r="160" spans="9:9" ht="18.600000000000001" customHeight="1" x14ac:dyDescent="0.3">
      <c r="I160"/>
    </row>
    <row r="161" spans="9:9" ht="18.600000000000001" customHeight="1" x14ac:dyDescent="0.3">
      <c r="I161"/>
    </row>
    <row r="162" spans="9:9" ht="18.600000000000001" customHeight="1" x14ac:dyDescent="0.3">
      <c r="I162"/>
    </row>
    <row r="163" spans="9:9" ht="18.600000000000001" customHeight="1" x14ac:dyDescent="0.3">
      <c r="I163"/>
    </row>
    <row r="164" spans="9:9" ht="18.600000000000001" customHeight="1" x14ac:dyDescent="0.3">
      <c r="I164"/>
    </row>
    <row r="165" spans="9:9" ht="18.600000000000001" customHeight="1" x14ac:dyDescent="0.3">
      <c r="I165"/>
    </row>
    <row r="166" spans="9:9" ht="18.600000000000001" customHeight="1" x14ac:dyDescent="0.3">
      <c r="I166"/>
    </row>
    <row r="167" spans="9:9" ht="18.600000000000001" customHeight="1" x14ac:dyDescent="0.3">
      <c r="I167"/>
    </row>
  </sheetData>
  <mergeCells count="2">
    <mergeCell ref="A1:G1"/>
    <mergeCell ref="A2:G2"/>
  </mergeCells>
  <pageMargins left="0.7" right="0.7" top="0.75" bottom="0.75" header="0.3" footer="0.3"/>
  <pageSetup scale="53" orientation="portrait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J494"/>
  <sheetViews>
    <sheetView showGridLines="0" view="pageBreakPreview" zoomScaleNormal="70" zoomScaleSheetLayoutView="100" workbookViewId="0">
      <selection activeCell="J22" sqref="J22"/>
    </sheetView>
  </sheetViews>
  <sheetFormatPr baseColWidth="10" defaultRowHeight="14.4" x14ac:dyDescent="0.3"/>
  <cols>
    <col min="1" max="1" width="4.33203125" style="6" customWidth="1"/>
    <col min="2" max="2" width="29" customWidth="1"/>
    <col min="3" max="5" width="15.88671875" style="6" customWidth="1"/>
    <col min="6" max="6" width="15.88671875" style="57" customWidth="1"/>
    <col min="7" max="7" width="15.88671875" style="6" customWidth="1"/>
    <col min="8" max="8" width="11.33203125" customWidth="1"/>
    <col min="9" max="9" width="13.44140625" customWidth="1"/>
    <col min="10" max="10" width="9.77734375" style="1" customWidth="1"/>
  </cols>
  <sheetData>
    <row r="1" spans="1:10" x14ac:dyDescent="0.3">
      <c r="B1" s="2" t="s">
        <v>5</v>
      </c>
      <c r="C1" t="s">
        <v>95</v>
      </c>
    </row>
    <row r="2" spans="1:10" ht="45" customHeight="1" x14ac:dyDescent="0.3">
      <c r="A2" s="336" t="s">
        <v>3297</v>
      </c>
      <c r="B2" s="336"/>
      <c r="C2" s="336"/>
      <c r="D2" s="336"/>
      <c r="E2" s="336"/>
      <c r="F2" s="336"/>
      <c r="G2" s="336"/>
    </row>
    <row r="3" spans="1:10" x14ac:dyDescent="0.3">
      <c r="A3" s="18"/>
      <c r="B3" s="2" t="s">
        <v>61</v>
      </c>
      <c r="C3" s="10" t="s">
        <v>59</v>
      </c>
      <c r="D3" s="11"/>
      <c r="E3" s="11"/>
      <c r="F3" s="11"/>
      <c r="G3" s="11"/>
      <c r="H3" s="11"/>
      <c r="I3" s="11"/>
      <c r="J3" s="11"/>
    </row>
    <row r="4" spans="1:10" x14ac:dyDescent="0.3">
      <c r="A4" s="19"/>
      <c r="B4" s="2" t="s">
        <v>60</v>
      </c>
      <c r="C4" s="8" t="s">
        <v>2021</v>
      </c>
      <c r="D4" s="8" t="s">
        <v>2529</v>
      </c>
      <c r="E4" s="8" t="s">
        <v>4065</v>
      </c>
      <c r="F4" s="8" t="s">
        <v>5089</v>
      </c>
      <c r="G4" s="8" t="s">
        <v>5246</v>
      </c>
      <c r="H4" s="8" t="s">
        <v>6650</v>
      </c>
      <c r="I4" s="8" t="s">
        <v>7222</v>
      </c>
      <c r="J4" s="16" t="s">
        <v>99</v>
      </c>
    </row>
    <row r="5" spans="1:10" x14ac:dyDescent="0.3">
      <c r="A5" s="20"/>
      <c r="B5" s="3">
        <v>160</v>
      </c>
      <c r="C5" s="9"/>
      <c r="D5" s="9"/>
      <c r="E5" s="9"/>
      <c r="F5" s="9"/>
      <c r="G5" s="9"/>
      <c r="H5" s="9"/>
      <c r="I5" s="9"/>
      <c r="J5" s="55"/>
    </row>
    <row r="6" spans="1:10" x14ac:dyDescent="0.3">
      <c r="A6" s="6">
        <f>IF(SUM(C6:N6)=0,"",IF(SUM(C5:N5)=0,IF(SUM(C6:N6)&gt;0,1,A5+1),A5+1))</f>
        <v>1</v>
      </c>
      <c r="B6" s="4" t="s">
        <v>353</v>
      </c>
      <c r="C6" s="9">
        <v>0</v>
      </c>
      <c r="D6" s="9">
        <v>360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55">
        <v>360</v>
      </c>
    </row>
    <row r="7" spans="1:10" x14ac:dyDescent="0.3">
      <c r="A7" s="6" t="str">
        <f t="shared" ref="A7:A70" si="0">IF(SUM(C7:N7)=0,"",IF(SUM(C6:N6)=0,IF(SUM(C7:N7)&gt;0,1,A6+1),A6+1))</f>
        <v/>
      </c>
      <c r="B7" s="3">
        <v>120</v>
      </c>
      <c r="C7" s="9"/>
      <c r="D7" s="9"/>
      <c r="E7" s="9"/>
      <c r="F7" s="9"/>
      <c r="G7" s="9"/>
      <c r="H7" s="9"/>
      <c r="I7" s="9"/>
      <c r="J7" s="55"/>
    </row>
    <row r="8" spans="1:10" x14ac:dyDescent="0.3">
      <c r="A8" s="6">
        <f t="shared" si="0"/>
        <v>1</v>
      </c>
      <c r="B8" s="4" t="s">
        <v>432</v>
      </c>
      <c r="C8" s="9">
        <v>0</v>
      </c>
      <c r="D8" s="9">
        <v>0</v>
      </c>
      <c r="E8" s="9">
        <v>0</v>
      </c>
      <c r="F8" s="9">
        <v>314.83333333333331</v>
      </c>
      <c r="G8" s="9">
        <v>0</v>
      </c>
      <c r="H8" s="9">
        <v>0</v>
      </c>
      <c r="I8" s="9">
        <v>320</v>
      </c>
      <c r="J8" s="55">
        <v>634.83333333333326</v>
      </c>
    </row>
    <row r="9" spans="1:10" x14ac:dyDescent="0.3">
      <c r="A9" s="6">
        <f t="shared" si="0"/>
        <v>2</v>
      </c>
      <c r="B9" s="4" t="s">
        <v>1100</v>
      </c>
      <c r="C9" s="9">
        <v>255</v>
      </c>
      <c r="D9" s="9">
        <v>0</v>
      </c>
      <c r="E9" s="9">
        <v>314.89999999999998</v>
      </c>
      <c r="F9" s="9">
        <v>0</v>
      </c>
      <c r="G9" s="9">
        <v>0</v>
      </c>
      <c r="H9" s="9">
        <v>0</v>
      </c>
      <c r="I9" s="9">
        <v>0</v>
      </c>
      <c r="J9" s="55">
        <v>569.9</v>
      </c>
    </row>
    <row r="10" spans="1:10" x14ac:dyDescent="0.3">
      <c r="A10" s="6">
        <f t="shared" si="0"/>
        <v>3</v>
      </c>
      <c r="B10" s="4" t="s">
        <v>1287</v>
      </c>
      <c r="C10" s="9">
        <v>320</v>
      </c>
      <c r="D10" s="9">
        <v>0</v>
      </c>
      <c r="E10" s="9">
        <v>0</v>
      </c>
      <c r="F10" s="9">
        <v>0</v>
      </c>
      <c r="G10" s="9">
        <v>0</v>
      </c>
      <c r="H10" s="9">
        <v>239.15</v>
      </c>
      <c r="I10" s="9">
        <v>0</v>
      </c>
      <c r="J10" s="55">
        <v>559.15</v>
      </c>
    </row>
    <row r="11" spans="1:10" x14ac:dyDescent="0.3">
      <c r="A11" s="6">
        <f t="shared" si="0"/>
        <v>4</v>
      </c>
      <c r="B11" s="4" t="s">
        <v>4294</v>
      </c>
      <c r="C11" s="9">
        <v>0</v>
      </c>
      <c r="D11" s="9">
        <v>0</v>
      </c>
      <c r="E11" s="9">
        <v>0</v>
      </c>
      <c r="F11" s="9">
        <v>285.86666666666662</v>
      </c>
      <c r="G11" s="9">
        <v>272.58333333333331</v>
      </c>
      <c r="H11" s="9">
        <v>0</v>
      </c>
      <c r="I11" s="9">
        <v>0</v>
      </c>
      <c r="J11" s="55">
        <v>558.44999999999993</v>
      </c>
    </row>
    <row r="12" spans="1:10" x14ac:dyDescent="0.3">
      <c r="A12" s="6">
        <f t="shared" si="0"/>
        <v>5</v>
      </c>
      <c r="B12" s="4" t="s">
        <v>1153</v>
      </c>
      <c r="C12" s="9">
        <v>279.43333333333334</v>
      </c>
      <c r="D12" s="9">
        <v>0</v>
      </c>
      <c r="E12" s="9">
        <v>256.48333333333335</v>
      </c>
      <c r="F12" s="9">
        <v>0</v>
      </c>
      <c r="G12" s="9">
        <v>0</v>
      </c>
      <c r="H12" s="9">
        <v>0</v>
      </c>
      <c r="I12" s="9">
        <v>0</v>
      </c>
      <c r="J12" s="55">
        <v>535.91666666666674</v>
      </c>
    </row>
    <row r="13" spans="1:10" x14ac:dyDescent="0.3">
      <c r="A13" s="6">
        <f t="shared" si="0"/>
        <v>6</v>
      </c>
      <c r="B13" s="4" t="s">
        <v>680</v>
      </c>
      <c r="C13" s="9">
        <v>0</v>
      </c>
      <c r="D13" s="9">
        <v>0</v>
      </c>
      <c r="E13" s="9">
        <v>0</v>
      </c>
      <c r="F13" s="9">
        <v>243.2833333333333</v>
      </c>
      <c r="G13" s="9">
        <v>0</v>
      </c>
      <c r="H13" s="9">
        <v>0</v>
      </c>
      <c r="I13" s="9">
        <v>289.53333333333336</v>
      </c>
      <c r="J13" s="55">
        <v>532.81666666666661</v>
      </c>
    </row>
    <row r="14" spans="1:10" x14ac:dyDescent="0.3">
      <c r="A14" s="6">
        <f t="shared" si="0"/>
        <v>7</v>
      </c>
      <c r="B14" s="4" t="s">
        <v>895</v>
      </c>
      <c r="C14" s="9">
        <v>0</v>
      </c>
      <c r="D14" s="9">
        <v>0</v>
      </c>
      <c r="E14" s="9">
        <v>262.39999999999998</v>
      </c>
      <c r="F14" s="9">
        <v>0</v>
      </c>
      <c r="G14" s="9">
        <v>263.73333333333335</v>
      </c>
      <c r="H14" s="9">
        <v>0</v>
      </c>
      <c r="I14" s="9">
        <v>0</v>
      </c>
      <c r="J14" s="55">
        <v>526.13333333333333</v>
      </c>
    </row>
    <row r="15" spans="1:10" x14ac:dyDescent="0.3">
      <c r="A15" s="6">
        <f t="shared" si="0"/>
        <v>8</v>
      </c>
      <c r="B15" s="4" t="s">
        <v>436</v>
      </c>
      <c r="C15" s="9">
        <v>0</v>
      </c>
      <c r="D15" s="9">
        <v>233.18333333333334</v>
      </c>
      <c r="E15" s="9">
        <v>0</v>
      </c>
      <c r="F15" s="9">
        <v>0</v>
      </c>
      <c r="G15" s="9">
        <v>284.98333333333335</v>
      </c>
      <c r="H15" s="9">
        <v>0</v>
      </c>
      <c r="I15" s="9">
        <v>0</v>
      </c>
      <c r="J15" s="55">
        <v>518.16666666666674</v>
      </c>
    </row>
    <row r="16" spans="1:10" x14ac:dyDescent="0.3">
      <c r="A16" s="6">
        <f t="shared" si="0"/>
        <v>9</v>
      </c>
      <c r="B16" s="4" t="s">
        <v>188</v>
      </c>
      <c r="C16" s="9">
        <v>0</v>
      </c>
      <c r="D16" s="9">
        <v>264.14999999999998</v>
      </c>
      <c r="E16" s="9">
        <v>0</v>
      </c>
      <c r="F16" s="9">
        <v>237.76666666666665</v>
      </c>
      <c r="G16" s="9">
        <v>0</v>
      </c>
      <c r="H16" s="9">
        <v>0</v>
      </c>
      <c r="I16" s="9">
        <v>0</v>
      </c>
      <c r="J16" s="55">
        <v>501.91666666666663</v>
      </c>
    </row>
    <row r="17" spans="1:10" x14ac:dyDescent="0.3">
      <c r="A17" s="6">
        <f t="shared" si="0"/>
        <v>10</v>
      </c>
      <c r="B17" s="4" t="s">
        <v>2981</v>
      </c>
      <c r="C17" s="9">
        <v>0</v>
      </c>
      <c r="D17" s="9">
        <v>0</v>
      </c>
      <c r="E17" s="9">
        <v>181.58333333333331</v>
      </c>
      <c r="F17" s="9">
        <v>298.38333333333333</v>
      </c>
      <c r="G17" s="9">
        <v>0</v>
      </c>
      <c r="H17" s="9">
        <v>0</v>
      </c>
      <c r="I17" s="9">
        <v>0</v>
      </c>
      <c r="J17" s="55">
        <v>479.96666666666664</v>
      </c>
    </row>
    <row r="18" spans="1:10" x14ac:dyDescent="0.3">
      <c r="A18" s="6">
        <f t="shared" si="0"/>
        <v>11</v>
      </c>
      <c r="B18" s="4" t="s">
        <v>4352</v>
      </c>
      <c r="C18" s="9">
        <v>0</v>
      </c>
      <c r="D18" s="9">
        <v>0</v>
      </c>
      <c r="E18" s="9">
        <v>0</v>
      </c>
      <c r="F18" s="9">
        <v>158.28333333333333</v>
      </c>
      <c r="G18" s="9">
        <v>0</v>
      </c>
      <c r="H18" s="9">
        <v>299.26666666666665</v>
      </c>
      <c r="I18" s="9">
        <v>0</v>
      </c>
      <c r="J18" s="55">
        <v>457.54999999999995</v>
      </c>
    </row>
    <row r="19" spans="1:10" x14ac:dyDescent="0.3">
      <c r="A19" s="6">
        <f t="shared" si="0"/>
        <v>12</v>
      </c>
      <c r="B19" s="4" t="s">
        <v>415</v>
      </c>
      <c r="C19" s="9">
        <v>0</v>
      </c>
      <c r="D19" s="9">
        <v>188.18333333333334</v>
      </c>
      <c r="E19" s="9">
        <v>0</v>
      </c>
      <c r="F19" s="9">
        <v>0</v>
      </c>
      <c r="G19" s="9">
        <v>235.68333333333334</v>
      </c>
      <c r="H19" s="9">
        <v>0</v>
      </c>
      <c r="I19" s="9">
        <v>0</v>
      </c>
      <c r="J19" s="55">
        <v>423.86666666666667</v>
      </c>
    </row>
    <row r="20" spans="1:10" x14ac:dyDescent="0.3">
      <c r="A20" s="6">
        <f t="shared" si="0"/>
        <v>13</v>
      </c>
      <c r="B20" s="4" t="s">
        <v>1162</v>
      </c>
      <c r="C20" s="9">
        <v>0</v>
      </c>
      <c r="D20" s="9">
        <v>0</v>
      </c>
      <c r="E20" s="9">
        <v>0</v>
      </c>
      <c r="F20" s="9">
        <v>192.49999999999997</v>
      </c>
      <c r="G20" s="9">
        <v>0</v>
      </c>
      <c r="H20" s="9">
        <v>218.78333333333333</v>
      </c>
      <c r="I20" s="9">
        <v>0</v>
      </c>
      <c r="J20" s="55">
        <v>411.2833333333333</v>
      </c>
    </row>
    <row r="21" spans="1:10" x14ac:dyDescent="0.3">
      <c r="A21" s="6">
        <f t="shared" si="0"/>
        <v>14</v>
      </c>
      <c r="B21" s="4" t="s">
        <v>3459</v>
      </c>
      <c r="C21" s="9">
        <v>0</v>
      </c>
      <c r="D21" s="9">
        <v>0</v>
      </c>
      <c r="E21" s="9">
        <v>186.63333333333333</v>
      </c>
      <c r="F21" s="9">
        <v>0</v>
      </c>
      <c r="G21" s="9">
        <v>217.23333333333335</v>
      </c>
      <c r="H21" s="9">
        <v>0</v>
      </c>
      <c r="I21" s="9">
        <v>0</v>
      </c>
      <c r="J21" s="55">
        <v>403.86666666666667</v>
      </c>
    </row>
    <row r="22" spans="1:10" x14ac:dyDescent="0.3">
      <c r="A22" s="6">
        <f t="shared" si="0"/>
        <v>15</v>
      </c>
      <c r="B22" s="4" t="s">
        <v>874</v>
      </c>
      <c r="C22" s="9">
        <v>0</v>
      </c>
      <c r="D22" s="9">
        <v>0</v>
      </c>
      <c r="E22" s="9">
        <v>0</v>
      </c>
      <c r="F22" s="9">
        <v>211.0333333333333</v>
      </c>
      <c r="G22" s="9">
        <v>157.36666666666667</v>
      </c>
      <c r="H22" s="9">
        <v>0</v>
      </c>
      <c r="I22" s="9">
        <v>0</v>
      </c>
      <c r="J22" s="55">
        <v>368.4</v>
      </c>
    </row>
    <row r="23" spans="1:10" x14ac:dyDescent="0.3">
      <c r="A23" s="6">
        <f t="shared" si="0"/>
        <v>16</v>
      </c>
      <c r="B23" s="4" t="s">
        <v>564</v>
      </c>
      <c r="C23" s="9">
        <v>212.75</v>
      </c>
      <c r="D23" s="9">
        <v>0</v>
      </c>
      <c r="E23" s="9">
        <v>125.08333333333334</v>
      </c>
      <c r="F23" s="9">
        <v>0</v>
      </c>
      <c r="G23" s="9">
        <v>0</v>
      </c>
      <c r="H23" s="9">
        <v>0</v>
      </c>
      <c r="I23" s="9">
        <v>0</v>
      </c>
      <c r="J23" s="55">
        <v>337.83333333333337</v>
      </c>
    </row>
    <row r="24" spans="1:10" x14ac:dyDescent="0.3">
      <c r="A24" s="6">
        <f t="shared" si="0"/>
        <v>17</v>
      </c>
      <c r="B24" s="4" t="s">
        <v>3324</v>
      </c>
      <c r="C24" s="9">
        <v>0</v>
      </c>
      <c r="D24" s="9">
        <v>0</v>
      </c>
      <c r="E24" s="9">
        <v>325</v>
      </c>
      <c r="F24" s="9">
        <v>0</v>
      </c>
      <c r="G24" s="9">
        <v>0</v>
      </c>
      <c r="H24" s="9">
        <v>0</v>
      </c>
      <c r="I24" s="9">
        <v>0</v>
      </c>
      <c r="J24" s="55">
        <v>325</v>
      </c>
    </row>
    <row r="25" spans="1:10" x14ac:dyDescent="0.3">
      <c r="A25" s="6">
        <f t="shared" si="0"/>
        <v>18</v>
      </c>
      <c r="B25" s="4" t="s">
        <v>5721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324</v>
      </c>
      <c r="I25" s="9">
        <v>0</v>
      </c>
      <c r="J25" s="55">
        <v>324</v>
      </c>
    </row>
    <row r="26" spans="1:10" x14ac:dyDescent="0.3">
      <c r="A26" s="6">
        <f t="shared" si="0"/>
        <v>19</v>
      </c>
      <c r="B26" s="4" t="s">
        <v>1518</v>
      </c>
      <c r="C26" s="9">
        <v>0</v>
      </c>
      <c r="D26" s="9">
        <v>0</v>
      </c>
      <c r="E26" s="9">
        <v>0</v>
      </c>
      <c r="F26" s="9">
        <v>323.39999999999998</v>
      </c>
      <c r="G26" s="9">
        <v>0</v>
      </c>
      <c r="H26" s="9">
        <v>0</v>
      </c>
      <c r="I26" s="9">
        <v>0</v>
      </c>
      <c r="J26" s="55">
        <v>323.39999999999998</v>
      </c>
    </row>
    <row r="27" spans="1:10" x14ac:dyDescent="0.3">
      <c r="A27" s="6">
        <f t="shared" si="0"/>
        <v>20</v>
      </c>
      <c r="B27" s="4" t="s">
        <v>551</v>
      </c>
      <c r="C27" s="9">
        <v>0</v>
      </c>
      <c r="D27" s="9">
        <v>322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55">
        <v>322</v>
      </c>
    </row>
    <row r="28" spans="1:10" x14ac:dyDescent="0.3">
      <c r="A28" s="6">
        <f t="shared" si="0"/>
        <v>21</v>
      </c>
      <c r="B28" s="4" t="s">
        <v>4721</v>
      </c>
      <c r="C28" s="9">
        <v>0</v>
      </c>
      <c r="D28" s="9">
        <v>0</v>
      </c>
      <c r="E28" s="9">
        <v>0</v>
      </c>
      <c r="F28" s="9">
        <v>0</v>
      </c>
      <c r="G28" s="9">
        <v>320</v>
      </c>
      <c r="H28" s="9">
        <v>0</v>
      </c>
      <c r="I28" s="9">
        <v>0</v>
      </c>
      <c r="J28" s="55">
        <v>320</v>
      </c>
    </row>
    <row r="29" spans="1:10" x14ac:dyDescent="0.3">
      <c r="A29" s="6">
        <f t="shared" si="0"/>
        <v>22</v>
      </c>
      <c r="B29" s="4" t="s">
        <v>3336</v>
      </c>
      <c r="C29" s="9">
        <v>0</v>
      </c>
      <c r="D29" s="9">
        <v>0</v>
      </c>
      <c r="E29" s="9">
        <v>319.95</v>
      </c>
      <c r="F29" s="9">
        <v>0</v>
      </c>
      <c r="G29" s="9">
        <v>0</v>
      </c>
      <c r="H29" s="9">
        <v>0</v>
      </c>
      <c r="I29" s="9">
        <v>0</v>
      </c>
      <c r="J29" s="55">
        <v>319.95</v>
      </c>
    </row>
    <row r="30" spans="1:10" x14ac:dyDescent="0.3">
      <c r="A30" s="6">
        <f t="shared" si="0"/>
        <v>23</v>
      </c>
      <c r="B30" s="4" t="s">
        <v>6019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311.33333333333331</v>
      </c>
      <c r="I30" s="9">
        <v>0</v>
      </c>
      <c r="J30" s="55">
        <v>311.33333333333331</v>
      </c>
    </row>
    <row r="31" spans="1:10" x14ac:dyDescent="0.3">
      <c r="A31" s="6">
        <f t="shared" si="0"/>
        <v>24</v>
      </c>
      <c r="B31" s="4" t="s">
        <v>64</v>
      </c>
      <c r="C31" s="9">
        <v>0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311.26666666666665</v>
      </c>
      <c r="J31" s="55">
        <v>311.26666666666665</v>
      </c>
    </row>
    <row r="32" spans="1:10" x14ac:dyDescent="0.3">
      <c r="A32" s="6">
        <f t="shared" si="0"/>
        <v>25</v>
      </c>
      <c r="B32" s="4" t="s">
        <v>227</v>
      </c>
      <c r="C32" s="9">
        <v>0</v>
      </c>
      <c r="D32" s="9">
        <v>0</v>
      </c>
      <c r="E32" s="9">
        <v>0</v>
      </c>
      <c r="F32" s="9">
        <v>309.59999999999997</v>
      </c>
      <c r="G32" s="9">
        <v>0</v>
      </c>
      <c r="H32" s="9">
        <v>0</v>
      </c>
      <c r="I32" s="9">
        <v>0</v>
      </c>
      <c r="J32" s="55">
        <v>309.59999999999997</v>
      </c>
    </row>
    <row r="33" spans="1:10" x14ac:dyDescent="0.3">
      <c r="A33" s="6">
        <f t="shared" si="0"/>
        <v>26</v>
      </c>
      <c r="B33" s="4" t="s">
        <v>4286</v>
      </c>
      <c r="C33" s="9">
        <v>0</v>
      </c>
      <c r="D33" s="9">
        <v>0</v>
      </c>
      <c r="E33" s="9">
        <v>0</v>
      </c>
      <c r="F33" s="9">
        <v>304.39999999999998</v>
      </c>
      <c r="G33" s="9">
        <v>0</v>
      </c>
      <c r="H33" s="9">
        <v>0</v>
      </c>
      <c r="I33" s="9">
        <v>0</v>
      </c>
      <c r="J33" s="55">
        <v>304.39999999999998</v>
      </c>
    </row>
    <row r="34" spans="1:10" x14ac:dyDescent="0.3">
      <c r="A34" s="6">
        <f t="shared" si="0"/>
        <v>27</v>
      </c>
      <c r="B34" s="4" t="s">
        <v>1124</v>
      </c>
      <c r="C34" s="9">
        <v>304.36666666666667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55">
        <v>304.36666666666667</v>
      </c>
    </row>
    <row r="35" spans="1:10" x14ac:dyDescent="0.3">
      <c r="A35" s="6">
        <f t="shared" si="0"/>
        <v>28</v>
      </c>
      <c r="B35" s="4" t="s">
        <v>4395</v>
      </c>
      <c r="C35" s="9">
        <v>0</v>
      </c>
      <c r="D35" s="9">
        <v>0</v>
      </c>
      <c r="E35" s="9">
        <v>0</v>
      </c>
      <c r="F35" s="9">
        <v>0</v>
      </c>
      <c r="G35" s="9">
        <v>299.95</v>
      </c>
      <c r="H35" s="9">
        <v>0</v>
      </c>
      <c r="I35" s="9">
        <v>0</v>
      </c>
      <c r="J35" s="55">
        <v>299.95</v>
      </c>
    </row>
    <row r="36" spans="1:10" x14ac:dyDescent="0.3">
      <c r="A36" s="6">
        <f t="shared" si="0"/>
        <v>29</v>
      </c>
      <c r="B36" s="4" t="s">
        <v>787</v>
      </c>
      <c r="C36" s="9">
        <v>0</v>
      </c>
      <c r="D36" s="9">
        <v>0</v>
      </c>
      <c r="E36" s="9">
        <v>0</v>
      </c>
      <c r="F36" s="9">
        <v>123.39999986000001</v>
      </c>
      <c r="G36" s="9">
        <v>0</v>
      </c>
      <c r="H36" s="9">
        <v>175.58333333333334</v>
      </c>
      <c r="I36" s="9">
        <v>0</v>
      </c>
      <c r="J36" s="55">
        <v>298.98333319333335</v>
      </c>
    </row>
    <row r="37" spans="1:10" x14ac:dyDescent="0.3">
      <c r="A37" s="6">
        <f t="shared" si="0"/>
        <v>30</v>
      </c>
      <c r="B37" s="4" t="s">
        <v>4452</v>
      </c>
      <c r="C37" s="9">
        <v>0</v>
      </c>
      <c r="D37" s="9">
        <v>0</v>
      </c>
      <c r="E37" s="9">
        <v>0</v>
      </c>
      <c r="F37" s="9">
        <v>293.06666666666666</v>
      </c>
      <c r="G37" s="9">
        <v>0</v>
      </c>
      <c r="H37" s="9">
        <v>0</v>
      </c>
      <c r="I37" s="9">
        <v>0</v>
      </c>
      <c r="J37" s="55">
        <v>293.06666666666666</v>
      </c>
    </row>
    <row r="38" spans="1:10" x14ac:dyDescent="0.3">
      <c r="A38" s="6">
        <f t="shared" si="0"/>
        <v>31</v>
      </c>
      <c r="B38" s="4" t="s">
        <v>3358</v>
      </c>
      <c r="C38" s="9">
        <v>0</v>
      </c>
      <c r="D38" s="9">
        <v>0</v>
      </c>
      <c r="E38" s="9">
        <v>291.93333333333334</v>
      </c>
      <c r="F38" s="9">
        <v>0</v>
      </c>
      <c r="G38" s="9">
        <v>0</v>
      </c>
      <c r="H38" s="9">
        <v>0</v>
      </c>
      <c r="I38" s="9">
        <v>0</v>
      </c>
      <c r="J38" s="55">
        <v>291.93333333333334</v>
      </c>
    </row>
    <row r="39" spans="1:10" x14ac:dyDescent="0.3">
      <c r="A39" s="6">
        <f t="shared" si="0"/>
        <v>32</v>
      </c>
      <c r="B39" s="4" t="s">
        <v>3508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284.48333333333335</v>
      </c>
      <c r="J39" s="55">
        <v>284.48333333333335</v>
      </c>
    </row>
    <row r="40" spans="1:10" x14ac:dyDescent="0.3">
      <c r="A40" s="6">
        <f t="shared" si="0"/>
        <v>33</v>
      </c>
      <c r="B40" s="4" t="s">
        <v>1080</v>
      </c>
      <c r="C40" s="9">
        <v>284.48333333333335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55">
        <v>284.48333333333335</v>
      </c>
    </row>
    <row r="41" spans="1:10" x14ac:dyDescent="0.3">
      <c r="A41" s="6">
        <f t="shared" si="0"/>
        <v>34</v>
      </c>
      <c r="B41" s="4" t="s">
        <v>2465</v>
      </c>
      <c r="C41" s="9">
        <v>0</v>
      </c>
      <c r="D41" s="9">
        <v>0</v>
      </c>
      <c r="E41" s="9">
        <v>279.41666666666669</v>
      </c>
      <c r="F41" s="9">
        <v>0</v>
      </c>
      <c r="G41" s="9">
        <v>0</v>
      </c>
      <c r="H41" s="9">
        <v>0</v>
      </c>
      <c r="I41" s="9">
        <v>0</v>
      </c>
      <c r="J41" s="55">
        <v>279.41666666666669</v>
      </c>
    </row>
    <row r="42" spans="1:10" x14ac:dyDescent="0.3">
      <c r="A42" s="6">
        <f t="shared" si="0"/>
        <v>35</v>
      </c>
      <c r="B42" s="4" t="s">
        <v>5260</v>
      </c>
      <c r="C42" s="9">
        <v>0</v>
      </c>
      <c r="D42" s="9">
        <v>0</v>
      </c>
      <c r="E42" s="9">
        <v>0</v>
      </c>
      <c r="F42" s="9">
        <v>0</v>
      </c>
      <c r="G42" s="9">
        <v>278.38333333333333</v>
      </c>
      <c r="H42" s="9">
        <v>0</v>
      </c>
      <c r="I42" s="9">
        <v>0</v>
      </c>
      <c r="J42" s="55">
        <v>278.38333333333333</v>
      </c>
    </row>
    <row r="43" spans="1:10" x14ac:dyDescent="0.3">
      <c r="A43" s="6">
        <f t="shared" si="0"/>
        <v>36</v>
      </c>
      <c r="B43" s="4" t="s">
        <v>62</v>
      </c>
      <c r="C43" s="9">
        <v>0</v>
      </c>
      <c r="D43" s="9">
        <v>0</v>
      </c>
      <c r="E43" s="9">
        <v>0</v>
      </c>
      <c r="F43" s="9">
        <v>0</v>
      </c>
      <c r="G43" s="9">
        <v>0</v>
      </c>
      <c r="H43" s="9">
        <v>277.71666666666664</v>
      </c>
      <c r="I43" s="9">
        <v>0</v>
      </c>
      <c r="J43" s="55">
        <v>277.71666666666664</v>
      </c>
    </row>
    <row r="44" spans="1:10" x14ac:dyDescent="0.3">
      <c r="A44" s="6">
        <f t="shared" si="0"/>
        <v>37</v>
      </c>
      <c r="B44" s="4" t="s">
        <v>68</v>
      </c>
      <c r="C44" s="9">
        <v>272.95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55">
        <v>272.95</v>
      </c>
    </row>
    <row r="45" spans="1:10" x14ac:dyDescent="0.3">
      <c r="A45" s="6">
        <f t="shared" si="0"/>
        <v>38</v>
      </c>
      <c r="B45" s="4" t="s">
        <v>1249</v>
      </c>
      <c r="C45" s="9">
        <v>119.99999993</v>
      </c>
      <c r="D45" s="9">
        <v>0</v>
      </c>
      <c r="E45" s="9">
        <v>0</v>
      </c>
      <c r="F45" s="9">
        <v>146.94999999999999</v>
      </c>
      <c r="G45" s="9">
        <v>0</v>
      </c>
      <c r="H45" s="9">
        <v>0</v>
      </c>
      <c r="I45" s="9">
        <v>0</v>
      </c>
      <c r="J45" s="55">
        <v>266.94999992999999</v>
      </c>
    </row>
    <row r="46" spans="1:10" x14ac:dyDescent="0.3">
      <c r="A46" s="6">
        <f t="shared" si="0"/>
        <v>39</v>
      </c>
      <c r="B46" s="4" t="s">
        <v>229</v>
      </c>
      <c r="C46" s="9">
        <v>0</v>
      </c>
      <c r="D46" s="9">
        <v>259.08333333333331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55">
        <v>259.08333333333331</v>
      </c>
    </row>
    <row r="47" spans="1:10" x14ac:dyDescent="0.3">
      <c r="A47" s="6">
        <f t="shared" si="0"/>
        <v>40</v>
      </c>
      <c r="B47" s="4" t="s">
        <v>1105</v>
      </c>
      <c r="C47" s="9">
        <v>0</v>
      </c>
      <c r="D47" s="9">
        <v>0</v>
      </c>
      <c r="E47" s="9">
        <v>0</v>
      </c>
      <c r="F47" s="9">
        <v>0</v>
      </c>
      <c r="G47" s="9">
        <v>251.81666666666666</v>
      </c>
      <c r="H47" s="9">
        <v>0</v>
      </c>
      <c r="I47" s="9">
        <v>0</v>
      </c>
      <c r="J47" s="55">
        <v>251.81666666666666</v>
      </c>
    </row>
    <row r="48" spans="1:10" x14ac:dyDescent="0.3">
      <c r="A48" s="6">
        <f t="shared" si="0"/>
        <v>41</v>
      </c>
      <c r="B48" s="4" t="s">
        <v>240</v>
      </c>
      <c r="C48" s="9">
        <v>248.68333333333334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55">
        <v>248.68333333333334</v>
      </c>
    </row>
    <row r="49" spans="1:10" x14ac:dyDescent="0.3">
      <c r="A49" s="6">
        <f t="shared" si="0"/>
        <v>42</v>
      </c>
      <c r="B49" s="4" t="s">
        <v>220</v>
      </c>
      <c r="C49" s="9">
        <v>0</v>
      </c>
      <c r="D49" s="9">
        <v>0</v>
      </c>
      <c r="E49" s="9">
        <v>0</v>
      </c>
      <c r="F49" s="9">
        <v>0</v>
      </c>
      <c r="G49" s="9">
        <v>246.78333333333333</v>
      </c>
      <c r="H49" s="9">
        <v>0</v>
      </c>
      <c r="I49" s="9">
        <v>0</v>
      </c>
      <c r="J49" s="55">
        <v>246.78333333333333</v>
      </c>
    </row>
    <row r="50" spans="1:10" x14ac:dyDescent="0.3">
      <c r="A50" s="6">
        <f t="shared" si="0"/>
        <v>43</v>
      </c>
      <c r="B50" s="4" t="s">
        <v>801</v>
      </c>
      <c r="C50" s="9">
        <v>0</v>
      </c>
      <c r="D50" s="9">
        <v>0</v>
      </c>
      <c r="E50" s="9">
        <v>0</v>
      </c>
      <c r="F50" s="9">
        <v>123.39999995000001</v>
      </c>
      <c r="G50" s="9">
        <v>119.99999993</v>
      </c>
      <c r="H50" s="9">
        <v>0</v>
      </c>
      <c r="I50" s="9">
        <v>0</v>
      </c>
      <c r="J50" s="55">
        <v>243.39999988</v>
      </c>
    </row>
    <row r="51" spans="1:10" x14ac:dyDescent="0.3">
      <c r="A51" s="6">
        <f t="shared" si="0"/>
        <v>44</v>
      </c>
      <c r="B51" s="4" t="s">
        <v>424</v>
      </c>
      <c r="C51" s="9">
        <v>0</v>
      </c>
      <c r="D51" s="9">
        <v>0</v>
      </c>
      <c r="E51" s="9">
        <v>242.65</v>
      </c>
      <c r="F51" s="9">
        <v>0</v>
      </c>
      <c r="G51" s="9">
        <v>0</v>
      </c>
      <c r="H51" s="9">
        <v>0</v>
      </c>
      <c r="I51" s="9">
        <v>0</v>
      </c>
      <c r="J51" s="55">
        <v>242.65</v>
      </c>
    </row>
    <row r="52" spans="1:10" x14ac:dyDescent="0.3">
      <c r="A52" s="6">
        <f t="shared" si="0"/>
        <v>45</v>
      </c>
      <c r="B52" s="4" t="s">
        <v>368</v>
      </c>
      <c r="C52" s="9">
        <v>0</v>
      </c>
      <c r="D52" s="9">
        <v>0</v>
      </c>
      <c r="E52" s="9">
        <v>237.58333333333334</v>
      </c>
      <c r="F52" s="9">
        <v>0</v>
      </c>
      <c r="G52" s="9">
        <v>0</v>
      </c>
      <c r="H52" s="9">
        <v>0</v>
      </c>
      <c r="I52" s="9">
        <v>0</v>
      </c>
      <c r="J52" s="55">
        <v>237.58333333333334</v>
      </c>
    </row>
    <row r="53" spans="1:10" x14ac:dyDescent="0.3">
      <c r="A53" s="6">
        <f t="shared" si="0"/>
        <v>46</v>
      </c>
      <c r="B53" s="4" t="s">
        <v>356</v>
      </c>
      <c r="C53" s="9">
        <v>0</v>
      </c>
      <c r="D53" s="9">
        <v>0</v>
      </c>
      <c r="E53" s="9">
        <v>0</v>
      </c>
      <c r="F53" s="9">
        <v>0</v>
      </c>
      <c r="G53" s="9">
        <v>225.5</v>
      </c>
      <c r="H53" s="9">
        <v>0</v>
      </c>
      <c r="I53" s="9">
        <v>0</v>
      </c>
      <c r="J53" s="55">
        <v>225.5</v>
      </c>
    </row>
    <row r="54" spans="1:10" x14ac:dyDescent="0.3">
      <c r="A54" s="6">
        <f t="shared" si="0"/>
        <v>47</v>
      </c>
      <c r="B54" s="4" t="s">
        <v>353</v>
      </c>
      <c r="C54" s="9">
        <v>0</v>
      </c>
      <c r="D54" s="9">
        <v>0</v>
      </c>
      <c r="E54" s="9">
        <v>0</v>
      </c>
      <c r="F54" s="9">
        <v>222.34999999999997</v>
      </c>
      <c r="G54" s="9">
        <v>0</v>
      </c>
      <c r="H54" s="9">
        <v>0</v>
      </c>
      <c r="I54" s="9">
        <v>0</v>
      </c>
      <c r="J54" s="55">
        <v>222.34999999999997</v>
      </c>
    </row>
    <row r="55" spans="1:10" x14ac:dyDescent="0.3">
      <c r="A55" s="6">
        <f t="shared" si="0"/>
        <v>48</v>
      </c>
      <c r="B55" s="4" t="s">
        <v>245</v>
      </c>
      <c r="C55" s="9">
        <v>0</v>
      </c>
      <c r="D55" s="9">
        <v>0</v>
      </c>
      <c r="E55" s="9">
        <v>0</v>
      </c>
      <c r="F55" s="9">
        <v>0</v>
      </c>
      <c r="G55" s="9">
        <v>212.2</v>
      </c>
      <c r="H55" s="9">
        <v>0</v>
      </c>
      <c r="I55" s="9">
        <v>0</v>
      </c>
      <c r="J55" s="55">
        <v>212.2</v>
      </c>
    </row>
    <row r="56" spans="1:10" x14ac:dyDescent="0.3">
      <c r="A56" s="6">
        <f t="shared" si="0"/>
        <v>49</v>
      </c>
      <c r="B56" s="4" t="s">
        <v>3391</v>
      </c>
      <c r="C56" s="9">
        <v>0</v>
      </c>
      <c r="D56" s="9">
        <v>0</v>
      </c>
      <c r="E56" s="9">
        <v>209.5</v>
      </c>
      <c r="F56" s="9">
        <v>0</v>
      </c>
      <c r="G56" s="9">
        <v>0</v>
      </c>
      <c r="H56" s="9">
        <v>0</v>
      </c>
      <c r="I56" s="9">
        <v>0</v>
      </c>
      <c r="J56" s="55">
        <v>209.5</v>
      </c>
    </row>
    <row r="57" spans="1:10" x14ac:dyDescent="0.3">
      <c r="A57" s="6">
        <f t="shared" si="0"/>
        <v>50</v>
      </c>
      <c r="B57" s="4" t="s">
        <v>725</v>
      </c>
      <c r="C57" s="9">
        <v>0</v>
      </c>
      <c r="D57" s="9">
        <v>205.4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55">
        <v>205.4</v>
      </c>
    </row>
    <row r="58" spans="1:10" x14ac:dyDescent="0.3">
      <c r="A58" s="6">
        <f t="shared" si="0"/>
        <v>51</v>
      </c>
      <c r="B58" s="4" t="s">
        <v>980</v>
      </c>
      <c r="C58" s="9">
        <v>202.06666666666666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55">
        <v>202.06666666666666</v>
      </c>
    </row>
    <row r="59" spans="1:10" x14ac:dyDescent="0.3">
      <c r="A59" s="6">
        <f t="shared" si="0"/>
        <v>52</v>
      </c>
      <c r="B59" s="4" t="s">
        <v>2248</v>
      </c>
      <c r="C59" s="9">
        <v>0</v>
      </c>
      <c r="D59" s="9">
        <v>200.31666666666666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55">
        <v>200.31666666666666</v>
      </c>
    </row>
    <row r="60" spans="1:10" x14ac:dyDescent="0.3">
      <c r="A60" s="6">
        <f t="shared" si="0"/>
        <v>53</v>
      </c>
      <c r="B60" s="4" t="s">
        <v>2469</v>
      </c>
      <c r="C60" s="9">
        <v>0</v>
      </c>
      <c r="D60" s="9">
        <v>0</v>
      </c>
      <c r="E60" s="9">
        <v>0</v>
      </c>
      <c r="F60" s="9">
        <v>0</v>
      </c>
      <c r="G60" s="9">
        <v>199.78333333333333</v>
      </c>
      <c r="H60" s="9">
        <v>0</v>
      </c>
      <c r="I60" s="9">
        <v>0</v>
      </c>
      <c r="J60" s="55">
        <v>199.78333333333333</v>
      </c>
    </row>
    <row r="61" spans="1:10" x14ac:dyDescent="0.3">
      <c r="A61" s="6">
        <f t="shared" si="0"/>
        <v>54</v>
      </c>
      <c r="B61" s="4" t="s">
        <v>4340</v>
      </c>
      <c r="C61" s="9">
        <v>0</v>
      </c>
      <c r="D61" s="9">
        <v>0</v>
      </c>
      <c r="E61" s="9">
        <v>0</v>
      </c>
      <c r="F61" s="9">
        <v>197.58333333333331</v>
      </c>
      <c r="G61" s="9">
        <v>0</v>
      </c>
      <c r="H61" s="9">
        <v>0</v>
      </c>
      <c r="I61" s="9">
        <v>0</v>
      </c>
      <c r="J61" s="55">
        <v>197.58333333333331</v>
      </c>
    </row>
    <row r="62" spans="1:10" x14ac:dyDescent="0.3">
      <c r="A62" s="6">
        <f t="shared" si="0"/>
        <v>55</v>
      </c>
      <c r="B62" s="4" t="s">
        <v>4592</v>
      </c>
      <c r="C62" s="9">
        <v>0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195.31666666666666</v>
      </c>
      <c r="J62" s="55">
        <v>195.31666666666666</v>
      </c>
    </row>
    <row r="63" spans="1:10" x14ac:dyDescent="0.3">
      <c r="A63" s="6">
        <f t="shared" si="0"/>
        <v>56</v>
      </c>
      <c r="B63" s="4" t="s">
        <v>652</v>
      </c>
      <c r="C63" s="9">
        <v>0</v>
      </c>
      <c r="D63" s="9">
        <v>0</v>
      </c>
      <c r="E63" s="9">
        <v>0</v>
      </c>
      <c r="F63" s="9">
        <v>0</v>
      </c>
      <c r="G63" s="9">
        <v>194.73333333333335</v>
      </c>
      <c r="H63" s="9">
        <v>0</v>
      </c>
      <c r="I63" s="9">
        <v>0</v>
      </c>
      <c r="J63" s="55">
        <v>194.73333333333335</v>
      </c>
    </row>
    <row r="64" spans="1:10" x14ac:dyDescent="0.3">
      <c r="A64" s="6">
        <f t="shared" si="0"/>
        <v>57</v>
      </c>
      <c r="B64" s="4" t="s">
        <v>5297</v>
      </c>
      <c r="C64" s="9">
        <v>0</v>
      </c>
      <c r="D64" s="9">
        <v>0</v>
      </c>
      <c r="E64" s="9">
        <v>0</v>
      </c>
      <c r="F64" s="9">
        <v>0</v>
      </c>
      <c r="G64" s="9">
        <v>180.61666666666667</v>
      </c>
      <c r="H64" s="9">
        <v>0</v>
      </c>
      <c r="I64" s="9">
        <v>0</v>
      </c>
      <c r="J64" s="55">
        <v>180.61666666666667</v>
      </c>
    </row>
    <row r="65" spans="1:10" x14ac:dyDescent="0.3">
      <c r="A65" s="6">
        <f t="shared" si="0"/>
        <v>58</v>
      </c>
      <c r="B65" s="4" t="s">
        <v>446</v>
      </c>
      <c r="C65" s="9">
        <v>0</v>
      </c>
      <c r="D65" s="9">
        <v>0</v>
      </c>
      <c r="E65" s="9">
        <v>0</v>
      </c>
      <c r="F65" s="9">
        <v>176.68333333333331</v>
      </c>
      <c r="G65" s="9">
        <v>0</v>
      </c>
      <c r="H65" s="9">
        <v>0</v>
      </c>
      <c r="I65" s="9">
        <v>0</v>
      </c>
      <c r="J65" s="55">
        <v>176.68333333333331</v>
      </c>
    </row>
    <row r="66" spans="1:10" x14ac:dyDescent="0.3">
      <c r="A66" s="6">
        <f t="shared" si="0"/>
        <v>59</v>
      </c>
      <c r="B66" s="4" t="s">
        <v>488</v>
      </c>
      <c r="C66" s="9">
        <v>0</v>
      </c>
      <c r="D66" s="9">
        <v>168.3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55">
        <v>168.3</v>
      </c>
    </row>
    <row r="67" spans="1:10" x14ac:dyDescent="0.3">
      <c r="A67" s="6">
        <f t="shared" si="0"/>
        <v>60</v>
      </c>
      <c r="B67" s="4" t="s">
        <v>2366</v>
      </c>
      <c r="C67" s="9">
        <v>0</v>
      </c>
      <c r="D67" s="9">
        <v>0</v>
      </c>
      <c r="E67" s="9">
        <v>0</v>
      </c>
      <c r="F67" s="9">
        <v>0</v>
      </c>
      <c r="G67" s="9">
        <v>166.18333333333334</v>
      </c>
      <c r="H67" s="9">
        <v>0</v>
      </c>
      <c r="I67" s="9">
        <v>0</v>
      </c>
      <c r="J67" s="55">
        <v>166.18333333333334</v>
      </c>
    </row>
    <row r="68" spans="1:10" x14ac:dyDescent="0.3">
      <c r="A68" s="6">
        <f t="shared" si="0"/>
        <v>61</v>
      </c>
      <c r="B68" s="4" t="s">
        <v>1174</v>
      </c>
      <c r="C68" s="9">
        <v>0</v>
      </c>
      <c r="D68" s="9">
        <v>0</v>
      </c>
      <c r="E68" s="9">
        <v>158.11666666666667</v>
      </c>
      <c r="F68" s="9">
        <v>0</v>
      </c>
      <c r="G68" s="9">
        <v>0</v>
      </c>
      <c r="H68" s="9">
        <v>0</v>
      </c>
      <c r="I68" s="9">
        <v>0</v>
      </c>
      <c r="J68" s="55">
        <v>158.11666666666667</v>
      </c>
    </row>
    <row r="69" spans="1:10" x14ac:dyDescent="0.3">
      <c r="A69" s="6">
        <f t="shared" si="0"/>
        <v>62</v>
      </c>
      <c r="B69" s="4" t="s">
        <v>574</v>
      </c>
      <c r="C69" s="9">
        <v>153.75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55">
        <v>153.75</v>
      </c>
    </row>
    <row r="70" spans="1:10" x14ac:dyDescent="0.3">
      <c r="A70" s="6">
        <f t="shared" si="0"/>
        <v>63</v>
      </c>
      <c r="B70" s="4" t="s">
        <v>711</v>
      </c>
      <c r="C70" s="9">
        <v>0</v>
      </c>
      <c r="D70" s="9">
        <v>152.26666666666668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55">
        <v>152.26666666666668</v>
      </c>
    </row>
    <row r="71" spans="1:10" x14ac:dyDescent="0.3">
      <c r="A71" s="6">
        <f t="shared" ref="A71:A134" si="1">IF(SUM(C71:N71)=0,"",IF(SUM(C70:N70)=0,IF(SUM(C71:N71)&gt;0,1,A70+1),A70+1))</f>
        <v>64</v>
      </c>
      <c r="B71" s="4" t="s">
        <v>5315</v>
      </c>
      <c r="C71" s="9">
        <v>0</v>
      </c>
      <c r="D71" s="9">
        <v>0</v>
      </c>
      <c r="E71" s="9">
        <v>0</v>
      </c>
      <c r="F71" s="9">
        <v>0</v>
      </c>
      <c r="G71" s="9">
        <v>150.25</v>
      </c>
      <c r="H71" s="9">
        <v>0</v>
      </c>
      <c r="I71" s="9">
        <v>0</v>
      </c>
      <c r="J71" s="55">
        <v>150.25</v>
      </c>
    </row>
    <row r="72" spans="1:10" x14ac:dyDescent="0.3">
      <c r="A72" s="6">
        <f t="shared" si="1"/>
        <v>65</v>
      </c>
      <c r="B72" s="4" t="s">
        <v>4540</v>
      </c>
      <c r="C72" s="9">
        <v>0</v>
      </c>
      <c r="D72" s="9">
        <v>0</v>
      </c>
      <c r="E72" s="9">
        <v>0</v>
      </c>
      <c r="F72" s="9">
        <v>0</v>
      </c>
      <c r="G72" s="9">
        <v>145.03333333333333</v>
      </c>
      <c r="H72" s="9">
        <v>0</v>
      </c>
      <c r="I72" s="9">
        <v>0</v>
      </c>
      <c r="J72" s="55">
        <v>145.03333333333333</v>
      </c>
    </row>
    <row r="73" spans="1:10" x14ac:dyDescent="0.3">
      <c r="A73" s="6">
        <f t="shared" si="1"/>
        <v>66</v>
      </c>
      <c r="B73" s="4" t="s">
        <v>3566</v>
      </c>
      <c r="C73" s="9">
        <v>0</v>
      </c>
      <c r="D73" s="9">
        <v>0</v>
      </c>
      <c r="E73" s="9">
        <v>0</v>
      </c>
      <c r="F73" s="9">
        <v>141.86666666666667</v>
      </c>
      <c r="G73" s="9">
        <v>0</v>
      </c>
      <c r="H73" s="9">
        <v>0</v>
      </c>
      <c r="I73" s="9">
        <v>0</v>
      </c>
      <c r="J73" s="55">
        <v>141.86666666666667</v>
      </c>
    </row>
    <row r="74" spans="1:10" x14ac:dyDescent="0.3">
      <c r="A74" s="6">
        <f t="shared" si="1"/>
        <v>67</v>
      </c>
      <c r="B74" s="4" t="s">
        <v>230</v>
      </c>
      <c r="C74" s="9">
        <v>0</v>
      </c>
      <c r="D74" s="9">
        <v>0</v>
      </c>
      <c r="E74" s="9">
        <v>0</v>
      </c>
      <c r="F74" s="9">
        <v>0</v>
      </c>
      <c r="G74" s="9">
        <v>134.06666666666666</v>
      </c>
      <c r="H74" s="9">
        <v>0</v>
      </c>
      <c r="I74" s="9">
        <v>0</v>
      </c>
      <c r="J74" s="55">
        <v>134.06666666666666</v>
      </c>
    </row>
    <row r="75" spans="1:10" x14ac:dyDescent="0.3">
      <c r="A75" s="6">
        <f t="shared" si="1"/>
        <v>68</v>
      </c>
      <c r="B75" s="4" t="s">
        <v>713</v>
      </c>
      <c r="C75" s="9">
        <v>124.08333333333334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55">
        <v>124.08333333333334</v>
      </c>
    </row>
    <row r="76" spans="1:10" x14ac:dyDescent="0.3">
      <c r="A76" s="6">
        <f t="shared" si="1"/>
        <v>69</v>
      </c>
      <c r="B76" s="4" t="s">
        <v>577</v>
      </c>
      <c r="C76" s="9">
        <v>0</v>
      </c>
      <c r="D76" s="9">
        <v>0</v>
      </c>
      <c r="E76" s="9">
        <v>0</v>
      </c>
      <c r="F76" s="9">
        <v>0</v>
      </c>
      <c r="G76" s="9">
        <v>121.38333333333333</v>
      </c>
      <c r="H76" s="9">
        <v>0</v>
      </c>
      <c r="I76" s="9">
        <v>0</v>
      </c>
      <c r="J76" s="55">
        <v>121.38333333333333</v>
      </c>
    </row>
    <row r="77" spans="1:10" x14ac:dyDescent="0.3">
      <c r="A77" s="6">
        <f t="shared" si="1"/>
        <v>70</v>
      </c>
      <c r="B77" s="4" t="s">
        <v>305</v>
      </c>
      <c r="C77" s="9">
        <v>119.99999994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55">
        <v>119.99999994</v>
      </c>
    </row>
    <row r="78" spans="1:10" x14ac:dyDescent="0.3">
      <c r="A78" s="6">
        <f t="shared" si="1"/>
        <v>71</v>
      </c>
      <c r="B78" s="4" t="s">
        <v>4699</v>
      </c>
      <c r="C78" s="9">
        <v>0</v>
      </c>
      <c r="D78" s="9">
        <v>0</v>
      </c>
      <c r="E78" s="9">
        <v>0</v>
      </c>
      <c r="F78" s="9">
        <v>0</v>
      </c>
      <c r="G78" s="9">
        <v>119.99999991999999</v>
      </c>
      <c r="H78" s="9">
        <v>0</v>
      </c>
      <c r="I78" s="9">
        <v>0</v>
      </c>
      <c r="J78" s="55">
        <v>119.99999991999999</v>
      </c>
    </row>
    <row r="79" spans="1:10" x14ac:dyDescent="0.3">
      <c r="A79" s="6">
        <f t="shared" si="1"/>
        <v>72</v>
      </c>
      <c r="B79" s="4" t="s">
        <v>791</v>
      </c>
      <c r="C79" s="9">
        <v>0</v>
      </c>
      <c r="D79" s="9">
        <v>0</v>
      </c>
      <c r="E79" s="9">
        <v>0</v>
      </c>
      <c r="F79" s="9">
        <v>0</v>
      </c>
      <c r="G79" s="9">
        <v>119.99999984</v>
      </c>
      <c r="H79" s="9">
        <v>0</v>
      </c>
      <c r="I79" s="9">
        <v>0</v>
      </c>
      <c r="J79" s="55">
        <v>119.99999984</v>
      </c>
    </row>
    <row r="80" spans="1:10" x14ac:dyDescent="0.3">
      <c r="A80" s="6" t="str">
        <f t="shared" si="1"/>
        <v/>
      </c>
      <c r="B80" s="3">
        <v>80</v>
      </c>
      <c r="C80" s="9"/>
      <c r="D80" s="9"/>
      <c r="E80" s="9"/>
      <c r="F80" s="9"/>
      <c r="G80" s="9"/>
      <c r="H80" s="9"/>
      <c r="I80" s="9"/>
      <c r="J80" s="55"/>
    </row>
    <row r="81" spans="1:10" x14ac:dyDescent="0.3">
      <c r="A81" s="6">
        <f t="shared" si="1"/>
        <v>1</v>
      </c>
      <c r="B81" s="4" t="s">
        <v>1583</v>
      </c>
      <c r="C81" s="9">
        <v>239.66666666666666</v>
      </c>
      <c r="D81" s="9">
        <v>0</v>
      </c>
      <c r="E81" s="9">
        <v>221.8</v>
      </c>
      <c r="F81" s="9">
        <v>0</v>
      </c>
      <c r="G81" s="9">
        <v>0</v>
      </c>
      <c r="H81" s="9">
        <v>219.45</v>
      </c>
      <c r="I81" s="9">
        <v>209.48333333333335</v>
      </c>
      <c r="J81" s="55">
        <v>890.40000000000009</v>
      </c>
    </row>
    <row r="82" spans="1:10" x14ac:dyDescent="0.3">
      <c r="A82" s="6">
        <f t="shared" si="1"/>
        <v>2</v>
      </c>
      <c r="B82" s="4" t="s">
        <v>231</v>
      </c>
      <c r="C82" s="9">
        <v>246.25</v>
      </c>
      <c r="D82" s="9">
        <v>284</v>
      </c>
      <c r="E82" s="9">
        <v>0</v>
      </c>
      <c r="F82" s="9">
        <v>0</v>
      </c>
      <c r="G82" s="9">
        <v>178.75</v>
      </c>
      <c r="H82" s="9">
        <v>0</v>
      </c>
      <c r="I82" s="9">
        <v>0</v>
      </c>
      <c r="J82" s="55">
        <v>709</v>
      </c>
    </row>
    <row r="83" spans="1:10" x14ac:dyDescent="0.3">
      <c r="A83" s="6">
        <f t="shared" si="1"/>
        <v>3</v>
      </c>
      <c r="B83" s="4" t="s">
        <v>2615</v>
      </c>
      <c r="C83" s="9">
        <v>0</v>
      </c>
      <c r="D83" s="9">
        <v>255.75</v>
      </c>
      <c r="E83" s="9">
        <v>0</v>
      </c>
      <c r="F83" s="9">
        <v>0</v>
      </c>
      <c r="G83" s="9">
        <v>173.08333333333334</v>
      </c>
      <c r="H83" s="9">
        <v>0</v>
      </c>
      <c r="I83" s="9">
        <v>263.35000000000002</v>
      </c>
      <c r="J83" s="55">
        <v>692.18333333333339</v>
      </c>
    </row>
    <row r="84" spans="1:10" x14ac:dyDescent="0.3">
      <c r="A84" s="6">
        <f t="shared" si="1"/>
        <v>4</v>
      </c>
      <c r="B84" s="4" t="s">
        <v>313</v>
      </c>
      <c r="C84" s="9">
        <v>79.999999869999996</v>
      </c>
      <c r="D84" s="9">
        <v>0</v>
      </c>
      <c r="E84" s="9">
        <v>231.86666666666667</v>
      </c>
      <c r="F84" s="9">
        <v>0</v>
      </c>
      <c r="G84" s="9">
        <v>0</v>
      </c>
      <c r="H84" s="9">
        <v>0</v>
      </c>
      <c r="I84" s="9">
        <v>272.66666666666669</v>
      </c>
      <c r="J84" s="55">
        <v>584.53333320333331</v>
      </c>
    </row>
    <row r="85" spans="1:10" x14ac:dyDescent="0.3">
      <c r="A85" s="6">
        <f t="shared" si="1"/>
        <v>5</v>
      </c>
      <c r="B85" s="4" t="s">
        <v>1379</v>
      </c>
      <c r="C85" s="9">
        <v>273.88333333333333</v>
      </c>
      <c r="D85" s="9">
        <v>0</v>
      </c>
      <c r="E85" s="9">
        <v>0</v>
      </c>
      <c r="F85" s="9">
        <v>271.90000000000003</v>
      </c>
      <c r="G85" s="9">
        <v>0</v>
      </c>
      <c r="H85" s="9">
        <v>0</v>
      </c>
      <c r="I85" s="9">
        <v>0</v>
      </c>
      <c r="J85" s="55">
        <v>545.7833333333333</v>
      </c>
    </row>
    <row r="86" spans="1:10" x14ac:dyDescent="0.3">
      <c r="A86" s="6">
        <f t="shared" si="1"/>
        <v>6</v>
      </c>
      <c r="B86" s="4" t="s">
        <v>880</v>
      </c>
      <c r="C86" s="9">
        <v>0</v>
      </c>
      <c r="D86" s="9">
        <v>0</v>
      </c>
      <c r="E86" s="9">
        <v>284</v>
      </c>
      <c r="F86" s="9">
        <v>0</v>
      </c>
      <c r="G86" s="9">
        <v>0</v>
      </c>
      <c r="H86" s="9">
        <v>258.46666666666664</v>
      </c>
      <c r="I86" s="9">
        <v>0</v>
      </c>
      <c r="J86" s="55">
        <v>542.4666666666667</v>
      </c>
    </row>
    <row r="87" spans="1:10" x14ac:dyDescent="0.3">
      <c r="A87" s="6">
        <f t="shared" si="1"/>
        <v>7</v>
      </c>
      <c r="B87" s="4" t="s">
        <v>1689</v>
      </c>
      <c r="C87" s="9">
        <v>79.999999880000004</v>
      </c>
      <c r="D87" s="9">
        <v>0</v>
      </c>
      <c r="E87" s="9">
        <v>149.51666666666665</v>
      </c>
      <c r="F87" s="9">
        <v>0</v>
      </c>
      <c r="G87" s="9">
        <v>253.61666666666667</v>
      </c>
      <c r="H87" s="9">
        <v>0</v>
      </c>
      <c r="I87" s="9">
        <v>0</v>
      </c>
      <c r="J87" s="55">
        <v>483.13333321333334</v>
      </c>
    </row>
    <row r="88" spans="1:10" x14ac:dyDescent="0.3">
      <c r="A88" s="6">
        <f t="shared" si="1"/>
        <v>8</v>
      </c>
      <c r="B88" s="4" t="s">
        <v>2480</v>
      </c>
      <c r="C88" s="9">
        <v>0</v>
      </c>
      <c r="D88" s="9">
        <v>125.75</v>
      </c>
      <c r="E88" s="9">
        <v>267.81666666666666</v>
      </c>
      <c r="F88" s="9">
        <v>0</v>
      </c>
      <c r="G88" s="9">
        <v>0</v>
      </c>
      <c r="H88" s="9">
        <v>0</v>
      </c>
      <c r="I88" s="9">
        <v>0</v>
      </c>
      <c r="J88" s="55">
        <v>393.56666666666666</v>
      </c>
    </row>
    <row r="89" spans="1:10" x14ac:dyDescent="0.3">
      <c r="A89" s="6">
        <f t="shared" si="1"/>
        <v>9</v>
      </c>
      <c r="B89" s="4" t="s">
        <v>2661</v>
      </c>
      <c r="C89" s="9">
        <v>0</v>
      </c>
      <c r="D89" s="9">
        <v>159.71666666666667</v>
      </c>
      <c r="E89" s="9">
        <v>0</v>
      </c>
      <c r="F89" s="9">
        <v>0</v>
      </c>
      <c r="G89" s="9">
        <v>0</v>
      </c>
      <c r="H89" s="9">
        <v>233.74999999999997</v>
      </c>
      <c r="I89" s="9">
        <v>0</v>
      </c>
      <c r="J89" s="55">
        <v>393.46666666666664</v>
      </c>
    </row>
    <row r="90" spans="1:10" x14ac:dyDescent="0.3">
      <c r="A90" s="6">
        <f t="shared" si="1"/>
        <v>10</v>
      </c>
      <c r="B90" s="4" t="s">
        <v>2678</v>
      </c>
      <c r="C90" s="9">
        <v>0</v>
      </c>
      <c r="D90" s="9">
        <v>154.65</v>
      </c>
      <c r="E90" s="9">
        <v>0</v>
      </c>
      <c r="F90" s="9">
        <v>0</v>
      </c>
      <c r="G90" s="9">
        <v>0</v>
      </c>
      <c r="H90" s="9">
        <v>228.7</v>
      </c>
      <c r="I90" s="9">
        <v>0</v>
      </c>
      <c r="J90" s="55">
        <v>383.35</v>
      </c>
    </row>
    <row r="91" spans="1:10" x14ac:dyDescent="0.3">
      <c r="A91" s="6">
        <f t="shared" si="1"/>
        <v>11</v>
      </c>
      <c r="B91" s="4" t="s">
        <v>230</v>
      </c>
      <c r="C91" s="9">
        <v>126.4</v>
      </c>
      <c r="D91" s="9">
        <v>0</v>
      </c>
      <c r="E91" s="9">
        <v>255.6</v>
      </c>
      <c r="F91" s="9">
        <v>0</v>
      </c>
      <c r="G91" s="9">
        <v>0</v>
      </c>
      <c r="H91" s="9">
        <v>0</v>
      </c>
      <c r="I91" s="9">
        <v>0</v>
      </c>
      <c r="J91" s="55">
        <v>382</v>
      </c>
    </row>
    <row r="92" spans="1:10" x14ac:dyDescent="0.3">
      <c r="A92" s="6">
        <f t="shared" si="1"/>
        <v>12</v>
      </c>
      <c r="B92" s="4" t="s">
        <v>1174</v>
      </c>
      <c r="C92" s="9">
        <v>132.81666666666666</v>
      </c>
      <c r="D92" s="9">
        <v>231.11666666666667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55">
        <v>363.93333333333334</v>
      </c>
    </row>
    <row r="93" spans="1:10" x14ac:dyDescent="0.3">
      <c r="A93" s="6">
        <f t="shared" si="1"/>
        <v>13</v>
      </c>
      <c r="B93" s="4" t="s">
        <v>801</v>
      </c>
      <c r="C93" s="9">
        <v>196.9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9">
        <v>147.36666666666667</v>
      </c>
      <c r="J93" s="55">
        <v>344.26666666666665</v>
      </c>
    </row>
    <row r="94" spans="1:10" x14ac:dyDescent="0.3">
      <c r="A94" s="6">
        <f t="shared" si="1"/>
        <v>14</v>
      </c>
      <c r="B94" s="4" t="s">
        <v>1000</v>
      </c>
      <c r="C94" s="9">
        <v>120.81666666666666</v>
      </c>
      <c r="D94" s="9">
        <v>0</v>
      </c>
      <c r="E94" s="9">
        <v>0</v>
      </c>
      <c r="F94" s="9">
        <v>211.13333333333335</v>
      </c>
      <c r="G94" s="9">
        <v>0</v>
      </c>
      <c r="H94" s="9">
        <v>0</v>
      </c>
      <c r="I94" s="9">
        <v>0</v>
      </c>
      <c r="J94" s="55">
        <v>331.95000000000005</v>
      </c>
    </row>
    <row r="95" spans="1:10" x14ac:dyDescent="0.3">
      <c r="A95" s="6">
        <f t="shared" si="1"/>
        <v>15</v>
      </c>
      <c r="B95" s="4" t="s">
        <v>2752</v>
      </c>
      <c r="C95" s="9">
        <v>0</v>
      </c>
      <c r="D95" s="9">
        <v>114.58333333333333</v>
      </c>
      <c r="E95" s="9">
        <v>129.16666666666669</v>
      </c>
      <c r="F95" s="9">
        <v>81.799999959999994</v>
      </c>
      <c r="G95" s="9">
        <v>0</v>
      </c>
      <c r="H95" s="9">
        <v>0</v>
      </c>
      <c r="I95" s="9">
        <v>0</v>
      </c>
      <c r="J95" s="55">
        <v>325.54999995999998</v>
      </c>
    </row>
    <row r="96" spans="1:10" x14ac:dyDescent="0.3">
      <c r="A96" s="6">
        <f t="shared" si="1"/>
        <v>16</v>
      </c>
      <c r="B96" s="4" t="s">
        <v>405</v>
      </c>
      <c r="C96" s="9">
        <v>191.81666666666666</v>
      </c>
      <c r="D96" s="9">
        <v>0</v>
      </c>
      <c r="E96" s="9">
        <v>0</v>
      </c>
      <c r="F96" s="9">
        <v>0</v>
      </c>
      <c r="G96" s="9">
        <v>0</v>
      </c>
      <c r="H96" s="9">
        <v>0</v>
      </c>
      <c r="I96" s="9">
        <v>129.1</v>
      </c>
      <c r="J96" s="55">
        <v>320.91666666666663</v>
      </c>
    </row>
    <row r="97" spans="1:10" x14ac:dyDescent="0.3">
      <c r="A97" s="6">
        <f t="shared" si="1"/>
        <v>17</v>
      </c>
      <c r="B97" s="4" t="s">
        <v>6100</v>
      </c>
      <c r="C97" s="9">
        <v>0</v>
      </c>
      <c r="D97" s="9">
        <v>0</v>
      </c>
      <c r="E97" s="9">
        <v>0</v>
      </c>
      <c r="F97" s="9">
        <v>0</v>
      </c>
      <c r="G97" s="9">
        <v>0</v>
      </c>
      <c r="H97" s="9">
        <v>284.89999999999998</v>
      </c>
      <c r="I97" s="9">
        <v>0</v>
      </c>
      <c r="J97" s="55">
        <v>284.89999999999998</v>
      </c>
    </row>
    <row r="98" spans="1:10" x14ac:dyDescent="0.3">
      <c r="A98" s="6">
        <f t="shared" si="1"/>
        <v>18</v>
      </c>
      <c r="B98" s="4" t="s">
        <v>2500</v>
      </c>
      <c r="C98" s="9">
        <v>0</v>
      </c>
      <c r="D98" s="9">
        <v>0</v>
      </c>
      <c r="E98" s="9">
        <v>0</v>
      </c>
      <c r="F98" s="9">
        <v>281.8</v>
      </c>
      <c r="G98" s="9">
        <v>0</v>
      </c>
      <c r="H98" s="9">
        <v>0</v>
      </c>
      <c r="I98" s="9">
        <v>0</v>
      </c>
      <c r="J98" s="55">
        <v>281.8</v>
      </c>
    </row>
    <row r="99" spans="1:10" x14ac:dyDescent="0.3">
      <c r="A99" s="6">
        <f t="shared" si="1"/>
        <v>19</v>
      </c>
      <c r="B99" s="4" t="s">
        <v>973</v>
      </c>
      <c r="C99" s="9">
        <v>0</v>
      </c>
      <c r="D99" s="9">
        <v>0</v>
      </c>
      <c r="E99" s="9">
        <v>0</v>
      </c>
      <c r="F99" s="9">
        <v>0</v>
      </c>
      <c r="G99" s="9">
        <v>280.3</v>
      </c>
      <c r="H99" s="9">
        <v>0</v>
      </c>
      <c r="I99" s="9">
        <v>0</v>
      </c>
      <c r="J99" s="55">
        <v>280.3</v>
      </c>
    </row>
    <row r="100" spans="1:10" x14ac:dyDescent="0.3">
      <c r="A100" s="6">
        <f t="shared" si="1"/>
        <v>20</v>
      </c>
      <c r="B100" s="4" t="s">
        <v>680</v>
      </c>
      <c r="C100" s="9">
        <v>280</v>
      </c>
      <c r="D100" s="9">
        <v>0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55">
        <v>280</v>
      </c>
    </row>
    <row r="101" spans="1:10" x14ac:dyDescent="0.3">
      <c r="A101" s="6">
        <f t="shared" si="1"/>
        <v>21</v>
      </c>
      <c r="B101" s="4" t="s">
        <v>6717</v>
      </c>
      <c r="C101" s="9">
        <v>0</v>
      </c>
      <c r="D101" s="9">
        <v>0</v>
      </c>
      <c r="E101" s="9">
        <v>0</v>
      </c>
      <c r="F101" s="9">
        <v>0</v>
      </c>
      <c r="G101" s="9">
        <v>0</v>
      </c>
      <c r="H101" s="9">
        <v>0</v>
      </c>
      <c r="I101" s="9">
        <v>280</v>
      </c>
      <c r="J101" s="55">
        <v>280</v>
      </c>
    </row>
    <row r="102" spans="1:10" x14ac:dyDescent="0.3">
      <c r="A102" s="6">
        <f t="shared" si="1"/>
        <v>22</v>
      </c>
      <c r="B102" s="4" t="s">
        <v>3508</v>
      </c>
      <c r="C102" s="9">
        <v>0</v>
      </c>
      <c r="D102" s="9">
        <v>0</v>
      </c>
      <c r="E102" s="9">
        <v>278.01666666666665</v>
      </c>
      <c r="F102" s="9">
        <v>0</v>
      </c>
      <c r="G102" s="9">
        <v>0</v>
      </c>
      <c r="H102" s="9">
        <v>0</v>
      </c>
      <c r="I102" s="9">
        <v>0</v>
      </c>
      <c r="J102" s="55">
        <v>278.01666666666665</v>
      </c>
    </row>
    <row r="103" spans="1:10" x14ac:dyDescent="0.3">
      <c r="A103" s="6">
        <f t="shared" si="1"/>
        <v>23</v>
      </c>
      <c r="B103" s="4" t="s">
        <v>545</v>
      </c>
      <c r="C103" s="9">
        <v>0</v>
      </c>
      <c r="D103" s="9">
        <v>0</v>
      </c>
      <c r="E103" s="9">
        <v>0</v>
      </c>
      <c r="F103" s="9">
        <v>0</v>
      </c>
      <c r="G103" s="9">
        <v>275.26666666666665</v>
      </c>
      <c r="H103" s="9">
        <v>0</v>
      </c>
      <c r="I103" s="9">
        <v>0</v>
      </c>
      <c r="J103" s="55">
        <v>275.26666666666665</v>
      </c>
    </row>
    <row r="104" spans="1:10" x14ac:dyDescent="0.3">
      <c r="A104" s="6">
        <f t="shared" si="1"/>
        <v>24</v>
      </c>
      <c r="B104" s="4" t="s">
        <v>4684</v>
      </c>
      <c r="C104" s="9">
        <v>0</v>
      </c>
      <c r="D104" s="9">
        <v>0</v>
      </c>
      <c r="E104" s="9">
        <v>0</v>
      </c>
      <c r="F104" s="9">
        <v>104.08333333333334</v>
      </c>
      <c r="G104" s="9">
        <v>0</v>
      </c>
      <c r="H104" s="9">
        <v>165.26666666666668</v>
      </c>
      <c r="I104" s="9">
        <v>0</v>
      </c>
      <c r="J104" s="55">
        <v>269.35000000000002</v>
      </c>
    </row>
    <row r="105" spans="1:10" x14ac:dyDescent="0.3">
      <c r="A105" s="6">
        <f t="shared" si="1"/>
        <v>25</v>
      </c>
      <c r="B105" s="4" t="s">
        <v>437</v>
      </c>
      <c r="C105" s="9">
        <v>268.8</v>
      </c>
      <c r="D105" s="9">
        <v>0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55">
        <v>268.8</v>
      </c>
    </row>
    <row r="106" spans="1:10" x14ac:dyDescent="0.3">
      <c r="A106" s="6">
        <f t="shared" si="1"/>
        <v>26</v>
      </c>
      <c r="B106" s="4" t="s">
        <v>5439</v>
      </c>
      <c r="C106" s="9">
        <v>0</v>
      </c>
      <c r="D106" s="9">
        <v>0</v>
      </c>
      <c r="E106" s="9">
        <v>0</v>
      </c>
      <c r="F106" s="9">
        <v>0</v>
      </c>
      <c r="G106" s="9">
        <v>266.85000000000002</v>
      </c>
      <c r="H106" s="9">
        <v>0</v>
      </c>
      <c r="I106" s="9">
        <v>0</v>
      </c>
      <c r="J106" s="55">
        <v>266.85000000000002</v>
      </c>
    </row>
    <row r="107" spans="1:10" x14ac:dyDescent="0.3">
      <c r="A107" s="6">
        <f t="shared" si="1"/>
        <v>27</v>
      </c>
      <c r="B107" s="4" t="s">
        <v>3748</v>
      </c>
      <c r="C107" s="9">
        <v>0</v>
      </c>
      <c r="D107" s="9">
        <v>0</v>
      </c>
      <c r="E107" s="9">
        <v>0</v>
      </c>
      <c r="F107" s="9">
        <v>0</v>
      </c>
      <c r="G107" s="9">
        <v>0</v>
      </c>
      <c r="H107" s="9">
        <v>263.5</v>
      </c>
      <c r="I107" s="9">
        <v>0</v>
      </c>
      <c r="J107" s="55">
        <v>263.5</v>
      </c>
    </row>
    <row r="108" spans="1:10" x14ac:dyDescent="0.3">
      <c r="A108" s="6">
        <f t="shared" si="1"/>
        <v>28</v>
      </c>
      <c r="B108" s="4" t="s">
        <v>3520</v>
      </c>
      <c r="C108" s="9">
        <v>0</v>
      </c>
      <c r="D108" s="9">
        <v>0</v>
      </c>
      <c r="E108" s="9">
        <v>261.14999999999998</v>
      </c>
      <c r="F108" s="9">
        <v>0</v>
      </c>
      <c r="G108" s="9">
        <v>0</v>
      </c>
      <c r="H108" s="9">
        <v>0</v>
      </c>
      <c r="I108" s="9">
        <v>0</v>
      </c>
      <c r="J108" s="55">
        <v>261.14999999999998</v>
      </c>
    </row>
    <row r="109" spans="1:10" x14ac:dyDescent="0.3">
      <c r="A109" s="6">
        <f t="shared" si="1"/>
        <v>29</v>
      </c>
      <c r="B109" s="4" t="s">
        <v>4520</v>
      </c>
      <c r="C109" s="9">
        <v>0</v>
      </c>
      <c r="D109" s="9">
        <v>0</v>
      </c>
      <c r="E109" s="9">
        <v>0</v>
      </c>
      <c r="F109" s="9">
        <v>260.2</v>
      </c>
      <c r="G109" s="9">
        <v>0</v>
      </c>
      <c r="H109" s="9">
        <v>0</v>
      </c>
      <c r="I109" s="9">
        <v>0</v>
      </c>
      <c r="J109" s="55">
        <v>260.2</v>
      </c>
    </row>
    <row r="110" spans="1:10" x14ac:dyDescent="0.3">
      <c r="A110" s="6">
        <f t="shared" si="1"/>
        <v>30</v>
      </c>
      <c r="B110" s="4" t="s">
        <v>5297</v>
      </c>
      <c r="C110" s="9">
        <v>0</v>
      </c>
      <c r="D110" s="9">
        <v>0</v>
      </c>
      <c r="E110" s="9">
        <v>0</v>
      </c>
      <c r="F110" s="9">
        <v>0</v>
      </c>
      <c r="G110" s="9">
        <v>0</v>
      </c>
      <c r="H110" s="9">
        <v>0</v>
      </c>
      <c r="I110" s="9">
        <v>255.5</v>
      </c>
      <c r="J110" s="55">
        <v>255.5</v>
      </c>
    </row>
    <row r="111" spans="1:10" x14ac:dyDescent="0.3">
      <c r="A111" s="6">
        <f t="shared" si="1"/>
        <v>31</v>
      </c>
      <c r="B111" s="4" t="s">
        <v>1518</v>
      </c>
      <c r="C111" s="9">
        <v>253.33333333333334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55">
        <v>253.33333333333334</v>
      </c>
    </row>
    <row r="112" spans="1:10" x14ac:dyDescent="0.3">
      <c r="A112" s="6">
        <f t="shared" si="1"/>
        <v>32</v>
      </c>
      <c r="B112" s="4" t="s">
        <v>2366</v>
      </c>
      <c r="C112" s="9">
        <v>0</v>
      </c>
      <c r="D112" s="9">
        <v>0</v>
      </c>
      <c r="E112" s="9">
        <v>0</v>
      </c>
      <c r="F112" s="9">
        <v>252.53333333333333</v>
      </c>
      <c r="G112" s="9">
        <v>0</v>
      </c>
      <c r="H112" s="9">
        <v>0</v>
      </c>
      <c r="I112" s="9">
        <v>0</v>
      </c>
      <c r="J112" s="55">
        <v>252.53333333333333</v>
      </c>
    </row>
    <row r="113" spans="1:10" x14ac:dyDescent="0.3">
      <c r="A113" s="6">
        <f t="shared" si="1"/>
        <v>33</v>
      </c>
      <c r="B113" s="4" t="s">
        <v>2469</v>
      </c>
      <c r="C113" s="9">
        <v>0</v>
      </c>
      <c r="D113" s="9">
        <v>249.95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55">
        <v>249.95</v>
      </c>
    </row>
    <row r="114" spans="1:10" x14ac:dyDescent="0.3">
      <c r="A114" s="6">
        <f t="shared" si="1"/>
        <v>34</v>
      </c>
      <c r="B114" s="4" t="s">
        <v>741</v>
      </c>
      <c r="C114" s="9">
        <v>0</v>
      </c>
      <c r="D114" s="9">
        <v>0</v>
      </c>
      <c r="E114" s="9">
        <v>245.73333333333332</v>
      </c>
      <c r="F114" s="9">
        <v>0</v>
      </c>
      <c r="G114" s="9">
        <v>0</v>
      </c>
      <c r="H114" s="9">
        <v>0</v>
      </c>
      <c r="I114" s="9">
        <v>0</v>
      </c>
      <c r="J114" s="55">
        <v>245.73333333333332</v>
      </c>
    </row>
    <row r="115" spans="1:10" x14ac:dyDescent="0.3">
      <c r="A115" s="6">
        <f t="shared" si="1"/>
        <v>35</v>
      </c>
      <c r="B115" s="4" t="s">
        <v>611</v>
      </c>
      <c r="C115" s="9">
        <v>0</v>
      </c>
      <c r="D115" s="9">
        <v>244.9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55">
        <v>244.9</v>
      </c>
    </row>
    <row r="116" spans="1:10" x14ac:dyDescent="0.3">
      <c r="A116" s="6">
        <f t="shared" si="1"/>
        <v>36</v>
      </c>
      <c r="B116" s="4" t="s">
        <v>1772</v>
      </c>
      <c r="C116" s="9">
        <v>79.999999990000006</v>
      </c>
      <c r="D116" s="9">
        <v>0</v>
      </c>
      <c r="E116" s="9">
        <v>0</v>
      </c>
      <c r="F116" s="9">
        <v>161.78333333333336</v>
      </c>
      <c r="G116" s="9">
        <v>0</v>
      </c>
      <c r="H116" s="9">
        <v>0</v>
      </c>
      <c r="I116" s="9">
        <v>0</v>
      </c>
      <c r="J116" s="55">
        <v>241.78333332333335</v>
      </c>
    </row>
    <row r="117" spans="1:10" x14ac:dyDescent="0.3">
      <c r="A117" s="6">
        <f t="shared" si="1"/>
        <v>37</v>
      </c>
      <c r="B117" s="4" t="s">
        <v>1466</v>
      </c>
      <c r="C117" s="9">
        <v>79.999999860000003</v>
      </c>
      <c r="D117" s="9">
        <v>0</v>
      </c>
      <c r="E117" s="9">
        <v>160.69999999999999</v>
      </c>
      <c r="F117" s="9">
        <v>0</v>
      </c>
      <c r="G117" s="9">
        <v>0</v>
      </c>
      <c r="H117" s="9">
        <v>0</v>
      </c>
      <c r="I117" s="9">
        <v>0</v>
      </c>
      <c r="J117" s="55">
        <v>240.69999985999999</v>
      </c>
    </row>
    <row r="118" spans="1:10" x14ac:dyDescent="0.3">
      <c r="A118" s="6">
        <f t="shared" si="1"/>
        <v>38</v>
      </c>
      <c r="B118" s="4" t="s">
        <v>1145</v>
      </c>
      <c r="C118" s="9">
        <v>0</v>
      </c>
      <c r="D118" s="9">
        <v>0</v>
      </c>
      <c r="E118" s="9">
        <v>0</v>
      </c>
      <c r="F118" s="9">
        <v>0</v>
      </c>
      <c r="G118" s="9">
        <v>239.73333333333335</v>
      </c>
      <c r="H118" s="9">
        <v>0</v>
      </c>
      <c r="I118" s="9">
        <v>0</v>
      </c>
      <c r="J118" s="55">
        <v>239.73333333333335</v>
      </c>
    </row>
    <row r="119" spans="1:10" x14ac:dyDescent="0.3">
      <c r="A119" s="6">
        <f t="shared" si="1"/>
        <v>39</v>
      </c>
      <c r="B119" s="4" t="s">
        <v>6115</v>
      </c>
      <c r="C119" s="9">
        <v>0</v>
      </c>
      <c r="D119" s="9">
        <v>0</v>
      </c>
      <c r="E119" s="9">
        <v>0</v>
      </c>
      <c r="F119" s="9">
        <v>0</v>
      </c>
      <c r="G119" s="9">
        <v>0</v>
      </c>
      <c r="H119" s="9">
        <v>238.84999999999997</v>
      </c>
      <c r="I119" s="9">
        <v>0</v>
      </c>
      <c r="J119" s="55">
        <v>238.84999999999997</v>
      </c>
    </row>
    <row r="120" spans="1:10" x14ac:dyDescent="0.3">
      <c r="A120" s="6">
        <f t="shared" si="1"/>
        <v>40</v>
      </c>
      <c r="B120" s="4" t="s">
        <v>394</v>
      </c>
      <c r="C120" s="9">
        <v>0</v>
      </c>
      <c r="D120" s="9">
        <v>0</v>
      </c>
      <c r="E120" s="9">
        <v>0</v>
      </c>
      <c r="F120" s="9">
        <v>0</v>
      </c>
      <c r="G120" s="9">
        <v>0</v>
      </c>
      <c r="H120" s="9">
        <v>0</v>
      </c>
      <c r="I120" s="9">
        <v>237.08333333333334</v>
      </c>
      <c r="J120" s="55">
        <v>237.08333333333334</v>
      </c>
    </row>
    <row r="121" spans="1:10" x14ac:dyDescent="0.3">
      <c r="A121" s="6">
        <f t="shared" si="1"/>
        <v>41</v>
      </c>
      <c r="B121" s="4" t="s">
        <v>2811</v>
      </c>
      <c r="C121" s="9">
        <v>0</v>
      </c>
      <c r="D121" s="9">
        <v>0</v>
      </c>
      <c r="E121" s="9">
        <v>0</v>
      </c>
      <c r="F121" s="9">
        <v>0</v>
      </c>
      <c r="G121" s="9">
        <v>0</v>
      </c>
      <c r="H121" s="9">
        <v>147.46666666666667</v>
      </c>
      <c r="I121" s="9">
        <v>88.2</v>
      </c>
      <c r="J121" s="55">
        <v>235.66666666666669</v>
      </c>
    </row>
    <row r="122" spans="1:10" x14ac:dyDescent="0.3">
      <c r="A122" s="6">
        <f t="shared" si="1"/>
        <v>42</v>
      </c>
      <c r="B122" s="4" t="s">
        <v>4552</v>
      </c>
      <c r="C122" s="9">
        <v>0</v>
      </c>
      <c r="D122" s="9">
        <v>0</v>
      </c>
      <c r="E122" s="9">
        <v>0</v>
      </c>
      <c r="F122" s="9">
        <v>0</v>
      </c>
      <c r="G122" s="9">
        <v>231.61666666666667</v>
      </c>
      <c r="H122" s="9">
        <v>0</v>
      </c>
      <c r="I122" s="9">
        <v>0</v>
      </c>
      <c r="J122" s="55">
        <v>231.61666666666667</v>
      </c>
    </row>
    <row r="123" spans="1:10" x14ac:dyDescent="0.3">
      <c r="A123" s="6">
        <f t="shared" si="1"/>
        <v>43</v>
      </c>
      <c r="B123" s="4" t="s">
        <v>915</v>
      </c>
      <c r="C123" s="9">
        <v>79.999999900000006</v>
      </c>
      <c r="D123" s="9">
        <v>149.41666666666669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55">
        <v>229.41666656666669</v>
      </c>
    </row>
    <row r="124" spans="1:10" x14ac:dyDescent="0.3">
      <c r="A124" s="6">
        <f t="shared" si="1"/>
        <v>44</v>
      </c>
      <c r="B124" s="4" t="s">
        <v>198</v>
      </c>
      <c r="C124" s="9">
        <v>226.03333333333333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55">
        <v>226.03333333333333</v>
      </c>
    </row>
    <row r="125" spans="1:10" x14ac:dyDescent="0.3">
      <c r="A125" s="6">
        <f t="shared" si="1"/>
        <v>45</v>
      </c>
      <c r="B125" s="4" t="s">
        <v>5481</v>
      </c>
      <c r="C125" s="9">
        <v>0</v>
      </c>
      <c r="D125" s="9">
        <v>0</v>
      </c>
      <c r="E125" s="9">
        <v>0</v>
      </c>
      <c r="F125" s="9">
        <v>0</v>
      </c>
      <c r="G125" s="9">
        <v>220.28333333333336</v>
      </c>
      <c r="H125" s="9">
        <v>0</v>
      </c>
      <c r="I125" s="9">
        <v>0</v>
      </c>
      <c r="J125" s="55">
        <v>220.28333333333336</v>
      </c>
    </row>
    <row r="126" spans="1:10" x14ac:dyDescent="0.3">
      <c r="A126" s="6">
        <f t="shared" si="1"/>
        <v>46</v>
      </c>
      <c r="B126" s="4" t="s">
        <v>4527</v>
      </c>
      <c r="C126" s="9">
        <v>0</v>
      </c>
      <c r="D126" s="9">
        <v>0</v>
      </c>
      <c r="E126" s="9">
        <v>0</v>
      </c>
      <c r="F126" s="9">
        <v>219.65</v>
      </c>
      <c r="G126" s="9">
        <v>0</v>
      </c>
      <c r="H126" s="9">
        <v>0</v>
      </c>
      <c r="I126" s="9">
        <v>0</v>
      </c>
      <c r="J126" s="55">
        <v>219.65</v>
      </c>
    </row>
    <row r="127" spans="1:10" x14ac:dyDescent="0.3">
      <c r="A127" s="6">
        <f t="shared" si="1"/>
        <v>47</v>
      </c>
      <c r="B127" s="4" t="s">
        <v>1513</v>
      </c>
      <c r="C127" s="9">
        <v>0</v>
      </c>
      <c r="D127" s="9">
        <v>218.61666666666667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55">
        <v>218.61666666666667</v>
      </c>
    </row>
    <row r="128" spans="1:10" x14ac:dyDescent="0.3">
      <c r="A128" s="6">
        <f t="shared" si="1"/>
        <v>48</v>
      </c>
      <c r="B128" s="4" t="s">
        <v>426</v>
      </c>
      <c r="C128" s="9">
        <v>217.05</v>
      </c>
      <c r="D128" s="9"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55">
        <v>217.05</v>
      </c>
    </row>
    <row r="129" spans="1:10" x14ac:dyDescent="0.3">
      <c r="A129" s="6">
        <f t="shared" si="1"/>
        <v>49</v>
      </c>
      <c r="B129" s="4" t="s">
        <v>346</v>
      </c>
      <c r="C129" s="9">
        <v>0</v>
      </c>
      <c r="D129" s="9">
        <v>0</v>
      </c>
      <c r="E129" s="9">
        <v>0</v>
      </c>
      <c r="F129" s="9">
        <v>0</v>
      </c>
      <c r="G129" s="9">
        <v>214.71666666666667</v>
      </c>
      <c r="H129" s="9">
        <v>0</v>
      </c>
      <c r="I129" s="9">
        <v>0</v>
      </c>
      <c r="J129" s="55">
        <v>214.71666666666667</v>
      </c>
    </row>
    <row r="130" spans="1:10" x14ac:dyDescent="0.3">
      <c r="A130" s="6">
        <f t="shared" si="1"/>
        <v>50</v>
      </c>
      <c r="B130" s="4" t="s">
        <v>6389</v>
      </c>
      <c r="C130" s="9">
        <v>0</v>
      </c>
      <c r="D130" s="9">
        <v>0</v>
      </c>
      <c r="E130" s="9">
        <v>0</v>
      </c>
      <c r="F130" s="9">
        <v>0</v>
      </c>
      <c r="G130" s="9">
        <v>0</v>
      </c>
      <c r="H130" s="9">
        <v>0</v>
      </c>
      <c r="I130" s="9">
        <v>214.5</v>
      </c>
      <c r="J130" s="55">
        <v>214.5</v>
      </c>
    </row>
    <row r="131" spans="1:10" x14ac:dyDescent="0.3">
      <c r="A131" s="6">
        <f t="shared" si="1"/>
        <v>51</v>
      </c>
      <c r="B131" s="4" t="s">
        <v>851</v>
      </c>
      <c r="C131" s="9">
        <v>0</v>
      </c>
      <c r="D131" s="9">
        <v>213.56666666666666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55">
        <v>213.56666666666666</v>
      </c>
    </row>
    <row r="132" spans="1:10" x14ac:dyDescent="0.3">
      <c r="A132" s="6">
        <f t="shared" si="1"/>
        <v>52</v>
      </c>
      <c r="B132" s="4" t="s">
        <v>5491</v>
      </c>
      <c r="C132" s="9">
        <v>0</v>
      </c>
      <c r="D132" s="9">
        <v>0</v>
      </c>
      <c r="E132" s="9">
        <v>0</v>
      </c>
      <c r="F132" s="9">
        <v>0</v>
      </c>
      <c r="G132" s="9">
        <v>208.81666666666666</v>
      </c>
      <c r="H132" s="9">
        <v>0</v>
      </c>
      <c r="I132" s="9">
        <v>0</v>
      </c>
      <c r="J132" s="55">
        <v>208.81666666666666</v>
      </c>
    </row>
    <row r="133" spans="1:10" x14ac:dyDescent="0.3">
      <c r="A133" s="6">
        <f t="shared" si="1"/>
        <v>53</v>
      </c>
      <c r="B133" s="4" t="s">
        <v>652</v>
      </c>
      <c r="C133" s="9">
        <v>208.26666666666665</v>
      </c>
      <c r="D133" s="9">
        <v>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55">
        <v>208.26666666666665</v>
      </c>
    </row>
    <row r="134" spans="1:10" x14ac:dyDescent="0.3">
      <c r="A134" s="6">
        <f t="shared" si="1"/>
        <v>54</v>
      </c>
      <c r="B134" s="4" t="s">
        <v>3604</v>
      </c>
      <c r="C134" s="9">
        <v>0</v>
      </c>
      <c r="D134" s="9">
        <v>0</v>
      </c>
      <c r="E134" s="9">
        <v>205.15</v>
      </c>
      <c r="F134" s="9">
        <v>0</v>
      </c>
      <c r="G134" s="9">
        <v>0</v>
      </c>
      <c r="H134" s="9">
        <v>0</v>
      </c>
      <c r="I134" s="9">
        <v>0</v>
      </c>
      <c r="J134" s="55">
        <v>205.15</v>
      </c>
    </row>
    <row r="135" spans="1:10" x14ac:dyDescent="0.3">
      <c r="A135" s="6">
        <f t="shared" ref="A135:A198" si="2">IF(SUM(C135:N135)=0,"",IF(SUM(C134:N134)=0,IF(SUM(C135:N135)&gt;0,1,A134+1),A134+1))</f>
        <v>55</v>
      </c>
      <c r="B135" s="4" t="s">
        <v>422</v>
      </c>
      <c r="C135" s="9">
        <v>0</v>
      </c>
      <c r="D135" s="9">
        <v>203.16666666666666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55">
        <v>203.16666666666666</v>
      </c>
    </row>
    <row r="136" spans="1:10" x14ac:dyDescent="0.3">
      <c r="A136" s="6">
        <f t="shared" si="2"/>
        <v>56</v>
      </c>
      <c r="B136" s="4" t="s">
        <v>432</v>
      </c>
      <c r="C136" s="9">
        <v>203.16666666666666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55">
        <v>203.16666666666666</v>
      </c>
    </row>
    <row r="137" spans="1:10" x14ac:dyDescent="0.3">
      <c r="A137" s="6">
        <f t="shared" si="2"/>
        <v>57</v>
      </c>
      <c r="B137" s="4" t="s">
        <v>4540</v>
      </c>
      <c r="C137" s="9">
        <v>0</v>
      </c>
      <c r="D137" s="9">
        <v>0</v>
      </c>
      <c r="E137" s="9">
        <v>0</v>
      </c>
      <c r="F137" s="9">
        <v>202.85000000000002</v>
      </c>
      <c r="G137" s="9">
        <v>0</v>
      </c>
      <c r="H137" s="9">
        <v>0</v>
      </c>
      <c r="I137" s="9">
        <v>0</v>
      </c>
      <c r="J137" s="55">
        <v>202.85000000000002</v>
      </c>
    </row>
    <row r="138" spans="1:10" x14ac:dyDescent="0.3">
      <c r="A138" s="6">
        <f t="shared" si="2"/>
        <v>58</v>
      </c>
      <c r="B138" s="4" t="s">
        <v>6150</v>
      </c>
      <c r="C138" s="9">
        <v>0</v>
      </c>
      <c r="D138" s="9">
        <v>0</v>
      </c>
      <c r="E138" s="9">
        <v>0</v>
      </c>
      <c r="F138" s="9">
        <v>0</v>
      </c>
      <c r="G138" s="9">
        <v>0</v>
      </c>
      <c r="H138" s="9">
        <v>199.60000000000002</v>
      </c>
      <c r="I138" s="9">
        <v>0</v>
      </c>
      <c r="J138" s="55">
        <v>199.60000000000002</v>
      </c>
    </row>
    <row r="139" spans="1:10" x14ac:dyDescent="0.3">
      <c r="A139" s="6">
        <f t="shared" si="2"/>
        <v>59</v>
      </c>
      <c r="B139" s="4" t="s">
        <v>3858</v>
      </c>
      <c r="C139" s="9">
        <v>0</v>
      </c>
      <c r="D139" s="9">
        <v>0</v>
      </c>
      <c r="E139" s="9">
        <v>0</v>
      </c>
      <c r="F139" s="9">
        <v>0</v>
      </c>
      <c r="G139" s="9">
        <v>198.83333333333334</v>
      </c>
      <c r="H139" s="9">
        <v>0</v>
      </c>
      <c r="I139" s="9">
        <v>0</v>
      </c>
      <c r="J139" s="55">
        <v>198.83333333333334</v>
      </c>
    </row>
    <row r="140" spans="1:10" x14ac:dyDescent="0.3">
      <c r="A140" s="6">
        <f t="shared" si="2"/>
        <v>60</v>
      </c>
      <c r="B140" s="4" t="s">
        <v>2631</v>
      </c>
      <c r="C140" s="9">
        <v>0</v>
      </c>
      <c r="D140" s="9">
        <v>196.03333333333333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55">
        <v>196.03333333333333</v>
      </c>
    </row>
    <row r="141" spans="1:10" x14ac:dyDescent="0.3">
      <c r="A141" s="6">
        <f t="shared" si="2"/>
        <v>61</v>
      </c>
      <c r="B141" s="4" t="s">
        <v>63</v>
      </c>
      <c r="C141" s="9">
        <v>0</v>
      </c>
      <c r="D141" s="9">
        <v>0</v>
      </c>
      <c r="E141" s="9">
        <v>0</v>
      </c>
      <c r="F141" s="9">
        <v>0</v>
      </c>
      <c r="G141" s="9">
        <v>0</v>
      </c>
      <c r="H141" s="9">
        <v>193.58333333333334</v>
      </c>
      <c r="I141" s="9">
        <v>0</v>
      </c>
      <c r="J141" s="55">
        <v>193.58333333333334</v>
      </c>
    </row>
    <row r="142" spans="1:10" x14ac:dyDescent="0.3">
      <c r="A142" s="6">
        <f t="shared" si="2"/>
        <v>62</v>
      </c>
      <c r="B142" s="4" t="s">
        <v>5548</v>
      </c>
      <c r="C142" s="9">
        <v>0</v>
      </c>
      <c r="D142" s="9">
        <v>0</v>
      </c>
      <c r="E142" s="9">
        <v>0</v>
      </c>
      <c r="F142" s="9">
        <v>0</v>
      </c>
      <c r="G142" s="9">
        <v>186.48333333333335</v>
      </c>
      <c r="H142" s="9">
        <v>0</v>
      </c>
      <c r="I142" s="9">
        <v>0</v>
      </c>
      <c r="J142" s="55">
        <v>186.48333333333335</v>
      </c>
    </row>
    <row r="143" spans="1:10" x14ac:dyDescent="0.3">
      <c r="A143" s="6">
        <f t="shared" si="2"/>
        <v>63</v>
      </c>
      <c r="B143" s="4" t="s">
        <v>564</v>
      </c>
      <c r="C143" s="9">
        <v>0</v>
      </c>
      <c r="D143" s="9">
        <v>0</v>
      </c>
      <c r="E143" s="9">
        <v>0</v>
      </c>
      <c r="F143" s="9">
        <v>0</v>
      </c>
      <c r="G143" s="9">
        <v>0</v>
      </c>
      <c r="H143" s="9">
        <v>0</v>
      </c>
      <c r="I143" s="9">
        <v>183.35</v>
      </c>
      <c r="J143" s="55">
        <v>183.35</v>
      </c>
    </row>
    <row r="144" spans="1:10" x14ac:dyDescent="0.3">
      <c r="A144" s="6">
        <f t="shared" si="2"/>
        <v>64</v>
      </c>
      <c r="B144" s="4" t="s">
        <v>251</v>
      </c>
      <c r="C144" s="9">
        <v>180.93333333333334</v>
      </c>
      <c r="D144" s="9">
        <v>0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55">
        <v>180.93333333333334</v>
      </c>
    </row>
    <row r="145" spans="1:10" x14ac:dyDescent="0.3">
      <c r="A145" s="6">
        <f t="shared" si="2"/>
        <v>65</v>
      </c>
      <c r="B145" s="4" t="s">
        <v>6123</v>
      </c>
      <c r="C145" s="9">
        <v>0</v>
      </c>
      <c r="D145" s="9">
        <v>0</v>
      </c>
      <c r="E145" s="9">
        <v>0</v>
      </c>
      <c r="F145" s="9">
        <v>0</v>
      </c>
      <c r="G145" s="9">
        <v>0</v>
      </c>
      <c r="H145" s="9">
        <v>180.26666666666668</v>
      </c>
      <c r="I145" s="9">
        <v>0</v>
      </c>
      <c r="J145" s="55">
        <v>180.26666666666668</v>
      </c>
    </row>
    <row r="146" spans="1:10" x14ac:dyDescent="0.3">
      <c r="A146" s="6">
        <f t="shared" si="2"/>
        <v>66</v>
      </c>
      <c r="B146" s="4" t="s">
        <v>1030</v>
      </c>
      <c r="C146" s="9">
        <v>0</v>
      </c>
      <c r="D146" s="9">
        <v>0</v>
      </c>
      <c r="E146" s="9">
        <v>96.533333333333331</v>
      </c>
      <c r="F146" s="9">
        <v>0</v>
      </c>
      <c r="G146" s="9">
        <v>0</v>
      </c>
      <c r="H146" s="9">
        <v>0</v>
      </c>
      <c r="I146" s="9">
        <v>79.999999919999993</v>
      </c>
      <c r="J146" s="55">
        <v>176.53333325333332</v>
      </c>
    </row>
    <row r="147" spans="1:10" x14ac:dyDescent="0.3">
      <c r="A147" s="6">
        <f t="shared" si="2"/>
        <v>67</v>
      </c>
      <c r="B147" s="4" t="s">
        <v>3014</v>
      </c>
      <c r="C147" s="9">
        <v>0</v>
      </c>
      <c r="D147" s="9">
        <v>0</v>
      </c>
      <c r="E147" s="9">
        <v>176.46666666666667</v>
      </c>
      <c r="F147" s="9">
        <v>0</v>
      </c>
      <c r="G147" s="9">
        <v>0</v>
      </c>
      <c r="H147" s="9">
        <v>0</v>
      </c>
      <c r="I147" s="9">
        <v>0</v>
      </c>
      <c r="J147" s="55">
        <v>176.46666666666667</v>
      </c>
    </row>
    <row r="148" spans="1:10" x14ac:dyDescent="0.3">
      <c r="A148" s="6">
        <f t="shared" si="2"/>
        <v>68</v>
      </c>
      <c r="B148" s="4" t="s">
        <v>5467</v>
      </c>
      <c r="C148" s="9">
        <v>0</v>
      </c>
      <c r="D148" s="9">
        <v>0</v>
      </c>
      <c r="E148" s="9">
        <v>0</v>
      </c>
      <c r="F148" s="9">
        <v>0</v>
      </c>
      <c r="G148" s="9">
        <v>0</v>
      </c>
      <c r="H148" s="9">
        <v>0</v>
      </c>
      <c r="I148" s="9">
        <v>176.45</v>
      </c>
      <c r="J148" s="55">
        <v>176.45</v>
      </c>
    </row>
    <row r="149" spans="1:10" x14ac:dyDescent="0.3">
      <c r="A149" s="6">
        <f t="shared" si="2"/>
        <v>69</v>
      </c>
      <c r="B149" s="4" t="s">
        <v>787</v>
      </c>
      <c r="C149" s="9">
        <v>174.23333333333335</v>
      </c>
      <c r="D149" s="9">
        <v>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55">
        <v>174.23333333333335</v>
      </c>
    </row>
    <row r="150" spans="1:10" x14ac:dyDescent="0.3">
      <c r="A150" s="6">
        <f t="shared" si="2"/>
        <v>70</v>
      </c>
      <c r="B150" s="4" t="s">
        <v>1915</v>
      </c>
      <c r="C150" s="9">
        <v>0</v>
      </c>
      <c r="D150" s="9">
        <v>172.08333333333331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55">
        <v>172.08333333333331</v>
      </c>
    </row>
    <row r="151" spans="1:10" x14ac:dyDescent="0.3">
      <c r="A151" s="6">
        <f t="shared" si="2"/>
        <v>71</v>
      </c>
      <c r="B151" s="4" t="s">
        <v>3644</v>
      </c>
      <c r="C151" s="9">
        <v>0</v>
      </c>
      <c r="D151" s="9">
        <v>0</v>
      </c>
      <c r="E151" s="9">
        <v>171.43333333333334</v>
      </c>
      <c r="F151" s="9">
        <v>0</v>
      </c>
      <c r="G151" s="9">
        <v>0</v>
      </c>
      <c r="H151" s="9">
        <v>0</v>
      </c>
      <c r="I151" s="9">
        <v>0</v>
      </c>
      <c r="J151" s="55">
        <v>171.43333333333334</v>
      </c>
    </row>
    <row r="152" spans="1:10" x14ac:dyDescent="0.3">
      <c r="A152" s="6">
        <f t="shared" si="2"/>
        <v>72</v>
      </c>
      <c r="B152" s="4" t="s">
        <v>6312</v>
      </c>
      <c r="C152" s="9">
        <v>0</v>
      </c>
      <c r="D152" s="9">
        <v>0</v>
      </c>
      <c r="E152" s="9">
        <v>0</v>
      </c>
      <c r="F152" s="9">
        <v>0</v>
      </c>
      <c r="G152" s="9">
        <v>0</v>
      </c>
      <c r="H152" s="9">
        <v>171</v>
      </c>
      <c r="I152" s="9">
        <v>0</v>
      </c>
      <c r="J152" s="55">
        <v>171</v>
      </c>
    </row>
    <row r="153" spans="1:10" x14ac:dyDescent="0.3">
      <c r="A153" s="6">
        <f t="shared" si="2"/>
        <v>73</v>
      </c>
      <c r="B153" s="4" t="s">
        <v>1417</v>
      </c>
      <c r="C153" s="9">
        <v>169.13333333333333</v>
      </c>
      <c r="D153" s="9">
        <v>0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55">
        <v>169.13333333333333</v>
      </c>
    </row>
    <row r="154" spans="1:10" x14ac:dyDescent="0.3">
      <c r="A154" s="6">
        <f t="shared" si="2"/>
        <v>74</v>
      </c>
      <c r="B154" s="4" t="s">
        <v>6141</v>
      </c>
      <c r="C154" s="9">
        <v>0</v>
      </c>
      <c r="D154" s="9">
        <v>0</v>
      </c>
      <c r="E154" s="9">
        <v>0</v>
      </c>
      <c r="F154" s="9">
        <v>0</v>
      </c>
      <c r="G154" s="9">
        <v>0</v>
      </c>
      <c r="H154" s="9">
        <v>0</v>
      </c>
      <c r="I154" s="9">
        <v>167.18333333333334</v>
      </c>
      <c r="J154" s="55">
        <v>167.18333333333334</v>
      </c>
    </row>
    <row r="155" spans="1:10" x14ac:dyDescent="0.3">
      <c r="A155" s="6">
        <f t="shared" si="2"/>
        <v>75</v>
      </c>
      <c r="B155" s="4" t="s">
        <v>1802</v>
      </c>
      <c r="C155" s="9">
        <v>0</v>
      </c>
      <c r="D155" s="9">
        <v>0</v>
      </c>
      <c r="E155" s="9">
        <v>165.76666666666665</v>
      </c>
      <c r="F155" s="9">
        <v>0</v>
      </c>
      <c r="G155" s="9">
        <v>0</v>
      </c>
      <c r="H155" s="9">
        <v>0</v>
      </c>
      <c r="I155" s="9">
        <v>0</v>
      </c>
      <c r="J155" s="55">
        <v>165.76666666666665</v>
      </c>
    </row>
    <row r="156" spans="1:10" x14ac:dyDescent="0.3">
      <c r="A156" s="6">
        <f t="shared" si="2"/>
        <v>76</v>
      </c>
      <c r="B156" s="4" t="s">
        <v>737</v>
      </c>
      <c r="C156" s="9">
        <v>0</v>
      </c>
      <c r="D156" s="9">
        <v>0</v>
      </c>
      <c r="E156" s="9">
        <v>0</v>
      </c>
      <c r="F156" s="9">
        <v>0</v>
      </c>
      <c r="G156" s="9">
        <v>163.95000000000002</v>
      </c>
      <c r="H156" s="9">
        <v>0</v>
      </c>
      <c r="I156" s="9">
        <v>0</v>
      </c>
      <c r="J156" s="55">
        <v>163.95000000000002</v>
      </c>
    </row>
    <row r="157" spans="1:10" x14ac:dyDescent="0.3">
      <c r="A157" s="6">
        <f t="shared" si="2"/>
        <v>77</v>
      </c>
      <c r="B157" s="4" t="s">
        <v>1425</v>
      </c>
      <c r="C157" s="9">
        <v>162.81666666666666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55">
        <v>162.81666666666666</v>
      </c>
    </row>
    <row r="158" spans="1:10" x14ac:dyDescent="0.3">
      <c r="A158" s="6">
        <f t="shared" si="2"/>
        <v>78</v>
      </c>
      <c r="B158" s="4" t="s">
        <v>6146</v>
      </c>
      <c r="C158" s="9">
        <v>0</v>
      </c>
      <c r="D158" s="9">
        <v>0</v>
      </c>
      <c r="E158" s="9">
        <v>0</v>
      </c>
      <c r="F158" s="9">
        <v>0</v>
      </c>
      <c r="G158" s="9">
        <v>0</v>
      </c>
      <c r="H158" s="9">
        <v>0</v>
      </c>
      <c r="I158" s="9">
        <v>160.88333333333333</v>
      </c>
      <c r="J158" s="55">
        <v>160.88333333333333</v>
      </c>
    </row>
    <row r="159" spans="1:10" x14ac:dyDescent="0.3">
      <c r="A159" s="6">
        <f t="shared" si="2"/>
        <v>79</v>
      </c>
      <c r="B159" s="4" t="s">
        <v>5456</v>
      </c>
      <c r="C159" s="9">
        <v>0</v>
      </c>
      <c r="D159" s="9">
        <v>0</v>
      </c>
      <c r="E159" s="9">
        <v>0</v>
      </c>
      <c r="F159" s="9">
        <v>0</v>
      </c>
      <c r="G159" s="9">
        <v>158.9</v>
      </c>
      <c r="H159" s="9">
        <v>0</v>
      </c>
      <c r="I159" s="9">
        <v>0</v>
      </c>
      <c r="J159" s="55">
        <v>158.9</v>
      </c>
    </row>
    <row r="160" spans="1:10" x14ac:dyDescent="0.3">
      <c r="A160" s="6">
        <f t="shared" si="2"/>
        <v>80</v>
      </c>
      <c r="B160" s="4" t="s">
        <v>6200</v>
      </c>
      <c r="C160" s="9">
        <v>0</v>
      </c>
      <c r="D160" s="9">
        <v>0</v>
      </c>
      <c r="E160" s="9">
        <v>0</v>
      </c>
      <c r="F160" s="9">
        <v>0</v>
      </c>
      <c r="G160" s="9">
        <v>0</v>
      </c>
      <c r="H160" s="9">
        <v>157.80000000000001</v>
      </c>
      <c r="I160" s="9">
        <v>0</v>
      </c>
      <c r="J160" s="55">
        <v>157.80000000000001</v>
      </c>
    </row>
    <row r="161" spans="1:10" x14ac:dyDescent="0.3">
      <c r="A161" s="6">
        <f t="shared" si="2"/>
        <v>81</v>
      </c>
      <c r="B161" s="4" t="s">
        <v>720</v>
      </c>
      <c r="C161" s="9">
        <v>157.73333333333335</v>
      </c>
      <c r="D161" s="9">
        <v>0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55">
        <v>157.73333333333335</v>
      </c>
    </row>
    <row r="162" spans="1:10" x14ac:dyDescent="0.3">
      <c r="A162" s="6">
        <f t="shared" si="2"/>
        <v>82</v>
      </c>
      <c r="B162" s="4" t="s">
        <v>6211</v>
      </c>
      <c r="C162" s="9">
        <v>0</v>
      </c>
      <c r="D162" s="9">
        <v>0</v>
      </c>
      <c r="E162" s="9">
        <v>0</v>
      </c>
      <c r="F162" s="9">
        <v>0</v>
      </c>
      <c r="G162" s="9">
        <v>0</v>
      </c>
      <c r="H162" s="9">
        <v>152.5</v>
      </c>
      <c r="I162" s="9">
        <v>0</v>
      </c>
      <c r="J162" s="55">
        <v>152.5</v>
      </c>
    </row>
    <row r="163" spans="1:10" x14ac:dyDescent="0.3">
      <c r="A163" s="6">
        <f t="shared" si="2"/>
        <v>83</v>
      </c>
      <c r="B163" s="4" t="s">
        <v>1249</v>
      </c>
      <c r="C163" s="9">
        <v>0</v>
      </c>
      <c r="D163" s="9">
        <v>0</v>
      </c>
      <c r="E163" s="9">
        <v>0</v>
      </c>
      <c r="F163" s="9">
        <v>0</v>
      </c>
      <c r="G163" s="9">
        <v>0</v>
      </c>
      <c r="H163" s="9">
        <v>0</v>
      </c>
      <c r="I163" s="9">
        <v>152.46666666666667</v>
      </c>
      <c r="J163" s="55">
        <v>152.46666666666667</v>
      </c>
    </row>
    <row r="164" spans="1:10" x14ac:dyDescent="0.3">
      <c r="A164" s="6">
        <f t="shared" si="2"/>
        <v>84</v>
      </c>
      <c r="B164" s="4" t="s">
        <v>1970</v>
      </c>
      <c r="C164" s="9">
        <v>0</v>
      </c>
      <c r="D164" s="9">
        <v>0</v>
      </c>
      <c r="E164" s="9">
        <v>0</v>
      </c>
      <c r="F164" s="9">
        <v>151.48333333333335</v>
      </c>
      <c r="G164" s="9">
        <v>0</v>
      </c>
      <c r="H164" s="9">
        <v>0</v>
      </c>
      <c r="I164" s="9">
        <v>0</v>
      </c>
      <c r="J164" s="55">
        <v>151.48333333333335</v>
      </c>
    </row>
    <row r="165" spans="1:10" x14ac:dyDescent="0.3">
      <c r="A165" s="6">
        <f t="shared" si="2"/>
        <v>85</v>
      </c>
      <c r="B165" s="4" t="s">
        <v>815</v>
      </c>
      <c r="C165" s="9">
        <v>147.1</v>
      </c>
      <c r="D165" s="9">
        <v>0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55">
        <v>147.1</v>
      </c>
    </row>
    <row r="166" spans="1:10" x14ac:dyDescent="0.3">
      <c r="A166" s="6">
        <f t="shared" si="2"/>
        <v>86</v>
      </c>
      <c r="B166" s="4" t="s">
        <v>4007</v>
      </c>
      <c r="C166" s="9">
        <v>0</v>
      </c>
      <c r="D166" s="9">
        <v>0</v>
      </c>
      <c r="E166" s="9">
        <v>0</v>
      </c>
      <c r="F166" s="9">
        <v>146.45000000000002</v>
      </c>
      <c r="G166" s="9">
        <v>0</v>
      </c>
      <c r="H166" s="9">
        <v>0</v>
      </c>
      <c r="I166" s="9">
        <v>0</v>
      </c>
      <c r="J166" s="55">
        <v>146.45000000000002</v>
      </c>
    </row>
    <row r="167" spans="1:10" x14ac:dyDescent="0.3">
      <c r="A167" s="6">
        <f t="shared" si="2"/>
        <v>87</v>
      </c>
      <c r="B167" s="4" t="s">
        <v>2706</v>
      </c>
      <c r="C167" s="9">
        <v>0</v>
      </c>
      <c r="D167" s="9">
        <v>144.35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55">
        <v>144.35</v>
      </c>
    </row>
    <row r="168" spans="1:10" x14ac:dyDescent="0.3">
      <c r="A168" s="6">
        <f t="shared" si="2"/>
        <v>88</v>
      </c>
      <c r="B168" s="4" t="s">
        <v>6126</v>
      </c>
      <c r="C168" s="9">
        <v>0</v>
      </c>
      <c r="D168" s="9">
        <v>0</v>
      </c>
      <c r="E168" s="9">
        <v>0</v>
      </c>
      <c r="F168" s="9">
        <v>0</v>
      </c>
      <c r="G168" s="9">
        <v>0</v>
      </c>
      <c r="H168" s="9">
        <v>142.33333333333334</v>
      </c>
      <c r="I168" s="9">
        <v>0</v>
      </c>
      <c r="J168" s="55">
        <v>142.33333333333334</v>
      </c>
    </row>
    <row r="169" spans="1:10" x14ac:dyDescent="0.3">
      <c r="A169" s="6">
        <f t="shared" si="2"/>
        <v>89</v>
      </c>
      <c r="B169" s="4" t="s">
        <v>6816</v>
      </c>
      <c r="C169" s="9">
        <v>0</v>
      </c>
      <c r="D169" s="9">
        <v>0</v>
      </c>
      <c r="E169" s="9">
        <v>0</v>
      </c>
      <c r="F169" s="9">
        <v>0</v>
      </c>
      <c r="G169" s="9">
        <v>0</v>
      </c>
      <c r="H169" s="9">
        <v>0</v>
      </c>
      <c r="I169" s="9">
        <v>142.03333333333333</v>
      </c>
      <c r="J169" s="55">
        <v>142.03333333333333</v>
      </c>
    </row>
    <row r="170" spans="1:10" x14ac:dyDescent="0.3">
      <c r="A170" s="6">
        <f t="shared" si="2"/>
        <v>90</v>
      </c>
      <c r="B170" s="4" t="s">
        <v>1162</v>
      </c>
      <c r="C170" s="9">
        <v>139.38333333333333</v>
      </c>
      <c r="D170" s="9">
        <v>0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55">
        <v>139.38333333333333</v>
      </c>
    </row>
    <row r="171" spans="1:10" x14ac:dyDescent="0.3">
      <c r="A171" s="6">
        <f t="shared" si="2"/>
        <v>91</v>
      </c>
      <c r="B171" s="4" t="s">
        <v>1819</v>
      </c>
      <c r="C171" s="9">
        <v>0</v>
      </c>
      <c r="D171" s="9">
        <v>0</v>
      </c>
      <c r="E171" s="9">
        <v>139.03333333333333</v>
      </c>
      <c r="F171" s="9">
        <v>0</v>
      </c>
      <c r="G171" s="9">
        <v>0</v>
      </c>
      <c r="H171" s="9">
        <v>0</v>
      </c>
      <c r="I171" s="9">
        <v>0</v>
      </c>
      <c r="J171" s="55">
        <v>139.03333333333333</v>
      </c>
    </row>
    <row r="172" spans="1:10" x14ac:dyDescent="0.3">
      <c r="A172" s="6">
        <f t="shared" si="2"/>
        <v>92</v>
      </c>
      <c r="B172" s="4" t="s">
        <v>2275</v>
      </c>
      <c r="C172" s="9">
        <v>0</v>
      </c>
      <c r="D172" s="9">
        <v>0</v>
      </c>
      <c r="E172" s="9">
        <v>0</v>
      </c>
      <c r="F172" s="9">
        <v>0</v>
      </c>
      <c r="G172" s="9">
        <v>138.08333333333334</v>
      </c>
      <c r="H172" s="9">
        <v>0</v>
      </c>
      <c r="I172" s="9">
        <v>0</v>
      </c>
      <c r="J172" s="55">
        <v>138.08333333333334</v>
      </c>
    </row>
    <row r="173" spans="1:10" x14ac:dyDescent="0.3">
      <c r="A173" s="6">
        <f t="shared" si="2"/>
        <v>93</v>
      </c>
      <c r="B173" s="4" t="s">
        <v>2721</v>
      </c>
      <c r="C173" s="9">
        <v>0</v>
      </c>
      <c r="D173" s="9">
        <v>136.93333333333334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55">
        <v>136.93333333333334</v>
      </c>
    </row>
    <row r="174" spans="1:10" x14ac:dyDescent="0.3">
      <c r="A174" s="6">
        <f t="shared" si="2"/>
        <v>94</v>
      </c>
      <c r="B174" s="4" t="s">
        <v>4658</v>
      </c>
      <c r="C174" s="9">
        <v>0</v>
      </c>
      <c r="D174" s="9">
        <v>0</v>
      </c>
      <c r="E174" s="9">
        <v>0</v>
      </c>
      <c r="F174" s="9">
        <v>134.58333333333334</v>
      </c>
      <c r="G174" s="9">
        <v>0</v>
      </c>
      <c r="H174" s="9">
        <v>0</v>
      </c>
      <c r="I174" s="9">
        <v>0</v>
      </c>
      <c r="J174" s="55">
        <v>134.58333333333334</v>
      </c>
    </row>
    <row r="175" spans="1:10" x14ac:dyDescent="0.3">
      <c r="A175" s="6">
        <f t="shared" si="2"/>
        <v>95</v>
      </c>
      <c r="B175" s="4" t="s">
        <v>400</v>
      </c>
      <c r="C175" s="9">
        <v>0</v>
      </c>
      <c r="D175" s="9">
        <v>0</v>
      </c>
      <c r="E175" s="9">
        <v>0</v>
      </c>
      <c r="F175" s="9">
        <v>0</v>
      </c>
      <c r="G175" s="9">
        <v>0</v>
      </c>
      <c r="H175" s="9">
        <v>0</v>
      </c>
      <c r="I175" s="9">
        <v>134.18333333333334</v>
      </c>
      <c r="J175" s="55">
        <v>134.18333333333334</v>
      </c>
    </row>
    <row r="176" spans="1:10" x14ac:dyDescent="0.3">
      <c r="A176" s="6">
        <f t="shared" si="2"/>
        <v>96</v>
      </c>
      <c r="B176" s="4" t="s">
        <v>451</v>
      </c>
      <c r="C176" s="9">
        <v>0</v>
      </c>
      <c r="D176" s="9">
        <v>0</v>
      </c>
      <c r="E176" s="9">
        <v>0</v>
      </c>
      <c r="F176" s="9">
        <v>0</v>
      </c>
      <c r="G176" s="9">
        <v>133.05000000000001</v>
      </c>
      <c r="H176" s="9">
        <v>0</v>
      </c>
      <c r="I176" s="9">
        <v>0</v>
      </c>
      <c r="J176" s="55">
        <v>133.05000000000001</v>
      </c>
    </row>
    <row r="177" spans="1:10" x14ac:dyDescent="0.3">
      <c r="A177" s="6">
        <f t="shared" si="2"/>
        <v>97</v>
      </c>
      <c r="B177" s="4" t="s">
        <v>6322</v>
      </c>
      <c r="C177" s="9">
        <v>0</v>
      </c>
      <c r="D177" s="9">
        <v>0</v>
      </c>
      <c r="E177" s="9">
        <v>0</v>
      </c>
      <c r="F177" s="9">
        <v>0</v>
      </c>
      <c r="G177" s="9">
        <v>0</v>
      </c>
      <c r="H177" s="9">
        <v>129.51666666666668</v>
      </c>
      <c r="I177" s="9">
        <v>0</v>
      </c>
      <c r="J177" s="55">
        <v>129.51666666666668</v>
      </c>
    </row>
    <row r="178" spans="1:10" x14ac:dyDescent="0.3">
      <c r="A178" s="6">
        <f t="shared" si="2"/>
        <v>98</v>
      </c>
      <c r="B178" s="4" t="s">
        <v>3149</v>
      </c>
      <c r="C178" s="9">
        <v>0</v>
      </c>
      <c r="D178" s="9">
        <v>0</v>
      </c>
      <c r="E178" s="9">
        <v>0</v>
      </c>
      <c r="F178" s="9">
        <v>125.4</v>
      </c>
      <c r="G178" s="9">
        <v>0</v>
      </c>
      <c r="H178" s="9">
        <v>0</v>
      </c>
      <c r="I178" s="9">
        <v>0</v>
      </c>
      <c r="J178" s="55">
        <v>125.4</v>
      </c>
    </row>
    <row r="179" spans="1:10" x14ac:dyDescent="0.3">
      <c r="A179" s="6">
        <f t="shared" si="2"/>
        <v>99</v>
      </c>
      <c r="B179" s="4" t="s">
        <v>2967</v>
      </c>
      <c r="C179" s="9">
        <v>0</v>
      </c>
      <c r="D179" s="9">
        <v>0</v>
      </c>
      <c r="E179" s="9">
        <v>123.35</v>
      </c>
      <c r="F179" s="9">
        <v>0</v>
      </c>
      <c r="G179" s="9">
        <v>0</v>
      </c>
      <c r="H179" s="9">
        <v>0</v>
      </c>
      <c r="I179" s="9">
        <v>0</v>
      </c>
      <c r="J179" s="55">
        <v>123.35</v>
      </c>
    </row>
    <row r="180" spans="1:10" x14ac:dyDescent="0.3">
      <c r="A180" s="6">
        <f t="shared" si="2"/>
        <v>100</v>
      </c>
      <c r="B180" s="4" t="s">
        <v>3115</v>
      </c>
      <c r="C180" s="9">
        <v>0</v>
      </c>
      <c r="D180" s="9">
        <v>0</v>
      </c>
      <c r="E180" s="9">
        <v>0</v>
      </c>
      <c r="F180" s="9">
        <v>0</v>
      </c>
      <c r="G180" s="9">
        <v>0</v>
      </c>
      <c r="H180" s="9">
        <v>0</v>
      </c>
      <c r="I180" s="9">
        <v>122.16666666666667</v>
      </c>
      <c r="J180" s="55">
        <v>122.16666666666667</v>
      </c>
    </row>
    <row r="181" spans="1:10" x14ac:dyDescent="0.3">
      <c r="A181" s="6">
        <f t="shared" si="2"/>
        <v>101</v>
      </c>
      <c r="B181" s="4" t="s">
        <v>4626</v>
      </c>
      <c r="C181" s="9">
        <v>0</v>
      </c>
      <c r="D181" s="9">
        <v>0</v>
      </c>
      <c r="E181" s="9">
        <v>0</v>
      </c>
      <c r="F181" s="9">
        <v>120.35000000000001</v>
      </c>
      <c r="G181" s="9">
        <v>0</v>
      </c>
      <c r="H181" s="9">
        <v>0</v>
      </c>
      <c r="I181" s="9">
        <v>0</v>
      </c>
      <c r="J181" s="55">
        <v>120.35000000000001</v>
      </c>
    </row>
    <row r="182" spans="1:10" x14ac:dyDescent="0.3">
      <c r="A182" s="6">
        <f t="shared" si="2"/>
        <v>102</v>
      </c>
      <c r="B182" s="4" t="s">
        <v>2736</v>
      </c>
      <c r="C182" s="9">
        <v>0</v>
      </c>
      <c r="D182" s="9">
        <v>119.63333333333333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55">
        <v>119.63333333333333</v>
      </c>
    </row>
    <row r="183" spans="1:10" x14ac:dyDescent="0.3">
      <c r="A183" s="6">
        <f t="shared" si="2"/>
        <v>103</v>
      </c>
      <c r="B183" s="4" t="s">
        <v>747</v>
      </c>
      <c r="C183" s="9">
        <v>0</v>
      </c>
      <c r="D183" s="9">
        <v>0</v>
      </c>
      <c r="E183" s="9">
        <v>118.08333333333333</v>
      </c>
      <c r="F183" s="9">
        <v>0</v>
      </c>
      <c r="G183" s="9">
        <v>0</v>
      </c>
      <c r="H183" s="9">
        <v>0</v>
      </c>
      <c r="I183" s="9">
        <v>0</v>
      </c>
      <c r="J183" s="55">
        <v>118.08333333333333</v>
      </c>
    </row>
    <row r="184" spans="1:10" x14ac:dyDescent="0.3">
      <c r="A184" s="6">
        <f t="shared" si="2"/>
        <v>104</v>
      </c>
      <c r="B184" s="4" t="s">
        <v>983</v>
      </c>
      <c r="C184" s="9">
        <v>115.75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55">
        <v>115.75</v>
      </c>
    </row>
    <row r="185" spans="1:10" x14ac:dyDescent="0.3">
      <c r="A185" s="6">
        <f t="shared" si="2"/>
        <v>105</v>
      </c>
      <c r="B185" s="4" t="s">
        <v>3551</v>
      </c>
      <c r="C185" s="9">
        <v>0</v>
      </c>
      <c r="D185" s="9">
        <v>0</v>
      </c>
      <c r="E185" s="9">
        <v>111.51666666666667</v>
      </c>
      <c r="F185" s="9">
        <v>0</v>
      </c>
      <c r="G185" s="9">
        <v>0</v>
      </c>
      <c r="H185" s="9">
        <v>0</v>
      </c>
      <c r="I185" s="9">
        <v>0</v>
      </c>
      <c r="J185" s="55">
        <v>111.51666666666667</v>
      </c>
    </row>
    <row r="186" spans="1:10" x14ac:dyDescent="0.3">
      <c r="A186" s="6">
        <f t="shared" si="2"/>
        <v>106</v>
      </c>
      <c r="B186" s="4" t="s">
        <v>548</v>
      </c>
      <c r="C186" s="9">
        <v>110.68333333333334</v>
      </c>
      <c r="D186" s="9">
        <v>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55">
        <v>110.68333333333334</v>
      </c>
    </row>
    <row r="187" spans="1:10" x14ac:dyDescent="0.3">
      <c r="A187" s="6">
        <f t="shared" si="2"/>
        <v>107</v>
      </c>
      <c r="B187" s="4" t="s">
        <v>4016</v>
      </c>
      <c r="C187" s="9">
        <v>0</v>
      </c>
      <c r="D187" s="9">
        <v>0</v>
      </c>
      <c r="E187" s="9">
        <v>0</v>
      </c>
      <c r="F187" s="9">
        <v>109.11666666666667</v>
      </c>
      <c r="G187" s="9">
        <v>0</v>
      </c>
      <c r="H187" s="9">
        <v>0</v>
      </c>
      <c r="I187" s="9">
        <v>0</v>
      </c>
      <c r="J187" s="55">
        <v>109.11666666666667</v>
      </c>
    </row>
    <row r="188" spans="1:10" x14ac:dyDescent="0.3">
      <c r="A188" s="6">
        <f t="shared" si="2"/>
        <v>108</v>
      </c>
      <c r="B188" s="4" t="s">
        <v>3056</v>
      </c>
      <c r="C188" s="9">
        <v>0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107.31666666666666</v>
      </c>
      <c r="J188" s="55">
        <v>107.31666666666666</v>
      </c>
    </row>
    <row r="189" spans="1:10" x14ac:dyDescent="0.3">
      <c r="A189" s="6">
        <f t="shared" si="2"/>
        <v>109</v>
      </c>
      <c r="B189" s="4" t="s">
        <v>2920</v>
      </c>
      <c r="C189" s="9">
        <v>0</v>
      </c>
      <c r="D189" s="9">
        <v>106.41666666666667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55">
        <v>106.41666666666667</v>
      </c>
    </row>
    <row r="190" spans="1:10" x14ac:dyDescent="0.3">
      <c r="A190" s="6">
        <f t="shared" si="2"/>
        <v>110</v>
      </c>
      <c r="B190" s="4" t="s">
        <v>446</v>
      </c>
      <c r="C190" s="9">
        <v>104.38333333333333</v>
      </c>
      <c r="D190" s="9">
        <v>0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55">
        <v>104.38333333333333</v>
      </c>
    </row>
    <row r="191" spans="1:10" x14ac:dyDescent="0.3">
      <c r="A191" s="6">
        <f t="shared" si="2"/>
        <v>111</v>
      </c>
      <c r="B191" s="4" t="s">
        <v>5501</v>
      </c>
      <c r="C191" s="9">
        <v>0</v>
      </c>
      <c r="D191" s="9">
        <v>0</v>
      </c>
      <c r="E191" s="9">
        <v>0</v>
      </c>
      <c r="F191" s="9">
        <v>0</v>
      </c>
      <c r="G191" s="9">
        <v>104.10000000000001</v>
      </c>
      <c r="H191" s="9">
        <v>0</v>
      </c>
      <c r="I191" s="9">
        <v>0</v>
      </c>
      <c r="J191" s="55">
        <v>104.10000000000001</v>
      </c>
    </row>
    <row r="192" spans="1:10" x14ac:dyDescent="0.3">
      <c r="A192" s="6">
        <f t="shared" si="2"/>
        <v>112</v>
      </c>
      <c r="B192" s="4" t="s">
        <v>3696</v>
      </c>
      <c r="C192" s="9">
        <v>0</v>
      </c>
      <c r="D192" s="9">
        <v>0</v>
      </c>
      <c r="E192" s="9">
        <v>104.03333333333333</v>
      </c>
      <c r="F192" s="9">
        <v>0</v>
      </c>
      <c r="G192" s="9">
        <v>0</v>
      </c>
      <c r="H192" s="9">
        <v>0</v>
      </c>
      <c r="I192" s="9">
        <v>0</v>
      </c>
      <c r="J192" s="55">
        <v>104.03333333333333</v>
      </c>
    </row>
    <row r="193" spans="1:10" x14ac:dyDescent="0.3">
      <c r="A193" s="6">
        <f t="shared" si="2"/>
        <v>113</v>
      </c>
      <c r="B193" s="4" t="s">
        <v>544</v>
      </c>
      <c r="C193" s="9">
        <v>99.3</v>
      </c>
      <c r="D193" s="9">
        <v>0</v>
      </c>
      <c r="E193" s="9">
        <v>0</v>
      </c>
      <c r="F193" s="9">
        <v>0</v>
      </c>
      <c r="G193" s="9">
        <v>0</v>
      </c>
      <c r="H193" s="9">
        <v>0</v>
      </c>
      <c r="I193" s="9">
        <v>0</v>
      </c>
      <c r="J193" s="55">
        <v>99.3</v>
      </c>
    </row>
    <row r="194" spans="1:10" x14ac:dyDescent="0.3">
      <c r="A194" s="6">
        <f t="shared" si="2"/>
        <v>114</v>
      </c>
      <c r="B194" s="4" t="s">
        <v>5506</v>
      </c>
      <c r="C194" s="9">
        <v>0</v>
      </c>
      <c r="D194" s="9">
        <v>0</v>
      </c>
      <c r="E194" s="9">
        <v>0</v>
      </c>
      <c r="F194" s="9">
        <v>0</v>
      </c>
      <c r="G194" s="9">
        <v>99.050000000000011</v>
      </c>
      <c r="H194" s="9">
        <v>0</v>
      </c>
      <c r="I194" s="9">
        <v>0</v>
      </c>
      <c r="J194" s="55">
        <v>99.050000000000011</v>
      </c>
    </row>
    <row r="195" spans="1:10" x14ac:dyDescent="0.3">
      <c r="A195" s="6">
        <f t="shared" si="2"/>
        <v>115</v>
      </c>
      <c r="B195" s="4" t="s">
        <v>4699</v>
      </c>
      <c r="C195" s="9">
        <v>0</v>
      </c>
      <c r="D195" s="9">
        <v>0</v>
      </c>
      <c r="E195" s="9">
        <v>0</v>
      </c>
      <c r="F195" s="9">
        <v>96.250000000000014</v>
      </c>
      <c r="G195" s="9">
        <v>0</v>
      </c>
      <c r="H195" s="9">
        <v>0</v>
      </c>
      <c r="I195" s="9">
        <v>0</v>
      </c>
      <c r="J195" s="55">
        <v>96.250000000000014</v>
      </c>
    </row>
    <row r="196" spans="1:10" x14ac:dyDescent="0.3">
      <c r="A196" s="6">
        <f t="shared" si="2"/>
        <v>116</v>
      </c>
      <c r="B196" s="4" t="s">
        <v>5352</v>
      </c>
      <c r="C196" s="9">
        <v>0</v>
      </c>
      <c r="D196" s="9">
        <v>0</v>
      </c>
      <c r="E196" s="9">
        <v>0</v>
      </c>
      <c r="F196" s="9">
        <v>0</v>
      </c>
      <c r="G196" s="9">
        <v>0</v>
      </c>
      <c r="H196" s="9">
        <v>0</v>
      </c>
      <c r="I196" s="9">
        <v>94.766666666666666</v>
      </c>
      <c r="J196" s="55">
        <v>94.766666666666666</v>
      </c>
    </row>
    <row r="197" spans="1:10" x14ac:dyDescent="0.3">
      <c r="A197" s="6">
        <f t="shared" si="2"/>
        <v>117</v>
      </c>
      <c r="B197" s="4" t="s">
        <v>1553</v>
      </c>
      <c r="C197" s="9">
        <v>94.016666666666666</v>
      </c>
      <c r="D197" s="9">
        <v>0</v>
      </c>
      <c r="E197" s="9">
        <v>0</v>
      </c>
      <c r="F197" s="9">
        <v>0</v>
      </c>
      <c r="G197" s="9">
        <v>0</v>
      </c>
      <c r="H197" s="9">
        <v>0</v>
      </c>
      <c r="I197" s="9">
        <v>0</v>
      </c>
      <c r="J197" s="55">
        <v>94.016666666666666</v>
      </c>
    </row>
    <row r="198" spans="1:10" x14ac:dyDescent="0.3">
      <c r="A198" s="6">
        <f t="shared" si="2"/>
        <v>118</v>
      </c>
      <c r="B198" s="4" t="s">
        <v>4592</v>
      </c>
      <c r="C198" s="9">
        <v>0</v>
      </c>
      <c r="D198" s="9">
        <v>0</v>
      </c>
      <c r="E198" s="9">
        <v>0</v>
      </c>
      <c r="F198" s="9">
        <v>89.716666666666669</v>
      </c>
      <c r="G198" s="9">
        <v>0</v>
      </c>
      <c r="H198" s="9">
        <v>0</v>
      </c>
      <c r="I198" s="9">
        <v>0</v>
      </c>
      <c r="J198" s="55">
        <v>89.716666666666669</v>
      </c>
    </row>
    <row r="199" spans="1:10" x14ac:dyDescent="0.3">
      <c r="A199" s="6">
        <f t="shared" ref="A199:A262" si="3">IF(SUM(C199:N199)=0,"",IF(SUM(C198:N198)=0,IF(SUM(C199:N199)&gt;0,1,A198+1),A198+1))</f>
        <v>119</v>
      </c>
      <c r="B199" s="4" t="s">
        <v>1562</v>
      </c>
      <c r="C199" s="9">
        <v>88.933333333333337</v>
      </c>
      <c r="D199" s="9">
        <v>0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55">
        <v>88.933333333333337</v>
      </c>
    </row>
    <row r="200" spans="1:10" x14ac:dyDescent="0.3">
      <c r="A200" s="6">
        <f t="shared" si="3"/>
        <v>120</v>
      </c>
      <c r="B200" s="4" t="s">
        <v>6235</v>
      </c>
      <c r="C200" s="9">
        <v>0</v>
      </c>
      <c r="D200" s="9">
        <v>0</v>
      </c>
      <c r="E200" s="9">
        <v>0</v>
      </c>
      <c r="F200" s="9">
        <v>0</v>
      </c>
      <c r="G200" s="9">
        <v>0</v>
      </c>
      <c r="H200" s="9">
        <v>84.899999930000007</v>
      </c>
      <c r="I200" s="9">
        <v>0</v>
      </c>
      <c r="J200" s="55">
        <v>84.899999930000007</v>
      </c>
    </row>
    <row r="201" spans="1:10" x14ac:dyDescent="0.3">
      <c r="A201" s="6">
        <f t="shared" si="3"/>
        <v>121</v>
      </c>
      <c r="B201" s="4" t="s">
        <v>6252</v>
      </c>
      <c r="C201" s="9">
        <v>0</v>
      </c>
      <c r="D201" s="9">
        <v>0</v>
      </c>
      <c r="E201" s="9">
        <v>0</v>
      </c>
      <c r="F201" s="9">
        <v>0</v>
      </c>
      <c r="G201" s="9">
        <v>0</v>
      </c>
      <c r="H201" s="9">
        <v>84.899999919999999</v>
      </c>
      <c r="I201" s="9">
        <v>0</v>
      </c>
      <c r="J201" s="55">
        <v>84.899999919999999</v>
      </c>
    </row>
    <row r="202" spans="1:10" x14ac:dyDescent="0.3">
      <c r="A202" s="6">
        <f t="shared" si="3"/>
        <v>122</v>
      </c>
      <c r="B202" s="4" t="s">
        <v>2952</v>
      </c>
      <c r="C202" s="9">
        <v>0</v>
      </c>
      <c r="D202" s="9">
        <v>0</v>
      </c>
      <c r="E202" s="9">
        <v>0</v>
      </c>
      <c r="F202" s="9">
        <v>0</v>
      </c>
      <c r="G202" s="9">
        <v>0</v>
      </c>
      <c r="H202" s="9">
        <v>84.899999910000005</v>
      </c>
      <c r="I202" s="9">
        <v>0</v>
      </c>
      <c r="J202" s="55">
        <v>84.899999910000005</v>
      </c>
    </row>
    <row r="203" spans="1:10" x14ac:dyDescent="0.3">
      <c r="A203" s="6">
        <f t="shared" si="3"/>
        <v>123</v>
      </c>
      <c r="B203" s="4" t="s">
        <v>1095</v>
      </c>
      <c r="C203" s="9">
        <v>0</v>
      </c>
      <c r="D203" s="9">
        <v>0</v>
      </c>
      <c r="E203" s="9">
        <v>0</v>
      </c>
      <c r="F203" s="9">
        <v>0</v>
      </c>
      <c r="G203" s="9">
        <v>84.583333333333343</v>
      </c>
      <c r="H203" s="9">
        <v>0</v>
      </c>
      <c r="I203" s="9">
        <v>0</v>
      </c>
      <c r="J203" s="55">
        <v>84.583333333333343</v>
      </c>
    </row>
    <row r="204" spans="1:10" x14ac:dyDescent="0.3">
      <c r="A204" s="6">
        <f t="shared" si="3"/>
        <v>124</v>
      </c>
      <c r="B204" s="4" t="s">
        <v>1024</v>
      </c>
      <c r="C204" s="9">
        <v>0</v>
      </c>
      <c r="D204" s="9">
        <v>0</v>
      </c>
      <c r="E204" s="9">
        <v>84.383333333333326</v>
      </c>
      <c r="F204" s="9">
        <v>0</v>
      </c>
      <c r="G204" s="9">
        <v>0</v>
      </c>
      <c r="H204" s="9">
        <v>0</v>
      </c>
      <c r="I204" s="9">
        <v>0</v>
      </c>
      <c r="J204" s="55">
        <v>84.383333333333326</v>
      </c>
    </row>
    <row r="205" spans="1:10" x14ac:dyDescent="0.3">
      <c r="A205" s="6">
        <f t="shared" si="3"/>
        <v>125</v>
      </c>
      <c r="B205" s="4" t="s">
        <v>1718</v>
      </c>
      <c r="C205" s="9">
        <v>0</v>
      </c>
      <c r="D205" s="9">
        <v>83.999999979999998</v>
      </c>
      <c r="E205" s="9">
        <v>0</v>
      </c>
      <c r="F205" s="9">
        <v>0</v>
      </c>
      <c r="G205" s="9">
        <v>0</v>
      </c>
      <c r="H205" s="9">
        <v>0</v>
      </c>
      <c r="I205" s="9">
        <v>0</v>
      </c>
      <c r="J205" s="55">
        <v>83.999999979999998</v>
      </c>
    </row>
    <row r="206" spans="1:10" x14ac:dyDescent="0.3">
      <c r="A206" s="6">
        <f t="shared" si="3"/>
        <v>126</v>
      </c>
      <c r="B206" s="4" t="s">
        <v>3566</v>
      </c>
      <c r="C206" s="9">
        <v>0</v>
      </c>
      <c r="D206" s="9">
        <v>0</v>
      </c>
      <c r="E206" s="9">
        <v>83.99999991</v>
      </c>
      <c r="F206" s="9">
        <v>0</v>
      </c>
      <c r="G206" s="9">
        <v>0</v>
      </c>
      <c r="H206" s="9">
        <v>0</v>
      </c>
      <c r="I206" s="9">
        <v>0</v>
      </c>
      <c r="J206" s="55">
        <v>83.99999991</v>
      </c>
    </row>
    <row r="207" spans="1:10" x14ac:dyDescent="0.3">
      <c r="A207" s="6">
        <f t="shared" si="3"/>
        <v>127</v>
      </c>
      <c r="B207" s="4" t="s">
        <v>2765</v>
      </c>
      <c r="C207" s="9">
        <v>0</v>
      </c>
      <c r="D207" s="9">
        <v>83.999999880000004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55">
        <v>83.999999880000004</v>
      </c>
    </row>
    <row r="208" spans="1:10" x14ac:dyDescent="0.3">
      <c r="A208" s="6">
        <f t="shared" si="3"/>
        <v>128</v>
      </c>
      <c r="B208" s="4" t="s">
        <v>2780</v>
      </c>
      <c r="C208" s="9">
        <v>0</v>
      </c>
      <c r="D208" s="9">
        <v>83.999999869999996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55">
        <v>83.999999869999996</v>
      </c>
    </row>
    <row r="209" spans="1:10" x14ac:dyDescent="0.3">
      <c r="A209" s="6">
        <f t="shared" si="3"/>
        <v>129</v>
      </c>
      <c r="B209" s="4" t="s">
        <v>5463</v>
      </c>
      <c r="C209" s="9">
        <v>0</v>
      </c>
      <c r="D209" s="9">
        <v>0</v>
      </c>
      <c r="E209" s="9">
        <v>0</v>
      </c>
      <c r="F209" s="9">
        <v>0</v>
      </c>
      <c r="G209" s="9">
        <v>80.299999929999998</v>
      </c>
      <c r="H209" s="9">
        <v>0</v>
      </c>
      <c r="I209" s="9">
        <v>0</v>
      </c>
      <c r="J209" s="55">
        <v>80.299999929999998</v>
      </c>
    </row>
    <row r="210" spans="1:10" x14ac:dyDescent="0.3">
      <c r="A210" s="6">
        <f t="shared" si="3"/>
        <v>130</v>
      </c>
      <c r="B210" s="4" t="s">
        <v>5584</v>
      </c>
      <c r="C210" s="9">
        <v>0</v>
      </c>
      <c r="D210" s="9">
        <v>0</v>
      </c>
      <c r="E210" s="9">
        <v>0</v>
      </c>
      <c r="F210" s="9">
        <v>0</v>
      </c>
      <c r="G210" s="9">
        <v>80.299999929999998</v>
      </c>
      <c r="H210" s="9">
        <v>0</v>
      </c>
      <c r="I210" s="9">
        <v>0</v>
      </c>
      <c r="J210" s="55">
        <v>80.299999929999998</v>
      </c>
    </row>
    <row r="211" spans="1:10" x14ac:dyDescent="0.3">
      <c r="A211" s="6">
        <f t="shared" si="3"/>
        <v>131</v>
      </c>
      <c r="B211" s="4" t="s">
        <v>5595</v>
      </c>
      <c r="C211" s="9">
        <v>0</v>
      </c>
      <c r="D211" s="9">
        <v>0</v>
      </c>
      <c r="E211" s="9">
        <v>0</v>
      </c>
      <c r="F211" s="9">
        <v>0</v>
      </c>
      <c r="G211" s="9">
        <v>80.299999919999991</v>
      </c>
      <c r="H211" s="9">
        <v>0</v>
      </c>
      <c r="I211" s="9">
        <v>0</v>
      </c>
      <c r="J211" s="55">
        <v>80.299999919999991</v>
      </c>
    </row>
    <row r="212" spans="1:10" x14ac:dyDescent="0.3">
      <c r="A212" s="6">
        <f t="shared" si="3"/>
        <v>132</v>
      </c>
      <c r="B212" s="4" t="s">
        <v>1007</v>
      </c>
      <c r="C212" s="9">
        <v>79.999999979999998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55">
        <v>79.999999979999998</v>
      </c>
    </row>
    <row r="213" spans="1:10" x14ac:dyDescent="0.3">
      <c r="A213" s="6">
        <f t="shared" si="3"/>
        <v>133</v>
      </c>
      <c r="B213" s="4" t="s">
        <v>6922</v>
      </c>
      <c r="C213" s="9">
        <v>0</v>
      </c>
      <c r="D213" s="9">
        <v>0</v>
      </c>
      <c r="E213" s="9">
        <v>0</v>
      </c>
      <c r="F213" s="9">
        <v>0</v>
      </c>
      <c r="G213" s="9">
        <v>0</v>
      </c>
      <c r="H213" s="9">
        <v>0</v>
      </c>
      <c r="I213" s="9">
        <v>79.999999970000005</v>
      </c>
      <c r="J213" s="55">
        <v>79.999999970000005</v>
      </c>
    </row>
    <row r="214" spans="1:10" x14ac:dyDescent="0.3">
      <c r="A214" s="6">
        <f t="shared" si="3"/>
        <v>134</v>
      </c>
      <c r="B214" s="4" t="s">
        <v>265</v>
      </c>
      <c r="C214" s="9">
        <v>79.999999919999993</v>
      </c>
      <c r="D214" s="9">
        <v>0</v>
      </c>
      <c r="E214" s="9">
        <v>0</v>
      </c>
      <c r="F214" s="9">
        <v>0</v>
      </c>
      <c r="G214" s="9">
        <v>0</v>
      </c>
      <c r="H214" s="9">
        <v>0</v>
      </c>
      <c r="I214" s="9">
        <v>0</v>
      </c>
      <c r="J214" s="55">
        <v>79.999999919999993</v>
      </c>
    </row>
    <row r="215" spans="1:10" x14ac:dyDescent="0.3">
      <c r="A215" s="6">
        <f t="shared" si="3"/>
        <v>135</v>
      </c>
      <c r="B215" s="4" t="s">
        <v>1155</v>
      </c>
      <c r="C215" s="9">
        <v>79.99999991</v>
      </c>
      <c r="D215" s="9">
        <v>0</v>
      </c>
      <c r="E215" s="9">
        <v>0</v>
      </c>
      <c r="F215" s="9">
        <v>0</v>
      </c>
      <c r="G215" s="9">
        <v>0</v>
      </c>
      <c r="H215" s="9">
        <v>0</v>
      </c>
      <c r="I215" s="9">
        <v>0</v>
      </c>
      <c r="J215" s="55">
        <v>79.99999991</v>
      </c>
    </row>
    <row r="216" spans="1:10" x14ac:dyDescent="0.3">
      <c r="A216" s="6">
        <f t="shared" si="3"/>
        <v>136</v>
      </c>
      <c r="B216" s="4" t="s">
        <v>1157</v>
      </c>
      <c r="C216" s="9">
        <v>79.999999889999998</v>
      </c>
      <c r="D216" s="9">
        <v>0</v>
      </c>
      <c r="E216" s="9">
        <v>0</v>
      </c>
      <c r="F216" s="9">
        <v>0</v>
      </c>
      <c r="G216" s="9">
        <v>0</v>
      </c>
      <c r="H216" s="9">
        <v>0</v>
      </c>
      <c r="I216" s="9">
        <v>0</v>
      </c>
      <c r="J216" s="55">
        <v>79.999999889999998</v>
      </c>
    </row>
    <row r="217" spans="1:10" x14ac:dyDescent="0.3">
      <c r="A217" s="6">
        <f t="shared" si="3"/>
        <v>137</v>
      </c>
      <c r="B217" s="4" t="s">
        <v>1040</v>
      </c>
      <c r="C217" s="9">
        <v>79.999999849999995</v>
      </c>
      <c r="D217" s="9">
        <v>0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55">
        <v>79.999999849999995</v>
      </c>
    </row>
    <row r="218" spans="1:10" x14ac:dyDescent="0.3">
      <c r="A218" s="6" t="str">
        <f t="shared" si="3"/>
        <v/>
      </c>
      <c r="B218" s="3">
        <v>60</v>
      </c>
      <c r="C218" s="9"/>
      <c r="D218" s="9"/>
      <c r="E218" s="9"/>
      <c r="F218" s="9"/>
      <c r="G218" s="9"/>
      <c r="H218" s="9"/>
      <c r="I218" s="9"/>
      <c r="J218" s="55"/>
    </row>
    <row r="219" spans="1:10" x14ac:dyDescent="0.3">
      <c r="A219" s="6">
        <f t="shared" si="3"/>
        <v>1</v>
      </c>
      <c r="B219" s="4" t="s">
        <v>2970</v>
      </c>
      <c r="C219" s="9">
        <v>0</v>
      </c>
      <c r="D219" s="9">
        <v>263</v>
      </c>
      <c r="E219" s="9">
        <v>0</v>
      </c>
      <c r="F219" s="9">
        <v>255.86666666666667</v>
      </c>
      <c r="G219" s="9">
        <v>0</v>
      </c>
      <c r="H219" s="9">
        <v>0</v>
      </c>
      <c r="I219" s="9">
        <v>260</v>
      </c>
      <c r="J219" s="55">
        <v>778.86666666666667</v>
      </c>
    </row>
    <row r="220" spans="1:10" x14ac:dyDescent="0.3">
      <c r="A220" s="6">
        <f t="shared" si="3"/>
        <v>2</v>
      </c>
      <c r="B220" s="4" t="s">
        <v>439</v>
      </c>
      <c r="C220" s="9">
        <v>244.21666666666667</v>
      </c>
      <c r="D220" s="9">
        <v>245.28333333333333</v>
      </c>
      <c r="E220" s="9">
        <v>0</v>
      </c>
      <c r="F220" s="9">
        <v>242.51666666666668</v>
      </c>
      <c r="G220" s="9">
        <v>0</v>
      </c>
      <c r="H220" s="9">
        <v>0</v>
      </c>
      <c r="I220" s="9">
        <v>0</v>
      </c>
      <c r="J220" s="55">
        <v>732.01666666666665</v>
      </c>
    </row>
    <row r="221" spans="1:10" x14ac:dyDescent="0.3">
      <c r="A221" s="6">
        <f t="shared" si="3"/>
        <v>3</v>
      </c>
      <c r="B221" s="4" t="s">
        <v>3833</v>
      </c>
      <c r="C221" s="9">
        <v>0</v>
      </c>
      <c r="D221" s="9">
        <v>0</v>
      </c>
      <c r="E221" s="9">
        <v>241.36666666666667</v>
      </c>
      <c r="F221" s="9">
        <v>0</v>
      </c>
      <c r="G221" s="9">
        <v>0</v>
      </c>
      <c r="H221" s="9">
        <v>265.2</v>
      </c>
      <c r="I221" s="9">
        <v>0</v>
      </c>
      <c r="J221" s="55">
        <v>506.56666666666666</v>
      </c>
    </row>
    <row r="222" spans="1:10" x14ac:dyDescent="0.3">
      <c r="A222" s="6">
        <f t="shared" si="3"/>
        <v>4</v>
      </c>
      <c r="B222" s="4" t="s">
        <v>2859</v>
      </c>
      <c r="C222" s="9">
        <v>0</v>
      </c>
      <c r="D222" s="9">
        <v>0</v>
      </c>
      <c r="E222" s="9">
        <v>0</v>
      </c>
      <c r="F222" s="9">
        <v>0</v>
      </c>
      <c r="G222" s="9">
        <v>248.53333333333333</v>
      </c>
      <c r="H222" s="9">
        <v>0</v>
      </c>
      <c r="I222" s="9">
        <v>254.81666666666666</v>
      </c>
      <c r="J222" s="55">
        <v>503.35</v>
      </c>
    </row>
    <row r="223" spans="1:10" x14ac:dyDescent="0.3">
      <c r="A223" s="6">
        <f t="shared" si="3"/>
        <v>5</v>
      </c>
      <c r="B223" s="4" t="s">
        <v>2706</v>
      </c>
      <c r="C223" s="9">
        <v>0</v>
      </c>
      <c r="D223" s="9">
        <v>0</v>
      </c>
      <c r="E223" s="9">
        <v>0</v>
      </c>
      <c r="F223" s="9">
        <v>0</v>
      </c>
      <c r="G223" s="9">
        <v>260.39999999999998</v>
      </c>
      <c r="H223" s="9">
        <v>0</v>
      </c>
      <c r="I223" s="9">
        <v>230.75</v>
      </c>
      <c r="J223" s="55">
        <v>491.15</v>
      </c>
    </row>
    <row r="224" spans="1:10" x14ac:dyDescent="0.3">
      <c r="A224" s="6">
        <f t="shared" si="3"/>
        <v>6</v>
      </c>
      <c r="B224" s="4" t="s">
        <v>3798</v>
      </c>
      <c r="C224" s="9">
        <v>0</v>
      </c>
      <c r="D224" s="9">
        <v>0</v>
      </c>
      <c r="E224" s="9">
        <v>263</v>
      </c>
      <c r="F224" s="9">
        <v>0</v>
      </c>
      <c r="G224" s="9">
        <v>0</v>
      </c>
      <c r="H224" s="9">
        <v>0</v>
      </c>
      <c r="I224" s="9">
        <v>0</v>
      </c>
      <c r="J224" s="55">
        <v>263</v>
      </c>
    </row>
    <row r="225" spans="1:10" x14ac:dyDescent="0.3">
      <c r="A225" s="6">
        <f t="shared" si="3"/>
        <v>7</v>
      </c>
      <c r="B225" s="4" t="s">
        <v>4721</v>
      </c>
      <c r="C225" s="9">
        <v>0</v>
      </c>
      <c r="D225" s="9">
        <v>0</v>
      </c>
      <c r="E225" s="9">
        <v>0</v>
      </c>
      <c r="F225" s="9">
        <v>261</v>
      </c>
      <c r="G225" s="9">
        <v>0</v>
      </c>
      <c r="H225" s="9">
        <v>0</v>
      </c>
      <c r="I225" s="9">
        <v>0</v>
      </c>
      <c r="J225" s="55">
        <v>261</v>
      </c>
    </row>
    <row r="226" spans="1:10" x14ac:dyDescent="0.3">
      <c r="A226" s="6">
        <f t="shared" si="3"/>
        <v>8</v>
      </c>
      <c r="B226" s="4" t="s">
        <v>389</v>
      </c>
      <c r="C226" s="9">
        <v>260</v>
      </c>
      <c r="D226" s="9">
        <v>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55">
        <v>260</v>
      </c>
    </row>
    <row r="227" spans="1:10" x14ac:dyDescent="0.3">
      <c r="A227" s="6">
        <f t="shared" si="3"/>
        <v>9</v>
      </c>
      <c r="B227" s="4" t="s">
        <v>255</v>
      </c>
      <c r="C227" s="9">
        <v>0</v>
      </c>
      <c r="D227" s="9">
        <v>0</v>
      </c>
      <c r="E227" s="9">
        <v>257.36666666666667</v>
      </c>
      <c r="F227" s="9">
        <v>0</v>
      </c>
      <c r="G227" s="9">
        <v>0</v>
      </c>
      <c r="H227" s="9">
        <v>0</v>
      </c>
      <c r="I227" s="9">
        <v>0</v>
      </c>
      <c r="J227" s="55">
        <v>257.36666666666667</v>
      </c>
    </row>
    <row r="228" spans="1:10" x14ac:dyDescent="0.3">
      <c r="A228" s="6">
        <f t="shared" si="3"/>
        <v>10</v>
      </c>
      <c r="B228" s="4" t="s">
        <v>1819</v>
      </c>
      <c r="C228" s="9">
        <v>254.93333333333334</v>
      </c>
      <c r="D228" s="9">
        <v>0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55">
        <v>254.93333333333334</v>
      </c>
    </row>
    <row r="229" spans="1:10" x14ac:dyDescent="0.3">
      <c r="A229" s="6">
        <f t="shared" si="3"/>
        <v>11</v>
      </c>
      <c r="B229" s="4" t="s">
        <v>2981</v>
      </c>
      <c r="C229" s="9">
        <v>0</v>
      </c>
      <c r="D229" s="9">
        <v>253.83333333333334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55">
        <v>253.83333333333334</v>
      </c>
    </row>
    <row r="230" spans="1:10" x14ac:dyDescent="0.3">
      <c r="A230" s="6">
        <f t="shared" si="3"/>
        <v>12</v>
      </c>
      <c r="B230" s="4" t="s">
        <v>4490</v>
      </c>
      <c r="C230" s="9">
        <v>0</v>
      </c>
      <c r="D230" s="9">
        <v>0</v>
      </c>
      <c r="E230" s="9">
        <v>0</v>
      </c>
      <c r="F230" s="9">
        <v>0</v>
      </c>
      <c r="G230" s="9">
        <v>0</v>
      </c>
      <c r="H230" s="9">
        <v>0</v>
      </c>
      <c r="I230" s="9">
        <v>249.71666666666667</v>
      </c>
      <c r="J230" s="55">
        <v>249.71666666666667</v>
      </c>
    </row>
    <row r="231" spans="1:10" x14ac:dyDescent="0.3">
      <c r="A231" s="6">
        <f t="shared" si="3"/>
        <v>13</v>
      </c>
      <c r="B231" s="4" t="s">
        <v>3889</v>
      </c>
      <c r="C231" s="9">
        <v>0</v>
      </c>
      <c r="D231" s="9">
        <v>0</v>
      </c>
      <c r="E231" s="9">
        <v>0</v>
      </c>
      <c r="F231" s="9">
        <v>247.66666666666666</v>
      </c>
      <c r="G231" s="9">
        <v>0</v>
      </c>
      <c r="H231" s="9">
        <v>0</v>
      </c>
      <c r="I231" s="9">
        <v>0</v>
      </c>
      <c r="J231" s="55">
        <v>247.66666666666666</v>
      </c>
    </row>
    <row r="232" spans="1:10" x14ac:dyDescent="0.3">
      <c r="A232" s="6">
        <f t="shared" si="3"/>
        <v>14</v>
      </c>
      <c r="B232" s="4" t="s">
        <v>3824</v>
      </c>
      <c r="C232" s="9">
        <v>0</v>
      </c>
      <c r="D232" s="9">
        <v>0</v>
      </c>
      <c r="E232" s="9">
        <v>247.08333333333334</v>
      </c>
      <c r="F232" s="9">
        <v>0</v>
      </c>
      <c r="G232" s="9">
        <v>0</v>
      </c>
      <c r="H232" s="9">
        <v>0</v>
      </c>
      <c r="I232" s="9">
        <v>0</v>
      </c>
      <c r="J232" s="55">
        <v>247.08333333333334</v>
      </c>
    </row>
    <row r="233" spans="1:10" x14ac:dyDescent="0.3">
      <c r="A233" s="6">
        <f t="shared" si="3"/>
        <v>15</v>
      </c>
      <c r="B233" s="4" t="s">
        <v>5732</v>
      </c>
      <c r="C233" s="9">
        <v>0</v>
      </c>
      <c r="D233" s="9">
        <v>0</v>
      </c>
      <c r="E233" s="9">
        <v>0</v>
      </c>
      <c r="F233" s="9">
        <v>0</v>
      </c>
      <c r="G233" s="9">
        <v>0</v>
      </c>
      <c r="H233" s="9">
        <v>0</v>
      </c>
      <c r="I233" s="9">
        <v>244.58333333333334</v>
      </c>
      <c r="J233" s="55">
        <v>244.58333333333334</v>
      </c>
    </row>
    <row r="234" spans="1:10" x14ac:dyDescent="0.3">
      <c r="A234" s="6">
        <f t="shared" si="3"/>
        <v>16</v>
      </c>
      <c r="B234" s="4" t="s">
        <v>6342</v>
      </c>
      <c r="C234" s="9">
        <v>0</v>
      </c>
      <c r="D234" s="9">
        <v>0</v>
      </c>
      <c r="E234" s="9">
        <v>0</v>
      </c>
      <c r="F234" s="9">
        <v>0</v>
      </c>
      <c r="G234" s="9">
        <v>0</v>
      </c>
      <c r="H234" s="9">
        <v>222.78333333333333</v>
      </c>
      <c r="I234" s="9">
        <v>0</v>
      </c>
      <c r="J234" s="55">
        <v>222.78333333333333</v>
      </c>
    </row>
    <row r="235" spans="1:10" x14ac:dyDescent="0.3">
      <c r="A235" s="6">
        <f t="shared" si="3"/>
        <v>17</v>
      </c>
      <c r="B235" s="4" t="s">
        <v>307</v>
      </c>
      <c r="C235" s="9">
        <v>0</v>
      </c>
      <c r="D235" s="9">
        <v>213.41666666666666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55">
        <v>213.41666666666666</v>
      </c>
    </row>
    <row r="236" spans="1:10" x14ac:dyDescent="0.3">
      <c r="A236" s="6">
        <f t="shared" si="3"/>
        <v>18</v>
      </c>
      <c r="B236" s="4" t="s">
        <v>1940</v>
      </c>
      <c r="C236" s="9">
        <v>0</v>
      </c>
      <c r="D236" s="9">
        <v>0</v>
      </c>
      <c r="E236" s="9">
        <v>0</v>
      </c>
      <c r="F236" s="9">
        <v>0</v>
      </c>
      <c r="G236" s="9">
        <v>211.61666666666667</v>
      </c>
      <c r="H236" s="9">
        <v>0</v>
      </c>
      <c r="I236" s="9">
        <v>0</v>
      </c>
      <c r="J236" s="55">
        <v>211.61666666666667</v>
      </c>
    </row>
    <row r="237" spans="1:10" x14ac:dyDescent="0.3">
      <c r="A237" s="6">
        <f t="shared" si="3"/>
        <v>19</v>
      </c>
      <c r="B237" s="4" t="s">
        <v>1177</v>
      </c>
      <c r="C237" s="9">
        <v>0</v>
      </c>
      <c r="D237" s="9">
        <v>0</v>
      </c>
      <c r="E237" s="9">
        <v>0</v>
      </c>
      <c r="F237" s="9">
        <v>0</v>
      </c>
      <c r="G237" s="9">
        <v>206.36666666666667</v>
      </c>
      <c r="H237" s="9">
        <v>0</v>
      </c>
      <c r="I237" s="9">
        <v>0</v>
      </c>
      <c r="J237" s="55">
        <v>206.36666666666667</v>
      </c>
    </row>
    <row r="238" spans="1:10" x14ac:dyDescent="0.3">
      <c r="A238" s="6">
        <f t="shared" si="3"/>
        <v>20</v>
      </c>
      <c r="B238" s="4" t="s">
        <v>319</v>
      </c>
      <c r="C238" s="9">
        <v>0</v>
      </c>
      <c r="D238" s="9">
        <v>0</v>
      </c>
      <c r="E238" s="9">
        <v>0</v>
      </c>
      <c r="F238" s="9">
        <v>0</v>
      </c>
      <c r="G238" s="9">
        <v>200.25</v>
      </c>
      <c r="H238" s="9">
        <v>0</v>
      </c>
      <c r="I238" s="9">
        <v>0</v>
      </c>
      <c r="J238" s="55">
        <v>200.25</v>
      </c>
    </row>
    <row r="239" spans="1:10" x14ac:dyDescent="0.3">
      <c r="A239" s="6">
        <f t="shared" si="3"/>
        <v>21</v>
      </c>
      <c r="B239" s="4" t="s">
        <v>5792</v>
      </c>
      <c r="C239" s="9">
        <v>0</v>
      </c>
      <c r="D239" s="9">
        <v>0</v>
      </c>
      <c r="E239" s="9">
        <v>0</v>
      </c>
      <c r="F239" s="9">
        <v>0</v>
      </c>
      <c r="G239" s="9">
        <v>0</v>
      </c>
      <c r="H239" s="9">
        <v>0</v>
      </c>
      <c r="I239" s="9">
        <v>198</v>
      </c>
      <c r="J239" s="55">
        <v>198</v>
      </c>
    </row>
    <row r="240" spans="1:10" x14ac:dyDescent="0.3">
      <c r="A240" s="6">
        <f t="shared" si="3"/>
        <v>22</v>
      </c>
      <c r="B240" s="4" t="s">
        <v>3115</v>
      </c>
      <c r="C240" s="9">
        <v>0</v>
      </c>
      <c r="D240" s="9">
        <v>0</v>
      </c>
      <c r="E240" s="9">
        <v>0</v>
      </c>
      <c r="F240" s="9">
        <v>0</v>
      </c>
      <c r="G240" s="9">
        <v>172.60000000000002</v>
      </c>
      <c r="H240" s="9">
        <v>0</v>
      </c>
      <c r="I240" s="9">
        <v>0</v>
      </c>
      <c r="J240" s="55">
        <v>172.60000000000002</v>
      </c>
    </row>
    <row r="241" spans="1:10" x14ac:dyDescent="0.3">
      <c r="A241" s="6">
        <f t="shared" si="3"/>
        <v>23</v>
      </c>
      <c r="B241" s="4" t="s">
        <v>3125</v>
      </c>
      <c r="C241" s="9">
        <v>0</v>
      </c>
      <c r="D241" s="9">
        <v>0</v>
      </c>
      <c r="E241" s="9">
        <v>0</v>
      </c>
      <c r="F241" s="9">
        <v>0</v>
      </c>
      <c r="G241" s="9">
        <v>0</v>
      </c>
      <c r="H241" s="9">
        <v>164.26666666666665</v>
      </c>
      <c r="I241" s="9">
        <v>0</v>
      </c>
      <c r="J241" s="55">
        <v>164.26666666666665</v>
      </c>
    </row>
    <row r="242" spans="1:10" x14ac:dyDescent="0.3">
      <c r="A242" s="6" t="str">
        <f t="shared" si="3"/>
        <v/>
      </c>
      <c r="B242" s="3">
        <v>40</v>
      </c>
      <c r="C242" s="9"/>
      <c r="D242" s="9"/>
      <c r="E242" s="9"/>
      <c r="F242" s="9"/>
      <c r="G242" s="9"/>
      <c r="H242" s="9"/>
      <c r="I242" s="9"/>
      <c r="J242" s="55"/>
    </row>
    <row r="243" spans="1:10" x14ac:dyDescent="0.3">
      <c r="A243" s="6">
        <f t="shared" si="3"/>
        <v>1</v>
      </c>
      <c r="B243" s="4" t="s">
        <v>760</v>
      </c>
      <c r="C243" s="9">
        <v>228.5</v>
      </c>
      <c r="D243" s="9">
        <v>249</v>
      </c>
      <c r="E243" s="9">
        <v>241</v>
      </c>
      <c r="F243" s="9">
        <v>0</v>
      </c>
      <c r="G243" s="9">
        <v>233.68333333333331</v>
      </c>
      <c r="H243" s="9">
        <v>242</v>
      </c>
      <c r="I243" s="9">
        <v>240</v>
      </c>
      <c r="J243" s="55">
        <v>1434.1833333333334</v>
      </c>
    </row>
    <row r="244" spans="1:10" x14ac:dyDescent="0.3">
      <c r="A244" s="6">
        <f t="shared" si="3"/>
        <v>2</v>
      </c>
      <c r="B244" s="4" t="s">
        <v>4854</v>
      </c>
      <c r="C244" s="9">
        <v>0</v>
      </c>
      <c r="D244" s="9">
        <v>0</v>
      </c>
      <c r="E244" s="9">
        <v>0</v>
      </c>
      <c r="F244" s="9">
        <v>165.41666666666666</v>
      </c>
      <c r="G244" s="9">
        <v>162.89999999999998</v>
      </c>
      <c r="H244" s="9">
        <v>156.66666666666666</v>
      </c>
      <c r="I244" s="9">
        <v>0</v>
      </c>
      <c r="J244" s="55">
        <v>484.98333333333323</v>
      </c>
    </row>
    <row r="245" spans="1:10" x14ac:dyDescent="0.3">
      <c r="A245" s="6">
        <f t="shared" si="3"/>
        <v>3</v>
      </c>
      <c r="B245" s="4" t="s">
        <v>819</v>
      </c>
      <c r="C245" s="9">
        <v>172.78333333333333</v>
      </c>
      <c r="D245" s="9">
        <v>0</v>
      </c>
      <c r="E245" s="9">
        <v>170</v>
      </c>
      <c r="F245" s="9">
        <v>0</v>
      </c>
      <c r="G245" s="9">
        <v>0</v>
      </c>
      <c r="H245" s="9">
        <v>0</v>
      </c>
      <c r="I245" s="9">
        <v>140.15</v>
      </c>
      <c r="J245" s="55">
        <v>482.93333333333328</v>
      </c>
    </row>
    <row r="246" spans="1:10" x14ac:dyDescent="0.3">
      <c r="A246" s="6">
        <f t="shared" si="3"/>
        <v>4</v>
      </c>
      <c r="B246" s="4" t="s">
        <v>65</v>
      </c>
      <c r="C246" s="9">
        <v>240</v>
      </c>
      <c r="D246" s="9">
        <v>224.31666666666666</v>
      </c>
      <c r="E246" s="9">
        <v>0</v>
      </c>
      <c r="F246" s="9">
        <v>0</v>
      </c>
      <c r="G246" s="9">
        <v>0</v>
      </c>
      <c r="H246" s="9">
        <v>0</v>
      </c>
      <c r="I246" s="9">
        <v>0</v>
      </c>
      <c r="J246" s="55">
        <v>464.31666666666666</v>
      </c>
    </row>
    <row r="247" spans="1:10" x14ac:dyDescent="0.3">
      <c r="A247" s="6">
        <f t="shared" si="3"/>
        <v>5</v>
      </c>
      <c r="B247" s="4" t="s">
        <v>198</v>
      </c>
      <c r="C247" s="9">
        <v>0</v>
      </c>
      <c r="D247" s="9">
        <v>0</v>
      </c>
      <c r="E247" s="9">
        <v>0</v>
      </c>
      <c r="F247" s="9">
        <v>241</v>
      </c>
      <c r="G247" s="9">
        <v>0</v>
      </c>
      <c r="H247" s="9">
        <v>0</v>
      </c>
      <c r="I247" s="9">
        <v>211.43333333333334</v>
      </c>
      <c r="J247" s="55">
        <v>452.43333333333334</v>
      </c>
    </row>
    <row r="248" spans="1:10" x14ac:dyDescent="0.3">
      <c r="A248" s="6">
        <f t="shared" si="3"/>
        <v>6</v>
      </c>
      <c r="B248" s="4" t="s">
        <v>834</v>
      </c>
      <c r="C248" s="9">
        <v>0</v>
      </c>
      <c r="D248" s="9">
        <v>0</v>
      </c>
      <c r="E248" s="9">
        <v>182.53333333333333</v>
      </c>
      <c r="F248" s="9">
        <v>65.86666666666666</v>
      </c>
      <c r="G248" s="9">
        <v>175.08333333333331</v>
      </c>
      <c r="H248" s="9">
        <v>0</v>
      </c>
      <c r="I248" s="9">
        <v>0</v>
      </c>
      <c r="J248" s="55">
        <v>423.48333333333329</v>
      </c>
    </row>
    <row r="249" spans="1:10" x14ac:dyDescent="0.3">
      <c r="A249" s="6">
        <f t="shared" si="3"/>
        <v>7</v>
      </c>
      <c r="B249" s="4" t="s">
        <v>3870</v>
      </c>
      <c r="C249" s="9">
        <v>0</v>
      </c>
      <c r="D249" s="9">
        <v>0</v>
      </c>
      <c r="E249" s="9">
        <v>218.61666666666667</v>
      </c>
      <c r="F249" s="9">
        <v>198.93333333333334</v>
      </c>
      <c r="G249" s="9">
        <v>0</v>
      </c>
      <c r="H249" s="9">
        <v>0</v>
      </c>
      <c r="I249" s="9">
        <v>0</v>
      </c>
      <c r="J249" s="55">
        <v>417.55</v>
      </c>
    </row>
    <row r="250" spans="1:10" x14ac:dyDescent="0.3">
      <c r="A250" s="6">
        <f t="shared" si="3"/>
        <v>8</v>
      </c>
      <c r="B250" s="4" t="s">
        <v>319</v>
      </c>
      <c r="C250" s="9">
        <v>81.716666666666669</v>
      </c>
      <c r="D250" s="9">
        <v>138.15</v>
      </c>
      <c r="E250" s="9">
        <v>0</v>
      </c>
      <c r="F250" s="9">
        <v>0</v>
      </c>
      <c r="G250" s="9">
        <v>0</v>
      </c>
      <c r="H250" s="9">
        <v>177.63333333333333</v>
      </c>
      <c r="I250" s="9">
        <v>0</v>
      </c>
      <c r="J250" s="55">
        <v>397.5</v>
      </c>
    </row>
    <row r="251" spans="1:10" x14ac:dyDescent="0.3">
      <c r="A251" s="6">
        <f t="shared" si="3"/>
        <v>9</v>
      </c>
      <c r="B251" s="4" t="s">
        <v>749</v>
      </c>
      <c r="C251" s="9">
        <v>143.48333333333335</v>
      </c>
      <c r="D251" s="9">
        <v>229.46666666666667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55">
        <v>372.95000000000005</v>
      </c>
    </row>
    <row r="252" spans="1:10" x14ac:dyDescent="0.3">
      <c r="A252" s="6">
        <f t="shared" si="3"/>
        <v>10</v>
      </c>
      <c r="B252" s="4" t="s">
        <v>3045</v>
      </c>
      <c r="C252" s="9">
        <v>0</v>
      </c>
      <c r="D252" s="9">
        <v>191.63333333333333</v>
      </c>
      <c r="E252" s="9">
        <v>0</v>
      </c>
      <c r="F252" s="9">
        <v>172.26666666666665</v>
      </c>
      <c r="G252" s="9">
        <v>0</v>
      </c>
      <c r="H252" s="9">
        <v>0</v>
      </c>
      <c r="I252" s="9">
        <v>0</v>
      </c>
      <c r="J252" s="55">
        <v>363.9</v>
      </c>
    </row>
    <row r="253" spans="1:10" x14ac:dyDescent="0.3">
      <c r="A253" s="6">
        <f t="shared" si="3"/>
        <v>11</v>
      </c>
      <c r="B253" s="4" t="s">
        <v>66</v>
      </c>
      <c r="C253" s="9">
        <v>161.46666666666667</v>
      </c>
      <c r="D253" s="9">
        <v>0</v>
      </c>
      <c r="E253" s="9">
        <v>0</v>
      </c>
      <c r="F253" s="9">
        <v>0</v>
      </c>
      <c r="G253" s="9">
        <v>196.63333333333333</v>
      </c>
      <c r="H253" s="9">
        <v>0</v>
      </c>
      <c r="I253" s="9">
        <v>0</v>
      </c>
      <c r="J253" s="55">
        <v>358.1</v>
      </c>
    </row>
    <row r="254" spans="1:10" x14ac:dyDescent="0.3">
      <c r="A254" s="6">
        <f t="shared" si="3"/>
        <v>12</v>
      </c>
      <c r="B254" s="4" t="s">
        <v>3056</v>
      </c>
      <c r="C254" s="9">
        <v>0</v>
      </c>
      <c r="D254" s="9">
        <v>180.23333333333335</v>
      </c>
      <c r="E254" s="9">
        <v>0</v>
      </c>
      <c r="F254" s="9">
        <v>0</v>
      </c>
      <c r="G254" s="9">
        <v>137.5</v>
      </c>
      <c r="H254" s="9">
        <v>0</v>
      </c>
      <c r="I254" s="9">
        <v>0</v>
      </c>
      <c r="J254" s="55">
        <v>317.73333333333335</v>
      </c>
    </row>
    <row r="255" spans="1:10" x14ac:dyDescent="0.3">
      <c r="A255" s="6">
        <f t="shared" si="3"/>
        <v>13</v>
      </c>
      <c r="B255" s="4" t="s">
        <v>4884</v>
      </c>
      <c r="C255" s="9">
        <v>0</v>
      </c>
      <c r="D255" s="9">
        <v>0</v>
      </c>
      <c r="E255" s="9">
        <v>0</v>
      </c>
      <c r="F255" s="9">
        <v>134.91666666666666</v>
      </c>
      <c r="G255" s="9">
        <v>0</v>
      </c>
      <c r="H255" s="9">
        <v>162.05000000000001</v>
      </c>
      <c r="I255" s="9">
        <v>0</v>
      </c>
      <c r="J255" s="55">
        <v>296.9666666666667</v>
      </c>
    </row>
    <row r="256" spans="1:10" x14ac:dyDescent="0.3">
      <c r="A256" s="6">
        <f t="shared" si="3"/>
        <v>14</v>
      </c>
      <c r="B256" s="4" t="s">
        <v>1946</v>
      </c>
      <c r="C256" s="9">
        <v>114.55</v>
      </c>
      <c r="D256" s="9">
        <v>163.18333333333334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55">
        <v>277.73333333333335</v>
      </c>
    </row>
    <row r="257" spans="1:10" x14ac:dyDescent="0.3">
      <c r="A257" s="6">
        <f t="shared" si="3"/>
        <v>15</v>
      </c>
      <c r="B257" s="4" t="s">
        <v>1932</v>
      </c>
      <c r="C257" s="9">
        <v>125.68333333333334</v>
      </c>
      <c r="D257" s="9">
        <v>0</v>
      </c>
      <c r="E257" s="9">
        <v>0</v>
      </c>
      <c r="F257" s="9">
        <v>146.06666666666666</v>
      </c>
      <c r="G257" s="9">
        <v>0</v>
      </c>
      <c r="H257" s="9">
        <v>0</v>
      </c>
      <c r="I257" s="9">
        <v>0</v>
      </c>
      <c r="J257" s="55">
        <v>271.75</v>
      </c>
    </row>
    <row r="258" spans="1:10" x14ac:dyDescent="0.3">
      <c r="A258" s="6">
        <f t="shared" si="3"/>
        <v>16</v>
      </c>
      <c r="B258" s="4" t="s">
        <v>3115</v>
      </c>
      <c r="C258" s="9">
        <v>0</v>
      </c>
      <c r="D258" s="9">
        <v>127.75</v>
      </c>
      <c r="E258" s="9">
        <v>137.31666666666666</v>
      </c>
      <c r="F258" s="9">
        <v>0</v>
      </c>
      <c r="G258" s="9">
        <v>0</v>
      </c>
      <c r="H258" s="9">
        <v>0</v>
      </c>
      <c r="I258" s="9">
        <v>0</v>
      </c>
      <c r="J258" s="55">
        <v>265.06666666666666</v>
      </c>
    </row>
    <row r="259" spans="1:10" x14ac:dyDescent="0.3">
      <c r="A259" s="6">
        <f t="shared" si="3"/>
        <v>17</v>
      </c>
      <c r="B259" s="4" t="s">
        <v>4912</v>
      </c>
      <c r="C259" s="9">
        <v>0</v>
      </c>
      <c r="D259" s="9">
        <v>0</v>
      </c>
      <c r="E259" s="9">
        <v>0</v>
      </c>
      <c r="F259" s="9">
        <v>103.61666666666667</v>
      </c>
      <c r="G259" s="9">
        <v>147.06666666666666</v>
      </c>
      <c r="H259" s="9">
        <v>0</v>
      </c>
      <c r="I259" s="9">
        <v>0</v>
      </c>
      <c r="J259" s="55">
        <v>250.68333333333334</v>
      </c>
    </row>
    <row r="260" spans="1:10" x14ac:dyDescent="0.3">
      <c r="A260" s="6">
        <f t="shared" si="3"/>
        <v>18</v>
      </c>
      <c r="B260" s="4" t="s">
        <v>1177</v>
      </c>
      <c r="C260" s="9">
        <v>70.833333333333329</v>
      </c>
      <c r="D260" s="9">
        <v>171.33333333333334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55">
        <v>242.16666666666669</v>
      </c>
    </row>
    <row r="261" spans="1:10" x14ac:dyDescent="0.3">
      <c r="A261" s="6">
        <f t="shared" si="3"/>
        <v>19</v>
      </c>
      <c r="B261" s="4" t="s">
        <v>3014</v>
      </c>
      <c r="C261" s="9">
        <v>0</v>
      </c>
      <c r="D261" s="9">
        <v>241.08333333333334</v>
      </c>
      <c r="E261" s="9">
        <v>0</v>
      </c>
      <c r="F261" s="9">
        <v>0</v>
      </c>
      <c r="G261" s="9">
        <v>0</v>
      </c>
      <c r="H261" s="9">
        <v>0</v>
      </c>
      <c r="I261" s="9">
        <v>0</v>
      </c>
      <c r="J261" s="55">
        <v>241.08333333333334</v>
      </c>
    </row>
    <row r="262" spans="1:10" x14ac:dyDescent="0.3">
      <c r="A262" s="6">
        <f t="shared" si="3"/>
        <v>20</v>
      </c>
      <c r="B262" s="4" t="s">
        <v>1984</v>
      </c>
      <c r="C262" s="9">
        <v>62.8</v>
      </c>
      <c r="D262" s="9">
        <v>0</v>
      </c>
      <c r="E262" s="9">
        <v>0</v>
      </c>
      <c r="F262" s="9">
        <v>71.3</v>
      </c>
      <c r="G262" s="9">
        <v>0</v>
      </c>
      <c r="H262" s="9">
        <v>0</v>
      </c>
      <c r="I262" s="9">
        <v>105.68333333333334</v>
      </c>
      <c r="J262" s="55">
        <v>239.78333333333333</v>
      </c>
    </row>
    <row r="263" spans="1:10" x14ac:dyDescent="0.3">
      <c r="A263" s="6">
        <f t="shared" ref="A263:A326" si="4">IF(SUM(C263:N263)=0,"",IF(SUM(C262:N262)=0,IF(SUM(C263:N263)&gt;0,1,A262+1),A262+1))</f>
        <v>21</v>
      </c>
      <c r="B263" s="4" t="s">
        <v>5721</v>
      </c>
      <c r="C263" s="9">
        <v>0</v>
      </c>
      <c r="D263" s="9">
        <v>0</v>
      </c>
      <c r="E263" s="9">
        <v>0</v>
      </c>
      <c r="F263" s="9">
        <v>0</v>
      </c>
      <c r="G263" s="9">
        <v>239.7</v>
      </c>
      <c r="H263" s="9">
        <v>0</v>
      </c>
      <c r="I263" s="9">
        <v>0</v>
      </c>
      <c r="J263" s="55">
        <v>239.7</v>
      </c>
    </row>
    <row r="264" spans="1:10" x14ac:dyDescent="0.3">
      <c r="A264" s="6">
        <f t="shared" si="4"/>
        <v>22</v>
      </c>
      <c r="B264" s="4" t="s">
        <v>4768</v>
      </c>
      <c r="C264" s="9">
        <v>0</v>
      </c>
      <c r="D264" s="9">
        <v>0</v>
      </c>
      <c r="E264" s="9">
        <v>0</v>
      </c>
      <c r="F264" s="9">
        <v>235.65</v>
      </c>
      <c r="G264" s="9">
        <v>0</v>
      </c>
      <c r="H264" s="9">
        <v>0</v>
      </c>
      <c r="I264" s="9">
        <v>0</v>
      </c>
      <c r="J264" s="55">
        <v>235.65</v>
      </c>
    </row>
    <row r="265" spans="1:10" x14ac:dyDescent="0.3">
      <c r="A265" s="6">
        <f t="shared" si="4"/>
        <v>23</v>
      </c>
      <c r="B265" s="4" t="s">
        <v>3135</v>
      </c>
      <c r="C265" s="9">
        <v>0</v>
      </c>
      <c r="D265" s="9">
        <v>0</v>
      </c>
      <c r="E265" s="9">
        <v>0</v>
      </c>
      <c r="F265" s="9">
        <v>47.716666666666669</v>
      </c>
      <c r="G265" s="9">
        <v>187.43333333333334</v>
      </c>
      <c r="H265" s="9">
        <v>0</v>
      </c>
      <c r="I265" s="9">
        <v>0</v>
      </c>
      <c r="J265" s="55">
        <v>235.15</v>
      </c>
    </row>
    <row r="266" spans="1:10" x14ac:dyDescent="0.3">
      <c r="A266" s="6">
        <f t="shared" si="4"/>
        <v>24</v>
      </c>
      <c r="B266" s="4" t="s">
        <v>815</v>
      </c>
      <c r="C266" s="9">
        <v>0</v>
      </c>
      <c r="D266" s="9">
        <v>0</v>
      </c>
      <c r="E266" s="9">
        <v>0</v>
      </c>
      <c r="F266" s="9">
        <v>0</v>
      </c>
      <c r="G266" s="9">
        <v>0</v>
      </c>
      <c r="H266" s="9">
        <v>233.36666666666667</v>
      </c>
      <c r="I266" s="9">
        <v>0</v>
      </c>
      <c r="J266" s="55">
        <v>233.36666666666667</v>
      </c>
    </row>
    <row r="267" spans="1:10" x14ac:dyDescent="0.3">
      <c r="A267" s="6">
        <f t="shared" si="4"/>
        <v>25</v>
      </c>
      <c r="B267" s="4" t="s">
        <v>973</v>
      </c>
      <c r="C267" s="9">
        <v>0</v>
      </c>
      <c r="D267" s="9">
        <v>0</v>
      </c>
      <c r="E267" s="9">
        <v>0</v>
      </c>
      <c r="F267" s="9">
        <v>0</v>
      </c>
      <c r="G267" s="9">
        <v>0</v>
      </c>
      <c r="H267" s="9">
        <v>0</v>
      </c>
      <c r="I267" s="9">
        <v>233.05</v>
      </c>
      <c r="J267" s="55">
        <v>233.05</v>
      </c>
    </row>
    <row r="268" spans="1:10" x14ac:dyDescent="0.3">
      <c r="A268" s="6">
        <f t="shared" si="4"/>
        <v>26</v>
      </c>
      <c r="B268" s="4" t="s">
        <v>1030</v>
      </c>
      <c r="C268" s="9">
        <v>0</v>
      </c>
      <c r="D268" s="9">
        <v>0</v>
      </c>
      <c r="E268" s="9">
        <v>0</v>
      </c>
      <c r="F268" s="9">
        <v>226.13333333333333</v>
      </c>
      <c r="G268" s="9">
        <v>0</v>
      </c>
      <c r="H268" s="9">
        <v>0</v>
      </c>
      <c r="I268" s="9">
        <v>0</v>
      </c>
      <c r="J268" s="55">
        <v>226.13333333333333</v>
      </c>
    </row>
    <row r="269" spans="1:10" x14ac:dyDescent="0.3">
      <c r="A269" s="6">
        <f t="shared" si="4"/>
        <v>27</v>
      </c>
      <c r="B269" s="4" t="s">
        <v>3858</v>
      </c>
      <c r="C269" s="9">
        <v>0</v>
      </c>
      <c r="D269" s="9">
        <v>0</v>
      </c>
      <c r="E269" s="9">
        <v>224.65</v>
      </c>
      <c r="F269" s="9">
        <v>0</v>
      </c>
      <c r="G269" s="9">
        <v>0</v>
      </c>
      <c r="H269" s="9">
        <v>0</v>
      </c>
      <c r="I269" s="9">
        <v>0</v>
      </c>
      <c r="J269" s="55">
        <v>224.65</v>
      </c>
    </row>
    <row r="270" spans="1:10" x14ac:dyDescent="0.3">
      <c r="A270" s="6">
        <f t="shared" si="4"/>
        <v>28</v>
      </c>
      <c r="B270" s="4" t="s">
        <v>5732</v>
      </c>
      <c r="C270" s="9">
        <v>0</v>
      </c>
      <c r="D270" s="9">
        <v>0</v>
      </c>
      <c r="E270" s="9">
        <v>0</v>
      </c>
      <c r="F270" s="9">
        <v>0</v>
      </c>
      <c r="G270" s="9">
        <v>224.58333333333331</v>
      </c>
      <c r="H270" s="9">
        <v>0</v>
      </c>
      <c r="I270" s="9">
        <v>0</v>
      </c>
      <c r="J270" s="55">
        <v>224.58333333333331</v>
      </c>
    </row>
    <row r="271" spans="1:10" x14ac:dyDescent="0.3">
      <c r="A271" s="6">
        <f t="shared" si="4"/>
        <v>29</v>
      </c>
      <c r="B271" s="4" t="s">
        <v>1689</v>
      </c>
      <c r="C271" s="9">
        <v>0</v>
      </c>
      <c r="D271" s="9">
        <v>0</v>
      </c>
      <c r="E271" s="9">
        <v>0</v>
      </c>
      <c r="F271" s="9">
        <v>0</v>
      </c>
      <c r="G271" s="9">
        <v>0</v>
      </c>
      <c r="H271" s="9">
        <v>0</v>
      </c>
      <c r="I271" s="9">
        <v>224.45</v>
      </c>
      <c r="J271" s="55">
        <v>224.45</v>
      </c>
    </row>
    <row r="272" spans="1:10" x14ac:dyDescent="0.3">
      <c r="A272" s="6">
        <f t="shared" si="4"/>
        <v>30</v>
      </c>
      <c r="B272" s="4" t="s">
        <v>1856</v>
      </c>
      <c r="C272" s="9">
        <v>223.3</v>
      </c>
      <c r="D272" s="9">
        <v>0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55">
        <v>223.3</v>
      </c>
    </row>
    <row r="273" spans="1:10" x14ac:dyDescent="0.3">
      <c r="A273" s="6">
        <f t="shared" si="4"/>
        <v>31</v>
      </c>
      <c r="B273" s="4" t="s">
        <v>6389</v>
      </c>
      <c r="C273" s="9">
        <v>0</v>
      </c>
      <c r="D273" s="9">
        <v>0</v>
      </c>
      <c r="E273" s="9">
        <v>0</v>
      </c>
      <c r="F273" s="9">
        <v>0</v>
      </c>
      <c r="G273" s="9">
        <v>0</v>
      </c>
      <c r="H273" s="9">
        <v>222.76666666666668</v>
      </c>
      <c r="I273" s="9">
        <v>0</v>
      </c>
      <c r="J273" s="55">
        <v>222.76666666666668</v>
      </c>
    </row>
    <row r="274" spans="1:10" x14ac:dyDescent="0.3">
      <c r="A274" s="6">
        <f t="shared" si="4"/>
        <v>32</v>
      </c>
      <c r="B274" s="4" t="s">
        <v>68</v>
      </c>
      <c r="C274" s="9">
        <v>0</v>
      </c>
      <c r="D274" s="9">
        <v>0</v>
      </c>
      <c r="E274" s="9">
        <v>0</v>
      </c>
      <c r="F274" s="9">
        <v>221.1</v>
      </c>
      <c r="G274" s="9">
        <v>0</v>
      </c>
      <c r="H274" s="9">
        <v>0</v>
      </c>
      <c r="I274" s="9">
        <v>0</v>
      </c>
      <c r="J274" s="55">
        <v>221.1</v>
      </c>
    </row>
    <row r="275" spans="1:10" x14ac:dyDescent="0.3">
      <c r="A275" s="6">
        <f t="shared" si="4"/>
        <v>33</v>
      </c>
      <c r="B275" s="4" t="s">
        <v>5814</v>
      </c>
      <c r="C275" s="9">
        <v>0</v>
      </c>
      <c r="D275" s="9">
        <v>0</v>
      </c>
      <c r="E275" s="9">
        <v>0</v>
      </c>
      <c r="F275" s="9">
        <v>0</v>
      </c>
      <c r="G275" s="9">
        <v>105.71666666666665</v>
      </c>
      <c r="H275" s="9">
        <v>0</v>
      </c>
      <c r="I275" s="9">
        <v>113.75</v>
      </c>
      <c r="J275" s="55">
        <v>219.46666666666664</v>
      </c>
    </row>
    <row r="276" spans="1:10" x14ac:dyDescent="0.3">
      <c r="A276" s="6">
        <f t="shared" si="4"/>
        <v>34</v>
      </c>
      <c r="B276" s="4" t="s">
        <v>3952</v>
      </c>
      <c r="C276" s="9">
        <v>0</v>
      </c>
      <c r="D276" s="9">
        <v>0</v>
      </c>
      <c r="E276" s="9">
        <v>89.2</v>
      </c>
      <c r="F276" s="9">
        <v>0</v>
      </c>
      <c r="G276" s="9">
        <v>129.64999999999998</v>
      </c>
      <c r="H276" s="9">
        <v>0</v>
      </c>
      <c r="I276" s="9">
        <v>0</v>
      </c>
      <c r="J276" s="55">
        <v>218.84999999999997</v>
      </c>
    </row>
    <row r="277" spans="1:10" x14ac:dyDescent="0.3">
      <c r="A277" s="6">
        <f t="shared" si="4"/>
        <v>35</v>
      </c>
      <c r="B277" s="4" t="s">
        <v>548</v>
      </c>
      <c r="C277" s="9">
        <v>0</v>
      </c>
      <c r="D277" s="9">
        <v>0</v>
      </c>
      <c r="E277" s="9">
        <v>0</v>
      </c>
      <c r="F277" s="9">
        <v>0</v>
      </c>
      <c r="G277" s="9">
        <v>0</v>
      </c>
      <c r="H277" s="9">
        <v>214.68333333333334</v>
      </c>
      <c r="I277" s="9">
        <v>0</v>
      </c>
      <c r="J277" s="55">
        <v>214.68333333333334</v>
      </c>
    </row>
    <row r="278" spans="1:10" x14ac:dyDescent="0.3">
      <c r="A278" s="6">
        <f t="shared" si="4"/>
        <v>36</v>
      </c>
      <c r="B278" s="4" t="s">
        <v>4794</v>
      </c>
      <c r="C278" s="9">
        <v>0</v>
      </c>
      <c r="D278" s="9">
        <v>0</v>
      </c>
      <c r="E278" s="9">
        <v>0</v>
      </c>
      <c r="F278" s="9">
        <v>213.53333333333333</v>
      </c>
      <c r="G278" s="9">
        <v>0</v>
      </c>
      <c r="H278" s="9">
        <v>0</v>
      </c>
      <c r="I278" s="9">
        <v>0</v>
      </c>
      <c r="J278" s="55">
        <v>213.53333333333333</v>
      </c>
    </row>
    <row r="279" spans="1:10" x14ac:dyDescent="0.3">
      <c r="A279" s="6">
        <f t="shared" si="4"/>
        <v>37</v>
      </c>
      <c r="B279" s="4" t="s">
        <v>1165</v>
      </c>
      <c r="C279" s="9">
        <v>208.15</v>
      </c>
      <c r="D279" s="9">
        <v>0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55">
        <v>208.15</v>
      </c>
    </row>
    <row r="280" spans="1:10" x14ac:dyDescent="0.3">
      <c r="A280" s="6">
        <f t="shared" si="4"/>
        <v>38</v>
      </c>
      <c r="B280" s="4" t="s">
        <v>4805</v>
      </c>
      <c r="C280" s="9">
        <v>0</v>
      </c>
      <c r="D280" s="9">
        <v>0</v>
      </c>
      <c r="E280" s="9">
        <v>0</v>
      </c>
      <c r="F280" s="9">
        <v>207.8</v>
      </c>
      <c r="G280" s="9">
        <v>0</v>
      </c>
      <c r="H280" s="9">
        <v>0</v>
      </c>
      <c r="I280" s="9">
        <v>0</v>
      </c>
      <c r="J280" s="55">
        <v>207.8</v>
      </c>
    </row>
    <row r="281" spans="1:10" x14ac:dyDescent="0.3">
      <c r="A281" s="6">
        <f t="shared" si="4"/>
        <v>39</v>
      </c>
      <c r="B281" s="4" t="s">
        <v>1970</v>
      </c>
      <c r="C281" s="9">
        <v>75.966666666666669</v>
      </c>
      <c r="D281" s="9">
        <v>0</v>
      </c>
      <c r="E281" s="9">
        <v>131.16666666666666</v>
      </c>
      <c r="F281" s="9">
        <v>0</v>
      </c>
      <c r="G281" s="9">
        <v>0</v>
      </c>
      <c r="H281" s="9">
        <v>0</v>
      </c>
      <c r="I281" s="9">
        <v>0</v>
      </c>
      <c r="J281" s="55">
        <v>207.13333333333333</v>
      </c>
    </row>
    <row r="282" spans="1:10" x14ac:dyDescent="0.3">
      <c r="A282" s="6">
        <f t="shared" si="4"/>
        <v>40</v>
      </c>
      <c r="B282" s="4" t="s">
        <v>231</v>
      </c>
      <c r="C282" s="9">
        <v>0</v>
      </c>
      <c r="D282" s="9">
        <v>0</v>
      </c>
      <c r="E282" s="9">
        <v>0</v>
      </c>
      <c r="F282" s="9">
        <v>0</v>
      </c>
      <c r="G282" s="9">
        <v>0</v>
      </c>
      <c r="H282" s="9">
        <v>0</v>
      </c>
      <c r="I282" s="9">
        <v>204.25</v>
      </c>
      <c r="J282" s="55">
        <v>204.25</v>
      </c>
    </row>
    <row r="283" spans="1:10" x14ac:dyDescent="0.3">
      <c r="A283" s="6">
        <f t="shared" si="4"/>
        <v>41</v>
      </c>
      <c r="B283" s="4" t="s">
        <v>317</v>
      </c>
      <c r="C283" s="9">
        <v>91.816666666666663</v>
      </c>
      <c r="D283" s="9">
        <v>0</v>
      </c>
      <c r="E283" s="9">
        <v>0</v>
      </c>
      <c r="F283" s="9">
        <v>110.98333333333333</v>
      </c>
      <c r="G283" s="9">
        <v>0</v>
      </c>
      <c r="H283" s="9">
        <v>0</v>
      </c>
      <c r="I283" s="9">
        <v>0</v>
      </c>
      <c r="J283" s="55">
        <v>202.8</v>
      </c>
    </row>
    <row r="284" spans="1:10" x14ac:dyDescent="0.3">
      <c r="A284" s="6">
        <f t="shared" si="4"/>
        <v>42</v>
      </c>
      <c r="B284" s="4" t="s">
        <v>1819</v>
      </c>
      <c r="C284" s="9">
        <v>0</v>
      </c>
      <c r="D284" s="9">
        <v>0</v>
      </c>
      <c r="E284" s="9">
        <v>0</v>
      </c>
      <c r="F284" s="9">
        <v>94.116666666666674</v>
      </c>
      <c r="G284" s="9">
        <v>0</v>
      </c>
      <c r="H284" s="9">
        <v>105.43333333333334</v>
      </c>
      <c r="I284" s="9">
        <v>0</v>
      </c>
      <c r="J284" s="55">
        <v>199.55</v>
      </c>
    </row>
    <row r="285" spans="1:10" x14ac:dyDescent="0.3">
      <c r="A285" s="6">
        <f t="shared" si="4"/>
        <v>43</v>
      </c>
      <c r="B285" s="4" t="s">
        <v>737</v>
      </c>
      <c r="C285" s="9">
        <v>0</v>
      </c>
      <c r="D285" s="9">
        <v>0</v>
      </c>
      <c r="E285" s="9">
        <v>0</v>
      </c>
      <c r="F285" s="9">
        <v>0</v>
      </c>
      <c r="G285" s="9">
        <v>0</v>
      </c>
      <c r="H285" s="9">
        <v>0</v>
      </c>
      <c r="I285" s="9">
        <v>194.25</v>
      </c>
      <c r="J285" s="55">
        <v>194.25</v>
      </c>
    </row>
    <row r="286" spans="1:10" x14ac:dyDescent="0.3">
      <c r="A286" s="6">
        <f t="shared" si="4"/>
        <v>44</v>
      </c>
      <c r="B286" s="4" t="s">
        <v>3880</v>
      </c>
      <c r="C286" s="9">
        <v>0</v>
      </c>
      <c r="D286" s="9">
        <v>0</v>
      </c>
      <c r="E286" s="9">
        <v>193.73333333333335</v>
      </c>
      <c r="F286" s="9">
        <v>0</v>
      </c>
      <c r="G286" s="9">
        <v>0</v>
      </c>
      <c r="H286" s="9">
        <v>0</v>
      </c>
      <c r="I286" s="9">
        <v>0</v>
      </c>
      <c r="J286" s="55">
        <v>193.73333333333335</v>
      </c>
    </row>
    <row r="287" spans="1:10" x14ac:dyDescent="0.3">
      <c r="A287" s="6">
        <f t="shared" si="4"/>
        <v>45</v>
      </c>
      <c r="B287" s="4" t="s">
        <v>4823</v>
      </c>
      <c r="C287" s="9">
        <v>0</v>
      </c>
      <c r="D287" s="9">
        <v>0</v>
      </c>
      <c r="E287" s="9">
        <v>0</v>
      </c>
      <c r="F287" s="9">
        <v>193.66666666666666</v>
      </c>
      <c r="G287" s="9">
        <v>0</v>
      </c>
      <c r="H287" s="9">
        <v>0</v>
      </c>
      <c r="I287" s="9">
        <v>0</v>
      </c>
      <c r="J287" s="55">
        <v>193.66666666666666</v>
      </c>
    </row>
    <row r="288" spans="1:10" x14ac:dyDescent="0.3">
      <c r="A288" s="6">
        <f t="shared" si="4"/>
        <v>46</v>
      </c>
      <c r="B288" s="4" t="s">
        <v>3889</v>
      </c>
      <c r="C288" s="9">
        <v>0</v>
      </c>
      <c r="D288" s="9">
        <v>0</v>
      </c>
      <c r="E288" s="9">
        <v>188.65</v>
      </c>
      <c r="F288" s="9">
        <v>0</v>
      </c>
      <c r="G288" s="9">
        <v>0</v>
      </c>
      <c r="H288" s="9">
        <v>0</v>
      </c>
      <c r="I288" s="9">
        <v>0</v>
      </c>
      <c r="J288" s="55">
        <v>188.65</v>
      </c>
    </row>
    <row r="289" spans="1:10" x14ac:dyDescent="0.3">
      <c r="A289" s="6">
        <f t="shared" si="4"/>
        <v>47</v>
      </c>
      <c r="B289" s="4" t="s">
        <v>7163</v>
      </c>
      <c r="C289" s="9">
        <v>0</v>
      </c>
      <c r="D289" s="9">
        <v>0</v>
      </c>
      <c r="E289" s="9">
        <v>0</v>
      </c>
      <c r="F289" s="9">
        <v>0</v>
      </c>
      <c r="G289" s="9">
        <v>0</v>
      </c>
      <c r="H289" s="9">
        <v>0</v>
      </c>
      <c r="I289" s="9">
        <v>186.31666666666666</v>
      </c>
      <c r="J289" s="55">
        <v>186.31666666666666</v>
      </c>
    </row>
    <row r="290" spans="1:10" x14ac:dyDescent="0.3">
      <c r="A290" s="6">
        <f t="shared" si="4"/>
        <v>48</v>
      </c>
      <c r="B290" s="4" t="s">
        <v>243</v>
      </c>
      <c r="C290" s="9">
        <v>183.66666666666666</v>
      </c>
      <c r="D290" s="9">
        <v>0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55">
        <v>183.66666666666666</v>
      </c>
    </row>
    <row r="291" spans="1:10" x14ac:dyDescent="0.3">
      <c r="A291" s="6">
        <f t="shared" si="4"/>
        <v>49</v>
      </c>
      <c r="B291" s="4" t="s">
        <v>2366</v>
      </c>
      <c r="C291" s="9">
        <v>0</v>
      </c>
      <c r="D291" s="9">
        <v>0</v>
      </c>
      <c r="E291" s="9">
        <v>0</v>
      </c>
      <c r="F291" s="9">
        <v>0</v>
      </c>
      <c r="G291" s="9">
        <v>0</v>
      </c>
      <c r="H291" s="9">
        <v>0</v>
      </c>
      <c r="I291" s="9">
        <v>180.08333333333334</v>
      </c>
      <c r="J291" s="55">
        <v>180.08333333333334</v>
      </c>
    </row>
    <row r="292" spans="1:10" x14ac:dyDescent="0.3">
      <c r="A292" s="6">
        <f t="shared" si="4"/>
        <v>50</v>
      </c>
      <c r="B292" s="4" t="s">
        <v>4835</v>
      </c>
      <c r="C292" s="9">
        <v>0</v>
      </c>
      <c r="D292" s="9">
        <v>0</v>
      </c>
      <c r="E292" s="9">
        <v>0</v>
      </c>
      <c r="F292" s="9">
        <v>177.98333333333335</v>
      </c>
      <c r="G292" s="9">
        <v>0</v>
      </c>
      <c r="H292" s="9">
        <v>0</v>
      </c>
      <c r="I292" s="9">
        <v>0</v>
      </c>
      <c r="J292" s="55">
        <v>177.98333333333335</v>
      </c>
    </row>
    <row r="293" spans="1:10" x14ac:dyDescent="0.3">
      <c r="A293" s="6">
        <f t="shared" si="4"/>
        <v>51</v>
      </c>
      <c r="B293" s="4" t="s">
        <v>7061</v>
      </c>
      <c r="C293" s="9">
        <v>0</v>
      </c>
      <c r="D293" s="9">
        <v>0</v>
      </c>
      <c r="E293" s="9">
        <v>0</v>
      </c>
      <c r="F293" s="9">
        <v>0</v>
      </c>
      <c r="G293" s="9">
        <v>0</v>
      </c>
      <c r="H293" s="9">
        <v>0</v>
      </c>
      <c r="I293" s="9">
        <v>173</v>
      </c>
      <c r="J293" s="55">
        <v>173</v>
      </c>
    </row>
    <row r="294" spans="1:10" x14ac:dyDescent="0.3">
      <c r="A294" s="6">
        <f t="shared" si="4"/>
        <v>52</v>
      </c>
      <c r="B294" s="4" t="s">
        <v>6403</v>
      </c>
      <c r="C294" s="9">
        <v>0</v>
      </c>
      <c r="D294" s="9">
        <v>0</v>
      </c>
      <c r="E294" s="9">
        <v>0</v>
      </c>
      <c r="F294" s="9">
        <v>0</v>
      </c>
      <c r="G294" s="9">
        <v>0</v>
      </c>
      <c r="H294" s="9">
        <v>170.36666666666667</v>
      </c>
      <c r="I294" s="9">
        <v>0</v>
      </c>
      <c r="J294" s="55">
        <v>170.36666666666667</v>
      </c>
    </row>
    <row r="295" spans="1:10" x14ac:dyDescent="0.3">
      <c r="A295" s="6">
        <f t="shared" si="4"/>
        <v>53</v>
      </c>
      <c r="B295" s="4" t="s">
        <v>3997</v>
      </c>
      <c r="C295" s="9">
        <v>0</v>
      </c>
      <c r="D295" s="9">
        <v>0</v>
      </c>
      <c r="E295" s="9">
        <v>0</v>
      </c>
      <c r="F295" s="9">
        <v>0</v>
      </c>
      <c r="G295" s="9">
        <v>168.61666666666665</v>
      </c>
      <c r="H295" s="9">
        <v>0</v>
      </c>
      <c r="I295" s="9">
        <v>0</v>
      </c>
      <c r="J295" s="55">
        <v>168.61666666666665</v>
      </c>
    </row>
    <row r="296" spans="1:10" x14ac:dyDescent="0.3">
      <c r="A296" s="6">
        <f t="shared" si="4"/>
        <v>54</v>
      </c>
      <c r="B296" s="4" t="s">
        <v>422</v>
      </c>
      <c r="C296" s="9">
        <v>167.5</v>
      </c>
      <c r="D296" s="9">
        <v>0</v>
      </c>
      <c r="E296" s="9">
        <v>0</v>
      </c>
      <c r="F296" s="9">
        <v>0</v>
      </c>
      <c r="G296" s="9">
        <v>0</v>
      </c>
      <c r="H296" s="9">
        <v>0</v>
      </c>
      <c r="I296" s="9">
        <v>0</v>
      </c>
      <c r="J296" s="55">
        <v>167.5</v>
      </c>
    </row>
    <row r="297" spans="1:10" x14ac:dyDescent="0.3">
      <c r="A297" s="6">
        <f t="shared" si="4"/>
        <v>55</v>
      </c>
      <c r="B297" s="4" t="s">
        <v>3483</v>
      </c>
      <c r="C297" s="9">
        <v>0</v>
      </c>
      <c r="D297" s="9">
        <v>0</v>
      </c>
      <c r="E297" s="9">
        <v>0</v>
      </c>
      <c r="F297" s="9">
        <v>0</v>
      </c>
      <c r="G297" s="9">
        <v>0</v>
      </c>
      <c r="H297" s="9">
        <v>0</v>
      </c>
      <c r="I297" s="9">
        <v>167.16666666666666</v>
      </c>
      <c r="J297" s="55">
        <v>167.16666666666666</v>
      </c>
    </row>
    <row r="298" spans="1:10" x14ac:dyDescent="0.3">
      <c r="A298" s="6">
        <f t="shared" si="4"/>
        <v>56</v>
      </c>
      <c r="B298" s="4" t="s">
        <v>6585</v>
      </c>
      <c r="C298" s="9">
        <v>0</v>
      </c>
      <c r="D298" s="9">
        <v>0</v>
      </c>
      <c r="E298" s="9">
        <v>0</v>
      </c>
      <c r="F298" s="9">
        <v>0</v>
      </c>
      <c r="G298" s="9">
        <v>0</v>
      </c>
      <c r="H298" s="9">
        <v>0</v>
      </c>
      <c r="I298" s="9">
        <v>162.1</v>
      </c>
      <c r="J298" s="55">
        <v>162.1</v>
      </c>
    </row>
    <row r="299" spans="1:10" x14ac:dyDescent="0.3">
      <c r="A299" s="6">
        <f t="shared" si="4"/>
        <v>57</v>
      </c>
      <c r="B299" s="4" t="s">
        <v>5764</v>
      </c>
      <c r="C299" s="9">
        <v>0</v>
      </c>
      <c r="D299" s="9">
        <v>0</v>
      </c>
      <c r="E299" s="9">
        <v>0</v>
      </c>
      <c r="F299" s="9">
        <v>0</v>
      </c>
      <c r="G299" s="9">
        <v>157.56666666666666</v>
      </c>
      <c r="H299" s="9">
        <v>0</v>
      </c>
      <c r="I299" s="9">
        <v>0</v>
      </c>
      <c r="J299" s="55">
        <v>157.56666666666666</v>
      </c>
    </row>
    <row r="300" spans="1:10" x14ac:dyDescent="0.3">
      <c r="A300" s="6">
        <f t="shared" si="4"/>
        <v>58</v>
      </c>
      <c r="B300" s="4" t="s">
        <v>4865</v>
      </c>
      <c r="C300" s="9">
        <v>0</v>
      </c>
      <c r="D300" s="9">
        <v>0</v>
      </c>
      <c r="E300" s="9">
        <v>0</v>
      </c>
      <c r="F300" s="9">
        <v>155.93333333333334</v>
      </c>
      <c r="G300" s="9">
        <v>0</v>
      </c>
      <c r="H300" s="9">
        <v>0</v>
      </c>
      <c r="I300" s="9">
        <v>0</v>
      </c>
      <c r="J300" s="55">
        <v>155.93333333333334</v>
      </c>
    </row>
    <row r="301" spans="1:10" x14ac:dyDescent="0.3">
      <c r="A301" s="6">
        <f t="shared" si="4"/>
        <v>59</v>
      </c>
      <c r="B301" s="4" t="s">
        <v>3082</v>
      </c>
      <c r="C301" s="9">
        <v>0</v>
      </c>
      <c r="D301" s="9">
        <v>155.51666666666665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55">
        <v>155.51666666666665</v>
      </c>
    </row>
    <row r="302" spans="1:10" x14ac:dyDescent="0.3">
      <c r="A302" s="6">
        <f t="shared" si="4"/>
        <v>60</v>
      </c>
      <c r="B302" s="4" t="s">
        <v>1894</v>
      </c>
      <c r="C302" s="9">
        <v>155.16666666666666</v>
      </c>
      <c r="D302" s="9">
        <v>0</v>
      </c>
      <c r="E302" s="9">
        <v>0</v>
      </c>
      <c r="F302" s="9">
        <v>0</v>
      </c>
      <c r="G302" s="9">
        <v>0</v>
      </c>
      <c r="H302" s="9">
        <v>0</v>
      </c>
      <c r="I302" s="9">
        <v>0</v>
      </c>
      <c r="J302" s="55">
        <v>155.16666666666666</v>
      </c>
    </row>
    <row r="303" spans="1:10" x14ac:dyDescent="0.3">
      <c r="A303" s="6">
        <f t="shared" si="4"/>
        <v>61</v>
      </c>
      <c r="B303" s="4" t="s">
        <v>4007</v>
      </c>
      <c r="C303" s="9">
        <v>0</v>
      </c>
      <c r="D303" s="9">
        <v>0</v>
      </c>
      <c r="E303" s="9">
        <v>154.41666666666666</v>
      </c>
      <c r="F303" s="9">
        <v>0</v>
      </c>
      <c r="G303" s="9">
        <v>0</v>
      </c>
      <c r="H303" s="9">
        <v>0</v>
      </c>
      <c r="I303" s="9">
        <v>0</v>
      </c>
      <c r="J303" s="55">
        <v>154.41666666666666</v>
      </c>
    </row>
    <row r="304" spans="1:10" x14ac:dyDescent="0.3">
      <c r="A304" s="6">
        <f t="shared" si="4"/>
        <v>62</v>
      </c>
      <c r="B304" s="4" t="s">
        <v>353</v>
      </c>
      <c r="C304" s="9">
        <v>0</v>
      </c>
      <c r="D304" s="9">
        <v>0</v>
      </c>
      <c r="E304" s="9">
        <v>0</v>
      </c>
      <c r="F304" s="9">
        <v>0</v>
      </c>
      <c r="G304" s="9">
        <v>0</v>
      </c>
      <c r="H304" s="9">
        <v>0</v>
      </c>
      <c r="I304" s="9">
        <v>153.19999999999999</v>
      </c>
      <c r="J304" s="55">
        <v>153.19999999999999</v>
      </c>
    </row>
    <row r="305" spans="1:10" x14ac:dyDescent="0.3">
      <c r="A305" s="6">
        <f t="shared" si="4"/>
        <v>63</v>
      </c>
      <c r="B305" s="4" t="s">
        <v>6426</v>
      </c>
      <c r="C305" s="9">
        <v>0</v>
      </c>
      <c r="D305" s="9">
        <v>0</v>
      </c>
      <c r="E305" s="9">
        <v>0</v>
      </c>
      <c r="F305" s="9">
        <v>0</v>
      </c>
      <c r="G305" s="9">
        <v>0</v>
      </c>
      <c r="H305" s="9">
        <v>151.48333333333335</v>
      </c>
      <c r="I305" s="9">
        <v>0</v>
      </c>
      <c r="J305" s="55">
        <v>151.48333333333335</v>
      </c>
    </row>
    <row r="306" spans="1:10" x14ac:dyDescent="0.3">
      <c r="A306" s="6">
        <f t="shared" si="4"/>
        <v>64</v>
      </c>
      <c r="B306" s="4" t="s">
        <v>3092</v>
      </c>
      <c r="C306" s="9">
        <v>0</v>
      </c>
      <c r="D306" s="9">
        <v>150.21666666666667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55">
        <v>150.21666666666667</v>
      </c>
    </row>
    <row r="307" spans="1:10" x14ac:dyDescent="0.3">
      <c r="A307" s="6">
        <f t="shared" si="4"/>
        <v>65</v>
      </c>
      <c r="B307" s="4" t="s">
        <v>1901</v>
      </c>
      <c r="C307" s="9">
        <v>148.6</v>
      </c>
      <c r="D307" s="9">
        <v>0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55">
        <v>148.6</v>
      </c>
    </row>
    <row r="308" spans="1:10" x14ac:dyDescent="0.3">
      <c r="A308" s="6">
        <f t="shared" si="4"/>
        <v>66</v>
      </c>
      <c r="B308" s="4" t="s">
        <v>3918</v>
      </c>
      <c r="C308" s="9">
        <v>0</v>
      </c>
      <c r="D308" s="9">
        <v>0</v>
      </c>
      <c r="E308" s="9">
        <v>144.30000000000001</v>
      </c>
      <c r="F308" s="9">
        <v>0</v>
      </c>
      <c r="G308" s="9">
        <v>0</v>
      </c>
      <c r="H308" s="9">
        <v>0</v>
      </c>
      <c r="I308" s="9">
        <v>0</v>
      </c>
      <c r="J308" s="55">
        <v>144.30000000000001</v>
      </c>
    </row>
    <row r="309" spans="1:10" x14ac:dyDescent="0.3">
      <c r="A309" s="6">
        <f t="shared" si="4"/>
        <v>67</v>
      </c>
      <c r="B309" s="4" t="s">
        <v>3105</v>
      </c>
      <c r="C309" s="9">
        <v>0</v>
      </c>
      <c r="D309" s="9">
        <v>143.48333333333335</v>
      </c>
      <c r="E309" s="9">
        <v>0</v>
      </c>
      <c r="F309" s="9">
        <v>0</v>
      </c>
      <c r="G309" s="9">
        <v>0</v>
      </c>
      <c r="H309" s="9">
        <v>0</v>
      </c>
      <c r="I309" s="9">
        <v>0</v>
      </c>
      <c r="J309" s="55">
        <v>143.48333333333335</v>
      </c>
    </row>
    <row r="310" spans="1:10" x14ac:dyDescent="0.3">
      <c r="A310" s="6">
        <f t="shared" si="4"/>
        <v>68</v>
      </c>
      <c r="B310" s="4" t="s">
        <v>6436</v>
      </c>
      <c r="C310" s="9">
        <v>0</v>
      </c>
      <c r="D310" s="9">
        <v>0</v>
      </c>
      <c r="E310" s="9">
        <v>0</v>
      </c>
      <c r="F310" s="9">
        <v>0</v>
      </c>
      <c r="G310" s="9">
        <v>0</v>
      </c>
      <c r="H310" s="9">
        <v>140.41666666666666</v>
      </c>
      <c r="I310" s="9">
        <v>0</v>
      </c>
      <c r="J310" s="55">
        <v>140.41666666666666</v>
      </c>
    </row>
    <row r="311" spans="1:10" x14ac:dyDescent="0.3">
      <c r="A311" s="6">
        <f t="shared" si="4"/>
        <v>69</v>
      </c>
      <c r="B311" s="4" t="s">
        <v>1915</v>
      </c>
      <c r="C311" s="9">
        <v>137.51666666666665</v>
      </c>
      <c r="D311" s="9">
        <v>0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55">
        <v>137.51666666666665</v>
      </c>
    </row>
    <row r="312" spans="1:10" x14ac:dyDescent="0.3">
      <c r="A312" s="6">
        <f t="shared" si="4"/>
        <v>70</v>
      </c>
      <c r="B312" s="4" t="s">
        <v>747</v>
      </c>
      <c r="C312" s="9">
        <v>132.26666666666665</v>
      </c>
      <c r="D312" s="9">
        <v>0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55">
        <v>132.26666666666665</v>
      </c>
    </row>
    <row r="313" spans="1:10" x14ac:dyDescent="0.3">
      <c r="A313" s="6">
        <f t="shared" si="4"/>
        <v>71</v>
      </c>
      <c r="B313" s="4" t="s">
        <v>1122</v>
      </c>
      <c r="C313" s="9">
        <v>0</v>
      </c>
      <c r="D313" s="9">
        <v>0</v>
      </c>
      <c r="E313" s="9">
        <v>0</v>
      </c>
      <c r="F313" s="9">
        <v>0</v>
      </c>
      <c r="G313" s="9">
        <v>0</v>
      </c>
      <c r="H313" s="9">
        <v>0</v>
      </c>
      <c r="I313" s="9">
        <v>129.61666666666667</v>
      </c>
      <c r="J313" s="55">
        <v>129.61666666666667</v>
      </c>
    </row>
    <row r="314" spans="1:10" x14ac:dyDescent="0.3">
      <c r="A314" s="6">
        <f t="shared" si="4"/>
        <v>72</v>
      </c>
      <c r="B314" s="4" t="s">
        <v>6444</v>
      </c>
      <c r="C314" s="9">
        <v>0</v>
      </c>
      <c r="D314" s="9">
        <v>0</v>
      </c>
      <c r="E314" s="9">
        <v>0</v>
      </c>
      <c r="F314" s="9">
        <v>0</v>
      </c>
      <c r="G314" s="9">
        <v>0</v>
      </c>
      <c r="H314" s="9">
        <v>128.43333333333334</v>
      </c>
      <c r="I314" s="9">
        <v>0</v>
      </c>
      <c r="J314" s="55">
        <v>128.43333333333334</v>
      </c>
    </row>
    <row r="315" spans="1:10" x14ac:dyDescent="0.3">
      <c r="A315" s="6">
        <f t="shared" si="4"/>
        <v>73</v>
      </c>
      <c r="B315" s="4" t="s">
        <v>4895</v>
      </c>
      <c r="C315" s="9">
        <v>0</v>
      </c>
      <c r="D315" s="9">
        <v>0</v>
      </c>
      <c r="E315" s="9">
        <v>0</v>
      </c>
      <c r="F315" s="9">
        <v>127.76666666666667</v>
      </c>
      <c r="G315" s="9">
        <v>0</v>
      </c>
      <c r="H315" s="9">
        <v>0</v>
      </c>
      <c r="I315" s="9">
        <v>0</v>
      </c>
      <c r="J315" s="55">
        <v>127.76666666666667</v>
      </c>
    </row>
    <row r="316" spans="1:10" x14ac:dyDescent="0.3">
      <c r="A316" s="6">
        <f t="shared" si="4"/>
        <v>74</v>
      </c>
      <c r="B316" s="4" t="s">
        <v>7089</v>
      </c>
      <c r="C316" s="9">
        <v>0</v>
      </c>
      <c r="D316" s="9">
        <v>0</v>
      </c>
      <c r="E316" s="9">
        <v>0</v>
      </c>
      <c r="F316" s="9">
        <v>0</v>
      </c>
      <c r="G316" s="9">
        <v>0</v>
      </c>
      <c r="H316" s="9">
        <v>0</v>
      </c>
      <c r="I316" s="9">
        <v>123.45</v>
      </c>
      <c r="J316" s="55">
        <v>123.45</v>
      </c>
    </row>
    <row r="317" spans="1:10" x14ac:dyDescent="0.3">
      <c r="A317" s="6">
        <f t="shared" si="4"/>
        <v>75</v>
      </c>
      <c r="B317" s="4" t="s">
        <v>5792</v>
      </c>
      <c r="C317" s="9">
        <v>0</v>
      </c>
      <c r="D317" s="9">
        <v>0</v>
      </c>
      <c r="E317" s="9">
        <v>0</v>
      </c>
      <c r="F317" s="9">
        <v>0</v>
      </c>
      <c r="G317" s="9">
        <v>123.23333333333332</v>
      </c>
      <c r="H317" s="9">
        <v>0</v>
      </c>
      <c r="I317" s="9">
        <v>0</v>
      </c>
      <c r="J317" s="55">
        <v>123.23333333333332</v>
      </c>
    </row>
    <row r="318" spans="1:10" x14ac:dyDescent="0.3">
      <c r="A318" s="6">
        <f t="shared" si="4"/>
        <v>76</v>
      </c>
      <c r="B318" s="4" t="s">
        <v>1249</v>
      </c>
      <c r="C318" s="9">
        <v>0</v>
      </c>
      <c r="D318" s="9">
        <v>0</v>
      </c>
      <c r="E318" s="9">
        <v>0</v>
      </c>
      <c r="F318" s="9">
        <v>0</v>
      </c>
      <c r="G318" s="9">
        <v>0</v>
      </c>
      <c r="H318" s="9">
        <v>123.06666666666666</v>
      </c>
      <c r="I318" s="9">
        <v>0</v>
      </c>
      <c r="J318" s="55">
        <v>123.06666666666666</v>
      </c>
    </row>
    <row r="319" spans="1:10" x14ac:dyDescent="0.3">
      <c r="A319" s="6">
        <f t="shared" si="4"/>
        <v>77</v>
      </c>
      <c r="B319" s="4" t="s">
        <v>1940</v>
      </c>
      <c r="C319" s="9">
        <v>120.25</v>
      </c>
      <c r="D319" s="9">
        <v>0</v>
      </c>
      <c r="E319" s="9">
        <v>0</v>
      </c>
      <c r="F319" s="9">
        <v>0</v>
      </c>
      <c r="G319" s="9">
        <v>0</v>
      </c>
      <c r="H319" s="9">
        <v>0</v>
      </c>
      <c r="I319" s="9">
        <v>0</v>
      </c>
      <c r="J319" s="55">
        <v>120.25</v>
      </c>
    </row>
    <row r="320" spans="1:10" x14ac:dyDescent="0.3">
      <c r="A320" s="6">
        <f t="shared" si="4"/>
        <v>78</v>
      </c>
      <c r="B320" s="4" t="s">
        <v>3944</v>
      </c>
      <c r="C320" s="9">
        <v>0</v>
      </c>
      <c r="D320" s="9">
        <v>0</v>
      </c>
      <c r="E320" s="9">
        <v>119.01666666666667</v>
      </c>
      <c r="F320" s="9">
        <v>0</v>
      </c>
      <c r="G320" s="9">
        <v>0</v>
      </c>
      <c r="H320" s="9">
        <v>0</v>
      </c>
      <c r="I320" s="9">
        <v>0</v>
      </c>
      <c r="J320" s="55">
        <v>119.01666666666667</v>
      </c>
    </row>
    <row r="321" spans="1:10" x14ac:dyDescent="0.3">
      <c r="A321" s="6">
        <f t="shared" si="4"/>
        <v>79</v>
      </c>
      <c r="B321" s="4" t="s">
        <v>4903</v>
      </c>
      <c r="C321" s="9">
        <v>0</v>
      </c>
      <c r="D321" s="9">
        <v>0</v>
      </c>
      <c r="E321" s="9">
        <v>0</v>
      </c>
      <c r="F321" s="9">
        <v>118.4</v>
      </c>
      <c r="G321" s="9">
        <v>0</v>
      </c>
      <c r="H321" s="9">
        <v>0</v>
      </c>
      <c r="I321" s="9">
        <v>0</v>
      </c>
      <c r="J321" s="55">
        <v>118.4</v>
      </c>
    </row>
    <row r="322" spans="1:10" x14ac:dyDescent="0.3">
      <c r="A322" s="6">
        <f t="shared" si="4"/>
        <v>80</v>
      </c>
      <c r="B322" s="4" t="s">
        <v>6457</v>
      </c>
      <c r="C322" s="9">
        <v>0</v>
      </c>
      <c r="D322" s="9">
        <v>0</v>
      </c>
      <c r="E322" s="9">
        <v>0</v>
      </c>
      <c r="F322" s="9">
        <v>0</v>
      </c>
      <c r="G322" s="9">
        <v>0</v>
      </c>
      <c r="H322" s="9">
        <v>117.98333333333333</v>
      </c>
      <c r="I322" s="9">
        <v>0</v>
      </c>
      <c r="J322" s="55">
        <v>117.98333333333333</v>
      </c>
    </row>
    <row r="323" spans="1:10" x14ac:dyDescent="0.3">
      <c r="A323" s="6">
        <f t="shared" si="4"/>
        <v>81</v>
      </c>
      <c r="B323" s="4" t="s">
        <v>3125</v>
      </c>
      <c r="C323" s="9">
        <v>0</v>
      </c>
      <c r="D323" s="9">
        <v>0</v>
      </c>
      <c r="E323" s="9">
        <v>0</v>
      </c>
      <c r="F323" s="9">
        <v>0</v>
      </c>
      <c r="G323" s="9">
        <v>117.66666666666666</v>
      </c>
      <c r="H323" s="9">
        <v>0</v>
      </c>
      <c r="I323" s="9">
        <v>0</v>
      </c>
      <c r="J323" s="55">
        <v>117.66666666666666</v>
      </c>
    </row>
    <row r="324" spans="1:10" x14ac:dyDescent="0.3">
      <c r="A324" s="6">
        <f t="shared" si="4"/>
        <v>82</v>
      </c>
      <c r="B324" s="4" t="s">
        <v>4016</v>
      </c>
      <c r="C324" s="9">
        <v>0</v>
      </c>
      <c r="D324" s="9">
        <v>0</v>
      </c>
      <c r="E324" s="9">
        <v>113.5</v>
      </c>
      <c r="F324" s="9">
        <v>0</v>
      </c>
      <c r="G324" s="9">
        <v>0</v>
      </c>
      <c r="H324" s="9">
        <v>0</v>
      </c>
      <c r="I324" s="9">
        <v>0</v>
      </c>
      <c r="J324" s="55">
        <v>113.5</v>
      </c>
    </row>
    <row r="325" spans="1:10" x14ac:dyDescent="0.3">
      <c r="A325" s="6">
        <f t="shared" si="4"/>
        <v>83</v>
      </c>
      <c r="B325" s="4" t="s">
        <v>6465</v>
      </c>
      <c r="C325" s="9">
        <v>0</v>
      </c>
      <c r="D325" s="9">
        <v>0</v>
      </c>
      <c r="E325" s="9">
        <v>0</v>
      </c>
      <c r="F325" s="9">
        <v>0</v>
      </c>
      <c r="G325" s="9">
        <v>0</v>
      </c>
      <c r="H325" s="9">
        <v>110.6</v>
      </c>
      <c r="I325" s="9">
        <v>0</v>
      </c>
      <c r="J325" s="55">
        <v>110.6</v>
      </c>
    </row>
    <row r="326" spans="1:10" x14ac:dyDescent="0.3">
      <c r="A326" s="6">
        <f t="shared" si="4"/>
        <v>84</v>
      </c>
      <c r="B326" s="4" t="s">
        <v>3149</v>
      </c>
      <c r="C326" s="9">
        <v>0</v>
      </c>
      <c r="D326" s="9">
        <v>106.36666666666667</v>
      </c>
      <c r="E326" s="9">
        <v>0</v>
      </c>
      <c r="F326" s="9">
        <v>0</v>
      </c>
      <c r="G326" s="9">
        <v>0</v>
      </c>
      <c r="H326" s="9">
        <v>0</v>
      </c>
      <c r="I326" s="9">
        <v>0</v>
      </c>
      <c r="J326" s="55">
        <v>106.36666666666667</v>
      </c>
    </row>
    <row r="327" spans="1:10" x14ac:dyDescent="0.3">
      <c r="A327" s="6">
        <f t="shared" ref="A327:A390" si="5">IF(SUM(C327:N327)=0,"",IF(SUM(C326:N326)=0,IF(SUM(C327:N327)&gt;0,1,A326+1),A326+1))</f>
        <v>85</v>
      </c>
      <c r="B327" s="4" t="s">
        <v>2811</v>
      </c>
      <c r="C327" s="9">
        <v>0</v>
      </c>
      <c r="D327" s="9">
        <v>0</v>
      </c>
      <c r="E327" s="9">
        <v>106.28333333333333</v>
      </c>
      <c r="F327" s="9">
        <v>0</v>
      </c>
      <c r="G327" s="9">
        <v>0</v>
      </c>
      <c r="H327" s="9">
        <v>0</v>
      </c>
      <c r="I327" s="9">
        <v>0</v>
      </c>
      <c r="J327" s="55">
        <v>106.28333333333333</v>
      </c>
    </row>
    <row r="328" spans="1:10" x14ac:dyDescent="0.3">
      <c r="A328" s="6">
        <f t="shared" si="5"/>
        <v>86</v>
      </c>
      <c r="B328" s="4" t="s">
        <v>1953</v>
      </c>
      <c r="C328" s="9">
        <v>105.66666666666666</v>
      </c>
      <c r="D328" s="9">
        <v>0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55">
        <v>105.66666666666666</v>
      </c>
    </row>
    <row r="329" spans="1:10" x14ac:dyDescent="0.3">
      <c r="A329" s="6">
        <f t="shared" si="5"/>
        <v>87</v>
      </c>
      <c r="B329" s="4" t="s">
        <v>7190</v>
      </c>
      <c r="C329" s="9">
        <v>0</v>
      </c>
      <c r="D329" s="9">
        <v>0</v>
      </c>
      <c r="E329" s="9">
        <v>0</v>
      </c>
      <c r="F329" s="9">
        <v>0</v>
      </c>
      <c r="G329" s="9">
        <v>0</v>
      </c>
      <c r="H329" s="9">
        <v>0</v>
      </c>
      <c r="I329" s="9">
        <v>98.466666666666669</v>
      </c>
      <c r="J329" s="55">
        <v>98.466666666666669</v>
      </c>
    </row>
    <row r="330" spans="1:10" x14ac:dyDescent="0.3">
      <c r="A330" s="6">
        <f t="shared" si="5"/>
        <v>88</v>
      </c>
      <c r="B330" s="4" t="s">
        <v>6480</v>
      </c>
      <c r="C330" s="9">
        <v>0</v>
      </c>
      <c r="D330" s="9">
        <v>0</v>
      </c>
      <c r="E330" s="9">
        <v>0</v>
      </c>
      <c r="F330" s="9">
        <v>0</v>
      </c>
      <c r="G330" s="9">
        <v>0</v>
      </c>
      <c r="H330" s="9">
        <v>97.716666666666669</v>
      </c>
      <c r="I330" s="9">
        <v>0</v>
      </c>
      <c r="J330" s="55">
        <v>97.716666666666669</v>
      </c>
    </row>
    <row r="331" spans="1:10" x14ac:dyDescent="0.3">
      <c r="A331" s="6">
        <f t="shared" si="5"/>
        <v>89</v>
      </c>
      <c r="B331" s="4" t="s">
        <v>7198</v>
      </c>
      <c r="C331" s="9">
        <v>0</v>
      </c>
      <c r="D331" s="9">
        <v>0</v>
      </c>
      <c r="E331" s="9">
        <v>0</v>
      </c>
      <c r="F331" s="9">
        <v>0</v>
      </c>
      <c r="G331" s="9">
        <v>0</v>
      </c>
      <c r="H331" s="9">
        <v>0</v>
      </c>
      <c r="I331" s="9">
        <v>90.716666666666669</v>
      </c>
      <c r="J331" s="55">
        <v>90.716666666666669</v>
      </c>
    </row>
    <row r="332" spans="1:10" x14ac:dyDescent="0.3">
      <c r="A332" s="6">
        <f t="shared" si="5"/>
        <v>90</v>
      </c>
      <c r="B332" s="4" t="s">
        <v>3162</v>
      </c>
      <c r="C332" s="9">
        <v>0</v>
      </c>
      <c r="D332" s="9">
        <v>88.566666666666663</v>
      </c>
      <c r="E332" s="9">
        <v>0</v>
      </c>
      <c r="F332" s="9">
        <v>0</v>
      </c>
      <c r="G332" s="9">
        <v>0</v>
      </c>
      <c r="H332" s="9">
        <v>0</v>
      </c>
      <c r="I332" s="9">
        <v>0</v>
      </c>
      <c r="J332" s="55">
        <v>88.566666666666663</v>
      </c>
    </row>
    <row r="333" spans="1:10" x14ac:dyDescent="0.3">
      <c r="A333" s="6">
        <f t="shared" si="5"/>
        <v>91</v>
      </c>
      <c r="B333" s="4" t="s">
        <v>3979</v>
      </c>
      <c r="C333" s="9">
        <v>0</v>
      </c>
      <c r="D333" s="9">
        <v>0</v>
      </c>
      <c r="E333" s="9">
        <v>0</v>
      </c>
      <c r="F333" s="9">
        <v>88.3</v>
      </c>
      <c r="G333" s="9">
        <v>0</v>
      </c>
      <c r="H333" s="9">
        <v>0</v>
      </c>
      <c r="I333" s="9">
        <v>0</v>
      </c>
      <c r="J333" s="55">
        <v>88.3</v>
      </c>
    </row>
    <row r="334" spans="1:10" x14ac:dyDescent="0.3">
      <c r="A334" s="6">
        <f t="shared" si="5"/>
        <v>92</v>
      </c>
      <c r="B334" s="4" t="s">
        <v>1961</v>
      </c>
      <c r="C334" s="9">
        <v>86.75</v>
      </c>
      <c r="D334" s="9">
        <v>0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55">
        <v>86.75</v>
      </c>
    </row>
    <row r="335" spans="1:10" x14ac:dyDescent="0.3">
      <c r="A335" s="6">
        <f t="shared" si="5"/>
        <v>93</v>
      </c>
      <c r="B335" s="4" t="s">
        <v>5822</v>
      </c>
      <c r="C335" s="9">
        <v>0</v>
      </c>
      <c r="D335" s="9">
        <v>0</v>
      </c>
      <c r="E335" s="9">
        <v>0</v>
      </c>
      <c r="F335" s="9">
        <v>0</v>
      </c>
      <c r="G335" s="9">
        <v>85.083333333333314</v>
      </c>
      <c r="H335" s="9">
        <v>0</v>
      </c>
      <c r="I335" s="9">
        <v>0</v>
      </c>
      <c r="J335" s="55">
        <v>85.083333333333314</v>
      </c>
    </row>
    <row r="336" spans="1:10" x14ac:dyDescent="0.3">
      <c r="A336" s="6">
        <f t="shared" si="5"/>
        <v>94</v>
      </c>
      <c r="B336" s="4" t="s">
        <v>4936</v>
      </c>
      <c r="C336" s="9">
        <v>0</v>
      </c>
      <c r="D336" s="9">
        <v>0</v>
      </c>
      <c r="E336" s="9">
        <v>0</v>
      </c>
      <c r="F336" s="9">
        <v>76.966666666666669</v>
      </c>
      <c r="G336" s="9">
        <v>0</v>
      </c>
      <c r="H336" s="9">
        <v>0</v>
      </c>
      <c r="I336" s="9">
        <v>0</v>
      </c>
      <c r="J336" s="55">
        <v>76.966666666666669</v>
      </c>
    </row>
    <row r="337" spans="1:10" x14ac:dyDescent="0.3">
      <c r="A337" s="6">
        <f t="shared" si="5"/>
        <v>95</v>
      </c>
      <c r="B337" s="4" t="s">
        <v>7103</v>
      </c>
      <c r="C337" s="9">
        <v>0</v>
      </c>
      <c r="D337" s="9">
        <v>0</v>
      </c>
      <c r="E337" s="9">
        <v>0</v>
      </c>
      <c r="F337" s="9">
        <v>0</v>
      </c>
      <c r="G337" s="9">
        <v>0</v>
      </c>
      <c r="H337" s="9">
        <v>0</v>
      </c>
      <c r="I337" s="9">
        <v>76.5</v>
      </c>
      <c r="J337" s="55">
        <v>76.5</v>
      </c>
    </row>
    <row r="338" spans="1:10" x14ac:dyDescent="0.3">
      <c r="A338" s="6">
        <f t="shared" si="5"/>
        <v>96</v>
      </c>
      <c r="B338" s="4" t="s">
        <v>5831</v>
      </c>
      <c r="C338" s="9">
        <v>0</v>
      </c>
      <c r="D338" s="9">
        <v>0</v>
      </c>
      <c r="E338" s="9">
        <v>0</v>
      </c>
      <c r="F338" s="9">
        <v>0</v>
      </c>
      <c r="G338" s="9">
        <v>73.816666666666663</v>
      </c>
      <c r="H338" s="9">
        <v>0</v>
      </c>
      <c r="I338" s="9">
        <v>0</v>
      </c>
      <c r="J338" s="55">
        <v>73.816666666666663</v>
      </c>
    </row>
    <row r="339" spans="1:10" x14ac:dyDescent="0.3">
      <c r="A339" s="6">
        <f t="shared" si="5"/>
        <v>97</v>
      </c>
      <c r="B339" s="4" t="s">
        <v>7113</v>
      </c>
      <c r="C339" s="9">
        <v>0</v>
      </c>
      <c r="D339" s="9">
        <v>0</v>
      </c>
      <c r="E339" s="9">
        <v>0</v>
      </c>
      <c r="F339" s="9">
        <v>0</v>
      </c>
      <c r="G339" s="9">
        <v>0</v>
      </c>
      <c r="H339" s="9">
        <v>0</v>
      </c>
      <c r="I339" s="9">
        <v>68.05</v>
      </c>
      <c r="J339" s="55">
        <v>68.05</v>
      </c>
    </row>
    <row r="340" spans="1:10" x14ac:dyDescent="0.3">
      <c r="A340" s="6">
        <f t="shared" si="5"/>
        <v>98</v>
      </c>
      <c r="B340" s="4" t="s">
        <v>7207</v>
      </c>
      <c r="C340" s="9">
        <v>0</v>
      </c>
      <c r="D340" s="9">
        <v>0</v>
      </c>
      <c r="E340" s="9">
        <v>0</v>
      </c>
      <c r="F340" s="9">
        <v>0</v>
      </c>
      <c r="G340" s="9">
        <v>0</v>
      </c>
      <c r="H340" s="9">
        <v>0</v>
      </c>
      <c r="I340" s="9">
        <v>60.016666666666666</v>
      </c>
      <c r="J340" s="55">
        <v>60.016666666666666</v>
      </c>
    </row>
    <row r="341" spans="1:10" x14ac:dyDescent="0.3">
      <c r="A341" s="6">
        <f t="shared" si="5"/>
        <v>99</v>
      </c>
      <c r="B341" s="4" t="s">
        <v>4955</v>
      </c>
      <c r="C341" s="9">
        <v>0</v>
      </c>
      <c r="D341" s="9">
        <v>0</v>
      </c>
      <c r="E341" s="9">
        <v>0</v>
      </c>
      <c r="F341" s="9">
        <v>56.733333333333334</v>
      </c>
      <c r="G341" s="9">
        <v>0</v>
      </c>
      <c r="H341" s="9">
        <v>0</v>
      </c>
      <c r="I341" s="9">
        <v>0</v>
      </c>
      <c r="J341" s="55">
        <v>56.733333333333334</v>
      </c>
    </row>
    <row r="342" spans="1:10" x14ac:dyDescent="0.3">
      <c r="A342" s="6">
        <f t="shared" si="5"/>
        <v>100</v>
      </c>
      <c r="B342" s="4" t="s">
        <v>7120</v>
      </c>
      <c r="C342" s="9">
        <v>0</v>
      </c>
      <c r="D342" s="9">
        <v>0</v>
      </c>
      <c r="E342" s="9">
        <v>0</v>
      </c>
      <c r="F342" s="9">
        <v>0</v>
      </c>
      <c r="G342" s="9">
        <v>0</v>
      </c>
      <c r="H342" s="9">
        <v>0</v>
      </c>
      <c r="I342" s="9">
        <v>52.866666666666674</v>
      </c>
      <c r="J342" s="55">
        <v>52.866666666666674</v>
      </c>
    </row>
    <row r="343" spans="1:10" x14ac:dyDescent="0.3">
      <c r="A343" s="6">
        <f t="shared" si="5"/>
        <v>101</v>
      </c>
      <c r="B343" s="4" t="s">
        <v>7130</v>
      </c>
      <c r="C343" s="9">
        <v>0</v>
      </c>
      <c r="D343" s="9">
        <v>0</v>
      </c>
      <c r="E343" s="9">
        <v>0</v>
      </c>
      <c r="F343" s="9">
        <v>0</v>
      </c>
      <c r="G343" s="9">
        <v>0</v>
      </c>
      <c r="H343" s="9">
        <v>0</v>
      </c>
      <c r="I343" s="9">
        <v>47.783333333333331</v>
      </c>
      <c r="J343" s="55">
        <v>47.783333333333331</v>
      </c>
    </row>
    <row r="344" spans="1:10" x14ac:dyDescent="0.3">
      <c r="A344" s="6">
        <f t="shared" si="5"/>
        <v>102</v>
      </c>
      <c r="B344" s="4" t="s">
        <v>4972</v>
      </c>
      <c r="C344" s="9">
        <v>0</v>
      </c>
      <c r="D344" s="9">
        <v>0</v>
      </c>
      <c r="E344" s="9">
        <v>0</v>
      </c>
      <c r="F344" s="9">
        <v>41.383333333333326</v>
      </c>
      <c r="G344" s="9">
        <v>0</v>
      </c>
      <c r="H344" s="9">
        <v>0</v>
      </c>
      <c r="I344" s="9">
        <v>0</v>
      </c>
      <c r="J344" s="55">
        <v>41.383333333333326</v>
      </c>
    </row>
    <row r="345" spans="1:10" x14ac:dyDescent="0.3">
      <c r="A345" s="6">
        <f t="shared" si="5"/>
        <v>103</v>
      </c>
      <c r="B345" s="4" t="s">
        <v>4983</v>
      </c>
      <c r="C345" s="9">
        <v>0</v>
      </c>
      <c r="D345" s="9">
        <v>0</v>
      </c>
      <c r="E345" s="9">
        <v>0</v>
      </c>
      <c r="F345" s="9">
        <v>40.999999750000001</v>
      </c>
      <c r="G345" s="9">
        <v>0</v>
      </c>
      <c r="H345" s="9">
        <v>0</v>
      </c>
      <c r="I345" s="9">
        <v>0</v>
      </c>
      <c r="J345" s="55">
        <v>40.999999750000001</v>
      </c>
    </row>
    <row r="346" spans="1:10" x14ac:dyDescent="0.3">
      <c r="A346" s="6">
        <f t="shared" si="5"/>
        <v>104</v>
      </c>
      <c r="B346" s="4" t="s">
        <v>7136</v>
      </c>
      <c r="C346" s="9">
        <v>0</v>
      </c>
      <c r="D346" s="9">
        <v>0</v>
      </c>
      <c r="E346" s="9">
        <v>0</v>
      </c>
      <c r="F346" s="9">
        <v>0</v>
      </c>
      <c r="G346" s="9">
        <v>0</v>
      </c>
      <c r="H346" s="9">
        <v>0</v>
      </c>
      <c r="I346" s="9">
        <v>39.999999819999999</v>
      </c>
      <c r="J346" s="55">
        <v>39.999999819999999</v>
      </c>
    </row>
    <row r="347" spans="1:10" x14ac:dyDescent="0.3">
      <c r="A347" s="6">
        <f t="shared" si="5"/>
        <v>105</v>
      </c>
      <c r="B347" s="4" t="s">
        <v>7145</v>
      </c>
      <c r="C347" s="9">
        <v>0</v>
      </c>
      <c r="D347" s="9">
        <v>0</v>
      </c>
      <c r="E347" s="9">
        <v>0</v>
      </c>
      <c r="F347" s="9">
        <v>0</v>
      </c>
      <c r="G347" s="9">
        <v>0</v>
      </c>
      <c r="H347" s="9">
        <v>0</v>
      </c>
      <c r="I347" s="9">
        <v>39.999999809999998</v>
      </c>
      <c r="J347" s="55">
        <v>39.999999809999998</v>
      </c>
    </row>
    <row r="348" spans="1:10" x14ac:dyDescent="0.3">
      <c r="A348" s="6" t="str">
        <f t="shared" si="5"/>
        <v/>
      </c>
      <c r="B348" s="3">
        <v>20</v>
      </c>
      <c r="C348" s="9"/>
      <c r="D348" s="9"/>
      <c r="E348" s="9"/>
      <c r="F348" s="9"/>
      <c r="G348" s="9"/>
      <c r="H348" s="9"/>
      <c r="I348" s="9"/>
      <c r="J348" s="55"/>
    </row>
    <row r="349" spans="1:10" x14ac:dyDescent="0.3">
      <c r="A349" s="6">
        <f t="shared" si="5"/>
        <v>1</v>
      </c>
      <c r="B349" s="4" t="s">
        <v>255</v>
      </c>
      <c r="C349" s="9">
        <v>210.1</v>
      </c>
      <c r="D349" s="9">
        <v>221</v>
      </c>
      <c r="E349" s="9">
        <v>0</v>
      </c>
      <c r="F349" s="9">
        <v>0</v>
      </c>
      <c r="G349" s="9">
        <v>220</v>
      </c>
      <c r="H349" s="9">
        <v>0</v>
      </c>
      <c r="I349" s="9">
        <v>0</v>
      </c>
      <c r="J349" s="55">
        <v>651.1</v>
      </c>
    </row>
    <row r="350" spans="1:10" x14ac:dyDescent="0.3">
      <c r="A350" s="6">
        <f t="shared" si="5"/>
        <v>2</v>
      </c>
      <c r="B350" s="4" t="s">
        <v>307</v>
      </c>
      <c r="C350" s="9">
        <v>220</v>
      </c>
      <c r="D350" s="9">
        <v>0</v>
      </c>
      <c r="E350" s="9">
        <v>212</v>
      </c>
      <c r="F350" s="9">
        <v>0</v>
      </c>
      <c r="G350" s="9">
        <v>0</v>
      </c>
      <c r="H350" s="9">
        <v>0</v>
      </c>
      <c r="I350" s="9">
        <v>0</v>
      </c>
      <c r="J350" s="55">
        <v>432</v>
      </c>
    </row>
    <row r="351" spans="1:10" x14ac:dyDescent="0.3">
      <c r="A351" s="6">
        <f t="shared" si="5"/>
        <v>3</v>
      </c>
      <c r="B351" s="4" t="s">
        <v>2961</v>
      </c>
      <c r="C351" s="9">
        <v>0</v>
      </c>
      <c r="D351" s="9">
        <v>0</v>
      </c>
      <c r="E351" s="9">
        <v>0</v>
      </c>
      <c r="F351" s="9">
        <v>0</v>
      </c>
      <c r="G351" s="9">
        <v>0</v>
      </c>
      <c r="H351" s="9">
        <v>195.88333333333333</v>
      </c>
      <c r="I351" s="9">
        <v>213.28333333333333</v>
      </c>
      <c r="J351" s="55">
        <v>409.16666666666663</v>
      </c>
    </row>
    <row r="352" spans="1:10" x14ac:dyDescent="0.3">
      <c r="A352" s="6">
        <f t="shared" si="5"/>
        <v>4</v>
      </c>
      <c r="B352" s="4" t="s">
        <v>5067</v>
      </c>
      <c r="C352" s="9">
        <v>0</v>
      </c>
      <c r="D352" s="9">
        <v>0</v>
      </c>
      <c r="E352" s="9">
        <v>0</v>
      </c>
      <c r="F352" s="9">
        <v>220.5</v>
      </c>
      <c r="G352" s="9">
        <v>0</v>
      </c>
      <c r="H352" s="9">
        <v>0</v>
      </c>
      <c r="I352" s="9">
        <v>0</v>
      </c>
      <c r="J352" s="55">
        <v>220.5</v>
      </c>
    </row>
    <row r="353" spans="1:10" x14ac:dyDescent="0.3">
      <c r="A353" s="6">
        <f t="shared" si="5"/>
        <v>5</v>
      </c>
      <c r="B353" s="4" t="s">
        <v>4048</v>
      </c>
      <c r="C353" s="9">
        <v>0</v>
      </c>
      <c r="D353" s="9">
        <v>0</v>
      </c>
      <c r="E353" s="9">
        <v>220</v>
      </c>
      <c r="F353" s="9">
        <v>0</v>
      </c>
      <c r="G353" s="9">
        <v>0</v>
      </c>
      <c r="H353" s="9">
        <v>0</v>
      </c>
      <c r="I353" s="9">
        <v>0</v>
      </c>
      <c r="J353" s="55">
        <v>220</v>
      </c>
    </row>
    <row r="354" spans="1:10" x14ac:dyDescent="0.3">
      <c r="A354" s="6">
        <f t="shared" si="5"/>
        <v>6</v>
      </c>
      <c r="B354" s="4" t="s">
        <v>3185</v>
      </c>
      <c r="C354" s="9">
        <v>0</v>
      </c>
      <c r="D354" s="9">
        <v>0</v>
      </c>
      <c r="E354" s="9">
        <v>0</v>
      </c>
      <c r="F354" s="9">
        <v>0</v>
      </c>
      <c r="G354" s="9">
        <v>0</v>
      </c>
      <c r="H354" s="9">
        <v>0</v>
      </c>
      <c r="I354" s="9">
        <v>220</v>
      </c>
      <c r="J354" s="55">
        <v>220</v>
      </c>
    </row>
    <row r="355" spans="1:10" x14ac:dyDescent="0.3">
      <c r="A355" s="6">
        <f t="shared" si="5"/>
        <v>7</v>
      </c>
      <c r="B355" s="4" t="s">
        <v>220</v>
      </c>
      <c r="C355" s="9">
        <v>0</v>
      </c>
      <c r="D355" s="9">
        <v>0</v>
      </c>
      <c r="E355" s="9">
        <v>0</v>
      </c>
      <c r="F355" s="9">
        <v>0</v>
      </c>
      <c r="G355" s="9">
        <v>0</v>
      </c>
      <c r="H355" s="9">
        <v>219.7</v>
      </c>
      <c r="I355" s="9">
        <v>0</v>
      </c>
      <c r="J355" s="55">
        <v>219.7</v>
      </c>
    </row>
    <row r="356" spans="1:10" x14ac:dyDescent="0.3">
      <c r="A356" s="6">
        <f t="shared" si="5"/>
        <v>8</v>
      </c>
      <c r="B356" s="4" t="s">
        <v>5352</v>
      </c>
      <c r="C356" s="9">
        <v>0</v>
      </c>
      <c r="D356" s="9">
        <v>0</v>
      </c>
      <c r="E356" s="9">
        <v>0</v>
      </c>
      <c r="F356" s="9">
        <v>0</v>
      </c>
      <c r="G356" s="9">
        <v>0</v>
      </c>
      <c r="H356" s="9">
        <v>214.11666666666665</v>
      </c>
      <c r="I356" s="9">
        <v>0</v>
      </c>
      <c r="J356" s="55">
        <v>214.11666666666665</v>
      </c>
    </row>
    <row r="357" spans="1:10" x14ac:dyDescent="0.3">
      <c r="A357" s="6">
        <f t="shared" si="5"/>
        <v>9</v>
      </c>
      <c r="B357" s="4" t="s">
        <v>3180</v>
      </c>
      <c r="C357" s="9">
        <v>0</v>
      </c>
      <c r="D357" s="9">
        <v>210.23333333333332</v>
      </c>
      <c r="E357" s="9">
        <v>0</v>
      </c>
      <c r="F357" s="9">
        <v>0</v>
      </c>
      <c r="G357" s="9">
        <v>0</v>
      </c>
      <c r="H357" s="9">
        <v>0</v>
      </c>
      <c r="I357" s="9">
        <v>0</v>
      </c>
      <c r="J357" s="55">
        <v>210.23333333333332</v>
      </c>
    </row>
    <row r="358" spans="1:10" x14ac:dyDescent="0.3">
      <c r="A358" s="6">
        <f t="shared" si="5"/>
        <v>10</v>
      </c>
      <c r="B358" s="4" t="s">
        <v>1177</v>
      </c>
      <c r="C358" s="9">
        <v>0</v>
      </c>
      <c r="D358" s="9">
        <v>0</v>
      </c>
      <c r="E358" s="9">
        <v>0</v>
      </c>
      <c r="F358" s="9">
        <v>0</v>
      </c>
      <c r="G358" s="9">
        <v>0</v>
      </c>
      <c r="H358" s="9">
        <v>207.56666666666666</v>
      </c>
      <c r="I358" s="9">
        <v>0</v>
      </c>
      <c r="J358" s="55">
        <v>207.56666666666666</v>
      </c>
    </row>
    <row r="359" spans="1:10" x14ac:dyDescent="0.3">
      <c r="A359" s="6">
        <f t="shared" si="5"/>
        <v>11</v>
      </c>
      <c r="B359" s="4" t="s">
        <v>5073</v>
      </c>
      <c r="C359" s="9">
        <v>0</v>
      </c>
      <c r="D359" s="9">
        <v>0</v>
      </c>
      <c r="E359" s="9">
        <v>0</v>
      </c>
      <c r="F359" s="9">
        <v>206.98333333333332</v>
      </c>
      <c r="G359" s="9">
        <v>0</v>
      </c>
      <c r="H359" s="9">
        <v>0</v>
      </c>
      <c r="I359" s="9">
        <v>0</v>
      </c>
      <c r="J359" s="55">
        <v>206.98333333333332</v>
      </c>
    </row>
    <row r="360" spans="1:10" x14ac:dyDescent="0.3">
      <c r="A360" s="6">
        <f t="shared" si="5"/>
        <v>12</v>
      </c>
      <c r="B360" s="4" t="s">
        <v>4057</v>
      </c>
      <c r="C360" s="9">
        <v>0</v>
      </c>
      <c r="D360" s="9">
        <v>0</v>
      </c>
      <c r="E360" s="9">
        <v>203.65</v>
      </c>
      <c r="F360" s="9">
        <v>0</v>
      </c>
      <c r="G360" s="9">
        <v>0</v>
      </c>
      <c r="H360" s="9">
        <v>0</v>
      </c>
      <c r="I360" s="9">
        <v>0</v>
      </c>
      <c r="J360" s="55">
        <v>203.65</v>
      </c>
    </row>
    <row r="361" spans="1:10" x14ac:dyDescent="0.3">
      <c r="A361" s="6">
        <f t="shared" si="5"/>
        <v>13</v>
      </c>
      <c r="B361" s="4" t="s">
        <v>6574</v>
      </c>
      <c r="C361" s="9">
        <v>0</v>
      </c>
      <c r="D361" s="9">
        <v>0</v>
      </c>
      <c r="E361" s="9">
        <v>0</v>
      </c>
      <c r="F361" s="9">
        <v>0</v>
      </c>
      <c r="G361" s="9">
        <v>0</v>
      </c>
      <c r="H361" s="9">
        <v>201.45</v>
      </c>
      <c r="I361" s="9">
        <v>0</v>
      </c>
      <c r="J361" s="55">
        <v>201.45</v>
      </c>
    </row>
    <row r="362" spans="1:10" x14ac:dyDescent="0.3">
      <c r="A362" s="6">
        <f t="shared" si="5"/>
        <v>14</v>
      </c>
      <c r="B362" s="4" t="s">
        <v>265</v>
      </c>
      <c r="C362" s="9">
        <v>0</v>
      </c>
      <c r="D362" s="9">
        <v>0</v>
      </c>
      <c r="E362" s="9">
        <v>0</v>
      </c>
      <c r="F362" s="9">
        <v>0</v>
      </c>
      <c r="G362" s="9">
        <v>200.63333333333333</v>
      </c>
      <c r="H362" s="9">
        <v>0</v>
      </c>
      <c r="I362" s="9">
        <v>0</v>
      </c>
      <c r="J362" s="55">
        <v>200.63333333333333</v>
      </c>
    </row>
    <row r="363" spans="1:10" x14ac:dyDescent="0.3">
      <c r="A363" s="6">
        <f t="shared" si="5"/>
        <v>15</v>
      </c>
      <c r="B363" s="4" t="s">
        <v>5078</v>
      </c>
      <c r="C363" s="9">
        <v>0</v>
      </c>
      <c r="D363" s="9">
        <v>0</v>
      </c>
      <c r="E363" s="9">
        <v>0</v>
      </c>
      <c r="F363" s="9">
        <v>194.61666666666667</v>
      </c>
      <c r="G363" s="9">
        <v>0</v>
      </c>
      <c r="H363" s="9">
        <v>0</v>
      </c>
      <c r="I363" s="9">
        <v>0</v>
      </c>
      <c r="J363" s="55">
        <v>194.61666666666667</v>
      </c>
    </row>
    <row r="364" spans="1:10" x14ac:dyDescent="0.3">
      <c r="A364" s="6">
        <f t="shared" si="5"/>
        <v>16</v>
      </c>
      <c r="B364" s="4" t="s">
        <v>3918</v>
      </c>
      <c r="C364" s="9">
        <v>0</v>
      </c>
      <c r="D364" s="9">
        <v>0</v>
      </c>
      <c r="E364" s="9">
        <v>0</v>
      </c>
      <c r="F364" s="9">
        <v>0</v>
      </c>
      <c r="G364" s="9">
        <v>0</v>
      </c>
      <c r="H364" s="9">
        <v>188.43333333333331</v>
      </c>
      <c r="I364" s="9">
        <v>0</v>
      </c>
      <c r="J364" s="55">
        <v>188.43333333333331</v>
      </c>
    </row>
    <row r="365" spans="1:10" x14ac:dyDescent="0.3">
      <c r="A365" s="6">
        <f t="shared" si="5"/>
        <v>17</v>
      </c>
      <c r="B365" s="4" t="s">
        <v>6585</v>
      </c>
      <c r="C365" s="9">
        <v>0</v>
      </c>
      <c r="D365" s="9">
        <v>0</v>
      </c>
      <c r="E365" s="9">
        <v>0</v>
      </c>
      <c r="F365" s="9">
        <v>0</v>
      </c>
      <c r="G365" s="9">
        <v>0</v>
      </c>
      <c r="H365" s="9">
        <v>183.39999999999998</v>
      </c>
      <c r="I365" s="9">
        <v>0</v>
      </c>
      <c r="J365" s="55">
        <v>183.39999999999998</v>
      </c>
    </row>
    <row r="366" spans="1:10" x14ac:dyDescent="0.3">
      <c r="A366" s="6">
        <f t="shared" si="5"/>
        <v>18</v>
      </c>
      <c r="B366" s="4" t="s">
        <v>6589</v>
      </c>
      <c r="C366" s="9">
        <v>0</v>
      </c>
      <c r="D366" s="9">
        <v>0</v>
      </c>
      <c r="E366" s="9">
        <v>0</v>
      </c>
      <c r="F366" s="9">
        <v>0</v>
      </c>
      <c r="G366" s="9">
        <v>0</v>
      </c>
      <c r="H366" s="9">
        <v>176.41666666666666</v>
      </c>
      <c r="I366" s="9">
        <v>0</v>
      </c>
      <c r="J366" s="55">
        <v>176.41666666666666</v>
      </c>
    </row>
    <row r="367" spans="1:10" x14ac:dyDescent="0.3">
      <c r="A367" s="6">
        <f t="shared" si="5"/>
        <v>19</v>
      </c>
      <c r="B367" s="4" t="s">
        <v>353</v>
      </c>
      <c r="C367" s="9">
        <v>0</v>
      </c>
      <c r="D367" s="9">
        <v>0</v>
      </c>
      <c r="E367" s="9">
        <v>0</v>
      </c>
      <c r="F367" s="9">
        <v>0</v>
      </c>
      <c r="G367" s="9">
        <v>0</v>
      </c>
      <c r="H367" s="9">
        <v>171.1</v>
      </c>
      <c r="I367" s="9">
        <v>0</v>
      </c>
      <c r="J367" s="55">
        <v>171.1</v>
      </c>
    </row>
    <row r="368" spans="1:10" x14ac:dyDescent="0.3">
      <c r="A368" s="6">
        <f t="shared" si="5"/>
        <v>20</v>
      </c>
      <c r="B368" s="4" t="s">
        <v>6597</v>
      </c>
      <c r="C368" s="9">
        <v>0</v>
      </c>
      <c r="D368" s="9">
        <v>0</v>
      </c>
      <c r="E368" s="9">
        <v>0</v>
      </c>
      <c r="F368" s="9">
        <v>0</v>
      </c>
      <c r="G368" s="9">
        <v>0</v>
      </c>
      <c r="H368" s="9">
        <v>165.5</v>
      </c>
      <c r="I368" s="9">
        <v>0</v>
      </c>
      <c r="J368" s="55">
        <v>165.5</v>
      </c>
    </row>
    <row r="369" spans="1:10" x14ac:dyDescent="0.3">
      <c r="A369" s="6">
        <f t="shared" si="5"/>
        <v>21</v>
      </c>
      <c r="B369" s="4" t="s">
        <v>711</v>
      </c>
      <c r="C369" s="9">
        <v>0</v>
      </c>
      <c r="D369" s="9">
        <v>0</v>
      </c>
      <c r="E369" s="9">
        <v>0</v>
      </c>
      <c r="F369" s="9">
        <v>0</v>
      </c>
      <c r="G369" s="9">
        <v>0</v>
      </c>
      <c r="H369" s="9">
        <v>140.35</v>
      </c>
      <c r="I369" s="9">
        <v>0</v>
      </c>
      <c r="J369" s="55">
        <v>140.35</v>
      </c>
    </row>
    <row r="370" spans="1:10" x14ac:dyDescent="0.3">
      <c r="A370" s="6">
        <f t="shared" si="5"/>
        <v>22</v>
      </c>
      <c r="B370" s="4" t="s">
        <v>6607</v>
      </c>
      <c r="C370" s="9">
        <v>0</v>
      </c>
      <c r="D370" s="9">
        <v>0</v>
      </c>
      <c r="E370" s="9">
        <v>0</v>
      </c>
      <c r="F370" s="9">
        <v>0</v>
      </c>
      <c r="G370" s="9">
        <v>0</v>
      </c>
      <c r="H370" s="9">
        <v>134.44999999999999</v>
      </c>
      <c r="I370" s="9">
        <v>0</v>
      </c>
      <c r="J370" s="55">
        <v>134.44999999999999</v>
      </c>
    </row>
    <row r="371" spans="1:10" x14ac:dyDescent="0.3">
      <c r="A371" s="6" t="str">
        <f t="shared" si="5"/>
        <v/>
      </c>
      <c r="C371"/>
      <c r="D371"/>
      <c r="E371"/>
      <c r="F371" s="34"/>
      <c r="G371"/>
      <c r="J371"/>
    </row>
    <row r="372" spans="1:10" x14ac:dyDescent="0.3">
      <c r="A372" s="6" t="str">
        <f t="shared" si="5"/>
        <v/>
      </c>
      <c r="C372"/>
      <c r="D372"/>
      <c r="E372"/>
      <c r="F372" s="34"/>
      <c r="G372"/>
      <c r="J372"/>
    </row>
    <row r="373" spans="1:10" x14ac:dyDescent="0.3">
      <c r="A373" s="6" t="str">
        <f t="shared" si="5"/>
        <v/>
      </c>
      <c r="C373"/>
      <c r="D373"/>
      <c r="E373"/>
      <c r="F373" s="34"/>
      <c r="G373"/>
      <c r="J373"/>
    </row>
    <row r="374" spans="1:10" x14ac:dyDescent="0.3">
      <c r="A374" s="6" t="str">
        <f t="shared" si="5"/>
        <v/>
      </c>
      <c r="C374"/>
      <c r="D374"/>
      <c r="E374"/>
      <c r="F374" s="34"/>
      <c r="G374"/>
      <c r="J374"/>
    </row>
    <row r="375" spans="1:10" x14ac:dyDescent="0.3">
      <c r="A375" s="6" t="str">
        <f t="shared" si="5"/>
        <v/>
      </c>
      <c r="C375"/>
      <c r="D375"/>
      <c r="E375"/>
      <c r="F375" s="34"/>
      <c r="G375"/>
      <c r="J375"/>
    </row>
    <row r="376" spans="1:10" x14ac:dyDescent="0.3">
      <c r="A376" s="6" t="str">
        <f t="shared" si="5"/>
        <v/>
      </c>
      <c r="C376"/>
      <c r="D376"/>
      <c r="E376"/>
      <c r="F376" s="34"/>
      <c r="G376"/>
      <c r="J376"/>
    </row>
    <row r="377" spans="1:10" x14ac:dyDescent="0.3">
      <c r="A377" s="6" t="str">
        <f t="shared" si="5"/>
        <v/>
      </c>
      <c r="C377"/>
      <c r="D377"/>
      <c r="E377"/>
      <c r="F377" s="34"/>
      <c r="G377"/>
      <c r="J377"/>
    </row>
    <row r="378" spans="1:10" x14ac:dyDescent="0.3">
      <c r="A378" s="6" t="str">
        <f t="shared" si="5"/>
        <v/>
      </c>
      <c r="C378"/>
      <c r="D378"/>
      <c r="E378"/>
      <c r="F378" s="34"/>
      <c r="G378"/>
      <c r="J378"/>
    </row>
    <row r="379" spans="1:10" x14ac:dyDescent="0.3">
      <c r="A379" s="6" t="str">
        <f t="shared" si="5"/>
        <v/>
      </c>
      <c r="C379"/>
      <c r="D379"/>
      <c r="E379"/>
      <c r="F379" s="34"/>
      <c r="G379"/>
      <c r="J379"/>
    </row>
    <row r="380" spans="1:10" x14ac:dyDescent="0.3">
      <c r="A380" s="6" t="str">
        <f t="shared" si="5"/>
        <v/>
      </c>
      <c r="C380"/>
      <c r="D380"/>
      <c r="E380"/>
      <c r="F380" s="34"/>
      <c r="G380"/>
      <c r="J380"/>
    </row>
    <row r="381" spans="1:10" x14ac:dyDescent="0.3">
      <c r="A381" s="6" t="str">
        <f t="shared" si="5"/>
        <v/>
      </c>
      <c r="C381"/>
      <c r="D381"/>
      <c r="E381"/>
      <c r="F381" s="34"/>
      <c r="G381"/>
      <c r="J381"/>
    </row>
    <row r="382" spans="1:10" x14ac:dyDescent="0.3">
      <c r="A382" s="6" t="str">
        <f t="shared" si="5"/>
        <v/>
      </c>
      <c r="C382"/>
      <c r="D382"/>
      <c r="E382"/>
      <c r="F382" s="34"/>
      <c r="G382"/>
      <c r="J382"/>
    </row>
    <row r="383" spans="1:10" x14ac:dyDescent="0.3">
      <c r="A383" s="6" t="str">
        <f t="shared" si="5"/>
        <v/>
      </c>
      <c r="C383"/>
      <c r="D383"/>
      <c r="E383"/>
      <c r="F383" s="34"/>
      <c r="G383"/>
      <c r="J383"/>
    </row>
    <row r="384" spans="1:10" x14ac:dyDescent="0.3">
      <c r="A384" s="6" t="str">
        <f t="shared" si="5"/>
        <v/>
      </c>
      <c r="C384"/>
      <c r="D384"/>
      <c r="E384"/>
      <c r="F384" s="34"/>
      <c r="G384"/>
      <c r="J384"/>
    </row>
    <row r="385" spans="1:10" x14ac:dyDescent="0.3">
      <c r="A385" s="6" t="str">
        <f t="shared" si="5"/>
        <v/>
      </c>
      <c r="C385"/>
      <c r="D385"/>
      <c r="E385"/>
      <c r="F385" s="34"/>
      <c r="G385"/>
      <c r="J385"/>
    </row>
    <row r="386" spans="1:10" x14ac:dyDescent="0.3">
      <c r="A386" s="6" t="str">
        <f t="shared" si="5"/>
        <v/>
      </c>
      <c r="C386"/>
      <c r="D386"/>
      <c r="E386"/>
      <c r="F386" s="34"/>
      <c r="G386"/>
      <c r="J386"/>
    </row>
    <row r="387" spans="1:10" x14ac:dyDescent="0.3">
      <c r="A387" s="6" t="str">
        <f t="shared" si="5"/>
        <v/>
      </c>
      <c r="C387"/>
      <c r="D387"/>
      <c r="E387"/>
      <c r="F387" s="34"/>
      <c r="G387"/>
      <c r="J387"/>
    </row>
    <row r="388" spans="1:10" x14ac:dyDescent="0.3">
      <c r="A388" s="6" t="str">
        <f t="shared" si="5"/>
        <v/>
      </c>
      <c r="C388"/>
      <c r="D388"/>
      <c r="E388"/>
      <c r="F388" s="34"/>
      <c r="G388"/>
      <c r="J388"/>
    </row>
    <row r="389" spans="1:10" x14ac:dyDescent="0.3">
      <c r="A389" s="6" t="str">
        <f t="shared" si="5"/>
        <v/>
      </c>
      <c r="C389"/>
      <c r="D389"/>
      <c r="E389"/>
      <c r="F389" s="34"/>
      <c r="G389"/>
      <c r="J389"/>
    </row>
    <row r="390" spans="1:10" x14ac:dyDescent="0.3">
      <c r="A390" s="6" t="str">
        <f t="shared" si="5"/>
        <v/>
      </c>
      <c r="C390"/>
      <c r="D390"/>
      <c r="E390"/>
      <c r="F390" s="34"/>
      <c r="G390"/>
      <c r="J390"/>
    </row>
    <row r="391" spans="1:10" x14ac:dyDescent="0.3">
      <c r="A391" s="6" t="str">
        <f t="shared" ref="A391:A441" si="6">IF(SUM(C391:N391)=0,"",IF(SUM(C390:N390)=0,IF(SUM(C391:N391)&gt;0,1,A390+1),A390+1))</f>
        <v/>
      </c>
      <c r="C391"/>
      <c r="D391"/>
      <c r="E391"/>
      <c r="F391" s="34"/>
      <c r="G391"/>
      <c r="J391"/>
    </row>
    <row r="392" spans="1:10" x14ac:dyDescent="0.3">
      <c r="A392" s="6" t="str">
        <f t="shared" si="6"/>
        <v/>
      </c>
      <c r="C392"/>
      <c r="D392"/>
      <c r="E392"/>
      <c r="F392" s="34"/>
      <c r="G392"/>
      <c r="J392"/>
    </row>
    <row r="393" spans="1:10" x14ac:dyDescent="0.3">
      <c r="A393" s="6" t="str">
        <f t="shared" si="6"/>
        <v/>
      </c>
      <c r="C393"/>
      <c r="D393"/>
      <c r="E393"/>
      <c r="F393" s="34"/>
      <c r="G393"/>
      <c r="J393"/>
    </row>
    <row r="394" spans="1:10" x14ac:dyDescent="0.3">
      <c r="A394" s="6" t="str">
        <f t="shared" si="6"/>
        <v/>
      </c>
      <c r="C394"/>
      <c r="D394"/>
      <c r="E394"/>
      <c r="F394" s="34"/>
      <c r="G394"/>
      <c r="J394"/>
    </row>
    <row r="395" spans="1:10" x14ac:dyDescent="0.3">
      <c r="A395" s="6" t="str">
        <f t="shared" si="6"/>
        <v/>
      </c>
      <c r="C395"/>
      <c r="D395"/>
      <c r="E395"/>
      <c r="F395" s="34"/>
      <c r="G395"/>
      <c r="J395"/>
    </row>
    <row r="396" spans="1:10" x14ac:dyDescent="0.3">
      <c r="A396" s="6" t="str">
        <f t="shared" si="6"/>
        <v/>
      </c>
      <c r="C396"/>
      <c r="D396"/>
      <c r="E396"/>
      <c r="F396" s="34"/>
      <c r="G396"/>
      <c r="J396"/>
    </row>
    <row r="397" spans="1:10" x14ac:dyDescent="0.3">
      <c r="A397" s="6" t="str">
        <f t="shared" si="6"/>
        <v/>
      </c>
      <c r="C397"/>
      <c r="D397"/>
      <c r="E397"/>
      <c r="F397" s="34"/>
      <c r="G397"/>
      <c r="J397"/>
    </row>
    <row r="398" spans="1:10" x14ac:dyDescent="0.3">
      <c r="A398" s="6" t="str">
        <f t="shared" si="6"/>
        <v/>
      </c>
      <c r="C398"/>
      <c r="D398"/>
      <c r="E398"/>
      <c r="F398" s="34"/>
      <c r="G398"/>
      <c r="J398"/>
    </row>
    <row r="399" spans="1:10" x14ac:dyDescent="0.3">
      <c r="A399" s="6" t="str">
        <f t="shared" si="6"/>
        <v/>
      </c>
      <c r="C399"/>
      <c r="D399"/>
      <c r="E399"/>
      <c r="F399" s="34"/>
      <c r="G399"/>
      <c r="J399"/>
    </row>
    <row r="400" spans="1:10" x14ac:dyDescent="0.3">
      <c r="A400" s="6" t="str">
        <f t="shared" si="6"/>
        <v/>
      </c>
      <c r="C400"/>
      <c r="D400"/>
      <c r="E400"/>
      <c r="F400" s="34"/>
      <c r="G400"/>
      <c r="J400"/>
    </row>
    <row r="401" spans="1:10" x14ac:dyDescent="0.3">
      <c r="A401" s="6" t="str">
        <f t="shared" si="6"/>
        <v/>
      </c>
      <c r="C401"/>
      <c r="D401"/>
      <c r="E401"/>
      <c r="F401" s="34"/>
      <c r="G401"/>
      <c r="J401"/>
    </row>
    <row r="402" spans="1:10" x14ac:dyDescent="0.3">
      <c r="A402" s="6" t="str">
        <f t="shared" si="6"/>
        <v/>
      </c>
      <c r="C402"/>
      <c r="D402"/>
      <c r="E402"/>
      <c r="F402" s="34"/>
      <c r="G402"/>
      <c r="J402"/>
    </row>
    <row r="403" spans="1:10" x14ac:dyDescent="0.3">
      <c r="A403" s="6" t="str">
        <f t="shared" si="6"/>
        <v/>
      </c>
      <c r="C403"/>
      <c r="D403"/>
      <c r="E403"/>
      <c r="F403" s="34"/>
      <c r="G403"/>
      <c r="J403"/>
    </row>
    <row r="404" spans="1:10" x14ac:dyDescent="0.3">
      <c r="A404" s="6" t="str">
        <f t="shared" si="6"/>
        <v/>
      </c>
      <c r="C404"/>
      <c r="D404"/>
      <c r="E404"/>
      <c r="F404" s="34"/>
      <c r="G404"/>
      <c r="J404"/>
    </row>
    <row r="405" spans="1:10" x14ac:dyDescent="0.3">
      <c r="A405" s="6" t="str">
        <f t="shared" si="6"/>
        <v/>
      </c>
      <c r="C405"/>
      <c r="D405"/>
      <c r="E405"/>
      <c r="F405" s="34"/>
      <c r="G405"/>
      <c r="J405"/>
    </row>
    <row r="406" spans="1:10" x14ac:dyDescent="0.3">
      <c r="A406" s="6" t="str">
        <f t="shared" si="6"/>
        <v/>
      </c>
      <c r="C406"/>
      <c r="D406"/>
      <c r="E406"/>
      <c r="F406" s="34"/>
      <c r="G406"/>
      <c r="J406"/>
    </row>
    <row r="407" spans="1:10" x14ac:dyDescent="0.3">
      <c r="A407" s="6" t="str">
        <f t="shared" si="6"/>
        <v/>
      </c>
      <c r="C407"/>
      <c r="D407"/>
      <c r="E407"/>
      <c r="F407" s="34"/>
      <c r="G407"/>
      <c r="J407"/>
    </row>
    <row r="408" spans="1:10" x14ac:dyDescent="0.3">
      <c r="A408" s="6" t="str">
        <f t="shared" si="6"/>
        <v/>
      </c>
      <c r="C408"/>
      <c r="D408"/>
      <c r="E408"/>
      <c r="F408" s="34"/>
      <c r="G408"/>
      <c r="J408"/>
    </row>
    <row r="409" spans="1:10" x14ac:dyDescent="0.3">
      <c r="A409" s="6" t="str">
        <f t="shared" si="6"/>
        <v/>
      </c>
      <c r="C409"/>
      <c r="D409"/>
      <c r="E409"/>
      <c r="F409" s="34"/>
      <c r="G409"/>
      <c r="J409"/>
    </row>
    <row r="410" spans="1:10" x14ac:dyDescent="0.3">
      <c r="A410" s="6" t="str">
        <f t="shared" si="6"/>
        <v/>
      </c>
      <c r="C410"/>
      <c r="D410"/>
      <c r="E410"/>
      <c r="F410" s="34"/>
      <c r="G410"/>
      <c r="J410"/>
    </row>
    <row r="411" spans="1:10" x14ac:dyDescent="0.3">
      <c r="A411" s="6" t="str">
        <f t="shared" si="6"/>
        <v/>
      </c>
      <c r="C411"/>
      <c r="D411"/>
      <c r="E411"/>
      <c r="F411" s="34"/>
      <c r="G411"/>
      <c r="J411"/>
    </row>
    <row r="412" spans="1:10" x14ac:dyDescent="0.3">
      <c r="A412" s="6" t="str">
        <f t="shared" si="6"/>
        <v/>
      </c>
      <c r="C412"/>
      <c r="D412"/>
      <c r="E412"/>
      <c r="F412" s="34"/>
      <c r="G412"/>
      <c r="J412"/>
    </row>
    <row r="413" spans="1:10" x14ac:dyDescent="0.3">
      <c r="A413" s="6" t="str">
        <f t="shared" si="6"/>
        <v/>
      </c>
      <c r="C413"/>
      <c r="D413"/>
      <c r="E413"/>
      <c r="F413" s="34"/>
      <c r="G413"/>
      <c r="J413"/>
    </row>
    <row r="414" spans="1:10" x14ac:dyDescent="0.3">
      <c r="A414" s="6" t="str">
        <f t="shared" si="6"/>
        <v/>
      </c>
      <c r="C414"/>
      <c r="D414"/>
      <c r="E414"/>
      <c r="F414" s="34"/>
      <c r="G414"/>
      <c r="J414"/>
    </row>
    <row r="415" spans="1:10" x14ac:dyDescent="0.3">
      <c r="A415" s="6" t="str">
        <f t="shared" si="6"/>
        <v/>
      </c>
      <c r="C415"/>
      <c r="D415"/>
      <c r="E415"/>
      <c r="F415" s="34"/>
      <c r="G415"/>
      <c r="J415"/>
    </row>
    <row r="416" spans="1:10" x14ac:dyDescent="0.3">
      <c r="A416" s="6" t="str">
        <f t="shared" si="6"/>
        <v/>
      </c>
      <c r="C416"/>
      <c r="D416"/>
      <c r="E416"/>
      <c r="F416" s="34"/>
      <c r="G416"/>
      <c r="J416"/>
    </row>
    <row r="417" spans="1:10" x14ac:dyDescent="0.3">
      <c r="A417" s="6" t="str">
        <f t="shared" si="6"/>
        <v/>
      </c>
      <c r="C417"/>
      <c r="D417"/>
      <c r="E417"/>
      <c r="F417" s="34"/>
      <c r="G417"/>
      <c r="J417"/>
    </row>
    <row r="418" spans="1:10" x14ac:dyDescent="0.3">
      <c r="A418" s="6" t="str">
        <f t="shared" si="6"/>
        <v/>
      </c>
      <c r="C418"/>
      <c r="D418"/>
      <c r="E418"/>
      <c r="F418" s="34"/>
      <c r="G418"/>
      <c r="J418"/>
    </row>
    <row r="419" spans="1:10" x14ac:dyDescent="0.3">
      <c r="A419" s="6" t="str">
        <f t="shared" si="6"/>
        <v/>
      </c>
      <c r="C419"/>
      <c r="D419"/>
      <c r="E419"/>
      <c r="F419" s="34"/>
      <c r="G419"/>
      <c r="J419"/>
    </row>
    <row r="420" spans="1:10" x14ac:dyDescent="0.3">
      <c r="A420" s="6" t="str">
        <f t="shared" si="6"/>
        <v/>
      </c>
      <c r="C420"/>
      <c r="D420"/>
      <c r="E420"/>
      <c r="F420" s="34"/>
      <c r="G420"/>
      <c r="J420"/>
    </row>
    <row r="421" spans="1:10" x14ac:dyDescent="0.3">
      <c r="A421" s="6" t="str">
        <f t="shared" si="6"/>
        <v/>
      </c>
      <c r="C421"/>
      <c r="D421"/>
      <c r="E421"/>
      <c r="F421" s="34"/>
      <c r="G421"/>
      <c r="J421"/>
    </row>
    <row r="422" spans="1:10" x14ac:dyDescent="0.3">
      <c r="A422" s="6" t="str">
        <f t="shared" si="6"/>
        <v/>
      </c>
      <c r="C422"/>
      <c r="D422"/>
      <c r="E422"/>
      <c r="F422" s="34"/>
      <c r="G422"/>
      <c r="J422"/>
    </row>
    <row r="423" spans="1:10" x14ac:dyDescent="0.3">
      <c r="A423" s="6" t="str">
        <f t="shared" si="6"/>
        <v/>
      </c>
      <c r="C423"/>
      <c r="D423"/>
      <c r="E423"/>
      <c r="F423" s="34"/>
      <c r="G423"/>
      <c r="J423"/>
    </row>
    <row r="424" spans="1:10" x14ac:dyDescent="0.3">
      <c r="A424" s="6" t="str">
        <f t="shared" si="6"/>
        <v/>
      </c>
      <c r="C424"/>
      <c r="D424"/>
      <c r="E424"/>
      <c r="F424" s="34"/>
      <c r="G424"/>
      <c r="J424"/>
    </row>
    <row r="425" spans="1:10" x14ac:dyDescent="0.3">
      <c r="A425" s="6" t="str">
        <f t="shared" si="6"/>
        <v/>
      </c>
      <c r="C425"/>
      <c r="D425"/>
      <c r="E425"/>
      <c r="F425" s="34"/>
      <c r="G425"/>
      <c r="J425"/>
    </row>
    <row r="426" spans="1:10" x14ac:dyDescent="0.3">
      <c r="A426" s="6" t="str">
        <f t="shared" si="6"/>
        <v/>
      </c>
      <c r="C426"/>
      <c r="D426"/>
      <c r="E426"/>
      <c r="F426" s="34"/>
      <c r="G426"/>
      <c r="J426"/>
    </row>
    <row r="427" spans="1:10" x14ac:dyDescent="0.3">
      <c r="A427" s="6" t="str">
        <f t="shared" si="6"/>
        <v/>
      </c>
      <c r="C427"/>
      <c r="D427"/>
      <c r="E427"/>
      <c r="F427" s="34"/>
      <c r="G427"/>
      <c r="J427"/>
    </row>
    <row r="428" spans="1:10" x14ac:dyDescent="0.3">
      <c r="A428" s="6" t="str">
        <f t="shared" si="6"/>
        <v/>
      </c>
      <c r="C428"/>
      <c r="D428"/>
      <c r="E428"/>
      <c r="F428" s="34"/>
      <c r="G428"/>
      <c r="J428"/>
    </row>
    <row r="429" spans="1:10" x14ac:dyDescent="0.3">
      <c r="A429" s="6" t="str">
        <f t="shared" si="6"/>
        <v/>
      </c>
      <c r="C429"/>
      <c r="D429"/>
      <c r="E429"/>
      <c r="F429" s="34"/>
      <c r="G429"/>
      <c r="J429"/>
    </row>
    <row r="430" spans="1:10" x14ac:dyDescent="0.3">
      <c r="A430" s="6" t="str">
        <f t="shared" si="6"/>
        <v/>
      </c>
      <c r="C430"/>
      <c r="D430"/>
      <c r="E430"/>
      <c r="F430" s="34"/>
      <c r="G430"/>
      <c r="J430"/>
    </row>
    <row r="431" spans="1:10" x14ac:dyDescent="0.3">
      <c r="A431" s="6" t="str">
        <f t="shared" si="6"/>
        <v/>
      </c>
      <c r="C431"/>
      <c r="D431"/>
      <c r="E431"/>
      <c r="F431" s="34"/>
      <c r="G431"/>
      <c r="J431"/>
    </row>
    <row r="432" spans="1:10" x14ac:dyDescent="0.3">
      <c r="A432" s="6" t="str">
        <f t="shared" si="6"/>
        <v/>
      </c>
      <c r="C432"/>
      <c r="D432"/>
      <c r="E432"/>
      <c r="F432" s="34"/>
      <c r="G432"/>
      <c r="J432"/>
    </row>
    <row r="433" spans="1:10" x14ac:dyDescent="0.3">
      <c r="A433" s="6" t="str">
        <f t="shared" si="6"/>
        <v/>
      </c>
      <c r="C433"/>
      <c r="D433"/>
      <c r="E433"/>
      <c r="F433" s="34"/>
      <c r="G433"/>
      <c r="J433"/>
    </row>
    <row r="434" spans="1:10" x14ac:dyDescent="0.3">
      <c r="A434" s="6" t="str">
        <f t="shared" si="6"/>
        <v/>
      </c>
      <c r="C434"/>
      <c r="D434"/>
      <c r="E434"/>
      <c r="F434" s="34"/>
      <c r="G434"/>
      <c r="J434"/>
    </row>
    <row r="435" spans="1:10" x14ac:dyDescent="0.3">
      <c r="A435" s="6" t="str">
        <f t="shared" si="6"/>
        <v/>
      </c>
      <c r="C435"/>
      <c r="D435"/>
      <c r="E435"/>
      <c r="F435" s="34"/>
      <c r="G435"/>
      <c r="J435"/>
    </row>
    <row r="436" spans="1:10" x14ac:dyDescent="0.3">
      <c r="A436" s="6" t="str">
        <f t="shared" si="6"/>
        <v/>
      </c>
      <c r="C436"/>
      <c r="D436"/>
      <c r="E436"/>
      <c r="F436" s="34"/>
      <c r="G436"/>
      <c r="J436"/>
    </row>
    <row r="437" spans="1:10" x14ac:dyDescent="0.3">
      <c r="A437" s="6" t="str">
        <f t="shared" si="6"/>
        <v/>
      </c>
      <c r="C437"/>
      <c r="D437"/>
      <c r="E437"/>
      <c r="F437" s="34"/>
      <c r="G437"/>
      <c r="J437"/>
    </row>
    <row r="438" spans="1:10" x14ac:dyDescent="0.3">
      <c r="A438" s="6" t="str">
        <f t="shared" si="6"/>
        <v/>
      </c>
      <c r="C438"/>
      <c r="D438"/>
      <c r="E438"/>
      <c r="F438" s="34"/>
      <c r="G438"/>
      <c r="J438"/>
    </row>
    <row r="439" spans="1:10" x14ac:dyDescent="0.3">
      <c r="A439" s="6" t="str">
        <f t="shared" si="6"/>
        <v/>
      </c>
      <c r="C439"/>
      <c r="D439"/>
      <c r="E439"/>
      <c r="F439" s="34"/>
      <c r="G439"/>
      <c r="J439"/>
    </row>
    <row r="440" spans="1:10" x14ac:dyDescent="0.3">
      <c r="A440" s="6" t="str">
        <f t="shared" si="6"/>
        <v/>
      </c>
      <c r="C440"/>
      <c r="D440"/>
      <c r="E440"/>
      <c r="F440" s="34"/>
      <c r="G440"/>
      <c r="J440"/>
    </row>
    <row r="441" spans="1:10" x14ac:dyDescent="0.3">
      <c r="A441" s="6" t="str">
        <f t="shared" si="6"/>
        <v/>
      </c>
      <c r="C441"/>
      <c r="D441"/>
      <c r="E441"/>
      <c r="F441" s="34"/>
      <c r="G441"/>
      <c r="J441"/>
    </row>
    <row r="442" spans="1:10" x14ac:dyDescent="0.3">
      <c r="C442"/>
      <c r="D442"/>
      <c r="E442"/>
      <c r="F442" s="34"/>
      <c r="G442"/>
      <c r="J442"/>
    </row>
    <row r="443" spans="1:10" x14ac:dyDescent="0.3">
      <c r="C443"/>
      <c r="D443"/>
      <c r="E443"/>
      <c r="F443" s="34"/>
      <c r="G443"/>
      <c r="J443"/>
    </row>
    <row r="444" spans="1:10" x14ac:dyDescent="0.3">
      <c r="C444"/>
      <c r="D444"/>
      <c r="E444"/>
      <c r="F444" s="34"/>
      <c r="G444"/>
      <c r="J444"/>
    </row>
    <row r="445" spans="1:10" x14ac:dyDescent="0.3">
      <c r="C445"/>
      <c r="D445"/>
      <c r="E445"/>
      <c r="F445" s="34"/>
      <c r="G445"/>
      <c r="J445"/>
    </row>
    <row r="446" spans="1:10" x14ac:dyDescent="0.3">
      <c r="C446"/>
      <c r="D446"/>
      <c r="E446"/>
      <c r="F446" s="34"/>
      <c r="G446"/>
      <c r="J446"/>
    </row>
    <row r="447" spans="1:10" x14ac:dyDescent="0.3">
      <c r="C447"/>
      <c r="D447"/>
      <c r="E447"/>
      <c r="F447" s="34"/>
      <c r="G447"/>
      <c r="J447"/>
    </row>
    <row r="448" spans="1:10" x14ac:dyDescent="0.3">
      <c r="C448"/>
      <c r="D448"/>
      <c r="E448"/>
      <c r="F448" s="34"/>
      <c r="G448"/>
      <c r="J448"/>
    </row>
    <row r="449" spans="3:10" x14ac:dyDescent="0.3">
      <c r="C449"/>
      <c r="D449"/>
      <c r="E449"/>
      <c r="F449" s="34"/>
      <c r="G449"/>
      <c r="J449"/>
    </row>
    <row r="450" spans="3:10" x14ac:dyDescent="0.3">
      <c r="C450"/>
      <c r="D450"/>
      <c r="E450"/>
      <c r="F450" s="34"/>
      <c r="G450"/>
      <c r="J450"/>
    </row>
    <row r="451" spans="3:10" x14ac:dyDescent="0.3">
      <c r="C451"/>
      <c r="D451"/>
      <c r="E451"/>
      <c r="F451" s="34"/>
      <c r="G451"/>
      <c r="J451"/>
    </row>
    <row r="452" spans="3:10" x14ac:dyDescent="0.3">
      <c r="C452"/>
      <c r="D452"/>
      <c r="E452"/>
      <c r="F452" s="34"/>
      <c r="G452"/>
      <c r="J452"/>
    </row>
    <row r="453" spans="3:10" x14ac:dyDescent="0.3">
      <c r="C453"/>
      <c r="D453"/>
      <c r="E453"/>
      <c r="F453" s="34"/>
      <c r="G453"/>
      <c r="J453"/>
    </row>
    <row r="454" spans="3:10" x14ac:dyDescent="0.3">
      <c r="C454"/>
      <c r="D454"/>
      <c r="E454"/>
      <c r="F454" s="34"/>
      <c r="G454"/>
      <c r="J454"/>
    </row>
    <row r="455" spans="3:10" x14ac:dyDescent="0.3">
      <c r="C455"/>
      <c r="D455"/>
      <c r="E455"/>
      <c r="F455" s="34"/>
      <c r="G455"/>
      <c r="J455"/>
    </row>
    <row r="456" spans="3:10" x14ac:dyDescent="0.3">
      <c r="C456"/>
      <c r="D456"/>
      <c r="E456"/>
      <c r="F456" s="34"/>
      <c r="G456"/>
      <c r="J456"/>
    </row>
    <row r="457" spans="3:10" x14ac:dyDescent="0.3">
      <c r="C457"/>
      <c r="D457"/>
      <c r="E457"/>
      <c r="F457" s="34"/>
      <c r="G457"/>
      <c r="J457"/>
    </row>
    <row r="458" spans="3:10" x14ac:dyDescent="0.3">
      <c r="C458"/>
      <c r="D458"/>
      <c r="E458"/>
      <c r="F458" s="34"/>
      <c r="G458"/>
      <c r="J458"/>
    </row>
    <row r="459" spans="3:10" x14ac:dyDescent="0.3">
      <c r="C459"/>
      <c r="D459"/>
      <c r="E459"/>
      <c r="F459" s="34"/>
      <c r="G459"/>
      <c r="J459"/>
    </row>
    <row r="460" spans="3:10" x14ac:dyDescent="0.3">
      <c r="C460"/>
      <c r="D460"/>
      <c r="E460"/>
      <c r="F460" s="34"/>
      <c r="G460"/>
      <c r="J460"/>
    </row>
    <row r="461" spans="3:10" x14ac:dyDescent="0.3">
      <c r="C461"/>
      <c r="D461"/>
      <c r="E461"/>
      <c r="F461" s="34"/>
      <c r="G461"/>
      <c r="J461"/>
    </row>
    <row r="462" spans="3:10" x14ac:dyDescent="0.3">
      <c r="C462"/>
      <c r="D462"/>
      <c r="E462"/>
      <c r="F462" s="34"/>
      <c r="G462"/>
      <c r="J462"/>
    </row>
    <row r="463" spans="3:10" x14ac:dyDescent="0.3">
      <c r="C463"/>
      <c r="D463"/>
      <c r="E463"/>
      <c r="F463" s="34"/>
      <c r="G463"/>
      <c r="J463"/>
    </row>
    <row r="464" spans="3:10" x14ac:dyDescent="0.3">
      <c r="C464"/>
      <c r="D464"/>
      <c r="E464"/>
      <c r="F464" s="34"/>
      <c r="G464"/>
      <c r="J464"/>
    </row>
    <row r="465" spans="3:10" x14ac:dyDescent="0.3">
      <c r="C465"/>
      <c r="D465"/>
      <c r="E465"/>
      <c r="F465" s="34"/>
      <c r="G465"/>
      <c r="J465"/>
    </row>
    <row r="466" spans="3:10" x14ac:dyDescent="0.3">
      <c r="C466"/>
      <c r="D466"/>
      <c r="E466"/>
      <c r="F466" s="34"/>
      <c r="G466"/>
      <c r="J466"/>
    </row>
    <row r="467" spans="3:10" x14ac:dyDescent="0.3">
      <c r="C467"/>
      <c r="D467"/>
      <c r="E467"/>
      <c r="F467" s="34"/>
      <c r="G467"/>
      <c r="J467"/>
    </row>
    <row r="468" spans="3:10" x14ac:dyDescent="0.3">
      <c r="C468"/>
      <c r="D468"/>
      <c r="E468"/>
      <c r="F468" s="34"/>
      <c r="G468"/>
      <c r="J468"/>
    </row>
    <row r="469" spans="3:10" x14ac:dyDescent="0.3">
      <c r="C469"/>
      <c r="D469"/>
      <c r="E469"/>
      <c r="F469" s="34"/>
      <c r="G469"/>
      <c r="J469"/>
    </row>
    <row r="470" spans="3:10" x14ac:dyDescent="0.3">
      <c r="C470"/>
      <c r="D470"/>
      <c r="E470"/>
      <c r="F470" s="34"/>
      <c r="G470"/>
      <c r="J470"/>
    </row>
    <row r="471" spans="3:10" x14ac:dyDescent="0.3">
      <c r="C471"/>
      <c r="D471"/>
      <c r="E471"/>
      <c r="F471" s="34"/>
      <c r="G471"/>
      <c r="J471"/>
    </row>
    <row r="472" spans="3:10" x14ac:dyDescent="0.3">
      <c r="C472"/>
      <c r="D472"/>
      <c r="E472"/>
      <c r="F472" s="34"/>
      <c r="G472"/>
      <c r="J472"/>
    </row>
    <row r="473" spans="3:10" x14ac:dyDescent="0.3">
      <c r="C473"/>
      <c r="D473"/>
      <c r="E473"/>
      <c r="F473" s="34"/>
      <c r="G473"/>
      <c r="J473"/>
    </row>
    <row r="474" spans="3:10" x14ac:dyDescent="0.3">
      <c r="C474"/>
      <c r="D474"/>
      <c r="E474"/>
      <c r="F474" s="34"/>
      <c r="G474"/>
      <c r="J474"/>
    </row>
    <row r="475" spans="3:10" x14ac:dyDescent="0.3">
      <c r="C475"/>
      <c r="D475"/>
      <c r="E475"/>
      <c r="F475" s="34"/>
      <c r="G475"/>
      <c r="J475"/>
    </row>
    <row r="476" spans="3:10" x14ac:dyDescent="0.3">
      <c r="C476"/>
      <c r="D476"/>
      <c r="E476"/>
      <c r="F476" s="34"/>
      <c r="G476"/>
      <c r="J476"/>
    </row>
    <row r="477" spans="3:10" x14ac:dyDescent="0.3">
      <c r="C477"/>
      <c r="D477"/>
      <c r="E477"/>
      <c r="F477" s="34"/>
      <c r="G477"/>
      <c r="J477"/>
    </row>
    <row r="478" spans="3:10" x14ac:dyDescent="0.3">
      <c r="C478"/>
      <c r="D478"/>
      <c r="E478"/>
      <c r="F478" s="34"/>
      <c r="G478"/>
      <c r="J478"/>
    </row>
    <row r="479" spans="3:10" x14ac:dyDescent="0.3">
      <c r="C479"/>
      <c r="D479"/>
      <c r="E479"/>
      <c r="F479" s="34"/>
      <c r="G479"/>
      <c r="J479"/>
    </row>
    <row r="480" spans="3:10" x14ac:dyDescent="0.3">
      <c r="C480"/>
      <c r="D480"/>
      <c r="E480"/>
      <c r="F480" s="34"/>
      <c r="G480"/>
      <c r="J480"/>
    </row>
    <row r="481" spans="3:10" x14ac:dyDescent="0.3">
      <c r="C481"/>
      <c r="D481"/>
      <c r="E481"/>
      <c r="F481" s="34"/>
      <c r="G481"/>
      <c r="J481"/>
    </row>
    <row r="482" spans="3:10" x14ac:dyDescent="0.3">
      <c r="C482"/>
      <c r="D482"/>
      <c r="E482"/>
      <c r="F482" s="34"/>
      <c r="G482"/>
      <c r="J482"/>
    </row>
    <row r="483" spans="3:10" x14ac:dyDescent="0.3">
      <c r="C483"/>
      <c r="D483"/>
      <c r="E483"/>
      <c r="F483" s="34"/>
      <c r="G483"/>
      <c r="J483"/>
    </row>
    <row r="484" spans="3:10" x14ac:dyDescent="0.3">
      <c r="C484"/>
      <c r="D484"/>
      <c r="E484"/>
      <c r="F484" s="34"/>
      <c r="G484"/>
      <c r="J484"/>
    </row>
    <row r="485" spans="3:10" x14ac:dyDescent="0.3">
      <c r="C485"/>
      <c r="D485"/>
      <c r="E485"/>
      <c r="F485" s="34"/>
      <c r="G485"/>
      <c r="J485"/>
    </row>
    <row r="486" spans="3:10" x14ac:dyDescent="0.3">
      <c r="C486"/>
      <c r="D486"/>
      <c r="E486"/>
      <c r="F486" s="34"/>
      <c r="G486"/>
      <c r="J486"/>
    </row>
    <row r="487" spans="3:10" x14ac:dyDescent="0.3">
      <c r="C487"/>
      <c r="D487"/>
      <c r="E487"/>
      <c r="F487" s="34"/>
      <c r="G487"/>
      <c r="J487"/>
    </row>
    <row r="488" spans="3:10" x14ac:dyDescent="0.3">
      <c r="C488"/>
      <c r="D488"/>
      <c r="E488"/>
      <c r="F488" s="34"/>
      <c r="G488"/>
      <c r="J488"/>
    </row>
    <row r="489" spans="3:10" x14ac:dyDescent="0.3">
      <c r="C489"/>
      <c r="D489"/>
      <c r="E489"/>
      <c r="F489" s="34"/>
      <c r="G489"/>
      <c r="J489"/>
    </row>
    <row r="490" spans="3:10" x14ac:dyDescent="0.3">
      <c r="C490"/>
      <c r="D490"/>
      <c r="E490"/>
      <c r="F490" s="34"/>
      <c r="G490"/>
      <c r="J490"/>
    </row>
    <row r="491" spans="3:10" x14ac:dyDescent="0.3">
      <c r="C491"/>
      <c r="D491"/>
      <c r="E491"/>
      <c r="F491" s="34"/>
      <c r="G491"/>
      <c r="J491"/>
    </row>
    <row r="492" spans="3:10" x14ac:dyDescent="0.3">
      <c r="C492"/>
      <c r="D492"/>
      <c r="E492"/>
      <c r="F492" s="34"/>
      <c r="G492"/>
      <c r="J492"/>
    </row>
    <row r="493" spans="3:10" x14ac:dyDescent="0.3">
      <c r="C493"/>
      <c r="D493"/>
      <c r="E493"/>
      <c r="F493" s="34"/>
      <c r="G493"/>
      <c r="J493"/>
    </row>
    <row r="494" spans="3:10" x14ac:dyDescent="0.3">
      <c r="C494"/>
      <c r="D494"/>
      <c r="E494"/>
      <c r="F494" s="34"/>
      <c r="G494"/>
      <c r="J494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scale="52" fitToHeight="7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728"/>
  <sheetViews>
    <sheetView zoomScale="50" zoomScaleNormal="50" workbookViewId="0">
      <pane xSplit="11" ySplit="1" topLeftCell="BF2" activePane="bottomRight" state="frozen"/>
      <selection activeCell="D79" sqref="D79"/>
      <selection pane="topRight" activeCell="D79" sqref="D79"/>
      <selection pane="bottomLeft" activeCell="D79" sqref="D79"/>
      <selection pane="bottomRight" activeCell="D79" sqref="D79"/>
    </sheetView>
  </sheetViews>
  <sheetFormatPr baseColWidth="10" defaultRowHeight="13.8" outlineLevelCol="1" x14ac:dyDescent="0.3"/>
  <cols>
    <col min="1" max="1" width="18.6640625" style="43" customWidth="1"/>
    <col min="2" max="2" width="7" style="43" customWidth="1"/>
    <col min="3" max="3" width="15.5546875" style="43" customWidth="1"/>
    <col min="4" max="4" width="13.109375" style="43" customWidth="1"/>
    <col min="5" max="5" width="9.6640625" style="43" customWidth="1"/>
    <col min="6" max="6" width="12" style="43" customWidth="1"/>
    <col min="7" max="7" width="8.33203125" style="43" customWidth="1"/>
    <col min="8" max="8" width="10.33203125" style="43" customWidth="1"/>
    <col min="9" max="9" width="4.44140625" style="43" customWidth="1"/>
    <col min="10" max="10" width="52.21875" style="43" customWidth="1"/>
    <col min="11" max="11" width="26.77734375" style="50" customWidth="1"/>
    <col min="12" max="12" width="33.6640625" style="50" customWidth="1"/>
    <col min="13" max="13" width="13.44140625" style="43" customWidth="1"/>
    <col min="14" max="14" width="18.44140625" style="51" customWidth="1"/>
    <col min="15" max="49" width="30.33203125" style="43" hidden="1" customWidth="1" outlineLevel="1"/>
    <col min="50" max="50" width="14.21875" style="43" hidden="1" customWidth="1" outlineLevel="1"/>
    <col min="51" max="51" width="7.88671875" style="43" customWidth="1" collapsed="1"/>
    <col min="52" max="52" width="10.77734375" style="43" customWidth="1"/>
    <col min="53" max="53" width="11.5546875" style="43" customWidth="1"/>
    <col min="54" max="54" width="8.33203125" style="43" customWidth="1"/>
    <col min="55" max="56" width="16.5546875" style="43" customWidth="1"/>
    <col min="57" max="57" width="16.5546875" style="48" customWidth="1"/>
    <col min="58" max="58" width="35.44140625" style="49" customWidth="1"/>
    <col min="59" max="59" width="35.44140625" style="43" customWidth="1"/>
    <col min="60" max="60" width="53.6640625" style="43" customWidth="1"/>
    <col min="61" max="61" width="30.5546875" style="43" customWidth="1"/>
    <col min="62" max="62" width="11" style="43" customWidth="1"/>
    <col min="63" max="63" width="13.77734375" style="43" customWidth="1"/>
    <col min="64" max="16384" width="11.5546875" style="43"/>
  </cols>
  <sheetData>
    <row r="1" spans="1:67" ht="14.4" thickBot="1" x14ac:dyDescent="0.35">
      <c r="A1" s="39" t="s">
        <v>0</v>
      </c>
      <c r="B1" s="39" t="s">
        <v>2</v>
      </c>
      <c r="C1" s="39" t="s">
        <v>3319</v>
      </c>
      <c r="D1" s="39" t="s">
        <v>3320</v>
      </c>
      <c r="E1" s="39" t="s">
        <v>3</v>
      </c>
      <c r="F1" s="40" t="s">
        <v>4</v>
      </c>
      <c r="G1" s="40" t="s">
        <v>5</v>
      </c>
      <c r="H1" s="40" t="s">
        <v>6</v>
      </c>
      <c r="I1" s="40" t="s">
        <v>7</v>
      </c>
      <c r="J1" s="40" t="s">
        <v>8</v>
      </c>
      <c r="K1" s="41" t="s">
        <v>9</v>
      </c>
      <c r="L1" s="41" t="s">
        <v>10</v>
      </c>
      <c r="M1" s="40" t="s">
        <v>11</v>
      </c>
      <c r="N1" s="42" t="s">
        <v>12</v>
      </c>
      <c r="O1" s="40" t="s">
        <v>13</v>
      </c>
      <c r="P1" s="40" t="s">
        <v>14</v>
      </c>
      <c r="Q1" s="40" t="s">
        <v>15</v>
      </c>
      <c r="R1" s="40" t="s">
        <v>16</v>
      </c>
      <c r="S1" s="40" t="s">
        <v>17</v>
      </c>
      <c r="T1" s="40" t="s">
        <v>18</v>
      </c>
      <c r="U1" s="40" t="s">
        <v>19</v>
      </c>
      <c r="V1" s="40" t="s">
        <v>20</v>
      </c>
      <c r="W1" s="40" t="s">
        <v>21</v>
      </c>
      <c r="X1" s="40" t="s">
        <v>22</v>
      </c>
      <c r="Y1" s="40" t="s">
        <v>23</v>
      </c>
      <c r="Z1" s="40" t="s">
        <v>24</v>
      </c>
      <c r="AA1" s="40" t="s">
        <v>25</v>
      </c>
      <c r="AB1" s="40" t="s">
        <v>26</v>
      </c>
      <c r="AC1" s="40" t="s">
        <v>27</v>
      </c>
      <c r="AD1" s="40" t="s">
        <v>28</v>
      </c>
      <c r="AE1" s="40" t="s">
        <v>29</v>
      </c>
      <c r="AF1" s="40" t="s">
        <v>30</v>
      </c>
      <c r="AG1" s="40" t="s">
        <v>31</v>
      </c>
      <c r="AH1" s="40" t="s">
        <v>32</v>
      </c>
      <c r="AI1" s="40" t="s">
        <v>33</v>
      </c>
      <c r="AJ1" s="40" t="s">
        <v>34</v>
      </c>
      <c r="AK1" s="40" t="s">
        <v>35</v>
      </c>
      <c r="AL1" s="40" t="s">
        <v>36</v>
      </c>
      <c r="AM1" s="40" t="s">
        <v>37</v>
      </c>
      <c r="AN1" s="40" t="s">
        <v>38</v>
      </c>
      <c r="AO1" s="40" t="s">
        <v>39</v>
      </c>
      <c r="AP1" s="40" t="s">
        <v>40</v>
      </c>
      <c r="AQ1" s="40" t="s">
        <v>41</v>
      </c>
      <c r="AR1" s="40" t="s">
        <v>42</v>
      </c>
      <c r="AS1" s="40" t="s">
        <v>43</v>
      </c>
      <c r="AT1" s="40" t="s">
        <v>44</v>
      </c>
      <c r="AU1" s="40" t="s">
        <v>45</v>
      </c>
      <c r="AV1" s="40" t="s">
        <v>46</v>
      </c>
      <c r="AW1" s="40" t="s">
        <v>47</v>
      </c>
      <c r="AX1" s="40" t="s">
        <v>48</v>
      </c>
      <c r="AY1" s="44" t="s">
        <v>49</v>
      </c>
      <c r="AZ1" s="45" t="s">
        <v>306</v>
      </c>
      <c r="BA1" s="45" t="s">
        <v>54</v>
      </c>
      <c r="BB1" s="45" t="s">
        <v>56</v>
      </c>
      <c r="BC1" s="45" t="s">
        <v>100</v>
      </c>
      <c r="BD1" s="45" t="s">
        <v>57</v>
      </c>
      <c r="BE1" s="46" t="s">
        <v>58</v>
      </c>
      <c r="BF1" s="46" t="s">
        <v>55</v>
      </c>
      <c r="BG1" s="45" t="s">
        <v>69</v>
      </c>
      <c r="BH1" s="45" t="s">
        <v>92</v>
      </c>
      <c r="BI1" s="45" t="s">
        <v>205</v>
      </c>
      <c r="BJ1" s="45" t="s">
        <v>226</v>
      </c>
      <c r="BK1" s="45" t="s">
        <v>686</v>
      </c>
      <c r="BL1" s="45" t="s">
        <v>688</v>
      </c>
      <c r="BM1" s="45" t="s">
        <v>1059</v>
      </c>
      <c r="BN1" s="43" t="s">
        <v>1192</v>
      </c>
      <c r="BO1" s="43" t="s">
        <v>1191</v>
      </c>
    </row>
    <row r="2" spans="1:67" ht="15" customHeight="1" thickTop="1" x14ac:dyDescent="0.3">
      <c r="A2" s="43" t="s">
        <v>2021</v>
      </c>
      <c r="B2" s="43" t="s">
        <v>50</v>
      </c>
      <c r="C2" s="43">
        <v>120</v>
      </c>
      <c r="D2" s="43">
        <v>120</v>
      </c>
      <c r="E2" s="43" t="s">
        <v>51</v>
      </c>
      <c r="F2" s="68" t="s">
        <v>106</v>
      </c>
      <c r="G2" s="68" t="s">
        <v>95</v>
      </c>
      <c r="H2" s="68" t="s">
        <v>96</v>
      </c>
      <c r="I2" s="68" t="s">
        <v>96</v>
      </c>
      <c r="J2" s="68" t="s">
        <v>1065</v>
      </c>
      <c r="K2" s="68" t="s">
        <v>445</v>
      </c>
      <c r="L2" s="68" t="s">
        <v>342</v>
      </c>
      <c r="M2" s="68" t="s">
        <v>987</v>
      </c>
      <c r="N2" s="68" t="s">
        <v>1080</v>
      </c>
      <c r="O2" s="68"/>
      <c r="P2" s="68" t="s">
        <v>96</v>
      </c>
      <c r="Q2" s="68"/>
      <c r="R2" s="68" t="s">
        <v>96</v>
      </c>
      <c r="S2" s="68" t="s">
        <v>97</v>
      </c>
      <c r="T2" s="68" t="s">
        <v>96</v>
      </c>
      <c r="U2" s="68" t="s">
        <v>538</v>
      </c>
      <c r="V2" s="68" t="s">
        <v>1197</v>
      </c>
      <c r="W2" s="68"/>
      <c r="X2" s="68" t="s">
        <v>1198</v>
      </c>
      <c r="Y2" s="68" t="s">
        <v>966</v>
      </c>
      <c r="Z2" s="68" t="s">
        <v>1199</v>
      </c>
      <c r="AA2" s="68"/>
      <c r="AB2" s="68" t="s">
        <v>1200</v>
      </c>
      <c r="AC2" s="68" t="s">
        <v>670</v>
      </c>
      <c r="AD2" s="68" t="s">
        <v>576</v>
      </c>
      <c r="AE2" s="68"/>
      <c r="AF2" s="68" t="s">
        <v>1201</v>
      </c>
      <c r="AG2" s="68" t="s">
        <v>1202</v>
      </c>
      <c r="AH2" s="68" t="s">
        <v>1203</v>
      </c>
      <c r="AI2" s="68"/>
      <c r="AJ2" s="68" t="s">
        <v>1204</v>
      </c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>
        <v>19</v>
      </c>
      <c r="AY2" s="68">
        <v>22732</v>
      </c>
      <c r="AZ2" s="47">
        <f t="shared" ref="AZ2:AZ65" si="0">IF(G2="R",AY2,"NA")</f>
        <v>22732</v>
      </c>
      <c r="BA2" s="47" t="str">
        <f t="shared" ref="BA2:BA65" si="1">IF(C2&lt;120,CONCATENATE(C2," ", E2),CONCATENATE("120/160"," ",E2))</f>
        <v>120/160 AD</v>
      </c>
      <c r="BB2" s="43">
        <f>IF(G2="R",RANK(AZ2,$AZ$2:$AZ$28,1), "NA")</f>
        <v>3</v>
      </c>
      <c r="BC2" s="43" t="str">
        <f>IF(AZ2="NA","NA",TEXT(AZ2/24/60/60,"hh:mm:ss"))</f>
        <v>06:18:52</v>
      </c>
      <c r="BD2" s="43">
        <f t="shared" ref="BD2:BD65" si="2">IF(BB2="NA",0,205-BB2*5)</f>
        <v>190</v>
      </c>
      <c r="BE2" s="48">
        <f>-(SECOND(BC2-BJ2)/60+MINUTE(BC2-BJ2)+HOUR(BC2-BJ2)*60)</f>
        <v>-25.516666666666666</v>
      </c>
      <c r="BF2" s="49">
        <f>IF(BB2="NA",0,MAX(D2-0.00000001*F2,D2+BD2+BE2))</f>
        <v>284.48333333333335</v>
      </c>
      <c r="BG2" s="43" t="str">
        <f t="shared" ref="BG2:BG65" si="3">UPPER((CONCATENATE(K2," ",L2)))</f>
        <v>MARTIN GARCIA LAZO</v>
      </c>
      <c r="BH2" s="43" t="str">
        <f t="shared" ref="BH2:BH65" si="4">UPPER(CONCATENATE(BG2, " - ",N2))</f>
        <v>MARTIN GARCIA LAZO - SI QUILILCHE</v>
      </c>
      <c r="BI2" s="43" t="str">
        <f>VLOOKUP(BG2,Equipos!$A$2:$B$105,2,0)</f>
        <v>EL MOLINO A</v>
      </c>
      <c r="BJ2" s="43" t="str">
        <f t="shared" ref="BJ2:BJ13" si="5">BJ3</f>
        <v>05:53:21</v>
      </c>
      <c r="BK2" s="43" t="e">
        <f>VLOOKUP(BG2,'Base Jinetes FEI'!$M$5:$N$341,2,0)</f>
        <v>#N/A</v>
      </c>
      <c r="BL2" s="43" t="e">
        <f>VLOOKUP(BG2,'Base Jinetes FEI'!$M$5:$O$341,3,0)</f>
        <v>#N/A</v>
      </c>
      <c r="BN2" s="43">
        <f t="shared" ref="BN2:BN65" si="6">IF(BF2&gt;1,1,0)</f>
        <v>1</v>
      </c>
      <c r="BO2" s="43">
        <v>2</v>
      </c>
    </row>
    <row r="3" spans="1:67" ht="14.4" customHeight="1" x14ac:dyDescent="0.3">
      <c r="A3" s="43" t="str">
        <f>A2</f>
        <v>LLAYLLAY 19 I</v>
      </c>
      <c r="B3" s="43" t="str">
        <f t="shared" ref="B3:E3" si="7">B2</f>
        <v>FEI</v>
      </c>
      <c r="C3" s="43">
        <f t="shared" si="7"/>
        <v>120</v>
      </c>
      <c r="D3" s="43">
        <f t="shared" si="7"/>
        <v>120</v>
      </c>
      <c r="E3" s="43" t="str">
        <f t="shared" si="7"/>
        <v>AD</v>
      </c>
      <c r="F3" s="68" t="s">
        <v>107</v>
      </c>
      <c r="G3" s="68" t="s">
        <v>95</v>
      </c>
      <c r="H3" s="68" t="s">
        <v>96</v>
      </c>
      <c r="I3" s="68" t="s">
        <v>96</v>
      </c>
      <c r="J3" s="68" t="s">
        <v>1205</v>
      </c>
      <c r="K3" s="68" t="s">
        <v>113</v>
      </c>
      <c r="L3" s="68" t="s">
        <v>1206</v>
      </c>
      <c r="M3" s="68"/>
      <c r="N3" s="68" t="s">
        <v>1153</v>
      </c>
      <c r="O3" s="68"/>
      <c r="P3" s="68" t="s">
        <v>96</v>
      </c>
      <c r="Q3" s="68"/>
      <c r="R3" s="68" t="s">
        <v>96</v>
      </c>
      <c r="S3" s="68" t="s">
        <v>97</v>
      </c>
      <c r="T3" s="68" t="s">
        <v>96</v>
      </c>
      <c r="U3" s="68" t="s">
        <v>649</v>
      </c>
      <c r="V3" s="68" t="s">
        <v>1207</v>
      </c>
      <c r="W3" s="68"/>
      <c r="X3" s="68" t="s">
        <v>1208</v>
      </c>
      <c r="Y3" s="68" t="s">
        <v>1009</v>
      </c>
      <c r="Z3" s="68" t="s">
        <v>1209</v>
      </c>
      <c r="AA3" s="68"/>
      <c r="AB3" s="68" t="s">
        <v>1210</v>
      </c>
      <c r="AC3" s="68" t="s">
        <v>628</v>
      </c>
      <c r="AD3" s="68" t="s">
        <v>1211</v>
      </c>
      <c r="AE3" s="68"/>
      <c r="AF3" s="68" t="s">
        <v>1212</v>
      </c>
      <c r="AG3" s="68" t="s">
        <v>1213</v>
      </c>
      <c r="AH3" s="68" t="s">
        <v>385</v>
      </c>
      <c r="AI3" s="68"/>
      <c r="AJ3" s="68" t="s">
        <v>1214</v>
      </c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>
        <v>19</v>
      </c>
      <c r="AY3" s="68">
        <v>22735</v>
      </c>
      <c r="AZ3" s="47">
        <f t="shared" si="0"/>
        <v>22735</v>
      </c>
      <c r="BA3" s="47" t="str">
        <f t="shared" si="1"/>
        <v>120/160 AD</v>
      </c>
      <c r="BB3" s="43">
        <f t="shared" ref="BB3:BB28" si="8">IF(G3="R",RANK(AZ3,$AZ$2:$AZ$28,1), "NA")</f>
        <v>4</v>
      </c>
      <c r="BC3" s="43" t="str">
        <f t="shared" ref="BC3:BC65" si="9">IF(AZ3="NA","NA",TEXT(AZ3/24/60/60,"hh:mm:ss"))</f>
        <v>06:18:55</v>
      </c>
      <c r="BD3" s="43">
        <f t="shared" si="2"/>
        <v>185</v>
      </c>
      <c r="BE3" s="48">
        <f t="shared" ref="BE3:BE65" si="10">-(SECOND(BC3-BJ3)/60+MINUTE(BC3-BJ3)+HOUR(BC3-BJ3)*60)</f>
        <v>-25.566666666666666</v>
      </c>
      <c r="BF3" s="49">
        <f t="shared" ref="BF3:BF66" si="11">IF(BB3="NA",0,MAX(D3-0.00000001*F3,D3+BD3+BE3))</f>
        <v>279.43333333333334</v>
      </c>
      <c r="BG3" s="43" t="str">
        <f t="shared" si="3"/>
        <v>PABLO LLOMPART</v>
      </c>
      <c r="BH3" s="43" t="str">
        <f t="shared" si="4"/>
        <v>PABLO LLOMPART - ANCAR DASAM</v>
      </c>
      <c r="BI3" s="43" t="str">
        <f>VLOOKUP(BG3,Equipos!$A$2:$B$105,2,0)</f>
        <v>EL QUILLAY</v>
      </c>
      <c r="BJ3" s="43" t="str">
        <f t="shared" si="5"/>
        <v>05:53:21</v>
      </c>
      <c r="BK3" s="43" t="e">
        <f>VLOOKUP(BG3,'Base Jinetes FEI'!$M$5:$N$341,2,0)</f>
        <v>#N/A</v>
      </c>
      <c r="BL3" s="43" t="e">
        <f>VLOOKUP(BG3,'Base Jinetes FEI'!$M$5:$O$341,3,0)</f>
        <v>#N/A</v>
      </c>
      <c r="BN3" s="43">
        <f t="shared" si="6"/>
        <v>1</v>
      </c>
      <c r="BO3" s="43">
        <v>3</v>
      </c>
    </row>
    <row r="4" spans="1:67" ht="14.4" customHeight="1" x14ac:dyDescent="0.3">
      <c r="A4" s="43" t="str">
        <f t="shared" ref="A4:A67" si="12">A3</f>
        <v>LLAYLLAY 19 I</v>
      </c>
      <c r="B4" s="43" t="str">
        <f t="shared" ref="B4:B67" si="13">B3</f>
        <v>FEI</v>
      </c>
      <c r="C4" s="43">
        <f t="shared" ref="C4:D67" si="14">C3</f>
        <v>120</v>
      </c>
      <c r="D4" s="43">
        <f t="shared" ref="D4" si="15">D3</f>
        <v>120</v>
      </c>
      <c r="E4" s="43" t="str">
        <f t="shared" ref="E4:E67" si="16">E3</f>
        <v>AD</v>
      </c>
      <c r="F4" s="68" t="s">
        <v>109</v>
      </c>
      <c r="G4" s="68" t="s">
        <v>95</v>
      </c>
      <c r="H4" s="68" t="s">
        <v>96</v>
      </c>
      <c r="I4" s="68" t="s">
        <v>96</v>
      </c>
      <c r="J4" s="68" t="s">
        <v>1215</v>
      </c>
      <c r="K4" s="68" t="s">
        <v>166</v>
      </c>
      <c r="L4" s="68" t="s">
        <v>167</v>
      </c>
      <c r="M4" s="68" t="s">
        <v>168</v>
      </c>
      <c r="N4" s="68" t="s">
        <v>68</v>
      </c>
      <c r="O4" s="68"/>
      <c r="P4" s="68" t="s">
        <v>96</v>
      </c>
      <c r="Q4" s="68"/>
      <c r="R4" s="68" t="s">
        <v>96</v>
      </c>
      <c r="S4" s="68" t="s">
        <v>97</v>
      </c>
      <c r="T4" s="68" t="s">
        <v>96</v>
      </c>
      <c r="U4" s="68" t="s">
        <v>489</v>
      </c>
      <c r="V4" s="68" t="s">
        <v>490</v>
      </c>
      <c r="W4" s="68"/>
      <c r="X4" s="68" t="s">
        <v>1216</v>
      </c>
      <c r="Y4" s="68" t="s">
        <v>773</v>
      </c>
      <c r="Z4" s="68" t="s">
        <v>1217</v>
      </c>
      <c r="AA4" s="68"/>
      <c r="AB4" s="68" t="s">
        <v>1218</v>
      </c>
      <c r="AC4" s="68" t="s">
        <v>1154</v>
      </c>
      <c r="AD4" s="68" t="s">
        <v>1219</v>
      </c>
      <c r="AE4" s="68"/>
      <c r="AF4" s="68" t="s">
        <v>1220</v>
      </c>
      <c r="AG4" s="68" t="s">
        <v>1221</v>
      </c>
      <c r="AH4" s="68" t="s">
        <v>1222</v>
      </c>
      <c r="AI4" s="68"/>
      <c r="AJ4" s="68" t="s">
        <v>1223</v>
      </c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>
        <v>18.93</v>
      </c>
      <c r="AY4" s="68">
        <v>22824</v>
      </c>
      <c r="AZ4" s="47">
        <f t="shared" si="0"/>
        <v>22824</v>
      </c>
      <c r="BA4" s="47" t="str">
        <f t="shared" si="1"/>
        <v>120/160 AD</v>
      </c>
      <c r="BB4" s="43">
        <f t="shared" si="8"/>
        <v>5</v>
      </c>
      <c r="BC4" s="43" t="str">
        <f t="shared" si="9"/>
        <v>06:20:24</v>
      </c>
      <c r="BD4" s="43">
        <f t="shared" si="2"/>
        <v>180</v>
      </c>
      <c r="BE4" s="48">
        <f t="shared" si="10"/>
        <v>-27.05</v>
      </c>
      <c r="BF4" s="49">
        <f t="shared" si="11"/>
        <v>272.95</v>
      </c>
      <c r="BG4" s="43" t="str">
        <f t="shared" si="3"/>
        <v>NICOLAS SCHMIDT GONZALEZ</v>
      </c>
      <c r="BH4" s="43" t="str">
        <f t="shared" si="4"/>
        <v>NICOLAS SCHMIDT GONZALEZ - MALBORO</v>
      </c>
      <c r="BJ4" s="43" t="str">
        <f t="shared" si="5"/>
        <v>05:53:21</v>
      </c>
      <c r="BK4" s="43" t="e">
        <f>VLOOKUP(BG4,'Base Jinetes FEI'!$M$5:$N$341,2,0)</f>
        <v>#N/A</v>
      </c>
      <c r="BL4" s="43" t="e">
        <f>VLOOKUP(BG4,'Base Jinetes FEI'!$M$5:$O$341,3,0)</f>
        <v>#N/A</v>
      </c>
      <c r="BN4" s="43">
        <f t="shared" si="6"/>
        <v>1</v>
      </c>
      <c r="BO4" s="43">
        <v>4</v>
      </c>
    </row>
    <row r="5" spans="1:67" ht="14.4" customHeight="1" x14ac:dyDescent="0.3">
      <c r="A5" s="43" t="str">
        <f t="shared" si="12"/>
        <v>LLAYLLAY 19 I</v>
      </c>
      <c r="B5" s="43" t="str">
        <f t="shared" si="13"/>
        <v>FEI</v>
      </c>
      <c r="C5" s="43">
        <f t="shared" si="14"/>
        <v>120</v>
      </c>
      <c r="D5" s="43">
        <f t="shared" ref="D5" si="17">D4</f>
        <v>120</v>
      </c>
      <c r="E5" s="43" t="str">
        <f t="shared" si="16"/>
        <v>AD</v>
      </c>
      <c r="F5" s="68" t="s">
        <v>110</v>
      </c>
      <c r="G5" s="68" t="s">
        <v>95</v>
      </c>
      <c r="H5" s="68" t="s">
        <v>96</v>
      </c>
      <c r="I5" s="68" t="s">
        <v>96</v>
      </c>
      <c r="J5" s="68" t="s">
        <v>1224</v>
      </c>
      <c r="K5" s="68" t="s">
        <v>162</v>
      </c>
      <c r="L5" s="68" t="s">
        <v>362</v>
      </c>
      <c r="M5" s="68" t="s">
        <v>1099</v>
      </c>
      <c r="N5" s="68" t="s">
        <v>1100</v>
      </c>
      <c r="O5" s="68"/>
      <c r="P5" s="68" t="s">
        <v>96</v>
      </c>
      <c r="Q5" s="68"/>
      <c r="R5" s="68" t="s">
        <v>96</v>
      </c>
      <c r="S5" s="68" t="s">
        <v>97</v>
      </c>
      <c r="T5" s="68" t="s">
        <v>96</v>
      </c>
      <c r="U5" s="68" t="s">
        <v>573</v>
      </c>
      <c r="V5" s="68" t="s">
        <v>858</v>
      </c>
      <c r="W5" s="68"/>
      <c r="X5" s="68" t="s">
        <v>1225</v>
      </c>
      <c r="Y5" s="68" t="s">
        <v>613</v>
      </c>
      <c r="Z5" s="68" t="s">
        <v>287</v>
      </c>
      <c r="AA5" s="68"/>
      <c r="AB5" s="68" t="s">
        <v>1226</v>
      </c>
      <c r="AC5" s="68" t="s">
        <v>598</v>
      </c>
      <c r="AD5" s="68" t="s">
        <v>857</v>
      </c>
      <c r="AE5" s="68"/>
      <c r="AF5" s="68" t="s">
        <v>1227</v>
      </c>
      <c r="AG5" s="68" t="s">
        <v>664</v>
      </c>
      <c r="AH5" s="68" t="s">
        <v>1228</v>
      </c>
      <c r="AI5" s="68"/>
      <c r="AJ5" s="68" t="s">
        <v>1229</v>
      </c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>
        <v>18.3</v>
      </c>
      <c r="AY5" s="68">
        <v>23601</v>
      </c>
      <c r="AZ5" s="47">
        <f t="shared" si="0"/>
        <v>23601</v>
      </c>
      <c r="BA5" s="47" t="str">
        <f t="shared" si="1"/>
        <v>120/160 AD</v>
      </c>
      <c r="BB5" s="43">
        <f t="shared" si="8"/>
        <v>6</v>
      </c>
      <c r="BC5" s="43" t="str">
        <f t="shared" si="9"/>
        <v>06:33:21</v>
      </c>
      <c r="BD5" s="43">
        <f t="shared" si="2"/>
        <v>175</v>
      </c>
      <c r="BE5" s="48">
        <f t="shared" si="10"/>
        <v>-40</v>
      </c>
      <c r="BF5" s="49">
        <f t="shared" si="11"/>
        <v>255</v>
      </c>
      <c r="BG5" s="43" t="str">
        <f t="shared" si="3"/>
        <v>FELIPE SAT YABER</v>
      </c>
      <c r="BH5" s="43" t="str">
        <f t="shared" si="4"/>
        <v>FELIPE SAT YABER - ATILANA</v>
      </c>
      <c r="BI5" s="43" t="str">
        <f>VLOOKUP(BG5,Equipos!$A$2:$B$105,2,0)</f>
        <v>RINCONADA A</v>
      </c>
      <c r="BJ5" s="43" t="str">
        <f t="shared" si="5"/>
        <v>05:53:21</v>
      </c>
      <c r="BK5" s="43" t="e">
        <f>VLOOKUP(BG5,'Base Jinetes FEI'!$M$5:$N$341,2,0)</f>
        <v>#N/A</v>
      </c>
      <c r="BL5" s="43" t="e">
        <f>VLOOKUP(BG5,'Base Jinetes FEI'!$M$5:$O$341,3,0)</f>
        <v>#N/A</v>
      </c>
      <c r="BN5" s="43">
        <f t="shared" si="6"/>
        <v>1</v>
      </c>
      <c r="BO5" s="43">
        <v>5</v>
      </c>
    </row>
    <row r="6" spans="1:67" ht="14.4" customHeight="1" x14ac:dyDescent="0.3">
      <c r="A6" s="43" t="str">
        <f t="shared" si="12"/>
        <v>LLAYLLAY 19 I</v>
      </c>
      <c r="B6" s="43" t="str">
        <f t="shared" si="13"/>
        <v>FEI</v>
      </c>
      <c r="C6" s="43">
        <f t="shared" si="14"/>
        <v>120</v>
      </c>
      <c r="D6" s="43">
        <f t="shared" si="14"/>
        <v>120</v>
      </c>
      <c r="E6" s="43" t="str">
        <f t="shared" si="16"/>
        <v>AD</v>
      </c>
      <c r="F6" s="68" t="s">
        <v>117</v>
      </c>
      <c r="G6" s="68" t="s">
        <v>95</v>
      </c>
      <c r="H6" s="68" t="s">
        <v>96</v>
      </c>
      <c r="I6" s="68" t="s">
        <v>96</v>
      </c>
      <c r="J6" s="68" t="s">
        <v>1230</v>
      </c>
      <c r="K6" s="68" t="s">
        <v>562</v>
      </c>
      <c r="L6" s="68" t="s">
        <v>563</v>
      </c>
      <c r="M6" s="68" t="s">
        <v>1231</v>
      </c>
      <c r="N6" s="68" t="s">
        <v>564</v>
      </c>
      <c r="O6" s="68"/>
      <c r="P6" s="68" t="s">
        <v>96</v>
      </c>
      <c r="Q6" s="68"/>
      <c r="R6" s="68" t="s">
        <v>96</v>
      </c>
      <c r="S6" s="68" t="s">
        <v>97</v>
      </c>
      <c r="T6" s="68" t="s">
        <v>96</v>
      </c>
      <c r="U6" s="68" t="s">
        <v>785</v>
      </c>
      <c r="V6" s="68" t="s">
        <v>1232</v>
      </c>
      <c r="W6" s="68"/>
      <c r="X6" s="68" t="s">
        <v>1233</v>
      </c>
      <c r="Y6" s="68" t="s">
        <v>930</v>
      </c>
      <c r="Z6" s="68" t="s">
        <v>1234</v>
      </c>
      <c r="AA6" s="68"/>
      <c r="AB6" s="68" t="s">
        <v>1235</v>
      </c>
      <c r="AC6" s="68" t="s">
        <v>1125</v>
      </c>
      <c r="AD6" s="68" t="s">
        <v>1236</v>
      </c>
      <c r="AE6" s="68"/>
      <c r="AF6" s="68" t="s">
        <v>1237</v>
      </c>
      <c r="AG6" s="68" t="s">
        <v>1238</v>
      </c>
      <c r="AH6" s="68" t="s">
        <v>1239</v>
      </c>
      <c r="AI6" s="68"/>
      <c r="AJ6" s="68" t="s">
        <v>1240</v>
      </c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>
        <v>16.920000000000002</v>
      </c>
      <c r="AY6" s="68">
        <v>25536</v>
      </c>
      <c r="AZ6" s="47">
        <f t="shared" si="0"/>
        <v>25536</v>
      </c>
      <c r="BA6" s="47" t="str">
        <f t="shared" si="1"/>
        <v>120/160 AD</v>
      </c>
      <c r="BB6" s="43">
        <f t="shared" si="8"/>
        <v>8</v>
      </c>
      <c r="BC6" s="43" t="str">
        <f t="shared" si="9"/>
        <v>07:05:36</v>
      </c>
      <c r="BD6" s="43">
        <f t="shared" si="2"/>
        <v>165</v>
      </c>
      <c r="BE6" s="48">
        <f t="shared" si="10"/>
        <v>-72.25</v>
      </c>
      <c r="BF6" s="49">
        <f t="shared" si="11"/>
        <v>212.75</v>
      </c>
      <c r="BG6" s="43" t="str">
        <f t="shared" si="3"/>
        <v>TARA ANNE GREASLEY</v>
      </c>
      <c r="BH6" s="43" t="str">
        <f t="shared" si="4"/>
        <v>TARA ANNE GREASLEY - AYHUN</v>
      </c>
      <c r="BI6" s="43" t="e">
        <f>VLOOKUP(BG6,Equipos!$A$2:$B$105,2,0)</f>
        <v>#N/A</v>
      </c>
      <c r="BJ6" s="43" t="str">
        <f t="shared" si="5"/>
        <v>05:53:21</v>
      </c>
      <c r="BK6" s="43" t="e">
        <f>VLOOKUP(BG6,'Base Jinetes FEI'!$M$5:$N$341,2,0)</f>
        <v>#N/A</v>
      </c>
      <c r="BL6" s="43" t="e">
        <f>VLOOKUP(BG6,'Base Jinetes FEI'!$M$5:$O$341,3,0)</f>
        <v>#N/A</v>
      </c>
      <c r="BN6" s="43">
        <f t="shared" si="6"/>
        <v>1</v>
      </c>
      <c r="BO6" s="43">
        <v>6</v>
      </c>
    </row>
    <row r="7" spans="1:67" ht="14.4" customHeight="1" x14ac:dyDescent="0.3">
      <c r="A7" s="43" t="str">
        <f t="shared" si="12"/>
        <v>LLAYLLAY 19 I</v>
      </c>
      <c r="B7" s="43" t="str">
        <f t="shared" si="13"/>
        <v>FEI</v>
      </c>
      <c r="C7" s="43">
        <f t="shared" si="14"/>
        <v>120</v>
      </c>
      <c r="D7" s="43">
        <f t="shared" si="14"/>
        <v>120</v>
      </c>
      <c r="E7" s="43" t="str">
        <f t="shared" si="16"/>
        <v>AD</v>
      </c>
      <c r="F7" s="68" t="s">
        <v>122</v>
      </c>
      <c r="G7" s="68" t="s">
        <v>95</v>
      </c>
      <c r="H7" s="68" t="s">
        <v>96</v>
      </c>
      <c r="I7" s="68" t="s">
        <v>96</v>
      </c>
      <c r="J7" s="68" t="s">
        <v>1066</v>
      </c>
      <c r="K7" s="68" t="s">
        <v>126</v>
      </c>
      <c r="L7" s="68" t="s">
        <v>127</v>
      </c>
      <c r="M7" s="68" t="s">
        <v>1241</v>
      </c>
      <c r="N7" s="68" t="s">
        <v>980</v>
      </c>
      <c r="O7" s="68"/>
      <c r="P7" s="68" t="s">
        <v>96</v>
      </c>
      <c r="Q7" s="68"/>
      <c r="R7" s="68" t="s">
        <v>96</v>
      </c>
      <c r="S7" s="68" t="s">
        <v>97</v>
      </c>
      <c r="T7" s="68" t="s">
        <v>96</v>
      </c>
      <c r="U7" s="68" t="s">
        <v>1242</v>
      </c>
      <c r="V7" s="68" t="s">
        <v>1243</v>
      </c>
      <c r="W7" s="68"/>
      <c r="X7" s="68" t="s">
        <v>1244</v>
      </c>
      <c r="Y7" s="68" t="s">
        <v>798</v>
      </c>
      <c r="Z7" s="68" t="s">
        <v>1245</v>
      </c>
      <c r="AA7" s="68"/>
      <c r="AB7" s="68" t="s">
        <v>1246</v>
      </c>
      <c r="AC7" s="68" t="s">
        <v>628</v>
      </c>
      <c r="AD7" s="68" t="s">
        <v>1211</v>
      </c>
      <c r="AE7" s="68"/>
      <c r="AF7" s="68" t="s">
        <v>1247</v>
      </c>
      <c r="AG7" s="68" t="s">
        <v>1146</v>
      </c>
      <c r="AH7" s="68" t="s">
        <v>1110</v>
      </c>
      <c r="AI7" s="68"/>
      <c r="AJ7" s="68" t="s">
        <v>1248</v>
      </c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>
        <v>16.690000000000001</v>
      </c>
      <c r="AY7" s="68">
        <v>25877</v>
      </c>
      <c r="AZ7" s="47">
        <f t="shared" si="0"/>
        <v>25877</v>
      </c>
      <c r="BA7" s="47" t="str">
        <f t="shared" si="1"/>
        <v>120/160 AD</v>
      </c>
      <c r="BB7" s="43">
        <f t="shared" si="8"/>
        <v>9</v>
      </c>
      <c r="BC7" s="43" t="str">
        <f t="shared" si="9"/>
        <v>07:11:17</v>
      </c>
      <c r="BD7" s="43">
        <f t="shared" si="2"/>
        <v>160</v>
      </c>
      <c r="BE7" s="48">
        <f t="shared" si="10"/>
        <v>-77.933333333333337</v>
      </c>
      <c r="BF7" s="49">
        <f t="shared" si="11"/>
        <v>202.06666666666666</v>
      </c>
      <c r="BG7" s="43" t="str">
        <f t="shared" si="3"/>
        <v>MAXI WIMMER</v>
      </c>
      <c r="BH7" s="43" t="str">
        <f t="shared" si="4"/>
        <v>MAXI WIMMER - CL LIDIA</v>
      </c>
      <c r="BI7" s="43" t="str">
        <f>VLOOKUP(BG7,Equipos!$A$2:$B$105,2,0)</f>
        <v>EL MOLINO A</v>
      </c>
      <c r="BJ7" s="43" t="str">
        <f t="shared" si="5"/>
        <v>05:53:21</v>
      </c>
      <c r="BK7" s="43" t="e">
        <f>VLOOKUP(BG7,'Base Jinetes FEI'!$M$5:$N$341,2,0)</f>
        <v>#N/A</v>
      </c>
      <c r="BL7" s="43" t="e">
        <f>VLOOKUP(BG7,'Base Jinetes FEI'!$M$5:$O$341,3,0)</f>
        <v>#N/A</v>
      </c>
      <c r="BN7" s="43">
        <f t="shared" si="6"/>
        <v>1</v>
      </c>
      <c r="BO7" s="43">
        <v>7</v>
      </c>
    </row>
    <row r="8" spans="1:67" ht="14.4" customHeight="1" x14ac:dyDescent="0.3">
      <c r="A8" s="43" t="str">
        <f t="shared" si="12"/>
        <v>LLAYLLAY 19 I</v>
      </c>
      <c r="B8" s="43" t="str">
        <f t="shared" si="13"/>
        <v>FEI</v>
      </c>
      <c r="C8" s="43">
        <f t="shared" si="14"/>
        <v>120</v>
      </c>
      <c r="D8" s="43">
        <f t="shared" si="14"/>
        <v>120</v>
      </c>
      <c r="E8" s="43" t="str">
        <f t="shared" si="16"/>
        <v>AD</v>
      </c>
      <c r="F8" s="68" t="s">
        <v>123</v>
      </c>
      <c r="G8" s="68" t="s">
        <v>95</v>
      </c>
      <c r="H8" s="68" t="s">
        <v>96</v>
      </c>
      <c r="I8" s="68" t="s">
        <v>96</v>
      </c>
      <c r="J8" s="68" t="s">
        <v>1137</v>
      </c>
      <c r="K8" s="68" t="s">
        <v>213</v>
      </c>
      <c r="L8" s="68" t="s">
        <v>214</v>
      </c>
      <c r="M8" s="68" t="s">
        <v>830</v>
      </c>
      <c r="N8" s="68" t="s">
        <v>1249</v>
      </c>
      <c r="O8" s="68"/>
      <c r="P8" s="68" t="s">
        <v>96</v>
      </c>
      <c r="Q8" s="68"/>
      <c r="R8" s="68" t="s">
        <v>96</v>
      </c>
      <c r="S8" s="68" t="s">
        <v>97</v>
      </c>
      <c r="T8" s="68" t="s">
        <v>96</v>
      </c>
      <c r="U8" s="68" t="s">
        <v>1018</v>
      </c>
      <c r="V8" s="68" t="s">
        <v>1250</v>
      </c>
      <c r="W8" s="68"/>
      <c r="X8" s="68" t="s">
        <v>1251</v>
      </c>
      <c r="Y8" s="68" t="s">
        <v>916</v>
      </c>
      <c r="Z8" s="68" t="s">
        <v>1252</v>
      </c>
      <c r="AA8" s="68"/>
      <c r="AB8" s="68" t="s">
        <v>1253</v>
      </c>
      <c r="AC8" s="68" t="s">
        <v>296</v>
      </c>
      <c r="AD8" s="68" t="s">
        <v>843</v>
      </c>
      <c r="AE8" s="68"/>
      <c r="AF8" s="68" t="s">
        <v>1254</v>
      </c>
      <c r="AG8" s="68" t="s">
        <v>1255</v>
      </c>
      <c r="AH8" s="68" t="s">
        <v>1256</v>
      </c>
      <c r="AI8" s="68"/>
      <c r="AJ8" s="68" t="s">
        <v>1257</v>
      </c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>
        <v>14.12</v>
      </c>
      <c r="AY8" s="68">
        <v>30602</v>
      </c>
      <c r="AZ8" s="47">
        <f t="shared" si="0"/>
        <v>30602</v>
      </c>
      <c r="BA8" s="47" t="str">
        <f t="shared" si="1"/>
        <v>120/160 AD</v>
      </c>
      <c r="BB8" s="43">
        <f t="shared" si="8"/>
        <v>12</v>
      </c>
      <c r="BC8" s="43" t="str">
        <f t="shared" si="9"/>
        <v>08:30:02</v>
      </c>
      <c r="BD8" s="43">
        <f t="shared" si="2"/>
        <v>145</v>
      </c>
      <c r="BE8" s="48">
        <f t="shared" si="10"/>
        <v>-156.68333333333334</v>
      </c>
      <c r="BF8" s="49">
        <f t="shared" si="11"/>
        <v>119.99999993</v>
      </c>
      <c r="BG8" s="43" t="str">
        <f t="shared" si="3"/>
        <v>CAROLINE MACKENZIE</v>
      </c>
      <c r="BH8" s="43" t="str">
        <f t="shared" si="4"/>
        <v>CAROLINE MACKENZIE - F.U. CORSO</v>
      </c>
      <c r="BI8" s="43" t="str">
        <f>VLOOKUP(BG8,Equipos!$A$2:$B$105,2,0)</f>
        <v>LA COMPAÑÍA</v>
      </c>
      <c r="BJ8" s="43" t="str">
        <f t="shared" si="5"/>
        <v>05:53:21</v>
      </c>
      <c r="BK8" s="43" t="e">
        <f>VLOOKUP(BG8,'Base Jinetes FEI'!$M$5:$N$341,2,0)</f>
        <v>#N/A</v>
      </c>
      <c r="BL8" s="43" t="e">
        <f>VLOOKUP(BG8,'Base Jinetes FEI'!$M$5:$O$341,3,0)</f>
        <v>#N/A</v>
      </c>
      <c r="BN8" s="43">
        <f t="shared" si="6"/>
        <v>1</v>
      </c>
      <c r="BO8" s="43">
        <v>8</v>
      </c>
    </row>
    <row r="9" spans="1:67" ht="14.4" customHeight="1" x14ac:dyDescent="0.3">
      <c r="A9" s="43" t="str">
        <f t="shared" si="12"/>
        <v>LLAYLLAY 19 I</v>
      </c>
      <c r="B9" s="43" t="str">
        <f t="shared" si="13"/>
        <v>FEI</v>
      </c>
      <c r="C9" s="43">
        <f t="shared" si="14"/>
        <v>120</v>
      </c>
      <c r="D9" s="43">
        <f t="shared" si="14"/>
        <v>120</v>
      </c>
      <c r="E9" s="43" t="str">
        <f t="shared" si="16"/>
        <v>AD</v>
      </c>
      <c r="F9" s="68" t="s">
        <v>94</v>
      </c>
      <c r="G9" s="68" t="s">
        <v>105</v>
      </c>
      <c r="H9" s="68" t="s">
        <v>96</v>
      </c>
      <c r="I9" s="68" t="s">
        <v>96</v>
      </c>
      <c r="J9" s="68" t="s">
        <v>1067</v>
      </c>
      <c r="K9" s="68" t="s">
        <v>88</v>
      </c>
      <c r="L9" s="68" t="s">
        <v>89</v>
      </c>
      <c r="M9" s="68" t="s">
        <v>1258</v>
      </c>
      <c r="N9" s="68" t="s">
        <v>1259</v>
      </c>
      <c r="O9" s="68"/>
      <c r="P9" s="68" t="s">
        <v>96</v>
      </c>
      <c r="Q9" s="68"/>
      <c r="R9" s="68" t="s">
        <v>96</v>
      </c>
      <c r="S9" s="68" t="s">
        <v>97</v>
      </c>
      <c r="T9" s="68" t="s">
        <v>96</v>
      </c>
      <c r="U9" s="68" t="s">
        <v>796</v>
      </c>
      <c r="V9" s="68" t="s">
        <v>1260</v>
      </c>
      <c r="W9" s="68"/>
      <c r="X9" s="68" t="s">
        <v>1261</v>
      </c>
      <c r="Y9" s="68" t="s">
        <v>877</v>
      </c>
      <c r="Z9" s="68" t="s">
        <v>1262</v>
      </c>
      <c r="AA9" s="68"/>
      <c r="AB9" s="68" t="s">
        <v>1263</v>
      </c>
      <c r="AC9" s="68" t="s">
        <v>579</v>
      </c>
      <c r="AD9" s="68" t="s">
        <v>1264</v>
      </c>
      <c r="AE9" s="68" t="s">
        <v>266</v>
      </c>
      <c r="AF9" s="68" t="s">
        <v>1265</v>
      </c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>
        <v>16.350000000000001</v>
      </c>
      <c r="AY9" s="68">
        <v>22025</v>
      </c>
      <c r="AZ9" s="47" t="str">
        <f t="shared" si="0"/>
        <v>NA</v>
      </c>
      <c r="BA9" s="47" t="str">
        <f t="shared" si="1"/>
        <v>120/160 AD</v>
      </c>
      <c r="BB9" s="43" t="str">
        <f t="shared" si="8"/>
        <v>NA</v>
      </c>
      <c r="BC9" s="43" t="str">
        <f t="shared" si="9"/>
        <v>NA</v>
      </c>
      <c r="BD9" s="43">
        <f t="shared" si="2"/>
        <v>0</v>
      </c>
      <c r="BE9" s="48" t="e">
        <f t="shared" si="10"/>
        <v>#VALUE!</v>
      </c>
      <c r="BF9" s="49">
        <f t="shared" si="11"/>
        <v>0</v>
      </c>
      <c r="BG9" s="43" t="str">
        <f t="shared" si="3"/>
        <v>DAVID RAMIREZ AGUILERA</v>
      </c>
      <c r="BH9" s="43" t="str">
        <f t="shared" si="4"/>
        <v>DAVID RAMIREZ AGUILERA - MONONA</v>
      </c>
      <c r="BI9" s="43" t="e">
        <f>VLOOKUP(BG9,Equipos!$A$2:$B$105,2,0)</f>
        <v>#N/A</v>
      </c>
      <c r="BJ9" s="43" t="str">
        <f t="shared" si="5"/>
        <v>05:53:21</v>
      </c>
      <c r="BK9" s="43" t="e">
        <f>VLOOKUP(BG9,'Base Jinetes FEI'!$M$5:$N$341,2,0)</f>
        <v>#N/A</v>
      </c>
      <c r="BL9" s="43" t="e">
        <f>VLOOKUP(BG9,'Base Jinetes FEI'!$M$5:$O$341,3,0)</f>
        <v>#N/A</v>
      </c>
      <c r="BN9" s="43">
        <f t="shared" si="6"/>
        <v>0</v>
      </c>
      <c r="BO9" s="43">
        <v>9</v>
      </c>
    </row>
    <row r="10" spans="1:67" ht="14.4" customHeight="1" x14ac:dyDescent="0.3">
      <c r="A10" s="43" t="str">
        <f t="shared" si="12"/>
        <v>LLAYLLAY 19 I</v>
      </c>
      <c r="B10" s="43" t="str">
        <f t="shared" si="13"/>
        <v>FEI</v>
      </c>
      <c r="C10" s="43">
        <f t="shared" si="14"/>
        <v>120</v>
      </c>
      <c r="D10" s="43">
        <f t="shared" si="14"/>
        <v>120</v>
      </c>
      <c r="E10" s="43" t="str">
        <f t="shared" si="16"/>
        <v>AD</v>
      </c>
      <c r="F10" s="68" t="s">
        <v>125</v>
      </c>
      <c r="G10" s="68" t="s">
        <v>105</v>
      </c>
      <c r="H10" s="68" t="s">
        <v>96</v>
      </c>
      <c r="I10" s="68" t="s">
        <v>96</v>
      </c>
      <c r="J10" s="68" t="s">
        <v>1266</v>
      </c>
      <c r="K10" s="68" t="s">
        <v>173</v>
      </c>
      <c r="L10" s="68" t="s">
        <v>174</v>
      </c>
      <c r="M10" s="68" t="s">
        <v>1267</v>
      </c>
      <c r="N10" s="68" t="s">
        <v>869</v>
      </c>
      <c r="O10" s="68"/>
      <c r="P10" s="68" t="s">
        <v>96</v>
      </c>
      <c r="Q10" s="68"/>
      <c r="R10" s="68" t="s">
        <v>96</v>
      </c>
      <c r="S10" s="68" t="s">
        <v>97</v>
      </c>
      <c r="T10" s="68" t="s">
        <v>96</v>
      </c>
      <c r="U10" s="68" t="s">
        <v>1268</v>
      </c>
      <c r="V10" s="68" t="s">
        <v>1269</v>
      </c>
      <c r="W10" s="68"/>
      <c r="X10" s="68" t="s">
        <v>1225</v>
      </c>
      <c r="Y10" s="68" t="s">
        <v>584</v>
      </c>
      <c r="Z10" s="68" t="s">
        <v>1270</v>
      </c>
      <c r="AA10" s="68" t="s">
        <v>266</v>
      </c>
      <c r="AB10" s="68" t="s">
        <v>1271</v>
      </c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>
        <v>16.739999999999998</v>
      </c>
      <c r="AY10" s="68">
        <v>15053</v>
      </c>
      <c r="AZ10" s="47" t="str">
        <f t="shared" si="0"/>
        <v>NA</v>
      </c>
      <c r="BA10" s="47" t="str">
        <f t="shared" si="1"/>
        <v>120/160 AD</v>
      </c>
      <c r="BB10" s="43" t="str">
        <f t="shared" si="8"/>
        <v>NA</v>
      </c>
      <c r="BC10" s="43" t="str">
        <f t="shared" si="9"/>
        <v>NA</v>
      </c>
      <c r="BD10" s="43">
        <f t="shared" si="2"/>
        <v>0</v>
      </c>
      <c r="BE10" s="48" t="e">
        <f t="shared" si="10"/>
        <v>#VALUE!</v>
      </c>
      <c r="BF10" s="49">
        <f t="shared" si="11"/>
        <v>0</v>
      </c>
      <c r="BG10" s="43" t="str">
        <f t="shared" si="3"/>
        <v>NICOLE HAMMERSLEY FONK</v>
      </c>
      <c r="BH10" s="43" t="str">
        <f t="shared" si="4"/>
        <v>NICOLE HAMMERSLEY FONK - CL LEYLANI</v>
      </c>
      <c r="BI10" s="43" t="str">
        <f>VLOOKUP(BG10,Equipos!$A$2:$B$105,2,0)</f>
        <v>EL MOLINO A</v>
      </c>
      <c r="BJ10" s="43" t="str">
        <f t="shared" si="5"/>
        <v>05:53:21</v>
      </c>
      <c r="BK10" s="43" t="e">
        <f>VLOOKUP(BG10,'Base Jinetes FEI'!$M$5:$N$341,2,0)</f>
        <v>#N/A</v>
      </c>
      <c r="BL10" s="43" t="e">
        <f>VLOOKUP(BG10,'Base Jinetes FEI'!$M$5:$O$341,3,0)</f>
        <v>#N/A</v>
      </c>
      <c r="BN10" s="43">
        <f t="shared" si="6"/>
        <v>0</v>
      </c>
      <c r="BO10" s="43">
        <v>10</v>
      </c>
    </row>
    <row r="11" spans="1:67" ht="14.4" customHeight="1" x14ac:dyDescent="0.3">
      <c r="A11" s="43" t="str">
        <f t="shared" si="12"/>
        <v>LLAYLLAY 19 I</v>
      </c>
      <c r="B11" s="43" t="str">
        <f t="shared" si="13"/>
        <v>FEI</v>
      </c>
      <c r="C11" s="43">
        <f t="shared" si="14"/>
        <v>120</v>
      </c>
      <c r="D11" s="43">
        <f t="shared" si="14"/>
        <v>120</v>
      </c>
      <c r="E11" s="43" t="str">
        <f t="shared" si="16"/>
        <v>AD</v>
      </c>
      <c r="F11" s="68" t="s">
        <v>128</v>
      </c>
      <c r="G11" s="68" t="s">
        <v>105</v>
      </c>
      <c r="H11" s="68" t="s">
        <v>96</v>
      </c>
      <c r="I11" s="68" t="s">
        <v>96</v>
      </c>
      <c r="J11" s="68" t="s">
        <v>1089</v>
      </c>
      <c r="K11" s="68" t="s">
        <v>120</v>
      </c>
      <c r="L11" s="68" t="s">
        <v>121</v>
      </c>
      <c r="M11" s="68" t="s">
        <v>1272</v>
      </c>
      <c r="N11" s="68" t="s">
        <v>304</v>
      </c>
      <c r="O11" s="68"/>
      <c r="P11" s="68" t="s">
        <v>96</v>
      </c>
      <c r="Q11" s="68"/>
      <c r="R11" s="68" t="s">
        <v>96</v>
      </c>
      <c r="S11" s="68" t="s">
        <v>97</v>
      </c>
      <c r="T11" s="68" t="s">
        <v>96</v>
      </c>
      <c r="U11" s="68" t="s">
        <v>501</v>
      </c>
      <c r="V11" s="68" t="s">
        <v>1273</v>
      </c>
      <c r="W11" s="68"/>
      <c r="X11" s="68" t="s">
        <v>1274</v>
      </c>
      <c r="Y11" s="68" t="s">
        <v>561</v>
      </c>
      <c r="Z11" s="68" t="s">
        <v>1275</v>
      </c>
      <c r="AA11" s="68" t="s">
        <v>266</v>
      </c>
      <c r="AB11" s="68" t="s">
        <v>1276</v>
      </c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>
        <v>16.5</v>
      </c>
      <c r="AY11" s="68">
        <v>15275</v>
      </c>
      <c r="AZ11" s="47" t="str">
        <f t="shared" si="0"/>
        <v>NA</v>
      </c>
      <c r="BA11" s="47" t="str">
        <f t="shared" si="1"/>
        <v>120/160 AD</v>
      </c>
      <c r="BB11" s="43" t="str">
        <f t="shared" si="8"/>
        <v>NA</v>
      </c>
      <c r="BC11" s="43" t="str">
        <f t="shared" si="9"/>
        <v>NA</v>
      </c>
      <c r="BD11" s="43">
        <f t="shared" si="2"/>
        <v>0</v>
      </c>
      <c r="BE11" s="48" t="e">
        <f t="shared" si="10"/>
        <v>#VALUE!</v>
      </c>
      <c r="BF11" s="49">
        <f t="shared" si="11"/>
        <v>0</v>
      </c>
      <c r="BG11" s="43" t="str">
        <f t="shared" si="3"/>
        <v>ANDRE ALVAREZ</v>
      </c>
      <c r="BH11" s="43" t="str">
        <f t="shared" si="4"/>
        <v>ANDRE ALVAREZ - FUERZA BRUTA SA</v>
      </c>
      <c r="BI11" s="43" t="e">
        <f>VLOOKUP(BG11,Equipos!$A$2:$B$105,2,0)</f>
        <v>#N/A</v>
      </c>
      <c r="BJ11" s="43" t="str">
        <f t="shared" si="5"/>
        <v>05:53:21</v>
      </c>
      <c r="BK11" s="43" t="e">
        <f>VLOOKUP(BG11,'Base Jinetes FEI'!$M$5:$N$341,2,0)</f>
        <v>#N/A</v>
      </c>
      <c r="BL11" s="43" t="e">
        <f>VLOOKUP(BG11,'Base Jinetes FEI'!$M$5:$O$341,3,0)</f>
        <v>#N/A</v>
      </c>
      <c r="BN11" s="43">
        <f t="shared" si="6"/>
        <v>0</v>
      </c>
      <c r="BO11" s="43">
        <v>11</v>
      </c>
    </row>
    <row r="12" spans="1:67" ht="14.4" customHeight="1" x14ac:dyDescent="0.3">
      <c r="A12" s="43" t="str">
        <f t="shared" si="12"/>
        <v>LLAYLLAY 19 I</v>
      </c>
      <c r="B12" s="43" t="str">
        <f t="shared" si="13"/>
        <v>FEI</v>
      </c>
      <c r="C12" s="43">
        <f t="shared" si="14"/>
        <v>120</v>
      </c>
      <c r="D12" s="43">
        <f t="shared" si="14"/>
        <v>120</v>
      </c>
      <c r="E12" s="43" t="str">
        <f t="shared" si="16"/>
        <v>AD</v>
      </c>
      <c r="F12" s="68" t="s">
        <v>129</v>
      </c>
      <c r="G12" s="68" t="s">
        <v>105</v>
      </c>
      <c r="H12" s="68" t="s">
        <v>96</v>
      </c>
      <c r="I12" s="68" t="s">
        <v>96</v>
      </c>
      <c r="J12" s="68" t="s">
        <v>1277</v>
      </c>
      <c r="K12" s="68" t="s">
        <v>157</v>
      </c>
      <c r="L12" s="68" t="s">
        <v>144</v>
      </c>
      <c r="M12" s="68" t="s">
        <v>294</v>
      </c>
      <c r="N12" s="68" t="s">
        <v>197</v>
      </c>
      <c r="O12" s="68"/>
      <c r="P12" s="68" t="s">
        <v>96</v>
      </c>
      <c r="Q12" s="68"/>
      <c r="R12" s="68" t="s">
        <v>96</v>
      </c>
      <c r="S12" s="68" t="s">
        <v>97</v>
      </c>
      <c r="T12" s="68" t="s">
        <v>96</v>
      </c>
      <c r="U12" s="68" t="s">
        <v>861</v>
      </c>
      <c r="V12" s="68" t="s">
        <v>1278</v>
      </c>
      <c r="W12" s="68" t="s">
        <v>266</v>
      </c>
      <c r="X12" s="68" t="s">
        <v>1279</v>
      </c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>
        <v>17.68</v>
      </c>
      <c r="AY12" s="68">
        <v>8147</v>
      </c>
      <c r="AZ12" s="47" t="str">
        <f t="shared" si="0"/>
        <v>NA</v>
      </c>
      <c r="BA12" s="47" t="str">
        <f t="shared" si="1"/>
        <v>120/160 AD</v>
      </c>
      <c r="BB12" s="43" t="str">
        <f t="shared" si="8"/>
        <v>NA</v>
      </c>
      <c r="BC12" s="43" t="str">
        <f t="shared" si="9"/>
        <v>NA</v>
      </c>
      <c r="BD12" s="43">
        <f t="shared" si="2"/>
        <v>0</v>
      </c>
      <c r="BE12" s="48" t="e">
        <f t="shared" si="10"/>
        <v>#VALUE!</v>
      </c>
      <c r="BF12" s="49">
        <f t="shared" si="11"/>
        <v>0</v>
      </c>
      <c r="BG12" s="43" t="str">
        <f t="shared" si="3"/>
        <v>CLAUDIO CORNEJO CABEZAS</v>
      </c>
      <c r="BH12" s="43" t="str">
        <f t="shared" si="4"/>
        <v>CLAUDIO CORNEJO CABEZAS - TAABORA</v>
      </c>
      <c r="BI12" s="43" t="str">
        <f>VLOOKUP(BG12,Equipos!$A$2:$B$105,2,0)</f>
        <v>RINCONADA A</v>
      </c>
      <c r="BJ12" s="43" t="str">
        <f t="shared" si="5"/>
        <v>05:53:21</v>
      </c>
      <c r="BK12" s="43" t="e">
        <f>VLOOKUP(BG12,'Base Jinetes FEI'!$M$5:$N$341,2,0)</f>
        <v>#N/A</v>
      </c>
      <c r="BL12" s="43" t="e">
        <f>VLOOKUP(BG12,'Base Jinetes FEI'!$M$5:$O$341,3,0)</f>
        <v>#N/A</v>
      </c>
      <c r="BN12" s="43">
        <f t="shared" si="6"/>
        <v>0</v>
      </c>
      <c r="BO12" s="43">
        <v>12</v>
      </c>
    </row>
    <row r="13" spans="1:67" ht="14.4" customHeight="1" x14ac:dyDescent="0.3">
      <c r="A13" s="43" t="str">
        <f t="shared" si="12"/>
        <v>LLAYLLAY 19 I</v>
      </c>
      <c r="B13" s="43" t="str">
        <f t="shared" si="13"/>
        <v>FEI</v>
      </c>
      <c r="C13" s="43">
        <f t="shared" si="14"/>
        <v>120</v>
      </c>
      <c r="D13" s="43">
        <f t="shared" si="14"/>
        <v>120</v>
      </c>
      <c r="E13" s="43" t="str">
        <f t="shared" si="16"/>
        <v>AD</v>
      </c>
      <c r="F13" s="68" t="s">
        <v>98</v>
      </c>
      <c r="G13" s="68" t="s">
        <v>105</v>
      </c>
      <c r="H13" s="68" t="s">
        <v>96</v>
      </c>
      <c r="I13" s="68" t="s">
        <v>96</v>
      </c>
      <c r="J13" s="68" t="s">
        <v>1115</v>
      </c>
      <c r="K13" s="68" t="s">
        <v>1116</v>
      </c>
      <c r="L13" s="68" t="s">
        <v>524</v>
      </c>
      <c r="M13" s="68" t="s">
        <v>870</v>
      </c>
      <c r="N13" s="68" t="s">
        <v>871</v>
      </c>
      <c r="O13" s="68"/>
      <c r="P13" s="68" t="s">
        <v>96</v>
      </c>
      <c r="Q13" s="68"/>
      <c r="R13" s="68" t="s">
        <v>96</v>
      </c>
      <c r="S13" s="68" t="s">
        <v>525</v>
      </c>
      <c r="T13" s="68" t="s">
        <v>96</v>
      </c>
      <c r="U13" s="68" t="s">
        <v>308</v>
      </c>
      <c r="V13" s="68" t="s">
        <v>1280</v>
      </c>
      <c r="W13" s="68" t="s">
        <v>163</v>
      </c>
      <c r="X13" s="68" t="s">
        <v>1281</v>
      </c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>
        <v>14.5</v>
      </c>
      <c r="AY13" s="68">
        <v>9931</v>
      </c>
      <c r="AZ13" s="47" t="str">
        <f t="shared" si="0"/>
        <v>NA</v>
      </c>
      <c r="BA13" s="47" t="str">
        <f t="shared" si="1"/>
        <v>120/160 AD</v>
      </c>
      <c r="BB13" s="43" t="str">
        <f t="shared" si="8"/>
        <v>NA</v>
      </c>
      <c r="BC13" s="43" t="str">
        <f t="shared" si="9"/>
        <v>NA</v>
      </c>
      <c r="BD13" s="43">
        <f t="shared" si="2"/>
        <v>0</v>
      </c>
      <c r="BE13" s="48" t="e">
        <f t="shared" si="10"/>
        <v>#VALUE!</v>
      </c>
      <c r="BF13" s="49">
        <f t="shared" si="11"/>
        <v>0</v>
      </c>
      <c r="BG13" s="43" t="str">
        <f t="shared" si="3"/>
        <v>MARIIA SHABLOVSKA</v>
      </c>
      <c r="BH13" s="43" t="str">
        <f t="shared" si="4"/>
        <v>MARIIA SHABLOVSKA - GUSTAVO CERATI</v>
      </c>
      <c r="BI13" s="43" t="e">
        <f>VLOOKUP(BG13,Equipos!$A$2:$B$105,2,0)</f>
        <v>#N/A</v>
      </c>
      <c r="BJ13" s="43" t="str">
        <f t="shared" si="5"/>
        <v>05:53:21</v>
      </c>
      <c r="BK13" s="43" t="e">
        <f>VLOOKUP(BG13,'Base Jinetes FEI'!$M$5:$N$341,2,0)</f>
        <v>#N/A</v>
      </c>
      <c r="BL13" s="43" t="e">
        <f>VLOOKUP(BG13,'Base Jinetes FEI'!$M$5:$O$341,3,0)</f>
        <v>#N/A</v>
      </c>
      <c r="BN13" s="43">
        <f t="shared" si="6"/>
        <v>0</v>
      </c>
      <c r="BO13" s="43">
        <v>13</v>
      </c>
    </row>
    <row r="14" spans="1:67" ht="14.4" customHeight="1" x14ac:dyDescent="0.3">
      <c r="A14" s="43" t="str">
        <f t="shared" si="12"/>
        <v>LLAYLLAY 19 I</v>
      </c>
      <c r="B14" s="43" t="str">
        <f t="shared" si="13"/>
        <v>FEI</v>
      </c>
      <c r="C14" s="43">
        <f t="shared" si="14"/>
        <v>120</v>
      </c>
      <c r="D14" s="43">
        <f t="shared" si="14"/>
        <v>120</v>
      </c>
      <c r="E14" s="43" t="str">
        <f t="shared" si="16"/>
        <v>AD</v>
      </c>
      <c r="F14" s="68" t="s">
        <v>151</v>
      </c>
      <c r="G14" s="68" t="s">
        <v>105</v>
      </c>
      <c r="H14" s="68" t="s">
        <v>96</v>
      </c>
      <c r="I14" s="68" t="s">
        <v>96</v>
      </c>
      <c r="J14" s="68" t="s">
        <v>1117</v>
      </c>
      <c r="K14" s="68" t="s">
        <v>88</v>
      </c>
      <c r="L14" s="68" t="s">
        <v>183</v>
      </c>
      <c r="M14" s="68" t="s">
        <v>1118</v>
      </c>
      <c r="N14" s="68" t="s">
        <v>775</v>
      </c>
      <c r="O14" s="68"/>
      <c r="P14" s="68" t="s">
        <v>96</v>
      </c>
      <c r="Q14" s="68"/>
      <c r="R14" s="68" t="s">
        <v>96</v>
      </c>
      <c r="S14" s="68" t="s">
        <v>97</v>
      </c>
      <c r="T14" s="68" t="s">
        <v>96</v>
      </c>
      <c r="U14" s="68" t="s">
        <v>1171</v>
      </c>
      <c r="V14" s="68" t="s">
        <v>1282</v>
      </c>
      <c r="W14" s="68" t="s">
        <v>1283</v>
      </c>
      <c r="X14" s="68" t="s">
        <v>1284</v>
      </c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>
        <v>13.32</v>
      </c>
      <c r="AY14" s="68">
        <v>10810</v>
      </c>
      <c r="AZ14" s="47" t="str">
        <f t="shared" si="0"/>
        <v>NA</v>
      </c>
      <c r="BA14" s="47" t="str">
        <f t="shared" si="1"/>
        <v>120/160 AD</v>
      </c>
      <c r="BB14" s="43" t="str">
        <f t="shared" si="8"/>
        <v>NA</v>
      </c>
      <c r="BC14" s="43" t="str">
        <f t="shared" si="9"/>
        <v>NA</v>
      </c>
      <c r="BD14" s="43">
        <f t="shared" si="2"/>
        <v>0</v>
      </c>
      <c r="BE14" s="48" t="e">
        <f t="shared" si="10"/>
        <v>#VALUE!</v>
      </c>
      <c r="BF14" s="49">
        <f t="shared" si="11"/>
        <v>0</v>
      </c>
      <c r="BG14" s="43" t="str">
        <f t="shared" si="3"/>
        <v>DAVID RAMIREZ FUENTES</v>
      </c>
      <c r="BH14" s="43" t="str">
        <f t="shared" si="4"/>
        <v>DAVID RAMIREZ FUENTES - WOLVERINE</v>
      </c>
      <c r="BI14" s="43" t="e">
        <f>VLOOKUP(BG14,Equipos!$A$2:$B$105,2,0)</f>
        <v>#N/A</v>
      </c>
      <c r="BJ14" s="43" t="str">
        <f>BJ15</f>
        <v>05:53:21</v>
      </c>
      <c r="BK14" s="43" t="e">
        <f>VLOOKUP(BG14,'Base Jinetes FEI'!$M$5:$N$341,2,0)</f>
        <v>#N/A</v>
      </c>
      <c r="BL14" s="43" t="e">
        <f>VLOOKUP(BG14,'Base Jinetes FEI'!$M$5:$O$341,3,0)</f>
        <v>#N/A</v>
      </c>
      <c r="BN14" s="43">
        <f t="shared" si="6"/>
        <v>0</v>
      </c>
      <c r="BO14" s="43">
        <v>14</v>
      </c>
    </row>
    <row r="15" spans="1:67" ht="14.4" customHeight="1" x14ac:dyDescent="0.3">
      <c r="A15" s="43" t="str">
        <f t="shared" si="12"/>
        <v>LLAYLLAY 19 I</v>
      </c>
      <c r="B15" s="43" t="str">
        <f t="shared" si="13"/>
        <v>FEI</v>
      </c>
      <c r="C15" s="43">
        <f t="shared" si="14"/>
        <v>120</v>
      </c>
      <c r="D15" s="43">
        <f t="shared" si="14"/>
        <v>120</v>
      </c>
      <c r="E15" s="43" t="s">
        <v>52</v>
      </c>
      <c r="F15" s="68" t="s">
        <v>106</v>
      </c>
      <c r="G15" s="68" t="s">
        <v>95</v>
      </c>
      <c r="H15" s="68" t="s">
        <v>96</v>
      </c>
      <c r="I15" s="68" t="s">
        <v>96</v>
      </c>
      <c r="J15" s="68" t="s">
        <v>1285</v>
      </c>
      <c r="K15" s="68" t="s">
        <v>386</v>
      </c>
      <c r="L15" s="68" t="s">
        <v>374</v>
      </c>
      <c r="M15" s="68" t="s">
        <v>1286</v>
      </c>
      <c r="N15" s="68" t="s">
        <v>1287</v>
      </c>
      <c r="O15" s="68"/>
      <c r="P15" s="68" t="s">
        <v>96</v>
      </c>
      <c r="Q15" s="68"/>
      <c r="R15" s="68" t="s">
        <v>96</v>
      </c>
      <c r="S15" s="68" t="s">
        <v>97</v>
      </c>
      <c r="T15" s="68" t="s">
        <v>96</v>
      </c>
      <c r="U15" s="68" t="s">
        <v>779</v>
      </c>
      <c r="V15" s="68" t="s">
        <v>723</v>
      </c>
      <c r="W15" s="68"/>
      <c r="X15" s="68" t="s">
        <v>1279</v>
      </c>
      <c r="Y15" s="68" t="s">
        <v>158</v>
      </c>
      <c r="Z15" s="68" t="s">
        <v>282</v>
      </c>
      <c r="AA15" s="68"/>
      <c r="AB15" s="68" t="s">
        <v>1288</v>
      </c>
      <c r="AC15" s="68" t="s">
        <v>860</v>
      </c>
      <c r="AD15" s="68" t="s">
        <v>1289</v>
      </c>
      <c r="AE15" s="68"/>
      <c r="AF15" s="68" t="s">
        <v>1290</v>
      </c>
      <c r="AG15" s="68" t="s">
        <v>637</v>
      </c>
      <c r="AH15" s="68" t="s">
        <v>1291</v>
      </c>
      <c r="AI15" s="68"/>
      <c r="AJ15" s="68" t="s">
        <v>1292</v>
      </c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>
        <v>20.38</v>
      </c>
      <c r="AY15" s="68">
        <v>21201</v>
      </c>
      <c r="AZ15" s="47">
        <f t="shared" si="0"/>
        <v>21201</v>
      </c>
      <c r="BA15" s="47" t="str">
        <f t="shared" si="1"/>
        <v>120/160 YR</v>
      </c>
      <c r="BB15" s="43">
        <f t="shared" si="8"/>
        <v>1</v>
      </c>
      <c r="BC15" s="43" t="str">
        <f t="shared" si="9"/>
        <v>05:53:21</v>
      </c>
      <c r="BD15" s="43">
        <f t="shared" si="2"/>
        <v>200</v>
      </c>
      <c r="BE15" s="48">
        <f t="shared" si="10"/>
        <v>0</v>
      </c>
      <c r="BF15" s="49">
        <f>IF(BB15="NA",0,MAX(D15-0.00000001*F15,D15+BD15+BE15))</f>
        <v>320</v>
      </c>
      <c r="BG15" s="43" t="str">
        <f t="shared" si="3"/>
        <v>PAULA LLORENS CLARK</v>
      </c>
      <c r="BH15" s="43" t="str">
        <f t="shared" si="4"/>
        <v>PAULA LLORENS CLARK - S H CIRO</v>
      </c>
      <c r="BI15" s="43" t="str">
        <f>VLOOKUP(BG15,Equipos!$A$2:$B$105,2,0)</f>
        <v>SANDEK 1</v>
      </c>
      <c r="BJ15" s="43" t="str">
        <f t="shared" ref="BJ15:BJ65" si="18">IF(BB15=1,BC15,BJ14)</f>
        <v>05:53:21</v>
      </c>
      <c r="BK15" s="43" t="e">
        <f>VLOOKUP(BG15,'Base Jinetes FEI'!$M$5:$N$341,2,0)</f>
        <v>#N/A</v>
      </c>
      <c r="BL15" s="43" t="e">
        <f>VLOOKUP(BG15,'Base Jinetes FEI'!$M$5:$O$341,3,0)</f>
        <v>#N/A</v>
      </c>
      <c r="BN15" s="43">
        <f t="shared" si="6"/>
        <v>1</v>
      </c>
      <c r="BO15" s="43">
        <v>15</v>
      </c>
    </row>
    <row r="16" spans="1:67" ht="14.4" customHeight="1" x14ac:dyDescent="0.3">
      <c r="A16" s="43" t="str">
        <f t="shared" si="12"/>
        <v>LLAYLLAY 19 I</v>
      </c>
      <c r="B16" s="43" t="str">
        <f t="shared" si="13"/>
        <v>FEI</v>
      </c>
      <c r="C16" s="43">
        <f t="shared" si="14"/>
        <v>120</v>
      </c>
      <c r="D16" s="43">
        <f t="shared" si="14"/>
        <v>120</v>
      </c>
      <c r="E16" s="43" t="str">
        <f t="shared" si="16"/>
        <v>YR</v>
      </c>
      <c r="F16" s="68" t="s">
        <v>107</v>
      </c>
      <c r="G16" s="68" t="s">
        <v>95</v>
      </c>
      <c r="H16" s="68" t="s">
        <v>96</v>
      </c>
      <c r="I16" s="68" t="s">
        <v>96</v>
      </c>
      <c r="J16" s="68" t="s">
        <v>859</v>
      </c>
      <c r="K16" s="68" t="s">
        <v>383</v>
      </c>
      <c r="L16" s="68" t="s">
        <v>384</v>
      </c>
      <c r="M16" s="68" t="s">
        <v>1123</v>
      </c>
      <c r="N16" s="68" t="s">
        <v>1124</v>
      </c>
      <c r="O16" s="68"/>
      <c r="P16" s="68" t="s">
        <v>96</v>
      </c>
      <c r="Q16" s="68"/>
      <c r="R16" s="68" t="s">
        <v>96</v>
      </c>
      <c r="S16" s="68" t="s">
        <v>97</v>
      </c>
      <c r="T16" s="68" t="s">
        <v>96</v>
      </c>
      <c r="U16" s="68" t="s">
        <v>846</v>
      </c>
      <c r="V16" s="68" t="s">
        <v>1293</v>
      </c>
      <c r="W16" s="68"/>
      <c r="X16" s="68" t="s">
        <v>1294</v>
      </c>
      <c r="Y16" s="68" t="s">
        <v>546</v>
      </c>
      <c r="Z16" s="68" t="s">
        <v>1295</v>
      </c>
      <c r="AA16" s="68"/>
      <c r="AB16" s="68" t="s">
        <v>1296</v>
      </c>
      <c r="AC16" s="68" t="s">
        <v>994</v>
      </c>
      <c r="AD16" s="68" t="s">
        <v>1297</v>
      </c>
      <c r="AE16" s="68"/>
      <c r="AF16" s="68" t="s">
        <v>1298</v>
      </c>
      <c r="AG16" s="68" t="s">
        <v>770</v>
      </c>
      <c r="AH16" s="68" t="s">
        <v>1021</v>
      </c>
      <c r="AI16" s="68"/>
      <c r="AJ16" s="68" t="s">
        <v>1299</v>
      </c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>
        <v>19.78</v>
      </c>
      <c r="AY16" s="68">
        <v>21839</v>
      </c>
      <c r="AZ16" s="47">
        <f t="shared" si="0"/>
        <v>21839</v>
      </c>
      <c r="BA16" s="47" t="str">
        <f t="shared" si="1"/>
        <v>120/160 YR</v>
      </c>
      <c r="BB16" s="43">
        <f t="shared" si="8"/>
        <v>2</v>
      </c>
      <c r="BC16" s="43" t="str">
        <f t="shared" si="9"/>
        <v>06:03:59</v>
      </c>
      <c r="BD16" s="43">
        <f t="shared" si="2"/>
        <v>195</v>
      </c>
      <c r="BE16" s="48">
        <f t="shared" si="10"/>
        <v>-10.633333333333333</v>
      </c>
      <c r="BF16" s="49">
        <f t="shared" si="11"/>
        <v>304.36666666666667</v>
      </c>
      <c r="BG16" s="43" t="str">
        <f t="shared" si="3"/>
        <v>FRANCISCO  EGUIGUREN VALDÉS</v>
      </c>
      <c r="BH16" s="43" t="str">
        <f t="shared" si="4"/>
        <v>FRANCISCO  EGUIGUREN VALDÉS - OBI WAN</v>
      </c>
      <c r="BI16" s="43" t="str">
        <f>VLOOKUP(BG16,Equipos!$A$2:$B$105,2,0)</f>
        <v>EL QUILLAY</v>
      </c>
      <c r="BJ16" s="43" t="str">
        <f t="shared" si="18"/>
        <v>05:53:21</v>
      </c>
      <c r="BK16" s="43" t="e">
        <f>VLOOKUP(BG16,'Base Jinetes FEI'!$M$5:$N$341,2,0)</f>
        <v>#N/A</v>
      </c>
      <c r="BL16" s="43" t="e">
        <f>VLOOKUP(BG16,'Base Jinetes FEI'!$M$5:$O$341,3,0)</f>
        <v>#N/A</v>
      </c>
      <c r="BN16" s="43">
        <f t="shared" si="6"/>
        <v>1</v>
      </c>
      <c r="BO16" s="43">
        <v>16</v>
      </c>
    </row>
    <row r="17" spans="1:67" ht="14.4" customHeight="1" x14ac:dyDescent="0.3">
      <c r="A17" s="43" t="str">
        <f t="shared" si="12"/>
        <v>LLAYLLAY 19 I</v>
      </c>
      <c r="B17" s="43" t="str">
        <f t="shared" si="13"/>
        <v>FEI</v>
      </c>
      <c r="C17" s="43">
        <f t="shared" si="14"/>
        <v>120</v>
      </c>
      <c r="D17" s="43">
        <f t="shared" si="14"/>
        <v>120</v>
      </c>
      <c r="E17" s="43" t="str">
        <f t="shared" si="16"/>
        <v>YR</v>
      </c>
      <c r="F17" s="68" t="s">
        <v>109</v>
      </c>
      <c r="G17" s="68" t="s">
        <v>95</v>
      </c>
      <c r="H17" s="68" t="s">
        <v>96</v>
      </c>
      <c r="I17" s="68" t="s">
        <v>96</v>
      </c>
      <c r="J17" s="68" t="s">
        <v>1078</v>
      </c>
      <c r="K17" s="68" t="s">
        <v>192</v>
      </c>
      <c r="L17" s="68" t="s">
        <v>142</v>
      </c>
      <c r="M17" s="68"/>
      <c r="N17" s="68" t="s">
        <v>240</v>
      </c>
      <c r="O17" s="68"/>
      <c r="P17" s="68" t="s">
        <v>96</v>
      </c>
      <c r="Q17" s="68"/>
      <c r="R17" s="68" t="s">
        <v>96</v>
      </c>
      <c r="S17" s="68" t="s">
        <v>97</v>
      </c>
      <c r="T17" s="68" t="s">
        <v>96</v>
      </c>
      <c r="U17" s="68" t="s">
        <v>1300</v>
      </c>
      <c r="V17" s="68" t="s">
        <v>1064</v>
      </c>
      <c r="W17" s="68"/>
      <c r="X17" s="68" t="s">
        <v>1301</v>
      </c>
      <c r="Y17" s="68" t="s">
        <v>761</v>
      </c>
      <c r="Z17" s="68" t="s">
        <v>1302</v>
      </c>
      <c r="AA17" s="68"/>
      <c r="AB17" s="68" t="s">
        <v>1303</v>
      </c>
      <c r="AC17" s="68" t="s">
        <v>933</v>
      </c>
      <c r="AD17" s="68" t="s">
        <v>1304</v>
      </c>
      <c r="AE17" s="68"/>
      <c r="AF17" s="68" t="s">
        <v>1305</v>
      </c>
      <c r="AG17" s="68" t="s">
        <v>1147</v>
      </c>
      <c r="AH17" s="68" t="s">
        <v>868</v>
      </c>
      <c r="AI17" s="68"/>
      <c r="AJ17" s="68" t="s">
        <v>1248</v>
      </c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>
        <v>18.239999999999998</v>
      </c>
      <c r="AY17" s="68">
        <v>23680</v>
      </c>
      <c r="AZ17" s="47">
        <f t="shared" si="0"/>
        <v>23680</v>
      </c>
      <c r="BA17" s="47" t="str">
        <f t="shared" si="1"/>
        <v>120/160 YR</v>
      </c>
      <c r="BB17" s="43">
        <f t="shared" si="8"/>
        <v>7</v>
      </c>
      <c r="BC17" s="43" t="str">
        <f t="shared" si="9"/>
        <v>06:34:40</v>
      </c>
      <c r="BD17" s="43">
        <f t="shared" si="2"/>
        <v>170</v>
      </c>
      <c r="BE17" s="48">
        <f t="shared" si="10"/>
        <v>-41.31666666666667</v>
      </c>
      <c r="BF17" s="49">
        <f t="shared" si="11"/>
        <v>248.68333333333334</v>
      </c>
      <c r="BG17" s="43" t="str">
        <f t="shared" si="3"/>
        <v>BORJA MAYOL</v>
      </c>
      <c r="BH17" s="43" t="str">
        <f t="shared" si="4"/>
        <v>BORJA MAYOL - ALTAMIRA PETRA</v>
      </c>
      <c r="BI17" s="43" t="e">
        <f>VLOOKUP(BG17,Equipos!$A$2:$B$105,2,0)</f>
        <v>#N/A</v>
      </c>
      <c r="BJ17" s="43" t="str">
        <f t="shared" si="18"/>
        <v>05:53:21</v>
      </c>
      <c r="BK17" s="43" t="e">
        <f>VLOOKUP(BG17,'Base Jinetes FEI'!$M$5:$N$341,2,0)</f>
        <v>#N/A</v>
      </c>
      <c r="BL17" s="43" t="e">
        <f>VLOOKUP(BG17,'Base Jinetes FEI'!$M$5:$O$341,3,0)</f>
        <v>#N/A</v>
      </c>
      <c r="BN17" s="43">
        <f t="shared" si="6"/>
        <v>1</v>
      </c>
      <c r="BO17" s="43">
        <v>17</v>
      </c>
    </row>
    <row r="18" spans="1:67" ht="14.4" customHeight="1" x14ac:dyDescent="0.3">
      <c r="A18" s="43" t="str">
        <f t="shared" si="12"/>
        <v>LLAYLLAY 19 I</v>
      </c>
      <c r="B18" s="43" t="str">
        <f t="shared" si="13"/>
        <v>FEI</v>
      </c>
      <c r="C18" s="43">
        <f t="shared" si="14"/>
        <v>120</v>
      </c>
      <c r="D18" s="43">
        <f t="shared" si="14"/>
        <v>120</v>
      </c>
      <c r="E18" s="43" t="str">
        <f t="shared" si="16"/>
        <v>YR</v>
      </c>
      <c r="F18" s="68" t="s">
        <v>110</v>
      </c>
      <c r="G18" s="68" t="s">
        <v>95</v>
      </c>
      <c r="H18" s="68" t="s">
        <v>96</v>
      </c>
      <c r="I18" s="68" t="s">
        <v>96</v>
      </c>
      <c r="J18" s="68" t="s">
        <v>1140</v>
      </c>
      <c r="K18" s="68" t="s">
        <v>542</v>
      </c>
      <c r="L18" s="68" t="s">
        <v>864</v>
      </c>
      <c r="M18" s="68" t="s">
        <v>1141</v>
      </c>
      <c r="N18" s="68" t="s">
        <v>574</v>
      </c>
      <c r="O18" s="68"/>
      <c r="P18" s="68" t="s">
        <v>96</v>
      </c>
      <c r="Q18" s="68"/>
      <c r="R18" s="68" t="s">
        <v>96</v>
      </c>
      <c r="S18" s="68" t="s">
        <v>502</v>
      </c>
      <c r="T18" s="68" t="s">
        <v>96</v>
      </c>
      <c r="U18" s="68" t="s">
        <v>627</v>
      </c>
      <c r="V18" s="68" t="s">
        <v>366</v>
      </c>
      <c r="W18" s="68"/>
      <c r="X18" s="68" t="s">
        <v>1306</v>
      </c>
      <c r="Y18" s="68" t="s">
        <v>888</v>
      </c>
      <c r="Z18" s="68" t="s">
        <v>1307</v>
      </c>
      <c r="AA18" s="68"/>
      <c r="AB18" s="68" t="s">
        <v>1308</v>
      </c>
      <c r="AC18" s="68" t="s">
        <v>253</v>
      </c>
      <c r="AD18" s="68" t="s">
        <v>1309</v>
      </c>
      <c r="AE18" s="68"/>
      <c r="AF18" s="68" t="s">
        <v>1310</v>
      </c>
      <c r="AG18" s="68" t="s">
        <v>1311</v>
      </c>
      <c r="AH18" s="68" t="s">
        <v>1312</v>
      </c>
      <c r="AI18" s="68"/>
      <c r="AJ18" s="68" t="s">
        <v>1313</v>
      </c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>
        <v>15.17</v>
      </c>
      <c r="AY18" s="68">
        <v>28476</v>
      </c>
      <c r="AZ18" s="47">
        <f t="shared" si="0"/>
        <v>28476</v>
      </c>
      <c r="BA18" s="47" t="str">
        <f t="shared" si="1"/>
        <v>120/160 YR</v>
      </c>
      <c r="BB18" s="43">
        <f t="shared" si="8"/>
        <v>10</v>
      </c>
      <c r="BC18" s="43" t="str">
        <f t="shared" si="9"/>
        <v>07:54:36</v>
      </c>
      <c r="BD18" s="43">
        <f t="shared" si="2"/>
        <v>155</v>
      </c>
      <c r="BE18" s="48">
        <f t="shared" si="10"/>
        <v>-121.25</v>
      </c>
      <c r="BF18" s="49">
        <f t="shared" si="11"/>
        <v>153.75</v>
      </c>
      <c r="BG18" s="43" t="str">
        <f t="shared" si="3"/>
        <v>CAMILA SANCHEZ</v>
      </c>
      <c r="BH18" s="43" t="str">
        <f t="shared" si="4"/>
        <v>CAMILA SANCHEZ - POZO BRUJO AMIR</v>
      </c>
      <c r="BI18" s="43" t="e">
        <f>VLOOKUP(BG18,Equipos!$A$2:$B$105,2,0)</f>
        <v>#N/A</v>
      </c>
      <c r="BJ18" s="43" t="str">
        <f t="shared" si="18"/>
        <v>05:53:21</v>
      </c>
      <c r="BK18" s="43" t="e">
        <f>VLOOKUP(BG18,'Base Jinetes FEI'!$M$5:$N$341,2,0)</f>
        <v>#N/A</v>
      </c>
      <c r="BL18" s="43" t="e">
        <f>VLOOKUP(BG18,'Base Jinetes FEI'!$M$5:$O$341,3,0)</f>
        <v>#N/A</v>
      </c>
      <c r="BN18" s="43">
        <f t="shared" si="6"/>
        <v>1</v>
      </c>
      <c r="BO18" s="43">
        <v>18</v>
      </c>
    </row>
    <row r="19" spans="1:67" ht="14.4" customHeight="1" x14ac:dyDescent="0.3">
      <c r="A19" s="43" t="str">
        <f t="shared" si="12"/>
        <v>LLAYLLAY 19 I</v>
      </c>
      <c r="B19" s="43" t="str">
        <f t="shared" si="13"/>
        <v>FEI</v>
      </c>
      <c r="C19" s="43">
        <f t="shared" si="14"/>
        <v>120</v>
      </c>
      <c r="D19" s="43">
        <f t="shared" si="14"/>
        <v>120</v>
      </c>
      <c r="E19" s="43" t="str">
        <f t="shared" si="16"/>
        <v>YR</v>
      </c>
      <c r="F19" s="68" t="s">
        <v>117</v>
      </c>
      <c r="G19" s="68" t="s">
        <v>95</v>
      </c>
      <c r="H19" s="68" t="s">
        <v>96</v>
      </c>
      <c r="I19" s="68" t="s">
        <v>96</v>
      </c>
      <c r="J19" s="68" t="s">
        <v>1314</v>
      </c>
      <c r="K19" s="68" t="s">
        <v>1315</v>
      </c>
      <c r="L19" s="68" t="s">
        <v>428</v>
      </c>
      <c r="M19" s="68" t="s">
        <v>712</v>
      </c>
      <c r="N19" s="68" t="s">
        <v>713</v>
      </c>
      <c r="O19" s="68"/>
      <c r="P19" s="68" t="s">
        <v>96</v>
      </c>
      <c r="Q19" s="68"/>
      <c r="R19" s="68" t="s">
        <v>96</v>
      </c>
      <c r="S19" s="68" t="s">
        <v>97</v>
      </c>
      <c r="T19" s="68" t="s">
        <v>96</v>
      </c>
      <c r="U19" s="68" t="s">
        <v>759</v>
      </c>
      <c r="V19" s="68" t="s">
        <v>1316</v>
      </c>
      <c r="W19" s="68"/>
      <c r="X19" s="68" t="s">
        <v>1317</v>
      </c>
      <c r="Y19" s="68" t="s">
        <v>498</v>
      </c>
      <c r="Z19" s="68" t="s">
        <v>299</v>
      </c>
      <c r="AA19" s="68"/>
      <c r="AB19" s="68" t="s">
        <v>1318</v>
      </c>
      <c r="AC19" s="68" t="s">
        <v>1319</v>
      </c>
      <c r="AD19" s="68" t="s">
        <v>702</v>
      </c>
      <c r="AE19" s="68"/>
      <c r="AF19" s="68" t="s">
        <v>1320</v>
      </c>
      <c r="AG19" s="68" t="s">
        <v>1321</v>
      </c>
      <c r="AH19" s="68" t="s">
        <v>1322</v>
      </c>
      <c r="AI19" s="68"/>
      <c r="AJ19" s="68" t="s">
        <v>1323</v>
      </c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>
        <v>14.42</v>
      </c>
      <c r="AY19" s="68">
        <v>29956</v>
      </c>
      <c r="AZ19" s="47">
        <f t="shared" si="0"/>
        <v>29956</v>
      </c>
      <c r="BA19" s="47" t="str">
        <f t="shared" si="1"/>
        <v>120/160 YR</v>
      </c>
      <c r="BB19" s="43">
        <f t="shared" si="8"/>
        <v>11</v>
      </c>
      <c r="BC19" s="43" t="str">
        <f t="shared" si="9"/>
        <v>08:19:16</v>
      </c>
      <c r="BD19" s="43">
        <f t="shared" si="2"/>
        <v>150</v>
      </c>
      <c r="BE19" s="48">
        <f t="shared" si="10"/>
        <v>-145.91666666666666</v>
      </c>
      <c r="BF19" s="49">
        <f t="shared" si="11"/>
        <v>124.08333333333334</v>
      </c>
      <c r="BG19" s="43" t="str">
        <f t="shared" si="3"/>
        <v>JESUS MAXIMILIANO CERPA VERA</v>
      </c>
      <c r="BH19" s="43" t="str">
        <f t="shared" si="4"/>
        <v>JESUS MAXIMILIANO CERPA VERA - URKO</v>
      </c>
      <c r="BI19" s="43" t="e">
        <f>VLOOKUP(BG19,Equipos!$A$2:$B$105,2,0)</f>
        <v>#N/A</v>
      </c>
      <c r="BJ19" s="43" t="str">
        <f t="shared" si="18"/>
        <v>05:53:21</v>
      </c>
      <c r="BK19" s="43" t="e">
        <f>VLOOKUP(BG19,'Base Jinetes FEI'!$M$5:$N$341,2,0)</f>
        <v>#N/A</v>
      </c>
      <c r="BL19" s="43" t="e">
        <f>VLOOKUP(BG19,'Base Jinetes FEI'!$M$5:$O$341,3,0)</f>
        <v>#N/A</v>
      </c>
      <c r="BN19" s="43">
        <f t="shared" si="6"/>
        <v>1</v>
      </c>
      <c r="BO19" s="43">
        <v>19</v>
      </c>
    </row>
    <row r="20" spans="1:67" ht="14.4" customHeight="1" x14ac:dyDescent="0.3">
      <c r="A20" s="43" t="str">
        <f t="shared" si="12"/>
        <v>LLAYLLAY 19 I</v>
      </c>
      <c r="B20" s="43" t="str">
        <f t="shared" si="13"/>
        <v>FEI</v>
      </c>
      <c r="C20" s="43">
        <f t="shared" si="14"/>
        <v>120</v>
      </c>
      <c r="D20" s="43">
        <f t="shared" si="14"/>
        <v>120</v>
      </c>
      <c r="E20" s="43" t="str">
        <f t="shared" si="16"/>
        <v>YR</v>
      </c>
      <c r="F20" s="68" t="s">
        <v>122</v>
      </c>
      <c r="G20" s="68" t="s">
        <v>95</v>
      </c>
      <c r="H20" s="68" t="s">
        <v>96</v>
      </c>
      <c r="I20" s="68" t="s">
        <v>96</v>
      </c>
      <c r="J20" s="68" t="s">
        <v>1324</v>
      </c>
      <c r="K20" s="68" t="s">
        <v>186</v>
      </c>
      <c r="L20" s="68" t="s">
        <v>199</v>
      </c>
      <c r="M20" s="68" t="s">
        <v>1325</v>
      </c>
      <c r="N20" s="68" t="s">
        <v>305</v>
      </c>
      <c r="O20" s="68"/>
      <c r="P20" s="68" t="s">
        <v>96</v>
      </c>
      <c r="Q20" s="68"/>
      <c r="R20" s="68" t="s">
        <v>96</v>
      </c>
      <c r="S20" s="68" t="s">
        <v>97</v>
      </c>
      <c r="T20" s="68" t="s">
        <v>96</v>
      </c>
      <c r="U20" s="68" t="s">
        <v>587</v>
      </c>
      <c r="V20" s="68" t="s">
        <v>1326</v>
      </c>
      <c r="W20" s="68"/>
      <c r="X20" s="68" t="s">
        <v>1305</v>
      </c>
      <c r="Y20" s="68" t="s">
        <v>663</v>
      </c>
      <c r="Z20" s="68" t="s">
        <v>1327</v>
      </c>
      <c r="AA20" s="68"/>
      <c r="AB20" s="68" t="s">
        <v>1328</v>
      </c>
      <c r="AC20" s="68" t="s">
        <v>309</v>
      </c>
      <c r="AD20" s="68" t="s">
        <v>1329</v>
      </c>
      <c r="AE20" s="68"/>
      <c r="AF20" s="68" t="s">
        <v>1330</v>
      </c>
      <c r="AG20" s="68" t="s">
        <v>1331</v>
      </c>
      <c r="AH20" s="68" t="s">
        <v>1332</v>
      </c>
      <c r="AI20" s="68"/>
      <c r="AJ20" s="68" t="s">
        <v>1333</v>
      </c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>
        <v>13.85</v>
      </c>
      <c r="AY20" s="68">
        <v>31195</v>
      </c>
      <c r="AZ20" s="47">
        <f t="shared" si="0"/>
        <v>31195</v>
      </c>
      <c r="BA20" s="47" t="str">
        <f t="shared" si="1"/>
        <v>120/160 YR</v>
      </c>
      <c r="BB20" s="43">
        <f t="shared" si="8"/>
        <v>13</v>
      </c>
      <c r="BC20" s="43" t="str">
        <f t="shared" si="9"/>
        <v>08:39:55</v>
      </c>
      <c r="BD20" s="43">
        <f t="shared" si="2"/>
        <v>140</v>
      </c>
      <c r="BE20" s="48">
        <f t="shared" si="10"/>
        <v>-166.56666666666666</v>
      </c>
      <c r="BF20" s="49">
        <f t="shared" si="11"/>
        <v>119.99999994</v>
      </c>
      <c r="BG20" s="43" t="str">
        <f t="shared" si="3"/>
        <v>TRINIDAD VALENZUELA FUENTES</v>
      </c>
      <c r="BH20" s="43" t="str">
        <f t="shared" si="4"/>
        <v>TRINIDAD VALENZUELA FUENTES - DASHKA</v>
      </c>
      <c r="BI20" s="43" t="e">
        <f>VLOOKUP(BG20,Equipos!$A$2:$B$105,2,0)</f>
        <v>#N/A</v>
      </c>
      <c r="BJ20" s="43" t="str">
        <f t="shared" si="18"/>
        <v>05:53:21</v>
      </c>
      <c r="BK20" s="43" t="e">
        <f>VLOOKUP(BG20,'Base Jinetes FEI'!$M$5:$N$341,2,0)</f>
        <v>#N/A</v>
      </c>
      <c r="BL20" s="43" t="e">
        <f>VLOOKUP(BG20,'Base Jinetes FEI'!$M$5:$O$341,3,0)</f>
        <v>#N/A</v>
      </c>
      <c r="BN20" s="43">
        <f t="shared" si="6"/>
        <v>1</v>
      </c>
      <c r="BO20" s="43">
        <v>20</v>
      </c>
    </row>
    <row r="21" spans="1:67" ht="14.4" customHeight="1" x14ac:dyDescent="0.3">
      <c r="A21" s="43" t="str">
        <f t="shared" si="12"/>
        <v>LLAYLLAY 19 I</v>
      </c>
      <c r="B21" s="43" t="str">
        <f t="shared" si="13"/>
        <v>FEI</v>
      </c>
      <c r="C21" s="43">
        <f t="shared" si="14"/>
        <v>120</v>
      </c>
      <c r="D21" s="43">
        <f t="shared" si="14"/>
        <v>120</v>
      </c>
      <c r="E21" s="43" t="str">
        <f t="shared" si="16"/>
        <v>YR</v>
      </c>
      <c r="F21" s="68" t="s">
        <v>123</v>
      </c>
      <c r="G21" s="68" t="s">
        <v>105</v>
      </c>
      <c r="H21" s="68" t="s">
        <v>96</v>
      </c>
      <c r="I21" s="68" t="s">
        <v>96</v>
      </c>
      <c r="J21" s="68" t="s">
        <v>1334</v>
      </c>
      <c r="K21" s="68" t="s">
        <v>402</v>
      </c>
      <c r="L21" s="68" t="s">
        <v>403</v>
      </c>
      <c r="M21" s="68" t="s">
        <v>367</v>
      </c>
      <c r="N21" s="68" t="s">
        <v>368</v>
      </c>
      <c r="O21" s="68"/>
      <c r="P21" s="68" t="s">
        <v>96</v>
      </c>
      <c r="Q21" s="68"/>
      <c r="R21" s="68" t="s">
        <v>96</v>
      </c>
      <c r="S21" s="68" t="s">
        <v>97</v>
      </c>
      <c r="T21" s="68" t="s">
        <v>96</v>
      </c>
      <c r="U21" s="68" t="s">
        <v>769</v>
      </c>
      <c r="V21" s="68" t="s">
        <v>1335</v>
      </c>
      <c r="W21" s="68"/>
      <c r="X21" s="68" t="s">
        <v>1336</v>
      </c>
      <c r="Y21" s="68" t="s">
        <v>624</v>
      </c>
      <c r="Z21" s="68" t="s">
        <v>1337</v>
      </c>
      <c r="AA21" s="68" t="s">
        <v>266</v>
      </c>
      <c r="AB21" s="68" t="s">
        <v>1338</v>
      </c>
      <c r="AC21" s="68" t="s">
        <v>96</v>
      </c>
      <c r="AD21" s="68" t="s">
        <v>96</v>
      </c>
      <c r="AE21" s="68"/>
      <c r="AF21" s="68" t="s">
        <v>96</v>
      </c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>
        <v>18.28</v>
      </c>
      <c r="AY21" s="68">
        <v>13786</v>
      </c>
      <c r="AZ21" s="47" t="str">
        <f t="shared" si="0"/>
        <v>NA</v>
      </c>
      <c r="BA21" s="47" t="str">
        <f t="shared" si="1"/>
        <v>120/160 YR</v>
      </c>
      <c r="BB21" s="43" t="str">
        <f t="shared" si="8"/>
        <v>NA</v>
      </c>
      <c r="BC21" s="43" t="str">
        <f t="shared" si="9"/>
        <v>NA</v>
      </c>
      <c r="BD21" s="43">
        <f t="shared" si="2"/>
        <v>0</v>
      </c>
      <c r="BE21" s="48" t="e">
        <f t="shared" si="10"/>
        <v>#VALUE!</v>
      </c>
      <c r="BF21" s="49">
        <f t="shared" si="11"/>
        <v>0</v>
      </c>
      <c r="BG21" s="43" t="str">
        <f t="shared" si="3"/>
        <v>PIA CERPA SABATER</v>
      </c>
      <c r="BH21" s="43" t="str">
        <f t="shared" si="4"/>
        <v>PIA CERPA SABATER - HLS CHOCOLATE AMARGO</v>
      </c>
      <c r="BI21" s="43" t="e">
        <f>VLOOKUP(BG21,Equipos!$A$2:$B$105,2,0)</f>
        <v>#N/A</v>
      </c>
      <c r="BJ21" s="43" t="str">
        <f t="shared" si="18"/>
        <v>05:53:21</v>
      </c>
      <c r="BK21" s="43" t="e">
        <f>VLOOKUP(BG21,'Base Jinetes FEI'!$M$5:$N$341,2,0)</f>
        <v>#N/A</v>
      </c>
      <c r="BL21" s="43" t="e">
        <f>VLOOKUP(BG21,'Base Jinetes FEI'!$M$5:$O$341,3,0)</f>
        <v>#N/A</v>
      </c>
      <c r="BN21" s="43">
        <f t="shared" si="6"/>
        <v>0</v>
      </c>
      <c r="BO21" s="43">
        <v>21</v>
      </c>
    </row>
    <row r="22" spans="1:67" ht="14.4" customHeight="1" x14ac:dyDescent="0.3">
      <c r="A22" s="43" t="str">
        <f t="shared" si="12"/>
        <v>LLAYLLAY 19 I</v>
      </c>
      <c r="B22" s="43" t="str">
        <f t="shared" si="13"/>
        <v>FEI</v>
      </c>
      <c r="C22" s="43">
        <f t="shared" si="14"/>
        <v>120</v>
      </c>
      <c r="D22" s="43">
        <f t="shared" si="14"/>
        <v>120</v>
      </c>
      <c r="E22" s="43" t="str">
        <f t="shared" si="16"/>
        <v>YR</v>
      </c>
      <c r="F22" s="68" t="s">
        <v>94</v>
      </c>
      <c r="G22" s="68" t="s">
        <v>105</v>
      </c>
      <c r="H22" s="68" t="s">
        <v>96</v>
      </c>
      <c r="I22" s="68" t="s">
        <v>96</v>
      </c>
      <c r="J22" s="68" t="s">
        <v>1101</v>
      </c>
      <c r="K22" s="68" t="s">
        <v>1339</v>
      </c>
      <c r="L22" s="68" t="s">
        <v>139</v>
      </c>
      <c r="M22" s="68" t="s">
        <v>407</v>
      </c>
      <c r="N22" s="68" t="s">
        <v>1122</v>
      </c>
      <c r="O22" s="68"/>
      <c r="P22" s="68" t="s">
        <v>96</v>
      </c>
      <c r="Q22" s="68"/>
      <c r="R22" s="68" t="s">
        <v>96</v>
      </c>
      <c r="S22" s="68" t="s">
        <v>97</v>
      </c>
      <c r="T22" s="68" t="s">
        <v>96</v>
      </c>
      <c r="U22" s="68" t="s">
        <v>1340</v>
      </c>
      <c r="V22" s="68" t="s">
        <v>1341</v>
      </c>
      <c r="W22" s="68"/>
      <c r="X22" s="68" t="s">
        <v>1342</v>
      </c>
      <c r="Y22" s="68" t="s">
        <v>528</v>
      </c>
      <c r="Z22" s="68" t="s">
        <v>529</v>
      </c>
      <c r="AA22" s="68"/>
      <c r="AB22" s="68" t="s">
        <v>1343</v>
      </c>
      <c r="AC22" s="68" t="s">
        <v>1344</v>
      </c>
      <c r="AD22" s="68" t="s">
        <v>1345</v>
      </c>
      <c r="AE22" s="68" t="s">
        <v>266</v>
      </c>
      <c r="AF22" s="68" t="s">
        <v>1346</v>
      </c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>
        <v>21.41</v>
      </c>
      <c r="AY22" s="68">
        <v>16815</v>
      </c>
      <c r="AZ22" s="47" t="str">
        <f t="shared" si="0"/>
        <v>NA</v>
      </c>
      <c r="BA22" s="47" t="str">
        <f t="shared" si="1"/>
        <v>120/160 YR</v>
      </c>
      <c r="BB22" s="43" t="str">
        <f t="shared" si="8"/>
        <v>NA</v>
      </c>
      <c r="BC22" s="43" t="str">
        <f t="shared" si="9"/>
        <v>NA</v>
      </c>
      <c r="BD22" s="43">
        <f t="shared" si="2"/>
        <v>0</v>
      </c>
      <c r="BE22" s="48" t="e">
        <f t="shared" si="10"/>
        <v>#VALUE!</v>
      </c>
      <c r="BF22" s="49">
        <f t="shared" si="11"/>
        <v>0</v>
      </c>
      <c r="BG22" s="43" t="str">
        <f t="shared" si="3"/>
        <v>VICENTE  LARRAIN ARJONA</v>
      </c>
      <c r="BH22" s="43" t="str">
        <f t="shared" si="4"/>
        <v>VICENTE  LARRAIN ARJONA - PERSEO</v>
      </c>
      <c r="BI22" s="43" t="str">
        <f>VLOOKUP(BG22,Equipos!$A$2:$B$105,2,0)</f>
        <v>EL QUILLAY</v>
      </c>
      <c r="BJ22" s="43" t="str">
        <f t="shared" si="18"/>
        <v>05:53:21</v>
      </c>
      <c r="BK22" s="43" t="e">
        <f>VLOOKUP(BG22,'Base Jinetes FEI'!$M$5:$N$341,2,0)</f>
        <v>#N/A</v>
      </c>
      <c r="BL22" s="43" t="e">
        <f>VLOOKUP(BG22,'Base Jinetes FEI'!$M$5:$O$341,3,0)</f>
        <v>#N/A</v>
      </c>
      <c r="BN22" s="43">
        <f t="shared" si="6"/>
        <v>0</v>
      </c>
      <c r="BO22" s="43">
        <v>22</v>
      </c>
    </row>
    <row r="23" spans="1:67" ht="14.4" customHeight="1" x14ac:dyDescent="0.3">
      <c r="A23" s="43" t="str">
        <f t="shared" si="12"/>
        <v>LLAYLLAY 19 I</v>
      </c>
      <c r="B23" s="43" t="str">
        <f t="shared" si="13"/>
        <v>FEI</v>
      </c>
      <c r="C23" s="43">
        <f t="shared" si="14"/>
        <v>120</v>
      </c>
      <c r="D23" s="43">
        <f t="shared" si="14"/>
        <v>120</v>
      </c>
      <c r="E23" s="43" t="str">
        <f t="shared" si="16"/>
        <v>YR</v>
      </c>
      <c r="F23" s="68" t="s">
        <v>125</v>
      </c>
      <c r="G23" s="68" t="s">
        <v>105</v>
      </c>
      <c r="H23" s="68" t="s">
        <v>96</v>
      </c>
      <c r="I23" s="68" t="s">
        <v>96</v>
      </c>
      <c r="J23" s="68" t="s">
        <v>1083</v>
      </c>
      <c r="K23" s="68" t="s">
        <v>138</v>
      </c>
      <c r="L23" s="68" t="s">
        <v>139</v>
      </c>
      <c r="M23" s="68" t="s">
        <v>395</v>
      </c>
      <c r="N23" s="68" t="s">
        <v>765</v>
      </c>
      <c r="O23" s="68"/>
      <c r="P23" s="68" t="s">
        <v>96</v>
      </c>
      <c r="Q23" s="68"/>
      <c r="R23" s="68" t="s">
        <v>96</v>
      </c>
      <c r="S23" s="68" t="s">
        <v>97</v>
      </c>
      <c r="T23" s="68" t="s">
        <v>96</v>
      </c>
      <c r="U23" s="68" t="s">
        <v>865</v>
      </c>
      <c r="V23" s="68" t="s">
        <v>1347</v>
      </c>
      <c r="W23" s="68"/>
      <c r="X23" s="68" t="s">
        <v>1348</v>
      </c>
      <c r="Y23" s="68" t="s">
        <v>666</v>
      </c>
      <c r="Z23" s="68" t="s">
        <v>1349</v>
      </c>
      <c r="AA23" s="68"/>
      <c r="AB23" s="68" t="s">
        <v>1350</v>
      </c>
      <c r="AC23" s="68" t="s">
        <v>861</v>
      </c>
      <c r="AD23" s="68" t="s">
        <v>900</v>
      </c>
      <c r="AE23" s="68" t="s">
        <v>266</v>
      </c>
      <c r="AF23" s="68" t="s">
        <v>1351</v>
      </c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>
        <v>19.489999999999998</v>
      </c>
      <c r="AY23" s="68">
        <v>18472</v>
      </c>
      <c r="AZ23" s="47" t="str">
        <f t="shared" si="0"/>
        <v>NA</v>
      </c>
      <c r="BA23" s="47" t="str">
        <f t="shared" si="1"/>
        <v>120/160 YR</v>
      </c>
      <c r="BB23" s="43" t="str">
        <f t="shared" si="8"/>
        <v>NA</v>
      </c>
      <c r="BC23" s="43" t="str">
        <f t="shared" si="9"/>
        <v>NA</v>
      </c>
      <c r="BD23" s="43">
        <f t="shared" si="2"/>
        <v>0</v>
      </c>
      <c r="BE23" s="48" t="e">
        <f t="shared" si="10"/>
        <v>#VALUE!</v>
      </c>
      <c r="BF23" s="49">
        <f t="shared" si="11"/>
        <v>0</v>
      </c>
      <c r="BG23" s="43" t="str">
        <f t="shared" si="3"/>
        <v>CRISTOBAL LARRAIN ARJONA</v>
      </c>
      <c r="BH23" s="43" t="str">
        <f t="shared" si="4"/>
        <v>CRISTOBAL LARRAIN ARJONA - JG COSACO</v>
      </c>
      <c r="BI23" s="43" t="str">
        <f>VLOOKUP(BG23,Equipos!$A$2:$B$105,2,0)</f>
        <v>EL QUILLAY</v>
      </c>
      <c r="BJ23" s="43" t="str">
        <f t="shared" si="18"/>
        <v>05:53:21</v>
      </c>
      <c r="BK23" s="43" t="e">
        <f>VLOOKUP(BG23,'Base Jinetes FEI'!$M$5:$N$341,2,0)</f>
        <v>#N/A</v>
      </c>
      <c r="BL23" s="43" t="e">
        <f>VLOOKUP(BG23,'Base Jinetes FEI'!$M$5:$O$341,3,0)</f>
        <v>#N/A</v>
      </c>
      <c r="BN23" s="43">
        <f t="shared" si="6"/>
        <v>0</v>
      </c>
      <c r="BO23" s="43">
        <v>23</v>
      </c>
    </row>
    <row r="24" spans="1:67" ht="14.4" customHeight="1" x14ac:dyDescent="0.3">
      <c r="A24" s="43" t="str">
        <f t="shared" si="12"/>
        <v>LLAYLLAY 19 I</v>
      </c>
      <c r="B24" s="43" t="str">
        <f t="shared" si="13"/>
        <v>FEI</v>
      </c>
      <c r="C24" s="43">
        <f t="shared" si="14"/>
        <v>120</v>
      </c>
      <c r="D24" s="43">
        <f t="shared" si="14"/>
        <v>120</v>
      </c>
      <c r="E24" s="43" t="str">
        <f t="shared" si="16"/>
        <v>YR</v>
      </c>
      <c r="F24" s="68" t="s">
        <v>128</v>
      </c>
      <c r="G24" s="68" t="s">
        <v>105</v>
      </c>
      <c r="H24" s="68" t="s">
        <v>96</v>
      </c>
      <c r="I24" s="68" t="s">
        <v>96</v>
      </c>
      <c r="J24" s="68" t="s">
        <v>1076</v>
      </c>
      <c r="K24" s="68" t="s">
        <v>141</v>
      </c>
      <c r="L24" s="68" t="s">
        <v>1352</v>
      </c>
      <c r="M24" s="68" t="s">
        <v>1121</v>
      </c>
      <c r="N24" s="68" t="s">
        <v>906</v>
      </c>
      <c r="O24" s="68"/>
      <c r="P24" s="68" t="s">
        <v>96</v>
      </c>
      <c r="Q24" s="68"/>
      <c r="R24" s="68" t="s">
        <v>96</v>
      </c>
      <c r="S24" s="68" t="s">
        <v>97</v>
      </c>
      <c r="T24" s="68" t="s">
        <v>96</v>
      </c>
      <c r="U24" s="68" t="s">
        <v>818</v>
      </c>
      <c r="V24" s="68" t="s">
        <v>1353</v>
      </c>
      <c r="W24" s="68"/>
      <c r="X24" s="68" t="s">
        <v>1354</v>
      </c>
      <c r="Y24" s="68" t="s">
        <v>866</v>
      </c>
      <c r="Z24" s="68" t="s">
        <v>297</v>
      </c>
      <c r="AA24" s="68"/>
      <c r="AB24" s="68" t="s">
        <v>1355</v>
      </c>
      <c r="AC24" s="68" t="s">
        <v>169</v>
      </c>
      <c r="AD24" s="68" t="s">
        <v>1356</v>
      </c>
      <c r="AE24" s="68" t="s">
        <v>266</v>
      </c>
      <c r="AF24" s="68" t="s">
        <v>1357</v>
      </c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>
        <v>19.43</v>
      </c>
      <c r="AY24" s="68">
        <v>18527</v>
      </c>
      <c r="AZ24" s="47" t="str">
        <f t="shared" si="0"/>
        <v>NA</v>
      </c>
      <c r="BA24" s="47" t="str">
        <f t="shared" si="1"/>
        <v>120/160 YR</v>
      </c>
      <c r="BB24" s="43" t="str">
        <f t="shared" si="8"/>
        <v>NA</v>
      </c>
      <c r="BC24" s="43" t="str">
        <f t="shared" si="9"/>
        <v>NA</v>
      </c>
      <c r="BD24" s="43">
        <f t="shared" si="2"/>
        <v>0</v>
      </c>
      <c r="BE24" s="48" t="e">
        <f t="shared" si="10"/>
        <v>#VALUE!</v>
      </c>
      <c r="BF24" s="49">
        <f t="shared" si="11"/>
        <v>0</v>
      </c>
      <c r="BG24" s="43" t="str">
        <f t="shared" si="3"/>
        <v>VICENTE MAYOL LARRAIN</v>
      </c>
      <c r="BH24" s="43" t="str">
        <f t="shared" si="4"/>
        <v>VICENTE MAYOL LARRAIN - MORROS</v>
      </c>
      <c r="BI24" s="43" t="e">
        <f>VLOOKUP(BG24,Equipos!$A$2:$B$105,2,0)</f>
        <v>#N/A</v>
      </c>
      <c r="BJ24" s="43" t="str">
        <f t="shared" si="18"/>
        <v>05:53:21</v>
      </c>
      <c r="BK24" s="43" t="e">
        <f>VLOOKUP(BG24,'Base Jinetes FEI'!$M$5:$N$341,2,0)</f>
        <v>#N/A</v>
      </c>
      <c r="BL24" s="43" t="e">
        <f>VLOOKUP(BG24,'Base Jinetes FEI'!$M$5:$O$341,3,0)</f>
        <v>#N/A</v>
      </c>
      <c r="BN24" s="43">
        <f t="shared" si="6"/>
        <v>0</v>
      </c>
      <c r="BO24" s="43">
        <v>24</v>
      </c>
    </row>
    <row r="25" spans="1:67" ht="14.4" customHeight="1" x14ac:dyDescent="0.3">
      <c r="A25" s="43" t="str">
        <f t="shared" si="12"/>
        <v>LLAYLLAY 19 I</v>
      </c>
      <c r="B25" s="43" t="str">
        <f t="shared" si="13"/>
        <v>FEI</v>
      </c>
      <c r="C25" s="43">
        <f t="shared" si="14"/>
        <v>120</v>
      </c>
      <c r="D25" s="43">
        <f t="shared" si="14"/>
        <v>120</v>
      </c>
      <c r="E25" s="43" t="str">
        <f t="shared" si="16"/>
        <v>YR</v>
      </c>
      <c r="F25" s="68" t="s">
        <v>129</v>
      </c>
      <c r="G25" s="68" t="s">
        <v>105</v>
      </c>
      <c r="H25" s="68" t="s">
        <v>96</v>
      </c>
      <c r="I25" s="68" t="s">
        <v>96</v>
      </c>
      <c r="J25" s="68" t="s">
        <v>1358</v>
      </c>
      <c r="K25" s="68" t="s">
        <v>145</v>
      </c>
      <c r="L25" s="68" t="s">
        <v>423</v>
      </c>
      <c r="M25" s="68" t="s">
        <v>505</v>
      </c>
      <c r="N25" s="68" t="s">
        <v>424</v>
      </c>
      <c r="O25" s="68"/>
      <c r="P25" s="68" t="s">
        <v>96</v>
      </c>
      <c r="Q25" s="68"/>
      <c r="R25" s="68" t="s">
        <v>96</v>
      </c>
      <c r="S25" s="68" t="s">
        <v>97</v>
      </c>
      <c r="T25" s="68" t="s">
        <v>96</v>
      </c>
      <c r="U25" s="68" t="s">
        <v>910</v>
      </c>
      <c r="V25" s="68" t="s">
        <v>1359</v>
      </c>
      <c r="W25" s="68"/>
      <c r="X25" s="68" t="s">
        <v>1360</v>
      </c>
      <c r="Y25" s="68" t="s">
        <v>876</v>
      </c>
      <c r="Z25" s="68" t="s">
        <v>1361</v>
      </c>
      <c r="AA25" s="68" t="s">
        <v>266</v>
      </c>
      <c r="AB25" s="68" t="s">
        <v>1362</v>
      </c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>
        <v>19.78</v>
      </c>
      <c r="AY25" s="68">
        <v>12741</v>
      </c>
      <c r="AZ25" s="47" t="str">
        <f t="shared" si="0"/>
        <v>NA</v>
      </c>
      <c r="BA25" s="47" t="str">
        <f t="shared" si="1"/>
        <v>120/160 YR</v>
      </c>
      <c r="BB25" s="43" t="str">
        <f t="shared" si="8"/>
        <v>NA</v>
      </c>
      <c r="BC25" s="43" t="str">
        <f t="shared" si="9"/>
        <v>NA</v>
      </c>
      <c r="BD25" s="43">
        <f t="shared" si="2"/>
        <v>0</v>
      </c>
      <c r="BE25" s="48" t="e">
        <f t="shared" si="10"/>
        <v>#VALUE!</v>
      </c>
      <c r="BF25" s="49">
        <f t="shared" si="11"/>
        <v>0</v>
      </c>
      <c r="BG25" s="43" t="str">
        <f t="shared" si="3"/>
        <v>JOSE SPOERER VERGARA</v>
      </c>
      <c r="BH25" s="43" t="str">
        <f t="shared" si="4"/>
        <v>JOSE SPOERER VERGARA - PUKAWEL AVENTURERO</v>
      </c>
      <c r="BI25" s="43" t="str">
        <f>VLOOKUP(BG25,Equipos!$A$2:$B$105,2,0)</f>
        <v>LA COMPAÑÍA</v>
      </c>
      <c r="BJ25" s="43" t="str">
        <f t="shared" si="18"/>
        <v>05:53:21</v>
      </c>
      <c r="BK25" s="43" t="e">
        <f>VLOOKUP(BG25,'Base Jinetes FEI'!$M$5:$N$341,2,0)</f>
        <v>#N/A</v>
      </c>
      <c r="BL25" s="43" t="e">
        <f>VLOOKUP(BG25,'Base Jinetes FEI'!$M$5:$O$341,3,0)</f>
        <v>#N/A</v>
      </c>
      <c r="BN25" s="43">
        <f t="shared" si="6"/>
        <v>0</v>
      </c>
      <c r="BO25" s="43">
        <v>25</v>
      </c>
    </row>
    <row r="26" spans="1:67" ht="14.4" customHeight="1" x14ac:dyDescent="0.3">
      <c r="A26" s="43" t="str">
        <f t="shared" si="12"/>
        <v>LLAYLLAY 19 I</v>
      </c>
      <c r="B26" s="43" t="str">
        <f t="shared" si="13"/>
        <v>FEI</v>
      </c>
      <c r="C26" s="43">
        <f t="shared" si="14"/>
        <v>120</v>
      </c>
      <c r="D26" s="43">
        <f t="shared" si="14"/>
        <v>120</v>
      </c>
      <c r="E26" s="43" t="str">
        <f t="shared" si="16"/>
        <v>YR</v>
      </c>
      <c r="F26" s="68" t="s">
        <v>98</v>
      </c>
      <c r="G26" s="68" t="s">
        <v>105</v>
      </c>
      <c r="H26" s="68" t="s">
        <v>96</v>
      </c>
      <c r="I26" s="68" t="s">
        <v>96</v>
      </c>
      <c r="J26" s="68" t="s">
        <v>1363</v>
      </c>
      <c r="K26" s="68" t="s">
        <v>1364</v>
      </c>
      <c r="L26" s="68" t="s">
        <v>1075</v>
      </c>
      <c r="M26" s="68" t="s">
        <v>1102</v>
      </c>
      <c r="N26" s="68" t="s">
        <v>1103</v>
      </c>
      <c r="O26" s="68"/>
      <c r="P26" s="68" t="s">
        <v>96</v>
      </c>
      <c r="Q26" s="68"/>
      <c r="R26" s="68" t="s">
        <v>96</v>
      </c>
      <c r="S26" s="68" t="s">
        <v>536</v>
      </c>
      <c r="T26" s="68" t="s">
        <v>96</v>
      </c>
      <c r="U26" s="68" t="s">
        <v>913</v>
      </c>
      <c r="V26" s="68" t="s">
        <v>1365</v>
      </c>
      <c r="W26" s="68"/>
      <c r="X26" s="68" t="s">
        <v>1366</v>
      </c>
      <c r="Y26" s="68" t="s">
        <v>515</v>
      </c>
      <c r="Z26" s="68" t="s">
        <v>939</v>
      </c>
      <c r="AA26" s="68" t="s">
        <v>266</v>
      </c>
      <c r="AB26" s="68" t="s">
        <v>1367</v>
      </c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>
        <v>18.96</v>
      </c>
      <c r="AY26" s="68">
        <v>13291</v>
      </c>
      <c r="AZ26" s="47" t="str">
        <f t="shared" si="0"/>
        <v>NA</v>
      </c>
      <c r="BA26" s="47" t="str">
        <f t="shared" si="1"/>
        <v>120/160 YR</v>
      </c>
      <c r="BB26" s="43" t="str">
        <f t="shared" si="8"/>
        <v>NA</v>
      </c>
      <c r="BC26" s="43" t="str">
        <f t="shared" si="9"/>
        <v>NA</v>
      </c>
      <c r="BD26" s="43">
        <f t="shared" si="2"/>
        <v>0</v>
      </c>
      <c r="BE26" s="48" t="e">
        <f t="shared" si="10"/>
        <v>#VALUE!</v>
      </c>
      <c r="BF26" s="49">
        <f t="shared" si="11"/>
        <v>0</v>
      </c>
      <c r="BG26" s="43" t="str">
        <f t="shared" si="3"/>
        <v>VALENTINA MENDEZ</v>
      </c>
      <c r="BH26" s="43" t="str">
        <f t="shared" si="4"/>
        <v>VALENTINA MENDEZ - DS BUCEFALO</v>
      </c>
      <c r="BI26" s="43" t="e">
        <f>VLOOKUP(BG26,Equipos!$A$2:$B$105,2,0)</f>
        <v>#N/A</v>
      </c>
      <c r="BJ26" s="43" t="str">
        <f t="shared" si="18"/>
        <v>05:53:21</v>
      </c>
      <c r="BK26" s="43" t="e">
        <f>VLOOKUP(BG26,'Base Jinetes FEI'!$M$5:$N$341,2,0)</f>
        <v>#N/A</v>
      </c>
      <c r="BL26" s="43" t="e">
        <f>VLOOKUP(BG26,'Base Jinetes FEI'!$M$5:$O$341,3,0)</f>
        <v>#N/A</v>
      </c>
      <c r="BN26" s="43">
        <f t="shared" si="6"/>
        <v>0</v>
      </c>
      <c r="BO26" s="43">
        <v>26</v>
      </c>
    </row>
    <row r="27" spans="1:67" ht="14.4" customHeight="1" x14ac:dyDescent="0.3">
      <c r="A27" s="43" t="str">
        <f t="shared" si="12"/>
        <v>LLAYLLAY 19 I</v>
      </c>
      <c r="B27" s="43" t="str">
        <f t="shared" si="13"/>
        <v>FEI</v>
      </c>
      <c r="C27" s="43">
        <f t="shared" si="14"/>
        <v>120</v>
      </c>
      <c r="D27" s="43">
        <f t="shared" si="14"/>
        <v>120</v>
      </c>
      <c r="E27" s="43" t="str">
        <f t="shared" si="16"/>
        <v>YR</v>
      </c>
      <c r="F27" s="68" t="s">
        <v>151</v>
      </c>
      <c r="G27" s="68" t="s">
        <v>105</v>
      </c>
      <c r="H27" s="68" t="s">
        <v>96</v>
      </c>
      <c r="I27" s="68" t="s">
        <v>96</v>
      </c>
      <c r="J27" s="68" t="s">
        <v>1085</v>
      </c>
      <c r="K27" s="68" t="s">
        <v>885</v>
      </c>
      <c r="L27" s="68" t="s">
        <v>114</v>
      </c>
      <c r="M27" s="68" t="s">
        <v>531</v>
      </c>
      <c r="N27" s="68" t="s">
        <v>245</v>
      </c>
      <c r="O27" s="68"/>
      <c r="P27" s="68" t="s">
        <v>96</v>
      </c>
      <c r="Q27" s="68"/>
      <c r="R27" s="68" t="s">
        <v>96</v>
      </c>
      <c r="S27" s="68" t="s">
        <v>97</v>
      </c>
      <c r="T27" s="68" t="s">
        <v>96</v>
      </c>
      <c r="U27" s="68" t="s">
        <v>492</v>
      </c>
      <c r="V27" s="68" t="s">
        <v>1368</v>
      </c>
      <c r="W27" s="68" t="s">
        <v>266</v>
      </c>
      <c r="X27" s="68" t="s">
        <v>1369</v>
      </c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>
        <v>19.420000000000002</v>
      </c>
      <c r="AY27" s="68">
        <v>7416</v>
      </c>
      <c r="AZ27" s="47" t="str">
        <f t="shared" si="0"/>
        <v>NA</v>
      </c>
      <c r="BA27" s="47" t="str">
        <f t="shared" si="1"/>
        <v>120/160 YR</v>
      </c>
      <c r="BB27" s="43" t="str">
        <f t="shared" si="8"/>
        <v>NA</v>
      </c>
      <c r="BC27" s="43" t="str">
        <f t="shared" si="9"/>
        <v>NA</v>
      </c>
      <c r="BD27" s="43">
        <f t="shared" si="2"/>
        <v>0</v>
      </c>
      <c r="BE27" s="48" t="e">
        <f t="shared" si="10"/>
        <v>#VALUE!</v>
      </c>
      <c r="BF27" s="49">
        <f t="shared" si="11"/>
        <v>0</v>
      </c>
      <c r="BG27" s="43" t="str">
        <f t="shared" si="3"/>
        <v>PABLO JOSE VALDES SALINAS</v>
      </c>
      <c r="BH27" s="43" t="str">
        <f t="shared" si="4"/>
        <v>PABLO JOSE VALDES SALINAS - AMISTOSO</v>
      </c>
      <c r="BI27" s="43" t="e">
        <f>VLOOKUP(BG27,Equipos!$A$2:$B$105,2,0)</f>
        <v>#N/A</v>
      </c>
      <c r="BJ27" s="43" t="str">
        <f t="shared" si="18"/>
        <v>05:53:21</v>
      </c>
      <c r="BK27" s="43" t="e">
        <f>VLOOKUP(BG27,'Base Jinetes FEI'!$M$5:$N$341,2,0)</f>
        <v>#N/A</v>
      </c>
      <c r="BL27" s="43" t="e">
        <f>VLOOKUP(BG27,'Base Jinetes FEI'!$M$5:$O$341,3,0)</f>
        <v>#N/A</v>
      </c>
      <c r="BN27" s="43">
        <f t="shared" si="6"/>
        <v>0</v>
      </c>
      <c r="BO27" s="43">
        <v>27</v>
      </c>
    </row>
    <row r="28" spans="1:67" ht="14.4" customHeight="1" x14ac:dyDescent="0.3">
      <c r="A28" s="43" t="str">
        <f t="shared" si="12"/>
        <v>LLAYLLAY 19 I</v>
      </c>
      <c r="B28" s="43" t="str">
        <f t="shared" si="13"/>
        <v>FEI</v>
      </c>
      <c r="C28" s="43">
        <f t="shared" si="14"/>
        <v>120</v>
      </c>
      <c r="D28" s="43">
        <f t="shared" si="14"/>
        <v>120</v>
      </c>
      <c r="E28" s="43" t="str">
        <f t="shared" si="16"/>
        <v>YR</v>
      </c>
      <c r="F28" s="68" t="s">
        <v>152</v>
      </c>
      <c r="G28" s="68" t="s">
        <v>105</v>
      </c>
      <c r="H28" s="68" t="s">
        <v>96</v>
      </c>
      <c r="I28" s="68" t="s">
        <v>96</v>
      </c>
      <c r="J28" s="68" t="s">
        <v>1142</v>
      </c>
      <c r="K28" s="68" t="s">
        <v>1370</v>
      </c>
      <c r="L28" s="68" t="s">
        <v>185</v>
      </c>
      <c r="M28" s="68" t="s">
        <v>1094</v>
      </c>
      <c r="N28" s="68" t="s">
        <v>1095</v>
      </c>
      <c r="O28" s="68"/>
      <c r="P28" s="68" t="s">
        <v>96</v>
      </c>
      <c r="Q28" s="68"/>
      <c r="R28" s="68" t="s">
        <v>96</v>
      </c>
      <c r="S28" s="68" t="s">
        <v>97</v>
      </c>
      <c r="T28" s="68" t="s">
        <v>96</v>
      </c>
      <c r="U28" s="68" t="s">
        <v>832</v>
      </c>
      <c r="V28" s="68" t="s">
        <v>1371</v>
      </c>
      <c r="W28" s="68" t="s">
        <v>266</v>
      </c>
      <c r="X28" s="68" t="s">
        <v>1372</v>
      </c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>
        <v>19.149999999999999</v>
      </c>
      <c r="AY28" s="68">
        <v>7519</v>
      </c>
      <c r="AZ28" s="47" t="str">
        <f t="shared" si="0"/>
        <v>NA</v>
      </c>
      <c r="BA28" s="47" t="str">
        <f t="shared" si="1"/>
        <v>120/160 YR</v>
      </c>
      <c r="BB28" s="43" t="str">
        <f t="shared" si="8"/>
        <v>NA</v>
      </c>
      <c r="BC28" s="43" t="str">
        <f t="shared" si="9"/>
        <v>NA</v>
      </c>
      <c r="BD28" s="43">
        <f t="shared" si="2"/>
        <v>0</v>
      </c>
      <c r="BE28" s="48" t="e">
        <f t="shared" si="10"/>
        <v>#VALUE!</v>
      </c>
      <c r="BF28" s="49">
        <f t="shared" si="11"/>
        <v>0</v>
      </c>
      <c r="BG28" s="43" t="str">
        <f t="shared" si="3"/>
        <v>PEDRO TOMAS VARELA CERDA</v>
      </c>
      <c r="BH28" s="43" t="str">
        <f t="shared" si="4"/>
        <v>PEDRO TOMAS VARELA CERDA - FADAR HADIN</v>
      </c>
      <c r="BI28" s="43" t="str">
        <f>VLOOKUP(BG28,Equipos!$A$2:$B$105,2,0)</f>
        <v>EL MOLINO B</v>
      </c>
      <c r="BJ28" s="43" t="str">
        <f t="shared" si="18"/>
        <v>05:53:21</v>
      </c>
      <c r="BK28" s="43" t="e">
        <f>VLOOKUP(BG28,'Base Jinetes FEI'!$M$5:$N$341,2,0)</f>
        <v>#N/A</v>
      </c>
      <c r="BL28" s="43" t="e">
        <f>VLOOKUP(BG28,'Base Jinetes FEI'!$M$5:$O$341,3,0)</f>
        <v>#N/A</v>
      </c>
      <c r="BN28" s="43">
        <f t="shared" si="6"/>
        <v>0</v>
      </c>
      <c r="BO28" s="43">
        <v>28</v>
      </c>
    </row>
    <row r="29" spans="1:67" ht="14.4" customHeight="1" x14ac:dyDescent="0.3">
      <c r="A29" s="43" t="str">
        <f t="shared" si="12"/>
        <v>LLAYLLAY 19 I</v>
      </c>
      <c r="B29" s="43" t="str">
        <f t="shared" si="13"/>
        <v>FEI</v>
      </c>
      <c r="C29" s="43">
        <v>80</v>
      </c>
      <c r="D29" s="43">
        <v>80</v>
      </c>
      <c r="E29" s="43" t="s">
        <v>51</v>
      </c>
      <c r="F29" s="68" t="s">
        <v>106</v>
      </c>
      <c r="G29" s="68" t="s">
        <v>95</v>
      </c>
      <c r="H29" s="68" t="s">
        <v>96</v>
      </c>
      <c r="I29" s="68" t="s">
        <v>96</v>
      </c>
      <c r="J29" s="68">
        <v>10118325</v>
      </c>
      <c r="K29" s="68" t="s">
        <v>170</v>
      </c>
      <c r="L29" s="68" t="s">
        <v>1373</v>
      </c>
      <c r="M29" s="68" t="s">
        <v>706</v>
      </c>
      <c r="N29" s="68" t="s">
        <v>680</v>
      </c>
      <c r="O29" s="68"/>
      <c r="P29" s="68" t="s">
        <v>96</v>
      </c>
      <c r="Q29" s="68"/>
      <c r="R29" s="68" t="s">
        <v>96</v>
      </c>
      <c r="S29" s="68" t="s">
        <v>97</v>
      </c>
      <c r="T29" s="68" t="s">
        <v>96</v>
      </c>
      <c r="U29" s="68" t="s">
        <v>533</v>
      </c>
      <c r="V29" s="68" t="s">
        <v>534</v>
      </c>
      <c r="W29" s="68"/>
      <c r="X29" s="68" t="s">
        <v>1374</v>
      </c>
      <c r="Y29" s="68" t="s">
        <v>986</v>
      </c>
      <c r="Z29" s="68" t="s">
        <v>228</v>
      </c>
      <c r="AA29" s="68"/>
      <c r="AB29" s="68" t="s">
        <v>1240</v>
      </c>
      <c r="AC29" s="68" t="s">
        <v>1375</v>
      </c>
      <c r="AD29" s="68" t="s">
        <v>1376</v>
      </c>
      <c r="AE29" s="68"/>
      <c r="AF29" s="68" t="s">
        <v>1377</v>
      </c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>
        <v>20.91</v>
      </c>
      <c r="AY29" s="68">
        <v>13774</v>
      </c>
      <c r="AZ29" s="47">
        <f t="shared" si="0"/>
        <v>13774</v>
      </c>
      <c r="BA29" s="47" t="str">
        <f t="shared" si="1"/>
        <v>80 AD</v>
      </c>
      <c r="BB29" s="43">
        <f>IF(G29="R",RANK(AZ29,$AZ$29:$AZ$86,1), "NA")</f>
        <v>1</v>
      </c>
      <c r="BC29" s="43" t="str">
        <f t="shared" si="9"/>
        <v>03:49:34</v>
      </c>
      <c r="BD29" s="43">
        <f t="shared" si="2"/>
        <v>200</v>
      </c>
      <c r="BE29" s="48">
        <f t="shared" si="10"/>
        <v>0</v>
      </c>
      <c r="BF29" s="49">
        <f t="shared" si="11"/>
        <v>280</v>
      </c>
      <c r="BG29" s="43" t="str">
        <f t="shared" si="3"/>
        <v>MATIAS ALAMOS</v>
      </c>
      <c r="BH29" s="43" t="str">
        <f t="shared" si="4"/>
        <v>MATIAS ALAMOS - AO TORUK</v>
      </c>
      <c r="BI29" s="43" t="str">
        <f>VLOOKUP(BG29,Equipos!$A$2:$B$105,2,0)</f>
        <v>EL MOLINO A</v>
      </c>
      <c r="BJ29" s="43" t="str">
        <f t="shared" si="18"/>
        <v>03:49:34</v>
      </c>
      <c r="BK29" s="43" t="e">
        <f>VLOOKUP(BG29,'Base Jinetes FEI'!$M$5:$N$341,2,0)</f>
        <v>#N/A</v>
      </c>
      <c r="BL29" s="43" t="e">
        <f>VLOOKUP(BG29,'Base Jinetes FEI'!$M$5:$O$341,3,0)</f>
        <v>#N/A</v>
      </c>
      <c r="BN29" s="43">
        <f t="shared" si="6"/>
        <v>1</v>
      </c>
      <c r="BO29" s="43">
        <v>29</v>
      </c>
    </row>
    <row r="30" spans="1:67" ht="14.4" customHeight="1" x14ac:dyDescent="0.3">
      <c r="A30" s="43" t="str">
        <f t="shared" si="12"/>
        <v>LLAYLLAY 19 I</v>
      </c>
      <c r="B30" s="43" t="str">
        <f t="shared" si="13"/>
        <v>FEI</v>
      </c>
      <c r="C30" s="43">
        <f t="shared" si="14"/>
        <v>80</v>
      </c>
      <c r="D30" s="43">
        <f t="shared" si="14"/>
        <v>80</v>
      </c>
      <c r="E30" s="43" t="str">
        <f t="shared" si="16"/>
        <v>AD</v>
      </c>
      <c r="F30" s="68" t="s">
        <v>107</v>
      </c>
      <c r="G30" s="68" t="s">
        <v>95</v>
      </c>
      <c r="H30" s="68" t="s">
        <v>96</v>
      </c>
      <c r="I30" s="68" t="s">
        <v>96</v>
      </c>
      <c r="J30" s="68"/>
      <c r="K30" s="106" t="s">
        <v>3256</v>
      </c>
      <c r="L30" s="106" t="s">
        <v>902</v>
      </c>
      <c r="M30" s="68" t="s">
        <v>1378</v>
      </c>
      <c r="N30" s="68" t="s">
        <v>1379</v>
      </c>
      <c r="O30" s="68"/>
      <c r="P30" s="68" t="s">
        <v>96</v>
      </c>
      <c r="Q30" s="68"/>
      <c r="R30" s="68" t="s">
        <v>96</v>
      </c>
      <c r="S30" s="68" t="s">
        <v>97</v>
      </c>
      <c r="T30" s="68" t="s">
        <v>96</v>
      </c>
      <c r="U30" s="68" t="s">
        <v>636</v>
      </c>
      <c r="V30" s="68" t="s">
        <v>1380</v>
      </c>
      <c r="W30" s="68"/>
      <c r="X30" s="68" t="s">
        <v>1381</v>
      </c>
      <c r="Y30" s="68" t="s">
        <v>1382</v>
      </c>
      <c r="Z30" s="68" t="s">
        <v>1062</v>
      </c>
      <c r="AA30" s="68"/>
      <c r="AB30" s="68" t="s">
        <v>1383</v>
      </c>
      <c r="AC30" s="68" t="s">
        <v>1384</v>
      </c>
      <c r="AD30" s="68" t="s">
        <v>1385</v>
      </c>
      <c r="AE30" s="68"/>
      <c r="AF30" s="68" t="s">
        <v>1386</v>
      </c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>
        <v>20.81</v>
      </c>
      <c r="AY30" s="68">
        <v>13841</v>
      </c>
      <c r="AZ30" s="47">
        <f t="shared" si="0"/>
        <v>13841</v>
      </c>
      <c r="BA30" s="47" t="str">
        <f t="shared" si="1"/>
        <v>80 AD</v>
      </c>
      <c r="BB30" s="43">
        <f t="shared" ref="BB30:BB86" si="19">IF(G30="R",RANK(AZ30,$AZ$29:$AZ$86,1), "NA")</f>
        <v>2</v>
      </c>
      <c r="BC30" s="43" t="str">
        <f t="shared" si="9"/>
        <v>03:50:41</v>
      </c>
      <c r="BD30" s="43">
        <f t="shared" si="2"/>
        <v>195</v>
      </c>
      <c r="BE30" s="48">
        <f t="shared" si="10"/>
        <v>-1.1166666666666667</v>
      </c>
      <c r="BF30" s="49">
        <f t="shared" si="11"/>
        <v>273.88333333333333</v>
      </c>
      <c r="BG30" s="43" t="str">
        <f t="shared" si="3"/>
        <v>ERNESTO DE LA FUENTE FUENZALIDA</v>
      </c>
      <c r="BH30" s="43" t="str">
        <f t="shared" si="4"/>
        <v>ERNESTO DE LA FUENTE FUENZALIDA - AL AZAN</v>
      </c>
      <c r="BI30" s="43" t="str">
        <f>VLOOKUP(BG30,Equipos!$A$2:$B$105,2,0)</f>
        <v>SANDEK 1</v>
      </c>
      <c r="BJ30" s="43" t="str">
        <f t="shared" si="18"/>
        <v>03:49:34</v>
      </c>
      <c r="BK30" s="43" t="e">
        <f>VLOOKUP(BG30,'Base Jinetes FEI'!$M$5:$N$341,2,0)</f>
        <v>#N/A</v>
      </c>
      <c r="BL30" s="43" t="e">
        <f>VLOOKUP(BG30,'Base Jinetes FEI'!$M$5:$O$341,3,0)</f>
        <v>#N/A</v>
      </c>
      <c r="BN30" s="43">
        <f>IF(BF30&gt;1,1,0)</f>
        <v>1</v>
      </c>
      <c r="BO30" s="43">
        <v>30</v>
      </c>
    </row>
    <row r="31" spans="1:67" ht="14.4" customHeight="1" x14ac:dyDescent="0.3">
      <c r="A31" s="43" t="str">
        <f t="shared" si="12"/>
        <v>LLAYLLAY 19 I</v>
      </c>
      <c r="B31" s="43" t="str">
        <f t="shared" si="13"/>
        <v>FEI</v>
      </c>
      <c r="C31" s="43">
        <f t="shared" si="14"/>
        <v>80</v>
      </c>
      <c r="D31" s="43">
        <f t="shared" si="14"/>
        <v>80</v>
      </c>
      <c r="E31" s="43" t="str">
        <f t="shared" si="16"/>
        <v>AD</v>
      </c>
      <c r="F31" s="68" t="s">
        <v>109</v>
      </c>
      <c r="G31" s="68" t="s">
        <v>95</v>
      </c>
      <c r="H31" s="68" t="s">
        <v>96</v>
      </c>
      <c r="I31" s="68" t="s">
        <v>96</v>
      </c>
      <c r="J31" s="68" t="s">
        <v>1387</v>
      </c>
      <c r="K31" s="68" t="s">
        <v>535</v>
      </c>
      <c r="L31" s="68" t="s">
        <v>364</v>
      </c>
      <c r="M31" s="68" t="s">
        <v>1388</v>
      </c>
      <c r="N31" s="68" t="s">
        <v>437</v>
      </c>
      <c r="O31" s="68"/>
      <c r="P31" s="68" t="s">
        <v>96</v>
      </c>
      <c r="Q31" s="68"/>
      <c r="R31" s="68" t="s">
        <v>96</v>
      </c>
      <c r="S31" s="68" t="s">
        <v>97</v>
      </c>
      <c r="T31" s="68" t="s">
        <v>96</v>
      </c>
      <c r="U31" s="68" t="s">
        <v>848</v>
      </c>
      <c r="V31" s="68" t="s">
        <v>1389</v>
      </c>
      <c r="W31" s="68"/>
      <c r="X31" s="68" t="s">
        <v>1390</v>
      </c>
      <c r="Y31" s="68" t="s">
        <v>922</v>
      </c>
      <c r="Z31" s="68" t="s">
        <v>1391</v>
      </c>
      <c r="AA31" s="68"/>
      <c r="AB31" s="68" t="s">
        <v>1392</v>
      </c>
      <c r="AC31" s="68" t="s">
        <v>1393</v>
      </c>
      <c r="AD31" s="68" t="s">
        <v>1394</v>
      </c>
      <c r="AE31" s="68"/>
      <c r="AF31" s="68" t="s">
        <v>1395</v>
      </c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>
        <v>20.8</v>
      </c>
      <c r="AY31" s="68">
        <v>13846</v>
      </c>
      <c r="AZ31" s="47">
        <f t="shared" si="0"/>
        <v>13846</v>
      </c>
      <c r="BA31" s="47" t="str">
        <f t="shared" si="1"/>
        <v>80 AD</v>
      </c>
      <c r="BB31" s="43">
        <f t="shared" si="19"/>
        <v>3</v>
      </c>
      <c r="BC31" s="43" t="str">
        <f t="shared" si="9"/>
        <v>03:50:46</v>
      </c>
      <c r="BD31" s="43">
        <f t="shared" si="2"/>
        <v>190</v>
      </c>
      <c r="BE31" s="48">
        <f t="shared" si="10"/>
        <v>-1.2</v>
      </c>
      <c r="BF31" s="49">
        <f t="shared" si="11"/>
        <v>268.8</v>
      </c>
      <c r="BG31" s="43" t="str">
        <f t="shared" si="3"/>
        <v>DIEGO BULNES LABRA</v>
      </c>
      <c r="BH31" s="43" t="str">
        <f t="shared" si="4"/>
        <v>DIEGO BULNES LABRA - SHAZAM</v>
      </c>
      <c r="BI31" s="43" t="e">
        <f>VLOOKUP(BG31,Equipos!$A$2:$B$105,2,0)</f>
        <v>#N/A</v>
      </c>
      <c r="BJ31" s="43" t="str">
        <f t="shared" si="18"/>
        <v>03:49:34</v>
      </c>
      <c r="BK31" s="43" t="e">
        <f>VLOOKUP(BG31,'Base Jinetes FEI'!$M$5:$N$341,2,0)</f>
        <v>#N/A</v>
      </c>
      <c r="BL31" s="43" t="e">
        <f>VLOOKUP(BG31,'Base Jinetes FEI'!$M$5:$O$341,3,0)</f>
        <v>#N/A</v>
      </c>
      <c r="BN31" s="43">
        <f t="shared" si="6"/>
        <v>1</v>
      </c>
      <c r="BO31" s="43">
        <v>31</v>
      </c>
    </row>
    <row r="32" spans="1:67" ht="14.4" customHeight="1" x14ac:dyDescent="0.3">
      <c r="A32" s="43" t="str">
        <f t="shared" si="12"/>
        <v>LLAYLLAY 19 I</v>
      </c>
      <c r="B32" s="43" t="str">
        <f t="shared" si="13"/>
        <v>FEI</v>
      </c>
      <c r="C32" s="43">
        <f t="shared" si="14"/>
        <v>80</v>
      </c>
      <c r="D32" s="43">
        <f t="shared" si="14"/>
        <v>80</v>
      </c>
      <c r="E32" s="43" t="str">
        <f t="shared" si="16"/>
        <v>AD</v>
      </c>
      <c r="F32" s="68" t="s">
        <v>110</v>
      </c>
      <c r="G32" s="68" t="s">
        <v>95</v>
      </c>
      <c r="H32" s="68" t="s">
        <v>96</v>
      </c>
      <c r="I32" s="68" t="s">
        <v>96</v>
      </c>
      <c r="J32" s="68" t="s">
        <v>1396</v>
      </c>
      <c r="K32" s="192" t="s">
        <v>162</v>
      </c>
      <c r="L32" s="192" t="s">
        <v>3369</v>
      </c>
      <c r="M32" s="68" t="s">
        <v>1397</v>
      </c>
      <c r="N32" s="68" t="s">
        <v>652</v>
      </c>
      <c r="O32" s="68"/>
      <c r="P32" s="68" t="s">
        <v>96</v>
      </c>
      <c r="Q32" s="68"/>
      <c r="R32" s="68" t="s">
        <v>96</v>
      </c>
      <c r="S32" s="68" t="s">
        <v>97</v>
      </c>
      <c r="T32" s="68" t="s">
        <v>96</v>
      </c>
      <c r="U32" s="68" t="s">
        <v>806</v>
      </c>
      <c r="V32" s="68" t="s">
        <v>1398</v>
      </c>
      <c r="W32" s="68"/>
      <c r="X32" s="68" t="s">
        <v>1399</v>
      </c>
      <c r="Y32" s="68" t="s">
        <v>631</v>
      </c>
      <c r="Z32" s="68" t="s">
        <v>1400</v>
      </c>
      <c r="AA32" s="68"/>
      <c r="AB32" s="68" t="s">
        <v>1401</v>
      </c>
      <c r="AC32" s="68" t="s">
        <v>832</v>
      </c>
      <c r="AD32" s="68" t="s">
        <v>979</v>
      </c>
      <c r="AE32" s="68"/>
      <c r="AF32" s="68" t="s">
        <v>1402</v>
      </c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>
        <v>18.37</v>
      </c>
      <c r="AY32" s="68">
        <v>15678</v>
      </c>
      <c r="AZ32" s="47">
        <f t="shared" si="0"/>
        <v>15678</v>
      </c>
      <c r="BA32" s="47" t="str">
        <f t="shared" si="1"/>
        <v>80 AD</v>
      </c>
      <c r="BB32" s="43">
        <f t="shared" si="19"/>
        <v>9</v>
      </c>
      <c r="BC32" s="43" t="str">
        <f t="shared" si="9"/>
        <v>04:21:18</v>
      </c>
      <c r="BD32" s="43">
        <f t="shared" si="2"/>
        <v>160</v>
      </c>
      <c r="BE32" s="48">
        <f t="shared" si="10"/>
        <v>-31.733333333333334</v>
      </c>
      <c r="BF32" s="49">
        <f t="shared" si="11"/>
        <v>208.26666666666665</v>
      </c>
      <c r="BG32" s="43" t="str">
        <f t="shared" si="3"/>
        <v>FELIPE PERO DOMEYKO</v>
      </c>
      <c r="BH32" s="43" t="str">
        <f t="shared" si="4"/>
        <v>FELIPE PERO DOMEYKO - ZLATAN</v>
      </c>
      <c r="BI32" s="43" t="str">
        <f>VLOOKUP(BG32,Equipos!$A$2:$B$105,2,0)</f>
        <v>KEHAILAN A</v>
      </c>
      <c r="BJ32" s="43" t="str">
        <f t="shared" si="18"/>
        <v>03:49:34</v>
      </c>
      <c r="BK32" s="43" t="e">
        <f>VLOOKUP(BG32,'Base Jinetes FEI'!$M$5:$N$341,2,0)</f>
        <v>#N/A</v>
      </c>
      <c r="BL32" s="43" t="e">
        <f>VLOOKUP(BG32,'Base Jinetes FEI'!$M$5:$O$341,3,0)</f>
        <v>#N/A</v>
      </c>
      <c r="BN32" s="43">
        <f t="shared" si="6"/>
        <v>1</v>
      </c>
      <c r="BO32" s="43">
        <v>32</v>
      </c>
    </row>
    <row r="33" spans="1:67" ht="14.4" customHeight="1" x14ac:dyDescent="0.3">
      <c r="A33" s="43" t="str">
        <f t="shared" si="12"/>
        <v>LLAYLLAY 19 I</v>
      </c>
      <c r="B33" s="43" t="str">
        <f t="shared" si="13"/>
        <v>FEI</v>
      </c>
      <c r="C33" s="43">
        <f t="shared" si="14"/>
        <v>80</v>
      </c>
      <c r="D33" s="43">
        <f t="shared" si="14"/>
        <v>80</v>
      </c>
      <c r="E33" s="43" t="str">
        <f t="shared" si="16"/>
        <v>AD</v>
      </c>
      <c r="F33" s="68" t="s">
        <v>117</v>
      </c>
      <c r="G33" s="68" t="s">
        <v>95</v>
      </c>
      <c r="H33" s="68" t="s">
        <v>96</v>
      </c>
      <c r="I33" s="68" t="s">
        <v>96</v>
      </c>
      <c r="J33" s="68" t="s">
        <v>1060</v>
      </c>
      <c r="K33" s="68" t="s">
        <v>391</v>
      </c>
      <c r="L33" s="68" t="s">
        <v>362</v>
      </c>
      <c r="M33" s="68" t="s">
        <v>1403</v>
      </c>
      <c r="N33" s="68" t="s">
        <v>432</v>
      </c>
      <c r="O33" s="68"/>
      <c r="P33" s="68" t="s">
        <v>96</v>
      </c>
      <c r="Q33" s="68"/>
      <c r="R33" s="68" t="s">
        <v>96</v>
      </c>
      <c r="S33" s="68" t="s">
        <v>97</v>
      </c>
      <c r="T33" s="68" t="s">
        <v>96</v>
      </c>
      <c r="U33" s="68" t="s">
        <v>667</v>
      </c>
      <c r="V33" s="68" t="s">
        <v>1404</v>
      </c>
      <c r="W33" s="68"/>
      <c r="X33" s="68" t="s">
        <v>1405</v>
      </c>
      <c r="Y33" s="68" t="s">
        <v>1015</v>
      </c>
      <c r="Z33" s="68" t="s">
        <v>1406</v>
      </c>
      <c r="AA33" s="68"/>
      <c r="AB33" s="68" t="s">
        <v>1407</v>
      </c>
      <c r="AC33" s="68" t="s">
        <v>492</v>
      </c>
      <c r="AD33" s="68" t="s">
        <v>750</v>
      </c>
      <c r="AE33" s="68"/>
      <c r="AF33" s="68" t="s">
        <v>1408</v>
      </c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>
        <v>18.36</v>
      </c>
      <c r="AY33" s="68">
        <v>15684</v>
      </c>
      <c r="AZ33" s="47">
        <f t="shared" si="0"/>
        <v>15684</v>
      </c>
      <c r="BA33" s="47" t="str">
        <f t="shared" si="1"/>
        <v>80 AD</v>
      </c>
      <c r="BB33" s="43">
        <f t="shared" si="19"/>
        <v>10</v>
      </c>
      <c r="BC33" s="43" t="str">
        <f t="shared" si="9"/>
        <v>04:21:24</v>
      </c>
      <c r="BD33" s="43">
        <f t="shared" si="2"/>
        <v>155</v>
      </c>
      <c r="BE33" s="48">
        <f t="shared" si="10"/>
        <v>-31.833333333333332</v>
      </c>
      <c r="BF33" s="49">
        <f t="shared" si="11"/>
        <v>203.16666666666666</v>
      </c>
      <c r="BG33" s="43" t="str">
        <f t="shared" si="3"/>
        <v>ALFREDO SAT YABER</v>
      </c>
      <c r="BH33" s="43" t="str">
        <f t="shared" si="4"/>
        <v>ALFREDO SAT YABER - CHAMPULLI ZAHIR</v>
      </c>
      <c r="BI33" s="43" t="str">
        <f>VLOOKUP(BG33,Equipos!$A$2:$B$105,2,0)</f>
        <v>RINCONADA A</v>
      </c>
      <c r="BJ33" s="43" t="str">
        <f t="shared" si="18"/>
        <v>03:49:34</v>
      </c>
      <c r="BK33" s="43" t="e">
        <f>VLOOKUP(BG33,'Base Jinetes FEI'!$M$5:$N$341,2,0)</f>
        <v>#N/A</v>
      </c>
      <c r="BL33" s="43" t="e">
        <f>VLOOKUP(BG33,'Base Jinetes FEI'!$M$5:$O$341,3,0)</f>
        <v>#N/A</v>
      </c>
      <c r="BN33" s="43">
        <f t="shared" si="6"/>
        <v>1</v>
      </c>
      <c r="BO33" s="43">
        <v>33</v>
      </c>
    </row>
    <row r="34" spans="1:67" ht="14.4" customHeight="1" x14ac:dyDescent="0.3">
      <c r="A34" s="43" t="str">
        <f t="shared" si="12"/>
        <v>LLAYLLAY 19 I</v>
      </c>
      <c r="B34" s="43" t="str">
        <f t="shared" si="13"/>
        <v>FEI</v>
      </c>
      <c r="C34" s="43">
        <f t="shared" si="14"/>
        <v>80</v>
      </c>
      <c r="D34" s="43">
        <f t="shared" si="14"/>
        <v>80</v>
      </c>
      <c r="E34" s="43" t="str">
        <f t="shared" si="16"/>
        <v>AD</v>
      </c>
      <c r="F34" s="68" t="s">
        <v>122</v>
      </c>
      <c r="G34" s="68" t="s">
        <v>95</v>
      </c>
      <c r="H34" s="68" t="s">
        <v>96</v>
      </c>
      <c r="I34" s="68" t="s">
        <v>96</v>
      </c>
      <c r="J34" s="68" t="s">
        <v>1409</v>
      </c>
      <c r="K34" s="68" t="s">
        <v>111</v>
      </c>
      <c r="L34" s="68" t="s">
        <v>112</v>
      </c>
      <c r="M34" s="68" t="s">
        <v>1410</v>
      </c>
      <c r="N34" s="68" t="s">
        <v>787</v>
      </c>
      <c r="O34" s="68"/>
      <c r="P34" s="68" t="s">
        <v>96</v>
      </c>
      <c r="Q34" s="68"/>
      <c r="R34" s="68" t="s">
        <v>96</v>
      </c>
      <c r="S34" s="68" t="s">
        <v>97</v>
      </c>
      <c r="T34" s="68" t="s">
        <v>96</v>
      </c>
      <c r="U34" s="68" t="s">
        <v>508</v>
      </c>
      <c r="V34" s="68" t="s">
        <v>978</v>
      </c>
      <c r="W34" s="68"/>
      <c r="X34" s="68" t="s">
        <v>1411</v>
      </c>
      <c r="Y34" s="68" t="s">
        <v>982</v>
      </c>
      <c r="Z34" s="68" t="s">
        <v>1412</v>
      </c>
      <c r="AA34" s="68"/>
      <c r="AB34" s="68" t="s">
        <v>1413</v>
      </c>
      <c r="AC34" s="68" t="s">
        <v>905</v>
      </c>
      <c r="AD34" s="68" t="s">
        <v>967</v>
      </c>
      <c r="AE34" s="68"/>
      <c r="AF34" s="68" t="s">
        <v>1414</v>
      </c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>
        <v>17.760000000000002</v>
      </c>
      <c r="AY34" s="68">
        <v>16220</v>
      </c>
      <c r="AZ34" s="47">
        <f t="shared" si="0"/>
        <v>16220</v>
      </c>
      <c r="BA34" s="47" t="str">
        <f t="shared" si="1"/>
        <v>80 AD</v>
      </c>
      <c r="BB34" s="43">
        <f t="shared" si="19"/>
        <v>14</v>
      </c>
      <c r="BC34" s="43" t="str">
        <f t="shared" si="9"/>
        <v>04:30:20</v>
      </c>
      <c r="BD34" s="43">
        <f t="shared" si="2"/>
        <v>135</v>
      </c>
      <c r="BE34" s="48">
        <f t="shared" si="10"/>
        <v>-40.766666666666666</v>
      </c>
      <c r="BF34" s="49">
        <f t="shared" si="11"/>
        <v>174.23333333333335</v>
      </c>
      <c r="BG34" s="43" t="str">
        <f t="shared" si="3"/>
        <v>CATALINA ORTUZAR ORPHANOPOULOS</v>
      </c>
      <c r="BH34" s="43" t="str">
        <f t="shared" si="4"/>
        <v>CATALINA ORTUZAR ORPHANOPOULOS - MC TANGO</v>
      </c>
      <c r="BI34" s="43" t="e">
        <f>VLOOKUP(BG34,Equipos!$A$2:$B$105,2,0)</f>
        <v>#N/A</v>
      </c>
      <c r="BJ34" s="43" t="str">
        <f t="shared" si="18"/>
        <v>03:49:34</v>
      </c>
      <c r="BK34" s="43" t="e">
        <f>VLOOKUP(BG34,'Base Jinetes FEI'!$M$5:$N$341,2,0)</f>
        <v>#N/A</v>
      </c>
      <c r="BL34" s="43" t="e">
        <f>VLOOKUP(BG34,'Base Jinetes FEI'!$M$5:$O$341,3,0)</f>
        <v>#N/A</v>
      </c>
      <c r="BN34" s="43">
        <f t="shared" si="6"/>
        <v>1</v>
      </c>
      <c r="BO34" s="43">
        <v>34</v>
      </c>
    </row>
    <row r="35" spans="1:67" ht="14.4" customHeight="1" x14ac:dyDescent="0.3">
      <c r="A35" s="43" t="str">
        <f t="shared" si="12"/>
        <v>LLAYLLAY 19 I</v>
      </c>
      <c r="B35" s="43" t="str">
        <f t="shared" si="13"/>
        <v>FEI</v>
      </c>
      <c r="C35" s="43">
        <f t="shared" si="14"/>
        <v>80</v>
      </c>
      <c r="D35" s="43">
        <f t="shared" si="14"/>
        <v>80</v>
      </c>
      <c r="E35" s="43" t="str">
        <f t="shared" si="16"/>
        <v>AD</v>
      </c>
      <c r="F35" s="68" t="s">
        <v>123</v>
      </c>
      <c r="G35" s="68" t="s">
        <v>95</v>
      </c>
      <c r="H35" s="68" t="s">
        <v>96</v>
      </c>
      <c r="I35" s="68" t="s">
        <v>96</v>
      </c>
      <c r="J35" s="68" t="s">
        <v>1415</v>
      </c>
      <c r="K35" s="68" t="s">
        <v>210</v>
      </c>
      <c r="L35" s="68" t="s">
        <v>90</v>
      </c>
      <c r="M35" s="68" t="s">
        <v>1416</v>
      </c>
      <c r="N35" s="68" t="s">
        <v>1417</v>
      </c>
      <c r="O35" s="68"/>
      <c r="P35" s="68" t="s">
        <v>96</v>
      </c>
      <c r="Q35" s="68"/>
      <c r="R35" s="68" t="s">
        <v>96</v>
      </c>
      <c r="S35" s="68" t="s">
        <v>97</v>
      </c>
      <c r="T35" s="68" t="s">
        <v>96</v>
      </c>
      <c r="U35" s="68" t="s">
        <v>992</v>
      </c>
      <c r="V35" s="68" t="s">
        <v>1418</v>
      </c>
      <c r="W35" s="68"/>
      <c r="X35" s="68" t="s">
        <v>1419</v>
      </c>
      <c r="Y35" s="68" t="s">
        <v>856</v>
      </c>
      <c r="Z35" s="68" t="s">
        <v>392</v>
      </c>
      <c r="AA35" s="68"/>
      <c r="AB35" s="68" t="s">
        <v>1420</v>
      </c>
      <c r="AC35" s="68" t="s">
        <v>637</v>
      </c>
      <c r="AD35" s="68" t="s">
        <v>1291</v>
      </c>
      <c r="AE35" s="68"/>
      <c r="AF35" s="68" t="s">
        <v>1421</v>
      </c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>
        <v>17.75</v>
      </c>
      <c r="AY35" s="68">
        <v>16226</v>
      </c>
      <c r="AZ35" s="47">
        <f t="shared" si="0"/>
        <v>16226</v>
      </c>
      <c r="BA35" s="47" t="str">
        <f t="shared" si="1"/>
        <v>80 AD</v>
      </c>
      <c r="BB35" s="43">
        <f t="shared" si="19"/>
        <v>15</v>
      </c>
      <c r="BC35" s="43" t="str">
        <f t="shared" si="9"/>
        <v>04:30:26</v>
      </c>
      <c r="BD35" s="43">
        <f t="shared" si="2"/>
        <v>130</v>
      </c>
      <c r="BE35" s="48">
        <f t="shared" si="10"/>
        <v>-40.866666666666667</v>
      </c>
      <c r="BF35" s="49">
        <f t="shared" si="11"/>
        <v>169.13333333333333</v>
      </c>
      <c r="BG35" s="43" t="str">
        <f t="shared" si="3"/>
        <v>ORLANDO VILLALOBOS</v>
      </c>
      <c r="BH35" s="43" t="str">
        <f t="shared" si="4"/>
        <v>ORLANDO VILLALOBOS - LA PERFECTA</v>
      </c>
      <c r="BI35" s="43" t="e">
        <f>VLOOKUP(BG35,Equipos!$A$2:$B$105,2,0)</f>
        <v>#N/A</v>
      </c>
      <c r="BJ35" s="43" t="str">
        <f t="shared" si="18"/>
        <v>03:49:34</v>
      </c>
      <c r="BK35" s="43" t="e">
        <f>VLOOKUP(BG35,'Base Jinetes FEI'!$M$5:$N$341,2,0)</f>
        <v>#N/A</v>
      </c>
      <c r="BL35" s="43" t="e">
        <f>VLOOKUP(BG35,'Base Jinetes FEI'!$M$5:$O$341,3,0)</f>
        <v>#N/A</v>
      </c>
      <c r="BN35" s="43">
        <f t="shared" si="6"/>
        <v>1</v>
      </c>
      <c r="BO35" s="43">
        <v>35</v>
      </c>
    </row>
    <row r="36" spans="1:67" ht="14.4" customHeight="1" x14ac:dyDescent="0.3">
      <c r="A36" s="43" t="str">
        <f t="shared" si="12"/>
        <v>LLAYLLAY 19 I</v>
      </c>
      <c r="B36" s="43" t="str">
        <f t="shared" si="13"/>
        <v>FEI</v>
      </c>
      <c r="C36" s="43">
        <f t="shared" si="14"/>
        <v>80</v>
      </c>
      <c r="D36" s="43">
        <f t="shared" si="14"/>
        <v>80</v>
      </c>
      <c r="E36" s="43" t="str">
        <f t="shared" si="16"/>
        <v>AD</v>
      </c>
      <c r="F36" s="68" t="s">
        <v>94</v>
      </c>
      <c r="G36" s="68" t="s">
        <v>95</v>
      </c>
      <c r="H36" s="68" t="s">
        <v>96</v>
      </c>
      <c r="I36" s="68" t="s">
        <v>96</v>
      </c>
      <c r="J36" s="68" t="s">
        <v>1422</v>
      </c>
      <c r="K36" s="68" t="s">
        <v>138</v>
      </c>
      <c r="L36" s="68" t="s">
        <v>1423</v>
      </c>
      <c r="M36" s="68" t="s">
        <v>1424</v>
      </c>
      <c r="N36" s="68" t="s">
        <v>1425</v>
      </c>
      <c r="O36" s="68"/>
      <c r="P36" s="68" t="s">
        <v>96</v>
      </c>
      <c r="Q36" s="68"/>
      <c r="R36" s="68" t="s">
        <v>96</v>
      </c>
      <c r="S36" s="68" t="s">
        <v>97</v>
      </c>
      <c r="T36" s="68" t="s">
        <v>96</v>
      </c>
      <c r="U36" s="68" t="s">
        <v>645</v>
      </c>
      <c r="V36" s="68" t="s">
        <v>891</v>
      </c>
      <c r="W36" s="68"/>
      <c r="X36" s="68" t="s">
        <v>1426</v>
      </c>
      <c r="Y36" s="68" t="s">
        <v>507</v>
      </c>
      <c r="Z36" s="68" t="s">
        <v>1427</v>
      </c>
      <c r="AA36" s="68"/>
      <c r="AB36" s="68" t="s">
        <v>1428</v>
      </c>
      <c r="AC36" s="68" t="s">
        <v>930</v>
      </c>
      <c r="AD36" s="68" t="s">
        <v>1048</v>
      </c>
      <c r="AE36" s="68"/>
      <c r="AF36" s="68" t="s">
        <v>1429</v>
      </c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>
        <v>17.66</v>
      </c>
      <c r="AY36" s="68">
        <v>16305</v>
      </c>
      <c r="AZ36" s="47">
        <f t="shared" si="0"/>
        <v>16305</v>
      </c>
      <c r="BA36" s="47" t="str">
        <f t="shared" si="1"/>
        <v>80 AD</v>
      </c>
      <c r="BB36" s="43">
        <f t="shared" si="19"/>
        <v>16</v>
      </c>
      <c r="BC36" s="43" t="str">
        <f t="shared" si="9"/>
        <v>04:31:45</v>
      </c>
      <c r="BD36" s="43">
        <f t="shared" si="2"/>
        <v>125</v>
      </c>
      <c r="BE36" s="48">
        <f t="shared" si="10"/>
        <v>-42.18333333333333</v>
      </c>
      <c r="BF36" s="49">
        <f t="shared" si="11"/>
        <v>162.81666666666666</v>
      </c>
      <c r="BG36" s="43" t="str">
        <f t="shared" si="3"/>
        <v>CRISTOBAL BELTRAMIN</v>
      </c>
      <c r="BH36" s="43" t="str">
        <f t="shared" si="4"/>
        <v>CRISTOBAL BELTRAMIN - MARQUEZ DP</v>
      </c>
      <c r="BI36" s="43" t="e">
        <f>VLOOKUP(BG36,Equipos!$A$2:$B$105,2,0)</f>
        <v>#N/A</v>
      </c>
      <c r="BJ36" s="43" t="str">
        <f t="shared" si="18"/>
        <v>03:49:34</v>
      </c>
      <c r="BK36" s="43" t="e">
        <f>VLOOKUP(BG36,'Base Jinetes FEI'!$M$5:$N$341,2,0)</f>
        <v>#N/A</v>
      </c>
      <c r="BL36" s="43" t="e">
        <f>VLOOKUP(BG36,'Base Jinetes FEI'!$M$5:$O$341,3,0)</f>
        <v>#N/A</v>
      </c>
      <c r="BN36" s="43">
        <f t="shared" si="6"/>
        <v>1</v>
      </c>
      <c r="BO36" s="43">
        <v>36</v>
      </c>
    </row>
    <row r="37" spans="1:67" ht="14.4" customHeight="1" x14ac:dyDescent="0.3">
      <c r="A37" s="43" t="str">
        <f t="shared" si="12"/>
        <v>LLAYLLAY 19 I</v>
      </c>
      <c r="B37" s="43" t="str">
        <f t="shared" si="13"/>
        <v>FEI</v>
      </c>
      <c r="C37" s="43">
        <f t="shared" si="14"/>
        <v>80</v>
      </c>
      <c r="D37" s="43">
        <f t="shared" si="14"/>
        <v>80</v>
      </c>
      <c r="E37" s="43" t="str">
        <f t="shared" si="16"/>
        <v>AD</v>
      </c>
      <c r="F37" s="68" t="s">
        <v>125</v>
      </c>
      <c r="G37" s="68" t="s">
        <v>95</v>
      </c>
      <c r="H37" s="68" t="s">
        <v>96</v>
      </c>
      <c r="I37" s="68" t="s">
        <v>96</v>
      </c>
      <c r="J37" s="68" t="s">
        <v>1430</v>
      </c>
      <c r="K37" s="68" t="s">
        <v>150</v>
      </c>
      <c r="L37" s="68" t="s">
        <v>1431</v>
      </c>
      <c r="M37" s="68" t="s">
        <v>719</v>
      </c>
      <c r="N37" s="68" t="s">
        <v>720</v>
      </c>
      <c r="O37" s="68"/>
      <c r="P37" s="68" t="s">
        <v>96</v>
      </c>
      <c r="Q37" s="68"/>
      <c r="R37" s="68" t="s">
        <v>96</v>
      </c>
      <c r="S37" s="68" t="s">
        <v>97</v>
      </c>
      <c r="T37" s="68" t="s">
        <v>96</v>
      </c>
      <c r="U37" s="68" t="s">
        <v>559</v>
      </c>
      <c r="V37" s="68" t="s">
        <v>1432</v>
      </c>
      <c r="W37" s="68"/>
      <c r="X37" s="68" t="s">
        <v>1433</v>
      </c>
      <c r="Y37" s="68" t="s">
        <v>1125</v>
      </c>
      <c r="Z37" s="68" t="s">
        <v>344</v>
      </c>
      <c r="AA37" s="68"/>
      <c r="AB37" s="68" t="s">
        <v>1434</v>
      </c>
      <c r="AC37" s="68" t="s">
        <v>993</v>
      </c>
      <c r="AD37" s="68" t="s">
        <v>1004</v>
      </c>
      <c r="AE37" s="68"/>
      <c r="AF37" s="68" t="s">
        <v>1435</v>
      </c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>
        <v>17.66</v>
      </c>
      <c r="AY37" s="68">
        <v>16310</v>
      </c>
      <c r="AZ37" s="47">
        <f t="shared" si="0"/>
        <v>16310</v>
      </c>
      <c r="BA37" s="47" t="str">
        <f t="shared" si="1"/>
        <v>80 AD</v>
      </c>
      <c r="BB37" s="43">
        <f t="shared" si="19"/>
        <v>17</v>
      </c>
      <c r="BC37" s="43" t="str">
        <f t="shared" si="9"/>
        <v>04:31:50</v>
      </c>
      <c r="BD37" s="43">
        <f t="shared" si="2"/>
        <v>120</v>
      </c>
      <c r="BE37" s="48">
        <f t="shared" si="10"/>
        <v>-42.266666666666666</v>
      </c>
      <c r="BF37" s="49">
        <f t="shared" si="11"/>
        <v>157.73333333333335</v>
      </c>
      <c r="BG37" s="43" t="str">
        <f t="shared" si="3"/>
        <v>JAVIERA GAJARDO ARAOS</v>
      </c>
      <c r="BH37" s="43" t="str">
        <f t="shared" si="4"/>
        <v>JAVIERA GAJARDO ARAOS - BAHR</v>
      </c>
      <c r="BI37" s="43" t="e">
        <f>VLOOKUP(BG37,Equipos!$A$2:$B$105,2,0)</f>
        <v>#N/A</v>
      </c>
      <c r="BJ37" s="43" t="str">
        <f t="shared" si="18"/>
        <v>03:49:34</v>
      </c>
      <c r="BK37" s="43" t="e">
        <f>VLOOKUP(BG37,'Base Jinetes FEI'!$M$5:$N$341,2,0)</f>
        <v>#N/A</v>
      </c>
      <c r="BL37" s="43" t="e">
        <f>VLOOKUP(BG37,'Base Jinetes FEI'!$M$5:$O$341,3,0)</f>
        <v>#N/A</v>
      </c>
      <c r="BN37" s="43">
        <f t="shared" si="6"/>
        <v>1</v>
      </c>
      <c r="BO37" s="43">
        <v>37</v>
      </c>
    </row>
    <row r="38" spans="1:67" ht="14.4" customHeight="1" x14ac:dyDescent="0.3">
      <c r="A38" s="43" t="str">
        <f t="shared" si="12"/>
        <v>LLAYLLAY 19 I</v>
      </c>
      <c r="B38" s="43" t="str">
        <f t="shared" si="13"/>
        <v>FEI</v>
      </c>
      <c r="C38" s="43">
        <f t="shared" si="14"/>
        <v>80</v>
      </c>
      <c r="D38" s="43">
        <f t="shared" si="14"/>
        <v>80</v>
      </c>
      <c r="E38" s="43" t="str">
        <f t="shared" si="16"/>
        <v>AD</v>
      </c>
      <c r="F38" s="68" t="s">
        <v>128</v>
      </c>
      <c r="G38" s="68" t="s">
        <v>95</v>
      </c>
      <c r="H38" s="68" t="s">
        <v>96</v>
      </c>
      <c r="I38" s="68" t="s">
        <v>96</v>
      </c>
      <c r="J38" s="68" t="s">
        <v>1436</v>
      </c>
      <c r="K38" s="68" t="s">
        <v>358</v>
      </c>
      <c r="L38" s="68" t="s">
        <v>813</v>
      </c>
      <c r="M38" s="68" t="s">
        <v>814</v>
      </c>
      <c r="N38" s="68" t="s">
        <v>815</v>
      </c>
      <c r="O38" s="68"/>
      <c r="P38" s="68" t="s">
        <v>96</v>
      </c>
      <c r="Q38" s="68"/>
      <c r="R38" s="68" t="s">
        <v>96</v>
      </c>
      <c r="S38" s="68" t="s">
        <v>97</v>
      </c>
      <c r="T38" s="68" t="s">
        <v>96</v>
      </c>
      <c r="U38" s="68" t="s">
        <v>612</v>
      </c>
      <c r="V38" s="68" t="s">
        <v>1437</v>
      </c>
      <c r="W38" s="68"/>
      <c r="X38" s="68" t="s">
        <v>1438</v>
      </c>
      <c r="Y38" s="68" t="s">
        <v>252</v>
      </c>
      <c r="Z38" s="68" t="s">
        <v>1439</v>
      </c>
      <c r="AA38" s="68"/>
      <c r="AB38" s="68" t="s">
        <v>1372</v>
      </c>
      <c r="AC38" s="68" t="s">
        <v>798</v>
      </c>
      <c r="AD38" s="68" t="s">
        <v>1440</v>
      </c>
      <c r="AE38" s="68"/>
      <c r="AF38" s="68" t="s">
        <v>1441</v>
      </c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>
        <v>17.3</v>
      </c>
      <c r="AY38" s="68">
        <v>16648</v>
      </c>
      <c r="AZ38" s="47">
        <f t="shared" si="0"/>
        <v>16648</v>
      </c>
      <c r="BA38" s="47" t="str">
        <f t="shared" si="1"/>
        <v>80 AD</v>
      </c>
      <c r="BB38" s="43">
        <f t="shared" si="19"/>
        <v>18</v>
      </c>
      <c r="BC38" s="43" t="str">
        <f t="shared" si="9"/>
        <v>04:37:28</v>
      </c>
      <c r="BD38" s="43">
        <f t="shared" si="2"/>
        <v>115</v>
      </c>
      <c r="BE38" s="48">
        <f t="shared" si="10"/>
        <v>-47.9</v>
      </c>
      <c r="BF38" s="49">
        <f t="shared" si="11"/>
        <v>147.1</v>
      </c>
      <c r="BG38" s="43" t="str">
        <f t="shared" si="3"/>
        <v>PEDRO DEL CAMPO SALINAS</v>
      </c>
      <c r="BH38" s="43" t="str">
        <f t="shared" si="4"/>
        <v>PEDRO DEL CAMPO SALINAS - SASHA</v>
      </c>
      <c r="BI38" s="43" t="e">
        <f>VLOOKUP(BG38,Equipos!$A$2:$B$105,2,0)</f>
        <v>#N/A</v>
      </c>
      <c r="BJ38" s="43" t="str">
        <f t="shared" si="18"/>
        <v>03:49:34</v>
      </c>
      <c r="BK38" s="43" t="e">
        <f>VLOOKUP(BG38,'Base Jinetes FEI'!$M$5:$N$341,2,0)</f>
        <v>#N/A</v>
      </c>
      <c r="BL38" s="43" t="e">
        <f>VLOOKUP(BG38,'Base Jinetes FEI'!$M$5:$O$341,3,0)</f>
        <v>#N/A</v>
      </c>
      <c r="BN38" s="43">
        <f t="shared" si="6"/>
        <v>1</v>
      </c>
      <c r="BO38" s="43">
        <v>38</v>
      </c>
    </row>
    <row r="39" spans="1:67" ht="14.4" customHeight="1" x14ac:dyDescent="0.3">
      <c r="A39" s="43" t="str">
        <f t="shared" si="12"/>
        <v>LLAYLLAY 19 I</v>
      </c>
      <c r="B39" s="43" t="str">
        <f t="shared" si="13"/>
        <v>FEI</v>
      </c>
      <c r="C39" s="43">
        <f t="shared" si="14"/>
        <v>80</v>
      </c>
      <c r="D39" s="43">
        <f t="shared" si="14"/>
        <v>80</v>
      </c>
      <c r="E39" s="43" t="str">
        <f t="shared" si="16"/>
        <v>AD</v>
      </c>
      <c r="F39" s="68" t="s">
        <v>129</v>
      </c>
      <c r="G39" s="68" t="s">
        <v>95</v>
      </c>
      <c r="H39" s="68" t="s">
        <v>96</v>
      </c>
      <c r="I39" s="68" t="s">
        <v>96</v>
      </c>
      <c r="J39" s="68" t="s">
        <v>1074</v>
      </c>
      <c r="K39" s="68" t="s">
        <v>148</v>
      </c>
      <c r="L39" s="68" t="s">
        <v>149</v>
      </c>
      <c r="M39" s="68" t="s">
        <v>1442</v>
      </c>
      <c r="N39" s="68" t="s">
        <v>1162</v>
      </c>
      <c r="O39" s="68"/>
      <c r="P39" s="68" t="s">
        <v>96</v>
      </c>
      <c r="Q39" s="68"/>
      <c r="R39" s="68" t="s">
        <v>96</v>
      </c>
      <c r="S39" s="68" t="s">
        <v>97</v>
      </c>
      <c r="T39" s="68" t="s">
        <v>96</v>
      </c>
      <c r="U39" s="68" t="s">
        <v>811</v>
      </c>
      <c r="V39" s="68" t="s">
        <v>380</v>
      </c>
      <c r="W39" s="68"/>
      <c r="X39" s="68" t="s">
        <v>1443</v>
      </c>
      <c r="Y39" s="68" t="s">
        <v>1022</v>
      </c>
      <c r="Z39" s="68" t="s">
        <v>1444</v>
      </c>
      <c r="AA39" s="68"/>
      <c r="AB39" s="68" t="s">
        <v>1445</v>
      </c>
      <c r="AC39" s="68" t="s">
        <v>508</v>
      </c>
      <c r="AD39" s="68" t="s">
        <v>509</v>
      </c>
      <c r="AE39" s="68"/>
      <c r="AF39" s="68" t="s">
        <v>1446</v>
      </c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>
        <v>17.13</v>
      </c>
      <c r="AY39" s="68">
        <v>16811</v>
      </c>
      <c r="AZ39" s="47">
        <f t="shared" si="0"/>
        <v>16811</v>
      </c>
      <c r="BA39" s="47" t="str">
        <f t="shared" si="1"/>
        <v>80 AD</v>
      </c>
      <c r="BB39" s="43">
        <f t="shared" si="19"/>
        <v>19</v>
      </c>
      <c r="BC39" s="43" t="str">
        <f t="shared" si="9"/>
        <v>04:40:11</v>
      </c>
      <c r="BD39" s="43">
        <f t="shared" si="2"/>
        <v>110</v>
      </c>
      <c r="BE39" s="48">
        <f t="shared" si="10"/>
        <v>-50.616666666666667</v>
      </c>
      <c r="BF39" s="49">
        <f t="shared" si="11"/>
        <v>139.38333333333333</v>
      </c>
      <c r="BG39" s="43" t="str">
        <f t="shared" si="3"/>
        <v>MANUELA VALENZUELA VARGAS</v>
      </c>
      <c r="BH39" s="43" t="str">
        <f t="shared" si="4"/>
        <v>MANUELA VALENZUELA VARGAS - RABIOSA</v>
      </c>
      <c r="BI39" s="43" t="e">
        <f>VLOOKUP(BG39,Equipos!$A$2:$B$105,2,0)</f>
        <v>#N/A</v>
      </c>
      <c r="BJ39" s="43" t="str">
        <f t="shared" si="18"/>
        <v>03:49:34</v>
      </c>
      <c r="BK39" s="43" t="e">
        <f>VLOOKUP(BG39,'Base Jinetes FEI'!$M$5:$N$341,2,0)</f>
        <v>#N/A</v>
      </c>
      <c r="BL39" s="43" t="e">
        <f>VLOOKUP(BG39,'Base Jinetes FEI'!$M$5:$O$341,3,0)</f>
        <v>#N/A</v>
      </c>
      <c r="BN39" s="43">
        <f t="shared" si="6"/>
        <v>1</v>
      </c>
      <c r="BO39" s="43">
        <v>39</v>
      </c>
    </row>
    <row r="40" spans="1:67" ht="14.4" customHeight="1" x14ac:dyDescent="0.3">
      <c r="A40" s="43" t="str">
        <f t="shared" si="12"/>
        <v>LLAYLLAY 19 I</v>
      </c>
      <c r="B40" s="43" t="str">
        <f t="shared" si="13"/>
        <v>FEI</v>
      </c>
      <c r="C40" s="43">
        <f t="shared" si="14"/>
        <v>80</v>
      </c>
      <c r="D40" s="43">
        <f t="shared" si="14"/>
        <v>80</v>
      </c>
      <c r="E40" s="43" t="str">
        <f t="shared" si="16"/>
        <v>AD</v>
      </c>
      <c r="F40" s="68" t="s">
        <v>98</v>
      </c>
      <c r="G40" s="68" t="s">
        <v>95</v>
      </c>
      <c r="H40" s="68" t="s">
        <v>96</v>
      </c>
      <c r="I40" s="68" t="s">
        <v>96</v>
      </c>
      <c r="J40" s="68" t="s">
        <v>1447</v>
      </c>
      <c r="K40" s="68" t="s">
        <v>998</v>
      </c>
      <c r="L40" s="68" t="s">
        <v>999</v>
      </c>
      <c r="M40" s="68" t="s">
        <v>1448</v>
      </c>
      <c r="N40" s="68" t="s">
        <v>1000</v>
      </c>
      <c r="O40" s="68"/>
      <c r="P40" s="68" t="s">
        <v>96</v>
      </c>
      <c r="Q40" s="68"/>
      <c r="R40" s="68" t="s">
        <v>96</v>
      </c>
      <c r="S40" s="68" t="s">
        <v>97</v>
      </c>
      <c r="T40" s="68" t="s">
        <v>96</v>
      </c>
      <c r="U40" s="68" t="s">
        <v>825</v>
      </c>
      <c r="V40" s="68" t="s">
        <v>1449</v>
      </c>
      <c r="W40" s="68"/>
      <c r="X40" s="68" t="s">
        <v>1450</v>
      </c>
      <c r="Y40" s="68" t="s">
        <v>926</v>
      </c>
      <c r="Z40" s="68" t="s">
        <v>1451</v>
      </c>
      <c r="AA40" s="68"/>
      <c r="AB40" s="68" t="s">
        <v>1452</v>
      </c>
      <c r="AC40" s="68" t="s">
        <v>982</v>
      </c>
      <c r="AD40" s="68" t="s">
        <v>1453</v>
      </c>
      <c r="AE40" s="68"/>
      <c r="AF40" s="68" t="s">
        <v>1454</v>
      </c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>
        <v>16.920000000000002</v>
      </c>
      <c r="AY40" s="68">
        <v>17025</v>
      </c>
      <c r="AZ40" s="47">
        <f t="shared" si="0"/>
        <v>17025</v>
      </c>
      <c r="BA40" s="47" t="str">
        <f t="shared" si="1"/>
        <v>80 AD</v>
      </c>
      <c r="BB40" s="43">
        <f t="shared" si="19"/>
        <v>22</v>
      </c>
      <c r="BC40" s="43" t="str">
        <f t="shared" si="9"/>
        <v>04:43:45</v>
      </c>
      <c r="BD40" s="43">
        <f t="shared" si="2"/>
        <v>95</v>
      </c>
      <c r="BE40" s="48">
        <f t="shared" si="10"/>
        <v>-54.18333333333333</v>
      </c>
      <c r="BF40" s="49">
        <f t="shared" si="11"/>
        <v>120.81666666666666</v>
      </c>
      <c r="BG40" s="43" t="str">
        <f t="shared" si="3"/>
        <v>INGRID  FONCK</v>
      </c>
      <c r="BH40" s="43" t="str">
        <f t="shared" si="4"/>
        <v>INGRID  FONCK - CL MISTERIOSA</v>
      </c>
      <c r="BI40" s="43" t="str">
        <f>VLOOKUP(BG40,Equipos!$A$2:$B$105,2,0)</f>
        <v>EL MOLINO A</v>
      </c>
      <c r="BJ40" s="43" t="str">
        <f t="shared" si="18"/>
        <v>03:49:34</v>
      </c>
      <c r="BK40" s="43" t="e">
        <f>VLOOKUP(BG40,'Base Jinetes FEI'!$M$5:$N$341,2,0)</f>
        <v>#N/A</v>
      </c>
      <c r="BL40" s="43" t="e">
        <f>VLOOKUP(BG40,'Base Jinetes FEI'!$M$5:$O$341,3,0)</f>
        <v>#N/A</v>
      </c>
      <c r="BN40" s="43">
        <f t="shared" si="6"/>
        <v>1</v>
      </c>
      <c r="BO40" s="43">
        <v>40</v>
      </c>
    </row>
    <row r="41" spans="1:67" ht="14.4" customHeight="1" x14ac:dyDescent="0.3">
      <c r="A41" s="43" t="str">
        <f t="shared" si="12"/>
        <v>LLAYLLAY 19 I</v>
      </c>
      <c r="B41" s="43" t="str">
        <f t="shared" si="13"/>
        <v>FEI</v>
      </c>
      <c r="C41" s="43">
        <f t="shared" si="14"/>
        <v>80</v>
      </c>
      <c r="D41" s="43">
        <f t="shared" si="14"/>
        <v>80</v>
      </c>
      <c r="E41" s="43" t="str">
        <f t="shared" si="16"/>
        <v>AD</v>
      </c>
      <c r="F41" s="68" t="s">
        <v>151</v>
      </c>
      <c r="G41" s="68" t="s">
        <v>95</v>
      </c>
      <c r="H41" s="68" t="s">
        <v>96</v>
      </c>
      <c r="I41" s="68" t="s">
        <v>96</v>
      </c>
      <c r="J41" s="68" t="s">
        <v>1455</v>
      </c>
      <c r="K41" s="68" t="s">
        <v>141</v>
      </c>
      <c r="L41" s="68" t="s">
        <v>1456</v>
      </c>
      <c r="M41" s="68" t="s">
        <v>1457</v>
      </c>
      <c r="N41" s="68" t="s">
        <v>983</v>
      </c>
      <c r="O41" s="68"/>
      <c r="P41" s="68" t="s">
        <v>96</v>
      </c>
      <c r="Q41" s="68"/>
      <c r="R41" s="68" t="s">
        <v>96</v>
      </c>
      <c r="S41" s="68" t="s">
        <v>97</v>
      </c>
      <c r="T41" s="68" t="s">
        <v>96</v>
      </c>
      <c r="U41" s="68" t="s">
        <v>575</v>
      </c>
      <c r="V41" s="68" t="s">
        <v>1458</v>
      </c>
      <c r="W41" s="68"/>
      <c r="X41" s="68" t="s">
        <v>1459</v>
      </c>
      <c r="Y41" s="68" t="s">
        <v>566</v>
      </c>
      <c r="Z41" s="68" t="s">
        <v>1460</v>
      </c>
      <c r="AA41" s="68"/>
      <c r="AB41" s="68" t="s">
        <v>1461</v>
      </c>
      <c r="AC41" s="68" t="s">
        <v>1126</v>
      </c>
      <c r="AD41" s="68" t="s">
        <v>1462</v>
      </c>
      <c r="AE41" s="68"/>
      <c r="AF41" s="68" t="s">
        <v>1463</v>
      </c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>
        <v>16.91</v>
      </c>
      <c r="AY41" s="68">
        <v>17029</v>
      </c>
      <c r="AZ41" s="47">
        <f t="shared" si="0"/>
        <v>17029</v>
      </c>
      <c r="BA41" s="47" t="str">
        <f t="shared" si="1"/>
        <v>80 AD</v>
      </c>
      <c r="BB41" s="43">
        <f t="shared" si="19"/>
        <v>23</v>
      </c>
      <c r="BC41" s="43" t="str">
        <f t="shared" si="9"/>
        <v>04:43:49</v>
      </c>
      <c r="BD41" s="43">
        <f t="shared" si="2"/>
        <v>90</v>
      </c>
      <c r="BE41" s="48">
        <f t="shared" si="10"/>
        <v>-54.25</v>
      </c>
      <c r="BF41" s="49">
        <f t="shared" si="11"/>
        <v>115.75</v>
      </c>
      <c r="BG41" s="43" t="str">
        <f t="shared" si="3"/>
        <v>VICENTE IRARRAZABAL</v>
      </c>
      <c r="BH41" s="43" t="str">
        <f t="shared" si="4"/>
        <v>VICENTE IRARRAZABAL - CL LLANCA</v>
      </c>
      <c r="BI41" s="43" t="str">
        <f>VLOOKUP(BG41,Equipos!$A$2:$B$105,2,0)</f>
        <v>EL MOLINO B</v>
      </c>
      <c r="BJ41" s="43" t="str">
        <f t="shared" si="18"/>
        <v>03:49:34</v>
      </c>
      <c r="BK41" s="43" t="e">
        <f>VLOOKUP(BG41,'Base Jinetes FEI'!$M$5:$N$341,2,0)</f>
        <v>#N/A</v>
      </c>
      <c r="BL41" s="43" t="e">
        <f>VLOOKUP(BG41,'Base Jinetes FEI'!$M$5:$O$341,3,0)</f>
        <v>#N/A</v>
      </c>
      <c r="BN41" s="43">
        <f t="shared" si="6"/>
        <v>1</v>
      </c>
      <c r="BO41" s="43">
        <v>41</v>
      </c>
    </row>
    <row r="42" spans="1:67" ht="14.4" customHeight="1" x14ac:dyDescent="0.3">
      <c r="A42" s="43" t="str">
        <f t="shared" si="12"/>
        <v>LLAYLLAY 19 I</v>
      </c>
      <c r="B42" s="43" t="str">
        <f t="shared" si="13"/>
        <v>FEI</v>
      </c>
      <c r="C42" s="43">
        <f t="shared" si="14"/>
        <v>80</v>
      </c>
      <c r="D42" s="43">
        <f t="shared" si="14"/>
        <v>80</v>
      </c>
      <c r="E42" s="43" t="str">
        <f t="shared" si="16"/>
        <v>AD</v>
      </c>
      <c r="F42" s="68" t="s">
        <v>152</v>
      </c>
      <c r="G42" s="68" t="s">
        <v>95</v>
      </c>
      <c r="H42" s="68" t="s">
        <v>96</v>
      </c>
      <c r="I42" s="68" t="s">
        <v>96</v>
      </c>
      <c r="J42" s="68" t="s">
        <v>1464</v>
      </c>
      <c r="K42" s="68" t="s">
        <v>898</v>
      </c>
      <c r="L42" s="68" t="s">
        <v>899</v>
      </c>
      <c r="M42" s="68" t="s">
        <v>1465</v>
      </c>
      <c r="N42" s="68" t="s">
        <v>1466</v>
      </c>
      <c r="O42" s="68"/>
      <c r="P42" s="68" t="s">
        <v>96</v>
      </c>
      <c r="Q42" s="68"/>
      <c r="R42" s="68" t="s">
        <v>96</v>
      </c>
      <c r="S42" s="68" t="s">
        <v>97</v>
      </c>
      <c r="T42" s="68" t="s">
        <v>96</v>
      </c>
      <c r="U42" s="68" t="s">
        <v>945</v>
      </c>
      <c r="V42" s="68" t="s">
        <v>1467</v>
      </c>
      <c r="W42" s="68"/>
      <c r="X42" s="68" t="s">
        <v>1468</v>
      </c>
      <c r="Y42" s="68" t="s">
        <v>758</v>
      </c>
      <c r="Z42" s="68" t="s">
        <v>1135</v>
      </c>
      <c r="AA42" s="68"/>
      <c r="AB42" s="68" t="s">
        <v>1469</v>
      </c>
      <c r="AC42" s="68" t="s">
        <v>300</v>
      </c>
      <c r="AD42" s="68" t="s">
        <v>1470</v>
      </c>
      <c r="AE42" s="68"/>
      <c r="AF42" s="68" t="s">
        <v>1471</v>
      </c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>
        <v>15.31</v>
      </c>
      <c r="AY42" s="68">
        <v>18809</v>
      </c>
      <c r="AZ42" s="47">
        <f t="shared" si="0"/>
        <v>18809</v>
      </c>
      <c r="BA42" s="47" t="str">
        <f t="shared" si="1"/>
        <v>80 AD</v>
      </c>
      <c r="BB42" s="43">
        <f t="shared" si="19"/>
        <v>30</v>
      </c>
      <c r="BC42" s="43" t="str">
        <f t="shared" si="9"/>
        <v>05:13:29</v>
      </c>
      <c r="BD42" s="43">
        <f t="shared" si="2"/>
        <v>55</v>
      </c>
      <c r="BE42" s="48">
        <f t="shared" si="10"/>
        <v>-83.916666666666671</v>
      </c>
      <c r="BF42" s="49">
        <f t="shared" si="11"/>
        <v>79.999999860000003</v>
      </c>
      <c r="BG42" s="43" t="str">
        <f t="shared" si="3"/>
        <v xml:space="preserve">SERGIO  HURTADO </v>
      </c>
      <c r="BH42" s="43" t="str">
        <f t="shared" si="4"/>
        <v>SERGIO  HURTADO  - DAFIR</v>
      </c>
      <c r="BI42" s="43" t="e">
        <f>VLOOKUP(BG42,Equipos!$A$2:$B$105,2,0)</f>
        <v>#N/A</v>
      </c>
      <c r="BJ42" s="43" t="str">
        <f t="shared" si="18"/>
        <v>03:49:34</v>
      </c>
      <c r="BK42" s="43" t="e">
        <f>VLOOKUP(BG42,'Base Jinetes FEI'!$M$5:$N$341,2,0)</f>
        <v>#N/A</v>
      </c>
      <c r="BL42" s="43" t="e">
        <f>VLOOKUP(BG42,'Base Jinetes FEI'!$M$5:$O$341,3,0)</f>
        <v>#N/A</v>
      </c>
      <c r="BN42" s="43">
        <f t="shared" si="6"/>
        <v>1</v>
      </c>
      <c r="BO42" s="43">
        <v>42</v>
      </c>
    </row>
    <row r="43" spans="1:67" ht="14.4" customHeight="1" x14ac:dyDescent="0.3">
      <c r="A43" s="43" t="str">
        <f t="shared" si="12"/>
        <v>LLAYLLAY 19 I</v>
      </c>
      <c r="B43" s="43" t="str">
        <f t="shared" si="13"/>
        <v>FEI</v>
      </c>
      <c r="C43" s="43">
        <f t="shared" si="14"/>
        <v>80</v>
      </c>
      <c r="D43" s="43">
        <f t="shared" si="14"/>
        <v>80</v>
      </c>
      <c r="E43" s="43" t="str">
        <f t="shared" si="16"/>
        <v>AD</v>
      </c>
      <c r="F43" s="68" t="s">
        <v>153</v>
      </c>
      <c r="G43" s="68" t="s">
        <v>95</v>
      </c>
      <c r="H43" s="68" t="s">
        <v>96</v>
      </c>
      <c r="I43" s="68" t="s">
        <v>96</v>
      </c>
      <c r="J43" s="68" t="s">
        <v>1472</v>
      </c>
      <c r="K43" s="68" t="s">
        <v>854</v>
      </c>
      <c r="L43" s="68" t="s">
        <v>347</v>
      </c>
      <c r="M43" s="68"/>
      <c r="N43" s="68" t="s">
        <v>1040</v>
      </c>
      <c r="O43" s="68"/>
      <c r="P43" s="68" t="s">
        <v>96</v>
      </c>
      <c r="Q43" s="68"/>
      <c r="R43" s="68" t="s">
        <v>96</v>
      </c>
      <c r="S43" s="68" t="s">
        <v>97</v>
      </c>
      <c r="T43" s="68" t="s">
        <v>96</v>
      </c>
      <c r="U43" s="68" t="s">
        <v>644</v>
      </c>
      <c r="V43" s="68" t="s">
        <v>1473</v>
      </c>
      <c r="W43" s="68"/>
      <c r="X43" s="68" t="s">
        <v>1474</v>
      </c>
      <c r="Y43" s="68" t="s">
        <v>499</v>
      </c>
      <c r="Z43" s="68" t="s">
        <v>1475</v>
      </c>
      <c r="AA43" s="68"/>
      <c r="AB43" s="68" t="s">
        <v>1476</v>
      </c>
      <c r="AC43" s="68" t="s">
        <v>1477</v>
      </c>
      <c r="AD43" s="68" t="s">
        <v>1478</v>
      </c>
      <c r="AE43" s="68"/>
      <c r="AF43" s="68" t="s">
        <v>1479</v>
      </c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>
        <v>14.38</v>
      </c>
      <c r="AY43" s="68">
        <v>20034</v>
      </c>
      <c r="AZ43" s="47">
        <f t="shared" si="0"/>
        <v>20034</v>
      </c>
      <c r="BA43" s="47" t="str">
        <f t="shared" si="1"/>
        <v>80 AD</v>
      </c>
      <c r="BB43" s="43">
        <f t="shared" si="19"/>
        <v>33</v>
      </c>
      <c r="BC43" s="43" t="str">
        <f t="shared" si="9"/>
        <v>05:33:54</v>
      </c>
      <c r="BD43" s="43">
        <f t="shared" si="2"/>
        <v>40</v>
      </c>
      <c r="BE43" s="48">
        <f t="shared" si="10"/>
        <v>-104.33333333333334</v>
      </c>
      <c r="BF43" s="49">
        <f t="shared" si="11"/>
        <v>79.999999849999995</v>
      </c>
      <c r="BG43" s="43" t="str">
        <f t="shared" si="3"/>
        <v>HARKEN JENSEN</v>
      </c>
      <c r="BH43" s="43" t="str">
        <f t="shared" si="4"/>
        <v>HARKEN JENSEN - LA CANDELARIA ALTHANI</v>
      </c>
      <c r="BI43" s="43" t="str">
        <f>VLOOKUP(BG43,Equipos!$A$2:$B$105,2,0)</f>
        <v>KEHAILAN A</v>
      </c>
      <c r="BJ43" s="43" t="str">
        <f t="shared" si="18"/>
        <v>03:49:34</v>
      </c>
      <c r="BK43" s="43" t="e">
        <f>VLOOKUP(BG43,'Base Jinetes FEI'!$M$5:$N$341,2,0)</f>
        <v>#N/A</v>
      </c>
      <c r="BL43" s="43" t="e">
        <f>VLOOKUP(BG43,'Base Jinetes FEI'!$M$5:$O$341,3,0)</f>
        <v>#N/A</v>
      </c>
      <c r="BN43" s="43">
        <f t="shared" si="6"/>
        <v>1</v>
      </c>
      <c r="BO43" s="43">
        <v>43</v>
      </c>
    </row>
    <row r="44" spans="1:67" ht="14.4" customHeight="1" x14ac:dyDescent="0.3">
      <c r="A44" s="43" t="str">
        <f t="shared" si="12"/>
        <v>LLAYLLAY 19 I</v>
      </c>
      <c r="B44" s="43" t="str">
        <f t="shared" si="13"/>
        <v>FEI</v>
      </c>
      <c r="C44" s="43">
        <f t="shared" si="14"/>
        <v>80</v>
      </c>
      <c r="D44" s="43">
        <f t="shared" si="14"/>
        <v>80</v>
      </c>
      <c r="E44" s="43" t="str">
        <f t="shared" si="16"/>
        <v>AD</v>
      </c>
      <c r="F44" s="68" t="s">
        <v>108</v>
      </c>
      <c r="G44" s="68" t="s">
        <v>105</v>
      </c>
      <c r="H44" s="68" t="s">
        <v>96</v>
      </c>
      <c r="I44" s="68" t="s">
        <v>96</v>
      </c>
      <c r="J44" s="68" t="s">
        <v>1069</v>
      </c>
      <c r="K44" s="68" t="s">
        <v>376</v>
      </c>
      <c r="L44" s="68" t="s">
        <v>377</v>
      </c>
      <c r="M44" s="68" t="s">
        <v>1480</v>
      </c>
      <c r="N44" s="68" t="s">
        <v>1481</v>
      </c>
      <c r="O44" s="68"/>
      <c r="P44" s="68" t="s">
        <v>96</v>
      </c>
      <c r="Q44" s="68"/>
      <c r="R44" s="68" t="s">
        <v>96</v>
      </c>
      <c r="S44" s="68" t="s">
        <v>97</v>
      </c>
      <c r="T44" s="68" t="s">
        <v>96</v>
      </c>
      <c r="U44" s="68" t="s">
        <v>1029</v>
      </c>
      <c r="V44" s="68" t="s">
        <v>1482</v>
      </c>
      <c r="W44" s="68" t="s">
        <v>163</v>
      </c>
      <c r="X44" s="68" t="s">
        <v>1483</v>
      </c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>
        <v>16.41</v>
      </c>
      <c r="AY44" s="68">
        <v>6580</v>
      </c>
      <c r="AZ44" s="47" t="str">
        <f t="shared" si="0"/>
        <v>NA</v>
      </c>
      <c r="BA44" s="47" t="str">
        <f t="shared" si="1"/>
        <v>80 AD</v>
      </c>
      <c r="BB44" s="43" t="str">
        <f t="shared" si="19"/>
        <v>NA</v>
      </c>
      <c r="BC44" s="43" t="str">
        <f t="shared" si="9"/>
        <v>NA</v>
      </c>
      <c r="BD44" s="43">
        <f t="shared" si="2"/>
        <v>0</v>
      </c>
      <c r="BE44" s="48" t="e">
        <f t="shared" si="10"/>
        <v>#VALUE!</v>
      </c>
      <c r="BF44" s="49">
        <f t="shared" si="11"/>
        <v>0</v>
      </c>
      <c r="BG44" s="43" t="str">
        <f t="shared" si="3"/>
        <v>MARIA PAZ VARGAS</v>
      </c>
      <c r="BH44" s="43" t="str">
        <f t="shared" si="4"/>
        <v>MARIA PAZ VARGAS - AP ANGLO CAYO</v>
      </c>
      <c r="BI44" s="43" t="e">
        <f>VLOOKUP(BG44,Equipos!$A$2:$B$105,2,0)</f>
        <v>#N/A</v>
      </c>
      <c r="BJ44" s="43" t="str">
        <f t="shared" si="18"/>
        <v>03:49:34</v>
      </c>
      <c r="BK44" s="43" t="e">
        <f>VLOOKUP(BG44,'Base Jinetes FEI'!$M$5:$N$341,2,0)</f>
        <v>#N/A</v>
      </c>
      <c r="BL44" s="43" t="e">
        <f>VLOOKUP(BG44,'Base Jinetes FEI'!$M$5:$O$341,3,0)</f>
        <v>#N/A</v>
      </c>
      <c r="BN44" s="43">
        <f t="shared" si="6"/>
        <v>0</v>
      </c>
      <c r="BO44" s="43">
        <v>44</v>
      </c>
    </row>
    <row r="45" spans="1:67" ht="14.4" customHeight="1" x14ac:dyDescent="0.3">
      <c r="A45" s="43" t="str">
        <f t="shared" si="12"/>
        <v>LLAYLLAY 19 I</v>
      </c>
      <c r="B45" s="43" t="str">
        <f t="shared" si="13"/>
        <v>FEI</v>
      </c>
      <c r="C45" s="43">
        <f t="shared" si="14"/>
        <v>80</v>
      </c>
      <c r="D45" s="43">
        <f t="shared" si="14"/>
        <v>80</v>
      </c>
      <c r="E45" s="43" t="str">
        <f t="shared" si="16"/>
        <v>AD</v>
      </c>
      <c r="F45" s="68" t="s">
        <v>154</v>
      </c>
      <c r="G45" s="68" t="s">
        <v>105</v>
      </c>
      <c r="H45" s="68" t="s">
        <v>96</v>
      </c>
      <c r="I45" s="68" t="s">
        <v>96</v>
      </c>
      <c r="J45" s="68" t="s">
        <v>1097</v>
      </c>
      <c r="K45" s="68" t="s">
        <v>118</v>
      </c>
      <c r="L45" s="68" t="s">
        <v>119</v>
      </c>
      <c r="M45" s="68" t="s">
        <v>707</v>
      </c>
      <c r="N45" s="68" t="s">
        <v>708</v>
      </c>
      <c r="O45" s="68"/>
      <c r="P45" s="68" t="s">
        <v>96</v>
      </c>
      <c r="Q45" s="68"/>
      <c r="R45" s="68" t="s">
        <v>96</v>
      </c>
      <c r="S45" s="68" t="s">
        <v>97</v>
      </c>
      <c r="T45" s="68" t="s">
        <v>96</v>
      </c>
      <c r="U45" s="68" t="s">
        <v>936</v>
      </c>
      <c r="V45" s="68" t="s">
        <v>1014</v>
      </c>
      <c r="W45" s="68"/>
      <c r="X45" s="68" t="s">
        <v>1419</v>
      </c>
      <c r="Y45" s="68" t="s">
        <v>812</v>
      </c>
      <c r="Z45" s="68" t="s">
        <v>1484</v>
      </c>
      <c r="AA45" s="68"/>
      <c r="AB45" s="68" t="s">
        <v>1485</v>
      </c>
      <c r="AC45" s="68" t="s">
        <v>496</v>
      </c>
      <c r="AD45" s="68" t="s">
        <v>1486</v>
      </c>
      <c r="AE45" s="68" t="s">
        <v>163</v>
      </c>
      <c r="AF45" s="68" t="s">
        <v>1390</v>
      </c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>
        <v>19.45</v>
      </c>
      <c r="AY45" s="68">
        <v>14810</v>
      </c>
      <c r="AZ45" s="47" t="str">
        <f t="shared" si="0"/>
        <v>NA</v>
      </c>
      <c r="BA45" s="47" t="str">
        <f t="shared" si="1"/>
        <v>80 AD</v>
      </c>
      <c r="BB45" s="43" t="str">
        <f t="shared" si="19"/>
        <v>NA</v>
      </c>
      <c r="BC45" s="43" t="str">
        <f t="shared" si="9"/>
        <v>NA</v>
      </c>
      <c r="BD45" s="43">
        <f t="shared" si="2"/>
        <v>0</v>
      </c>
      <c r="BE45" s="48" t="e">
        <f t="shared" si="10"/>
        <v>#VALUE!</v>
      </c>
      <c r="BF45" s="49">
        <f t="shared" si="11"/>
        <v>0</v>
      </c>
      <c r="BG45" s="43" t="str">
        <f t="shared" si="3"/>
        <v>RODOLFO FUENZALIDA SANHUEZA</v>
      </c>
      <c r="BH45" s="43" t="str">
        <f t="shared" si="4"/>
        <v>RODOLFO FUENZALIDA SANHUEZA - RAYO</v>
      </c>
      <c r="BI45" s="43" t="str">
        <f>VLOOKUP(BG45,Equipos!$A$2:$B$105,2,0)</f>
        <v>SANDEK 1</v>
      </c>
      <c r="BJ45" s="43" t="str">
        <f t="shared" si="18"/>
        <v>03:49:34</v>
      </c>
      <c r="BK45" s="43" t="e">
        <f>VLOOKUP(BG45,'Base Jinetes FEI'!$M$5:$N$341,2,0)</f>
        <v>#N/A</v>
      </c>
      <c r="BL45" s="43" t="e">
        <f>VLOOKUP(BG45,'Base Jinetes FEI'!$M$5:$O$341,3,0)</f>
        <v>#N/A</v>
      </c>
      <c r="BN45" s="43">
        <f t="shared" si="6"/>
        <v>0</v>
      </c>
      <c r="BO45" s="43">
        <v>45</v>
      </c>
    </row>
    <row r="46" spans="1:67" ht="14.4" customHeight="1" x14ac:dyDescent="0.3">
      <c r="A46" s="43" t="str">
        <f t="shared" si="12"/>
        <v>LLAYLLAY 19 I</v>
      </c>
      <c r="B46" s="43" t="str">
        <f t="shared" si="13"/>
        <v>FEI</v>
      </c>
      <c r="C46" s="43">
        <f t="shared" si="14"/>
        <v>80</v>
      </c>
      <c r="D46" s="43">
        <f t="shared" si="14"/>
        <v>80</v>
      </c>
      <c r="E46" s="43" t="str">
        <f t="shared" si="16"/>
        <v>AD</v>
      </c>
      <c r="F46" s="68" t="s">
        <v>155</v>
      </c>
      <c r="G46" s="68" t="s">
        <v>105</v>
      </c>
      <c r="H46" s="68" t="s">
        <v>96</v>
      </c>
      <c r="I46" s="68" t="s">
        <v>96</v>
      </c>
      <c r="J46" s="68" t="s">
        <v>1063</v>
      </c>
      <c r="K46" s="68" t="s">
        <v>140</v>
      </c>
      <c r="L46" s="68" t="s">
        <v>1487</v>
      </c>
      <c r="M46" s="68" t="s">
        <v>1488</v>
      </c>
      <c r="N46" s="68" t="s">
        <v>1489</v>
      </c>
      <c r="O46" s="68"/>
      <c r="P46" s="68" t="s">
        <v>96</v>
      </c>
      <c r="Q46" s="68"/>
      <c r="R46" s="68" t="s">
        <v>96</v>
      </c>
      <c r="S46" s="68" t="s">
        <v>97</v>
      </c>
      <c r="T46" s="68" t="s">
        <v>96</v>
      </c>
      <c r="U46" s="68" t="s">
        <v>575</v>
      </c>
      <c r="V46" s="68" t="s">
        <v>1490</v>
      </c>
      <c r="W46" s="68"/>
      <c r="X46" s="68" t="s">
        <v>1491</v>
      </c>
      <c r="Y46" s="68" t="s">
        <v>633</v>
      </c>
      <c r="Z46" s="68" t="s">
        <v>1492</v>
      </c>
      <c r="AA46" s="68"/>
      <c r="AB46" s="68" t="s">
        <v>1493</v>
      </c>
      <c r="AC46" s="68" t="s">
        <v>637</v>
      </c>
      <c r="AD46" s="68" t="s">
        <v>1291</v>
      </c>
      <c r="AE46" s="68" t="s">
        <v>266</v>
      </c>
      <c r="AF46" s="68" t="s">
        <v>1494</v>
      </c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>
        <v>16.899999999999999</v>
      </c>
      <c r="AY46" s="68">
        <v>17044</v>
      </c>
      <c r="AZ46" s="47" t="str">
        <f t="shared" si="0"/>
        <v>NA</v>
      </c>
      <c r="BA46" s="47" t="str">
        <f t="shared" si="1"/>
        <v>80 AD</v>
      </c>
      <c r="BB46" s="43" t="str">
        <f t="shared" si="19"/>
        <v>NA</v>
      </c>
      <c r="BC46" s="43" t="str">
        <f t="shared" si="9"/>
        <v>NA</v>
      </c>
      <c r="BD46" s="43">
        <f t="shared" si="2"/>
        <v>0</v>
      </c>
      <c r="BE46" s="48" t="e">
        <f t="shared" si="10"/>
        <v>#VALUE!</v>
      </c>
      <c r="BF46" s="49">
        <f t="shared" si="11"/>
        <v>0</v>
      </c>
      <c r="BG46" s="43" t="str">
        <f t="shared" si="3"/>
        <v>MACARENA SUAZO CEPEDA</v>
      </c>
      <c r="BH46" s="43" t="str">
        <f t="shared" si="4"/>
        <v>MACARENA SUAZO CEPEDA - LO CAMPO PRESUMIDA</v>
      </c>
      <c r="BI46" s="43" t="str">
        <f>VLOOKUP(BG46,Equipos!$A$2:$B$105,2,0)</f>
        <v>EL QUILLAY</v>
      </c>
      <c r="BJ46" s="43" t="str">
        <f t="shared" si="18"/>
        <v>03:49:34</v>
      </c>
      <c r="BK46" s="43" t="e">
        <f>VLOOKUP(BG46,'Base Jinetes FEI'!$M$5:$N$341,2,0)</f>
        <v>#N/A</v>
      </c>
      <c r="BL46" s="43" t="e">
        <f>VLOOKUP(BG46,'Base Jinetes FEI'!$M$5:$O$341,3,0)</f>
        <v>#N/A</v>
      </c>
      <c r="BN46" s="43">
        <f t="shared" si="6"/>
        <v>0</v>
      </c>
      <c r="BO46" s="43">
        <v>46</v>
      </c>
    </row>
    <row r="47" spans="1:67" ht="14.4" customHeight="1" x14ac:dyDescent="0.3">
      <c r="A47" s="43" t="str">
        <f t="shared" si="12"/>
        <v>LLAYLLAY 19 I</v>
      </c>
      <c r="B47" s="43" t="str">
        <f t="shared" si="13"/>
        <v>FEI</v>
      </c>
      <c r="C47" s="43">
        <f t="shared" si="14"/>
        <v>80</v>
      </c>
      <c r="D47" s="43">
        <f t="shared" si="14"/>
        <v>80</v>
      </c>
      <c r="E47" s="43" t="str">
        <f t="shared" si="16"/>
        <v>AD</v>
      </c>
      <c r="F47" s="68" t="s">
        <v>156</v>
      </c>
      <c r="G47" s="68" t="s">
        <v>105</v>
      </c>
      <c r="H47" s="68" t="s">
        <v>96</v>
      </c>
      <c r="I47" s="68" t="s">
        <v>96</v>
      </c>
      <c r="J47" s="68" t="s">
        <v>1495</v>
      </c>
      <c r="K47" s="68" t="s">
        <v>177</v>
      </c>
      <c r="L47" s="68" t="s">
        <v>178</v>
      </c>
      <c r="M47" s="68" t="s">
        <v>1496</v>
      </c>
      <c r="N47" s="68" t="s">
        <v>952</v>
      </c>
      <c r="O47" s="68"/>
      <c r="P47" s="68" t="s">
        <v>96</v>
      </c>
      <c r="Q47" s="68"/>
      <c r="R47" s="68" t="s">
        <v>96</v>
      </c>
      <c r="S47" s="68" t="s">
        <v>97</v>
      </c>
      <c r="T47" s="68" t="s">
        <v>96</v>
      </c>
      <c r="U47" s="68" t="s">
        <v>855</v>
      </c>
      <c r="V47" s="68" t="s">
        <v>774</v>
      </c>
      <c r="W47" s="68"/>
      <c r="X47" s="68" t="s">
        <v>1497</v>
      </c>
      <c r="Y47" s="68" t="s">
        <v>924</v>
      </c>
      <c r="Z47" s="68" t="s">
        <v>1498</v>
      </c>
      <c r="AA47" s="68" t="s">
        <v>266</v>
      </c>
      <c r="AB47" s="68" t="s">
        <v>1499</v>
      </c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>
        <v>18.579999999999998</v>
      </c>
      <c r="AY47" s="68">
        <v>11623</v>
      </c>
      <c r="AZ47" s="47" t="str">
        <f t="shared" si="0"/>
        <v>NA</v>
      </c>
      <c r="BA47" s="47" t="str">
        <f t="shared" si="1"/>
        <v>80 AD</v>
      </c>
      <c r="BB47" s="43" t="str">
        <f t="shared" si="19"/>
        <v>NA</v>
      </c>
      <c r="BC47" s="43" t="str">
        <f t="shared" si="9"/>
        <v>NA</v>
      </c>
      <c r="BD47" s="43">
        <f t="shared" si="2"/>
        <v>0</v>
      </c>
      <c r="BE47" s="48" t="e">
        <f t="shared" si="10"/>
        <v>#VALUE!</v>
      </c>
      <c r="BF47" s="49">
        <f t="shared" si="11"/>
        <v>0</v>
      </c>
      <c r="BG47" s="43" t="str">
        <f t="shared" si="3"/>
        <v>MARIA ROSA BARAHONA VARGAS</v>
      </c>
      <c r="BH47" s="43" t="str">
        <f t="shared" si="4"/>
        <v>MARIA ROSA BARAHONA VARGAS - TOBA ATACAMEÑO</v>
      </c>
      <c r="BJ47" s="43" t="str">
        <f t="shared" si="18"/>
        <v>03:49:34</v>
      </c>
      <c r="BK47" s="43" t="e">
        <f>VLOOKUP(BG47,'Base Jinetes FEI'!$M$5:$N$341,2,0)</f>
        <v>#N/A</v>
      </c>
      <c r="BL47" s="43" t="e">
        <f>VLOOKUP(BG47,'Base Jinetes FEI'!$M$5:$O$341,3,0)</f>
        <v>#N/A</v>
      </c>
      <c r="BN47" s="43">
        <f t="shared" si="6"/>
        <v>0</v>
      </c>
      <c r="BO47" s="43">
        <v>47</v>
      </c>
    </row>
    <row r="48" spans="1:67" ht="14.4" customHeight="1" x14ac:dyDescent="0.3">
      <c r="A48" s="43" t="str">
        <f t="shared" si="12"/>
        <v>LLAYLLAY 19 I</v>
      </c>
      <c r="B48" s="43" t="str">
        <f t="shared" si="13"/>
        <v>FEI</v>
      </c>
      <c r="C48" s="43">
        <f t="shared" si="14"/>
        <v>80</v>
      </c>
      <c r="D48" s="43">
        <f t="shared" si="14"/>
        <v>80</v>
      </c>
      <c r="E48" s="43" t="str">
        <f t="shared" si="16"/>
        <v>AD</v>
      </c>
      <c r="F48" s="68" t="s">
        <v>134</v>
      </c>
      <c r="G48" s="68" t="s">
        <v>105</v>
      </c>
      <c r="H48" s="68" t="s">
        <v>96</v>
      </c>
      <c r="I48" s="68" t="s">
        <v>96</v>
      </c>
      <c r="J48" s="68" t="s">
        <v>182</v>
      </c>
      <c r="K48" s="68" t="s">
        <v>1500</v>
      </c>
      <c r="L48" s="68" t="s">
        <v>91</v>
      </c>
      <c r="M48" s="68" t="s">
        <v>291</v>
      </c>
      <c r="N48" s="68" t="s">
        <v>256</v>
      </c>
      <c r="O48" s="68"/>
      <c r="P48" s="68" t="s">
        <v>96</v>
      </c>
      <c r="Q48" s="68"/>
      <c r="R48" s="68" t="s">
        <v>96</v>
      </c>
      <c r="S48" s="68" t="s">
        <v>97</v>
      </c>
      <c r="T48" s="68" t="s">
        <v>96</v>
      </c>
      <c r="U48" s="68" t="s">
        <v>777</v>
      </c>
      <c r="V48" s="68" t="s">
        <v>1501</v>
      </c>
      <c r="W48" s="68"/>
      <c r="X48" s="68" t="s">
        <v>1502</v>
      </c>
      <c r="Y48" s="68" t="s">
        <v>623</v>
      </c>
      <c r="Z48" s="68" t="s">
        <v>1503</v>
      </c>
      <c r="AA48" s="68" t="s">
        <v>266</v>
      </c>
      <c r="AB48" s="68" t="s">
        <v>1504</v>
      </c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>
        <v>17.690000000000001</v>
      </c>
      <c r="AY48" s="68">
        <v>12208</v>
      </c>
      <c r="AZ48" s="47" t="str">
        <f t="shared" si="0"/>
        <v>NA</v>
      </c>
      <c r="BA48" s="47" t="str">
        <f t="shared" si="1"/>
        <v>80 AD</v>
      </c>
      <c r="BB48" s="43" t="str">
        <f t="shared" si="19"/>
        <v>NA</v>
      </c>
      <c r="BC48" s="43" t="str">
        <f t="shared" si="9"/>
        <v>NA</v>
      </c>
      <c r="BD48" s="43">
        <f t="shared" si="2"/>
        <v>0</v>
      </c>
      <c r="BE48" s="48" t="e">
        <f t="shared" si="10"/>
        <v>#VALUE!</v>
      </c>
      <c r="BF48" s="49">
        <f t="shared" si="11"/>
        <v>0</v>
      </c>
      <c r="BG48" s="43" t="str">
        <f t="shared" si="3"/>
        <v>RENATO  CERDA BARROS</v>
      </c>
      <c r="BH48" s="43" t="str">
        <f t="shared" si="4"/>
        <v>RENATO  CERDA BARROS - DANY</v>
      </c>
      <c r="BI48" s="43" t="e">
        <f>VLOOKUP(BG48,Equipos!$A$2:$B$105,2,0)</f>
        <v>#N/A</v>
      </c>
      <c r="BJ48" s="43" t="str">
        <f t="shared" si="18"/>
        <v>03:49:34</v>
      </c>
      <c r="BK48" s="43" t="e">
        <f>VLOOKUP(BG48,'Base Jinetes FEI'!$M$5:$N$341,2,0)</f>
        <v>#N/A</v>
      </c>
      <c r="BL48" s="43" t="e">
        <f>VLOOKUP(BG48,'Base Jinetes FEI'!$M$5:$O$341,3,0)</f>
        <v>#N/A</v>
      </c>
      <c r="BN48" s="43">
        <f t="shared" si="6"/>
        <v>0</v>
      </c>
      <c r="BO48" s="43">
        <v>48</v>
      </c>
    </row>
    <row r="49" spans="1:67" ht="14.4" customHeight="1" x14ac:dyDescent="0.3">
      <c r="A49" s="43" t="str">
        <f t="shared" si="12"/>
        <v>LLAYLLAY 19 I</v>
      </c>
      <c r="B49" s="43" t="str">
        <f t="shared" si="13"/>
        <v>FEI</v>
      </c>
      <c r="C49" s="43">
        <f t="shared" si="14"/>
        <v>80</v>
      </c>
      <c r="D49" s="43">
        <f t="shared" si="14"/>
        <v>80</v>
      </c>
      <c r="E49" s="43" t="str">
        <f t="shared" si="16"/>
        <v>AD</v>
      </c>
      <c r="F49" s="68" t="s">
        <v>158</v>
      </c>
      <c r="G49" s="68" t="s">
        <v>105</v>
      </c>
      <c r="H49" s="68" t="s">
        <v>96</v>
      </c>
      <c r="I49" s="68" t="s">
        <v>96</v>
      </c>
      <c r="J49" s="68"/>
      <c r="K49" s="192" t="s">
        <v>535</v>
      </c>
      <c r="L49" s="192" t="s">
        <v>3556</v>
      </c>
      <c r="M49" s="68" t="s">
        <v>1505</v>
      </c>
      <c r="N49" s="68" t="s">
        <v>1024</v>
      </c>
      <c r="O49" s="68"/>
      <c r="P49" s="68" t="s">
        <v>96</v>
      </c>
      <c r="Q49" s="68"/>
      <c r="R49" s="68" t="s">
        <v>96</v>
      </c>
      <c r="S49" s="68" t="s">
        <v>97</v>
      </c>
      <c r="T49" s="68" t="s">
        <v>96</v>
      </c>
      <c r="U49" s="68" t="s">
        <v>1125</v>
      </c>
      <c r="V49" s="68" t="s">
        <v>1506</v>
      </c>
      <c r="W49" s="68" t="s">
        <v>266</v>
      </c>
      <c r="X49" s="68" t="s">
        <v>1507</v>
      </c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>
        <v>18.22</v>
      </c>
      <c r="AY49" s="68">
        <v>5928</v>
      </c>
      <c r="AZ49" s="47" t="str">
        <f t="shared" si="0"/>
        <v>NA</v>
      </c>
      <c r="BA49" s="47" t="str">
        <f t="shared" si="1"/>
        <v>80 AD</v>
      </c>
      <c r="BB49" s="43" t="str">
        <f t="shared" si="19"/>
        <v>NA</v>
      </c>
      <c r="BC49" s="43" t="str">
        <f t="shared" si="9"/>
        <v>NA</v>
      </c>
      <c r="BD49" s="43">
        <f t="shared" si="2"/>
        <v>0</v>
      </c>
      <c r="BE49" s="48" t="e">
        <f t="shared" si="10"/>
        <v>#VALUE!</v>
      </c>
      <c r="BF49" s="49">
        <f t="shared" si="11"/>
        <v>0</v>
      </c>
      <c r="BG49" s="43" t="str">
        <f t="shared" si="3"/>
        <v>DIEGO FUENTES URRUTIA</v>
      </c>
      <c r="BH49" s="43" t="str">
        <f t="shared" si="4"/>
        <v>DIEGO FUENTES URRUTIA - DESPERADO</v>
      </c>
      <c r="BI49" s="43" t="e">
        <f>VLOOKUP(BG49,Equipos!$A$2:$B$105,2,0)</f>
        <v>#N/A</v>
      </c>
      <c r="BJ49" s="43" t="str">
        <f t="shared" si="18"/>
        <v>03:49:34</v>
      </c>
      <c r="BK49" s="43" t="e">
        <f>VLOOKUP(BG49,'Base Jinetes FEI'!$M$5:$N$341,2,0)</f>
        <v>#N/A</v>
      </c>
      <c r="BL49" s="43" t="e">
        <f>VLOOKUP(BG49,'Base Jinetes FEI'!$M$5:$O$341,3,0)</f>
        <v>#N/A</v>
      </c>
      <c r="BN49" s="43">
        <f t="shared" si="6"/>
        <v>0</v>
      </c>
      <c r="BO49" s="43">
        <v>49</v>
      </c>
    </row>
    <row r="50" spans="1:67" ht="14.4" customHeight="1" x14ac:dyDescent="0.3">
      <c r="A50" s="43" t="str">
        <f t="shared" si="12"/>
        <v>LLAYLLAY 19 I</v>
      </c>
      <c r="B50" s="43" t="str">
        <f t="shared" si="13"/>
        <v>FEI</v>
      </c>
      <c r="C50" s="43">
        <f t="shared" si="14"/>
        <v>80</v>
      </c>
      <c r="D50" s="43">
        <f t="shared" si="14"/>
        <v>80</v>
      </c>
      <c r="E50" s="43" t="str">
        <f t="shared" si="16"/>
        <v>AD</v>
      </c>
      <c r="F50" s="68" t="s">
        <v>244</v>
      </c>
      <c r="G50" s="68" t="s">
        <v>105</v>
      </c>
      <c r="H50" s="68" t="s">
        <v>96</v>
      </c>
      <c r="I50" s="68" t="s">
        <v>96</v>
      </c>
      <c r="J50" s="68" t="s">
        <v>1508</v>
      </c>
      <c r="K50" s="68" t="s">
        <v>133</v>
      </c>
      <c r="L50" s="68" t="s">
        <v>241</v>
      </c>
      <c r="M50" s="68" t="s">
        <v>1509</v>
      </c>
      <c r="N50" s="68" t="s">
        <v>1145</v>
      </c>
      <c r="O50" s="68"/>
      <c r="P50" s="68" t="s">
        <v>96</v>
      </c>
      <c r="Q50" s="68"/>
      <c r="R50" s="68" t="s">
        <v>96</v>
      </c>
      <c r="S50" s="68" t="s">
        <v>97</v>
      </c>
      <c r="T50" s="68" t="s">
        <v>96</v>
      </c>
      <c r="U50" s="68" t="s">
        <v>589</v>
      </c>
      <c r="V50" s="68" t="s">
        <v>590</v>
      </c>
      <c r="W50" s="68" t="s">
        <v>266</v>
      </c>
      <c r="X50" s="68" t="s">
        <v>1510</v>
      </c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>
        <v>16.37</v>
      </c>
      <c r="AY50" s="68">
        <v>6597</v>
      </c>
      <c r="AZ50" s="47" t="str">
        <f t="shared" si="0"/>
        <v>NA</v>
      </c>
      <c r="BA50" s="47" t="str">
        <f t="shared" si="1"/>
        <v>80 AD</v>
      </c>
      <c r="BB50" s="43" t="str">
        <f t="shared" si="19"/>
        <v>NA</v>
      </c>
      <c r="BC50" s="43" t="str">
        <f t="shared" si="9"/>
        <v>NA</v>
      </c>
      <c r="BD50" s="43">
        <f t="shared" si="2"/>
        <v>0</v>
      </c>
      <c r="BE50" s="48" t="e">
        <f t="shared" si="10"/>
        <v>#VALUE!</v>
      </c>
      <c r="BF50" s="49">
        <f t="shared" si="11"/>
        <v>0</v>
      </c>
      <c r="BG50" s="43" t="str">
        <f t="shared" si="3"/>
        <v>CARLOS LETELIER SIVORI</v>
      </c>
      <c r="BH50" s="43" t="str">
        <f t="shared" si="4"/>
        <v xml:space="preserve">CARLOS LETELIER SIVORI - FZ KARLA </v>
      </c>
      <c r="BI50" s="43" t="str">
        <f>VLOOKUP(BG50,Equipos!$A$2:$B$105,2,0)</f>
        <v>EL MOLINO A</v>
      </c>
      <c r="BJ50" s="43" t="str">
        <f t="shared" si="18"/>
        <v>03:49:34</v>
      </c>
      <c r="BK50" s="43" t="e">
        <f>VLOOKUP(BG50,'Base Jinetes FEI'!$M$5:$N$341,2,0)</f>
        <v>#N/A</v>
      </c>
      <c r="BL50" s="43" t="e">
        <f>VLOOKUP(BG50,'Base Jinetes FEI'!$M$5:$O$341,3,0)</f>
        <v>#N/A</v>
      </c>
      <c r="BN50" s="43">
        <f t="shared" si="6"/>
        <v>0</v>
      </c>
      <c r="BO50" s="43">
        <v>50</v>
      </c>
    </row>
    <row r="51" spans="1:67" ht="14.4" customHeight="1" x14ac:dyDescent="0.3">
      <c r="A51" s="43" t="str">
        <f t="shared" si="12"/>
        <v>LLAYLLAY 19 I</v>
      </c>
      <c r="B51" s="43" t="str">
        <f t="shared" si="13"/>
        <v>FEI</v>
      </c>
      <c r="C51" s="43">
        <f t="shared" si="14"/>
        <v>80</v>
      </c>
      <c r="D51" s="43">
        <f t="shared" si="14"/>
        <v>80</v>
      </c>
      <c r="E51" s="43" t="str">
        <f t="shared" si="16"/>
        <v>AD</v>
      </c>
      <c r="F51" s="68" t="s">
        <v>372</v>
      </c>
      <c r="G51" s="68" t="s">
        <v>105</v>
      </c>
      <c r="H51" s="68" t="s">
        <v>96</v>
      </c>
      <c r="I51" s="68" t="s">
        <v>96</v>
      </c>
      <c r="J51" s="68" t="s">
        <v>1511</v>
      </c>
      <c r="K51" s="68" t="s">
        <v>721</v>
      </c>
      <c r="L51" s="68" t="s">
        <v>167</v>
      </c>
      <c r="M51" s="68" t="s">
        <v>1512</v>
      </c>
      <c r="N51" s="68" t="s">
        <v>1513</v>
      </c>
      <c r="O51" s="68"/>
      <c r="P51" s="68" t="s">
        <v>96</v>
      </c>
      <c r="Q51" s="68"/>
      <c r="R51" s="68" t="s">
        <v>96</v>
      </c>
      <c r="S51" s="68" t="s">
        <v>97</v>
      </c>
      <c r="T51" s="68" t="s">
        <v>96</v>
      </c>
      <c r="U51" s="68" t="s">
        <v>96</v>
      </c>
      <c r="V51" s="68" t="s">
        <v>96</v>
      </c>
      <c r="W51" s="68" t="s">
        <v>184</v>
      </c>
      <c r="X51" s="68" t="s">
        <v>96</v>
      </c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47" t="str">
        <f t="shared" si="0"/>
        <v>NA</v>
      </c>
      <c r="BA51" s="47" t="str">
        <f t="shared" si="1"/>
        <v>80 AD</v>
      </c>
      <c r="BB51" s="43" t="str">
        <f t="shared" si="19"/>
        <v>NA</v>
      </c>
      <c r="BC51" s="43" t="str">
        <f t="shared" si="9"/>
        <v>NA</v>
      </c>
      <c r="BD51" s="43">
        <f t="shared" si="2"/>
        <v>0</v>
      </c>
      <c r="BE51" s="48" t="e">
        <f t="shared" si="10"/>
        <v>#VALUE!</v>
      </c>
      <c r="BF51" s="49">
        <f t="shared" si="11"/>
        <v>0</v>
      </c>
      <c r="BG51" s="43" t="str">
        <f t="shared" si="3"/>
        <v>FEDERICO SCHMIDT GONZALEZ</v>
      </c>
      <c r="BH51" s="43" t="str">
        <f t="shared" si="4"/>
        <v>FEDERICO SCHMIDT GONZALEZ - TOBA GRINGA</v>
      </c>
      <c r="BJ51" s="43" t="str">
        <f t="shared" si="18"/>
        <v>03:49:34</v>
      </c>
      <c r="BK51" s="43" t="e">
        <f>VLOOKUP(BG51,'Base Jinetes FEI'!$M$5:$N$341,2,0)</f>
        <v>#N/A</v>
      </c>
      <c r="BL51" s="43" t="e">
        <f>VLOOKUP(BG51,'Base Jinetes FEI'!$M$5:$O$341,3,0)</f>
        <v>#N/A</v>
      </c>
      <c r="BN51" s="43">
        <f t="shared" si="6"/>
        <v>0</v>
      </c>
      <c r="BO51" s="43">
        <v>51</v>
      </c>
    </row>
    <row r="52" spans="1:67" ht="14.4" customHeight="1" x14ac:dyDescent="0.3">
      <c r="A52" s="43" t="str">
        <f t="shared" si="12"/>
        <v>LLAYLLAY 19 I</v>
      </c>
      <c r="B52" s="43" t="str">
        <f t="shared" si="13"/>
        <v>FEI</v>
      </c>
      <c r="C52" s="43">
        <f t="shared" si="14"/>
        <v>80</v>
      </c>
      <c r="D52" s="43">
        <f t="shared" si="14"/>
        <v>80</v>
      </c>
      <c r="E52" s="43" t="str">
        <f t="shared" si="16"/>
        <v>AD</v>
      </c>
      <c r="F52" s="68" t="s">
        <v>440</v>
      </c>
      <c r="G52" s="68" t="s">
        <v>105</v>
      </c>
      <c r="H52" s="68" t="s">
        <v>96</v>
      </c>
      <c r="I52" s="68" t="s">
        <v>96</v>
      </c>
      <c r="J52" s="68" t="s">
        <v>1514</v>
      </c>
      <c r="K52" s="68" t="s">
        <v>361</v>
      </c>
      <c r="L52" s="68" t="s">
        <v>878</v>
      </c>
      <c r="M52" s="68" t="s">
        <v>879</v>
      </c>
      <c r="N52" s="68" t="s">
        <v>880</v>
      </c>
      <c r="O52" s="68"/>
      <c r="P52" s="68" t="s">
        <v>96</v>
      </c>
      <c r="Q52" s="68"/>
      <c r="R52" s="68" t="s">
        <v>96</v>
      </c>
      <c r="S52" s="68" t="s">
        <v>97</v>
      </c>
      <c r="T52" s="68" t="s">
        <v>96</v>
      </c>
      <c r="U52" s="68" t="s">
        <v>656</v>
      </c>
      <c r="V52" s="68" t="s">
        <v>1515</v>
      </c>
      <c r="W52" s="68" t="s">
        <v>163</v>
      </c>
      <c r="X52" s="68" t="s">
        <v>96</v>
      </c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>
        <v>16.670000000000002</v>
      </c>
      <c r="AY52" s="68">
        <v>6478</v>
      </c>
      <c r="AZ52" s="47" t="str">
        <f t="shared" si="0"/>
        <v>NA</v>
      </c>
      <c r="BA52" s="47" t="str">
        <f t="shared" si="1"/>
        <v>80 AD</v>
      </c>
      <c r="BB52" s="43" t="str">
        <f t="shared" si="19"/>
        <v>NA</v>
      </c>
      <c r="BC52" s="43" t="str">
        <f t="shared" si="9"/>
        <v>NA</v>
      </c>
      <c r="BD52" s="43">
        <f t="shared" si="2"/>
        <v>0</v>
      </c>
      <c r="BE52" s="48" t="e">
        <f t="shared" si="10"/>
        <v>#VALUE!</v>
      </c>
      <c r="BF52" s="49">
        <f t="shared" si="11"/>
        <v>0</v>
      </c>
      <c r="BG52" s="43" t="str">
        <f t="shared" si="3"/>
        <v>JAVIER MENDEZ YAÑEZ</v>
      </c>
      <c r="BH52" s="43" t="str">
        <f t="shared" si="4"/>
        <v>JAVIER MENDEZ YAÑEZ - ZEUS</v>
      </c>
      <c r="BI52" s="43" t="e">
        <f>VLOOKUP(BG52,Equipos!$A$2:$B$105,2,0)</f>
        <v>#N/A</v>
      </c>
      <c r="BJ52" s="43" t="str">
        <f t="shared" si="18"/>
        <v>03:49:34</v>
      </c>
      <c r="BK52" s="43" t="e">
        <f>VLOOKUP(BG52,'Base Jinetes FEI'!$M$5:$N$341,2,0)</f>
        <v>#N/A</v>
      </c>
      <c r="BL52" s="43" t="e">
        <f>VLOOKUP(BG52,'Base Jinetes FEI'!$M$5:$O$341,3,0)</f>
        <v>#N/A</v>
      </c>
      <c r="BN52" s="43">
        <f t="shared" si="6"/>
        <v>0</v>
      </c>
      <c r="BO52" s="43">
        <v>52</v>
      </c>
    </row>
    <row r="53" spans="1:67" ht="14.4" customHeight="1" x14ac:dyDescent="0.3">
      <c r="A53" s="43" t="str">
        <f t="shared" si="12"/>
        <v>LLAYLLAY 19 I</v>
      </c>
      <c r="B53" s="43" t="str">
        <f t="shared" si="13"/>
        <v>FEI</v>
      </c>
      <c r="C53" s="43">
        <f t="shared" si="14"/>
        <v>80</v>
      </c>
      <c r="D53" s="43">
        <f t="shared" si="14"/>
        <v>80</v>
      </c>
      <c r="E53" s="43" t="s">
        <v>52</v>
      </c>
      <c r="F53" s="68" t="s">
        <v>106</v>
      </c>
      <c r="G53" s="68" t="s">
        <v>95</v>
      </c>
      <c r="H53" s="68" t="s">
        <v>96</v>
      </c>
      <c r="I53" s="68" t="s">
        <v>96</v>
      </c>
      <c r="J53" s="68" t="s">
        <v>1516</v>
      </c>
      <c r="K53" s="68" t="s">
        <v>970</v>
      </c>
      <c r="L53" s="68" t="s">
        <v>382</v>
      </c>
      <c r="M53" s="68" t="s">
        <v>1517</v>
      </c>
      <c r="N53" s="68" t="s">
        <v>1518</v>
      </c>
      <c r="O53" s="68"/>
      <c r="P53" s="68" t="s">
        <v>96</v>
      </c>
      <c r="Q53" s="68"/>
      <c r="R53" s="68" t="s">
        <v>96</v>
      </c>
      <c r="S53" s="68" t="s">
        <v>97</v>
      </c>
      <c r="T53" s="68" t="s">
        <v>96</v>
      </c>
      <c r="U53" s="68" t="s">
        <v>608</v>
      </c>
      <c r="V53" s="68" t="s">
        <v>1519</v>
      </c>
      <c r="W53" s="68"/>
      <c r="X53" s="68" t="s">
        <v>1520</v>
      </c>
      <c r="Y53" s="68" t="s">
        <v>927</v>
      </c>
      <c r="Z53" s="68" t="s">
        <v>370</v>
      </c>
      <c r="AA53" s="68"/>
      <c r="AB53" s="68" t="s">
        <v>1521</v>
      </c>
      <c r="AC53" s="68" t="s">
        <v>506</v>
      </c>
      <c r="AD53" s="68" t="s">
        <v>1522</v>
      </c>
      <c r="AE53" s="68"/>
      <c r="AF53" s="68" t="s">
        <v>1523</v>
      </c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>
        <v>19.899999999999999</v>
      </c>
      <c r="AY53" s="68">
        <v>14474</v>
      </c>
      <c r="AZ53" s="47">
        <f t="shared" si="0"/>
        <v>14474</v>
      </c>
      <c r="BA53" s="47" t="str">
        <f t="shared" si="1"/>
        <v>80 YR</v>
      </c>
      <c r="BB53" s="43">
        <f t="shared" si="19"/>
        <v>4</v>
      </c>
      <c r="BC53" s="43" t="str">
        <f t="shared" si="9"/>
        <v>04:01:14</v>
      </c>
      <c r="BD53" s="43">
        <f t="shared" si="2"/>
        <v>185</v>
      </c>
      <c r="BE53" s="48">
        <f t="shared" si="10"/>
        <v>-11.666666666666666</v>
      </c>
      <c r="BF53" s="49">
        <f t="shared" si="11"/>
        <v>253.33333333333334</v>
      </c>
      <c r="BG53" s="43" t="str">
        <f t="shared" si="3"/>
        <v>MICAELA TORRES HORTA</v>
      </c>
      <c r="BH53" s="43" t="str">
        <f t="shared" si="4"/>
        <v>MICAELA TORRES HORTA - MARENGO ITATA</v>
      </c>
      <c r="BI53" s="43" t="e">
        <f>VLOOKUP(BG53,Equipos!$A$2:$B$105,2,0)</f>
        <v>#N/A</v>
      </c>
      <c r="BJ53" s="43" t="str">
        <f t="shared" si="18"/>
        <v>03:49:34</v>
      </c>
      <c r="BK53" s="43" t="e">
        <f>VLOOKUP(BG53,'Base Jinetes FEI'!$M$5:$N$341,2,0)</f>
        <v>#N/A</v>
      </c>
      <c r="BL53" s="43" t="e">
        <f>VLOOKUP(BG53,'Base Jinetes FEI'!$M$5:$O$341,3,0)</f>
        <v>#N/A</v>
      </c>
      <c r="BN53" s="43">
        <f t="shared" si="6"/>
        <v>1</v>
      </c>
      <c r="BO53" s="43">
        <v>53</v>
      </c>
    </row>
    <row r="54" spans="1:67" ht="14.4" customHeight="1" x14ac:dyDescent="0.3">
      <c r="A54" s="43" t="str">
        <f t="shared" si="12"/>
        <v>LLAYLLAY 19 I</v>
      </c>
      <c r="B54" s="43" t="str">
        <f t="shared" si="13"/>
        <v>FEI</v>
      </c>
      <c r="C54" s="43">
        <f t="shared" si="14"/>
        <v>80</v>
      </c>
      <c r="D54" s="43">
        <f t="shared" si="14"/>
        <v>80</v>
      </c>
      <c r="E54" s="43" t="str">
        <f t="shared" si="16"/>
        <v>YR</v>
      </c>
      <c r="F54" s="68" t="s">
        <v>107</v>
      </c>
      <c r="G54" s="68" t="s">
        <v>95</v>
      </c>
      <c r="H54" s="68" t="s">
        <v>96</v>
      </c>
      <c r="I54" s="68" t="s">
        <v>96</v>
      </c>
      <c r="J54" s="68" t="s">
        <v>1524</v>
      </c>
      <c r="K54" s="68" t="s">
        <v>452</v>
      </c>
      <c r="L54" s="68" t="s">
        <v>453</v>
      </c>
      <c r="M54" s="68" t="s">
        <v>1525</v>
      </c>
      <c r="N54" s="68" t="s">
        <v>801</v>
      </c>
      <c r="O54" s="68"/>
      <c r="P54" s="68" t="s">
        <v>96</v>
      </c>
      <c r="Q54" s="68"/>
      <c r="R54" s="68" t="s">
        <v>96</v>
      </c>
      <c r="S54" s="68" t="s">
        <v>1526</v>
      </c>
      <c r="T54" s="68" t="s">
        <v>96</v>
      </c>
      <c r="U54" s="68" t="s">
        <v>800</v>
      </c>
      <c r="V54" s="68" t="s">
        <v>1470</v>
      </c>
      <c r="W54" s="68"/>
      <c r="X54" s="68" t="s">
        <v>1527</v>
      </c>
      <c r="Y54" s="68" t="s">
        <v>552</v>
      </c>
      <c r="Z54" s="68" t="s">
        <v>553</v>
      </c>
      <c r="AA54" s="68"/>
      <c r="AB54" s="68" t="s">
        <v>1390</v>
      </c>
      <c r="AC54" s="68" t="s">
        <v>628</v>
      </c>
      <c r="AD54" s="68" t="s">
        <v>1528</v>
      </c>
      <c r="AE54" s="68"/>
      <c r="AF54" s="68" t="s">
        <v>1529</v>
      </c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>
        <v>18.27</v>
      </c>
      <c r="AY54" s="68">
        <v>15760</v>
      </c>
      <c r="AZ54" s="47">
        <f t="shared" si="0"/>
        <v>15760</v>
      </c>
      <c r="BA54" s="47" t="str">
        <f t="shared" si="1"/>
        <v>80 YR</v>
      </c>
      <c r="BB54" s="43">
        <f t="shared" si="19"/>
        <v>11</v>
      </c>
      <c r="BC54" s="43" t="str">
        <f t="shared" si="9"/>
        <v>04:22:40</v>
      </c>
      <c r="BD54" s="43">
        <f t="shared" si="2"/>
        <v>150</v>
      </c>
      <c r="BE54" s="48">
        <f t="shared" si="10"/>
        <v>-33.1</v>
      </c>
      <c r="BF54" s="49">
        <f t="shared" si="11"/>
        <v>196.9</v>
      </c>
      <c r="BG54" s="43" t="str">
        <f t="shared" si="3"/>
        <v>WILLIAM GREASLEY MAKAI</v>
      </c>
      <c r="BH54" s="43" t="str">
        <f t="shared" si="4"/>
        <v>WILLIAM GREASLEY MAKAI - MC BELLACO</v>
      </c>
      <c r="BI54" s="43" t="e">
        <f>VLOOKUP(BG54,Equipos!$A$2:$B$105,2,0)</f>
        <v>#N/A</v>
      </c>
      <c r="BJ54" s="43" t="str">
        <f t="shared" si="18"/>
        <v>03:49:34</v>
      </c>
      <c r="BK54" s="43" t="e">
        <f>VLOOKUP(BG54,'Base Jinetes FEI'!$M$5:$N$341,2,0)</f>
        <v>#N/A</v>
      </c>
      <c r="BL54" s="43" t="e">
        <f>VLOOKUP(BG54,'Base Jinetes FEI'!$M$5:$O$341,3,0)</f>
        <v>#N/A</v>
      </c>
      <c r="BN54" s="43">
        <f t="shared" si="6"/>
        <v>1</v>
      </c>
      <c r="BO54" s="43">
        <v>54</v>
      </c>
    </row>
    <row r="55" spans="1:67" ht="14.4" customHeight="1" x14ac:dyDescent="0.3">
      <c r="A55" s="43" t="str">
        <f t="shared" si="12"/>
        <v>LLAYLLAY 19 I</v>
      </c>
      <c r="B55" s="43" t="str">
        <f t="shared" si="13"/>
        <v>FEI</v>
      </c>
      <c r="C55" s="43">
        <f t="shared" si="14"/>
        <v>80</v>
      </c>
      <c r="D55" s="43">
        <f t="shared" si="14"/>
        <v>80</v>
      </c>
      <c r="E55" s="43" t="str">
        <f t="shared" si="16"/>
        <v>YR</v>
      </c>
      <c r="F55" s="68" t="s">
        <v>109</v>
      </c>
      <c r="G55" s="68" t="s">
        <v>95</v>
      </c>
      <c r="H55" s="68" t="s">
        <v>96</v>
      </c>
      <c r="I55" s="68" t="s">
        <v>96</v>
      </c>
      <c r="J55" s="68" t="s">
        <v>1530</v>
      </c>
      <c r="K55" s="68" t="s">
        <v>427</v>
      </c>
      <c r="L55" s="68" t="s">
        <v>428</v>
      </c>
      <c r="M55" s="68" t="s">
        <v>404</v>
      </c>
      <c r="N55" s="68" t="s">
        <v>405</v>
      </c>
      <c r="O55" s="68"/>
      <c r="P55" s="68" t="s">
        <v>96</v>
      </c>
      <c r="Q55" s="68"/>
      <c r="R55" s="68" t="s">
        <v>96</v>
      </c>
      <c r="S55" s="68" t="s">
        <v>97</v>
      </c>
      <c r="T55" s="68" t="s">
        <v>96</v>
      </c>
      <c r="U55" s="68" t="s">
        <v>1017</v>
      </c>
      <c r="V55" s="68" t="s">
        <v>1531</v>
      </c>
      <c r="W55" s="68"/>
      <c r="X55" s="68" t="s">
        <v>1532</v>
      </c>
      <c r="Y55" s="68" t="s">
        <v>855</v>
      </c>
      <c r="Z55" s="68" t="s">
        <v>1533</v>
      </c>
      <c r="AA55" s="68"/>
      <c r="AB55" s="68" t="s">
        <v>1534</v>
      </c>
      <c r="AC55" s="68" t="s">
        <v>519</v>
      </c>
      <c r="AD55" s="68" t="s">
        <v>1535</v>
      </c>
      <c r="AE55" s="68"/>
      <c r="AF55" s="68" t="s">
        <v>1536</v>
      </c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>
        <v>18.27</v>
      </c>
      <c r="AY55" s="68">
        <v>15765</v>
      </c>
      <c r="AZ55" s="47">
        <f t="shared" si="0"/>
        <v>15765</v>
      </c>
      <c r="BA55" s="47" t="str">
        <f t="shared" si="1"/>
        <v>80 YR</v>
      </c>
      <c r="BB55" s="43">
        <f t="shared" si="19"/>
        <v>12</v>
      </c>
      <c r="BC55" s="43" t="str">
        <f t="shared" si="9"/>
        <v>04:22:45</v>
      </c>
      <c r="BD55" s="43">
        <f t="shared" si="2"/>
        <v>145</v>
      </c>
      <c r="BE55" s="48">
        <f t="shared" si="10"/>
        <v>-33.18333333333333</v>
      </c>
      <c r="BF55" s="49">
        <f t="shared" si="11"/>
        <v>191.81666666666666</v>
      </c>
      <c r="BG55" s="43" t="str">
        <f t="shared" si="3"/>
        <v>FLORENCIA CATALINA CERPA VERA</v>
      </c>
      <c r="BH55" s="43" t="str">
        <f t="shared" si="4"/>
        <v>FLORENCIA CATALINA CERPA VERA - ALCAZAR CANELO</v>
      </c>
      <c r="BI55" s="43" t="e">
        <f>VLOOKUP(BG55,Equipos!$A$2:$B$105,2,0)</f>
        <v>#N/A</v>
      </c>
      <c r="BJ55" s="43" t="str">
        <f t="shared" si="18"/>
        <v>03:49:34</v>
      </c>
      <c r="BK55" s="43" t="e">
        <f>VLOOKUP(BG55,'Base Jinetes FEI'!$M$5:$N$341,2,0)</f>
        <v>#N/A</v>
      </c>
      <c r="BL55" s="43" t="e">
        <f>VLOOKUP(BG55,'Base Jinetes FEI'!$M$5:$O$341,3,0)</f>
        <v>#N/A</v>
      </c>
      <c r="BN55" s="43">
        <f t="shared" si="6"/>
        <v>1</v>
      </c>
      <c r="BO55" s="43">
        <v>55</v>
      </c>
    </row>
    <row r="56" spans="1:67" ht="14.4" customHeight="1" x14ac:dyDescent="0.3">
      <c r="A56" s="43" t="str">
        <f t="shared" si="12"/>
        <v>LLAYLLAY 19 I</v>
      </c>
      <c r="B56" s="43" t="str">
        <f t="shared" si="13"/>
        <v>FEI</v>
      </c>
      <c r="C56" s="43">
        <f t="shared" si="14"/>
        <v>80</v>
      </c>
      <c r="D56" s="43">
        <f t="shared" si="14"/>
        <v>80</v>
      </c>
      <c r="E56" s="43" t="str">
        <f t="shared" si="16"/>
        <v>YR</v>
      </c>
      <c r="F56" s="68" t="s">
        <v>110</v>
      </c>
      <c r="G56" s="68" t="s">
        <v>95</v>
      </c>
      <c r="H56" s="68" t="s">
        <v>96</v>
      </c>
      <c r="I56" s="68" t="s">
        <v>96</v>
      </c>
      <c r="J56" s="68" t="s">
        <v>1086</v>
      </c>
      <c r="K56" s="68" t="s">
        <v>164</v>
      </c>
      <c r="L56" s="68" t="s">
        <v>202</v>
      </c>
      <c r="M56" s="68" t="s">
        <v>408</v>
      </c>
      <c r="N56" s="68" t="s">
        <v>251</v>
      </c>
      <c r="O56" s="68"/>
      <c r="P56" s="68" t="s">
        <v>96</v>
      </c>
      <c r="Q56" s="68"/>
      <c r="R56" s="68" t="s">
        <v>96</v>
      </c>
      <c r="S56" s="68" t="s">
        <v>97</v>
      </c>
      <c r="T56" s="68" t="s">
        <v>96</v>
      </c>
      <c r="U56" s="68" t="s">
        <v>630</v>
      </c>
      <c r="V56" s="68" t="s">
        <v>1537</v>
      </c>
      <c r="W56" s="68"/>
      <c r="X56" s="68" t="s">
        <v>1538</v>
      </c>
      <c r="Y56" s="68" t="s">
        <v>1161</v>
      </c>
      <c r="Z56" s="68" t="s">
        <v>730</v>
      </c>
      <c r="AA56" s="68"/>
      <c r="AB56" s="68" t="s">
        <v>1539</v>
      </c>
      <c r="AC56" s="68" t="s">
        <v>877</v>
      </c>
      <c r="AD56" s="68" t="s">
        <v>1151</v>
      </c>
      <c r="AE56" s="68"/>
      <c r="AF56" s="68" t="s">
        <v>1540</v>
      </c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>
        <v>17.87</v>
      </c>
      <c r="AY56" s="68">
        <v>16118</v>
      </c>
      <c r="AZ56" s="47">
        <f t="shared" si="0"/>
        <v>16118</v>
      </c>
      <c r="BA56" s="47" t="str">
        <f t="shared" si="1"/>
        <v>80 YR</v>
      </c>
      <c r="BB56" s="43">
        <f t="shared" si="19"/>
        <v>13</v>
      </c>
      <c r="BC56" s="43" t="str">
        <f t="shared" si="9"/>
        <v>04:28:38</v>
      </c>
      <c r="BD56" s="43">
        <f t="shared" si="2"/>
        <v>140</v>
      </c>
      <c r="BE56" s="48">
        <f t="shared" si="10"/>
        <v>-39.06666666666667</v>
      </c>
      <c r="BF56" s="49">
        <f t="shared" si="11"/>
        <v>180.93333333333334</v>
      </c>
      <c r="BG56" s="43" t="str">
        <f t="shared" si="3"/>
        <v>FLORENCIA CARDONE ALMARZA</v>
      </c>
      <c r="BH56" s="43" t="str">
        <f t="shared" si="4"/>
        <v>FLORENCIA CARDONE ALMARZA - HP ADEL</v>
      </c>
      <c r="BI56" s="43" t="e">
        <f>VLOOKUP(BG56,Equipos!$A$2:$B$105,2,0)</f>
        <v>#N/A</v>
      </c>
      <c r="BJ56" s="43" t="str">
        <f t="shared" si="18"/>
        <v>03:49:34</v>
      </c>
      <c r="BK56" s="43" t="e">
        <f>VLOOKUP(BG56,'Base Jinetes FEI'!$M$5:$N$341,2,0)</f>
        <v>#N/A</v>
      </c>
      <c r="BL56" s="43" t="e">
        <f>VLOOKUP(BG56,'Base Jinetes FEI'!$M$5:$O$341,3,0)</f>
        <v>#N/A</v>
      </c>
      <c r="BN56" s="43">
        <f t="shared" si="6"/>
        <v>1</v>
      </c>
      <c r="BO56" s="43">
        <v>56</v>
      </c>
    </row>
    <row r="57" spans="1:67" ht="14.4" customHeight="1" x14ac:dyDescent="0.3">
      <c r="A57" s="43" t="str">
        <f t="shared" si="12"/>
        <v>LLAYLLAY 19 I</v>
      </c>
      <c r="B57" s="43" t="str">
        <f t="shared" si="13"/>
        <v>FEI</v>
      </c>
      <c r="C57" s="43">
        <f t="shared" si="14"/>
        <v>80</v>
      </c>
      <c r="D57" s="43">
        <f t="shared" si="14"/>
        <v>80</v>
      </c>
      <c r="E57" s="43" t="str">
        <f t="shared" si="16"/>
        <v>YR</v>
      </c>
      <c r="F57" s="68" t="s">
        <v>117</v>
      </c>
      <c r="G57" s="68" t="s">
        <v>95</v>
      </c>
      <c r="H57" s="68" t="s">
        <v>96</v>
      </c>
      <c r="I57" s="68" t="s">
        <v>96</v>
      </c>
      <c r="J57" s="68" t="s">
        <v>1541</v>
      </c>
      <c r="K57" s="68" t="s">
        <v>216</v>
      </c>
      <c r="L57" s="68" t="s">
        <v>217</v>
      </c>
      <c r="M57" s="68" t="s">
        <v>1542</v>
      </c>
      <c r="N57" s="68" t="s">
        <v>446</v>
      </c>
      <c r="O57" s="68"/>
      <c r="P57" s="68" t="s">
        <v>96</v>
      </c>
      <c r="Q57" s="68"/>
      <c r="R57" s="68" t="s">
        <v>96</v>
      </c>
      <c r="S57" s="68" t="s">
        <v>97</v>
      </c>
      <c r="T57" s="68" t="s">
        <v>96</v>
      </c>
      <c r="U57" s="68" t="s">
        <v>276</v>
      </c>
      <c r="V57" s="68" t="s">
        <v>1543</v>
      </c>
      <c r="W57" s="68"/>
      <c r="X57" s="68" t="s">
        <v>1544</v>
      </c>
      <c r="Y57" s="68" t="s">
        <v>1010</v>
      </c>
      <c r="Z57" s="68" t="s">
        <v>303</v>
      </c>
      <c r="AA57" s="68"/>
      <c r="AB57" s="68" t="s">
        <v>1545</v>
      </c>
      <c r="AC57" s="68" t="s">
        <v>1042</v>
      </c>
      <c r="AD57" s="68" t="s">
        <v>990</v>
      </c>
      <c r="AE57" s="68"/>
      <c r="AF57" s="68" t="s">
        <v>1546</v>
      </c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>
        <v>16.829999999999998</v>
      </c>
      <c r="AY57" s="68">
        <v>17111</v>
      </c>
      <c r="AZ57" s="47">
        <f t="shared" si="0"/>
        <v>17111</v>
      </c>
      <c r="BA57" s="47" t="str">
        <f t="shared" si="1"/>
        <v>80 YR</v>
      </c>
      <c r="BB57" s="43">
        <f t="shared" si="19"/>
        <v>25</v>
      </c>
      <c r="BC57" s="43" t="str">
        <f t="shared" si="9"/>
        <v>04:45:11</v>
      </c>
      <c r="BD57" s="43">
        <f t="shared" si="2"/>
        <v>80</v>
      </c>
      <c r="BE57" s="48">
        <f t="shared" si="10"/>
        <v>-55.616666666666667</v>
      </c>
      <c r="BF57" s="49">
        <f t="shared" si="11"/>
        <v>104.38333333333333</v>
      </c>
      <c r="BG57" s="43" t="str">
        <f t="shared" si="3"/>
        <v>EMILIA PATTERSON</v>
      </c>
      <c r="BH57" s="43" t="str">
        <f t="shared" si="4"/>
        <v>EMILIA PATTERSON - SEMBLANZA</v>
      </c>
      <c r="BI57" s="43" t="str">
        <f>VLOOKUP(BG57,Equipos!$A$2:$B$105,2,0)</f>
        <v>RINCONADA A</v>
      </c>
      <c r="BJ57" s="43" t="str">
        <f t="shared" si="18"/>
        <v>03:49:34</v>
      </c>
      <c r="BK57" s="43" t="e">
        <f>VLOOKUP(BG57,'Base Jinetes FEI'!$M$5:$N$341,2,0)</f>
        <v>#N/A</v>
      </c>
      <c r="BL57" s="43" t="e">
        <f>VLOOKUP(BG57,'Base Jinetes FEI'!$M$5:$O$341,3,0)</f>
        <v>#N/A</v>
      </c>
      <c r="BN57" s="43">
        <f t="shared" si="6"/>
        <v>1</v>
      </c>
      <c r="BO57" s="43">
        <v>57</v>
      </c>
    </row>
    <row r="58" spans="1:67" ht="14.4" customHeight="1" x14ac:dyDescent="0.3">
      <c r="A58" s="43" t="str">
        <f t="shared" si="12"/>
        <v>LLAYLLAY 19 I</v>
      </c>
      <c r="B58" s="43" t="str">
        <f t="shared" si="13"/>
        <v>FEI</v>
      </c>
      <c r="C58" s="43">
        <f t="shared" si="14"/>
        <v>80</v>
      </c>
      <c r="D58" s="43">
        <f t="shared" si="14"/>
        <v>80</v>
      </c>
      <c r="E58" s="43" t="str">
        <f t="shared" si="16"/>
        <v>YR</v>
      </c>
      <c r="F58" s="68" t="s">
        <v>122</v>
      </c>
      <c r="G58" s="68" t="s">
        <v>95</v>
      </c>
      <c r="H58" s="68" t="s">
        <v>96</v>
      </c>
      <c r="I58" s="68" t="s">
        <v>96</v>
      </c>
      <c r="J58" s="68" t="s">
        <v>1547</v>
      </c>
      <c r="K58" s="68" t="s">
        <v>211</v>
      </c>
      <c r="L58" s="68" t="s">
        <v>212</v>
      </c>
      <c r="M58" s="68" t="s">
        <v>543</v>
      </c>
      <c r="N58" s="68" t="s">
        <v>544</v>
      </c>
      <c r="O58" s="68"/>
      <c r="P58" s="68" t="s">
        <v>96</v>
      </c>
      <c r="Q58" s="68"/>
      <c r="R58" s="68" t="s">
        <v>96</v>
      </c>
      <c r="S58" s="68" t="s">
        <v>97</v>
      </c>
      <c r="T58" s="68" t="s">
        <v>96</v>
      </c>
      <c r="U58" s="68" t="s">
        <v>896</v>
      </c>
      <c r="V58" s="68" t="s">
        <v>1548</v>
      </c>
      <c r="W58" s="68"/>
      <c r="X58" s="68" t="s">
        <v>1355</v>
      </c>
      <c r="Y58" s="68" t="s">
        <v>633</v>
      </c>
      <c r="Z58" s="68" t="s">
        <v>981</v>
      </c>
      <c r="AA58" s="68"/>
      <c r="AB58" s="68" t="s">
        <v>1549</v>
      </c>
      <c r="AC58" s="68" t="s">
        <v>283</v>
      </c>
      <c r="AD58" s="68" t="s">
        <v>284</v>
      </c>
      <c r="AE58" s="68"/>
      <c r="AF58" s="68" t="s">
        <v>1550</v>
      </c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>
        <v>16.829999999999998</v>
      </c>
      <c r="AY58" s="68">
        <v>17116</v>
      </c>
      <c r="AZ58" s="47">
        <f t="shared" si="0"/>
        <v>17116</v>
      </c>
      <c r="BA58" s="47" t="str">
        <f t="shared" si="1"/>
        <v>80 YR</v>
      </c>
      <c r="BB58" s="43">
        <f t="shared" si="19"/>
        <v>26</v>
      </c>
      <c r="BC58" s="43" t="str">
        <f t="shared" si="9"/>
        <v>04:45:16</v>
      </c>
      <c r="BD58" s="43">
        <f t="shared" si="2"/>
        <v>75</v>
      </c>
      <c r="BE58" s="48">
        <f t="shared" si="10"/>
        <v>-55.7</v>
      </c>
      <c r="BF58" s="49">
        <f t="shared" si="11"/>
        <v>99.3</v>
      </c>
      <c r="BG58" s="43" t="str">
        <f t="shared" si="3"/>
        <v>CONSUELO MARCHANT CARDENAS</v>
      </c>
      <c r="BH58" s="43" t="str">
        <f t="shared" si="4"/>
        <v>CONSUELO MARCHANT CARDENAS - ALCAZAR MAGNOLIO</v>
      </c>
      <c r="BI58" s="43" t="e">
        <f>VLOOKUP(BG58,Equipos!$A$2:$B$105,2,0)</f>
        <v>#N/A</v>
      </c>
      <c r="BJ58" s="43" t="str">
        <f t="shared" si="18"/>
        <v>03:49:34</v>
      </c>
      <c r="BK58" s="43" t="e">
        <f>VLOOKUP(BG58,'Base Jinetes FEI'!$M$5:$N$341,2,0)</f>
        <v>#N/A</v>
      </c>
      <c r="BL58" s="43" t="e">
        <f>VLOOKUP(BG58,'Base Jinetes FEI'!$M$5:$O$341,3,0)</f>
        <v>#N/A</v>
      </c>
      <c r="BN58" s="43">
        <f t="shared" si="6"/>
        <v>1</v>
      </c>
      <c r="BO58" s="43">
        <v>58</v>
      </c>
    </row>
    <row r="59" spans="1:67" ht="14.4" customHeight="1" x14ac:dyDescent="0.3">
      <c r="A59" s="43" t="str">
        <f t="shared" si="12"/>
        <v>LLAYLLAY 19 I</v>
      </c>
      <c r="B59" s="43" t="str">
        <f t="shared" si="13"/>
        <v>FEI</v>
      </c>
      <c r="C59" s="43">
        <f t="shared" si="14"/>
        <v>80</v>
      </c>
      <c r="D59" s="43">
        <f t="shared" si="14"/>
        <v>80</v>
      </c>
      <c r="E59" s="43" t="str">
        <f t="shared" si="16"/>
        <v>YR</v>
      </c>
      <c r="F59" s="68" t="s">
        <v>123</v>
      </c>
      <c r="G59" s="68" t="s">
        <v>95</v>
      </c>
      <c r="H59" s="68" t="s">
        <v>96</v>
      </c>
      <c r="I59" s="68" t="s">
        <v>96</v>
      </c>
      <c r="J59" s="68" t="s">
        <v>1551</v>
      </c>
      <c r="K59" s="68" t="s">
        <v>186</v>
      </c>
      <c r="L59" s="68" t="s">
        <v>215</v>
      </c>
      <c r="M59" s="68" t="s">
        <v>1552</v>
      </c>
      <c r="N59" s="68" t="s">
        <v>1553</v>
      </c>
      <c r="O59" s="68"/>
      <c r="P59" s="68" t="s">
        <v>96</v>
      </c>
      <c r="Q59" s="68"/>
      <c r="R59" s="68" t="s">
        <v>96</v>
      </c>
      <c r="S59" s="68" t="s">
        <v>97</v>
      </c>
      <c r="T59" s="68" t="s">
        <v>96</v>
      </c>
      <c r="U59" s="68" t="s">
        <v>1163</v>
      </c>
      <c r="V59" s="68" t="s">
        <v>381</v>
      </c>
      <c r="W59" s="68"/>
      <c r="X59" s="68" t="s">
        <v>1549</v>
      </c>
      <c r="Y59" s="68" t="s">
        <v>1088</v>
      </c>
      <c r="Z59" s="68" t="s">
        <v>1554</v>
      </c>
      <c r="AA59" s="68"/>
      <c r="AB59" s="68" t="s">
        <v>1555</v>
      </c>
      <c r="AC59" s="68" t="s">
        <v>1556</v>
      </c>
      <c r="AD59" s="68" t="s">
        <v>1557</v>
      </c>
      <c r="AE59" s="68"/>
      <c r="AF59" s="68" t="s">
        <v>1558</v>
      </c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>
        <v>16.809999999999999</v>
      </c>
      <c r="AY59" s="68">
        <v>17133</v>
      </c>
      <c r="AZ59" s="47">
        <f t="shared" si="0"/>
        <v>17133</v>
      </c>
      <c r="BA59" s="47" t="str">
        <f t="shared" si="1"/>
        <v>80 YR</v>
      </c>
      <c r="BB59" s="43">
        <f t="shared" si="19"/>
        <v>27</v>
      </c>
      <c r="BC59" s="43" t="str">
        <f t="shared" si="9"/>
        <v>04:45:33</v>
      </c>
      <c r="BD59" s="43">
        <f t="shared" si="2"/>
        <v>70</v>
      </c>
      <c r="BE59" s="48">
        <f t="shared" si="10"/>
        <v>-55.983333333333334</v>
      </c>
      <c r="BF59" s="49">
        <f t="shared" si="11"/>
        <v>94.016666666666666</v>
      </c>
      <c r="BG59" s="43" t="str">
        <f t="shared" si="3"/>
        <v>TRINIDAD MARINKOVIC CORTESE</v>
      </c>
      <c r="BH59" s="43" t="str">
        <f t="shared" si="4"/>
        <v>TRINIDAD MARINKOVIC CORTESE - QUIJOTE</v>
      </c>
      <c r="BI59" s="43" t="e">
        <f>VLOOKUP(BG59,Equipos!$A$2:$B$105,2,0)</f>
        <v>#N/A</v>
      </c>
      <c r="BJ59" s="43" t="str">
        <f t="shared" si="18"/>
        <v>03:49:34</v>
      </c>
      <c r="BK59" s="43" t="e">
        <f>VLOOKUP(BG59,'Base Jinetes FEI'!$M$5:$N$341,2,0)</f>
        <v>#N/A</v>
      </c>
      <c r="BL59" s="43" t="e">
        <f>VLOOKUP(BG59,'Base Jinetes FEI'!$M$5:$O$341,3,0)</f>
        <v>#N/A</v>
      </c>
      <c r="BN59" s="43">
        <f t="shared" si="6"/>
        <v>1</v>
      </c>
      <c r="BO59" s="43">
        <v>59</v>
      </c>
    </row>
    <row r="60" spans="1:67" ht="14.4" customHeight="1" x14ac:dyDescent="0.3">
      <c r="A60" s="43" t="str">
        <f t="shared" si="12"/>
        <v>LLAYLLAY 19 I</v>
      </c>
      <c r="B60" s="43" t="str">
        <f t="shared" si="13"/>
        <v>FEI</v>
      </c>
      <c r="C60" s="43">
        <f t="shared" si="14"/>
        <v>80</v>
      </c>
      <c r="D60" s="43">
        <f t="shared" si="14"/>
        <v>80</v>
      </c>
      <c r="E60" s="43" t="str">
        <f t="shared" si="16"/>
        <v>YR</v>
      </c>
      <c r="F60" s="68" t="s">
        <v>94</v>
      </c>
      <c r="G60" s="68" t="s">
        <v>95</v>
      </c>
      <c r="H60" s="68" t="s">
        <v>96</v>
      </c>
      <c r="I60" s="68" t="s">
        <v>96</v>
      </c>
      <c r="J60" s="68" t="s">
        <v>1559</v>
      </c>
      <c r="K60" s="68" t="s">
        <v>1560</v>
      </c>
      <c r="L60" s="68" t="s">
        <v>270</v>
      </c>
      <c r="M60" s="68" t="s">
        <v>1561</v>
      </c>
      <c r="N60" s="68" t="s">
        <v>1562</v>
      </c>
      <c r="O60" s="68"/>
      <c r="P60" s="68" t="s">
        <v>96</v>
      </c>
      <c r="Q60" s="68"/>
      <c r="R60" s="68" t="s">
        <v>96</v>
      </c>
      <c r="S60" s="68" t="s">
        <v>97</v>
      </c>
      <c r="T60" s="68" t="s">
        <v>96</v>
      </c>
      <c r="U60" s="68" t="s">
        <v>278</v>
      </c>
      <c r="V60" s="68" t="s">
        <v>726</v>
      </c>
      <c r="W60" s="68"/>
      <c r="X60" s="68" t="s">
        <v>1563</v>
      </c>
      <c r="Y60" s="68" t="s">
        <v>497</v>
      </c>
      <c r="Z60" s="68" t="s">
        <v>991</v>
      </c>
      <c r="AA60" s="68"/>
      <c r="AB60" s="68" t="s">
        <v>1564</v>
      </c>
      <c r="AC60" s="68" t="s">
        <v>993</v>
      </c>
      <c r="AD60" s="68" t="s">
        <v>1565</v>
      </c>
      <c r="AE60" s="68"/>
      <c r="AF60" s="68" t="s">
        <v>1566</v>
      </c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>
        <v>16.8</v>
      </c>
      <c r="AY60" s="68">
        <v>17138</v>
      </c>
      <c r="AZ60" s="47">
        <f t="shared" si="0"/>
        <v>17138</v>
      </c>
      <c r="BA60" s="47" t="str">
        <f t="shared" si="1"/>
        <v>80 YR</v>
      </c>
      <c r="BB60" s="43">
        <f t="shared" si="19"/>
        <v>28</v>
      </c>
      <c r="BC60" s="43" t="str">
        <f t="shared" si="9"/>
        <v>04:45:38</v>
      </c>
      <c r="BD60" s="43">
        <f t="shared" si="2"/>
        <v>65</v>
      </c>
      <c r="BE60" s="48">
        <f t="shared" si="10"/>
        <v>-56.06666666666667</v>
      </c>
      <c r="BF60" s="49">
        <f t="shared" si="11"/>
        <v>88.933333333333337</v>
      </c>
      <c r="BG60" s="43" t="str">
        <f t="shared" si="3"/>
        <v>GABRIEL AGUSTIN ALMARA</v>
      </c>
      <c r="BH60" s="43" t="str">
        <f t="shared" si="4"/>
        <v>GABRIEL AGUSTIN ALMARA - CARMELO</v>
      </c>
      <c r="BI60" s="43" t="e">
        <f>VLOOKUP(BG60,Equipos!$A$2:$B$105,2,0)</f>
        <v>#N/A</v>
      </c>
      <c r="BJ60" s="43" t="str">
        <f t="shared" si="18"/>
        <v>03:49:34</v>
      </c>
      <c r="BK60" s="43" t="e">
        <f>VLOOKUP(BG60,'Base Jinetes FEI'!$M$5:$N$341,2,0)</f>
        <v>#N/A</v>
      </c>
      <c r="BL60" s="43" t="e">
        <f>VLOOKUP(BG60,'Base Jinetes FEI'!$M$5:$O$341,3,0)</f>
        <v>#N/A</v>
      </c>
      <c r="BN60" s="43">
        <f t="shared" si="6"/>
        <v>1</v>
      </c>
      <c r="BO60" s="43">
        <v>60</v>
      </c>
    </row>
    <row r="61" spans="1:67" ht="14.4" customHeight="1" x14ac:dyDescent="0.3">
      <c r="A61" s="43" t="str">
        <f t="shared" si="12"/>
        <v>LLAYLLAY 19 I</v>
      </c>
      <c r="B61" s="43" t="str">
        <f t="shared" si="13"/>
        <v>FEI</v>
      </c>
      <c r="C61" s="43">
        <f t="shared" si="14"/>
        <v>80</v>
      </c>
      <c r="D61" s="43">
        <f t="shared" si="14"/>
        <v>80</v>
      </c>
      <c r="E61" s="43" t="str">
        <f t="shared" si="16"/>
        <v>YR</v>
      </c>
      <c r="F61" s="68" t="s">
        <v>125</v>
      </c>
      <c r="G61" s="68" t="s">
        <v>105</v>
      </c>
      <c r="H61" s="68" t="s">
        <v>96</v>
      </c>
      <c r="I61" s="68" t="s">
        <v>96</v>
      </c>
      <c r="J61" s="68" t="s">
        <v>1567</v>
      </c>
      <c r="K61" s="68" t="s">
        <v>455</v>
      </c>
      <c r="L61" s="68" t="s">
        <v>456</v>
      </c>
      <c r="M61" s="68" t="s">
        <v>728</v>
      </c>
      <c r="N61" s="68" t="s">
        <v>729</v>
      </c>
      <c r="O61" s="68"/>
      <c r="P61" s="68" t="s">
        <v>96</v>
      </c>
      <c r="Q61" s="68"/>
      <c r="R61" s="68" t="s">
        <v>96</v>
      </c>
      <c r="S61" s="68" t="s">
        <v>97</v>
      </c>
      <c r="T61" s="68" t="s">
        <v>96</v>
      </c>
      <c r="U61" s="68" t="s">
        <v>1150</v>
      </c>
      <c r="V61" s="68" t="s">
        <v>985</v>
      </c>
      <c r="W61" s="68"/>
      <c r="X61" s="68" t="s">
        <v>1274</v>
      </c>
      <c r="Y61" s="68" t="s">
        <v>601</v>
      </c>
      <c r="Z61" s="68" t="s">
        <v>700</v>
      </c>
      <c r="AA61" s="68" t="s">
        <v>266</v>
      </c>
      <c r="AB61" s="68" t="s">
        <v>1235</v>
      </c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>
        <v>17.84</v>
      </c>
      <c r="AY61" s="68">
        <v>12105</v>
      </c>
      <c r="AZ61" s="47" t="str">
        <f t="shared" si="0"/>
        <v>NA</v>
      </c>
      <c r="BA61" s="47" t="str">
        <f t="shared" si="1"/>
        <v>80 YR</v>
      </c>
      <c r="BB61" s="43" t="str">
        <f t="shared" si="19"/>
        <v>NA</v>
      </c>
      <c r="BC61" s="43" t="str">
        <f t="shared" si="9"/>
        <v>NA</v>
      </c>
      <c r="BD61" s="43">
        <f t="shared" si="2"/>
        <v>0</v>
      </c>
      <c r="BE61" s="48" t="e">
        <f t="shared" si="10"/>
        <v>#VALUE!</v>
      </c>
      <c r="BF61" s="49">
        <f t="shared" si="11"/>
        <v>0</v>
      </c>
      <c r="BG61" s="43" t="str">
        <f t="shared" si="3"/>
        <v>VICTOR RIOS GARCIA HUIDOBRO</v>
      </c>
      <c r="BH61" s="43" t="str">
        <f t="shared" si="4"/>
        <v>VICTOR RIOS GARCIA HUIDOBRO - JG GRINGA</v>
      </c>
      <c r="BI61" s="43" t="e">
        <f>VLOOKUP(BG61,Equipos!$A$2:$B$105,2,0)</f>
        <v>#N/A</v>
      </c>
      <c r="BJ61" s="43" t="str">
        <f t="shared" si="18"/>
        <v>03:49:34</v>
      </c>
      <c r="BK61" s="43" t="e">
        <f>VLOOKUP(BG61,'Base Jinetes FEI'!$M$5:$N$341,2,0)</f>
        <v>#N/A</v>
      </c>
      <c r="BL61" s="43" t="e">
        <f>VLOOKUP(BG61,'Base Jinetes FEI'!$M$5:$O$341,3,0)</f>
        <v>#N/A</v>
      </c>
      <c r="BN61" s="43">
        <f t="shared" si="6"/>
        <v>0</v>
      </c>
      <c r="BO61" s="43">
        <v>61</v>
      </c>
    </row>
    <row r="62" spans="1:67" ht="14.4" customHeight="1" x14ac:dyDescent="0.3">
      <c r="A62" s="43" t="str">
        <f t="shared" si="12"/>
        <v>LLAYLLAY 19 I</v>
      </c>
      <c r="B62" s="43" t="str">
        <f t="shared" si="13"/>
        <v>FEI</v>
      </c>
      <c r="C62" s="43">
        <f t="shared" si="14"/>
        <v>80</v>
      </c>
      <c r="D62" s="43">
        <f t="shared" si="14"/>
        <v>80</v>
      </c>
      <c r="E62" s="43" t="str">
        <f t="shared" si="16"/>
        <v>YR</v>
      </c>
      <c r="F62" s="68" t="s">
        <v>128</v>
      </c>
      <c r="G62" s="68" t="s">
        <v>105</v>
      </c>
      <c r="H62" s="68" t="s">
        <v>96</v>
      </c>
      <c r="I62" s="68" t="s">
        <v>96</v>
      </c>
      <c r="J62" s="68" t="s">
        <v>1568</v>
      </c>
      <c r="K62" s="68" t="s">
        <v>940</v>
      </c>
      <c r="L62" s="68" t="s">
        <v>423</v>
      </c>
      <c r="M62" s="68"/>
      <c r="N62" s="68" t="s">
        <v>1569</v>
      </c>
      <c r="O62" s="68"/>
      <c r="P62" s="68" t="s">
        <v>96</v>
      </c>
      <c r="Q62" s="68"/>
      <c r="R62" s="68" t="s">
        <v>96</v>
      </c>
      <c r="S62" s="68" t="s">
        <v>97</v>
      </c>
      <c r="T62" s="68" t="s">
        <v>96</v>
      </c>
      <c r="U62" s="68" t="s">
        <v>604</v>
      </c>
      <c r="V62" s="68" t="s">
        <v>1570</v>
      </c>
      <c r="W62" s="68" t="s">
        <v>266</v>
      </c>
      <c r="X62" s="68" t="s">
        <v>1571</v>
      </c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>
        <v>18.329999999999998</v>
      </c>
      <c r="AY62" s="68">
        <v>5893</v>
      </c>
      <c r="AZ62" s="47" t="str">
        <f t="shared" si="0"/>
        <v>NA</v>
      </c>
      <c r="BA62" s="47" t="str">
        <f t="shared" si="1"/>
        <v>80 YR</v>
      </c>
      <c r="BB62" s="43" t="str">
        <f t="shared" si="19"/>
        <v>NA</v>
      </c>
      <c r="BC62" s="43" t="str">
        <f t="shared" si="9"/>
        <v>NA</v>
      </c>
      <c r="BD62" s="43">
        <f t="shared" si="2"/>
        <v>0</v>
      </c>
      <c r="BE62" s="48" t="e">
        <f t="shared" si="10"/>
        <v>#VALUE!</v>
      </c>
      <c r="BF62" s="49">
        <f t="shared" si="11"/>
        <v>0</v>
      </c>
      <c r="BG62" s="43" t="str">
        <f t="shared" si="3"/>
        <v>DOMINGO SPOERER VERGARA</v>
      </c>
      <c r="BH62" s="43" t="str">
        <f t="shared" si="4"/>
        <v>DOMINGO SPOERER VERGARA - JINSHAH</v>
      </c>
      <c r="BI62" s="43" t="str">
        <f>VLOOKUP(BG62,Equipos!$A$2:$B$105,2,0)</f>
        <v>LA COMPAÑÍA</v>
      </c>
      <c r="BJ62" s="43" t="str">
        <f t="shared" si="18"/>
        <v>03:49:34</v>
      </c>
      <c r="BK62" s="43" t="e">
        <f>VLOOKUP(BG62,'Base Jinetes FEI'!$M$5:$N$341,2,0)</f>
        <v>#N/A</v>
      </c>
      <c r="BL62" s="43" t="e">
        <f>VLOOKUP(BG62,'Base Jinetes FEI'!$M$5:$O$341,3,0)</f>
        <v>#N/A</v>
      </c>
      <c r="BN62" s="43">
        <f t="shared" si="6"/>
        <v>0</v>
      </c>
      <c r="BO62" s="43">
        <v>62</v>
      </c>
    </row>
    <row r="63" spans="1:67" ht="14.4" customHeight="1" x14ac:dyDescent="0.3">
      <c r="A63" s="43" t="str">
        <f t="shared" si="12"/>
        <v>LLAYLLAY 19 I</v>
      </c>
      <c r="B63" s="43" t="s">
        <v>53</v>
      </c>
      <c r="C63" s="43">
        <f t="shared" si="14"/>
        <v>80</v>
      </c>
      <c r="D63" s="43">
        <f t="shared" si="14"/>
        <v>80</v>
      </c>
      <c r="E63" s="43" t="s">
        <v>51</v>
      </c>
      <c r="F63" s="69" t="s">
        <v>106</v>
      </c>
      <c r="G63" s="70" t="s">
        <v>95</v>
      </c>
      <c r="H63" s="71" t="s">
        <v>96</v>
      </c>
      <c r="I63" s="71" t="s">
        <v>96</v>
      </c>
      <c r="J63" s="70"/>
      <c r="K63" s="72" t="s">
        <v>162</v>
      </c>
      <c r="L63" s="70" t="s">
        <v>181</v>
      </c>
      <c r="M63" s="70"/>
      <c r="N63" s="74" t="s">
        <v>231</v>
      </c>
      <c r="O63" s="71"/>
      <c r="P63" s="71" t="s">
        <v>96</v>
      </c>
      <c r="Q63" s="71"/>
      <c r="R63" s="71" t="s">
        <v>96</v>
      </c>
      <c r="S63" s="70" t="s">
        <v>97</v>
      </c>
      <c r="T63" s="71" t="s">
        <v>96</v>
      </c>
      <c r="U63" s="71" t="s">
        <v>1572</v>
      </c>
      <c r="V63" s="71" t="s">
        <v>1573</v>
      </c>
      <c r="W63" s="71" t="s">
        <v>1574</v>
      </c>
      <c r="X63" s="75" t="s">
        <v>768</v>
      </c>
      <c r="Y63" s="75" t="s">
        <v>629</v>
      </c>
      <c r="Z63" s="75" t="s">
        <v>862</v>
      </c>
      <c r="AA63" s="70"/>
      <c r="AB63" s="70" t="s">
        <v>1575</v>
      </c>
      <c r="AC63" s="70" t="s">
        <v>1576</v>
      </c>
      <c r="AD63" s="70" t="s">
        <v>1577</v>
      </c>
      <c r="AE63" s="75" t="s">
        <v>546</v>
      </c>
      <c r="AF63" s="75" t="s">
        <v>1578</v>
      </c>
      <c r="AG63" s="75" t="s">
        <v>867</v>
      </c>
      <c r="AH63" s="70"/>
      <c r="AI63" s="70" t="s">
        <v>1579</v>
      </c>
      <c r="AJ63" s="70" t="s">
        <v>1580</v>
      </c>
      <c r="AK63" s="70" t="s">
        <v>1581</v>
      </c>
      <c r="AL63" s="75" t="s">
        <v>928</v>
      </c>
      <c r="AM63" s="75" t="s">
        <v>928</v>
      </c>
      <c r="AN63" s="75" t="s">
        <v>929</v>
      </c>
      <c r="AO63" s="70"/>
      <c r="AP63" s="70"/>
      <c r="AQ63" s="70"/>
      <c r="AR63" s="70"/>
      <c r="AS63" s="75"/>
      <c r="AT63" s="75"/>
      <c r="AU63" s="75"/>
      <c r="AV63" s="70"/>
      <c r="AW63" s="70"/>
      <c r="AX63" s="71">
        <v>19.73</v>
      </c>
      <c r="AY63" s="71">
        <v>14599</v>
      </c>
      <c r="AZ63" s="47">
        <f t="shared" si="0"/>
        <v>14599</v>
      </c>
      <c r="BA63" s="47" t="str">
        <f t="shared" si="1"/>
        <v>80 AD</v>
      </c>
      <c r="BB63" s="43">
        <f t="shared" si="19"/>
        <v>5</v>
      </c>
      <c r="BC63" s="43" t="str">
        <f t="shared" si="9"/>
        <v>04:03:19</v>
      </c>
      <c r="BD63" s="43">
        <f t="shared" si="2"/>
        <v>180</v>
      </c>
      <c r="BE63" s="48">
        <f t="shared" si="10"/>
        <v>-13.75</v>
      </c>
      <c r="BF63" s="49">
        <f t="shared" si="11"/>
        <v>246.25</v>
      </c>
      <c r="BG63" s="43" t="str">
        <f t="shared" si="3"/>
        <v>FELIPE THOMSEN</v>
      </c>
      <c r="BH63" s="43" t="str">
        <f t="shared" si="4"/>
        <v>FELIPE THOMSEN - ZAGAL</v>
      </c>
      <c r="BI63" s="43" t="e">
        <f>VLOOKUP(BG63,Equipos!$A$2:$B$105,2,0)</f>
        <v>#N/A</v>
      </c>
      <c r="BJ63" s="43" t="str">
        <f t="shared" si="18"/>
        <v>03:49:34</v>
      </c>
      <c r="BK63" s="43" t="e">
        <f>VLOOKUP(BG63,'Base Jinetes FEI'!$M$5:$N$341,2,0)</f>
        <v>#N/A</v>
      </c>
      <c r="BL63" s="43" t="e">
        <f>VLOOKUP(BG63,'Base Jinetes FEI'!$M$5:$O$341,3,0)</f>
        <v>#N/A</v>
      </c>
      <c r="BN63" s="43">
        <f t="shared" si="6"/>
        <v>1</v>
      </c>
      <c r="BO63" s="43">
        <v>63</v>
      </c>
    </row>
    <row r="64" spans="1:67" ht="14.4" customHeight="1" x14ac:dyDescent="0.3">
      <c r="A64" s="43" t="str">
        <f t="shared" si="12"/>
        <v>LLAYLLAY 19 I</v>
      </c>
      <c r="B64" s="43" t="str">
        <f t="shared" si="13"/>
        <v>NAC</v>
      </c>
      <c r="C64" s="43">
        <f t="shared" si="14"/>
        <v>80</v>
      </c>
      <c r="D64" s="43">
        <f t="shared" si="14"/>
        <v>80</v>
      </c>
      <c r="E64" s="43" t="str">
        <f t="shared" si="16"/>
        <v>AD</v>
      </c>
      <c r="F64" s="69" t="s">
        <v>107</v>
      </c>
      <c r="G64" s="70" t="s">
        <v>95</v>
      </c>
      <c r="H64" s="71" t="s">
        <v>96</v>
      </c>
      <c r="I64" s="71" t="s">
        <v>96</v>
      </c>
      <c r="J64" s="70"/>
      <c r="K64" s="73" t="s">
        <v>1582</v>
      </c>
      <c r="L64" s="70" t="s">
        <v>1019</v>
      </c>
      <c r="M64" s="70"/>
      <c r="N64" s="74" t="s">
        <v>1583</v>
      </c>
      <c r="O64" s="71"/>
      <c r="P64" s="71" t="s">
        <v>96</v>
      </c>
      <c r="Q64" s="71"/>
      <c r="R64" s="71" t="s">
        <v>96</v>
      </c>
      <c r="S64" s="70" t="s">
        <v>97</v>
      </c>
      <c r="T64" s="71" t="s">
        <v>96</v>
      </c>
      <c r="U64" s="71" t="s">
        <v>1572</v>
      </c>
      <c r="V64" s="71" t="s">
        <v>1584</v>
      </c>
      <c r="W64" s="71" t="s">
        <v>1585</v>
      </c>
      <c r="X64" s="75" t="s">
        <v>828</v>
      </c>
      <c r="Y64" s="75" t="s">
        <v>756</v>
      </c>
      <c r="Z64" s="75" t="s">
        <v>316</v>
      </c>
      <c r="AA64" s="70"/>
      <c r="AB64" s="70" t="s">
        <v>1586</v>
      </c>
      <c r="AC64" s="70" t="s">
        <v>1587</v>
      </c>
      <c r="AD64" s="70" t="s">
        <v>1588</v>
      </c>
      <c r="AE64" s="75" t="s">
        <v>605</v>
      </c>
      <c r="AF64" s="75" t="s">
        <v>778</v>
      </c>
      <c r="AG64" s="75" t="s">
        <v>1589</v>
      </c>
      <c r="AH64" s="70"/>
      <c r="AI64" s="70" t="s">
        <v>1590</v>
      </c>
      <c r="AJ64" s="70" t="s">
        <v>1591</v>
      </c>
      <c r="AK64" s="70" t="s">
        <v>1592</v>
      </c>
      <c r="AL64" s="75" t="s">
        <v>1109</v>
      </c>
      <c r="AM64" s="75" t="s">
        <v>1109</v>
      </c>
      <c r="AN64" s="75" t="s">
        <v>1593</v>
      </c>
      <c r="AO64" s="70"/>
      <c r="AP64" s="70"/>
      <c r="AQ64" s="70"/>
      <c r="AR64" s="70"/>
      <c r="AS64" s="75"/>
      <c r="AT64" s="75"/>
      <c r="AU64" s="75"/>
      <c r="AV64" s="70"/>
      <c r="AW64" s="70"/>
      <c r="AX64" s="71">
        <v>19.600000000000001</v>
      </c>
      <c r="AY64" s="71">
        <v>14694</v>
      </c>
      <c r="AZ64" s="47">
        <f t="shared" si="0"/>
        <v>14694</v>
      </c>
      <c r="BA64" s="47" t="str">
        <f t="shared" si="1"/>
        <v>80 AD</v>
      </c>
      <c r="BB64" s="43">
        <f t="shared" si="19"/>
        <v>6</v>
      </c>
      <c r="BC64" s="43" t="str">
        <f t="shared" si="9"/>
        <v>04:04:54</v>
      </c>
      <c r="BD64" s="43">
        <f t="shared" si="2"/>
        <v>175</v>
      </c>
      <c r="BE64" s="48">
        <f t="shared" si="10"/>
        <v>-15.333333333333334</v>
      </c>
      <c r="BF64" s="49">
        <f t="shared" si="11"/>
        <v>239.66666666666666</v>
      </c>
      <c r="BG64" s="43" t="str">
        <f t="shared" si="3"/>
        <v>OSCAR TAHAN</v>
      </c>
      <c r="BH64" s="43" t="str">
        <f t="shared" si="4"/>
        <v>OSCAR TAHAN - GALA</v>
      </c>
      <c r="BI64" s="43" t="e">
        <f>VLOOKUP(BG64,Equipos!$A$2:$B$105,2,0)</f>
        <v>#N/A</v>
      </c>
      <c r="BJ64" s="43" t="str">
        <f t="shared" si="18"/>
        <v>03:49:34</v>
      </c>
      <c r="BK64" s="43" t="e">
        <f>VLOOKUP(BG64,'Base Jinetes FEI'!$M$5:$N$341,2,0)</f>
        <v>#N/A</v>
      </c>
      <c r="BL64" s="43" t="e">
        <f>VLOOKUP(BG64,'Base Jinetes FEI'!$M$5:$O$341,3,0)</f>
        <v>#N/A</v>
      </c>
      <c r="BN64" s="43">
        <f t="shared" si="6"/>
        <v>1</v>
      </c>
      <c r="BO64" s="43">
        <v>64</v>
      </c>
    </row>
    <row r="65" spans="1:67" ht="14.4" customHeight="1" x14ac:dyDescent="0.3">
      <c r="A65" s="43" t="str">
        <f t="shared" si="12"/>
        <v>LLAYLLAY 19 I</v>
      </c>
      <c r="B65" s="43" t="str">
        <f t="shared" si="13"/>
        <v>NAC</v>
      </c>
      <c r="C65" s="43">
        <f t="shared" si="14"/>
        <v>80</v>
      </c>
      <c r="D65" s="43">
        <f t="shared" si="14"/>
        <v>80</v>
      </c>
      <c r="E65" s="43" t="str">
        <f t="shared" si="16"/>
        <v>AD</v>
      </c>
      <c r="F65" s="69" t="s">
        <v>109</v>
      </c>
      <c r="G65" s="70" t="s">
        <v>95</v>
      </c>
      <c r="H65" s="71" t="s">
        <v>96</v>
      </c>
      <c r="I65" s="71" t="s">
        <v>96</v>
      </c>
      <c r="J65" s="70"/>
      <c r="K65" s="72" t="s">
        <v>179</v>
      </c>
      <c r="L65" s="70" t="s">
        <v>181</v>
      </c>
      <c r="M65" s="70"/>
      <c r="N65" s="74" t="s">
        <v>198</v>
      </c>
      <c r="O65" s="71"/>
      <c r="P65" s="71" t="s">
        <v>96</v>
      </c>
      <c r="Q65" s="71"/>
      <c r="R65" s="71" t="s">
        <v>96</v>
      </c>
      <c r="S65" s="70" t="s">
        <v>97</v>
      </c>
      <c r="T65" s="71" t="s">
        <v>96</v>
      </c>
      <c r="U65" s="71" t="s">
        <v>1572</v>
      </c>
      <c r="V65" s="71" t="s">
        <v>1594</v>
      </c>
      <c r="W65" s="71" t="s">
        <v>1595</v>
      </c>
      <c r="X65" s="75" t="s">
        <v>498</v>
      </c>
      <c r="Y65" s="75" t="s">
        <v>903</v>
      </c>
      <c r="Z65" s="75" t="s">
        <v>1596</v>
      </c>
      <c r="AA65" s="70"/>
      <c r="AB65" s="70" t="s">
        <v>581</v>
      </c>
      <c r="AC65" s="70" t="s">
        <v>1597</v>
      </c>
      <c r="AD65" s="70" t="s">
        <v>1598</v>
      </c>
      <c r="AE65" s="75" t="s">
        <v>583</v>
      </c>
      <c r="AF65" s="75" t="s">
        <v>1599</v>
      </c>
      <c r="AG65" s="75" t="s">
        <v>495</v>
      </c>
      <c r="AH65" s="70"/>
      <c r="AI65" s="70" t="s">
        <v>1600</v>
      </c>
      <c r="AJ65" s="70" t="s">
        <v>1601</v>
      </c>
      <c r="AK65" s="70" t="s">
        <v>1602</v>
      </c>
      <c r="AL65" s="75" t="s">
        <v>1603</v>
      </c>
      <c r="AM65" s="75" t="s">
        <v>1603</v>
      </c>
      <c r="AN65" s="75" t="s">
        <v>1604</v>
      </c>
      <c r="AO65" s="70"/>
      <c r="AP65" s="70"/>
      <c r="AQ65" s="70"/>
      <c r="AR65" s="70"/>
      <c r="AS65" s="75"/>
      <c r="AT65" s="75"/>
      <c r="AU65" s="75"/>
      <c r="AV65" s="70"/>
      <c r="AW65" s="70"/>
      <c r="AX65" s="71">
        <v>18.93</v>
      </c>
      <c r="AY65" s="71">
        <v>15212</v>
      </c>
      <c r="AZ65" s="47">
        <f t="shared" si="0"/>
        <v>15212</v>
      </c>
      <c r="BA65" s="47" t="str">
        <f t="shared" si="1"/>
        <v>80 AD</v>
      </c>
      <c r="BB65" s="43">
        <f t="shared" si="19"/>
        <v>7</v>
      </c>
      <c r="BC65" s="43" t="str">
        <f t="shared" si="9"/>
        <v>04:13:32</v>
      </c>
      <c r="BD65" s="43">
        <f t="shared" si="2"/>
        <v>170</v>
      </c>
      <c r="BE65" s="48">
        <f t="shared" si="10"/>
        <v>-23.966666666666665</v>
      </c>
      <c r="BF65" s="49">
        <f t="shared" si="11"/>
        <v>226.03333333333333</v>
      </c>
      <c r="BG65" s="43" t="str">
        <f t="shared" si="3"/>
        <v>RICARDO THOMSEN</v>
      </c>
      <c r="BH65" s="43" t="str">
        <f t="shared" si="4"/>
        <v>RICARDO THOMSEN - CORAJE</v>
      </c>
      <c r="BI65" s="43" t="e">
        <f>VLOOKUP(BG65,Equipos!$A$2:$B$105,2,0)</f>
        <v>#N/A</v>
      </c>
      <c r="BJ65" s="43" t="str">
        <f t="shared" si="18"/>
        <v>03:49:34</v>
      </c>
      <c r="BK65" s="43" t="e">
        <f>VLOOKUP(BG65,'Base Jinetes FEI'!$M$5:$N$341,2,0)</f>
        <v>#N/A</v>
      </c>
      <c r="BL65" s="43" t="e">
        <f>VLOOKUP(BG65,'Base Jinetes FEI'!$M$5:$O$341,3,0)</f>
        <v>#N/A</v>
      </c>
      <c r="BN65" s="43">
        <f t="shared" si="6"/>
        <v>1</v>
      </c>
      <c r="BO65" s="43">
        <v>65</v>
      </c>
    </row>
    <row r="66" spans="1:67" ht="14.4" customHeight="1" x14ac:dyDescent="0.3">
      <c r="A66" s="43" t="str">
        <f t="shared" si="12"/>
        <v>LLAYLLAY 19 I</v>
      </c>
      <c r="B66" s="43" t="str">
        <f t="shared" si="13"/>
        <v>NAC</v>
      </c>
      <c r="C66" s="43">
        <f t="shared" si="14"/>
        <v>80</v>
      </c>
      <c r="D66" s="43">
        <f t="shared" si="14"/>
        <v>80</v>
      </c>
      <c r="E66" s="43" t="str">
        <f t="shared" si="16"/>
        <v>AD</v>
      </c>
      <c r="F66" s="69" t="s">
        <v>110</v>
      </c>
      <c r="G66" s="70" t="s">
        <v>95</v>
      </c>
      <c r="H66" s="71" t="s">
        <v>96</v>
      </c>
      <c r="I66" s="71" t="s">
        <v>96</v>
      </c>
      <c r="J66" s="70"/>
      <c r="K66" s="72" t="s">
        <v>170</v>
      </c>
      <c r="L66" s="70" t="s">
        <v>1605</v>
      </c>
      <c r="M66" s="70"/>
      <c r="N66" s="74" t="s">
        <v>426</v>
      </c>
      <c r="O66" s="71"/>
      <c r="P66" s="71" t="s">
        <v>96</v>
      </c>
      <c r="Q66" s="71"/>
      <c r="R66" s="71" t="s">
        <v>96</v>
      </c>
      <c r="S66" s="70" t="s">
        <v>97</v>
      </c>
      <c r="T66" s="71" t="s">
        <v>96</v>
      </c>
      <c r="U66" s="71" t="s">
        <v>1572</v>
      </c>
      <c r="V66" s="71" t="s">
        <v>1606</v>
      </c>
      <c r="W66" s="71" t="s">
        <v>1607</v>
      </c>
      <c r="X66" s="75" t="s">
        <v>539</v>
      </c>
      <c r="Y66" s="75" t="s">
        <v>1344</v>
      </c>
      <c r="Z66" s="75" t="s">
        <v>984</v>
      </c>
      <c r="AA66" s="70"/>
      <c r="AB66" s="70" t="s">
        <v>1608</v>
      </c>
      <c r="AC66" s="70" t="s">
        <v>1609</v>
      </c>
      <c r="AD66" s="70" t="s">
        <v>1610</v>
      </c>
      <c r="AE66" s="75" t="s">
        <v>663</v>
      </c>
      <c r="AF66" s="75" t="s">
        <v>805</v>
      </c>
      <c r="AG66" s="75" t="s">
        <v>780</v>
      </c>
      <c r="AH66" s="70"/>
      <c r="AI66" s="70" t="s">
        <v>890</v>
      </c>
      <c r="AJ66" s="70" t="s">
        <v>1611</v>
      </c>
      <c r="AK66" s="70" t="s">
        <v>1612</v>
      </c>
      <c r="AL66" s="75" t="s">
        <v>493</v>
      </c>
      <c r="AM66" s="75" t="s">
        <v>493</v>
      </c>
      <c r="AN66" s="75" t="s">
        <v>494</v>
      </c>
      <c r="AO66" s="70"/>
      <c r="AP66" s="70"/>
      <c r="AQ66" s="70"/>
      <c r="AR66" s="70"/>
      <c r="AS66" s="75"/>
      <c r="AT66" s="75"/>
      <c r="AU66" s="75"/>
      <c r="AV66" s="70"/>
      <c r="AW66" s="70"/>
      <c r="AX66" s="71">
        <v>18.64</v>
      </c>
      <c r="AY66" s="71">
        <v>15451</v>
      </c>
      <c r="AZ66" s="47">
        <f t="shared" ref="AZ66:AZ117" si="20">IF(G66="R",AY66,"NA")</f>
        <v>15451</v>
      </c>
      <c r="BA66" s="47" t="str">
        <f t="shared" ref="BA66:BA117" si="21">IF(C66&lt;120,CONCATENATE(C66," ", E66),CONCATENATE("120/160"," ",E66))</f>
        <v>80 AD</v>
      </c>
      <c r="BB66" s="43">
        <f t="shared" si="19"/>
        <v>8</v>
      </c>
      <c r="BC66" s="43" t="str">
        <f t="shared" ref="BC66:BC117" si="22">IF(AZ66="NA","NA",TEXT(AZ66/24/60/60,"hh:mm:ss"))</f>
        <v>04:17:31</v>
      </c>
      <c r="BD66" s="43">
        <f t="shared" ref="BD66:BD117" si="23">IF(BB66="NA",0,205-BB66*5)</f>
        <v>165</v>
      </c>
      <c r="BE66" s="48">
        <f t="shared" ref="BE66:BE117" si="24">-(SECOND(BC66-BJ66)/60+MINUTE(BC66-BJ66)+HOUR(BC66-BJ66)*60)</f>
        <v>-27.95</v>
      </c>
      <c r="BF66" s="49">
        <f t="shared" si="11"/>
        <v>217.05</v>
      </c>
      <c r="BG66" s="43" t="str">
        <f t="shared" ref="BG66:BG117" si="25">UPPER((CONCATENATE(K66," ",L66)))</f>
        <v>MATIAS ALONSO ASCUY</v>
      </c>
      <c r="BH66" s="43" t="str">
        <f t="shared" ref="BH66:BH117" si="26">UPPER(CONCATENATE(BG66, " - ",N66))</f>
        <v>MATIAS ALONSO ASCUY - ARAMIS</v>
      </c>
      <c r="BI66" s="43" t="str">
        <f>VLOOKUP(BG66,Equipos!$A$2:$B$105,2,0)</f>
        <v>SANDEK 1</v>
      </c>
      <c r="BJ66" s="43" t="str">
        <f t="shared" ref="BJ66:BJ117" si="27">IF(BB66=1,BC66,BJ65)</f>
        <v>03:49:34</v>
      </c>
      <c r="BK66" s="43" t="e">
        <f>VLOOKUP(BG66,'Base Jinetes FEI'!$M$5:$N$341,2,0)</f>
        <v>#N/A</v>
      </c>
      <c r="BL66" s="43" t="e">
        <f>VLOOKUP(BG66,'Base Jinetes FEI'!$M$5:$O$341,3,0)</f>
        <v>#N/A</v>
      </c>
      <c r="BN66" s="43">
        <f t="shared" ref="BN66:BN117" si="28">IF(BF66&gt;1,1,0)</f>
        <v>1</v>
      </c>
      <c r="BO66" s="43">
        <v>66</v>
      </c>
    </row>
    <row r="67" spans="1:67" ht="14.4" customHeight="1" x14ac:dyDescent="0.3">
      <c r="A67" s="43" t="str">
        <f t="shared" si="12"/>
        <v>LLAYLLAY 19 I</v>
      </c>
      <c r="B67" s="43" t="str">
        <f t="shared" si="13"/>
        <v>NAC</v>
      </c>
      <c r="C67" s="43">
        <f t="shared" si="14"/>
        <v>80</v>
      </c>
      <c r="D67" s="43">
        <f t="shared" si="14"/>
        <v>80</v>
      </c>
      <c r="E67" s="43" t="str">
        <f t="shared" si="16"/>
        <v>AD</v>
      </c>
      <c r="F67" s="69" t="s">
        <v>117</v>
      </c>
      <c r="G67" s="70" t="s">
        <v>95</v>
      </c>
      <c r="H67" s="71" t="s">
        <v>96</v>
      </c>
      <c r="I67" s="71" t="s">
        <v>96</v>
      </c>
      <c r="J67" s="70" t="s">
        <v>1613</v>
      </c>
      <c r="K67" s="72" t="s">
        <v>1614</v>
      </c>
      <c r="L67" s="70" t="s">
        <v>1615</v>
      </c>
      <c r="M67" s="70" t="s">
        <v>1616</v>
      </c>
      <c r="N67" s="74" t="s">
        <v>1174</v>
      </c>
      <c r="O67" s="71"/>
      <c r="P67" s="71" t="s">
        <v>96</v>
      </c>
      <c r="Q67" s="71"/>
      <c r="R67" s="71" t="s">
        <v>96</v>
      </c>
      <c r="S67" s="70" t="s">
        <v>97</v>
      </c>
      <c r="T67" s="71" t="s">
        <v>96</v>
      </c>
      <c r="U67" s="71" t="s">
        <v>1572</v>
      </c>
      <c r="V67" s="71" t="s">
        <v>1617</v>
      </c>
      <c r="W67" s="71" t="s">
        <v>1618</v>
      </c>
      <c r="X67" s="75" t="s">
        <v>605</v>
      </c>
      <c r="Y67" s="75" t="s">
        <v>833</v>
      </c>
      <c r="Z67" s="75" t="s">
        <v>1170</v>
      </c>
      <c r="AA67" s="70"/>
      <c r="AB67" s="70" t="s">
        <v>1619</v>
      </c>
      <c r="AC67" s="70" t="s">
        <v>1620</v>
      </c>
      <c r="AD67" s="70" t="s">
        <v>1621</v>
      </c>
      <c r="AE67" s="75" t="s">
        <v>269</v>
      </c>
      <c r="AF67" s="75" t="s">
        <v>568</v>
      </c>
      <c r="AG67" s="75" t="s">
        <v>416</v>
      </c>
      <c r="AH67" s="70"/>
      <c r="AI67" s="70" t="s">
        <v>1622</v>
      </c>
      <c r="AJ67" s="70" t="s">
        <v>1623</v>
      </c>
      <c r="AK67" s="70" t="s">
        <v>625</v>
      </c>
      <c r="AL67" s="75" t="s">
        <v>570</v>
      </c>
      <c r="AM67" s="75" t="s">
        <v>570</v>
      </c>
      <c r="AN67" s="75" t="s">
        <v>1624</v>
      </c>
      <c r="AO67" s="70"/>
      <c r="AP67" s="70"/>
      <c r="AQ67" s="70"/>
      <c r="AR67" s="70"/>
      <c r="AS67" s="75"/>
      <c r="AT67" s="75"/>
      <c r="AU67" s="75"/>
      <c r="AV67" s="70"/>
      <c r="AW67" s="70"/>
      <c r="AX67" s="71">
        <v>17.04</v>
      </c>
      <c r="AY67" s="71">
        <v>16905</v>
      </c>
      <c r="AZ67" s="47">
        <f t="shared" si="20"/>
        <v>16905</v>
      </c>
      <c r="BA67" s="47" t="str">
        <f t="shared" si="21"/>
        <v>80 AD</v>
      </c>
      <c r="BB67" s="43">
        <f t="shared" si="19"/>
        <v>20</v>
      </c>
      <c r="BC67" s="43" t="str">
        <f t="shared" si="22"/>
        <v>04:41:45</v>
      </c>
      <c r="BD67" s="43">
        <f t="shared" si="23"/>
        <v>105</v>
      </c>
      <c r="BE67" s="48">
        <f t="shared" si="24"/>
        <v>-52.18333333333333</v>
      </c>
      <c r="BF67" s="49">
        <f t="shared" ref="BF67:BF130" si="29">IF(BB67="NA",0,MAX(D67-0.00000001*F67,D67+BD67+BE67))</f>
        <v>132.81666666666666</v>
      </c>
      <c r="BG67" s="43" t="str">
        <f t="shared" si="25"/>
        <v>PAOLA ALEJANDRA GOIC CARCAMO</v>
      </c>
      <c r="BH67" s="43" t="str">
        <f t="shared" si="26"/>
        <v>PAOLA ALEJANDRA GOIC CARCAMO - MISIL</v>
      </c>
      <c r="BI67" s="43" t="e">
        <f>VLOOKUP(BG67,Equipos!$A$2:$B$105,2,0)</f>
        <v>#N/A</v>
      </c>
      <c r="BJ67" s="43" t="str">
        <f t="shared" si="27"/>
        <v>03:49:34</v>
      </c>
      <c r="BK67" s="43" t="e">
        <f>VLOOKUP(BG67,'Base Jinetes FEI'!$M$5:$N$341,2,0)</f>
        <v>#N/A</v>
      </c>
      <c r="BL67" s="43" t="e">
        <f>VLOOKUP(BG67,'Base Jinetes FEI'!$M$5:$O$341,3,0)</f>
        <v>#N/A</v>
      </c>
      <c r="BN67" s="43">
        <f t="shared" si="28"/>
        <v>1</v>
      </c>
      <c r="BO67" s="43">
        <v>67</v>
      </c>
    </row>
    <row r="68" spans="1:67" ht="14.4" customHeight="1" x14ac:dyDescent="0.3">
      <c r="A68" s="43" t="str">
        <f t="shared" ref="A68:A117" si="30">A67</f>
        <v>LLAYLLAY 19 I</v>
      </c>
      <c r="B68" s="43" t="str">
        <f t="shared" ref="B68:B117" si="31">B67</f>
        <v>NAC</v>
      </c>
      <c r="C68" s="43">
        <f t="shared" ref="C68:D117" si="32">C67</f>
        <v>80</v>
      </c>
      <c r="D68" s="43">
        <f t="shared" si="32"/>
        <v>80</v>
      </c>
      <c r="E68" s="43" t="str">
        <f t="shared" ref="E68:E117" si="33">E67</f>
        <v>AD</v>
      </c>
      <c r="F68" s="69" t="s">
        <v>122</v>
      </c>
      <c r="G68" s="70" t="s">
        <v>95</v>
      </c>
      <c r="H68" s="71" t="s">
        <v>96</v>
      </c>
      <c r="I68" s="71" t="s">
        <v>96</v>
      </c>
      <c r="J68" s="70" t="s">
        <v>1129</v>
      </c>
      <c r="K68" s="72" t="s">
        <v>735</v>
      </c>
      <c r="L68" s="70" t="s">
        <v>736</v>
      </c>
      <c r="M68" s="70" t="s">
        <v>1130</v>
      </c>
      <c r="N68" s="74" t="s">
        <v>230</v>
      </c>
      <c r="O68" s="71"/>
      <c r="P68" s="71" t="s">
        <v>96</v>
      </c>
      <c r="Q68" s="71"/>
      <c r="R68" s="71" t="s">
        <v>96</v>
      </c>
      <c r="S68" s="70" t="s">
        <v>97</v>
      </c>
      <c r="T68" s="71" t="s">
        <v>96</v>
      </c>
      <c r="U68" s="71" t="s">
        <v>1572</v>
      </c>
      <c r="V68" s="71" t="s">
        <v>1625</v>
      </c>
      <c r="W68" s="71" t="s">
        <v>1626</v>
      </c>
      <c r="X68" s="75" t="s">
        <v>521</v>
      </c>
      <c r="Y68" s="75" t="s">
        <v>591</v>
      </c>
      <c r="Z68" s="75" t="s">
        <v>398</v>
      </c>
      <c r="AA68" s="70"/>
      <c r="AB68" s="70" t="s">
        <v>1627</v>
      </c>
      <c r="AC68" s="70" t="s">
        <v>1628</v>
      </c>
      <c r="AD68" s="70" t="s">
        <v>1629</v>
      </c>
      <c r="AE68" s="75" t="s">
        <v>600</v>
      </c>
      <c r="AF68" s="75" t="s">
        <v>933</v>
      </c>
      <c r="AG68" s="75" t="s">
        <v>1630</v>
      </c>
      <c r="AH68" s="70"/>
      <c r="AI68" s="70" t="s">
        <v>912</v>
      </c>
      <c r="AJ68" s="70" t="s">
        <v>1631</v>
      </c>
      <c r="AK68" s="70" t="s">
        <v>1632</v>
      </c>
      <c r="AL68" s="75" t="s">
        <v>607</v>
      </c>
      <c r="AM68" s="75" t="s">
        <v>607</v>
      </c>
      <c r="AN68" s="75" t="s">
        <v>1633</v>
      </c>
      <c r="AO68" s="70"/>
      <c r="AP68" s="70"/>
      <c r="AQ68" s="70"/>
      <c r="AR68" s="70"/>
      <c r="AS68" s="75"/>
      <c r="AT68" s="75"/>
      <c r="AU68" s="75"/>
      <c r="AV68" s="70"/>
      <c r="AW68" s="70"/>
      <c r="AX68" s="71">
        <v>16.95</v>
      </c>
      <c r="AY68" s="71">
        <v>16990</v>
      </c>
      <c r="AZ68" s="47">
        <f t="shared" si="20"/>
        <v>16990</v>
      </c>
      <c r="BA68" s="47" t="str">
        <f t="shared" si="21"/>
        <v>80 AD</v>
      </c>
      <c r="BB68" s="43">
        <f t="shared" si="19"/>
        <v>21</v>
      </c>
      <c r="BC68" s="43" t="str">
        <f t="shared" si="22"/>
        <v>04:43:10</v>
      </c>
      <c r="BD68" s="43">
        <f t="shared" si="23"/>
        <v>100</v>
      </c>
      <c r="BE68" s="48">
        <f t="shared" si="24"/>
        <v>-53.6</v>
      </c>
      <c r="BF68" s="49">
        <f t="shared" si="29"/>
        <v>126.4</v>
      </c>
      <c r="BG68" s="43" t="str">
        <f t="shared" si="25"/>
        <v>SANTIAGO UGARTE</v>
      </c>
      <c r="BH68" s="43" t="str">
        <f t="shared" si="26"/>
        <v>SANTIAGO UGARTE - MUSTAFA</v>
      </c>
      <c r="BI68" s="43" t="e">
        <f>VLOOKUP(BG68,Equipos!$A$2:$B$105,2,0)</f>
        <v>#N/A</v>
      </c>
      <c r="BJ68" s="43" t="str">
        <f t="shared" si="27"/>
        <v>03:49:34</v>
      </c>
      <c r="BK68" s="43" t="e">
        <f>VLOOKUP(BG68,'Base Jinetes FEI'!$M$5:$N$341,2,0)</f>
        <v>#N/A</v>
      </c>
      <c r="BL68" s="43" t="e">
        <f>VLOOKUP(BG68,'Base Jinetes FEI'!$M$5:$O$341,3,0)</f>
        <v>#N/A</v>
      </c>
      <c r="BN68" s="43">
        <f t="shared" si="28"/>
        <v>1</v>
      </c>
      <c r="BO68" s="43">
        <v>68</v>
      </c>
    </row>
    <row r="69" spans="1:67" ht="14.4" customHeight="1" x14ac:dyDescent="0.3">
      <c r="A69" s="43" t="str">
        <f t="shared" si="30"/>
        <v>LLAYLLAY 19 I</v>
      </c>
      <c r="B69" s="43" t="str">
        <f t="shared" si="31"/>
        <v>NAC</v>
      </c>
      <c r="C69" s="43">
        <f t="shared" si="32"/>
        <v>80</v>
      </c>
      <c r="D69" s="43">
        <f t="shared" si="32"/>
        <v>80</v>
      </c>
      <c r="E69" s="43" t="str">
        <f t="shared" si="33"/>
        <v>AD</v>
      </c>
      <c r="F69" s="69" t="s">
        <v>123</v>
      </c>
      <c r="G69" s="70" t="s">
        <v>95</v>
      </c>
      <c r="H69" s="71" t="s">
        <v>96</v>
      </c>
      <c r="I69" s="71" t="s">
        <v>96</v>
      </c>
      <c r="J69" s="70"/>
      <c r="K69" s="72" t="s">
        <v>1634</v>
      </c>
      <c r="L69" s="70" t="s">
        <v>1635</v>
      </c>
      <c r="M69" s="70"/>
      <c r="N69" s="74" t="s">
        <v>548</v>
      </c>
      <c r="O69" s="71"/>
      <c r="P69" s="71" t="s">
        <v>96</v>
      </c>
      <c r="Q69" s="71"/>
      <c r="R69" s="71" t="s">
        <v>96</v>
      </c>
      <c r="S69" s="70" t="s">
        <v>97</v>
      </c>
      <c r="T69" s="71" t="s">
        <v>96</v>
      </c>
      <c r="U69" s="71" t="s">
        <v>1572</v>
      </c>
      <c r="V69" s="71" t="s">
        <v>1636</v>
      </c>
      <c r="W69" s="71" t="s">
        <v>1637</v>
      </c>
      <c r="X69" s="75" t="s">
        <v>810</v>
      </c>
      <c r="Y69" s="75" t="s">
        <v>566</v>
      </c>
      <c r="Z69" s="75" t="s">
        <v>794</v>
      </c>
      <c r="AA69" s="70"/>
      <c r="AB69" s="70" t="s">
        <v>1638</v>
      </c>
      <c r="AC69" s="70" t="s">
        <v>1639</v>
      </c>
      <c r="AD69" s="70" t="s">
        <v>1640</v>
      </c>
      <c r="AE69" s="75" t="s">
        <v>782</v>
      </c>
      <c r="AF69" s="75" t="s">
        <v>1077</v>
      </c>
      <c r="AG69" s="75" t="s">
        <v>1641</v>
      </c>
      <c r="AH69" s="70"/>
      <c r="AI69" s="70" t="s">
        <v>1642</v>
      </c>
      <c r="AJ69" s="70" t="s">
        <v>1643</v>
      </c>
      <c r="AK69" s="70" t="s">
        <v>1644</v>
      </c>
      <c r="AL69" s="75" t="s">
        <v>1645</v>
      </c>
      <c r="AM69" s="75" t="s">
        <v>1645</v>
      </c>
      <c r="AN69" s="75" t="s">
        <v>1646</v>
      </c>
      <c r="AO69" s="70"/>
      <c r="AP69" s="70"/>
      <c r="AQ69" s="70"/>
      <c r="AR69" s="70"/>
      <c r="AS69" s="75"/>
      <c r="AT69" s="75"/>
      <c r="AU69" s="75"/>
      <c r="AV69" s="70"/>
      <c r="AW69" s="70"/>
      <c r="AX69" s="71">
        <v>16.91</v>
      </c>
      <c r="AY69" s="71">
        <v>17033</v>
      </c>
      <c r="AZ69" s="47">
        <f t="shared" si="20"/>
        <v>17033</v>
      </c>
      <c r="BA69" s="47" t="str">
        <f t="shared" si="21"/>
        <v>80 AD</v>
      </c>
      <c r="BB69" s="43">
        <f t="shared" si="19"/>
        <v>24</v>
      </c>
      <c r="BC69" s="43" t="str">
        <f t="shared" si="22"/>
        <v>04:43:53</v>
      </c>
      <c r="BD69" s="43">
        <f t="shared" si="23"/>
        <v>85</v>
      </c>
      <c r="BE69" s="48">
        <f t="shared" si="24"/>
        <v>-54.31666666666667</v>
      </c>
      <c r="BF69" s="49">
        <f t="shared" si="29"/>
        <v>110.68333333333334</v>
      </c>
      <c r="BG69" s="43" t="str">
        <f t="shared" si="25"/>
        <v>SERGIO ULLOA C</v>
      </c>
      <c r="BH69" s="43" t="str">
        <f t="shared" si="26"/>
        <v>SERGIO ULLOA C - HF BARII</v>
      </c>
      <c r="BI69" s="43" t="e">
        <f>VLOOKUP(BG69,Equipos!$A$2:$B$105,2,0)</f>
        <v>#N/A</v>
      </c>
      <c r="BJ69" s="43" t="str">
        <f t="shared" si="27"/>
        <v>03:49:34</v>
      </c>
      <c r="BK69" s="43" t="e">
        <f>VLOOKUP(BG69,'Base Jinetes FEI'!$M$5:$N$341,2,0)</f>
        <v>#N/A</v>
      </c>
      <c r="BL69" s="43" t="e">
        <f>VLOOKUP(BG69,'Base Jinetes FEI'!$M$5:$O$341,3,0)</f>
        <v>#N/A</v>
      </c>
      <c r="BN69" s="43">
        <f t="shared" si="28"/>
        <v>1</v>
      </c>
      <c r="BO69" s="43">
        <v>69</v>
      </c>
    </row>
    <row r="70" spans="1:67" ht="14.4" customHeight="1" x14ac:dyDescent="0.3">
      <c r="A70" s="43" t="str">
        <f t="shared" si="30"/>
        <v>LLAYLLAY 19 I</v>
      </c>
      <c r="B70" s="43" t="str">
        <f t="shared" si="31"/>
        <v>NAC</v>
      </c>
      <c r="C70" s="43">
        <f t="shared" si="32"/>
        <v>80</v>
      </c>
      <c r="D70" s="43">
        <f t="shared" si="32"/>
        <v>80</v>
      </c>
      <c r="E70" s="43" t="str">
        <f t="shared" si="33"/>
        <v>AD</v>
      </c>
      <c r="F70" s="69" t="s">
        <v>94</v>
      </c>
      <c r="G70" s="70" t="s">
        <v>95</v>
      </c>
      <c r="H70" s="71" t="s">
        <v>96</v>
      </c>
      <c r="I70" s="71" t="s">
        <v>96</v>
      </c>
      <c r="J70" s="70"/>
      <c r="K70" s="72" t="s">
        <v>113</v>
      </c>
      <c r="L70" s="70" t="s">
        <v>264</v>
      </c>
      <c r="M70" s="70"/>
      <c r="N70" s="74" t="s">
        <v>265</v>
      </c>
      <c r="O70" s="71"/>
      <c r="P70" s="71" t="s">
        <v>96</v>
      </c>
      <c r="Q70" s="71"/>
      <c r="R70" s="71" t="s">
        <v>96</v>
      </c>
      <c r="S70" s="70" t="s">
        <v>97</v>
      </c>
      <c r="T70" s="71" t="s">
        <v>96</v>
      </c>
      <c r="U70" s="71" t="s">
        <v>1572</v>
      </c>
      <c r="V70" s="71" t="s">
        <v>1647</v>
      </c>
      <c r="W70" s="71" t="s">
        <v>1648</v>
      </c>
      <c r="X70" s="75" t="s">
        <v>520</v>
      </c>
      <c r="Y70" s="75" t="s">
        <v>1049</v>
      </c>
      <c r="Z70" s="75" t="s">
        <v>1649</v>
      </c>
      <c r="AA70" s="70"/>
      <c r="AB70" s="70" t="s">
        <v>1650</v>
      </c>
      <c r="AC70" s="70" t="s">
        <v>1651</v>
      </c>
      <c r="AD70" s="70" t="s">
        <v>1652</v>
      </c>
      <c r="AE70" s="75" t="s">
        <v>540</v>
      </c>
      <c r="AF70" s="75" t="s">
        <v>496</v>
      </c>
      <c r="AG70" s="75" t="s">
        <v>541</v>
      </c>
      <c r="AH70" s="70"/>
      <c r="AI70" s="70" t="s">
        <v>1653</v>
      </c>
      <c r="AJ70" s="70" t="s">
        <v>1654</v>
      </c>
      <c r="AK70" s="70" t="s">
        <v>1020</v>
      </c>
      <c r="AL70" s="75" t="s">
        <v>593</v>
      </c>
      <c r="AM70" s="75" t="s">
        <v>593</v>
      </c>
      <c r="AN70" s="75" t="s">
        <v>425</v>
      </c>
      <c r="AO70" s="70"/>
      <c r="AP70" s="70"/>
      <c r="AQ70" s="70"/>
      <c r="AR70" s="70"/>
      <c r="AS70" s="75"/>
      <c r="AT70" s="75"/>
      <c r="AU70" s="75"/>
      <c r="AV70" s="70"/>
      <c r="AW70" s="70"/>
      <c r="AX70" s="71">
        <v>15.96</v>
      </c>
      <c r="AY70" s="71">
        <v>18042</v>
      </c>
      <c r="AZ70" s="47">
        <f t="shared" si="20"/>
        <v>18042</v>
      </c>
      <c r="BA70" s="47" t="str">
        <f t="shared" si="21"/>
        <v>80 AD</v>
      </c>
      <c r="BB70" s="43">
        <f t="shared" si="19"/>
        <v>29</v>
      </c>
      <c r="BC70" s="43" t="str">
        <f t="shared" si="22"/>
        <v>05:00:42</v>
      </c>
      <c r="BD70" s="43">
        <f t="shared" si="23"/>
        <v>60</v>
      </c>
      <c r="BE70" s="48">
        <f t="shared" si="24"/>
        <v>-71.133333333333326</v>
      </c>
      <c r="BF70" s="49">
        <f t="shared" si="29"/>
        <v>79.999999919999993</v>
      </c>
      <c r="BG70" s="43" t="str">
        <f t="shared" si="25"/>
        <v>PABLO VALDES RAMIREZ</v>
      </c>
      <c r="BH70" s="43" t="str">
        <f t="shared" si="26"/>
        <v>PABLO VALDES RAMIREZ - MISTELA</v>
      </c>
      <c r="BI70" s="43" t="e">
        <f>VLOOKUP(BG70,Equipos!$A$2:$B$105,2,0)</f>
        <v>#N/A</v>
      </c>
      <c r="BJ70" s="43" t="str">
        <f t="shared" si="27"/>
        <v>03:49:34</v>
      </c>
      <c r="BK70" s="43" t="e">
        <f>VLOOKUP(BG70,'Base Jinetes FEI'!$M$5:$N$341,2,0)</f>
        <v>#N/A</v>
      </c>
      <c r="BL70" s="43" t="e">
        <f>VLOOKUP(BG70,'Base Jinetes FEI'!$M$5:$O$341,3,0)</f>
        <v>#N/A</v>
      </c>
      <c r="BN70" s="43">
        <f t="shared" si="28"/>
        <v>1</v>
      </c>
      <c r="BO70" s="43">
        <v>70</v>
      </c>
    </row>
    <row r="71" spans="1:67" ht="14.4" customHeight="1" x14ac:dyDescent="0.3">
      <c r="A71" s="43" t="str">
        <f t="shared" si="30"/>
        <v>LLAYLLAY 19 I</v>
      </c>
      <c r="B71" s="43" t="str">
        <f t="shared" si="31"/>
        <v>NAC</v>
      </c>
      <c r="C71" s="43">
        <f t="shared" si="32"/>
        <v>80</v>
      </c>
      <c r="D71" s="43">
        <f t="shared" si="32"/>
        <v>80</v>
      </c>
      <c r="E71" s="43" t="str">
        <f t="shared" si="33"/>
        <v>AD</v>
      </c>
      <c r="F71" s="69" t="s">
        <v>125</v>
      </c>
      <c r="G71" s="70" t="s">
        <v>95</v>
      </c>
      <c r="H71" s="71" t="s">
        <v>96</v>
      </c>
      <c r="I71" s="71" t="s">
        <v>96</v>
      </c>
      <c r="J71" s="70"/>
      <c r="K71" s="72" t="s">
        <v>1655</v>
      </c>
      <c r="L71" s="70" t="s">
        <v>1656</v>
      </c>
      <c r="M71" s="70"/>
      <c r="N71" s="74" t="s">
        <v>1155</v>
      </c>
      <c r="O71" s="71"/>
      <c r="P71" s="71" t="s">
        <v>96</v>
      </c>
      <c r="Q71" s="71"/>
      <c r="R71" s="71" t="s">
        <v>96</v>
      </c>
      <c r="S71" s="70" t="s">
        <v>97</v>
      </c>
      <c r="T71" s="71" t="s">
        <v>96</v>
      </c>
      <c r="U71" s="71" t="s">
        <v>1572</v>
      </c>
      <c r="V71" s="71" t="s">
        <v>1657</v>
      </c>
      <c r="W71" s="71" t="s">
        <v>1658</v>
      </c>
      <c r="X71" s="75" t="s">
        <v>944</v>
      </c>
      <c r="Y71" s="75" t="s">
        <v>948</v>
      </c>
      <c r="Z71" s="75" t="s">
        <v>1659</v>
      </c>
      <c r="AA71" s="70"/>
      <c r="AB71" s="70" t="s">
        <v>1660</v>
      </c>
      <c r="AC71" s="70" t="s">
        <v>1661</v>
      </c>
      <c r="AD71" s="70" t="s">
        <v>1662</v>
      </c>
      <c r="AE71" s="75" t="s">
        <v>1182</v>
      </c>
      <c r="AF71" s="75" t="s">
        <v>853</v>
      </c>
      <c r="AG71" s="75" t="s">
        <v>1663</v>
      </c>
      <c r="AH71" s="70"/>
      <c r="AI71" s="70" t="s">
        <v>1664</v>
      </c>
      <c r="AJ71" s="70" t="s">
        <v>1665</v>
      </c>
      <c r="AK71" s="70" t="s">
        <v>1666</v>
      </c>
      <c r="AL71" s="75" t="s">
        <v>1667</v>
      </c>
      <c r="AM71" s="75" t="s">
        <v>1667</v>
      </c>
      <c r="AN71" s="75" t="s">
        <v>1668</v>
      </c>
      <c r="AO71" s="70"/>
      <c r="AP71" s="70"/>
      <c r="AQ71" s="70"/>
      <c r="AR71" s="70"/>
      <c r="AS71" s="75"/>
      <c r="AT71" s="75"/>
      <c r="AU71" s="75"/>
      <c r="AV71" s="70"/>
      <c r="AW71" s="70"/>
      <c r="AX71" s="71">
        <v>14.41</v>
      </c>
      <c r="AY71" s="71">
        <v>19984</v>
      </c>
      <c r="AZ71" s="47">
        <f t="shared" si="20"/>
        <v>19984</v>
      </c>
      <c r="BA71" s="47" t="str">
        <f t="shared" si="21"/>
        <v>80 AD</v>
      </c>
      <c r="BB71" s="43">
        <f t="shared" si="19"/>
        <v>31</v>
      </c>
      <c r="BC71" s="43" t="str">
        <f t="shared" si="22"/>
        <v>05:33:04</v>
      </c>
      <c r="BD71" s="43">
        <f t="shared" si="23"/>
        <v>50</v>
      </c>
      <c r="BE71" s="48">
        <f t="shared" si="24"/>
        <v>-103.5</v>
      </c>
      <c r="BF71" s="49">
        <f t="shared" si="29"/>
        <v>79.99999991</v>
      </c>
      <c r="BG71" s="43" t="str">
        <f t="shared" si="25"/>
        <v>DARIO CHAMORRO</v>
      </c>
      <c r="BH71" s="43" t="str">
        <f t="shared" si="26"/>
        <v>DARIO CHAMORRO - SIMBA</v>
      </c>
      <c r="BI71" s="43" t="e">
        <f>VLOOKUP(BG71,Equipos!$A$2:$B$105,2,0)</f>
        <v>#N/A</v>
      </c>
      <c r="BJ71" s="43" t="str">
        <f t="shared" si="27"/>
        <v>03:49:34</v>
      </c>
      <c r="BK71" s="43" t="e">
        <f>VLOOKUP(BG71,'Base Jinetes FEI'!$M$5:$N$341,2,0)</f>
        <v>#N/A</v>
      </c>
      <c r="BL71" s="43" t="e">
        <f>VLOOKUP(BG71,'Base Jinetes FEI'!$M$5:$O$341,3,0)</f>
        <v>#N/A</v>
      </c>
      <c r="BN71" s="43">
        <f t="shared" si="28"/>
        <v>1</v>
      </c>
      <c r="BO71" s="43">
        <v>71</v>
      </c>
    </row>
    <row r="72" spans="1:67" ht="14.4" customHeight="1" x14ac:dyDescent="0.3">
      <c r="A72" s="43" t="str">
        <f t="shared" si="30"/>
        <v>LLAYLLAY 19 I</v>
      </c>
      <c r="B72" s="43" t="str">
        <f t="shared" si="31"/>
        <v>NAC</v>
      </c>
      <c r="C72" s="43">
        <f t="shared" si="32"/>
        <v>80</v>
      </c>
      <c r="D72" s="43">
        <f t="shared" si="32"/>
        <v>80</v>
      </c>
      <c r="E72" s="43" t="str">
        <f t="shared" si="33"/>
        <v>AD</v>
      </c>
      <c r="F72" s="69" t="s">
        <v>128</v>
      </c>
      <c r="G72" s="70" t="s">
        <v>95</v>
      </c>
      <c r="H72" s="71" t="s">
        <v>96</v>
      </c>
      <c r="I72" s="71" t="s">
        <v>96</v>
      </c>
      <c r="J72" s="70"/>
      <c r="K72" s="72" t="s">
        <v>410</v>
      </c>
      <c r="L72" s="70" t="s">
        <v>161</v>
      </c>
      <c r="M72" s="70"/>
      <c r="N72" s="74" t="s">
        <v>915</v>
      </c>
      <c r="O72" s="71"/>
      <c r="P72" s="71" t="s">
        <v>96</v>
      </c>
      <c r="Q72" s="71"/>
      <c r="R72" s="71" t="s">
        <v>96</v>
      </c>
      <c r="S72" s="70" t="s">
        <v>97</v>
      </c>
      <c r="T72" s="71" t="s">
        <v>96</v>
      </c>
      <c r="U72" s="71" t="s">
        <v>1572</v>
      </c>
      <c r="V72" s="71" t="s">
        <v>1669</v>
      </c>
      <c r="W72" s="71" t="s">
        <v>1670</v>
      </c>
      <c r="X72" s="75" t="s">
        <v>997</v>
      </c>
      <c r="Y72" s="75" t="s">
        <v>945</v>
      </c>
      <c r="Z72" s="75" t="s">
        <v>1671</v>
      </c>
      <c r="AA72" s="70"/>
      <c r="AB72" s="70" t="s">
        <v>1672</v>
      </c>
      <c r="AC72" s="70" t="s">
        <v>1673</v>
      </c>
      <c r="AD72" s="70" t="s">
        <v>643</v>
      </c>
      <c r="AE72" s="75" t="s">
        <v>1098</v>
      </c>
      <c r="AF72" s="75" t="s">
        <v>1674</v>
      </c>
      <c r="AG72" s="75" t="s">
        <v>1675</v>
      </c>
      <c r="AH72" s="70"/>
      <c r="AI72" s="70" t="s">
        <v>1111</v>
      </c>
      <c r="AJ72" s="70" t="s">
        <v>592</v>
      </c>
      <c r="AK72" s="70" t="s">
        <v>1676</v>
      </c>
      <c r="AL72" s="75" t="s">
        <v>997</v>
      </c>
      <c r="AM72" s="75" t="s">
        <v>997</v>
      </c>
      <c r="AN72" s="75" t="s">
        <v>1677</v>
      </c>
      <c r="AO72" s="70"/>
      <c r="AP72" s="70"/>
      <c r="AQ72" s="70"/>
      <c r="AR72" s="70"/>
      <c r="AS72" s="75"/>
      <c r="AT72" s="75"/>
      <c r="AU72" s="75"/>
      <c r="AV72" s="70"/>
      <c r="AW72" s="70"/>
      <c r="AX72" s="71">
        <v>14.4</v>
      </c>
      <c r="AY72" s="71">
        <v>20007</v>
      </c>
      <c r="AZ72" s="47">
        <f t="shared" si="20"/>
        <v>20007</v>
      </c>
      <c r="BA72" s="47" t="str">
        <f t="shared" si="21"/>
        <v>80 AD</v>
      </c>
      <c r="BB72" s="43">
        <f>IF(G72="R",RANK(AZ72,$AZ$29:$AZ$86,1), "NA")</f>
        <v>32</v>
      </c>
      <c r="BC72" s="43" t="str">
        <f t="shared" si="22"/>
        <v>05:33:27</v>
      </c>
      <c r="BD72" s="43">
        <f t="shared" si="23"/>
        <v>45</v>
      </c>
      <c r="BE72" s="48">
        <f t="shared" si="24"/>
        <v>-103.88333333333333</v>
      </c>
      <c r="BF72" s="49">
        <f t="shared" si="29"/>
        <v>79.999999900000006</v>
      </c>
      <c r="BG72" s="43" t="str">
        <f t="shared" si="25"/>
        <v>LEON LARRAIN</v>
      </c>
      <c r="BH72" s="43" t="str">
        <f t="shared" si="26"/>
        <v>LEON LARRAIN - LB ZARPAZO</v>
      </c>
      <c r="BI72" s="43" t="e">
        <f>VLOOKUP(BG72,Equipos!$A$2:$B$105,2,0)</f>
        <v>#N/A</v>
      </c>
      <c r="BJ72" s="43" t="str">
        <f t="shared" si="27"/>
        <v>03:49:34</v>
      </c>
      <c r="BK72" s="43" t="e">
        <f>VLOOKUP(BG72,'Base Jinetes FEI'!$M$5:$N$341,2,0)</f>
        <v>#N/A</v>
      </c>
      <c r="BL72" s="43" t="e">
        <f>VLOOKUP(BG72,'Base Jinetes FEI'!$M$5:$O$341,3,0)</f>
        <v>#N/A</v>
      </c>
      <c r="BN72" s="43">
        <f t="shared" si="28"/>
        <v>1</v>
      </c>
      <c r="BO72" s="43">
        <v>72</v>
      </c>
    </row>
    <row r="73" spans="1:67" ht="14.4" customHeight="1" x14ac:dyDescent="0.3">
      <c r="A73" s="43" t="str">
        <f t="shared" si="30"/>
        <v>LLAYLLAY 19 I</v>
      </c>
      <c r="B73" s="43" t="str">
        <f t="shared" si="31"/>
        <v>NAC</v>
      </c>
      <c r="C73" s="43">
        <f t="shared" si="32"/>
        <v>80</v>
      </c>
      <c r="D73" s="43">
        <f t="shared" si="32"/>
        <v>80</v>
      </c>
      <c r="E73" s="43" t="str">
        <f t="shared" si="33"/>
        <v>AD</v>
      </c>
      <c r="F73" s="69" t="s">
        <v>129</v>
      </c>
      <c r="G73" s="70" t="s">
        <v>95</v>
      </c>
      <c r="H73" s="71" t="s">
        <v>96</v>
      </c>
      <c r="I73" s="71" t="s">
        <v>96</v>
      </c>
      <c r="J73" s="70"/>
      <c r="K73" s="72" t="s">
        <v>617</v>
      </c>
      <c r="L73" s="70" t="s">
        <v>1046</v>
      </c>
      <c r="M73" s="70"/>
      <c r="N73" s="74" t="s">
        <v>1157</v>
      </c>
      <c r="O73" s="71"/>
      <c r="P73" s="71" t="s">
        <v>96</v>
      </c>
      <c r="Q73" s="71"/>
      <c r="R73" s="71" t="s">
        <v>96</v>
      </c>
      <c r="S73" s="70" t="s">
        <v>97</v>
      </c>
      <c r="T73" s="71" t="s">
        <v>96</v>
      </c>
      <c r="U73" s="71" t="s">
        <v>1572</v>
      </c>
      <c r="V73" s="71" t="s">
        <v>1678</v>
      </c>
      <c r="W73" s="71" t="s">
        <v>1679</v>
      </c>
      <c r="X73" s="75" t="s">
        <v>249</v>
      </c>
      <c r="Y73" s="75" t="s">
        <v>1006</v>
      </c>
      <c r="Z73" s="75" t="s">
        <v>964</v>
      </c>
      <c r="AA73" s="70"/>
      <c r="AB73" s="70" t="s">
        <v>1680</v>
      </c>
      <c r="AC73" s="70" t="s">
        <v>1681</v>
      </c>
      <c r="AD73" s="70" t="s">
        <v>1682</v>
      </c>
      <c r="AE73" s="75" t="s">
        <v>1107</v>
      </c>
      <c r="AF73" s="75" t="s">
        <v>1683</v>
      </c>
      <c r="AG73" s="75" t="s">
        <v>1684</v>
      </c>
      <c r="AH73" s="70"/>
      <c r="AI73" s="70" t="s">
        <v>1685</v>
      </c>
      <c r="AJ73" s="70" t="s">
        <v>1686</v>
      </c>
      <c r="AK73" s="70" t="s">
        <v>1687</v>
      </c>
      <c r="AL73" s="75" t="s">
        <v>640</v>
      </c>
      <c r="AM73" s="75" t="s">
        <v>640</v>
      </c>
      <c r="AN73" s="75" t="s">
        <v>1688</v>
      </c>
      <c r="AO73" s="70"/>
      <c r="AP73" s="70"/>
      <c r="AQ73" s="70"/>
      <c r="AR73" s="70"/>
      <c r="AS73" s="75"/>
      <c r="AT73" s="75"/>
      <c r="AU73" s="75"/>
      <c r="AV73" s="70"/>
      <c r="AW73" s="70"/>
      <c r="AX73" s="71">
        <v>14.36</v>
      </c>
      <c r="AY73" s="71">
        <v>20053</v>
      </c>
      <c r="AZ73" s="47">
        <f t="shared" si="20"/>
        <v>20053</v>
      </c>
      <c r="BA73" s="47" t="str">
        <f t="shared" si="21"/>
        <v>80 AD</v>
      </c>
      <c r="BB73" s="43">
        <f t="shared" si="19"/>
        <v>34</v>
      </c>
      <c r="BC73" s="43" t="str">
        <f t="shared" si="22"/>
        <v>05:34:13</v>
      </c>
      <c r="BD73" s="43">
        <f t="shared" si="23"/>
        <v>35</v>
      </c>
      <c r="BE73" s="48">
        <f t="shared" si="24"/>
        <v>-104.65</v>
      </c>
      <c r="BF73" s="49">
        <f t="shared" si="29"/>
        <v>79.999999889999998</v>
      </c>
      <c r="BG73" s="43" t="str">
        <f t="shared" si="25"/>
        <v xml:space="preserve">LUIS SANTOS </v>
      </c>
      <c r="BH73" s="43" t="str">
        <f t="shared" si="26"/>
        <v>LUIS SANTOS  - ALBORADA HURACAN</v>
      </c>
      <c r="BI73" s="43" t="e">
        <f>VLOOKUP(BG73,Equipos!$A$2:$B$105,2,0)</f>
        <v>#N/A</v>
      </c>
      <c r="BJ73" s="43" t="str">
        <f t="shared" si="27"/>
        <v>03:49:34</v>
      </c>
      <c r="BK73" s="43" t="e">
        <f>VLOOKUP(BG73,'Base Jinetes FEI'!$M$5:$N$341,2,0)</f>
        <v>#N/A</v>
      </c>
      <c r="BL73" s="43" t="e">
        <f>VLOOKUP(BG73,'Base Jinetes FEI'!$M$5:$O$341,3,0)</f>
        <v>#N/A</v>
      </c>
      <c r="BN73" s="43">
        <f t="shared" si="28"/>
        <v>1</v>
      </c>
      <c r="BO73" s="43">
        <v>73</v>
      </c>
    </row>
    <row r="74" spans="1:67" ht="14.4" customHeight="1" x14ac:dyDescent="0.3">
      <c r="A74" s="43" t="str">
        <f t="shared" si="30"/>
        <v>LLAYLLAY 19 I</v>
      </c>
      <c r="B74" s="43" t="str">
        <f t="shared" si="31"/>
        <v>NAC</v>
      </c>
      <c r="C74" s="43">
        <f t="shared" si="32"/>
        <v>80</v>
      </c>
      <c r="D74" s="43">
        <f t="shared" si="32"/>
        <v>80</v>
      </c>
      <c r="E74" s="43" t="str">
        <f t="shared" si="33"/>
        <v>AD</v>
      </c>
      <c r="F74" s="69" t="s">
        <v>98</v>
      </c>
      <c r="G74" s="70" t="s">
        <v>95</v>
      </c>
      <c r="H74" s="71" t="s">
        <v>96</v>
      </c>
      <c r="I74" s="71" t="s">
        <v>96</v>
      </c>
      <c r="J74" s="70"/>
      <c r="K74" s="72" t="s">
        <v>920</v>
      </c>
      <c r="L74" s="70" t="s">
        <v>921</v>
      </c>
      <c r="M74" s="70"/>
      <c r="N74" s="74" t="s">
        <v>1689</v>
      </c>
      <c r="O74" s="71"/>
      <c r="P74" s="71" t="s">
        <v>96</v>
      </c>
      <c r="Q74" s="71"/>
      <c r="R74" s="71" t="s">
        <v>96</v>
      </c>
      <c r="S74" s="70" t="s">
        <v>97</v>
      </c>
      <c r="T74" s="71" t="s">
        <v>96</v>
      </c>
      <c r="U74" s="71" t="s">
        <v>1572</v>
      </c>
      <c r="V74" s="71" t="s">
        <v>1690</v>
      </c>
      <c r="W74" s="71" t="s">
        <v>1691</v>
      </c>
      <c r="X74" s="75" t="s">
        <v>648</v>
      </c>
      <c r="Y74" s="75" t="s">
        <v>595</v>
      </c>
      <c r="Z74" s="75" t="s">
        <v>693</v>
      </c>
      <c r="AA74" s="70"/>
      <c r="AB74" s="70" t="s">
        <v>1692</v>
      </c>
      <c r="AC74" s="70" t="s">
        <v>1693</v>
      </c>
      <c r="AD74" s="70" t="s">
        <v>1694</v>
      </c>
      <c r="AE74" s="75" t="s">
        <v>1034</v>
      </c>
      <c r="AF74" s="75" t="s">
        <v>595</v>
      </c>
      <c r="AG74" s="75" t="s">
        <v>1695</v>
      </c>
      <c r="AH74" s="70"/>
      <c r="AI74" s="70" t="s">
        <v>1696</v>
      </c>
      <c r="AJ74" s="70" t="s">
        <v>1697</v>
      </c>
      <c r="AK74" s="70" t="s">
        <v>1698</v>
      </c>
      <c r="AL74" s="75" t="s">
        <v>606</v>
      </c>
      <c r="AM74" s="75" t="s">
        <v>606</v>
      </c>
      <c r="AN74" s="75" t="s">
        <v>1699</v>
      </c>
      <c r="AO74" s="70"/>
      <c r="AP74" s="70"/>
      <c r="AQ74" s="70"/>
      <c r="AR74" s="70"/>
      <c r="AS74" s="75"/>
      <c r="AT74" s="75"/>
      <c r="AU74" s="75"/>
      <c r="AV74" s="70"/>
      <c r="AW74" s="70"/>
      <c r="AX74" s="71">
        <v>14.32</v>
      </c>
      <c r="AY74" s="71">
        <v>20106</v>
      </c>
      <c r="AZ74" s="47">
        <f t="shared" si="20"/>
        <v>20106</v>
      </c>
      <c r="BA74" s="47" t="str">
        <f t="shared" si="21"/>
        <v>80 AD</v>
      </c>
      <c r="BB74" s="43">
        <f t="shared" si="19"/>
        <v>35</v>
      </c>
      <c r="BC74" s="43" t="str">
        <f t="shared" si="22"/>
        <v>05:35:06</v>
      </c>
      <c r="BD74" s="43">
        <f t="shared" si="23"/>
        <v>30</v>
      </c>
      <c r="BE74" s="48">
        <f t="shared" si="24"/>
        <v>-105.53333333333333</v>
      </c>
      <c r="BF74" s="49">
        <f t="shared" si="29"/>
        <v>79.999999880000004</v>
      </c>
      <c r="BG74" s="43" t="str">
        <f t="shared" si="25"/>
        <v>JUAN RIOS</v>
      </c>
      <c r="BH74" s="43" t="str">
        <f t="shared" si="26"/>
        <v>JUAN RIOS - SALAM</v>
      </c>
      <c r="BI74" s="43" t="e">
        <f>VLOOKUP(BG74,Equipos!$A$2:$B$105,2,0)</f>
        <v>#N/A</v>
      </c>
      <c r="BJ74" s="43" t="str">
        <f t="shared" si="27"/>
        <v>03:49:34</v>
      </c>
      <c r="BK74" s="43" t="e">
        <f>VLOOKUP(BG74,'Base Jinetes FEI'!$M$5:$N$341,2,0)</f>
        <v>#N/A</v>
      </c>
      <c r="BL74" s="43" t="e">
        <f>VLOOKUP(BG74,'Base Jinetes FEI'!$M$5:$O$341,3,0)</f>
        <v>#N/A</v>
      </c>
      <c r="BN74" s="43">
        <f t="shared" si="28"/>
        <v>1</v>
      </c>
      <c r="BO74" s="43">
        <v>74</v>
      </c>
    </row>
    <row r="75" spans="1:67" ht="14.4" customHeight="1" x14ac:dyDescent="0.3">
      <c r="A75" s="43" t="str">
        <f t="shared" si="30"/>
        <v>LLAYLLAY 19 I</v>
      </c>
      <c r="B75" s="43" t="str">
        <f t="shared" si="31"/>
        <v>NAC</v>
      </c>
      <c r="C75" s="43">
        <f t="shared" si="32"/>
        <v>80</v>
      </c>
      <c r="D75" s="43">
        <f t="shared" si="32"/>
        <v>80</v>
      </c>
      <c r="E75" s="43" t="str">
        <f t="shared" si="33"/>
        <v>AD</v>
      </c>
      <c r="F75" s="69" t="s">
        <v>151</v>
      </c>
      <c r="G75" s="70" t="s">
        <v>95</v>
      </c>
      <c r="H75" s="71" t="s">
        <v>96</v>
      </c>
      <c r="I75" s="71" t="s">
        <v>96</v>
      </c>
      <c r="J75" s="70"/>
      <c r="K75" s="72" t="s">
        <v>190</v>
      </c>
      <c r="L75" s="70" t="s">
        <v>191</v>
      </c>
      <c r="M75" s="70"/>
      <c r="N75" s="74" t="s">
        <v>313</v>
      </c>
      <c r="O75" s="71"/>
      <c r="P75" s="71" t="s">
        <v>96</v>
      </c>
      <c r="Q75" s="71"/>
      <c r="R75" s="71" t="s">
        <v>96</v>
      </c>
      <c r="S75" s="70" t="s">
        <v>97</v>
      </c>
      <c r="T75" s="71" t="s">
        <v>96</v>
      </c>
      <c r="U75" s="71" t="s">
        <v>1572</v>
      </c>
      <c r="V75" s="71" t="s">
        <v>1700</v>
      </c>
      <c r="W75" s="71" t="s">
        <v>1701</v>
      </c>
      <c r="X75" s="75" t="s">
        <v>152</v>
      </c>
      <c r="Y75" s="75" t="s">
        <v>614</v>
      </c>
      <c r="Z75" s="75" t="s">
        <v>1702</v>
      </c>
      <c r="AA75" s="70"/>
      <c r="AB75" s="70" t="s">
        <v>1703</v>
      </c>
      <c r="AC75" s="70" t="s">
        <v>1704</v>
      </c>
      <c r="AD75" s="70" t="s">
        <v>1705</v>
      </c>
      <c r="AE75" s="75" t="s">
        <v>1044</v>
      </c>
      <c r="AF75" s="75" t="s">
        <v>1008</v>
      </c>
      <c r="AG75" s="75" t="s">
        <v>1706</v>
      </c>
      <c r="AH75" s="70"/>
      <c r="AI75" s="70" t="s">
        <v>1707</v>
      </c>
      <c r="AJ75" s="70" t="s">
        <v>1708</v>
      </c>
      <c r="AK75" s="70" t="s">
        <v>1709</v>
      </c>
      <c r="AL75" s="75" t="s">
        <v>1096</v>
      </c>
      <c r="AM75" s="75" t="s">
        <v>1096</v>
      </c>
      <c r="AN75" s="75" t="s">
        <v>1710</v>
      </c>
      <c r="AO75" s="70"/>
      <c r="AP75" s="70"/>
      <c r="AQ75" s="70"/>
      <c r="AR75" s="70"/>
      <c r="AS75" s="75"/>
      <c r="AT75" s="75"/>
      <c r="AU75" s="75"/>
      <c r="AV75" s="70"/>
      <c r="AW75" s="70"/>
      <c r="AX75" s="71">
        <v>14.32</v>
      </c>
      <c r="AY75" s="71">
        <v>20116</v>
      </c>
      <c r="AZ75" s="47">
        <f t="shared" si="20"/>
        <v>20116</v>
      </c>
      <c r="BA75" s="47" t="str">
        <f t="shared" si="21"/>
        <v>80 AD</v>
      </c>
      <c r="BB75" s="43">
        <f t="shared" si="19"/>
        <v>36</v>
      </c>
      <c r="BC75" s="43" t="str">
        <f t="shared" si="22"/>
        <v>05:35:16</v>
      </c>
      <c r="BD75" s="43">
        <f t="shared" si="23"/>
        <v>25</v>
      </c>
      <c r="BE75" s="48">
        <f t="shared" si="24"/>
        <v>-105.7</v>
      </c>
      <c r="BF75" s="49">
        <f t="shared" si="29"/>
        <v>79.999999869999996</v>
      </c>
      <c r="BG75" s="43" t="str">
        <f t="shared" si="25"/>
        <v>HERNANDO ARENAS</v>
      </c>
      <c r="BH75" s="43" t="str">
        <f t="shared" si="26"/>
        <v>HERNANDO ARENAS - LOMA VERDE BALA</v>
      </c>
      <c r="BI75" s="43" t="e">
        <f>VLOOKUP(BG75,Equipos!$A$2:$B$105,2,0)</f>
        <v>#N/A</v>
      </c>
      <c r="BJ75" s="43" t="str">
        <f t="shared" si="27"/>
        <v>03:49:34</v>
      </c>
      <c r="BK75" s="43" t="e">
        <f>VLOOKUP(BG75,'Base Jinetes FEI'!$M$5:$N$341,2,0)</f>
        <v>#N/A</v>
      </c>
      <c r="BL75" s="43" t="e">
        <f>VLOOKUP(BG75,'Base Jinetes FEI'!$M$5:$O$341,3,0)</f>
        <v>#N/A</v>
      </c>
      <c r="BN75" s="43">
        <f t="shared" si="28"/>
        <v>1</v>
      </c>
      <c r="BO75" s="43">
        <v>75</v>
      </c>
    </row>
    <row r="76" spans="1:67" ht="14.4" customHeight="1" x14ac:dyDescent="0.3">
      <c r="A76" s="43" t="str">
        <f t="shared" si="30"/>
        <v>LLAYLLAY 19 I</v>
      </c>
      <c r="B76" s="43" t="str">
        <f t="shared" si="31"/>
        <v>NAC</v>
      </c>
      <c r="C76" s="43">
        <f t="shared" si="32"/>
        <v>80</v>
      </c>
      <c r="D76" s="43">
        <f t="shared" si="32"/>
        <v>80</v>
      </c>
      <c r="E76" s="43" t="str">
        <f t="shared" si="33"/>
        <v>AD</v>
      </c>
      <c r="F76" s="69" t="s">
        <v>152</v>
      </c>
      <c r="G76" s="70" t="s">
        <v>105</v>
      </c>
      <c r="H76" s="71" t="s">
        <v>96</v>
      </c>
      <c r="I76" s="71" t="s">
        <v>96</v>
      </c>
      <c r="J76" s="70" t="s">
        <v>1087</v>
      </c>
      <c r="K76" s="72" t="s">
        <v>130</v>
      </c>
      <c r="L76" s="70" t="s">
        <v>131</v>
      </c>
      <c r="M76" s="70"/>
      <c r="N76" s="74" t="s">
        <v>1711</v>
      </c>
      <c r="O76" s="71"/>
      <c r="P76" s="71" t="s">
        <v>96</v>
      </c>
      <c r="Q76" s="71"/>
      <c r="R76" s="71" t="s">
        <v>96</v>
      </c>
      <c r="S76" s="70" t="s">
        <v>97</v>
      </c>
      <c r="T76" s="71" t="s">
        <v>96</v>
      </c>
      <c r="U76" s="71" t="s">
        <v>1572</v>
      </c>
      <c r="V76" s="71" t="s">
        <v>1712</v>
      </c>
      <c r="W76" s="71" t="s">
        <v>1713</v>
      </c>
      <c r="X76" s="75" t="s">
        <v>656</v>
      </c>
      <c r="Y76" s="75" t="s">
        <v>782</v>
      </c>
      <c r="Z76" s="75" t="s">
        <v>1515</v>
      </c>
      <c r="AA76" s="70"/>
      <c r="AB76" s="70" t="s">
        <v>578</v>
      </c>
      <c r="AC76" s="70" t="s">
        <v>1714</v>
      </c>
      <c r="AD76" s="70" t="s">
        <v>1715</v>
      </c>
      <c r="AE76" s="75" t="s">
        <v>1045</v>
      </c>
      <c r="AF76" s="75" t="s">
        <v>582</v>
      </c>
      <c r="AG76" s="75" t="s">
        <v>1716</v>
      </c>
      <c r="AH76" s="70" t="s">
        <v>163</v>
      </c>
      <c r="AI76" s="70" t="s">
        <v>1717</v>
      </c>
      <c r="AJ76" s="70" t="s">
        <v>96</v>
      </c>
      <c r="AK76" s="70" t="s">
        <v>96</v>
      </c>
      <c r="AL76" s="75" t="s">
        <v>96</v>
      </c>
      <c r="AM76" s="75" t="s">
        <v>96</v>
      </c>
      <c r="AN76" s="75" t="s">
        <v>96</v>
      </c>
      <c r="AO76" s="70"/>
      <c r="AP76" s="70"/>
      <c r="AQ76" s="70"/>
      <c r="AR76" s="70"/>
      <c r="AS76" s="75"/>
      <c r="AT76" s="75"/>
      <c r="AU76" s="75"/>
      <c r="AV76" s="70"/>
      <c r="AW76" s="70"/>
      <c r="AX76" s="71">
        <v>16.850000000000001</v>
      </c>
      <c r="AY76" s="71">
        <v>12816</v>
      </c>
      <c r="AZ76" s="47" t="str">
        <f t="shared" si="20"/>
        <v>NA</v>
      </c>
      <c r="BA76" s="47" t="str">
        <f t="shared" si="21"/>
        <v>80 AD</v>
      </c>
      <c r="BB76" s="43" t="str">
        <f t="shared" si="19"/>
        <v>NA</v>
      </c>
      <c r="BC76" s="43" t="str">
        <f t="shared" si="22"/>
        <v>NA</v>
      </c>
      <c r="BD76" s="43">
        <f t="shared" si="23"/>
        <v>0</v>
      </c>
      <c r="BE76" s="48" t="e">
        <f t="shared" si="24"/>
        <v>#VALUE!</v>
      </c>
      <c r="BF76" s="49">
        <f t="shared" si="29"/>
        <v>0</v>
      </c>
      <c r="BG76" s="43" t="str">
        <f t="shared" si="25"/>
        <v xml:space="preserve">ANTON LOPEZ </v>
      </c>
      <c r="BH76" s="43" t="str">
        <f t="shared" si="26"/>
        <v>ANTON LOPEZ  - AMALIK</v>
      </c>
      <c r="BI76" s="43" t="str">
        <f>VLOOKUP(BG76,Equipos!$A$2:$B$105,2,0)</f>
        <v>KEHAILAN A</v>
      </c>
      <c r="BJ76" s="43" t="str">
        <f t="shared" si="27"/>
        <v>03:49:34</v>
      </c>
      <c r="BK76" s="43" t="e">
        <f>VLOOKUP(BG76,'Base Jinetes FEI'!$M$5:$N$341,2,0)</f>
        <v>#N/A</v>
      </c>
      <c r="BL76" s="43" t="e">
        <f>VLOOKUP(BG76,'Base Jinetes FEI'!$M$5:$O$341,3,0)</f>
        <v>#N/A</v>
      </c>
      <c r="BN76" s="43">
        <f t="shared" si="28"/>
        <v>0</v>
      </c>
      <c r="BO76" s="43">
        <v>76</v>
      </c>
    </row>
    <row r="77" spans="1:67" ht="14.4" customHeight="1" x14ac:dyDescent="0.3">
      <c r="A77" s="43" t="str">
        <f t="shared" si="30"/>
        <v>LLAYLLAY 19 I</v>
      </c>
      <c r="B77" s="43" t="str">
        <f t="shared" si="31"/>
        <v>NAC</v>
      </c>
      <c r="C77" s="43">
        <f t="shared" si="32"/>
        <v>80</v>
      </c>
      <c r="D77" s="43">
        <f t="shared" si="32"/>
        <v>80</v>
      </c>
      <c r="E77" s="43" t="str">
        <f t="shared" si="33"/>
        <v>AD</v>
      </c>
      <c r="F77" s="69" t="s">
        <v>153</v>
      </c>
      <c r="G77" s="70" t="s">
        <v>105</v>
      </c>
      <c r="H77" s="71" t="s">
        <v>96</v>
      </c>
      <c r="I77" s="71" t="s">
        <v>96</v>
      </c>
      <c r="J77" s="70"/>
      <c r="K77" s="72" t="s">
        <v>535</v>
      </c>
      <c r="L77" s="70" t="s">
        <v>941</v>
      </c>
      <c r="M77" s="70"/>
      <c r="N77" s="74" t="s">
        <v>1718</v>
      </c>
      <c r="O77" s="71"/>
      <c r="P77" s="71" t="s">
        <v>96</v>
      </c>
      <c r="Q77" s="71"/>
      <c r="R77" s="71" t="s">
        <v>96</v>
      </c>
      <c r="S77" s="70" t="s">
        <v>97</v>
      </c>
      <c r="T77" s="71" t="s">
        <v>96</v>
      </c>
      <c r="U77" s="71" t="s">
        <v>1572</v>
      </c>
      <c r="V77" s="71" t="s">
        <v>1719</v>
      </c>
      <c r="W77" s="71" t="s">
        <v>1720</v>
      </c>
      <c r="X77" s="75" t="s">
        <v>1112</v>
      </c>
      <c r="Y77" s="75" t="s">
        <v>989</v>
      </c>
      <c r="Z77" s="75" t="s">
        <v>1721</v>
      </c>
      <c r="AA77" s="70"/>
      <c r="AB77" s="70" t="s">
        <v>1722</v>
      </c>
      <c r="AC77" s="70" t="s">
        <v>1723</v>
      </c>
      <c r="AD77" s="70" t="s">
        <v>1724</v>
      </c>
      <c r="AE77" s="75" t="s">
        <v>1084</v>
      </c>
      <c r="AF77" s="75" t="s">
        <v>1088</v>
      </c>
      <c r="AG77" s="75" t="s">
        <v>1725</v>
      </c>
      <c r="AH77" s="70" t="s">
        <v>266</v>
      </c>
      <c r="AI77" s="70" t="s">
        <v>1726</v>
      </c>
      <c r="AJ77" s="70" t="s">
        <v>96</v>
      </c>
      <c r="AK77" s="70" t="s">
        <v>96</v>
      </c>
      <c r="AL77" s="75" t="s">
        <v>96</v>
      </c>
      <c r="AM77" s="75" t="s">
        <v>96</v>
      </c>
      <c r="AN77" s="75" t="s">
        <v>96</v>
      </c>
      <c r="AO77" s="70"/>
      <c r="AP77" s="70"/>
      <c r="AQ77" s="70"/>
      <c r="AR77" s="70"/>
      <c r="AS77" s="75"/>
      <c r="AT77" s="75"/>
      <c r="AU77" s="75"/>
      <c r="AV77" s="70"/>
      <c r="AW77" s="70"/>
      <c r="AX77" s="71">
        <v>15.68</v>
      </c>
      <c r="AY77" s="71">
        <v>13779</v>
      </c>
      <c r="AZ77" s="47" t="str">
        <f t="shared" si="20"/>
        <v>NA</v>
      </c>
      <c r="BA77" s="47" t="str">
        <f t="shared" si="21"/>
        <v>80 AD</v>
      </c>
      <c r="BB77" s="43" t="str">
        <f t="shared" si="19"/>
        <v>NA</v>
      </c>
      <c r="BC77" s="43" t="str">
        <f t="shared" si="22"/>
        <v>NA</v>
      </c>
      <c r="BD77" s="43">
        <f t="shared" si="23"/>
        <v>0</v>
      </c>
      <c r="BE77" s="48" t="e">
        <f t="shared" si="24"/>
        <v>#VALUE!</v>
      </c>
      <c r="BF77" s="49">
        <f t="shared" si="29"/>
        <v>0</v>
      </c>
      <c r="BG77" s="43" t="str">
        <f t="shared" si="25"/>
        <v>DIEGO OYANEDEL</v>
      </c>
      <c r="BH77" s="43" t="str">
        <f t="shared" si="26"/>
        <v>DIEGO OYANEDEL - INDIO</v>
      </c>
      <c r="BI77" s="43" t="str">
        <f>VLOOKUP(BG77,Equipos!$A$2:$B$105,2,0)</f>
        <v>LA COMPAÑÍA</v>
      </c>
      <c r="BJ77" s="43" t="str">
        <f t="shared" si="27"/>
        <v>03:49:34</v>
      </c>
      <c r="BK77" s="43" t="e">
        <f>VLOOKUP(BG77,'Base Jinetes FEI'!$M$5:$N$341,2,0)</f>
        <v>#N/A</v>
      </c>
      <c r="BL77" s="43" t="e">
        <f>VLOOKUP(BG77,'Base Jinetes FEI'!$M$5:$O$341,3,0)</f>
        <v>#N/A</v>
      </c>
      <c r="BN77" s="43">
        <f t="shared" si="28"/>
        <v>0</v>
      </c>
      <c r="BO77" s="43">
        <v>77</v>
      </c>
    </row>
    <row r="78" spans="1:67" ht="14.4" customHeight="1" x14ac:dyDescent="0.3">
      <c r="A78" s="43" t="str">
        <f t="shared" si="30"/>
        <v>LLAYLLAY 19 I</v>
      </c>
      <c r="B78" s="43" t="str">
        <f t="shared" si="31"/>
        <v>NAC</v>
      </c>
      <c r="C78" s="43">
        <f t="shared" si="32"/>
        <v>80</v>
      </c>
      <c r="D78" s="43">
        <f t="shared" si="32"/>
        <v>80</v>
      </c>
      <c r="E78" s="43" t="str">
        <f t="shared" si="33"/>
        <v>AD</v>
      </c>
      <c r="F78" s="69" t="s">
        <v>108</v>
      </c>
      <c r="G78" s="70" t="s">
        <v>105</v>
      </c>
      <c r="H78" s="71" t="s">
        <v>96</v>
      </c>
      <c r="I78" s="71" t="s">
        <v>96</v>
      </c>
      <c r="J78" s="70"/>
      <c r="K78" s="72" t="s">
        <v>716</v>
      </c>
      <c r="L78" s="70" t="s">
        <v>1727</v>
      </c>
      <c r="M78" s="70"/>
      <c r="N78" s="74" t="s">
        <v>1728</v>
      </c>
      <c r="O78" s="71"/>
      <c r="P78" s="71" t="s">
        <v>96</v>
      </c>
      <c r="Q78" s="71"/>
      <c r="R78" s="71" t="s">
        <v>96</v>
      </c>
      <c r="S78" s="70" t="s">
        <v>97</v>
      </c>
      <c r="T78" s="71" t="s">
        <v>96</v>
      </c>
      <c r="U78" s="71" t="s">
        <v>1572</v>
      </c>
      <c r="V78" s="71" t="s">
        <v>1729</v>
      </c>
      <c r="W78" s="71" t="s">
        <v>1730</v>
      </c>
      <c r="X78" s="75" t="s">
        <v>647</v>
      </c>
      <c r="Y78" s="75" t="s">
        <v>573</v>
      </c>
      <c r="Z78" s="75" t="s">
        <v>727</v>
      </c>
      <c r="AA78" s="70"/>
      <c r="AB78" s="70" t="s">
        <v>547</v>
      </c>
      <c r="AC78" s="70" t="s">
        <v>1731</v>
      </c>
      <c r="AD78" s="70" t="s">
        <v>1732</v>
      </c>
      <c r="AE78" s="75" t="s">
        <v>257</v>
      </c>
      <c r="AF78" s="75" t="s">
        <v>1106</v>
      </c>
      <c r="AG78" s="75" t="s">
        <v>343</v>
      </c>
      <c r="AH78" s="70" t="s">
        <v>266</v>
      </c>
      <c r="AI78" s="70" t="s">
        <v>1733</v>
      </c>
      <c r="AJ78" s="70" t="s">
        <v>96</v>
      </c>
      <c r="AK78" s="70" t="s">
        <v>96</v>
      </c>
      <c r="AL78" s="75" t="s">
        <v>96</v>
      </c>
      <c r="AM78" s="75" t="s">
        <v>96</v>
      </c>
      <c r="AN78" s="75" t="s">
        <v>96</v>
      </c>
      <c r="AO78" s="70"/>
      <c r="AP78" s="70"/>
      <c r="AQ78" s="70"/>
      <c r="AR78" s="70"/>
      <c r="AS78" s="75"/>
      <c r="AT78" s="75"/>
      <c r="AU78" s="75"/>
      <c r="AV78" s="70"/>
      <c r="AW78" s="70"/>
      <c r="AX78" s="71">
        <v>15.19</v>
      </c>
      <c r="AY78" s="71">
        <v>14216</v>
      </c>
      <c r="AZ78" s="47" t="str">
        <f t="shared" si="20"/>
        <v>NA</v>
      </c>
      <c r="BA78" s="47" t="str">
        <f t="shared" si="21"/>
        <v>80 AD</v>
      </c>
      <c r="BB78" s="43" t="str">
        <f t="shared" si="19"/>
        <v>NA</v>
      </c>
      <c r="BC78" s="43" t="str">
        <f t="shared" si="22"/>
        <v>NA</v>
      </c>
      <c r="BD78" s="43">
        <f t="shared" si="23"/>
        <v>0</v>
      </c>
      <c r="BE78" s="48" t="e">
        <f t="shared" si="24"/>
        <v>#VALUE!</v>
      </c>
      <c r="BF78" s="49">
        <f t="shared" si="29"/>
        <v>0</v>
      </c>
      <c r="BG78" s="43" t="str">
        <f t="shared" si="25"/>
        <v>PILAR TORREALBA</v>
      </c>
      <c r="BH78" s="43" t="str">
        <f t="shared" si="26"/>
        <v>PILAR TORREALBA - SPRING</v>
      </c>
      <c r="BI78" s="43" t="str">
        <f>VLOOKUP(BG78,Equipos!$A$2:$B$105,2,0)</f>
        <v>EL SENDERO</v>
      </c>
      <c r="BJ78" s="43" t="str">
        <f t="shared" si="27"/>
        <v>03:49:34</v>
      </c>
      <c r="BK78" s="43" t="e">
        <f>VLOOKUP(BG78,'Base Jinetes FEI'!$M$5:$N$341,2,0)</f>
        <v>#N/A</v>
      </c>
      <c r="BL78" s="43" t="e">
        <f>VLOOKUP(BG78,'Base Jinetes FEI'!$M$5:$O$341,3,0)</f>
        <v>#N/A</v>
      </c>
      <c r="BN78" s="43">
        <f t="shared" si="28"/>
        <v>0</v>
      </c>
      <c r="BO78" s="43">
        <v>78</v>
      </c>
    </row>
    <row r="79" spans="1:67" ht="14.4" customHeight="1" x14ac:dyDescent="0.3">
      <c r="A79" s="43" t="str">
        <f t="shared" si="30"/>
        <v>LLAYLLAY 19 I</v>
      </c>
      <c r="B79" s="43" t="str">
        <f t="shared" si="31"/>
        <v>NAC</v>
      </c>
      <c r="C79" s="43">
        <f t="shared" si="32"/>
        <v>80</v>
      </c>
      <c r="D79" s="43">
        <f t="shared" si="32"/>
        <v>80</v>
      </c>
      <c r="E79" s="43" t="str">
        <f t="shared" si="33"/>
        <v>AD</v>
      </c>
      <c r="F79" s="69" t="s">
        <v>154</v>
      </c>
      <c r="G79" s="70" t="s">
        <v>105</v>
      </c>
      <c r="H79" s="71" t="s">
        <v>96</v>
      </c>
      <c r="I79" s="71" t="s">
        <v>96</v>
      </c>
      <c r="J79" s="70"/>
      <c r="K79" s="72" t="s">
        <v>638</v>
      </c>
      <c r="L79" s="70" t="s">
        <v>639</v>
      </c>
      <c r="M79" s="70"/>
      <c r="N79" s="74" t="s">
        <v>1030</v>
      </c>
      <c r="O79" s="71"/>
      <c r="P79" s="71" t="s">
        <v>96</v>
      </c>
      <c r="Q79" s="71"/>
      <c r="R79" s="71" t="s">
        <v>96</v>
      </c>
      <c r="S79" s="70" t="s">
        <v>97</v>
      </c>
      <c r="T79" s="71" t="s">
        <v>96</v>
      </c>
      <c r="U79" s="71" t="s">
        <v>1572</v>
      </c>
      <c r="V79" s="71" t="s">
        <v>1734</v>
      </c>
      <c r="W79" s="71" t="s">
        <v>1735</v>
      </c>
      <c r="X79" s="75" t="s">
        <v>655</v>
      </c>
      <c r="Y79" s="75" t="s">
        <v>269</v>
      </c>
      <c r="Z79" s="75" t="s">
        <v>1736</v>
      </c>
      <c r="AA79" s="70"/>
      <c r="AB79" s="70" t="s">
        <v>1737</v>
      </c>
      <c r="AC79" s="70" t="s">
        <v>1738</v>
      </c>
      <c r="AD79" s="70" t="s">
        <v>1159</v>
      </c>
      <c r="AE79" s="75" t="s">
        <v>1034</v>
      </c>
      <c r="AF79" s="75" t="s">
        <v>1739</v>
      </c>
      <c r="AG79" s="75" t="s">
        <v>1740</v>
      </c>
      <c r="AH79" s="70" t="s">
        <v>266</v>
      </c>
      <c r="AI79" s="70" t="s">
        <v>1741</v>
      </c>
      <c r="AJ79" s="70" t="s">
        <v>96</v>
      </c>
      <c r="AK79" s="70" t="s">
        <v>96</v>
      </c>
      <c r="AL79" s="75" t="s">
        <v>96</v>
      </c>
      <c r="AM79" s="75" t="s">
        <v>96</v>
      </c>
      <c r="AN79" s="75" t="s">
        <v>96</v>
      </c>
      <c r="AO79" s="70"/>
      <c r="AP79" s="70"/>
      <c r="AQ79" s="70"/>
      <c r="AR79" s="70"/>
      <c r="AS79" s="75"/>
      <c r="AT79" s="75"/>
      <c r="AU79" s="75"/>
      <c r="AV79" s="70"/>
      <c r="AW79" s="70"/>
      <c r="AX79" s="71">
        <v>14.45</v>
      </c>
      <c r="AY79" s="71">
        <v>14949</v>
      </c>
      <c r="AZ79" s="47" t="str">
        <f t="shared" si="20"/>
        <v>NA</v>
      </c>
      <c r="BA79" s="47" t="str">
        <f t="shared" si="21"/>
        <v>80 AD</v>
      </c>
      <c r="BB79" s="43" t="str">
        <f t="shared" si="19"/>
        <v>NA</v>
      </c>
      <c r="BC79" s="43" t="str">
        <f t="shared" si="22"/>
        <v>NA</v>
      </c>
      <c r="BD79" s="43">
        <f t="shared" si="23"/>
        <v>0</v>
      </c>
      <c r="BE79" s="48" t="e">
        <f t="shared" si="24"/>
        <v>#VALUE!</v>
      </c>
      <c r="BF79" s="49">
        <f t="shared" si="29"/>
        <v>0</v>
      </c>
      <c r="BG79" s="43" t="str">
        <f t="shared" si="25"/>
        <v>SEBASTIAN IRRIBARRA CONA</v>
      </c>
      <c r="BH79" s="43" t="str">
        <f t="shared" si="26"/>
        <v>SEBASTIAN IRRIBARRA CONA - RB URRACA</v>
      </c>
      <c r="BI79" s="43" t="e">
        <f>VLOOKUP(BG79,Equipos!$A$2:$B$105,2,0)</f>
        <v>#N/A</v>
      </c>
      <c r="BJ79" s="43" t="str">
        <f t="shared" si="27"/>
        <v>03:49:34</v>
      </c>
      <c r="BK79" s="43" t="e">
        <f>VLOOKUP(BG79,'Base Jinetes FEI'!$M$5:$N$341,2,0)</f>
        <v>#N/A</v>
      </c>
      <c r="BL79" s="43" t="e">
        <f>VLOOKUP(BG79,'Base Jinetes FEI'!$M$5:$O$341,3,0)</f>
        <v>#N/A</v>
      </c>
      <c r="BN79" s="43">
        <f t="shared" si="28"/>
        <v>0</v>
      </c>
      <c r="BO79" s="43">
        <v>79</v>
      </c>
    </row>
    <row r="80" spans="1:67" ht="14.4" customHeight="1" x14ac:dyDescent="0.3">
      <c r="A80" s="43" t="str">
        <f t="shared" si="30"/>
        <v>LLAYLLAY 19 I</v>
      </c>
      <c r="B80" s="43" t="str">
        <f t="shared" si="31"/>
        <v>NAC</v>
      </c>
      <c r="C80" s="43">
        <f t="shared" si="32"/>
        <v>80</v>
      </c>
      <c r="D80" s="43">
        <f t="shared" si="32"/>
        <v>80</v>
      </c>
      <c r="E80" s="43" t="str">
        <f t="shared" si="33"/>
        <v>AD</v>
      </c>
      <c r="F80" s="69" t="s">
        <v>155</v>
      </c>
      <c r="G80" s="70" t="s">
        <v>105</v>
      </c>
      <c r="H80" s="71" t="s">
        <v>96</v>
      </c>
      <c r="I80" s="71" t="s">
        <v>96</v>
      </c>
      <c r="J80" s="70"/>
      <c r="K80" s="72" t="s">
        <v>328</v>
      </c>
      <c r="L80" s="70" t="s">
        <v>1036</v>
      </c>
      <c r="M80" s="70"/>
      <c r="N80" s="74" t="s">
        <v>746</v>
      </c>
      <c r="O80" s="71"/>
      <c r="P80" s="71" t="s">
        <v>96</v>
      </c>
      <c r="Q80" s="71"/>
      <c r="R80" s="71" t="s">
        <v>96</v>
      </c>
      <c r="S80" s="70" t="s">
        <v>97</v>
      </c>
      <c r="T80" s="71" t="s">
        <v>96</v>
      </c>
      <c r="U80" s="71" t="s">
        <v>1572</v>
      </c>
      <c r="V80" s="71" t="s">
        <v>1742</v>
      </c>
      <c r="W80" s="71" t="s">
        <v>1743</v>
      </c>
      <c r="X80" s="75" t="s">
        <v>1181</v>
      </c>
      <c r="Y80" s="75" t="s">
        <v>614</v>
      </c>
      <c r="Z80" s="75" t="s">
        <v>1744</v>
      </c>
      <c r="AA80" s="70"/>
      <c r="AB80" s="70" t="s">
        <v>1745</v>
      </c>
      <c r="AC80" s="70" t="s">
        <v>1746</v>
      </c>
      <c r="AD80" s="70" t="s">
        <v>1747</v>
      </c>
      <c r="AE80" s="75" t="s">
        <v>827</v>
      </c>
      <c r="AF80" s="75" t="s">
        <v>556</v>
      </c>
      <c r="AG80" s="75" t="s">
        <v>1748</v>
      </c>
      <c r="AH80" s="70" t="s">
        <v>163</v>
      </c>
      <c r="AI80" s="70" t="s">
        <v>1749</v>
      </c>
      <c r="AJ80" s="70" t="s">
        <v>96</v>
      </c>
      <c r="AK80" s="70" t="s">
        <v>96</v>
      </c>
      <c r="AL80" s="75" t="s">
        <v>96</v>
      </c>
      <c r="AM80" s="75" t="s">
        <v>96</v>
      </c>
      <c r="AN80" s="75" t="s">
        <v>96</v>
      </c>
      <c r="AO80" s="70"/>
      <c r="AP80" s="70"/>
      <c r="AQ80" s="70"/>
      <c r="AR80" s="70"/>
      <c r="AS80" s="75"/>
      <c r="AT80" s="75"/>
      <c r="AU80" s="75"/>
      <c r="AV80" s="70"/>
      <c r="AW80" s="70"/>
      <c r="AX80" s="71">
        <v>13.86</v>
      </c>
      <c r="AY80" s="71">
        <v>15587</v>
      </c>
      <c r="AZ80" s="47" t="str">
        <f t="shared" si="20"/>
        <v>NA</v>
      </c>
      <c r="BA80" s="47" t="str">
        <f t="shared" si="21"/>
        <v>80 AD</v>
      </c>
      <c r="BB80" s="43" t="str">
        <f t="shared" si="19"/>
        <v>NA</v>
      </c>
      <c r="BC80" s="43" t="str">
        <f t="shared" si="22"/>
        <v>NA</v>
      </c>
      <c r="BD80" s="43">
        <f t="shared" si="23"/>
        <v>0</v>
      </c>
      <c r="BE80" s="48" t="e">
        <f t="shared" si="24"/>
        <v>#VALUE!</v>
      </c>
      <c r="BF80" s="49">
        <f t="shared" si="29"/>
        <v>0</v>
      </c>
      <c r="BG80" s="43" t="str">
        <f t="shared" si="25"/>
        <v>JORGE ARTURO ESPARZA</v>
      </c>
      <c r="BH80" s="43" t="str">
        <f t="shared" si="26"/>
        <v>JORGE ARTURO ESPARZA - HF CAIRO</v>
      </c>
      <c r="BI80" s="43" t="e">
        <f>VLOOKUP(BG80,Equipos!$A$2:$B$105,2,0)</f>
        <v>#N/A</v>
      </c>
      <c r="BJ80" s="43" t="str">
        <f t="shared" si="27"/>
        <v>03:49:34</v>
      </c>
      <c r="BK80" s="43" t="e">
        <f>VLOOKUP(BG80,'Base Jinetes FEI'!$M$5:$N$341,2,0)</f>
        <v>#N/A</v>
      </c>
      <c r="BL80" s="43" t="e">
        <f>VLOOKUP(BG80,'Base Jinetes FEI'!$M$5:$O$341,3,0)</f>
        <v>#N/A</v>
      </c>
      <c r="BN80" s="43">
        <f t="shared" si="28"/>
        <v>0</v>
      </c>
      <c r="BO80" s="43">
        <v>80</v>
      </c>
    </row>
    <row r="81" spans="1:67" ht="14.4" customHeight="1" x14ac:dyDescent="0.3">
      <c r="A81" s="43" t="str">
        <f t="shared" si="30"/>
        <v>LLAYLLAY 19 I</v>
      </c>
      <c r="B81" s="43" t="str">
        <f t="shared" si="31"/>
        <v>NAC</v>
      </c>
      <c r="C81" s="43">
        <f t="shared" si="32"/>
        <v>80</v>
      </c>
      <c r="D81" s="43">
        <f t="shared" si="32"/>
        <v>80</v>
      </c>
      <c r="E81" s="43" t="str">
        <f t="shared" si="33"/>
        <v>AD</v>
      </c>
      <c r="F81" s="69" t="s">
        <v>156</v>
      </c>
      <c r="G81" s="70" t="s">
        <v>105</v>
      </c>
      <c r="H81" s="71" t="s">
        <v>96</v>
      </c>
      <c r="I81" s="71" t="s">
        <v>96</v>
      </c>
      <c r="J81" s="70"/>
      <c r="K81" s="72" t="s">
        <v>162</v>
      </c>
      <c r="L81" s="70" t="s">
        <v>419</v>
      </c>
      <c r="M81" s="70" t="s">
        <v>816</v>
      </c>
      <c r="N81" s="74" t="s">
        <v>817</v>
      </c>
      <c r="O81" s="71"/>
      <c r="P81" s="71" t="s">
        <v>96</v>
      </c>
      <c r="Q81" s="71"/>
      <c r="R81" s="71" t="s">
        <v>96</v>
      </c>
      <c r="S81" s="70" t="s">
        <v>97</v>
      </c>
      <c r="T81" s="71" t="s">
        <v>96</v>
      </c>
      <c r="U81" s="71" t="s">
        <v>1572</v>
      </c>
      <c r="V81" s="71" t="s">
        <v>1750</v>
      </c>
      <c r="W81" s="71" t="s">
        <v>1751</v>
      </c>
      <c r="X81" s="75" t="s">
        <v>788</v>
      </c>
      <c r="Y81" s="75" t="s">
        <v>1752</v>
      </c>
      <c r="Z81" s="75" t="s">
        <v>1753</v>
      </c>
      <c r="AA81" s="70"/>
      <c r="AB81" s="70" t="s">
        <v>1754</v>
      </c>
      <c r="AC81" s="70" t="s">
        <v>409</v>
      </c>
      <c r="AD81" s="70" t="s">
        <v>1755</v>
      </c>
      <c r="AE81" s="75" t="s">
        <v>795</v>
      </c>
      <c r="AF81" s="75" t="s">
        <v>537</v>
      </c>
      <c r="AG81" s="75" t="s">
        <v>897</v>
      </c>
      <c r="AH81" s="70"/>
      <c r="AI81" s="70" t="s">
        <v>1756</v>
      </c>
      <c r="AJ81" s="70" t="s">
        <v>1757</v>
      </c>
      <c r="AK81" s="70" t="s">
        <v>1758</v>
      </c>
      <c r="AL81" s="75" t="s">
        <v>1759</v>
      </c>
      <c r="AM81" s="75" t="s">
        <v>1759</v>
      </c>
      <c r="AN81" s="75" t="s">
        <v>1760</v>
      </c>
      <c r="AO81" s="70" t="s">
        <v>271</v>
      </c>
      <c r="AP81" s="70"/>
      <c r="AQ81" s="70"/>
      <c r="AR81" s="70"/>
      <c r="AS81" s="75"/>
      <c r="AT81" s="75"/>
      <c r="AU81" s="75"/>
      <c r="AV81" s="70"/>
      <c r="AW81" s="70"/>
      <c r="AX81" s="71">
        <v>11.37</v>
      </c>
      <c r="AY81" s="71">
        <v>25322</v>
      </c>
      <c r="AZ81" s="47" t="str">
        <f t="shared" si="20"/>
        <v>NA</v>
      </c>
      <c r="BA81" s="47" t="str">
        <f t="shared" si="21"/>
        <v>80 AD</v>
      </c>
      <c r="BB81" s="43" t="str">
        <f t="shared" si="19"/>
        <v>NA</v>
      </c>
      <c r="BC81" s="43" t="str">
        <f t="shared" si="22"/>
        <v>NA</v>
      </c>
      <c r="BD81" s="43">
        <f t="shared" si="23"/>
        <v>0</v>
      </c>
      <c r="BE81" s="48" t="e">
        <f t="shared" si="24"/>
        <v>#VALUE!</v>
      </c>
      <c r="BF81" s="49">
        <f t="shared" si="29"/>
        <v>0</v>
      </c>
      <c r="BG81" s="43" t="str">
        <f t="shared" si="25"/>
        <v>FELIPE YCHPAS ESPINOZA</v>
      </c>
      <c r="BH81" s="43" t="str">
        <f t="shared" si="26"/>
        <v>FELIPE YCHPAS ESPINOZA - DIABLO</v>
      </c>
      <c r="BI81" s="43" t="e">
        <f>VLOOKUP(BG81,Equipos!$A$2:$B$105,2,0)</f>
        <v>#N/A</v>
      </c>
      <c r="BJ81" s="43" t="str">
        <f t="shared" si="27"/>
        <v>03:49:34</v>
      </c>
      <c r="BK81" s="43" t="e">
        <f>VLOOKUP(BG81,'Base Jinetes FEI'!$M$5:$N$341,2,0)</f>
        <v>#N/A</v>
      </c>
      <c r="BL81" s="43" t="e">
        <f>VLOOKUP(BG81,'Base Jinetes FEI'!$M$5:$O$341,3,0)</f>
        <v>#N/A</v>
      </c>
      <c r="BN81" s="43">
        <f t="shared" si="28"/>
        <v>0</v>
      </c>
      <c r="BO81" s="43">
        <v>81</v>
      </c>
    </row>
    <row r="82" spans="1:67" ht="14.4" customHeight="1" x14ac:dyDescent="0.3">
      <c r="A82" s="43" t="str">
        <f t="shared" si="30"/>
        <v>LLAYLLAY 19 I</v>
      </c>
      <c r="B82" s="43" t="str">
        <f t="shared" si="31"/>
        <v>NAC</v>
      </c>
      <c r="C82" s="43">
        <f t="shared" si="32"/>
        <v>80</v>
      </c>
      <c r="D82" s="43">
        <f t="shared" si="32"/>
        <v>80</v>
      </c>
      <c r="E82" s="43" t="str">
        <f t="shared" si="33"/>
        <v>AD</v>
      </c>
      <c r="F82" s="69" t="s">
        <v>134</v>
      </c>
      <c r="G82" s="70" t="s">
        <v>105</v>
      </c>
      <c r="H82" s="71" t="s">
        <v>96</v>
      </c>
      <c r="I82" s="71" t="s">
        <v>96</v>
      </c>
      <c r="J82" s="70" t="s">
        <v>1761</v>
      </c>
      <c r="K82" s="72" t="s">
        <v>132</v>
      </c>
      <c r="L82" s="70" t="s">
        <v>1762</v>
      </c>
      <c r="M82" s="70"/>
      <c r="N82" s="74" t="s">
        <v>901</v>
      </c>
      <c r="O82" s="71"/>
      <c r="P82" s="71" t="s">
        <v>96</v>
      </c>
      <c r="Q82" s="71"/>
      <c r="R82" s="71" t="s">
        <v>96</v>
      </c>
      <c r="S82" s="70" t="s">
        <v>97</v>
      </c>
      <c r="T82" s="71" t="s">
        <v>96</v>
      </c>
      <c r="U82" s="71" t="s">
        <v>1572</v>
      </c>
      <c r="V82" s="71" t="s">
        <v>1763</v>
      </c>
      <c r="W82" s="71" t="s">
        <v>1764</v>
      </c>
      <c r="X82" s="75" t="s">
        <v>766</v>
      </c>
      <c r="Y82" s="75" t="s">
        <v>597</v>
      </c>
      <c r="Z82" s="75" t="s">
        <v>1765</v>
      </c>
      <c r="AA82" s="70"/>
      <c r="AB82" s="70" t="s">
        <v>1766</v>
      </c>
      <c r="AC82" s="70" t="s">
        <v>820</v>
      </c>
      <c r="AD82" s="70" t="s">
        <v>893</v>
      </c>
      <c r="AE82" s="75" t="s">
        <v>1767</v>
      </c>
      <c r="AF82" s="75" t="s">
        <v>1041</v>
      </c>
      <c r="AG82" s="75" t="s">
        <v>1768</v>
      </c>
      <c r="AH82" s="70"/>
      <c r="AI82" s="70" t="s">
        <v>894</v>
      </c>
      <c r="AJ82" s="70" t="s">
        <v>1757</v>
      </c>
      <c r="AK82" s="70" t="s">
        <v>1758</v>
      </c>
      <c r="AL82" s="75" t="s">
        <v>1769</v>
      </c>
      <c r="AM82" s="75" t="s">
        <v>1769</v>
      </c>
      <c r="AN82" s="75" t="s">
        <v>1770</v>
      </c>
      <c r="AO82" s="70" t="s">
        <v>271</v>
      </c>
      <c r="AP82" s="70"/>
      <c r="AQ82" s="70"/>
      <c r="AR82" s="70"/>
      <c r="AS82" s="75"/>
      <c r="AT82" s="75"/>
      <c r="AU82" s="75"/>
      <c r="AV82" s="70"/>
      <c r="AW82" s="70"/>
      <c r="AX82" s="71">
        <v>11.37</v>
      </c>
      <c r="AY82" s="71">
        <v>25322</v>
      </c>
      <c r="AZ82" s="47" t="str">
        <f t="shared" si="20"/>
        <v>NA</v>
      </c>
      <c r="BA82" s="47" t="str">
        <f t="shared" si="21"/>
        <v>80 AD</v>
      </c>
      <c r="BB82" s="43" t="str">
        <f t="shared" si="19"/>
        <v>NA</v>
      </c>
      <c r="BC82" s="43" t="str">
        <f t="shared" si="22"/>
        <v>NA</v>
      </c>
      <c r="BD82" s="43">
        <f t="shared" si="23"/>
        <v>0</v>
      </c>
      <c r="BE82" s="48" t="e">
        <f t="shared" si="24"/>
        <v>#VALUE!</v>
      </c>
      <c r="BF82" s="49">
        <f t="shared" si="29"/>
        <v>0</v>
      </c>
      <c r="BG82" s="43" t="str">
        <f t="shared" si="25"/>
        <v>FRANCISCO TORO ESCOBAR</v>
      </c>
      <c r="BH82" s="43" t="str">
        <f t="shared" si="26"/>
        <v>FRANCISCO TORO ESCOBAR - HP NASIK</v>
      </c>
      <c r="BI82" s="43" t="e">
        <f>VLOOKUP(BG82,Equipos!$A$2:$B$105,2,0)</f>
        <v>#N/A</v>
      </c>
      <c r="BJ82" s="43" t="str">
        <f t="shared" si="27"/>
        <v>03:49:34</v>
      </c>
      <c r="BK82" s="43" t="e">
        <f>VLOOKUP(BG82,'Base Jinetes FEI'!$M$5:$N$341,2,0)</f>
        <v>#N/A</v>
      </c>
      <c r="BL82" s="43" t="e">
        <f>VLOOKUP(BG82,'Base Jinetes FEI'!$M$5:$O$341,3,0)</f>
        <v>#N/A</v>
      </c>
      <c r="BN82" s="43">
        <f t="shared" si="28"/>
        <v>0</v>
      </c>
      <c r="BO82" s="43">
        <v>82</v>
      </c>
    </row>
    <row r="83" spans="1:67" ht="14.4" customHeight="1" x14ac:dyDescent="0.3">
      <c r="A83" s="43" t="str">
        <f t="shared" si="30"/>
        <v>LLAYLLAY 19 I</v>
      </c>
      <c r="B83" s="43" t="str">
        <f t="shared" si="31"/>
        <v>NAC</v>
      </c>
      <c r="C83" s="43">
        <f t="shared" si="32"/>
        <v>80</v>
      </c>
      <c r="D83" s="43">
        <f t="shared" si="32"/>
        <v>80</v>
      </c>
      <c r="E83" s="43" t="s">
        <v>52</v>
      </c>
      <c r="F83" s="76" t="s">
        <v>106</v>
      </c>
      <c r="G83" s="77" t="s">
        <v>95</v>
      </c>
      <c r="H83" s="78" t="s">
        <v>96</v>
      </c>
      <c r="I83" s="78" t="s">
        <v>96</v>
      </c>
      <c r="J83" s="77" t="s">
        <v>1771</v>
      </c>
      <c r="K83" s="79" t="s">
        <v>232</v>
      </c>
      <c r="L83" s="77" t="s">
        <v>233</v>
      </c>
      <c r="M83" s="77"/>
      <c r="N83" s="81" t="s">
        <v>1772</v>
      </c>
      <c r="O83" s="78"/>
      <c r="P83" s="78" t="s">
        <v>96</v>
      </c>
      <c r="Q83" s="78"/>
      <c r="R83" s="78" t="s">
        <v>96</v>
      </c>
      <c r="S83" s="77" t="s">
        <v>97</v>
      </c>
      <c r="T83" s="78" t="s">
        <v>96</v>
      </c>
      <c r="U83" s="78" t="s">
        <v>1773</v>
      </c>
      <c r="V83" s="78" t="s">
        <v>1774</v>
      </c>
      <c r="W83" s="78" t="s">
        <v>1775</v>
      </c>
      <c r="X83" s="82" t="s">
        <v>1776</v>
      </c>
      <c r="Y83" s="82" t="s">
        <v>1176</v>
      </c>
      <c r="Z83" s="82" t="s">
        <v>1777</v>
      </c>
      <c r="AA83" s="77"/>
      <c r="AB83" s="77" t="s">
        <v>1778</v>
      </c>
      <c r="AC83" s="77" t="s">
        <v>1779</v>
      </c>
      <c r="AD83" s="77" t="s">
        <v>1780</v>
      </c>
      <c r="AE83" s="82" t="s">
        <v>263</v>
      </c>
      <c r="AF83" s="82" t="s">
        <v>309</v>
      </c>
      <c r="AG83" s="82" t="s">
        <v>1781</v>
      </c>
      <c r="AH83" s="77"/>
      <c r="AI83" s="77" t="s">
        <v>1782</v>
      </c>
      <c r="AJ83" s="77" t="s">
        <v>1783</v>
      </c>
      <c r="AK83" s="77" t="s">
        <v>1784</v>
      </c>
      <c r="AL83" s="82" t="s">
        <v>661</v>
      </c>
      <c r="AM83" s="82" t="s">
        <v>661</v>
      </c>
      <c r="AN83" s="82" t="s">
        <v>662</v>
      </c>
      <c r="AO83" s="77"/>
      <c r="AP83" s="77"/>
      <c r="AQ83" s="77"/>
      <c r="AR83" s="77"/>
      <c r="AS83" s="82"/>
      <c r="AT83" s="82"/>
      <c r="AU83" s="82"/>
      <c r="AV83" s="77"/>
      <c r="AW83" s="77"/>
      <c r="AX83" s="78">
        <v>13.17</v>
      </c>
      <c r="AY83" s="78">
        <v>21873</v>
      </c>
      <c r="AZ83" s="47">
        <f t="shared" si="20"/>
        <v>21873</v>
      </c>
      <c r="BA83" s="47" t="str">
        <f t="shared" si="21"/>
        <v>80 YR</v>
      </c>
      <c r="BB83" s="43">
        <f t="shared" si="19"/>
        <v>37</v>
      </c>
      <c r="BC83" s="43" t="str">
        <f t="shared" si="22"/>
        <v>06:04:33</v>
      </c>
      <c r="BD83" s="43">
        <f t="shared" si="23"/>
        <v>20</v>
      </c>
      <c r="BE83" s="48">
        <f t="shared" si="24"/>
        <v>-134.98333333333332</v>
      </c>
      <c r="BF83" s="49">
        <f t="shared" si="29"/>
        <v>79.999999990000006</v>
      </c>
      <c r="BG83" s="43" t="str">
        <f t="shared" si="25"/>
        <v>COLOMBA MATTE TYRER</v>
      </c>
      <c r="BH83" s="43" t="str">
        <f t="shared" si="26"/>
        <v>COLOMBA MATTE TYRER - ESCONDIDA</v>
      </c>
      <c r="BI83" s="43" t="str">
        <f>VLOOKUP(BG83,Equipos!$A$2:$B$105,2,0)</f>
        <v>KEHAILAN A</v>
      </c>
      <c r="BJ83" s="43" t="str">
        <f t="shared" si="27"/>
        <v>03:49:34</v>
      </c>
      <c r="BK83" s="43" t="e">
        <f>VLOOKUP(BG83,'Base Jinetes FEI'!$M$5:$N$341,2,0)</f>
        <v>#N/A</v>
      </c>
      <c r="BL83" s="43" t="e">
        <f>VLOOKUP(BG83,'Base Jinetes FEI'!$M$5:$O$341,3,0)</f>
        <v>#N/A</v>
      </c>
      <c r="BN83" s="43">
        <f t="shared" si="28"/>
        <v>1</v>
      </c>
      <c r="BO83" s="43">
        <v>83</v>
      </c>
    </row>
    <row r="84" spans="1:67" ht="14.4" customHeight="1" x14ac:dyDescent="0.3">
      <c r="A84" s="43" t="str">
        <f t="shared" si="30"/>
        <v>LLAYLLAY 19 I</v>
      </c>
      <c r="B84" s="43" t="str">
        <f t="shared" si="31"/>
        <v>NAC</v>
      </c>
      <c r="C84" s="43">
        <f t="shared" si="32"/>
        <v>80</v>
      </c>
      <c r="D84" s="43">
        <f t="shared" si="32"/>
        <v>80</v>
      </c>
      <c r="E84" s="43" t="str">
        <f t="shared" si="33"/>
        <v>YR</v>
      </c>
      <c r="F84" s="76" t="s">
        <v>107</v>
      </c>
      <c r="G84" s="77" t="s">
        <v>95</v>
      </c>
      <c r="H84" s="78" t="s">
        <v>96</v>
      </c>
      <c r="I84" s="78" t="s">
        <v>96</v>
      </c>
      <c r="J84" s="77"/>
      <c r="K84" s="80" t="s">
        <v>1785</v>
      </c>
      <c r="L84" s="77" t="s">
        <v>1786</v>
      </c>
      <c r="M84" s="77"/>
      <c r="N84" s="81" t="s">
        <v>1007</v>
      </c>
      <c r="O84" s="78"/>
      <c r="P84" s="78" t="s">
        <v>96</v>
      </c>
      <c r="Q84" s="78"/>
      <c r="R84" s="78" t="s">
        <v>96</v>
      </c>
      <c r="S84" s="77" t="s">
        <v>97</v>
      </c>
      <c r="T84" s="78" t="s">
        <v>96</v>
      </c>
      <c r="U84" s="78" t="s">
        <v>1773</v>
      </c>
      <c r="V84" s="78" t="s">
        <v>1787</v>
      </c>
      <c r="W84" s="78" t="s">
        <v>1788</v>
      </c>
      <c r="X84" s="82" t="s">
        <v>937</v>
      </c>
      <c r="Y84" s="82" t="s">
        <v>938</v>
      </c>
      <c r="Z84" s="82" t="s">
        <v>1789</v>
      </c>
      <c r="AA84" s="77"/>
      <c r="AB84" s="77" t="s">
        <v>1790</v>
      </c>
      <c r="AC84" s="77" t="s">
        <v>1791</v>
      </c>
      <c r="AD84" s="77" t="s">
        <v>1792</v>
      </c>
      <c r="AE84" s="82" t="s">
        <v>792</v>
      </c>
      <c r="AF84" s="82" t="s">
        <v>259</v>
      </c>
      <c r="AG84" s="82" t="s">
        <v>1793</v>
      </c>
      <c r="AH84" s="77"/>
      <c r="AI84" s="77" t="s">
        <v>1794</v>
      </c>
      <c r="AJ84" s="77" t="s">
        <v>1795</v>
      </c>
      <c r="AK84" s="77" t="s">
        <v>1796</v>
      </c>
      <c r="AL84" s="82" t="s">
        <v>942</v>
      </c>
      <c r="AM84" s="82" t="s">
        <v>942</v>
      </c>
      <c r="AN84" s="82" t="s">
        <v>1797</v>
      </c>
      <c r="AO84" s="77"/>
      <c r="AP84" s="77"/>
      <c r="AQ84" s="77"/>
      <c r="AR84" s="77"/>
      <c r="AS84" s="82"/>
      <c r="AT84" s="82"/>
      <c r="AU84" s="82"/>
      <c r="AV84" s="77"/>
      <c r="AW84" s="77"/>
      <c r="AX84" s="78">
        <v>13.16</v>
      </c>
      <c r="AY84" s="78">
        <v>21877</v>
      </c>
      <c r="AZ84" s="47">
        <f t="shared" si="20"/>
        <v>21877</v>
      </c>
      <c r="BA84" s="47" t="str">
        <f t="shared" si="21"/>
        <v>80 YR</v>
      </c>
      <c r="BB84" s="43">
        <f t="shared" si="19"/>
        <v>38</v>
      </c>
      <c r="BC84" s="43" t="str">
        <f t="shared" si="22"/>
        <v>06:04:37</v>
      </c>
      <c r="BD84" s="43">
        <f t="shared" si="23"/>
        <v>15</v>
      </c>
      <c r="BE84" s="48">
        <f t="shared" si="24"/>
        <v>-135.05000000000001</v>
      </c>
      <c r="BF84" s="49">
        <f t="shared" si="29"/>
        <v>79.999999979999998</v>
      </c>
      <c r="BG84" s="43" t="str">
        <f t="shared" si="25"/>
        <v>JUAN DE DIOS LARRAIN CALVO</v>
      </c>
      <c r="BH84" s="43" t="str">
        <f t="shared" si="26"/>
        <v>JUAN DE DIOS LARRAIN CALVO - CALAFQUEN</v>
      </c>
      <c r="BI84" s="43" t="e">
        <f>VLOOKUP(BG84,Equipos!$A$2:$B$105,2,0)</f>
        <v>#N/A</v>
      </c>
      <c r="BJ84" s="43" t="str">
        <f t="shared" si="27"/>
        <v>03:49:34</v>
      </c>
      <c r="BK84" s="43" t="e">
        <f>VLOOKUP(BG84,'Base Jinetes FEI'!$M$5:$N$341,2,0)</f>
        <v>#N/A</v>
      </c>
      <c r="BL84" s="43" t="e">
        <f>VLOOKUP(BG84,'Base Jinetes FEI'!$M$5:$O$341,3,0)</f>
        <v>#N/A</v>
      </c>
      <c r="BN84" s="43">
        <f t="shared" si="28"/>
        <v>1</v>
      </c>
      <c r="BO84" s="43">
        <v>84</v>
      </c>
    </row>
    <row r="85" spans="1:67" ht="14.4" customHeight="1" x14ac:dyDescent="0.3">
      <c r="A85" s="43" t="str">
        <f t="shared" si="30"/>
        <v>LLAYLLAY 19 I</v>
      </c>
      <c r="B85" s="43" t="str">
        <f t="shared" si="31"/>
        <v>NAC</v>
      </c>
      <c r="C85" s="43">
        <f t="shared" si="32"/>
        <v>80</v>
      </c>
      <c r="D85" s="43">
        <f t="shared" si="32"/>
        <v>80</v>
      </c>
      <c r="E85" s="43" t="str">
        <f t="shared" si="33"/>
        <v>YR</v>
      </c>
      <c r="F85" s="76" t="s">
        <v>109</v>
      </c>
      <c r="G85" s="77" t="s">
        <v>105</v>
      </c>
      <c r="H85" s="78" t="s">
        <v>96</v>
      </c>
      <c r="I85" s="78" t="s">
        <v>96</v>
      </c>
      <c r="J85" s="77"/>
      <c r="K85" s="79" t="s">
        <v>1798</v>
      </c>
      <c r="L85" s="77" t="s">
        <v>161</v>
      </c>
      <c r="M85" s="77"/>
      <c r="N85" s="81" t="s">
        <v>63</v>
      </c>
      <c r="O85" s="78"/>
      <c r="P85" s="78" t="s">
        <v>96</v>
      </c>
      <c r="Q85" s="78"/>
      <c r="R85" s="78" t="s">
        <v>96</v>
      </c>
      <c r="S85" s="77" t="s">
        <v>97</v>
      </c>
      <c r="T85" s="78" t="s">
        <v>96</v>
      </c>
      <c r="U85" s="78" t="s">
        <v>1773</v>
      </c>
      <c r="V85" s="78" t="s">
        <v>1799</v>
      </c>
      <c r="W85" s="78" t="s">
        <v>1800</v>
      </c>
      <c r="X85" s="82" t="s">
        <v>1154</v>
      </c>
      <c r="Y85" s="82" t="s">
        <v>599</v>
      </c>
      <c r="Z85" s="82" t="s">
        <v>387</v>
      </c>
      <c r="AA85" s="77" t="s">
        <v>266</v>
      </c>
      <c r="AB85" s="77" t="s">
        <v>1801</v>
      </c>
      <c r="AC85" s="77" t="s">
        <v>96</v>
      </c>
      <c r="AD85" s="77" t="s">
        <v>96</v>
      </c>
      <c r="AE85" s="82" t="s">
        <v>96</v>
      </c>
      <c r="AF85" s="82" t="s">
        <v>96</v>
      </c>
      <c r="AG85" s="82" t="s">
        <v>96</v>
      </c>
      <c r="AH85" s="77"/>
      <c r="AI85" s="77"/>
      <c r="AJ85" s="77"/>
      <c r="AK85" s="77"/>
      <c r="AL85" s="82"/>
      <c r="AM85" s="82"/>
      <c r="AN85" s="82"/>
      <c r="AO85" s="77"/>
      <c r="AP85" s="77"/>
      <c r="AQ85" s="77"/>
      <c r="AR85" s="77"/>
      <c r="AS85" s="82"/>
      <c r="AT85" s="82"/>
      <c r="AU85" s="82"/>
      <c r="AV85" s="77"/>
      <c r="AW85" s="77"/>
      <c r="AX85" s="78">
        <v>18.420000000000002</v>
      </c>
      <c r="AY85" s="78">
        <v>5865</v>
      </c>
      <c r="AZ85" s="47" t="str">
        <f t="shared" si="20"/>
        <v>NA</v>
      </c>
      <c r="BA85" s="47" t="str">
        <f t="shared" si="21"/>
        <v>80 YR</v>
      </c>
      <c r="BB85" s="43" t="str">
        <f t="shared" si="19"/>
        <v>NA</v>
      </c>
      <c r="BC85" s="43" t="str">
        <f t="shared" si="22"/>
        <v>NA</v>
      </c>
      <c r="BD85" s="43">
        <f t="shared" si="23"/>
        <v>0</v>
      </c>
      <c r="BE85" s="48" t="e">
        <f t="shared" si="24"/>
        <v>#VALUE!</v>
      </c>
      <c r="BF85" s="49">
        <f t="shared" si="29"/>
        <v>0</v>
      </c>
      <c r="BG85" s="43" t="str">
        <f t="shared" si="25"/>
        <v>AMELIA  LARRAIN</v>
      </c>
      <c r="BH85" s="43" t="str">
        <f t="shared" si="26"/>
        <v>AMELIA  LARRAIN - HF WAFIQ</v>
      </c>
      <c r="BI85" s="43" t="str">
        <f>VLOOKUP(BG85,Equipos!$A$2:$B$105,2,0)</f>
        <v>EL QUILLAY</v>
      </c>
      <c r="BJ85" s="43" t="str">
        <f t="shared" si="27"/>
        <v>03:49:34</v>
      </c>
      <c r="BK85" s="43" t="e">
        <f>VLOOKUP(BG85,'Base Jinetes FEI'!$M$5:$N$341,2,0)</f>
        <v>#N/A</v>
      </c>
      <c r="BL85" s="43" t="e">
        <f>VLOOKUP(BG85,'Base Jinetes FEI'!$M$5:$O$341,3,0)</f>
        <v>#N/A</v>
      </c>
      <c r="BN85" s="43">
        <f t="shared" si="28"/>
        <v>0</v>
      </c>
      <c r="BO85" s="43">
        <v>85</v>
      </c>
    </row>
    <row r="86" spans="1:67" ht="14.4" customHeight="1" x14ac:dyDescent="0.3">
      <c r="A86" s="43" t="str">
        <f t="shared" si="30"/>
        <v>LLAYLLAY 19 I</v>
      </c>
      <c r="B86" s="43" t="str">
        <f t="shared" si="31"/>
        <v>NAC</v>
      </c>
      <c r="C86" s="43">
        <f t="shared" si="32"/>
        <v>80</v>
      </c>
      <c r="D86" s="43">
        <f t="shared" si="32"/>
        <v>80</v>
      </c>
      <c r="E86" s="43" t="str">
        <f t="shared" si="33"/>
        <v>YR</v>
      </c>
      <c r="F86" s="76" t="s">
        <v>110</v>
      </c>
      <c r="G86" s="77" t="s">
        <v>105</v>
      </c>
      <c r="H86" s="78" t="s">
        <v>96</v>
      </c>
      <c r="I86" s="78" t="s">
        <v>96</v>
      </c>
      <c r="J86" s="77"/>
      <c r="K86" s="79" t="s">
        <v>834</v>
      </c>
      <c r="L86" s="77" t="s">
        <v>835</v>
      </c>
      <c r="M86" s="77" t="s">
        <v>96</v>
      </c>
      <c r="N86" s="81" t="s">
        <v>1802</v>
      </c>
      <c r="O86" s="78"/>
      <c r="P86" s="78" t="s">
        <v>96</v>
      </c>
      <c r="Q86" s="78"/>
      <c r="R86" s="78" t="s">
        <v>96</v>
      </c>
      <c r="S86" s="77" t="s">
        <v>97</v>
      </c>
      <c r="T86" s="78" t="s">
        <v>96</v>
      </c>
      <c r="U86" s="78" t="s">
        <v>1773</v>
      </c>
      <c r="V86" s="78" t="s">
        <v>1803</v>
      </c>
      <c r="W86" s="78" t="s">
        <v>1804</v>
      </c>
      <c r="X86" s="82" t="s">
        <v>573</v>
      </c>
      <c r="Y86" s="82" t="s">
        <v>546</v>
      </c>
      <c r="Z86" s="82" t="s">
        <v>1805</v>
      </c>
      <c r="AA86" s="77" t="s">
        <v>266</v>
      </c>
      <c r="AB86" s="77" t="s">
        <v>1806</v>
      </c>
      <c r="AC86" s="77" t="s">
        <v>96</v>
      </c>
      <c r="AD86" s="77" t="s">
        <v>96</v>
      </c>
      <c r="AE86" s="82" t="s">
        <v>96</v>
      </c>
      <c r="AF86" s="82" t="s">
        <v>96</v>
      </c>
      <c r="AG86" s="82" t="s">
        <v>96</v>
      </c>
      <c r="AH86" s="77"/>
      <c r="AI86" s="77"/>
      <c r="AJ86" s="77"/>
      <c r="AK86" s="77"/>
      <c r="AL86" s="82"/>
      <c r="AM86" s="82"/>
      <c r="AN86" s="82"/>
      <c r="AO86" s="77"/>
      <c r="AP86" s="77"/>
      <c r="AQ86" s="77"/>
      <c r="AR86" s="77"/>
      <c r="AS86" s="82"/>
      <c r="AT86" s="82"/>
      <c r="AU86" s="82"/>
      <c r="AV86" s="77"/>
      <c r="AW86" s="77"/>
      <c r="AX86" s="78">
        <v>17.37</v>
      </c>
      <c r="AY86" s="78">
        <v>6216</v>
      </c>
      <c r="AZ86" s="47" t="str">
        <f t="shared" si="20"/>
        <v>NA</v>
      </c>
      <c r="BA86" s="47" t="str">
        <f t="shared" si="21"/>
        <v>80 YR</v>
      </c>
      <c r="BB86" s="43" t="str">
        <f t="shared" si="19"/>
        <v>NA</v>
      </c>
      <c r="BC86" s="43" t="str">
        <f t="shared" si="22"/>
        <v>NA</v>
      </c>
      <c r="BD86" s="43">
        <f t="shared" si="23"/>
        <v>0</v>
      </c>
      <c r="BE86" s="48" t="e">
        <f t="shared" si="24"/>
        <v>#VALUE!</v>
      </c>
      <c r="BF86" s="49">
        <f t="shared" si="29"/>
        <v>0</v>
      </c>
      <c r="BG86" s="43" t="str">
        <f t="shared" si="25"/>
        <v>HELENA CERPA PINOCHET</v>
      </c>
      <c r="BH86" s="43" t="str">
        <f t="shared" si="26"/>
        <v>HELENA CERPA PINOCHET - HDM MAGNOLIA</v>
      </c>
      <c r="BI86" s="43" t="e">
        <f>VLOOKUP(BG86,Equipos!$A$2:$B$105,2,0)</f>
        <v>#N/A</v>
      </c>
      <c r="BJ86" s="43" t="str">
        <f t="shared" si="27"/>
        <v>03:49:34</v>
      </c>
      <c r="BK86" s="43" t="e">
        <f>VLOOKUP(BG86,'Base Jinetes FEI'!$M$5:$N$341,2,0)</f>
        <v>#N/A</v>
      </c>
      <c r="BL86" s="43" t="e">
        <f>VLOOKUP(BG86,'Base Jinetes FEI'!$M$5:$O$341,3,0)</f>
        <v>#N/A</v>
      </c>
      <c r="BN86" s="43">
        <f t="shared" si="28"/>
        <v>0</v>
      </c>
      <c r="BO86" s="43">
        <v>86</v>
      </c>
    </row>
    <row r="87" spans="1:67" ht="14.4" x14ac:dyDescent="0.3">
      <c r="A87" s="43" t="str">
        <f t="shared" si="30"/>
        <v>LLAYLLAY 19 I</v>
      </c>
      <c r="B87" s="43" t="str">
        <f t="shared" si="31"/>
        <v>NAC</v>
      </c>
      <c r="C87" s="43">
        <v>60</v>
      </c>
      <c r="D87" s="43">
        <v>60</v>
      </c>
      <c r="E87" s="43" t="s">
        <v>51</v>
      </c>
      <c r="F87" s="83" t="s">
        <v>106</v>
      </c>
      <c r="G87" s="84" t="s">
        <v>95</v>
      </c>
      <c r="H87" s="85" t="s">
        <v>96</v>
      </c>
      <c r="I87" s="85" t="s">
        <v>96</v>
      </c>
      <c r="J87" s="84" t="s">
        <v>1138</v>
      </c>
      <c r="K87" s="86" t="s">
        <v>189</v>
      </c>
      <c r="L87" s="84" t="s">
        <v>200</v>
      </c>
      <c r="M87" s="84" t="s">
        <v>388</v>
      </c>
      <c r="N87" s="88" t="s">
        <v>389</v>
      </c>
      <c r="O87" s="85"/>
      <c r="P87" s="85" t="s">
        <v>96</v>
      </c>
      <c r="Q87" s="85"/>
      <c r="R87" s="85" t="s">
        <v>96</v>
      </c>
      <c r="S87" s="84" t="s">
        <v>97</v>
      </c>
      <c r="T87" s="85" t="s">
        <v>96</v>
      </c>
      <c r="U87" s="85" t="s">
        <v>911</v>
      </c>
      <c r="V87" s="85" t="s">
        <v>1807</v>
      </c>
      <c r="W87" s="85" t="s">
        <v>1808</v>
      </c>
      <c r="X87" s="89" t="s">
        <v>766</v>
      </c>
      <c r="Y87" s="89" t="s">
        <v>665</v>
      </c>
      <c r="Z87" s="89" t="s">
        <v>1809</v>
      </c>
      <c r="AA87" s="84"/>
      <c r="AB87" s="84" t="s">
        <v>744</v>
      </c>
      <c r="AC87" s="84" t="s">
        <v>1810</v>
      </c>
      <c r="AD87" s="84" t="s">
        <v>1175</v>
      </c>
      <c r="AE87" s="89" t="s">
        <v>808</v>
      </c>
      <c r="AF87" s="89" t="s">
        <v>298</v>
      </c>
      <c r="AG87" s="89" t="s">
        <v>1811</v>
      </c>
      <c r="AH87" s="84"/>
      <c r="AI87" s="84" t="s">
        <v>1812</v>
      </c>
      <c r="AJ87" s="84" t="s">
        <v>1813</v>
      </c>
      <c r="AK87" s="84" t="s">
        <v>1814</v>
      </c>
      <c r="AL87" s="89" t="s">
        <v>949</v>
      </c>
      <c r="AM87" s="89" t="s">
        <v>1815</v>
      </c>
      <c r="AN87" s="89" t="s">
        <v>1816</v>
      </c>
      <c r="AO87" s="84"/>
      <c r="AP87" s="84"/>
      <c r="AQ87" s="84"/>
      <c r="AR87" s="84"/>
      <c r="AS87" s="89"/>
      <c r="AT87" s="89"/>
      <c r="AU87" s="89"/>
      <c r="AV87" s="84"/>
      <c r="AW87" s="84"/>
      <c r="AX87" s="85">
        <v>17.02</v>
      </c>
      <c r="AY87" s="85">
        <v>12691</v>
      </c>
      <c r="AZ87" s="47">
        <f t="shared" si="20"/>
        <v>12691</v>
      </c>
      <c r="BA87" s="47" t="str">
        <f t="shared" si="21"/>
        <v>60 AD</v>
      </c>
      <c r="BB87" s="43">
        <f>IF(G87="R",RANK(AZ87,$AZ$87:$AZ$89,1), "NA")</f>
        <v>1</v>
      </c>
      <c r="BC87" s="43" t="str">
        <f t="shared" si="22"/>
        <v>03:31:31</v>
      </c>
      <c r="BD87" s="43">
        <f t="shared" si="23"/>
        <v>200</v>
      </c>
      <c r="BE87" s="48">
        <f t="shared" si="24"/>
        <v>0</v>
      </c>
      <c r="BF87" s="49">
        <f t="shared" si="29"/>
        <v>260</v>
      </c>
      <c r="BG87" s="43" t="str">
        <f t="shared" si="25"/>
        <v>ESTEBAN OLIVARES OSORIO</v>
      </c>
      <c r="BH87" s="43" t="str">
        <f t="shared" si="26"/>
        <v>ESTEBAN OLIVARES OSORIO - KALUKA</v>
      </c>
      <c r="BI87" s="43" t="e">
        <f>VLOOKUP(BG87,Equipos!$A$2:$B$105,2,0)</f>
        <v>#N/A</v>
      </c>
      <c r="BJ87" s="43" t="str">
        <f t="shared" si="27"/>
        <v>03:31:31</v>
      </c>
      <c r="BK87" s="43" t="e">
        <f>VLOOKUP(BG87,'Base Jinetes FEI'!$M$5:$N$341,2,0)</f>
        <v>#N/A</v>
      </c>
      <c r="BL87" s="43" t="e">
        <f>VLOOKUP(BG87,'Base Jinetes FEI'!$M$5:$O$341,3,0)</f>
        <v>#N/A</v>
      </c>
      <c r="BN87" s="43">
        <f t="shared" si="28"/>
        <v>1</v>
      </c>
      <c r="BO87" s="43">
        <v>87</v>
      </c>
    </row>
    <row r="88" spans="1:67" ht="14.4" x14ac:dyDescent="0.3">
      <c r="A88" s="43" t="str">
        <f t="shared" si="30"/>
        <v>LLAYLLAY 19 I</v>
      </c>
      <c r="B88" s="43" t="str">
        <f t="shared" si="31"/>
        <v>NAC</v>
      </c>
      <c r="C88" s="43">
        <f t="shared" si="32"/>
        <v>60</v>
      </c>
      <c r="D88" s="43">
        <f t="shared" si="32"/>
        <v>60</v>
      </c>
      <c r="E88" s="43" t="s">
        <v>51</v>
      </c>
      <c r="F88" s="83" t="s">
        <v>107</v>
      </c>
      <c r="G88" s="84" t="s">
        <v>95</v>
      </c>
      <c r="H88" s="85" t="s">
        <v>96</v>
      </c>
      <c r="I88" s="85" t="s">
        <v>96</v>
      </c>
      <c r="J88" s="84"/>
      <c r="K88" s="87" t="s">
        <v>1817</v>
      </c>
      <c r="L88" s="84" t="s">
        <v>1818</v>
      </c>
      <c r="M88" s="84"/>
      <c r="N88" s="88" t="s">
        <v>1819</v>
      </c>
      <c r="O88" s="85"/>
      <c r="P88" s="85" t="s">
        <v>96</v>
      </c>
      <c r="Q88" s="85"/>
      <c r="R88" s="85" t="s">
        <v>96</v>
      </c>
      <c r="S88" s="84" t="s">
        <v>97</v>
      </c>
      <c r="T88" s="85" t="s">
        <v>96</v>
      </c>
      <c r="U88" s="85" t="s">
        <v>911</v>
      </c>
      <c r="V88" s="85" t="s">
        <v>1820</v>
      </c>
      <c r="W88" s="85" t="s">
        <v>1821</v>
      </c>
      <c r="X88" s="89" t="s">
        <v>996</v>
      </c>
      <c r="Y88" s="89" t="s">
        <v>280</v>
      </c>
      <c r="Z88" s="89" t="s">
        <v>1822</v>
      </c>
      <c r="AA88" s="84"/>
      <c r="AB88" s="84" t="s">
        <v>620</v>
      </c>
      <c r="AC88" s="84" t="s">
        <v>1823</v>
      </c>
      <c r="AD88" s="84" t="s">
        <v>1824</v>
      </c>
      <c r="AE88" s="89" t="s">
        <v>1268</v>
      </c>
      <c r="AF88" s="89" t="s">
        <v>877</v>
      </c>
      <c r="AG88" s="89" t="s">
        <v>1108</v>
      </c>
      <c r="AH88" s="84"/>
      <c r="AI88" s="84" t="s">
        <v>1825</v>
      </c>
      <c r="AJ88" s="84" t="s">
        <v>1826</v>
      </c>
      <c r="AK88" s="84" t="s">
        <v>1827</v>
      </c>
      <c r="AL88" s="89" t="s">
        <v>619</v>
      </c>
      <c r="AM88" s="89" t="s">
        <v>1213</v>
      </c>
      <c r="AN88" s="89" t="s">
        <v>1828</v>
      </c>
      <c r="AO88" s="84"/>
      <c r="AP88" s="84"/>
      <c r="AQ88" s="84"/>
      <c r="AR88" s="84"/>
      <c r="AS88" s="89"/>
      <c r="AT88" s="89"/>
      <c r="AU88" s="89"/>
      <c r="AV88" s="84"/>
      <c r="AW88" s="84"/>
      <c r="AX88" s="85">
        <v>17.010000000000002</v>
      </c>
      <c r="AY88" s="85">
        <v>12695</v>
      </c>
      <c r="AZ88" s="47">
        <f t="shared" si="20"/>
        <v>12695</v>
      </c>
      <c r="BA88" s="47" t="str">
        <f t="shared" si="21"/>
        <v>60 AD</v>
      </c>
      <c r="BB88" s="43">
        <f t="shared" ref="BB88:BB89" si="34">IF(G88="R",RANK(AZ88,$AZ$87:$AZ$89,1), "NA")</f>
        <v>2</v>
      </c>
      <c r="BC88" s="43" t="str">
        <f t="shared" si="22"/>
        <v>03:31:35</v>
      </c>
      <c r="BD88" s="43">
        <f t="shared" si="23"/>
        <v>195</v>
      </c>
      <c r="BE88" s="48">
        <f t="shared" si="24"/>
        <v>-6.6666666666666666E-2</v>
      </c>
      <c r="BF88" s="49">
        <f t="shared" si="29"/>
        <v>254.93333333333334</v>
      </c>
      <c r="BG88" s="43" t="str">
        <f t="shared" si="25"/>
        <v>ALEXIS  HENRIQUEZ RAMIREZ</v>
      </c>
      <c r="BH88" s="43" t="str">
        <f t="shared" si="26"/>
        <v>ALEXIS  HENRIQUEZ RAMIREZ - ODALISCA</v>
      </c>
      <c r="BI88" s="43" t="e">
        <f>VLOOKUP(BG88,Equipos!$A$2:$B$105,2,0)</f>
        <v>#N/A</v>
      </c>
      <c r="BJ88" s="43" t="str">
        <f t="shared" si="27"/>
        <v>03:31:31</v>
      </c>
      <c r="BK88" s="43" t="e">
        <f>VLOOKUP(BG88,'Base Jinetes FEI'!$M$5:$N$341,2,0)</f>
        <v>#N/A</v>
      </c>
      <c r="BL88" s="43" t="e">
        <f>VLOOKUP(BG88,'Base Jinetes FEI'!$M$5:$O$341,3,0)</f>
        <v>#N/A</v>
      </c>
      <c r="BN88" s="43">
        <f t="shared" si="28"/>
        <v>1</v>
      </c>
      <c r="BO88" s="43">
        <v>88</v>
      </c>
    </row>
    <row r="89" spans="1:67" ht="14.4" x14ac:dyDescent="0.3">
      <c r="A89" s="43" t="str">
        <f t="shared" si="30"/>
        <v>LLAYLLAY 19 I</v>
      </c>
      <c r="B89" s="43" t="str">
        <f t="shared" si="31"/>
        <v>NAC</v>
      </c>
      <c r="C89" s="43">
        <f t="shared" si="32"/>
        <v>60</v>
      </c>
      <c r="D89" s="43">
        <f t="shared" si="32"/>
        <v>60</v>
      </c>
      <c r="E89" s="43" t="s">
        <v>51</v>
      </c>
      <c r="F89" s="83" t="s">
        <v>109</v>
      </c>
      <c r="G89" s="84" t="s">
        <v>95</v>
      </c>
      <c r="H89" s="85" t="s">
        <v>96</v>
      </c>
      <c r="I89" s="85" t="s">
        <v>96</v>
      </c>
      <c r="J89" s="84"/>
      <c r="K89" s="86" t="s">
        <v>447</v>
      </c>
      <c r="L89" s="84" t="s">
        <v>448</v>
      </c>
      <c r="M89" s="84"/>
      <c r="N89" s="88" t="s">
        <v>439</v>
      </c>
      <c r="O89" s="85"/>
      <c r="P89" s="85" t="s">
        <v>96</v>
      </c>
      <c r="Q89" s="85"/>
      <c r="R89" s="85" t="s">
        <v>96</v>
      </c>
      <c r="S89" s="84" t="s">
        <v>97</v>
      </c>
      <c r="T89" s="85" t="s">
        <v>96</v>
      </c>
      <c r="U89" s="85" t="s">
        <v>911</v>
      </c>
      <c r="V89" s="85" t="s">
        <v>1829</v>
      </c>
      <c r="W89" s="85" t="s">
        <v>1830</v>
      </c>
      <c r="X89" s="89" t="s">
        <v>802</v>
      </c>
      <c r="Y89" s="89" t="s">
        <v>632</v>
      </c>
      <c r="Z89" s="89" t="s">
        <v>1831</v>
      </c>
      <c r="AA89" s="84"/>
      <c r="AB89" s="84" t="s">
        <v>1832</v>
      </c>
      <c r="AC89" s="84" t="s">
        <v>1833</v>
      </c>
      <c r="AD89" s="84" t="s">
        <v>311</v>
      </c>
      <c r="AE89" s="89" t="s">
        <v>1149</v>
      </c>
      <c r="AF89" s="89" t="s">
        <v>499</v>
      </c>
      <c r="AG89" s="89" t="s">
        <v>1834</v>
      </c>
      <c r="AH89" s="84"/>
      <c r="AI89" s="84" t="s">
        <v>1835</v>
      </c>
      <c r="AJ89" s="84" t="s">
        <v>1836</v>
      </c>
      <c r="AK89" s="84" t="s">
        <v>1837</v>
      </c>
      <c r="AL89" s="89" t="s">
        <v>767</v>
      </c>
      <c r="AM89" s="89" t="s">
        <v>512</v>
      </c>
      <c r="AN89" s="89" t="s">
        <v>1838</v>
      </c>
      <c r="AO89" s="84"/>
      <c r="AP89" s="84"/>
      <c r="AQ89" s="84"/>
      <c r="AR89" s="84"/>
      <c r="AS89" s="89"/>
      <c r="AT89" s="89"/>
      <c r="AU89" s="89"/>
      <c r="AV89" s="84"/>
      <c r="AW89" s="84"/>
      <c r="AX89" s="85">
        <v>16.57</v>
      </c>
      <c r="AY89" s="85">
        <v>13038</v>
      </c>
      <c r="AZ89" s="47">
        <f t="shared" si="20"/>
        <v>13038</v>
      </c>
      <c r="BA89" s="47" t="str">
        <f t="shared" si="21"/>
        <v>60 AD</v>
      </c>
      <c r="BB89" s="43">
        <f t="shared" si="34"/>
        <v>3</v>
      </c>
      <c r="BC89" s="43" t="str">
        <f t="shared" si="22"/>
        <v>03:37:18</v>
      </c>
      <c r="BD89" s="43">
        <f t="shared" si="23"/>
        <v>190</v>
      </c>
      <c r="BE89" s="48">
        <f t="shared" si="24"/>
        <v>-5.7833333333333332</v>
      </c>
      <c r="BF89" s="49">
        <f t="shared" si="29"/>
        <v>244.21666666666667</v>
      </c>
      <c r="BG89" s="43" t="str">
        <f t="shared" si="25"/>
        <v>FERNANDO DE PEÑA</v>
      </c>
      <c r="BH89" s="43" t="str">
        <f t="shared" si="26"/>
        <v>FERNANDO DE PEÑA - ANCAR SHAZAM</v>
      </c>
      <c r="BI89" s="43" t="e">
        <f>VLOOKUP(BG89,Equipos!$A$2:$B$105,2,0)</f>
        <v>#N/A</v>
      </c>
      <c r="BJ89" s="43" t="str">
        <f t="shared" si="27"/>
        <v>03:31:31</v>
      </c>
      <c r="BK89" s="43" t="e">
        <f>VLOOKUP(BG89,'Base Jinetes FEI'!$M$5:$N$341,2,0)</f>
        <v>#N/A</v>
      </c>
      <c r="BL89" s="43" t="e">
        <f>VLOOKUP(BG89,'Base Jinetes FEI'!$M$5:$O$341,3,0)</f>
        <v>#N/A</v>
      </c>
      <c r="BN89" s="43">
        <f t="shared" si="28"/>
        <v>1</v>
      </c>
      <c r="BO89" s="43">
        <v>89</v>
      </c>
    </row>
    <row r="90" spans="1:67" ht="14.4" customHeight="1" x14ac:dyDescent="0.3">
      <c r="A90" s="43" t="str">
        <f t="shared" si="30"/>
        <v>LLAYLLAY 19 I</v>
      </c>
      <c r="B90" s="43" t="str">
        <f t="shared" si="31"/>
        <v>NAC</v>
      </c>
      <c r="C90" s="43">
        <v>40</v>
      </c>
      <c r="D90" s="43">
        <v>40</v>
      </c>
      <c r="E90" s="43" t="s">
        <v>51</v>
      </c>
      <c r="F90" s="90" t="s">
        <v>106</v>
      </c>
      <c r="G90" s="91" t="s">
        <v>95</v>
      </c>
      <c r="H90" s="92" t="s">
        <v>96</v>
      </c>
      <c r="I90" s="92" t="s">
        <v>96</v>
      </c>
      <c r="J90" s="91"/>
      <c r="K90" s="136" t="s">
        <v>3034</v>
      </c>
      <c r="L90" s="137" t="s">
        <v>3035</v>
      </c>
      <c r="M90" s="91"/>
      <c r="N90" s="95" t="s">
        <v>65</v>
      </c>
      <c r="O90" s="92"/>
      <c r="P90" s="92" t="s">
        <v>96</v>
      </c>
      <c r="Q90" s="92"/>
      <c r="R90" s="92" t="s">
        <v>96</v>
      </c>
      <c r="S90" s="91" t="s">
        <v>97</v>
      </c>
      <c r="T90" s="92" t="s">
        <v>96</v>
      </c>
      <c r="U90" s="92" t="s">
        <v>745</v>
      </c>
      <c r="V90" s="92" t="s">
        <v>1839</v>
      </c>
      <c r="W90" s="92" t="s">
        <v>1840</v>
      </c>
      <c r="X90" s="96" t="s">
        <v>1841</v>
      </c>
      <c r="Y90" s="96" t="s">
        <v>1842</v>
      </c>
      <c r="Z90" s="96" t="s">
        <v>1843</v>
      </c>
      <c r="AA90" s="91"/>
      <c r="AB90" s="91" t="s">
        <v>1844</v>
      </c>
      <c r="AC90" s="91" t="s">
        <v>1845</v>
      </c>
      <c r="AD90" s="91" t="s">
        <v>1846</v>
      </c>
      <c r="AE90" s="96" t="s">
        <v>1847</v>
      </c>
      <c r="AF90" s="96" t="s">
        <v>904</v>
      </c>
      <c r="AG90" s="96" t="s">
        <v>1848</v>
      </c>
      <c r="AH90" s="91"/>
      <c r="AI90" s="91"/>
      <c r="AJ90" s="91"/>
      <c r="AK90" s="91"/>
      <c r="AL90" s="96"/>
      <c r="AM90" s="96"/>
      <c r="AN90" s="96"/>
      <c r="AO90" s="91"/>
      <c r="AP90" s="91"/>
      <c r="AQ90" s="91"/>
      <c r="AR90" s="91"/>
      <c r="AS90" s="96"/>
      <c r="AT90" s="96"/>
      <c r="AU90" s="96"/>
      <c r="AV90" s="91"/>
      <c r="AW90" s="91"/>
      <c r="AX90" s="92">
        <v>20.05</v>
      </c>
      <c r="AY90" s="92">
        <v>7182</v>
      </c>
      <c r="AZ90" s="47">
        <f t="shared" si="20"/>
        <v>7182</v>
      </c>
      <c r="BA90" s="47" t="str">
        <f t="shared" si="21"/>
        <v>40 AD</v>
      </c>
      <c r="BB90" s="43">
        <f>IF(G90="R",RANK(AZ90,$AZ$90:$AZ$115,1), "NA")</f>
        <v>1</v>
      </c>
      <c r="BC90" s="43" t="str">
        <f t="shared" si="22"/>
        <v>01:59:42</v>
      </c>
      <c r="BD90" s="43">
        <f t="shared" si="23"/>
        <v>200</v>
      </c>
      <c r="BE90" s="48">
        <f t="shared" si="24"/>
        <v>0</v>
      </c>
      <c r="BF90" s="49">
        <f t="shared" si="29"/>
        <v>240</v>
      </c>
      <c r="BG90" s="43" t="str">
        <f t="shared" si="25"/>
        <v>GUILLERMO  TORO TASSARA</v>
      </c>
      <c r="BH90" s="43" t="str">
        <f t="shared" si="26"/>
        <v>GUILLERMO  TORO TASSARA - ROBLE</v>
      </c>
      <c r="BI90" s="43" t="e">
        <f>VLOOKUP(BG90,Equipos!$A$2:$B$105,2,0)</f>
        <v>#N/A</v>
      </c>
      <c r="BJ90" s="43" t="str">
        <f t="shared" si="27"/>
        <v>01:59:42</v>
      </c>
      <c r="BK90" s="43" t="e">
        <f>VLOOKUP(BG90,'Base Jinetes FEI'!$M$5:$N$341,2,0)</f>
        <v>#N/A</v>
      </c>
      <c r="BL90" s="43" t="e">
        <f>VLOOKUP(BG90,'Base Jinetes FEI'!$M$5:$O$341,3,0)</f>
        <v>#N/A</v>
      </c>
      <c r="BN90" s="43">
        <f t="shared" si="28"/>
        <v>1</v>
      </c>
      <c r="BO90" s="43">
        <v>90</v>
      </c>
    </row>
    <row r="91" spans="1:67" ht="14.4" customHeight="1" x14ac:dyDescent="0.3">
      <c r="A91" s="43" t="str">
        <f t="shared" si="30"/>
        <v>LLAYLLAY 19 I</v>
      </c>
      <c r="B91" s="43" t="str">
        <f t="shared" si="31"/>
        <v>NAC</v>
      </c>
      <c r="C91" s="43">
        <f t="shared" si="32"/>
        <v>40</v>
      </c>
      <c r="D91" s="43">
        <f t="shared" si="32"/>
        <v>40</v>
      </c>
      <c r="E91" s="43" t="str">
        <f t="shared" si="33"/>
        <v>AD</v>
      </c>
      <c r="F91" s="90" t="s">
        <v>107</v>
      </c>
      <c r="G91" s="91" t="s">
        <v>95</v>
      </c>
      <c r="H91" s="92" t="s">
        <v>96</v>
      </c>
      <c r="I91" s="92" t="s">
        <v>96</v>
      </c>
      <c r="J91" s="91" t="s">
        <v>1849</v>
      </c>
      <c r="K91" s="94" t="s">
        <v>1050</v>
      </c>
      <c r="L91" s="91" t="s">
        <v>362</v>
      </c>
      <c r="M91" s="91" t="s">
        <v>274</v>
      </c>
      <c r="N91" s="95" t="s">
        <v>760</v>
      </c>
      <c r="O91" s="92"/>
      <c r="P91" s="92" t="s">
        <v>96</v>
      </c>
      <c r="Q91" s="92"/>
      <c r="R91" s="92" t="s">
        <v>96</v>
      </c>
      <c r="S91" s="91" t="s">
        <v>97</v>
      </c>
      <c r="T91" s="92" t="s">
        <v>96</v>
      </c>
      <c r="U91" s="92" t="s">
        <v>745</v>
      </c>
      <c r="V91" s="92" t="s">
        <v>932</v>
      </c>
      <c r="W91" s="92" t="s">
        <v>622</v>
      </c>
      <c r="X91" s="96" t="s">
        <v>552</v>
      </c>
      <c r="Y91" s="96" t="s">
        <v>602</v>
      </c>
      <c r="Z91" s="96" t="s">
        <v>621</v>
      </c>
      <c r="AA91" s="91"/>
      <c r="AB91" s="91" t="s">
        <v>1850</v>
      </c>
      <c r="AC91" s="91" t="s">
        <v>1851</v>
      </c>
      <c r="AD91" s="91" t="s">
        <v>1852</v>
      </c>
      <c r="AE91" s="96" t="s">
        <v>1853</v>
      </c>
      <c r="AF91" s="96" t="s">
        <v>503</v>
      </c>
      <c r="AG91" s="96" t="s">
        <v>705</v>
      </c>
      <c r="AH91" s="91"/>
      <c r="AI91" s="91"/>
      <c r="AJ91" s="91"/>
      <c r="AK91" s="91"/>
      <c r="AL91" s="96"/>
      <c r="AM91" s="96"/>
      <c r="AN91" s="96"/>
      <c r="AO91" s="91"/>
      <c r="AP91" s="91"/>
      <c r="AQ91" s="91"/>
      <c r="AR91" s="91"/>
      <c r="AS91" s="96"/>
      <c r="AT91" s="96"/>
      <c r="AU91" s="96"/>
      <c r="AV91" s="91"/>
      <c r="AW91" s="91"/>
      <c r="AX91" s="92">
        <v>19.02</v>
      </c>
      <c r="AY91" s="92">
        <v>7572</v>
      </c>
      <c r="AZ91" s="47">
        <f t="shared" si="20"/>
        <v>7572</v>
      </c>
      <c r="BA91" s="47" t="str">
        <f t="shared" si="21"/>
        <v>40 AD</v>
      </c>
      <c r="BB91" s="43">
        <f t="shared" ref="BB91:BB115" si="35">IF(G91="R",RANK(AZ91,$AZ$90:$AZ$115,1), "NA")</f>
        <v>2</v>
      </c>
      <c r="BC91" s="43" t="str">
        <f t="shared" si="22"/>
        <v>02:06:12</v>
      </c>
      <c r="BD91" s="43">
        <f t="shared" si="23"/>
        <v>195</v>
      </c>
      <c r="BE91" s="48">
        <f t="shared" si="24"/>
        <v>-6.5</v>
      </c>
      <c r="BF91" s="49">
        <f t="shared" si="29"/>
        <v>228.5</v>
      </c>
      <c r="BG91" s="43" t="str">
        <f t="shared" si="25"/>
        <v>MARIA IGNACIA SAT YABER</v>
      </c>
      <c r="BH91" s="43" t="str">
        <f t="shared" si="26"/>
        <v>MARIA IGNACIA SAT YABER - COPIHUE</v>
      </c>
      <c r="BI91" s="43" t="str">
        <f>VLOOKUP(BG91,Equipos!$A$2:$B$105,2,0)</f>
        <v>RINCONADA B</v>
      </c>
      <c r="BJ91" s="43" t="str">
        <f t="shared" si="27"/>
        <v>01:59:42</v>
      </c>
      <c r="BK91" s="43" t="e">
        <f>VLOOKUP(BG91,'Base Jinetes FEI'!$M$5:$N$341,2,0)</f>
        <v>#N/A</v>
      </c>
      <c r="BL91" s="43" t="e">
        <f>VLOOKUP(BG91,'Base Jinetes FEI'!$M$5:$O$341,3,0)</f>
        <v>#N/A</v>
      </c>
      <c r="BN91" s="43">
        <f t="shared" si="28"/>
        <v>1</v>
      </c>
      <c r="BO91" s="43">
        <v>91</v>
      </c>
    </row>
    <row r="92" spans="1:67" ht="14.4" customHeight="1" x14ac:dyDescent="0.3">
      <c r="A92" s="43" t="str">
        <f t="shared" si="30"/>
        <v>LLAYLLAY 19 I</v>
      </c>
      <c r="B92" s="43" t="str">
        <f t="shared" si="31"/>
        <v>NAC</v>
      </c>
      <c r="C92" s="43">
        <f t="shared" si="32"/>
        <v>40</v>
      </c>
      <c r="D92" s="43">
        <f t="shared" si="32"/>
        <v>40</v>
      </c>
      <c r="E92" s="43" t="str">
        <f t="shared" si="33"/>
        <v>AD</v>
      </c>
      <c r="F92" s="90" t="s">
        <v>109</v>
      </c>
      <c r="G92" s="91" t="s">
        <v>95</v>
      </c>
      <c r="H92" s="92" t="s">
        <v>96</v>
      </c>
      <c r="I92" s="92" t="s">
        <v>96</v>
      </c>
      <c r="J92" s="91"/>
      <c r="K92" s="93" t="s">
        <v>1854</v>
      </c>
      <c r="L92" s="91" t="s">
        <v>1855</v>
      </c>
      <c r="M92" s="91"/>
      <c r="N92" s="95" t="s">
        <v>1856</v>
      </c>
      <c r="O92" s="92"/>
      <c r="P92" s="92" t="s">
        <v>96</v>
      </c>
      <c r="Q92" s="92"/>
      <c r="R92" s="92" t="s">
        <v>96</v>
      </c>
      <c r="S92" s="91" t="s">
        <v>97</v>
      </c>
      <c r="T92" s="92" t="s">
        <v>96</v>
      </c>
      <c r="U92" s="92" t="s">
        <v>745</v>
      </c>
      <c r="V92" s="92" t="s">
        <v>1857</v>
      </c>
      <c r="W92" s="92" t="s">
        <v>1148</v>
      </c>
      <c r="X92" s="96" t="s">
        <v>1136</v>
      </c>
      <c r="Y92" s="96" t="s">
        <v>527</v>
      </c>
      <c r="Z92" s="96" t="s">
        <v>1858</v>
      </c>
      <c r="AA92" s="91"/>
      <c r="AB92" s="91" t="s">
        <v>1859</v>
      </c>
      <c r="AC92" s="91" t="s">
        <v>1860</v>
      </c>
      <c r="AD92" s="91" t="s">
        <v>1861</v>
      </c>
      <c r="AE92" s="96" t="s">
        <v>844</v>
      </c>
      <c r="AF92" s="96" t="s">
        <v>1144</v>
      </c>
      <c r="AG92" s="96" t="s">
        <v>1862</v>
      </c>
      <c r="AH92" s="91"/>
      <c r="AI92" s="91"/>
      <c r="AJ92" s="91"/>
      <c r="AK92" s="91"/>
      <c r="AL92" s="96"/>
      <c r="AM92" s="96"/>
      <c r="AN92" s="96"/>
      <c r="AO92" s="91"/>
      <c r="AP92" s="91"/>
      <c r="AQ92" s="91"/>
      <c r="AR92" s="91"/>
      <c r="AS92" s="96"/>
      <c r="AT92" s="96"/>
      <c r="AU92" s="96"/>
      <c r="AV92" s="91"/>
      <c r="AW92" s="91"/>
      <c r="AX92" s="92">
        <v>18.989999999999998</v>
      </c>
      <c r="AY92" s="92">
        <v>7584</v>
      </c>
      <c r="AZ92" s="47">
        <f t="shared" si="20"/>
        <v>7584</v>
      </c>
      <c r="BA92" s="47" t="str">
        <f t="shared" si="21"/>
        <v>40 AD</v>
      </c>
      <c r="BB92" s="43">
        <f t="shared" si="35"/>
        <v>3</v>
      </c>
      <c r="BC92" s="43" t="str">
        <f t="shared" si="22"/>
        <v>02:06:24</v>
      </c>
      <c r="BD92" s="43">
        <f t="shared" si="23"/>
        <v>190</v>
      </c>
      <c r="BE92" s="48">
        <f t="shared" si="24"/>
        <v>-6.7</v>
      </c>
      <c r="BF92" s="49">
        <f t="shared" si="29"/>
        <v>223.3</v>
      </c>
      <c r="BG92" s="43" t="str">
        <f t="shared" si="25"/>
        <v>ADRIANA PANTOJA CONTRERAA</v>
      </c>
      <c r="BH92" s="43" t="str">
        <f t="shared" si="26"/>
        <v>ADRIANA PANTOJA CONTRERAA - KALUHA</v>
      </c>
      <c r="BI92" s="43" t="str">
        <f>VLOOKUP(BG92,Equipos!$A$2:$B$105,2,0)</f>
        <v>SANDEK 2</v>
      </c>
      <c r="BJ92" s="43" t="str">
        <f t="shared" si="27"/>
        <v>01:59:42</v>
      </c>
      <c r="BK92" s="43" t="e">
        <f>VLOOKUP(BG92,'Base Jinetes FEI'!$M$5:$N$341,2,0)</f>
        <v>#N/A</v>
      </c>
      <c r="BL92" s="43" t="e">
        <f>VLOOKUP(BG92,'Base Jinetes FEI'!$M$5:$O$341,3,0)</f>
        <v>#N/A</v>
      </c>
      <c r="BN92" s="43">
        <f t="shared" si="28"/>
        <v>1</v>
      </c>
      <c r="BO92" s="43">
        <v>92</v>
      </c>
    </row>
    <row r="93" spans="1:67" ht="14.4" customHeight="1" x14ac:dyDescent="0.3">
      <c r="A93" s="43" t="str">
        <f t="shared" si="30"/>
        <v>LLAYLLAY 19 I</v>
      </c>
      <c r="B93" s="43" t="str">
        <f t="shared" si="31"/>
        <v>NAC</v>
      </c>
      <c r="C93" s="43">
        <f t="shared" si="32"/>
        <v>40</v>
      </c>
      <c r="D93" s="43">
        <f t="shared" si="32"/>
        <v>40</v>
      </c>
      <c r="E93" s="43" t="str">
        <f t="shared" si="33"/>
        <v>AD</v>
      </c>
      <c r="F93" s="90" t="s">
        <v>110</v>
      </c>
      <c r="G93" s="91" t="s">
        <v>95</v>
      </c>
      <c r="H93" s="92" t="s">
        <v>96</v>
      </c>
      <c r="I93" s="92" t="s">
        <v>96</v>
      </c>
      <c r="J93" s="91"/>
      <c r="K93" s="93" t="s">
        <v>920</v>
      </c>
      <c r="L93" s="91" t="s">
        <v>657</v>
      </c>
      <c r="M93" s="91"/>
      <c r="N93" s="95" t="s">
        <v>1165</v>
      </c>
      <c r="O93" s="92"/>
      <c r="P93" s="92" t="s">
        <v>96</v>
      </c>
      <c r="Q93" s="92"/>
      <c r="R93" s="92" t="s">
        <v>96</v>
      </c>
      <c r="S93" s="91" t="s">
        <v>97</v>
      </c>
      <c r="T93" s="92" t="s">
        <v>96</v>
      </c>
      <c r="U93" s="92" t="s">
        <v>745</v>
      </c>
      <c r="V93" s="92" t="s">
        <v>909</v>
      </c>
      <c r="W93" s="92" t="s">
        <v>1863</v>
      </c>
      <c r="X93" s="96" t="s">
        <v>288</v>
      </c>
      <c r="Y93" s="96" t="s">
        <v>804</v>
      </c>
      <c r="Z93" s="96" t="s">
        <v>289</v>
      </c>
      <c r="AA93" s="91"/>
      <c r="AB93" s="91" t="s">
        <v>1864</v>
      </c>
      <c r="AC93" s="91" t="s">
        <v>1865</v>
      </c>
      <c r="AD93" s="91" t="s">
        <v>1866</v>
      </c>
      <c r="AE93" s="96" t="s">
        <v>992</v>
      </c>
      <c r="AF93" s="96" t="s">
        <v>1867</v>
      </c>
      <c r="AG93" s="96" t="s">
        <v>1868</v>
      </c>
      <c r="AH93" s="91"/>
      <c r="AI93" s="91"/>
      <c r="AJ93" s="91"/>
      <c r="AK93" s="91"/>
      <c r="AL93" s="96"/>
      <c r="AM93" s="96"/>
      <c r="AN93" s="96"/>
      <c r="AO93" s="91"/>
      <c r="AP93" s="91"/>
      <c r="AQ93" s="91"/>
      <c r="AR93" s="91"/>
      <c r="AS93" s="96"/>
      <c r="AT93" s="96"/>
      <c r="AU93" s="96"/>
      <c r="AV93" s="91"/>
      <c r="AW93" s="91"/>
      <c r="AX93" s="92">
        <v>17.579999999999998</v>
      </c>
      <c r="AY93" s="92">
        <v>8193</v>
      </c>
      <c r="AZ93" s="47">
        <f t="shared" si="20"/>
        <v>8193</v>
      </c>
      <c r="BA93" s="47" t="str">
        <f t="shared" si="21"/>
        <v>40 AD</v>
      </c>
      <c r="BB93" s="43">
        <f t="shared" si="35"/>
        <v>4</v>
      </c>
      <c r="BC93" s="43" t="str">
        <f t="shared" si="22"/>
        <v>02:16:33</v>
      </c>
      <c r="BD93" s="43">
        <f t="shared" si="23"/>
        <v>185</v>
      </c>
      <c r="BE93" s="48">
        <f t="shared" si="24"/>
        <v>-16.850000000000001</v>
      </c>
      <c r="BF93" s="49">
        <f t="shared" si="29"/>
        <v>208.15</v>
      </c>
      <c r="BG93" s="43" t="str">
        <f t="shared" si="25"/>
        <v>JUAN GOMEZ</v>
      </c>
      <c r="BH93" s="43" t="str">
        <f t="shared" si="26"/>
        <v>JUAN GOMEZ - COCO</v>
      </c>
      <c r="BI93" s="43" t="str">
        <f>VLOOKUP(BG93,Equipos!$A$2:$B$105,2,0)</f>
        <v>SANDEK 2</v>
      </c>
      <c r="BJ93" s="43" t="str">
        <f t="shared" si="27"/>
        <v>01:59:42</v>
      </c>
      <c r="BK93" s="43" t="e">
        <f>VLOOKUP(BG93,'Base Jinetes FEI'!$M$5:$N$341,2,0)</f>
        <v>#N/A</v>
      </c>
      <c r="BL93" s="43" t="e">
        <f>VLOOKUP(BG93,'Base Jinetes FEI'!$M$5:$O$341,3,0)</f>
        <v>#N/A</v>
      </c>
      <c r="BN93" s="43">
        <f t="shared" si="28"/>
        <v>1</v>
      </c>
      <c r="BO93" s="43">
        <v>93</v>
      </c>
    </row>
    <row r="94" spans="1:67" ht="14.4" customHeight="1" x14ac:dyDescent="0.3">
      <c r="A94" s="43" t="str">
        <f t="shared" si="30"/>
        <v>LLAYLLAY 19 I</v>
      </c>
      <c r="B94" s="43" t="str">
        <f t="shared" si="31"/>
        <v>NAC</v>
      </c>
      <c r="C94" s="43">
        <f t="shared" si="32"/>
        <v>40</v>
      </c>
      <c r="D94" s="43">
        <f t="shared" si="32"/>
        <v>40</v>
      </c>
      <c r="E94" s="43" t="str">
        <f t="shared" si="33"/>
        <v>AD</v>
      </c>
      <c r="F94" s="90" t="s">
        <v>117</v>
      </c>
      <c r="G94" s="91" t="s">
        <v>95</v>
      </c>
      <c r="H94" s="92" t="s">
        <v>96</v>
      </c>
      <c r="I94" s="92" t="s">
        <v>96</v>
      </c>
      <c r="J94" s="91" t="s">
        <v>1869</v>
      </c>
      <c r="K94" s="93" t="s">
        <v>1026</v>
      </c>
      <c r="L94" s="91" t="s">
        <v>1027</v>
      </c>
      <c r="M94" s="91"/>
      <c r="N94" s="95" t="s">
        <v>243</v>
      </c>
      <c r="O94" s="92"/>
      <c r="P94" s="92" t="s">
        <v>96</v>
      </c>
      <c r="Q94" s="92"/>
      <c r="R94" s="92" t="s">
        <v>96</v>
      </c>
      <c r="S94" s="91" t="s">
        <v>97</v>
      </c>
      <c r="T94" s="92" t="s">
        <v>96</v>
      </c>
      <c r="U94" s="92" t="s">
        <v>745</v>
      </c>
      <c r="V94" s="92" t="s">
        <v>1870</v>
      </c>
      <c r="W94" s="92" t="s">
        <v>1871</v>
      </c>
      <c r="X94" s="96" t="s">
        <v>517</v>
      </c>
      <c r="Y94" s="96" t="s">
        <v>1001</v>
      </c>
      <c r="Z94" s="96" t="s">
        <v>518</v>
      </c>
      <c r="AA94" s="91"/>
      <c r="AB94" s="91" t="s">
        <v>1872</v>
      </c>
      <c r="AC94" s="91" t="s">
        <v>442</v>
      </c>
      <c r="AD94" s="91" t="s">
        <v>1873</v>
      </c>
      <c r="AE94" s="96" t="s">
        <v>582</v>
      </c>
      <c r="AF94" s="96" t="s">
        <v>549</v>
      </c>
      <c r="AG94" s="96" t="s">
        <v>651</v>
      </c>
      <c r="AH94" s="91"/>
      <c r="AI94" s="91"/>
      <c r="AJ94" s="91"/>
      <c r="AK94" s="91"/>
      <c r="AL94" s="96"/>
      <c r="AM94" s="96"/>
      <c r="AN94" s="96"/>
      <c r="AO94" s="91"/>
      <c r="AP94" s="91"/>
      <c r="AQ94" s="91"/>
      <c r="AR94" s="91"/>
      <c r="AS94" s="96"/>
      <c r="AT94" s="96"/>
      <c r="AU94" s="96"/>
      <c r="AV94" s="91"/>
      <c r="AW94" s="91"/>
      <c r="AX94" s="92">
        <v>15.38</v>
      </c>
      <c r="AY94" s="92">
        <v>9362</v>
      </c>
      <c r="AZ94" s="47">
        <f t="shared" si="20"/>
        <v>9362</v>
      </c>
      <c r="BA94" s="47" t="str">
        <f t="shared" si="21"/>
        <v>40 AD</v>
      </c>
      <c r="BB94" s="43">
        <f t="shared" si="35"/>
        <v>5</v>
      </c>
      <c r="BC94" s="43" t="str">
        <f t="shared" si="22"/>
        <v>02:36:02</v>
      </c>
      <c r="BD94" s="43">
        <f t="shared" si="23"/>
        <v>180</v>
      </c>
      <c r="BE94" s="48">
        <f t="shared" si="24"/>
        <v>-36.333333333333336</v>
      </c>
      <c r="BF94" s="49">
        <f t="shared" si="29"/>
        <v>183.66666666666666</v>
      </c>
      <c r="BG94" s="43" t="str">
        <f t="shared" si="25"/>
        <v>RENI  MULLER</v>
      </c>
      <c r="BH94" s="43" t="str">
        <f t="shared" si="26"/>
        <v>RENI  MULLER - LIBIYA</v>
      </c>
      <c r="BI94" s="43" t="str">
        <f>VLOOKUP(BG94,Equipos!$A$2:$B$105,2,0)</f>
        <v>KEHAILAN A</v>
      </c>
      <c r="BJ94" s="43" t="str">
        <f t="shared" si="27"/>
        <v>01:59:42</v>
      </c>
      <c r="BK94" s="43" t="e">
        <f>VLOOKUP(BG94,'Base Jinetes FEI'!$M$5:$N$341,2,0)</f>
        <v>#N/A</v>
      </c>
      <c r="BL94" s="43" t="e">
        <f>VLOOKUP(BG94,'Base Jinetes FEI'!$M$5:$O$341,3,0)</f>
        <v>#N/A</v>
      </c>
      <c r="BN94" s="43">
        <f t="shared" si="28"/>
        <v>1</v>
      </c>
      <c r="BO94" s="43">
        <v>94</v>
      </c>
    </row>
    <row r="95" spans="1:67" ht="14.4" customHeight="1" x14ac:dyDescent="0.3">
      <c r="A95" s="43" t="str">
        <f t="shared" si="30"/>
        <v>LLAYLLAY 19 I</v>
      </c>
      <c r="B95" s="43" t="str">
        <f t="shared" si="31"/>
        <v>NAC</v>
      </c>
      <c r="C95" s="43">
        <f t="shared" si="32"/>
        <v>40</v>
      </c>
      <c r="D95" s="43">
        <f t="shared" si="32"/>
        <v>40</v>
      </c>
      <c r="E95" s="43" t="str">
        <f t="shared" si="33"/>
        <v>AD</v>
      </c>
      <c r="F95" s="90" t="s">
        <v>122</v>
      </c>
      <c r="G95" s="91" t="s">
        <v>95</v>
      </c>
      <c r="H95" s="92" t="s">
        <v>96</v>
      </c>
      <c r="I95" s="92" t="s">
        <v>96</v>
      </c>
      <c r="J95" s="91" t="s">
        <v>1874</v>
      </c>
      <c r="K95" s="93" t="s">
        <v>513</v>
      </c>
      <c r="L95" s="91" t="s">
        <v>430</v>
      </c>
      <c r="M95" s="91"/>
      <c r="N95" s="95" t="s">
        <v>819</v>
      </c>
      <c r="O95" s="92"/>
      <c r="P95" s="92" t="s">
        <v>96</v>
      </c>
      <c r="Q95" s="92"/>
      <c r="R95" s="92" t="s">
        <v>96</v>
      </c>
      <c r="S95" s="91" t="s">
        <v>97</v>
      </c>
      <c r="T95" s="92" t="s">
        <v>96</v>
      </c>
      <c r="U95" s="92" t="s">
        <v>745</v>
      </c>
      <c r="V95" s="92" t="s">
        <v>1875</v>
      </c>
      <c r="W95" s="92" t="s">
        <v>1876</v>
      </c>
      <c r="X95" s="96" t="s">
        <v>530</v>
      </c>
      <c r="Y95" s="96" t="s">
        <v>1149</v>
      </c>
      <c r="Z95" s="96" t="s">
        <v>1877</v>
      </c>
      <c r="AA95" s="91"/>
      <c r="AB95" s="91" t="s">
        <v>1878</v>
      </c>
      <c r="AC95" s="91" t="s">
        <v>1879</v>
      </c>
      <c r="AD95" s="91" t="s">
        <v>1880</v>
      </c>
      <c r="AE95" s="96" t="s">
        <v>1674</v>
      </c>
      <c r="AF95" s="96" t="s">
        <v>882</v>
      </c>
      <c r="AG95" s="96" t="s">
        <v>1881</v>
      </c>
      <c r="AH95" s="91"/>
      <c r="AI95" s="91"/>
      <c r="AJ95" s="91"/>
      <c r="AK95" s="91"/>
      <c r="AL95" s="96"/>
      <c r="AM95" s="96"/>
      <c r="AN95" s="96"/>
      <c r="AO95" s="91"/>
      <c r="AP95" s="91"/>
      <c r="AQ95" s="91"/>
      <c r="AR95" s="91"/>
      <c r="AS95" s="96"/>
      <c r="AT95" s="96"/>
      <c r="AU95" s="96"/>
      <c r="AV95" s="91"/>
      <c r="AW95" s="91"/>
      <c r="AX95" s="92">
        <v>14.82</v>
      </c>
      <c r="AY95" s="92">
        <v>9715</v>
      </c>
      <c r="AZ95" s="47">
        <f t="shared" si="20"/>
        <v>9715</v>
      </c>
      <c r="BA95" s="47" t="str">
        <f t="shared" si="21"/>
        <v>40 AD</v>
      </c>
      <c r="BB95" s="43">
        <f t="shared" si="35"/>
        <v>6</v>
      </c>
      <c r="BC95" s="43" t="str">
        <f t="shared" si="22"/>
        <v>02:41:55</v>
      </c>
      <c r="BD95" s="43">
        <f t="shared" si="23"/>
        <v>175</v>
      </c>
      <c r="BE95" s="48">
        <f t="shared" si="24"/>
        <v>-42.216666666666669</v>
      </c>
      <c r="BF95" s="49">
        <f t="shared" si="29"/>
        <v>172.78333333333333</v>
      </c>
      <c r="BG95" s="43" t="str">
        <f t="shared" si="25"/>
        <v>MARIA CECILIA GODOY</v>
      </c>
      <c r="BH95" s="43" t="str">
        <f t="shared" si="26"/>
        <v>MARIA CECILIA GODOY - PS SIROCO</v>
      </c>
      <c r="BI95" s="43" t="str">
        <f>VLOOKUP(BG95,Equipos!$A$2:$B$105,2,0)</f>
        <v>EL SENDERO</v>
      </c>
      <c r="BJ95" s="43" t="str">
        <f t="shared" si="27"/>
        <v>01:59:42</v>
      </c>
      <c r="BK95" s="43" t="e">
        <f>VLOOKUP(BG95,'Base Jinetes FEI'!$M$5:$N$341,2,0)</f>
        <v>#N/A</v>
      </c>
      <c r="BL95" s="43" t="e">
        <f>VLOOKUP(BG95,'Base Jinetes FEI'!$M$5:$O$341,3,0)</f>
        <v>#N/A</v>
      </c>
      <c r="BN95" s="43">
        <f t="shared" si="28"/>
        <v>1</v>
      </c>
      <c r="BO95" s="43">
        <v>95</v>
      </c>
    </row>
    <row r="96" spans="1:67" ht="14.4" customHeight="1" x14ac:dyDescent="0.3">
      <c r="A96" s="43" t="str">
        <f t="shared" si="30"/>
        <v>LLAYLLAY 19 I</v>
      </c>
      <c r="B96" s="43" t="str">
        <f t="shared" si="31"/>
        <v>NAC</v>
      </c>
      <c r="C96" s="43">
        <f t="shared" si="32"/>
        <v>40</v>
      </c>
      <c r="D96" s="43">
        <f t="shared" si="32"/>
        <v>40</v>
      </c>
      <c r="E96" s="43" t="str">
        <f t="shared" si="33"/>
        <v>AD</v>
      </c>
      <c r="F96" s="90" t="s">
        <v>123</v>
      </c>
      <c r="G96" s="91" t="s">
        <v>95</v>
      </c>
      <c r="H96" s="92" t="s">
        <v>96</v>
      </c>
      <c r="I96" s="92" t="s">
        <v>96</v>
      </c>
      <c r="J96" s="91" t="s">
        <v>1068</v>
      </c>
      <c r="K96" s="93" t="s">
        <v>638</v>
      </c>
      <c r="L96" s="91" t="s">
        <v>421</v>
      </c>
      <c r="M96" s="91" t="s">
        <v>1882</v>
      </c>
      <c r="N96" s="95" t="s">
        <v>422</v>
      </c>
      <c r="O96" s="92"/>
      <c r="P96" s="92" t="s">
        <v>96</v>
      </c>
      <c r="Q96" s="92"/>
      <c r="R96" s="92" t="s">
        <v>96</v>
      </c>
      <c r="S96" s="91" t="s">
        <v>97</v>
      </c>
      <c r="T96" s="92" t="s">
        <v>96</v>
      </c>
      <c r="U96" s="92" t="s">
        <v>745</v>
      </c>
      <c r="V96" s="92" t="s">
        <v>1883</v>
      </c>
      <c r="W96" s="92" t="s">
        <v>1047</v>
      </c>
      <c r="X96" s="96" t="s">
        <v>1035</v>
      </c>
      <c r="Y96" s="96" t="s">
        <v>1884</v>
      </c>
      <c r="Z96" s="96" t="s">
        <v>454</v>
      </c>
      <c r="AA96" s="91"/>
      <c r="AB96" s="91" t="s">
        <v>1885</v>
      </c>
      <c r="AC96" s="91" t="s">
        <v>1886</v>
      </c>
      <c r="AD96" s="91" t="s">
        <v>1887</v>
      </c>
      <c r="AE96" s="96" t="s">
        <v>516</v>
      </c>
      <c r="AF96" s="96" t="s">
        <v>852</v>
      </c>
      <c r="AG96" s="96" t="s">
        <v>701</v>
      </c>
      <c r="AH96" s="91"/>
      <c r="AI96" s="91"/>
      <c r="AJ96" s="91"/>
      <c r="AK96" s="91"/>
      <c r="AL96" s="96"/>
      <c r="AM96" s="96"/>
      <c r="AN96" s="96"/>
      <c r="AO96" s="91"/>
      <c r="AP96" s="91"/>
      <c r="AQ96" s="91"/>
      <c r="AR96" s="91"/>
      <c r="AS96" s="96"/>
      <c r="AT96" s="96"/>
      <c r="AU96" s="96"/>
      <c r="AV96" s="91"/>
      <c r="AW96" s="91"/>
      <c r="AX96" s="92">
        <v>14.8</v>
      </c>
      <c r="AY96" s="92">
        <v>9732</v>
      </c>
      <c r="AZ96" s="47">
        <f t="shared" si="20"/>
        <v>9732</v>
      </c>
      <c r="BA96" s="47" t="str">
        <f t="shared" si="21"/>
        <v>40 AD</v>
      </c>
      <c r="BB96" s="43">
        <f t="shared" si="35"/>
        <v>7</v>
      </c>
      <c r="BC96" s="43" t="str">
        <f t="shared" si="22"/>
        <v>02:42:12</v>
      </c>
      <c r="BD96" s="43">
        <f t="shared" si="23"/>
        <v>170</v>
      </c>
      <c r="BE96" s="48">
        <f t="shared" si="24"/>
        <v>-42.5</v>
      </c>
      <c r="BF96" s="49">
        <f t="shared" si="29"/>
        <v>167.5</v>
      </c>
      <c r="BG96" s="43" t="str">
        <f t="shared" si="25"/>
        <v>SEBASTIAN SALINAS</v>
      </c>
      <c r="BH96" s="43" t="str">
        <f t="shared" si="26"/>
        <v>SEBASTIAN SALINAS - HF BATAL</v>
      </c>
      <c r="BI96" s="43" t="e">
        <f>VLOOKUP(BG96,Equipos!$A$2:$B$105,2,0)</f>
        <v>#N/A</v>
      </c>
      <c r="BJ96" s="43" t="str">
        <f t="shared" si="27"/>
        <v>01:59:42</v>
      </c>
      <c r="BK96" s="43" t="e">
        <f>VLOOKUP(BG96,'Base Jinetes FEI'!$M$5:$N$341,2,0)</f>
        <v>#N/A</v>
      </c>
      <c r="BL96" s="43" t="e">
        <f>VLOOKUP(BG96,'Base Jinetes FEI'!$M$5:$O$341,3,0)</f>
        <v>#N/A</v>
      </c>
      <c r="BN96" s="43">
        <f t="shared" si="28"/>
        <v>1</v>
      </c>
      <c r="BO96" s="43">
        <v>96</v>
      </c>
    </row>
    <row r="97" spans="1:67" ht="14.4" customHeight="1" x14ac:dyDescent="0.3">
      <c r="A97" s="43" t="str">
        <f t="shared" si="30"/>
        <v>LLAYLLAY 19 I</v>
      </c>
      <c r="B97" s="43" t="str">
        <f t="shared" si="31"/>
        <v>NAC</v>
      </c>
      <c r="C97" s="43">
        <f t="shared" si="32"/>
        <v>40</v>
      </c>
      <c r="D97" s="43">
        <f t="shared" si="32"/>
        <v>40</v>
      </c>
      <c r="E97" s="43" t="str">
        <f t="shared" si="33"/>
        <v>AD</v>
      </c>
      <c r="F97" s="90" t="s">
        <v>94</v>
      </c>
      <c r="G97" s="91" t="s">
        <v>95</v>
      </c>
      <c r="H97" s="92" t="s">
        <v>96</v>
      </c>
      <c r="I97" s="92" t="s">
        <v>96</v>
      </c>
      <c r="J97" s="91"/>
      <c r="K97" s="93" t="s">
        <v>434</v>
      </c>
      <c r="L97" s="91" t="s">
        <v>435</v>
      </c>
      <c r="M97" s="91" t="s">
        <v>160</v>
      </c>
      <c r="N97" s="95" t="s">
        <v>66</v>
      </c>
      <c r="O97" s="92"/>
      <c r="P97" s="92" t="s">
        <v>96</v>
      </c>
      <c r="Q97" s="92"/>
      <c r="R97" s="92" t="s">
        <v>96</v>
      </c>
      <c r="S97" s="91" t="s">
        <v>97</v>
      </c>
      <c r="T97" s="92" t="s">
        <v>96</v>
      </c>
      <c r="U97" s="92" t="s">
        <v>745</v>
      </c>
      <c r="V97" s="92" t="s">
        <v>1888</v>
      </c>
      <c r="W97" s="92" t="s">
        <v>1889</v>
      </c>
      <c r="X97" s="96" t="s">
        <v>1001</v>
      </c>
      <c r="Y97" s="96" t="s">
        <v>809</v>
      </c>
      <c r="Z97" s="96" t="s">
        <v>722</v>
      </c>
      <c r="AA97" s="91"/>
      <c r="AB97" s="91" t="s">
        <v>1890</v>
      </c>
      <c r="AC97" s="91" t="s">
        <v>1891</v>
      </c>
      <c r="AD97" s="91" t="s">
        <v>1892</v>
      </c>
      <c r="AE97" s="96" t="s">
        <v>634</v>
      </c>
      <c r="AF97" s="96" t="s">
        <v>1032</v>
      </c>
      <c r="AG97" s="96" t="s">
        <v>1893</v>
      </c>
      <c r="AH97" s="91"/>
      <c r="AI97" s="91"/>
      <c r="AJ97" s="91"/>
      <c r="AK97" s="91"/>
      <c r="AL97" s="96"/>
      <c r="AM97" s="96"/>
      <c r="AN97" s="96"/>
      <c r="AO97" s="91"/>
      <c r="AP97" s="91"/>
      <c r="AQ97" s="91"/>
      <c r="AR97" s="91"/>
      <c r="AS97" s="96"/>
      <c r="AT97" s="96"/>
      <c r="AU97" s="96"/>
      <c r="AV97" s="91"/>
      <c r="AW97" s="91"/>
      <c r="AX97" s="92">
        <v>14.7</v>
      </c>
      <c r="AY97" s="92">
        <v>9794</v>
      </c>
      <c r="AZ97" s="47">
        <f t="shared" si="20"/>
        <v>9794</v>
      </c>
      <c r="BA97" s="47" t="str">
        <f t="shared" si="21"/>
        <v>40 AD</v>
      </c>
      <c r="BB97" s="43">
        <f t="shared" si="35"/>
        <v>8</v>
      </c>
      <c r="BC97" s="43" t="str">
        <f t="shared" si="22"/>
        <v>02:43:14</v>
      </c>
      <c r="BD97" s="43">
        <f t="shared" si="23"/>
        <v>165</v>
      </c>
      <c r="BE97" s="48">
        <f t="shared" si="24"/>
        <v>-43.533333333333331</v>
      </c>
      <c r="BF97" s="49">
        <f t="shared" si="29"/>
        <v>161.46666666666667</v>
      </c>
      <c r="BG97" s="43" t="str">
        <f t="shared" si="25"/>
        <v>JUAN ALVARO GONZALEZ ASBUN</v>
      </c>
      <c r="BH97" s="43" t="str">
        <f t="shared" si="26"/>
        <v>JUAN ALVARO GONZALEZ ASBUN - ANCAR PERSEO</v>
      </c>
      <c r="BI97" s="43" t="str">
        <f>VLOOKUP(BG97,Equipos!$A$2:$B$105,2,0)</f>
        <v>EL SENDERO</v>
      </c>
      <c r="BJ97" s="43" t="str">
        <f t="shared" si="27"/>
        <v>01:59:42</v>
      </c>
      <c r="BK97" s="43" t="e">
        <f>VLOOKUP(BG97,'Base Jinetes FEI'!$M$5:$N$341,2,0)</f>
        <v>#N/A</v>
      </c>
      <c r="BL97" s="43" t="e">
        <f>VLOOKUP(BG97,'Base Jinetes FEI'!$M$5:$O$341,3,0)</f>
        <v>#N/A</v>
      </c>
      <c r="BN97" s="43">
        <f t="shared" si="28"/>
        <v>1</v>
      </c>
      <c r="BO97" s="43">
        <v>97</v>
      </c>
    </row>
    <row r="98" spans="1:67" ht="14.4" customHeight="1" x14ac:dyDescent="0.3">
      <c r="A98" s="43" t="str">
        <f t="shared" si="30"/>
        <v>LLAYLLAY 19 I</v>
      </c>
      <c r="B98" s="43" t="str">
        <f t="shared" si="31"/>
        <v>NAC</v>
      </c>
      <c r="C98" s="43">
        <f t="shared" si="32"/>
        <v>40</v>
      </c>
      <c r="D98" s="43">
        <f t="shared" si="32"/>
        <v>40</v>
      </c>
      <c r="E98" s="43" t="str">
        <f t="shared" si="33"/>
        <v>AD</v>
      </c>
      <c r="F98" s="90" t="s">
        <v>125</v>
      </c>
      <c r="G98" s="91" t="s">
        <v>95</v>
      </c>
      <c r="H98" s="92" t="s">
        <v>96</v>
      </c>
      <c r="I98" s="92" t="s">
        <v>96</v>
      </c>
      <c r="J98" s="91" t="s">
        <v>1070</v>
      </c>
      <c r="K98" s="93" t="s">
        <v>845</v>
      </c>
      <c r="L98" s="91" t="s">
        <v>369</v>
      </c>
      <c r="M98" s="91"/>
      <c r="N98" s="95" t="s">
        <v>1894</v>
      </c>
      <c r="O98" s="92"/>
      <c r="P98" s="92" t="s">
        <v>96</v>
      </c>
      <c r="Q98" s="92"/>
      <c r="R98" s="92" t="s">
        <v>96</v>
      </c>
      <c r="S98" s="91" t="s">
        <v>97</v>
      </c>
      <c r="T98" s="92" t="s">
        <v>96</v>
      </c>
      <c r="U98" s="92" t="s">
        <v>745</v>
      </c>
      <c r="V98" s="92" t="s">
        <v>1895</v>
      </c>
      <c r="W98" s="92" t="s">
        <v>1896</v>
      </c>
      <c r="X98" s="96" t="s">
        <v>934</v>
      </c>
      <c r="Y98" s="96" t="s">
        <v>537</v>
      </c>
      <c r="Z98" s="96" t="s">
        <v>935</v>
      </c>
      <c r="AA98" s="91"/>
      <c r="AB98" s="91" t="s">
        <v>1897</v>
      </c>
      <c r="AC98" s="91" t="s">
        <v>96</v>
      </c>
      <c r="AD98" s="91" t="s">
        <v>1898</v>
      </c>
      <c r="AE98" s="96" t="s">
        <v>1899</v>
      </c>
      <c r="AF98" s="96" t="s">
        <v>96</v>
      </c>
      <c r="AG98" s="96" t="s">
        <v>763</v>
      </c>
      <c r="AH98" s="91"/>
      <c r="AI98" s="91"/>
      <c r="AJ98" s="91"/>
      <c r="AK98" s="91"/>
      <c r="AL98" s="96"/>
      <c r="AM98" s="96"/>
      <c r="AN98" s="96"/>
      <c r="AO98" s="91"/>
      <c r="AP98" s="91"/>
      <c r="AQ98" s="91"/>
      <c r="AR98" s="91"/>
      <c r="AS98" s="96"/>
      <c r="AT98" s="96"/>
      <c r="AU98" s="96"/>
      <c r="AV98" s="91"/>
      <c r="AW98" s="91"/>
      <c r="AX98" s="92">
        <v>15.38</v>
      </c>
      <c r="AY98" s="92">
        <v>9872</v>
      </c>
      <c r="AZ98" s="47">
        <f t="shared" si="20"/>
        <v>9872</v>
      </c>
      <c r="BA98" s="47" t="str">
        <f t="shared" si="21"/>
        <v>40 AD</v>
      </c>
      <c r="BB98" s="43">
        <f t="shared" si="35"/>
        <v>9</v>
      </c>
      <c r="BC98" s="43" t="str">
        <f t="shared" si="22"/>
        <v>02:44:32</v>
      </c>
      <c r="BD98" s="43">
        <f t="shared" si="23"/>
        <v>160</v>
      </c>
      <c r="BE98" s="48">
        <f t="shared" si="24"/>
        <v>-44.833333333333336</v>
      </c>
      <c r="BF98" s="49">
        <f t="shared" si="29"/>
        <v>155.16666666666666</v>
      </c>
      <c r="BG98" s="43" t="str">
        <f t="shared" si="25"/>
        <v>JUAN FRANCISCO DEL CANTO</v>
      </c>
      <c r="BH98" s="43" t="str">
        <f t="shared" si="26"/>
        <v>JUAN FRANCISCO DEL CANTO - LO CAMPO CHACOLI</v>
      </c>
      <c r="BI98" s="43" t="e">
        <f>VLOOKUP(BG98,Equipos!$A$2:$B$105,2,0)</f>
        <v>#N/A</v>
      </c>
      <c r="BJ98" s="43" t="str">
        <f t="shared" si="27"/>
        <v>01:59:42</v>
      </c>
      <c r="BK98" s="43" t="e">
        <f>VLOOKUP(BG98,'Base Jinetes FEI'!$M$5:$N$341,2,0)</f>
        <v>#N/A</v>
      </c>
      <c r="BL98" s="43" t="e">
        <f>VLOOKUP(BG98,'Base Jinetes FEI'!$M$5:$O$341,3,0)</f>
        <v>#N/A</v>
      </c>
      <c r="BN98" s="43">
        <f t="shared" si="28"/>
        <v>1</v>
      </c>
      <c r="BO98" s="43">
        <v>98</v>
      </c>
    </row>
    <row r="99" spans="1:67" ht="14.4" customHeight="1" x14ac:dyDescent="0.3">
      <c r="A99" s="43" t="str">
        <f t="shared" si="30"/>
        <v>LLAYLLAY 19 I</v>
      </c>
      <c r="B99" s="43" t="str">
        <f t="shared" si="31"/>
        <v>NAC</v>
      </c>
      <c r="C99" s="43">
        <f t="shared" si="32"/>
        <v>40</v>
      </c>
      <c r="D99" s="43">
        <f t="shared" si="32"/>
        <v>40</v>
      </c>
      <c r="E99" s="43" t="str">
        <f t="shared" si="33"/>
        <v>AD</v>
      </c>
      <c r="F99" s="90" t="s">
        <v>128</v>
      </c>
      <c r="G99" s="91" t="s">
        <v>95</v>
      </c>
      <c r="H99" s="92" t="s">
        <v>96</v>
      </c>
      <c r="I99" s="92" t="s">
        <v>96</v>
      </c>
      <c r="J99" s="91"/>
      <c r="K99" s="93" t="s">
        <v>328</v>
      </c>
      <c r="L99" s="91" t="s">
        <v>1900</v>
      </c>
      <c r="M99" s="91"/>
      <c r="N99" s="95" t="s">
        <v>1901</v>
      </c>
      <c r="O99" s="92"/>
      <c r="P99" s="92" t="s">
        <v>96</v>
      </c>
      <c r="Q99" s="92"/>
      <c r="R99" s="92" t="s">
        <v>96</v>
      </c>
      <c r="S99" s="91" t="s">
        <v>97</v>
      </c>
      <c r="T99" s="92" t="s">
        <v>96</v>
      </c>
      <c r="U99" s="92" t="s">
        <v>745</v>
      </c>
      <c r="V99" s="92" t="s">
        <v>1902</v>
      </c>
      <c r="W99" s="92" t="s">
        <v>1903</v>
      </c>
      <c r="X99" s="96" t="s">
        <v>1168</v>
      </c>
      <c r="Y99" s="96" t="s">
        <v>1674</v>
      </c>
      <c r="Z99" s="96" t="s">
        <v>1169</v>
      </c>
      <c r="AA99" s="91"/>
      <c r="AB99" s="91" t="s">
        <v>268</v>
      </c>
      <c r="AC99" s="91" t="s">
        <v>1904</v>
      </c>
      <c r="AD99" s="91" t="s">
        <v>1905</v>
      </c>
      <c r="AE99" s="96" t="s">
        <v>153</v>
      </c>
      <c r="AF99" s="96" t="s">
        <v>892</v>
      </c>
      <c r="AG99" s="96" t="s">
        <v>396</v>
      </c>
      <c r="AH99" s="91"/>
      <c r="AI99" s="91"/>
      <c r="AJ99" s="91"/>
      <c r="AK99" s="91"/>
      <c r="AL99" s="96"/>
      <c r="AM99" s="96"/>
      <c r="AN99" s="96"/>
      <c r="AO99" s="91"/>
      <c r="AP99" s="91"/>
      <c r="AQ99" s="91"/>
      <c r="AR99" s="91"/>
      <c r="AS99" s="96"/>
      <c r="AT99" s="96"/>
      <c r="AU99" s="96"/>
      <c r="AV99" s="91"/>
      <c r="AW99" s="91"/>
      <c r="AX99" s="92">
        <v>14.45</v>
      </c>
      <c r="AY99" s="92">
        <v>9966</v>
      </c>
      <c r="AZ99" s="47">
        <f t="shared" si="20"/>
        <v>9966</v>
      </c>
      <c r="BA99" s="47" t="str">
        <f t="shared" si="21"/>
        <v>40 AD</v>
      </c>
      <c r="BB99" s="43">
        <f t="shared" si="35"/>
        <v>10</v>
      </c>
      <c r="BC99" s="43" t="str">
        <f t="shared" si="22"/>
        <v>02:46:06</v>
      </c>
      <c r="BD99" s="43">
        <f t="shared" si="23"/>
        <v>155</v>
      </c>
      <c r="BE99" s="48">
        <f t="shared" si="24"/>
        <v>-46.4</v>
      </c>
      <c r="BF99" s="49">
        <f t="shared" si="29"/>
        <v>148.6</v>
      </c>
      <c r="BG99" s="43" t="str">
        <f t="shared" si="25"/>
        <v>JORGE RUIZ-TAGLE</v>
      </c>
      <c r="BH99" s="43" t="str">
        <f t="shared" si="26"/>
        <v>JORGE RUIZ-TAGLE - HP FAREED</v>
      </c>
      <c r="BI99" s="43" t="e">
        <f>VLOOKUP(BG99,Equipos!$A$2:$B$105,2,0)</f>
        <v>#N/A</v>
      </c>
      <c r="BJ99" s="43" t="str">
        <f t="shared" si="27"/>
        <v>01:59:42</v>
      </c>
      <c r="BK99" s="43" t="e">
        <f>VLOOKUP(BG99,'Base Jinetes FEI'!$M$5:$N$341,2,0)</f>
        <v>#N/A</v>
      </c>
      <c r="BL99" s="43" t="e">
        <f>VLOOKUP(BG99,'Base Jinetes FEI'!$M$5:$O$341,3,0)</f>
        <v>#N/A</v>
      </c>
      <c r="BN99" s="43">
        <f t="shared" si="28"/>
        <v>1</v>
      </c>
      <c r="BO99" s="43">
        <v>99</v>
      </c>
    </row>
    <row r="100" spans="1:67" ht="14.4" customHeight="1" x14ac:dyDescent="0.3">
      <c r="A100" s="43" t="str">
        <f t="shared" si="30"/>
        <v>LLAYLLAY 19 I</v>
      </c>
      <c r="B100" s="43" t="str">
        <f t="shared" si="31"/>
        <v>NAC</v>
      </c>
      <c r="C100" s="43">
        <f t="shared" si="32"/>
        <v>40</v>
      </c>
      <c r="D100" s="43">
        <f t="shared" si="32"/>
        <v>40</v>
      </c>
      <c r="E100" s="43" t="str">
        <f t="shared" si="33"/>
        <v>AD</v>
      </c>
      <c r="F100" s="90" t="s">
        <v>129</v>
      </c>
      <c r="G100" s="91" t="s">
        <v>95</v>
      </c>
      <c r="H100" s="92" t="s">
        <v>96</v>
      </c>
      <c r="I100" s="92" t="s">
        <v>96</v>
      </c>
      <c r="J100" s="91"/>
      <c r="K100" s="93" t="s">
        <v>157</v>
      </c>
      <c r="L100" s="91" t="s">
        <v>449</v>
      </c>
      <c r="M100" s="91"/>
      <c r="N100" s="95" t="s">
        <v>749</v>
      </c>
      <c r="O100" s="92"/>
      <c r="P100" s="92" t="s">
        <v>96</v>
      </c>
      <c r="Q100" s="92"/>
      <c r="R100" s="92" t="s">
        <v>96</v>
      </c>
      <c r="S100" s="91" t="s">
        <v>97</v>
      </c>
      <c r="T100" s="92" t="s">
        <v>96</v>
      </c>
      <c r="U100" s="92" t="s">
        <v>745</v>
      </c>
      <c r="V100" s="92" t="s">
        <v>1906</v>
      </c>
      <c r="W100" s="92" t="s">
        <v>1907</v>
      </c>
      <c r="X100" s="96" t="s">
        <v>203</v>
      </c>
      <c r="Y100" s="96" t="s">
        <v>260</v>
      </c>
      <c r="Z100" s="96" t="s">
        <v>1908</v>
      </c>
      <c r="AA100" s="91"/>
      <c r="AB100" s="91" t="s">
        <v>1909</v>
      </c>
      <c r="AC100" s="91" t="s">
        <v>1910</v>
      </c>
      <c r="AD100" s="91" t="s">
        <v>1911</v>
      </c>
      <c r="AE100" s="96" t="s">
        <v>908</v>
      </c>
      <c r="AF100" s="96" t="s">
        <v>1912</v>
      </c>
      <c r="AG100" s="96" t="s">
        <v>1913</v>
      </c>
      <c r="AH100" s="91"/>
      <c r="AI100" s="91"/>
      <c r="AJ100" s="91"/>
      <c r="AK100" s="91"/>
      <c r="AL100" s="96"/>
      <c r="AM100" s="96"/>
      <c r="AN100" s="96"/>
      <c r="AO100" s="91"/>
      <c r="AP100" s="91"/>
      <c r="AQ100" s="91"/>
      <c r="AR100" s="91"/>
      <c r="AS100" s="96"/>
      <c r="AT100" s="96"/>
      <c r="AU100" s="96"/>
      <c r="AV100" s="91"/>
      <c r="AW100" s="91"/>
      <c r="AX100" s="92">
        <v>14.44</v>
      </c>
      <c r="AY100" s="92">
        <v>9973</v>
      </c>
      <c r="AZ100" s="47">
        <f t="shared" si="20"/>
        <v>9973</v>
      </c>
      <c r="BA100" s="47" t="str">
        <f t="shared" si="21"/>
        <v>40 AD</v>
      </c>
      <c r="BB100" s="43">
        <f t="shared" si="35"/>
        <v>11</v>
      </c>
      <c r="BC100" s="43" t="str">
        <f t="shared" si="22"/>
        <v>02:46:13</v>
      </c>
      <c r="BD100" s="43">
        <f t="shared" si="23"/>
        <v>150</v>
      </c>
      <c r="BE100" s="48">
        <f t="shared" si="24"/>
        <v>-46.516666666666666</v>
      </c>
      <c r="BF100" s="49">
        <f t="shared" si="29"/>
        <v>143.48333333333335</v>
      </c>
      <c r="BG100" s="43" t="str">
        <f t="shared" si="25"/>
        <v>CLAUDIO SEPULVEDA EGAÑA</v>
      </c>
      <c r="BH100" s="43" t="str">
        <f t="shared" si="26"/>
        <v>CLAUDIO SEPULVEDA EGAÑA - PANTANAL</v>
      </c>
      <c r="BI100" s="43" t="e">
        <f>VLOOKUP(BG100,Equipos!$A$2:$B$105,2,0)</f>
        <v>#N/A</v>
      </c>
      <c r="BJ100" s="43" t="str">
        <f t="shared" si="27"/>
        <v>01:59:42</v>
      </c>
      <c r="BK100" s="43" t="e">
        <f>VLOOKUP(BG100,'Base Jinetes FEI'!$M$5:$N$341,2,0)</f>
        <v>#N/A</v>
      </c>
      <c r="BL100" s="43" t="e">
        <f>VLOOKUP(BG100,'Base Jinetes FEI'!$M$5:$O$341,3,0)</f>
        <v>#N/A</v>
      </c>
      <c r="BN100" s="43">
        <f t="shared" si="28"/>
        <v>1</v>
      </c>
      <c r="BO100" s="43">
        <v>100</v>
      </c>
    </row>
    <row r="101" spans="1:67" ht="14.4" customHeight="1" x14ac:dyDescent="0.3">
      <c r="A101" s="43" t="str">
        <f t="shared" si="30"/>
        <v>LLAYLLAY 19 I</v>
      </c>
      <c r="B101" s="43" t="str">
        <f t="shared" si="31"/>
        <v>NAC</v>
      </c>
      <c r="C101" s="43">
        <f t="shared" si="32"/>
        <v>40</v>
      </c>
      <c r="D101" s="43">
        <f t="shared" si="32"/>
        <v>40</v>
      </c>
      <c r="E101" s="43" t="str">
        <f t="shared" si="33"/>
        <v>AD</v>
      </c>
      <c r="F101" s="90" t="s">
        <v>98</v>
      </c>
      <c r="G101" s="91" t="s">
        <v>95</v>
      </c>
      <c r="H101" s="92" t="s">
        <v>96</v>
      </c>
      <c r="I101" s="92" t="s">
        <v>96</v>
      </c>
      <c r="J101" s="91"/>
      <c r="K101" s="93" t="s">
        <v>327</v>
      </c>
      <c r="L101" s="91" t="s">
        <v>1914</v>
      </c>
      <c r="M101" s="91"/>
      <c r="N101" s="95" t="s">
        <v>1915</v>
      </c>
      <c r="O101" s="92"/>
      <c r="P101" s="92" t="s">
        <v>96</v>
      </c>
      <c r="Q101" s="92"/>
      <c r="R101" s="92" t="s">
        <v>96</v>
      </c>
      <c r="S101" s="91" t="s">
        <v>97</v>
      </c>
      <c r="T101" s="92" t="s">
        <v>96</v>
      </c>
      <c r="U101" s="92" t="s">
        <v>745</v>
      </c>
      <c r="V101" s="92" t="s">
        <v>1916</v>
      </c>
      <c r="W101" s="92" t="s">
        <v>1917</v>
      </c>
      <c r="X101" s="96" t="s">
        <v>1918</v>
      </c>
      <c r="Y101" s="96" t="s">
        <v>661</v>
      </c>
      <c r="Z101" s="96" t="s">
        <v>1919</v>
      </c>
      <c r="AA101" s="91"/>
      <c r="AB101" s="91" t="s">
        <v>1920</v>
      </c>
      <c r="AC101" s="91" t="s">
        <v>1921</v>
      </c>
      <c r="AD101" s="91" t="s">
        <v>1922</v>
      </c>
      <c r="AE101" s="96" t="s">
        <v>1013</v>
      </c>
      <c r="AF101" s="96" t="s">
        <v>797</v>
      </c>
      <c r="AG101" s="96" t="s">
        <v>1923</v>
      </c>
      <c r="AH101" s="91"/>
      <c r="AI101" s="91"/>
      <c r="AJ101" s="91"/>
      <c r="AK101" s="91"/>
      <c r="AL101" s="96"/>
      <c r="AM101" s="96"/>
      <c r="AN101" s="96"/>
      <c r="AO101" s="91"/>
      <c r="AP101" s="91"/>
      <c r="AQ101" s="91"/>
      <c r="AR101" s="91"/>
      <c r="AS101" s="96"/>
      <c r="AT101" s="96"/>
      <c r="AU101" s="96"/>
      <c r="AV101" s="91"/>
      <c r="AW101" s="91"/>
      <c r="AX101" s="92">
        <v>14.36</v>
      </c>
      <c r="AY101" s="92">
        <v>10031</v>
      </c>
      <c r="AZ101" s="47">
        <f t="shared" si="20"/>
        <v>10031</v>
      </c>
      <c r="BA101" s="47" t="str">
        <f t="shared" si="21"/>
        <v>40 AD</v>
      </c>
      <c r="BB101" s="43">
        <f t="shared" si="35"/>
        <v>12</v>
      </c>
      <c r="BC101" s="43" t="str">
        <f t="shared" si="22"/>
        <v>02:47:11</v>
      </c>
      <c r="BD101" s="43">
        <f t="shared" si="23"/>
        <v>145</v>
      </c>
      <c r="BE101" s="48">
        <f t="shared" si="24"/>
        <v>-47.483333333333334</v>
      </c>
      <c r="BF101" s="49">
        <f t="shared" si="29"/>
        <v>137.51666666666665</v>
      </c>
      <c r="BG101" s="43" t="str">
        <f t="shared" si="25"/>
        <v>GUILLERMO BELTRAMI</v>
      </c>
      <c r="BH101" s="43" t="str">
        <f t="shared" si="26"/>
        <v>GUILLERMO BELTRAMI - TAQUILLERA</v>
      </c>
      <c r="BI101" s="43" t="e">
        <f>VLOOKUP(BG101,Equipos!$A$2:$B$105,2,0)</f>
        <v>#N/A</v>
      </c>
      <c r="BJ101" s="43" t="str">
        <f t="shared" si="27"/>
        <v>01:59:42</v>
      </c>
      <c r="BK101" s="43" t="e">
        <f>VLOOKUP(BG101,'Base Jinetes FEI'!$M$5:$N$341,2,0)</f>
        <v>#N/A</v>
      </c>
      <c r="BL101" s="43" t="e">
        <f>VLOOKUP(BG101,'Base Jinetes FEI'!$M$5:$O$341,3,0)</f>
        <v>#N/A</v>
      </c>
      <c r="BN101" s="43">
        <f t="shared" si="28"/>
        <v>1</v>
      </c>
      <c r="BO101" s="43">
        <v>101</v>
      </c>
    </row>
    <row r="102" spans="1:67" ht="14.4" customHeight="1" x14ac:dyDescent="0.3">
      <c r="A102" s="43" t="str">
        <f t="shared" si="30"/>
        <v>LLAYLLAY 19 I</v>
      </c>
      <c r="B102" s="43" t="str">
        <f t="shared" si="31"/>
        <v>NAC</v>
      </c>
      <c r="C102" s="43">
        <f t="shared" si="32"/>
        <v>40</v>
      </c>
      <c r="D102" s="43">
        <f t="shared" si="32"/>
        <v>40</v>
      </c>
      <c r="E102" s="43" t="str">
        <f t="shared" si="33"/>
        <v>AD</v>
      </c>
      <c r="F102" s="90" t="s">
        <v>151</v>
      </c>
      <c r="G102" s="91" t="s">
        <v>95</v>
      </c>
      <c r="H102" s="92" t="s">
        <v>96</v>
      </c>
      <c r="I102" s="92" t="s">
        <v>96</v>
      </c>
      <c r="J102" s="91" t="s">
        <v>1924</v>
      </c>
      <c r="K102" s="93" t="s">
        <v>1925</v>
      </c>
      <c r="L102" s="91" t="s">
        <v>1926</v>
      </c>
      <c r="M102" s="91"/>
      <c r="N102" s="95" t="s">
        <v>747</v>
      </c>
      <c r="O102" s="92"/>
      <c r="P102" s="92" t="s">
        <v>96</v>
      </c>
      <c r="Q102" s="92"/>
      <c r="R102" s="92" t="s">
        <v>96</v>
      </c>
      <c r="S102" s="91" t="s">
        <v>97</v>
      </c>
      <c r="T102" s="92" t="s">
        <v>96</v>
      </c>
      <c r="U102" s="92" t="s">
        <v>745</v>
      </c>
      <c r="V102" s="92" t="s">
        <v>1876</v>
      </c>
      <c r="W102" s="92" t="s">
        <v>1927</v>
      </c>
      <c r="X102" s="96" t="s">
        <v>247</v>
      </c>
      <c r="Y102" s="96" t="s">
        <v>530</v>
      </c>
      <c r="Z102" s="96" t="s">
        <v>242</v>
      </c>
      <c r="AA102" s="91"/>
      <c r="AB102" s="91" t="s">
        <v>1928</v>
      </c>
      <c r="AC102" s="91" t="s">
        <v>1929</v>
      </c>
      <c r="AD102" s="91" t="s">
        <v>837</v>
      </c>
      <c r="AE102" s="96" t="s">
        <v>1061</v>
      </c>
      <c r="AF102" s="96" t="s">
        <v>153</v>
      </c>
      <c r="AG102" s="96" t="s">
        <v>1930</v>
      </c>
      <c r="AH102" s="91"/>
      <c r="AI102" s="91"/>
      <c r="AJ102" s="91"/>
      <c r="AK102" s="91"/>
      <c r="AL102" s="96"/>
      <c r="AM102" s="96"/>
      <c r="AN102" s="96"/>
      <c r="AO102" s="91"/>
      <c r="AP102" s="91"/>
      <c r="AQ102" s="91"/>
      <c r="AR102" s="91"/>
      <c r="AS102" s="96"/>
      <c r="AT102" s="96"/>
      <c r="AU102" s="96"/>
      <c r="AV102" s="91"/>
      <c r="AW102" s="91"/>
      <c r="AX102" s="92">
        <v>14.33</v>
      </c>
      <c r="AY102" s="92">
        <v>10046</v>
      </c>
      <c r="AZ102" s="47">
        <f t="shared" si="20"/>
        <v>10046</v>
      </c>
      <c r="BA102" s="47" t="str">
        <f t="shared" si="21"/>
        <v>40 AD</v>
      </c>
      <c r="BB102" s="43">
        <f t="shared" si="35"/>
        <v>13</v>
      </c>
      <c r="BC102" s="43" t="str">
        <f t="shared" si="22"/>
        <v>02:47:26</v>
      </c>
      <c r="BD102" s="43">
        <f t="shared" si="23"/>
        <v>140</v>
      </c>
      <c r="BE102" s="48">
        <f t="shared" si="24"/>
        <v>-47.733333333333334</v>
      </c>
      <c r="BF102" s="49">
        <f t="shared" si="29"/>
        <v>132.26666666666665</v>
      </c>
      <c r="BG102" s="43" t="str">
        <f t="shared" si="25"/>
        <v>BRYAN VALDEBENITO</v>
      </c>
      <c r="BH102" s="43" t="str">
        <f t="shared" si="26"/>
        <v>BRYAN VALDEBENITO - AYHINCO</v>
      </c>
      <c r="BI102" s="43" t="e">
        <f>VLOOKUP(BG102,Equipos!$A$2:$B$105,2,0)</f>
        <v>#N/A</v>
      </c>
      <c r="BJ102" s="43" t="str">
        <f t="shared" si="27"/>
        <v>01:59:42</v>
      </c>
      <c r="BK102" s="43" t="e">
        <f>VLOOKUP(BG102,'Base Jinetes FEI'!$M$5:$N$341,2,0)</f>
        <v>#N/A</v>
      </c>
      <c r="BL102" s="43" t="e">
        <f>VLOOKUP(BG102,'Base Jinetes FEI'!$M$5:$O$341,3,0)</f>
        <v>#N/A</v>
      </c>
      <c r="BN102" s="43">
        <f t="shared" si="28"/>
        <v>1</v>
      </c>
      <c r="BO102" s="43">
        <v>102</v>
      </c>
    </row>
    <row r="103" spans="1:67" ht="14.4" customHeight="1" x14ac:dyDescent="0.3">
      <c r="A103" s="43" t="str">
        <f t="shared" si="30"/>
        <v>LLAYLLAY 19 I</v>
      </c>
      <c r="B103" s="43" t="str">
        <f t="shared" si="31"/>
        <v>NAC</v>
      </c>
      <c r="C103" s="43">
        <f t="shared" si="32"/>
        <v>40</v>
      </c>
      <c r="D103" s="43">
        <f t="shared" si="32"/>
        <v>40</v>
      </c>
      <c r="E103" s="43" t="str">
        <f t="shared" si="33"/>
        <v>AD</v>
      </c>
      <c r="F103" s="90" t="s">
        <v>152</v>
      </c>
      <c r="G103" s="91" t="s">
        <v>95</v>
      </c>
      <c r="H103" s="92" t="s">
        <v>96</v>
      </c>
      <c r="I103" s="92" t="s">
        <v>96</v>
      </c>
      <c r="J103" s="91" t="s">
        <v>1931</v>
      </c>
      <c r="K103" s="93" t="s">
        <v>789</v>
      </c>
      <c r="L103" s="91" t="s">
        <v>790</v>
      </c>
      <c r="M103" s="91"/>
      <c r="N103" s="95" t="s">
        <v>1932</v>
      </c>
      <c r="O103" s="92"/>
      <c r="P103" s="92" t="s">
        <v>96</v>
      </c>
      <c r="Q103" s="92"/>
      <c r="R103" s="92" t="s">
        <v>96</v>
      </c>
      <c r="S103" s="91" t="s">
        <v>97</v>
      </c>
      <c r="T103" s="92" t="s">
        <v>96</v>
      </c>
      <c r="U103" s="92" t="s">
        <v>745</v>
      </c>
      <c r="V103" s="92" t="s">
        <v>1025</v>
      </c>
      <c r="W103" s="92" t="s">
        <v>1016</v>
      </c>
      <c r="X103" s="96" t="s">
        <v>1933</v>
      </c>
      <c r="Y103" s="96" t="s">
        <v>972</v>
      </c>
      <c r="Z103" s="96" t="s">
        <v>1012</v>
      </c>
      <c r="AA103" s="91"/>
      <c r="AB103" s="91" t="s">
        <v>1934</v>
      </c>
      <c r="AC103" s="91" t="s">
        <v>1935</v>
      </c>
      <c r="AD103" s="91" t="s">
        <v>1936</v>
      </c>
      <c r="AE103" s="96" t="s">
        <v>571</v>
      </c>
      <c r="AF103" s="96" t="s">
        <v>797</v>
      </c>
      <c r="AG103" s="96" t="s">
        <v>1073</v>
      </c>
      <c r="AH103" s="91"/>
      <c r="AI103" s="91"/>
      <c r="AJ103" s="91"/>
      <c r="AK103" s="91"/>
      <c r="AL103" s="96"/>
      <c r="AM103" s="96"/>
      <c r="AN103" s="96"/>
      <c r="AO103" s="91"/>
      <c r="AP103" s="91"/>
      <c r="AQ103" s="91"/>
      <c r="AR103" s="91"/>
      <c r="AS103" s="96"/>
      <c r="AT103" s="96"/>
      <c r="AU103" s="96"/>
      <c r="AV103" s="91"/>
      <c r="AW103" s="91"/>
      <c r="AX103" s="92">
        <v>14.2</v>
      </c>
      <c r="AY103" s="92">
        <v>10141</v>
      </c>
      <c r="AZ103" s="47">
        <f t="shared" si="20"/>
        <v>10141</v>
      </c>
      <c r="BA103" s="47" t="str">
        <f t="shared" si="21"/>
        <v>40 AD</v>
      </c>
      <c r="BB103" s="43">
        <f t="shared" si="35"/>
        <v>14</v>
      </c>
      <c r="BC103" s="43" t="str">
        <f t="shared" si="22"/>
        <v>02:49:01</v>
      </c>
      <c r="BD103" s="43">
        <f t="shared" si="23"/>
        <v>135</v>
      </c>
      <c r="BE103" s="48">
        <f t="shared" si="24"/>
        <v>-49.31666666666667</v>
      </c>
      <c r="BF103" s="49">
        <f t="shared" si="29"/>
        <v>125.68333333333334</v>
      </c>
      <c r="BG103" s="43" t="str">
        <f t="shared" si="25"/>
        <v>JOSE ANDRES  POBLETE SALCEDO</v>
      </c>
      <c r="BH103" s="43" t="str">
        <f t="shared" si="26"/>
        <v>JOSE ANDRES  POBLETE SALCEDO - HF BAUSAH</v>
      </c>
      <c r="BI103" s="43" t="str">
        <f>VLOOKUP(BG103,Equipos!$A$2:$B$105,2,0)</f>
        <v>EL SENDERO</v>
      </c>
      <c r="BJ103" s="43" t="str">
        <f t="shared" si="27"/>
        <v>01:59:42</v>
      </c>
      <c r="BK103" s="43" t="e">
        <f>VLOOKUP(BG103,'Base Jinetes FEI'!$M$5:$N$341,2,0)</f>
        <v>#N/A</v>
      </c>
      <c r="BL103" s="43" t="e">
        <f>VLOOKUP(BG103,'Base Jinetes FEI'!$M$5:$O$341,3,0)</f>
        <v>#N/A</v>
      </c>
      <c r="BN103" s="43">
        <f t="shared" si="28"/>
        <v>1</v>
      </c>
      <c r="BO103" s="43">
        <v>103</v>
      </c>
    </row>
    <row r="104" spans="1:67" ht="14.4" customHeight="1" x14ac:dyDescent="0.3">
      <c r="A104" s="43" t="str">
        <f t="shared" si="30"/>
        <v>LLAYLLAY 19 I</v>
      </c>
      <c r="B104" s="43" t="str">
        <f t="shared" si="31"/>
        <v>NAC</v>
      </c>
      <c r="C104" s="43">
        <f t="shared" si="32"/>
        <v>40</v>
      </c>
      <c r="D104" s="43">
        <f t="shared" si="32"/>
        <v>40</v>
      </c>
      <c r="E104" s="43" t="str">
        <f t="shared" si="33"/>
        <v>AD</v>
      </c>
      <c r="F104" s="90" t="s">
        <v>153</v>
      </c>
      <c r="G104" s="91" t="s">
        <v>95</v>
      </c>
      <c r="H104" s="92" t="s">
        <v>96</v>
      </c>
      <c r="I104" s="92" t="s">
        <v>96</v>
      </c>
      <c r="J104" s="91" t="s">
        <v>1937</v>
      </c>
      <c r="K104" s="93" t="s">
        <v>1938</v>
      </c>
      <c r="L104" s="91" t="s">
        <v>1939</v>
      </c>
      <c r="M104" s="91"/>
      <c r="N104" s="95" t="s">
        <v>1940</v>
      </c>
      <c r="O104" s="92"/>
      <c r="P104" s="92" t="s">
        <v>96</v>
      </c>
      <c r="Q104" s="92"/>
      <c r="R104" s="92" t="s">
        <v>96</v>
      </c>
      <c r="S104" s="91" t="s">
        <v>97</v>
      </c>
      <c r="T104" s="92" t="s">
        <v>96</v>
      </c>
      <c r="U104" s="92" t="s">
        <v>745</v>
      </c>
      <c r="V104" s="92" t="s">
        <v>1941</v>
      </c>
      <c r="W104" s="92" t="s">
        <v>1143</v>
      </c>
      <c r="X104" s="96" t="s">
        <v>823</v>
      </c>
      <c r="Y104" s="96" t="s">
        <v>258</v>
      </c>
      <c r="Z104" s="96" t="s">
        <v>1942</v>
      </c>
      <c r="AA104" s="91"/>
      <c r="AB104" s="91" t="s">
        <v>1943</v>
      </c>
      <c r="AC104" s="91" t="s">
        <v>1944</v>
      </c>
      <c r="AD104" s="91" t="s">
        <v>1945</v>
      </c>
      <c r="AE104" s="96" t="s">
        <v>1005</v>
      </c>
      <c r="AF104" s="96" t="s">
        <v>565</v>
      </c>
      <c r="AG104" s="96" t="s">
        <v>695</v>
      </c>
      <c r="AH104" s="91"/>
      <c r="AI104" s="91"/>
      <c r="AJ104" s="91"/>
      <c r="AK104" s="91"/>
      <c r="AL104" s="96"/>
      <c r="AM104" s="96"/>
      <c r="AN104" s="96"/>
      <c r="AO104" s="91"/>
      <c r="AP104" s="91"/>
      <c r="AQ104" s="91"/>
      <c r="AR104" s="91"/>
      <c r="AS104" s="96"/>
      <c r="AT104" s="96"/>
      <c r="AU104" s="96"/>
      <c r="AV104" s="91"/>
      <c r="AW104" s="91"/>
      <c r="AX104" s="92">
        <v>14.16</v>
      </c>
      <c r="AY104" s="92">
        <v>10167</v>
      </c>
      <c r="AZ104" s="47">
        <f t="shared" si="20"/>
        <v>10167</v>
      </c>
      <c r="BA104" s="47" t="str">
        <f t="shared" si="21"/>
        <v>40 AD</v>
      </c>
      <c r="BB104" s="43">
        <f t="shared" si="35"/>
        <v>15</v>
      </c>
      <c r="BC104" s="43" t="str">
        <f t="shared" si="22"/>
        <v>02:49:27</v>
      </c>
      <c r="BD104" s="43">
        <f t="shared" si="23"/>
        <v>130</v>
      </c>
      <c r="BE104" s="48">
        <f t="shared" si="24"/>
        <v>-49.75</v>
      </c>
      <c r="BF104" s="49">
        <f t="shared" si="29"/>
        <v>120.25</v>
      </c>
      <c r="BG104" s="43" t="str">
        <f t="shared" si="25"/>
        <v>JOSE ANTONIO  VICENTE OLIVARI</v>
      </c>
      <c r="BH104" s="43" t="str">
        <f t="shared" si="26"/>
        <v>JOSE ANTONIO  VICENTE OLIVARI - GARSIK</v>
      </c>
      <c r="BI104" s="43" t="e">
        <f>VLOOKUP(BG104,Equipos!$A$2:$B$105,2,0)</f>
        <v>#N/A</v>
      </c>
      <c r="BJ104" s="43" t="str">
        <f t="shared" si="27"/>
        <v>01:59:42</v>
      </c>
      <c r="BK104" s="43" t="e">
        <f>VLOOKUP(BG104,'Base Jinetes FEI'!$M$5:$N$341,2,0)</f>
        <v>#N/A</v>
      </c>
      <c r="BL104" s="43" t="e">
        <f>VLOOKUP(BG104,'Base Jinetes FEI'!$M$5:$O$341,3,0)</f>
        <v>#N/A</v>
      </c>
      <c r="BN104" s="43">
        <f t="shared" si="28"/>
        <v>1</v>
      </c>
      <c r="BO104" s="43">
        <v>104</v>
      </c>
    </row>
    <row r="105" spans="1:67" ht="14.4" customHeight="1" x14ac:dyDescent="0.3">
      <c r="A105" s="43" t="str">
        <f t="shared" si="30"/>
        <v>LLAYLLAY 19 I</v>
      </c>
      <c r="B105" s="43" t="str">
        <f t="shared" si="31"/>
        <v>NAC</v>
      </c>
      <c r="C105" s="43">
        <f t="shared" si="32"/>
        <v>40</v>
      </c>
      <c r="D105" s="43">
        <f t="shared" si="32"/>
        <v>40</v>
      </c>
      <c r="E105" s="43" t="str">
        <f t="shared" si="33"/>
        <v>AD</v>
      </c>
      <c r="F105" s="90" t="s">
        <v>108</v>
      </c>
      <c r="G105" s="91" t="s">
        <v>95</v>
      </c>
      <c r="H105" s="92" t="s">
        <v>96</v>
      </c>
      <c r="I105" s="92" t="s">
        <v>96</v>
      </c>
      <c r="J105" s="91"/>
      <c r="K105" s="192" t="s">
        <v>180</v>
      </c>
      <c r="L105" s="192" t="s">
        <v>3549</v>
      </c>
      <c r="M105" s="91"/>
      <c r="N105" s="95" t="s">
        <v>1946</v>
      </c>
      <c r="O105" s="92"/>
      <c r="P105" s="92" t="s">
        <v>96</v>
      </c>
      <c r="Q105" s="92"/>
      <c r="R105" s="92" t="s">
        <v>96</v>
      </c>
      <c r="S105" s="91" t="s">
        <v>97</v>
      </c>
      <c r="T105" s="92" t="s">
        <v>96</v>
      </c>
      <c r="U105" s="92" t="s">
        <v>745</v>
      </c>
      <c r="V105" s="92" t="s">
        <v>1947</v>
      </c>
      <c r="W105" s="92" t="s">
        <v>1948</v>
      </c>
      <c r="X105" s="96" t="s">
        <v>919</v>
      </c>
      <c r="Y105" s="96" t="s">
        <v>523</v>
      </c>
      <c r="Z105" s="96" t="s">
        <v>1028</v>
      </c>
      <c r="AA105" s="91"/>
      <c r="AB105" s="91" t="s">
        <v>1949</v>
      </c>
      <c r="AC105" s="91" t="s">
        <v>1950</v>
      </c>
      <c r="AD105" s="91" t="s">
        <v>1951</v>
      </c>
      <c r="AE105" s="96" t="s">
        <v>951</v>
      </c>
      <c r="AF105" s="96" t="s">
        <v>315</v>
      </c>
      <c r="AG105" s="96" t="s">
        <v>397</v>
      </c>
      <c r="AH105" s="91"/>
      <c r="AI105" s="91"/>
      <c r="AJ105" s="91"/>
      <c r="AK105" s="91"/>
      <c r="AL105" s="96"/>
      <c r="AM105" s="96"/>
      <c r="AN105" s="96"/>
      <c r="AO105" s="91"/>
      <c r="AP105" s="91"/>
      <c r="AQ105" s="91"/>
      <c r="AR105" s="91"/>
      <c r="AS105" s="96"/>
      <c r="AT105" s="96"/>
      <c r="AU105" s="96"/>
      <c r="AV105" s="91"/>
      <c r="AW105" s="91"/>
      <c r="AX105" s="92">
        <v>14.1</v>
      </c>
      <c r="AY105" s="92">
        <v>10209</v>
      </c>
      <c r="AZ105" s="47">
        <f t="shared" si="20"/>
        <v>10209</v>
      </c>
      <c r="BA105" s="47" t="str">
        <f t="shared" si="21"/>
        <v>40 AD</v>
      </c>
      <c r="BB105" s="43">
        <f t="shared" si="35"/>
        <v>16</v>
      </c>
      <c r="BC105" s="43" t="str">
        <f t="shared" si="22"/>
        <v>02:50:09</v>
      </c>
      <c r="BD105" s="43">
        <f t="shared" si="23"/>
        <v>125</v>
      </c>
      <c r="BE105" s="48">
        <f t="shared" si="24"/>
        <v>-50.45</v>
      </c>
      <c r="BF105" s="49">
        <f t="shared" si="29"/>
        <v>114.55</v>
      </c>
      <c r="BG105" s="43" t="str">
        <f t="shared" si="25"/>
        <v>ANTONIA KIMBER VERGARA</v>
      </c>
      <c r="BH105" s="43" t="str">
        <f t="shared" si="26"/>
        <v>ANTONIA KIMBER VERGARA - HURACAN</v>
      </c>
      <c r="BI105" s="43" t="e">
        <f>VLOOKUP(BG105,Equipos!$A$2:$B$105,2,0)</f>
        <v>#N/A</v>
      </c>
      <c r="BJ105" s="43" t="str">
        <f t="shared" si="27"/>
        <v>01:59:42</v>
      </c>
      <c r="BK105" s="43" t="e">
        <f>VLOOKUP(BG105,'Base Jinetes FEI'!$M$5:$N$341,2,0)</f>
        <v>#N/A</v>
      </c>
      <c r="BL105" s="43" t="e">
        <f>VLOOKUP(BG105,'Base Jinetes FEI'!$M$5:$O$341,3,0)</f>
        <v>#N/A</v>
      </c>
      <c r="BN105" s="43">
        <f t="shared" si="28"/>
        <v>1</v>
      </c>
      <c r="BO105" s="43">
        <v>105</v>
      </c>
    </row>
    <row r="106" spans="1:67" ht="14.4" customHeight="1" x14ac:dyDescent="0.3">
      <c r="A106" s="43" t="str">
        <f t="shared" si="30"/>
        <v>LLAYLLAY 19 I</v>
      </c>
      <c r="B106" s="43" t="str">
        <f t="shared" si="31"/>
        <v>NAC</v>
      </c>
      <c r="C106" s="43">
        <f t="shared" si="32"/>
        <v>40</v>
      </c>
      <c r="D106" s="43">
        <f t="shared" si="32"/>
        <v>40</v>
      </c>
      <c r="E106" s="43" t="str">
        <f t="shared" si="33"/>
        <v>AD</v>
      </c>
      <c r="F106" s="90" t="s">
        <v>154</v>
      </c>
      <c r="G106" s="91" t="s">
        <v>95</v>
      </c>
      <c r="H106" s="92" t="s">
        <v>96</v>
      </c>
      <c r="I106" s="92" t="s">
        <v>96</v>
      </c>
      <c r="J106" s="91"/>
      <c r="K106" s="93" t="s">
        <v>140</v>
      </c>
      <c r="L106" s="91" t="s">
        <v>1952</v>
      </c>
      <c r="M106" s="91"/>
      <c r="N106" s="95" t="s">
        <v>1953</v>
      </c>
      <c r="O106" s="92"/>
      <c r="P106" s="92" t="s">
        <v>96</v>
      </c>
      <c r="Q106" s="92"/>
      <c r="R106" s="92" t="s">
        <v>96</v>
      </c>
      <c r="S106" s="91" t="s">
        <v>97</v>
      </c>
      <c r="T106" s="92" t="s">
        <v>96</v>
      </c>
      <c r="U106" s="92" t="s">
        <v>745</v>
      </c>
      <c r="V106" s="92" t="s">
        <v>1954</v>
      </c>
      <c r="W106" s="92" t="s">
        <v>1955</v>
      </c>
      <c r="X106" s="96" t="s">
        <v>285</v>
      </c>
      <c r="Y106" s="96" t="s">
        <v>917</v>
      </c>
      <c r="Z106" s="96" t="s">
        <v>286</v>
      </c>
      <c r="AA106" s="91"/>
      <c r="AB106" s="91" t="s">
        <v>1956</v>
      </c>
      <c r="AC106" s="91" t="s">
        <v>1957</v>
      </c>
      <c r="AD106" s="91" t="s">
        <v>1958</v>
      </c>
      <c r="AE106" s="96" t="s">
        <v>950</v>
      </c>
      <c r="AF106" s="96" t="s">
        <v>262</v>
      </c>
      <c r="AG106" s="96" t="s">
        <v>1959</v>
      </c>
      <c r="AH106" s="91"/>
      <c r="AI106" s="91"/>
      <c r="AJ106" s="91"/>
      <c r="AK106" s="91"/>
      <c r="AL106" s="96"/>
      <c r="AM106" s="96"/>
      <c r="AN106" s="96"/>
      <c r="AO106" s="91"/>
      <c r="AP106" s="91"/>
      <c r="AQ106" s="91"/>
      <c r="AR106" s="91"/>
      <c r="AS106" s="96"/>
      <c r="AT106" s="96"/>
      <c r="AU106" s="96"/>
      <c r="AV106" s="91"/>
      <c r="AW106" s="91"/>
      <c r="AX106" s="92">
        <v>13.79</v>
      </c>
      <c r="AY106" s="92">
        <v>10442</v>
      </c>
      <c r="AZ106" s="47">
        <f t="shared" si="20"/>
        <v>10442</v>
      </c>
      <c r="BA106" s="47" t="str">
        <f t="shared" si="21"/>
        <v>40 AD</v>
      </c>
      <c r="BB106" s="43">
        <f t="shared" si="35"/>
        <v>17</v>
      </c>
      <c r="BC106" s="43" t="str">
        <f t="shared" si="22"/>
        <v>02:54:02</v>
      </c>
      <c r="BD106" s="43">
        <f t="shared" si="23"/>
        <v>120</v>
      </c>
      <c r="BE106" s="48">
        <f t="shared" si="24"/>
        <v>-54.333333333333336</v>
      </c>
      <c r="BF106" s="49">
        <f t="shared" si="29"/>
        <v>105.66666666666666</v>
      </c>
      <c r="BG106" s="43" t="str">
        <f t="shared" si="25"/>
        <v>MACARENA ZERBI</v>
      </c>
      <c r="BH106" s="43" t="str">
        <f t="shared" si="26"/>
        <v>MACARENA ZERBI - ZALEM</v>
      </c>
      <c r="BI106" s="43" t="e">
        <f>VLOOKUP(BG106,Equipos!$A$2:$B$105,2,0)</f>
        <v>#N/A</v>
      </c>
      <c r="BJ106" s="43" t="str">
        <f t="shared" si="27"/>
        <v>01:59:42</v>
      </c>
      <c r="BK106" s="43" t="e">
        <f>VLOOKUP(BG106,'Base Jinetes FEI'!$M$5:$N$341,2,0)</f>
        <v>#N/A</v>
      </c>
      <c r="BL106" s="43" t="e">
        <f>VLOOKUP(BG106,'Base Jinetes FEI'!$M$5:$O$341,3,0)</f>
        <v>#N/A</v>
      </c>
      <c r="BN106" s="43">
        <f t="shared" si="28"/>
        <v>1</v>
      </c>
      <c r="BO106" s="43">
        <v>106</v>
      </c>
    </row>
    <row r="107" spans="1:67" ht="14.4" customHeight="1" x14ac:dyDescent="0.3">
      <c r="A107" s="43" t="str">
        <f t="shared" si="30"/>
        <v>LLAYLLAY 19 I</v>
      </c>
      <c r="B107" s="43" t="str">
        <f t="shared" si="31"/>
        <v>NAC</v>
      </c>
      <c r="C107" s="43">
        <f t="shared" si="32"/>
        <v>40</v>
      </c>
      <c r="D107" s="43">
        <f t="shared" si="32"/>
        <v>40</v>
      </c>
      <c r="E107" s="43" t="str">
        <f t="shared" si="33"/>
        <v>AD</v>
      </c>
      <c r="F107" s="90" t="s">
        <v>155</v>
      </c>
      <c r="G107" s="91" t="s">
        <v>95</v>
      </c>
      <c r="H107" s="92" t="s">
        <v>96</v>
      </c>
      <c r="I107" s="92" t="s">
        <v>96</v>
      </c>
      <c r="J107" s="91" t="s">
        <v>1960</v>
      </c>
      <c r="K107" s="93" t="s">
        <v>147</v>
      </c>
      <c r="L107" s="91" t="s">
        <v>171</v>
      </c>
      <c r="M107" s="91"/>
      <c r="N107" s="95" t="s">
        <v>1961</v>
      </c>
      <c r="O107" s="92"/>
      <c r="P107" s="92" t="s">
        <v>96</v>
      </c>
      <c r="Q107" s="92"/>
      <c r="R107" s="92" t="s">
        <v>96</v>
      </c>
      <c r="S107" s="91" t="s">
        <v>97</v>
      </c>
      <c r="T107" s="92" t="s">
        <v>96</v>
      </c>
      <c r="U107" s="92" t="s">
        <v>745</v>
      </c>
      <c r="V107" s="92" t="s">
        <v>1962</v>
      </c>
      <c r="W107" s="92" t="s">
        <v>1963</v>
      </c>
      <c r="X107" s="96" t="s">
        <v>159</v>
      </c>
      <c r="Y107" s="96" t="s">
        <v>248</v>
      </c>
      <c r="Z107" s="96" t="s">
        <v>1964</v>
      </c>
      <c r="AA107" s="91"/>
      <c r="AB107" s="91" t="s">
        <v>1965</v>
      </c>
      <c r="AC107" s="91" t="s">
        <v>1966</v>
      </c>
      <c r="AD107" s="91" t="s">
        <v>1967</v>
      </c>
      <c r="AE107" s="96" t="s">
        <v>1968</v>
      </c>
      <c r="AF107" s="96" t="s">
        <v>1969</v>
      </c>
      <c r="AG107" s="96" t="s">
        <v>514</v>
      </c>
      <c r="AH107" s="91"/>
      <c r="AI107" s="91"/>
      <c r="AJ107" s="91"/>
      <c r="AK107" s="91"/>
      <c r="AL107" s="96"/>
      <c r="AM107" s="96"/>
      <c r="AN107" s="96"/>
      <c r="AO107" s="91"/>
      <c r="AP107" s="91"/>
      <c r="AQ107" s="91"/>
      <c r="AR107" s="91"/>
      <c r="AS107" s="96"/>
      <c r="AT107" s="96"/>
      <c r="AU107" s="96"/>
      <c r="AV107" s="91"/>
      <c r="AW107" s="91"/>
      <c r="AX107" s="92">
        <v>13.12</v>
      </c>
      <c r="AY107" s="92">
        <v>10977</v>
      </c>
      <c r="AZ107" s="47">
        <f t="shared" si="20"/>
        <v>10977</v>
      </c>
      <c r="BA107" s="47" t="str">
        <f t="shared" si="21"/>
        <v>40 AD</v>
      </c>
      <c r="BB107" s="43">
        <f t="shared" si="35"/>
        <v>19</v>
      </c>
      <c r="BC107" s="43" t="str">
        <f t="shared" si="22"/>
        <v>03:02:57</v>
      </c>
      <c r="BD107" s="43">
        <f t="shared" si="23"/>
        <v>110</v>
      </c>
      <c r="BE107" s="48">
        <f t="shared" si="24"/>
        <v>-63.25</v>
      </c>
      <c r="BF107" s="49">
        <f t="shared" si="29"/>
        <v>86.75</v>
      </c>
      <c r="BG107" s="43" t="str">
        <f t="shared" si="25"/>
        <v>DANIEL OLIVARES</v>
      </c>
      <c r="BH107" s="43" t="str">
        <f t="shared" si="26"/>
        <v>DANIEL OLIVARES - SAYEN DV</v>
      </c>
      <c r="BI107" s="43" t="e">
        <f>VLOOKUP(BG107,Equipos!$A$2:$B$105,2,0)</f>
        <v>#N/A</v>
      </c>
      <c r="BJ107" s="43" t="str">
        <f t="shared" si="27"/>
        <v>01:59:42</v>
      </c>
      <c r="BK107" s="43" t="e">
        <f>VLOOKUP(BG107,'Base Jinetes FEI'!$M$5:$N$341,2,0)</f>
        <v>#N/A</v>
      </c>
      <c r="BL107" s="43" t="e">
        <f>VLOOKUP(BG107,'Base Jinetes FEI'!$M$5:$O$341,3,0)</f>
        <v>#N/A</v>
      </c>
      <c r="BN107" s="43">
        <f t="shared" si="28"/>
        <v>1</v>
      </c>
      <c r="BO107" s="43">
        <v>107</v>
      </c>
    </row>
    <row r="108" spans="1:67" ht="14.4" customHeight="1" x14ac:dyDescent="0.3">
      <c r="A108" s="43" t="str">
        <f t="shared" si="30"/>
        <v>LLAYLLAY 19 I</v>
      </c>
      <c r="B108" s="43" t="str">
        <f t="shared" si="31"/>
        <v>NAC</v>
      </c>
      <c r="C108" s="43">
        <f t="shared" si="32"/>
        <v>40</v>
      </c>
      <c r="D108" s="43">
        <f t="shared" si="32"/>
        <v>40</v>
      </c>
      <c r="E108" s="43" t="str">
        <f t="shared" si="33"/>
        <v>AD</v>
      </c>
      <c r="F108" s="90" t="s">
        <v>156</v>
      </c>
      <c r="G108" s="91" t="s">
        <v>95</v>
      </c>
      <c r="H108" s="92" t="s">
        <v>96</v>
      </c>
      <c r="I108" s="92" t="s">
        <v>96</v>
      </c>
      <c r="J108" s="91" t="s">
        <v>1072</v>
      </c>
      <c r="K108" s="93" t="s">
        <v>136</v>
      </c>
      <c r="L108" s="91" t="s">
        <v>137</v>
      </c>
      <c r="M108" s="91"/>
      <c r="N108" s="95" t="s">
        <v>1970</v>
      </c>
      <c r="O108" s="92"/>
      <c r="P108" s="92" t="s">
        <v>96</v>
      </c>
      <c r="Q108" s="92"/>
      <c r="R108" s="92" t="s">
        <v>96</v>
      </c>
      <c r="S108" s="91" t="s">
        <v>97</v>
      </c>
      <c r="T108" s="92" t="s">
        <v>96</v>
      </c>
      <c r="U108" s="92" t="s">
        <v>745</v>
      </c>
      <c r="V108" s="92" t="s">
        <v>1971</v>
      </c>
      <c r="W108" s="92" t="s">
        <v>1972</v>
      </c>
      <c r="X108" s="96" t="s">
        <v>919</v>
      </c>
      <c r="Y108" s="96" t="s">
        <v>824</v>
      </c>
      <c r="Z108" s="96" t="s">
        <v>1973</v>
      </c>
      <c r="AA108" s="91"/>
      <c r="AB108" s="91" t="s">
        <v>743</v>
      </c>
      <c r="AC108" s="91" t="s">
        <v>1974</v>
      </c>
      <c r="AD108" s="91" t="s">
        <v>1975</v>
      </c>
      <c r="AE108" s="96" t="s">
        <v>273</v>
      </c>
      <c r="AF108" s="96" t="s">
        <v>522</v>
      </c>
      <c r="AG108" s="96" t="s">
        <v>1976</v>
      </c>
      <c r="AH108" s="91"/>
      <c r="AI108" s="91"/>
      <c r="AJ108" s="91"/>
      <c r="AK108" s="91"/>
      <c r="AL108" s="96"/>
      <c r="AM108" s="96"/>
      <c r="AN108" s="96"/>
      <c r="AO108" s="91"/>
      <c r="AP108" s="91"/>
      <c r="AQ108" s="91"/>
      <c r="AR108" s="91"/>
      <c r="AS108" s="96"/>
      <c r="AT108" s="96"/>
      <c r="AU108" s="96"/>
      <c r="AV108" s="91"/>
      <c r="AW108" s="91"/>
      <c r="AX108" s="92">
        <v>13.06</v>
      </c>
      <c r="AY108" s="92">
        <v>11024</v>
      </c>
      <c r="AZ108" s="47">
        <f t="shared" si="20"/>
        <v>11024</v>
      </c>
      <c r="BA108" s="47" t="str">
        <f t="shared" si="21"/>
        <v>40 AD</v>
      </c>
      <c r="BB108" s="43">
        <f t="shared" si="35"/>
        <v>21</v>
      </c>
      <c r="BC108" s="43" t="str">
        <f t="shared" si="22"/>
        <v>03:03:44</v>
      </c>
      <c r="BD108" s="43">
        <f t="shared" si="23"/>
        <v>100</v>
      </c>
      <c r="BE108" s="48">
        <f t="shared" si="24"/>
        <v>-64.033333333333331</v>
      </c>
      <c r="BF108" s="49">
        <f t="shared" si="29"/>
        <v>75.966666666666669</v>
      </c>
      <c r="BG108" s="43" t="str">
        <f t="shared" si="25"/>
        <v>CARLA O´NELL</v>
      </c>
      <c r="BH108" s="43" t="str">
        <f t="shared" si="26"/>
        <v>CARLA O´NELL - HADI</v>
      </c>
      <c r="BI108" s="43" t="str">
        <f>VLOOKUP(BG108,Equipos!$A$2:$B$105,2,0)</f>
        <v>RINCONADA A</v>
      </c>
      <c r="BJ108" s="43" t="str">
        <f t="shared" si="27"/>
        <v>01:59:42</v>
      </c>
      <c r="BK108" s="43" t="e">
        <f>VLOOKUP(BG108,'Base Jinetes FEI'!$M$5:$N$341,2,0)</f>
        <v>#N/A</v>
      </c>
      <c r="BL108" s="43" t="e">
        <f>VLOOKUP(BG108,'Base Jinetes FEI'!$M$5:$O$341,3,0)</f>
        <v>#N/A</v>
      </c>
      <c r="BN108" s="43">
        <f t="shared" si="28"/>
        <v>1</v>
      </c>
      <c r="BO108" s="43">
        <v>108</v>
      </c>
    </row>
    <row r="109" spans="1:67" ht="14.4" customHeight="1" x14ac:dyDescent="0.3">
      <c r="A109" s="43" t="str">
        <f t="shared" si="30"/>
        <v>LLAYLLAY 19 I</v>
      </c>
      <c r="B109" s="43" t="str">
        <f t="shared" si="31"/>
        <v>NAC</v>
      </c>
      <c r="C109" s="43">
        <f t="shared" si="32"/>
        <v>40</v>
      </c>
      <c r="D109" s="43">
        <f t="shared" si="32"/>
        <v>40</v>
      </c>
      <c r="E109" s="43" t="str">
        <f t="shared" si="33"/>
        <v>AD</v>
      </c>
      <c r="F109" s="90" t="s">
        <v>134</v>
      </c>
      <c r="G109" s="91" t="s">
        <v>95</v>
      </c>
      <c r="H109" s="92" t="s">
        <v>96</v>
      </c>
      <c r="I109" s="92" t="s">
        <v>96</v>
      </c>
      <c r="J109" s="91"/>
      <c r="K109" s="93" t="s">
        <v>1180</v>
      </c>
      <c r="L109" s="91" t="s">
        <v>431</v>
      </c>
      <c r="M109" s="91"/>
      <c r="N109" s="95" t="s">
        <v>1177</v>
      </c>
      <c r="O109" s="92"/>
      <c r="P109" s="92" t="s">
        <v>96</v>
      </c>
      <c r="Q109" s="92"/>
      <c r="R109" s="92" t="s">
        <v>96</v>
      </c>
      <c r="S109" s="91" t="s">
        <v>97</v>
      </c>
      <c r="T109" s="92" t="s">
        <v>96</v>
      </c>
      <c r="U109" s="92" t="s">
        <v>745</v>
      </c>
      <c r="V109" s="92" t="s">
        <v>1977</v>
      </c>
      <c r="W109" s="92" t="s">
        <v>1978</v>
      </c>
      <c r="X109" s="96" t="s">
        <v>658</v>
      </c>
      <c r="Y109" s="96" t="s">
        <v>803</v>
      </c>
      <c r="Z109" s="96" t="s">
        <v>659</v>
      </c>
      <c r="AA109" s="91"/>
      <c r="AB109" s="91" t="s">
        <v>1979</v>
      </c>
      <c r="AC109" s="91" t="s">
        <v>1980</v>
      </c>
      <c r="AD109" s="91" t="s">
        <v>1981</v>
      </c>
      <c r="AE109" s="96" t="s">
        <v>1982</v>
      </c>
      <c r="AF109" s="96" t="s">
        <v>267</v>
      </c>
      <c r="AG109" s="96" t="s">
        <v>1983</v>
      </c>
      <c r="AH109" s="91"/>
      <c r="AI109" s="91"/>
      <c r="AJ109" s="91"/>
      <c r="AK109" s="91"/>
      <c r="AL109" s="96"/>
      <c r="AM109" s="96"/>
      <c r="AN109" s="96"/>
      <c r="AO109" s="91"/>
      <c r="AP109" s="91"/>
      <c r="AQ109" s="91"/>
      <c r="AR109" s="91"/>
      <c r="AS109" s="96"/>
      <c r="AT109" s="96"/>
      <c r="AU109" s="96"/>
      <c r="AV109" s="91"/>
      <c r="AW109" s="91"/>
      <c r="AX109" s="92">
        <v>13.05</v>
      </c>
      <c r="AY109" s="92">
        <v>11032</v>
      </c>
      <c r="AZ109" s="47">
        <f t="shared" si="20"/>
        <v>11032</v>
      </c>
      <c r="BA109" s="47" t="str">
        <f t="shared" si="21"/>
        <v>40 AD</v>
      </c>
      <c r="BB109" s="43">
        <f t="shared" si="35"/>
        <v>22</v>
      </c>
      <c r="BC109" s="43" t="str">
        <f t="shared" si="22"/>
        <v>03:03:52</v>
      </c>
      <c r="BD109" s="43">
        <f t="shared" si="23"/>
        <v>95</v>
      </c>
      <c r="BE109" s="48">
        <f t="shared" si="24"/>
        <v>-64.166666666666671</v>
      </c>
      <c r="BF109" s="49">
        <f t="shared" si="29"/>
        <v>70.833333333333329</v>
      </c>
      <c r="BG109" s="43" t="str">
        <f t="shared" si="25"/>
        <v>RAFAEL  CARRERE</v>
      </c>
      <c r="BH109" s="43" t="str">
        <f t="shared" si="26"/>
        <v>RAFAEL  CARRERE - ZINGARA</v>
      </c>
      <c r="BI109" s="43" t="str">
        <f>VLOOKUP(BG109,Equipos!$A$2:$B$105,2,0)</f>
        <v>RINCONADA B</v>
      </c>
      <c r="BJ109" s="43" t="str">
        <f t="shared" si="27"/>
        <v>01:59:42</v>
      </c>
      <c r="BK109" s="43" t="e">
        <f>VLOOKUP(BG109,'Base Jinetes FEI'!$M$5:$N$341,2,0)</f>
        <v>#N/A</v>
      </c>
      <c r="BL109" s="43" t="e">
        <f>VLOOKUP(BG109,'Base Jinetes FEI'!$M$5:$O$341,3,0)</f>
        <v>#N/A</v>
      </c>
      <c r="BN109" s="43">
        <f t="shared" si="28"/>
        <v>1</v>
      </c>
      <c r="BO109" s="43">
        <v>109</v>
      </c>
    </row>
    <row r="110" spans="1:67" ht="14.4" customHeight="1" x14ac:dyDescent="0.3">
      <c r="A110" s="43" t="str">
        <f t="shared" si="30"/>
        <v>LLAYLLAY 19 I</v>
      </c>
      <c r="B110" s="43" t="str">
        <f t="shared" si="31"/>
        <v>NAC</v>
      </c>
      <c r="C110" s="43">
        <f t="shared" si="32"/>
        <v>40</v>
      </c>
      <c r="D110" s="43">
        <f t="shared" si="32"/>
        <v>40</v>
      </c>
      <c r="E110" s="43" t="str">
        <f t="shared" si="33"/>
        <v>AD</v>
      </c>
      <c r="F110" s="90" t="s">
        <v>158</v>
      </c>
      <c r="G110" s="91" t="s">
        <v>95</v>
      </c>
      <c r="H110" s="92" t="s">
        <v>96</v>
      </c>
      <c r="I110" s="92" t="s">
        <v>96</v>
      </c>
      <c r="J110" s="91"/>
      <c r="K110" s="93" t="s">
        <v>143</v>
      </c>
      <c r="L110" s="91" t="s">
        <v>864</v>
      </c>
      <c r="M110" s="91"/>
      <c r="N110" s="95" t="s">
        <v>1984</v>
      </c>
      <c r="O110" s="92"/>
      <c r="P110" s="92" t="s">
        <v>96</v>
      </c>
      <c r="Q110" s="92"/>
      <c r="R110" s="92" t="s">
        <v>96</v>
      </c>
      <c r="S110" s="91" t="s">
        <v>97</v>
      </c>
      <c r="T110" s="92" t="s">
        <v>96</v>
      </c>
      <c r="U110" s="92" t="s">
        <v>745</v>
      </c>
      <c r="V110" s="92" t="s">
        <v>1985</v>
      </c>
      <c r="W110" s="92" t="s">
        <v>1986</v>
      </c>
      <c r="X110" s="96" t="s">
        <v>1987</v>
      </c>
      <c r="Y110" s="96" t="s">
        <v>254</v>
      </c>
      <c r="Z110" s="96" t="s">
        <v>1988</v>
      </c>
      <c r="AA110" s="91"/>
      <c r="AB110" s="91" t="s">
        <v>1989</v>
      </c>
      <c r="AC110" s="91" t="s">
        <v>1990</v>
      </c>
      <c r="AD110" s="91" t="s">
        <v>1991</v>
      </c>
      <c r="AE110" s="96" t="s">
        <v>1031</v>
      </c>
      <c r="AF110" s="96" t="s">
        <v>665</v>
      </c>
      <c r="AG110" s="96" t="s">
        <v>771</v>
      </c>
      <c r="AH110" s="91"/>
      <c r="AI110" s="91"/>
      <c r="AJ110" s="91"/>
      <c r="AK110" s="91"/>
      <c r="AL110" s="96"/>
      <c r="AM110" s="96"/>
      <c r="AN110" s="96"/>
      <c r="AO110" s="91"/>
      <c r="AP110" s="91"/>
      <c r="AQ110" s="91"/>
      <c r="AR110" s="91"/>
      <c r="AS110" s="96"/>
      <c r="AT110" s="96"/>
      <c r="AU110" s="96"/>
      <c r="AV110" s="91"/>
      <c r="AW110" s="91"/>
      <c r="AX110" s="92">
        <v>12.84</v>
      </c>
      <c r="AY110" s="92">
        <v>11214</v>
      </c>
      <c r="AZ110" s="47">
        <f t="shared" si="20"/>
        <v>11214</v>
      </c>
      <c r="BA110" s="47" t="str">
        <f t="shared" si="21"/>
        <v>40 AD</v>
      </c>
      <c r="BB110" s="43">
        <f t="shared" si="35"/>
        <v>23</v>
      </c>
      <c r="BC110" s="43" t="str">
        <f t="shared" si="22"/>
        <v>03:06:54</v>
      </c>
      <c r="BD110" s="43">
        <f t="shared" si="23"/>
        <v>90</v>
      </c>
      <c r="BE110" s="48">
        <f t="shared" si="24"/>
        <v>-67.2</v>
      </c>
      <c r="BF110" s="49">
        <f t="shared" si="29"/>
        <v>62.8</v>
      </c>
      <c r="BG110" s="43" t="str">
        <f t="shared" si="25"/>
        <v>CRISTIAN SANCHEZ</v>
      </c>
      <c r="BH110" s="43" t="str">
        <f t="shared" si="26"/>
        <v>CRISTIAN SANCHEZ - KALIMANTAN</v>
      </c>
      <c r="BI110" s="43" t="str">
        <f>VLOOKUP(BG110,Equipos!$A$2:$B$105,2,0)</f>
        <v>KEHAILAN B</v>
      </c>
      <c r="BJ110" s="43" t="str">
        <f t="shared" si="27"/>
        <v>01:59:42</v>
      </c>
      <c r="BK110" s="43" t="e">
        <f>VLOOKUP(BG110,'Base Jinetes FEI'!$M$5:$N$341,2,0)</f>
        <v>#N/A</v>
      </c>
      <c r="BL110" s="43" t="e">
        <f>VLOOKUP(BG110,'Base Jinetes FEI'!$M$5:$O$341,3,0)</f>
        <v>#N/A</v>
      </c>
      <c r="BN110" s="43">
        <f t="shared" si="28"/>
        <v>1</v>
      </c>
      <c r="BO110" s="43">
        <v>110</v>
      </c>
    </row>
    <row r="111" spans="1:67" ht="14.4" customHeight="1" x14ac:dyDescent="0.3">
      <c r="A111" s="43" t="str">
        <f t="shared" si="30"/>
        <v>LLAYLLAY 19 I</v>
      </c>
      <c r="B111" s="43" t="str">
        <f t="shared" si="31"/>
        <v>NAC</v>
      </c>
      <c r="C111" s="43">
        <f t="shared" si="32"/>
        <v>40</v>
      </c>
      <c r="D111" s="43">
        <f t="shared" si="32"/>
        <v>40</v>
      </c>
      <c r="E111" s="43" t="str">
        <f t="shared" si="33"/>
        <v>AD</v>
      </c>
      <c r="F111" s="90" t="s">
        <v>244</v>
      </c>
      <c r="G111" s="91" t="s">
        <v>105</v>
      </c>
      <c r="H111" s="92" t="s">
        <v>96</v>
      </c>
      <c r="I111" s="92" t="s">
        <v>96</v>
      </c>
      <c r="J111" s="91" t="s">
        <v>1992</v>
      </c>
      <c r="K111" s="93" t="s">
        <v>1011</v>
      </c>
      <c r="L111" s="91" t="s">
        <v>438</v>
      </c>
      <c r="M111" s="91"/>
      <c r="N111" s="95" t="s">
        <v>1993</v>
      </c>
      <c r="O111" s="92"/>
      <c r="P111" s="92" t="s">
        <v>96</v>
      </c>
      <c r="Q111" s="92"/>
      <c r="R111" s="92" t="s">
        <v>96</v>
      </c>
      <c r="S111" s="91" t="s">
        <v>97</v>
      </c>
      <c r="T111" s="92" t="s">
        <v>96</v>
      </c>
      <c r="U111" s="92" t="s">
        <v>745</v>
      </c>
      <c r="V111" s="92" t="s">
        <v>1994</v>
      </c>
      <c r="W111" s="92" t="s">
        <v>1167</v>
      </c>
      <c r="X111" s="96" t="s">
        <v>1164</v>
      </c>
      <c r="Y111" s="96" t="s">
        <v>1042</v>
      </c>
      <c r="Z111" s="96" t="s">
        <v>373</v>
      </c>
      <c r="AA111" s="91" t="s">
        <v>163</v>
      </c>
      <c r="AB111" s="91" t="s">
        <v>799</v>
      </c>
      <c r="AC111" s="91" t="s">
        <v>96</v>
      </c>
      <c r="AD111" s="91" t="s">
        <v>96</v>
      </c>
      <c r="AE111" s="96" t="s">
        <v>96</v>
      </c>
      <c r="AF111" s="96" t="s">
        <v>96</v>
      </c>
      <c r="AG111" s="96" t="s">
        <v>96</v>
      </c>
      <c r="AH111" s="91"/>
      <c r="AI111" s="91"/>
      <c r="AJ111" s="91"/>
      <c r="AK111" s="91"/>
      <c r="AL111" s="96"/>
      <c r="AM111" s="96"/>
      <c r="AN111" s="96"/>
      <c r="AO111" s="91"/>
      <c r="AP111" s="91"/>
      <c r="AQ111" s="91"/>
      <c r="AR111" s="91"/>
      <c r="AS111" s="96"/>
      <c r="AT111" s="96"/>
      <c r="AU111" s="96"/>
      <c r="AV111" s="91"/>
      <c r="AW111" s="91"/>
      <c r="AX111" s="92">
        <v>14.02</v>
      </c>
      <c r="AY111" s="92">
        <v>5137</v>
      </c>
      <c r="AZ111" s="47" t="str">
        <f t="shared" si="20"/>
        <v>NA</v>
      </c>
      <c r="BA111" s="47" t="str">
        <f t="shared" si="21"/>
        <v>40 AD</v>
      </c>
      <c r="BB111" s="43" t="str">
        <f t="shared" si="35"/>
        <v>NA</v>
      </c>
      <c r="BC111" s="43" t="str">
        <f t="shared" si="22"/>
        <v>NA</v>
      </c>
      <c r="BD111" s="43">
        <f t="shared" si="23"/>
        <v>0</v>
      </c>
      <c r="BE111" s="48" t="e">
        <f t="shared" si="24"/>
        <v>#VALUE!</v>
      </c>
      <c r="BF111" s="49">
        <f t="shared" si="29"/>
        <v>0</v>
      </c>
      <c r="BG111" s="43" t="str">
        <f t="shared" si="25"/>
        <v>FRANCESCA GIOIA MANSILLA</v>
      </c>
      <c r="BH111" s="43" t="str">
        <f t="shared" si="26"/>
        <v>FRANCESCA GIOIA MANSILLA - SHARAV</v>
      </c>
      <c r="BI111" s="43" t="str">
        <f>VLOOKUP(BG111,Equipos!$A$2:$B$105,2,0)</f>
        <v>RINCONADA A</v>
      </c>
      <c r="BJ111" s="43" t="str">
        <f t="shared" si="27"/>
        <v>01:59:42</v>
      </c>
      <c r="BK111" s="43" t="e">
        <f>VLOOKUP(BG111,'Base Jinetes FEI'!$M$5:$N$341,2,0)</f>
        <v>#N/A</v>
      </c>
      <c r="BL111" s="43" t="e">
        <f>VLOOKUP(BG111,'Base Jinetes FEI'!$M$5:$O$341,3,0)</f>
        <v>#N/A</v>
      </c>
      <c r="BN111" s="43">
        <f t="shared" si="28"/>
        <v>0</v>
      </c>
      <c r="BO111" s="43">
        <v>111</v>
      </c>
    </row>
    <row r="112" spans="1:67" ht="14.4" customHeight="1" x14ac:dyDescent="0.3">
      <c r="A112" s="43" t="str">
        <f t="shared" si="30"/>
        <v>LLAYLLAY 19 I</v>
      </c>
      <c r="B112" s="43" t="str">
        <f t="shared" si="31"/>
        <v>NAC</v>
      </c>
      <c r="C112" s="43">
        <f t="shared" si="32"/>
        <v>40</v>
      </c>
      <c r="D112" s="43">
        <f t="shared" si="32"/>
        <v>40</v>
      </c>
      <c r="E112" s="43" t="str">
        <f t="shared" si="33"/>
        <v>AD</v>
      </c>
      <c r="F112" s="90" t="s">
        <v>372</v>
      </c>
      <c r="G112" s="91" t="s">
        <v>105</v>
      </c>
      <c r="H112" s="92" t="s">
        <v>96</v>
      </c>
      <c r="I112" s="92" t="s">
        <v>96</v>
      </c>
      <c r="J112" s="91"/>
      <c r="K112" s="93" t="s">
        <v>146</v>
      </c>
      <c r="L112" s="91" t="s">
        <v>218</v>
      </c>
      <c r="M112" s="91"/>
      <c r="N112" s="95" t="s">
        <v>1995</v>
      </c>
      <c r="O112" s="92"/>
      <c r="P112" s="92" t="s">
        <v>96</v>
      </c>
      <c r="Q112" s="92"/>
      <c r="R112" s="92" t="s">
        <v>96</v>
      </c>
      <c r="S112" s="91" t="s">
        <v>97</v>
      </c>
      <c r="T112" s="92" t="s">
        <v>96</v>
      </c>
      <c r="U112" s="92" t="s">
        <v>745</v>
      </c>
      <c r="V112" s="92" t="s">
        <v>96</v>
      </c>
      <c r="W112" s="92" t="s">
        <v>96</v>
      </c>
      <c r="X112" s="96" t="s">
        <v>96</v>
      </c>
      <c r="Y112" s="96" t="s">
        <v>96</v>
      </c>
      <c r="Z112" s="96" t="s">
        <v>96</v>
      </c>
      <c r="AA112" s="91" t="s">
        <v>184</v>
      </c>
      <c r="AB112" s="91"/>
      <c r="AC112" s="91"/>
      <c r="AD112" s="91"/>
      <c r="AE112" s="96"/>
      <c r="AF112" s="96"/>
      <c r="AG112" s="96"/>
      <c r="AH112" s="91"/>
      <c r="AI112" s="91"/>
      <c r="AJ112" s="91"/>
      <c r="AK112" s="91"/>
      <c r="AL112" s="96"/>
      <c r="AM112" s="96"/>
      <c r="AN112" s="96"/>
      <c r="AO112" s="91"/>
      <c r="AP112" s="91"/>
      <c r="AQ112" s="91"/>
      <c r="AR112" s="91"/>
      <c r="AS112" s="96"/>
      <c r="AT112" s="96"/>
      <c r="AU112" s="96"/>
      <c r="AV112" s="91"/>
      <c r="AW112" s="91"/>
      <c r="AX112" s="92"/>
      <c r="AY112" s="92"/>
      <c r="AZ112" s="47" t="str">
        <f t="shared" si="20"/>
        <v>NA</v>
      </c>
      <c r="BA112" s="47" t="str">
        <f t="shared" si="21"/>
        <v>40 AD</v>
      </c>
      <c r="BB112" s="43" t="str">
        <f t="shared" si="35"/>
        <v>NA</v>
      </c>
      <c r="BC112" s="43" t="str">
        <f t="shared" si="22"/>
        <v>NA</v>
      </c>
      <c r="BD112" s="43">
        <f t="shared" si="23"/>
        <v>0</v>
      </c>
      <c r="BE112" s="48" t="e">
        <f t="shared" si="24"/>
        <v>#VALUE!</v>
      </c>
      <c r="BF112" s="49">
        <f t="shared" si="29"/>
        <v>0</v>
      </c>
      <c r="BG112" s="43" t="str">
        <f t="shared" si="25"/>
        <v>JAIME BARRIENTOS RAMIREZ</v>
      </c>
      <c r="BH112" s="43" t="str">
        <f t="shared" si="26"/>
        <v>JAIME BARRIENTOS RAMIREZ - ESPUMA</v>
      </c>
      <c r="BI112" s="43" t="e">
        <f>VLOOKUP(BG112,Equipos!$A$2:$B$105,2,0)</f>
        <v>#N/A</v>
      </c>
      <c r="BJ112" s="43" t="str">
        <f t="shared" si="27"/>
        <v>01:59:42</v>
      </c>
      <c r="BK112" s="43" t="e">
        <f>VLOOKUP(BG112,'Base Jinetes FEI'!$M$5:$N$341,2,0)</f>
        <v>#N/A</v>
      </c>
      <c r="BL112" s="43" t="e">
        <f>VLOOKUP(BG112,'Base Jinetes FEI'!$M$5:$O$341,3,0)</f>
        <v>#N/A</v>
      </c>
      <c r="BN112" s="43">
        <f t="shared" si="28"/>
        <v>0</v>
      </c>
      <c r="BO112" s="43">
        <v>112</v>
      </c>
    </row>
    <row r="113" spans="1:67" ht="14.4" customHeight="1" x14ac:dyDescent="0.3">
      <c r="A113" s="43" t="str">
        <f t="shared" si="30"/>
        <v>LLAYLLAY 19 I</v>
      </c>
      <c r="B113" s="43" t="str">
        <f t="shared" si="31"/>
        <v>NAC</v>
      </c>
      <c r="C113" s="43">
        <f t="shared" si="32"/>
        <v>40</v>
      </c>
      <c r="D113" s="43">
        <f t="shared" si="32"/>
        <v>40</v>
      </c>
      <c r="E113" s="43" t="s">
        <v>52</v>
      </c>
      <c r="F113" s="97" t="s">
        <v>106</v>
      </c>
      <c r="G113" s="98" t="s">
        <v>95</v>
      </c>
      <c r="H113" s="99" t="s">
        <v>96</v>
      </c>
      <c r="I113" s="99" t="s">
        <v>96</v>
      </c>
      <c r="J113" s="98"/>
      <c r="K113" s="100" t="s">
        <v>164</v>
      </c>
      <c r="L113" s="98" t="s">
        <v>116</v>
      </c>
      <c r="M113" s="98"/>
      <c r="N113" s="102" t="s">
        <v>317</v>
      </c>
      <c r="O113" s="99"/>
      <c r="P113" s="99" t="s">
        <v>96</v>
      </c>
      <c r="Q113" s="99"/>
      <c r="R113" s="99" t="s">
        <v>96</v>
      </c>
      <c r="S113" s="98" t="s">
        <v>97</v>
      </c>
      <c r="T113" s="99" t="s">
        <v>96</v>
      </c>
      <c r="U113" s="99" t="s">
        <v>320</v>
      </c>
      <c r="V113" s="99" t="s">
        <v>314</v>
      </c>
      <c r="W113" s="99" t="s">
        <v>1996</v>
      </c>
      <c r="X113" s="103" t="s">
        <v>1173</v>
      </c>
      <c r="Y113" s="103" t="s">
        <v>1158</v>
      </c>
      <c r="Z113" s="103" t="s">
        <v>748</v>
      </c>
      <c r="AA113" s="98"/>
      <c r="AB113" s="98" t="s">
        <v>1997</v>
      </c>
      <c r="AC113" s="98" t="s">
        <v>1998</v>
      </c>
      <c r="AD113" s="98" t="s">
        <v>1999</v>
      </c>
      <c r="AE113" s="103" t="s">
        <v>2000</v>
      </c>
      <c r="AF113" s="103" t="s">
        <v>2001</v>
      </c>
      <c r="AG113" s="103" t="s">
        <v>1037</v>
      </c>
      <c r="AH113" s="98"/>
      <c r="AI113" s="98"/>
      <c r="AJ113" s="98"/>
      <c r="AK113" s="98"/>
      <c r="AL113" s="103"/>
      <c r="AM113" s="103"/>
      <c r="AN113" s="103"/>
      <c r="AO113" s="98"/>
      <c r="AP113" s="98"/>
      <c r="AQ113" s="98"/>
      <c r="AR113" s="98"/>
      <c r="AS113" s="103"/>
      <c r="AT113" s="103"/>
      <c r="AU113" s="103"/>
      <c r="AV113" s="98"/>
      <c r="AW113" s="98"/>
      <c r="AX113" s="99">
        <v>13.12</v>
      </c>
      <c r="AY113" s="99">
        <v>10973</v>
      </c>
      <c r="AZ113" s="47">
        <f t="shared" si="20"/>
        <v>10973</v>
      </c>
      <c r="BA113" s="47" t="str">
        <f t="shared" si="21"/>
        <v>40 YR</v>
      </c>
      <c r="BB113" s="43">
        <f t="shared" si="35"/>
        <v>18</v>
      </c>
      <c r="BC113" s="43" t="str">
        <f t="shared" si="22"/>
        <v>03:02:53</v>
      </c>
      <c r="BD113" s="43">
        <f t="shared" si="23"/>
        <v>115</v>
      </c>
      <c r="BE113" s="48">
        <f t="shared" si="24"/>
        <v>-63.18333333333333</v>
      </c>
      <c r="BF113" s="49">
        <f t="shared" si="29"/>
        <v>91.816666666666663</v>
      </c>
      <c r="BG113" s="43" t="str">
        <f t="shared" si="25"/>
        <v>FLORENCIA HIRMAS VALDERRAMA</v>
      </c>
      <c r="BH113" s="43" t="str">
        <f t="shared" si="26"/>
        <v>FLORENCIA HIRMAS VALDERRAMA - NAHLA</v>
      </c>
      <c r="BI113" s="43" t="e">
        <f>VLOOKUP(BG113,Equipos!$A$2:$B$105,2,0)</f>
        <v>#N/A</v>
      </c>
      <c r="BJ113" s="43" t="str">
        <f t="shared" si="27"/>
        <v>01:59:42</v>
      </c>
      <c r="BK113" s="43" t="e">
        <f>VLOOKUP(BG113,'Base Jinetes FEI'!$M$5:$N$341,2,0)</f>
        <v>#N/A</v>
      </c>
      <c r="BL113" s="43" t="e">
        <f>VLOOKUP(BG113,'Base Jinetes FEI'!$M$5:$O$341,3,0)</f>
        <v>#N/A</v>
      </c>
      <c r="BN113" s="43">
        <f t="shared" si="28"/>
        <v>1</v>
      </c>
      <c r="BO113" s="43">
        <v>113</v>
      </c>
    </row>
    <row r="114" spans="1:67" ht="14.4" customHeight="1" x14ac:dyDescent="0.3">
      <c r="A114" s="43" t="str">
        <f t="shared" si="30"/>
        <v>LLAYLLAY 19 I</v>
      </c>
      <c r="B114" s="43" t="str">
        <f t="shared" si="31"/>
        <v>NAC</v>
      </c>
      <c r="C114" s="43">
        <f t="shared" si="32"/>
        <v>40</v>
      </c>
      <c r="D114" s="43">
        <f t="shared" si="32"/>
        <v>40</v>
      </c>
      <c r="E114" s="43" t="str">
        <f t="shared" si="33"/>
        <v>YR</v>
      </c>
      <c r="F114" s="97" t="s">
        <v>107</v>
      </c>
      <c r="G114" s="98" t="s">
        <v>95</v>
      </c>
      <c r="H114" s="99" t="s">
        <v>96</v>
      </c>
      <c r="I114" s="99" t="s">
        <v>96</v>
      </c>
      <c r="J114" s="98"/>
      <c r="K114" s="101" t="s">
        <v>2002</v>
      </c>
      <c r="L114" s="98" t="s">
        <v>2003</v>
      </c>
      <c r="M114" s="98"/>
      <c r="N114" s="102" t="s">
        <v>319</v>
      </c>
      <c r="O114" s="99"/>
      <c r="P114" s="99" t="s">
        <v>96</v>
      </c>
      <c r="Q114" s="99"/>
      <c r="R114" s="99" t="s">
        <v>96</v>
      </c>
      <c r="S114" s="98" t="s">
        <v>97</v>
      </c>
      <c r="T114" s="99" t="s">
        <v>96</v>
      </c>
      <c r="U114" s="99" t="s">
        <v>320</v>
      </c>
      <c r="V114" s="99" t="s">
        <v>821</v>
      </c>
      <c r="W114" s="99" t="s">
        <v>2004</v>
      </c>
      <c r="X114" s="103" t="s">
        <v>2005</v>
      </c>
      <c r="Y114" s="103" t="s">
        <v>2006</v>
      </c>
      <c r="Z114" s="103" t="s">
        <v>780</v>
      </c>
      <c r="AA114" s="98"/>
      <c r="AB114" s="98" t="s">
        <v>557</v>
      </c>
      <c r="AC114" s="98" t="s">
        <v>2007</v>
      </c>
      <c r="AD114" s="98" t="s">
        <v>2008</v>
      </c>
      <c r="AE114" s="103" t="s">
        <v>250</v>
      </c>
      <c r="AF114" s="103" t="s">
        <v>614</v>
      </c>
      <c r="AG114" s="103" t="s">
        <v>295</v>
      </c>
      <c r="AH114" s="98"/>
      <c r="AI114" s="98"/>
      <c r="AJ114" s="98"/>
      <c r="AK114" s="98"/>
      <c r="AL114" s="103"/>
      <c r="AM114" s="103"/>
      <c r="AN114" s="103"/>
      <c r="AO114" s="98"/>
      <c r="AP114" s="98"/>
      <c r="AQ114" s="98"/>
      <c r="AR114" s="98"/>
      <c r="AS114" s="103"/>
      <c r="AT114" s="103"/>
      <c r="AU114" s="103"/>
      <c r="AV114" s="98"/>
      <c r="AW114" s="98"/>
      <c r="AX114" s="99">
        <v>13.12</v>
      </c>
      <c r="AY114" s="99">
        <v>10979</v>
      </c>
      <c r="AZ114" s="47">
        <f t="shared" si="20"/>
        <v>10979</v>
      </c>
      <c r="BA114" s="47" t="str">
        <f t="shared" si="21"/>
        <v>40 YR</v>
      </c>
      <c r="BB114" s="43">
        <f t="shared" si="35"/>
        <v>20</v>
      </c>
      <c r="BC114" s="43" t="str">
        <f t="shared" si="22"/>
        <v>03:02:59</v>
      </c>
      <c r="BD114" s="43">
        <f t="shared" si="23"/>
        <v>105</v>
      </c>
      <c r="BE114" s="48">
        <f t="shared" si="24"/>
        <v>-63.283333333333331</v>
      </c>
      <c r="BF114" s="49">
        <f t="shared" si="29"/>
        <v>81.716666666666669</v>
      </c>
      <c r="BG114" s="43" t="str">
        <f t="shared" si="25"/>
        <v>JOSEFA AGUILERA</v>
      </c>
      <c r="BH114" s="43" t="str">
        <f t="shared" si="26"/>
        <v>JOSEFA AGUILERA - SULTAN AUGUSTO</v>
      </c>
      <c r="BI114" s="43" t="str">
        <f>VLOOKUP(BG114,Equipos!$A$2:$B$105,2,0)</f>
        <v>RINCONADA B</v>
      </c>
      <c r="BJ114" s="43" t="str">
        <f t="shared" si="27"/>
        <v>01:59:42</v>
      </c>
      <c r="BK114" s="43" t="e">
        <f>VLOOKUP(BG114,'Base Jinetes FEI'!$M$5:$N$341,2,0)</f>
        <v>#N/A</v>
      </c>
      <c r="BL114" s="43" t="e">
        <f>VLOOKUP(BG114,'Base Jinetes FEI'!$M$5:$O$341,3,0)</f>
        <v>#N/A</v>
      </c>
      <c r="BN114" s="43">
        <f t="shared" si="28"/>
        <v>1</v>
      </c>
      <c r="BO114" s="43">
        <v>114</v>
      </c>
    </row>
    <row r="115" spans="1:67" ht="14.4" customHeight="1" x14ac:dyDescent="0.3">
      <c r="A115" s="43" t="str">
        <f t="shared" si="30"/>
        <v>LLAYLLAY 19 I</v>
      </c>
      <c r="B115" s="43" t="str">
        <f t="shared" si="31"/>
        <v>NAC</v>
      </c>
      <c r="C115" s="43">
        <f t="shared" si="32"/>
        <v>40</v>
      </c>
      <c r="D115" s="43">
        <f t="shared" si="32"/>
        <v>40</v>
      </c>
      <c r="E115" s="43" t="str">
        <f t="shared" si="33"/>
        <v>YR</v>
      </c>
      <c r="F115" s="97" t="s">
        <v>109</v>
      </c>
      <c r="G115" s="98" t="s">
        <v>105</v>
      </c>
      <c r="H115" s="99" t="s">
        <v>96</v>
      </c>
      <c r="I115" s="99" t="s">
        <v>96</v>
      </c>
      <c r="J115" s="98"/>
      <c r="K115" s="100" t="s">
        <v>641</v>
      </c>
      <c r="L115" s="98" t="s">
        <v>740</v>
      </c>
      <c r="M115" s="98"/>
      <c r="N115" s="102" t="s">
        <v>741</v>
      </c>
      <c r="O115" s="99"/>
      <c r="P115" s="99" t="s">
        <v>96</v>
      </c>
      <c r="Q115" s="99"/>
      <c r="R115" s="99" t="s">
        <v>96</v>
      </c>
      <c r="S115" s="98" t="s">
        <v>97</v>
      </c>
      <c r="T115" s="99" t="s">
        <v>96</v>
      </c>
      <c r="U115" s="99" t="s">
        <v>320</v>
      </c>
      <c r="V115" s="99" t="s">
        <v>2009</v>
      </c>
      <c r="W115" s="99" t="s">
        <v>2010</v>
      </c>
      <c r="X115" s="103" t="s">
        <v>1043</v>
      </c>
      <c r="Y115" s="103" t="s">
        <v>823</v>
      </c>
      <c r="Z115" s="103" t="s">
        <v>1079</v>
      </c>
      <c r="AA115" s="98"/>
      <c r="AB115" s="98" t="s">
        <v>2011</v>
      </c>
      <c r="AC115" s="98" t="s">
        <v>2012</v>
      </c>
      <c r="AD115" s="98" t="s">
        <v>2013</v>
      </c>
      <c r="AE115" s="103" t="s">
        <v>318</v>
      </c>
      <c r="AF115" s="103" t="s">
        <v>2014</v>
      </c>
      <c r="AG115" s="103" t="s">
        <v>2015</v>
      </c>
      <c r="AH115" s="98" t="s">
        <v>266</v>
      </c>
      <c r="AI115" s="98"/>
      <c r="AJ115" s="98"/>
      <c r="AK115" s="98"/>
      <c r="AL115" s="103"/>
      <c r="AM115" s="103"/>
      <c r="AN115" s="103"/>
      <c r="AO115" s="98"/>
      <c r="AP115" s="98"/>
      <c r="AQ115" s="98"/>
      <c r="AR115" s="98"/>
      <c r="AS115" s="103"/>
      <c r="AT115" s="103"/>
      <c r="AU115" s="103"/>
      <c r="AV115" s="98"/>
      <c r="AW115" s="98"/>
      <c r="AX115" s="99">
        <v>12.37</v>
      </c>
      <c r="AY115" s="99">
        <v>11645</v>
      </c>
      <c r="AZ115" s="47" t="str">
        <f t="shared" si="20"/>
        <v>NA</v>
      </c>
      <c r="BA115" s="47" t="str">
        <f t="shared" si="21"/>
        <v>40 YR</v>
      </c>
      <c r="BB115" s="43" t="str">
        <f t="shared" si="35"/>
        <v>NA</v>
      </c>
      <c r="BC115" s="43" t="str">
        <f t="shared" si="22"/>
        <v>NA</v>
      </c>
      <c r="BD115" s="43">
        <f t="shared" si="23"/>
        <v>0</v>
      </c>
      <c r="BE115" s="48" t="e">
        <f t="shared" si="24"/>
        <v>#VALUE!</v>
      </c>
      <c r="BF115" s="49">
        <f t="shared" si="29"/>
        <v>0</v>
      </c>
      <c r="BG115" s="43" t="str">
        <f t="shared" si="25"/>
        <v>JOSE IGNACIO CORREA SERRA</v>
      </c>
      <c r="BH115" s="43" t="str">
        <f t="shared" si="26"/>
        <v>JOSE IGNACIO CORREA SERRA - DANZARINA</v>
      </c>
      <c r="BI115" s="43" t="e">
        <f>VLOOKUP(BG115,Equipos!$A$2:$B$105,2,0)</f>
        <v>#N/A</v>
      </c>
      <c r="BJ115" s="43" t="str">
        <f t="shared" si="27"/>
        <v>01:59:42</v>
      </c>
      <c r="BK115" s="43" t="e">
        <f>VLOOKUP(BG115,'Base Jinetes FEI'!$M$5:$N$341,2,0)</f>
        <v>#N/A</v>
      </c>
      <c r="BL115" s="43" t="e">
        <f>VLOOKUP(BG115,'Base Jinetes FEI'!$M$5:$O$341,3,0)</f>
        <v>#N/A</v>
      </c>
      <c r="BN115" s="43">
        <f t="shared" si="28"/>
        <v>0</v>
      </c>
      <c r="BO115" s="43">
        <v>115</v>
      </c>
    </row>
    <row r="116" spans="1:67" ht="14.4" customHeight="1" x14ac:dyDescent="0.3">
      <c r="A116" s="43" t="str">
        <f t="shared" si="30"/>
        <v>LLAYLLAY 19 I</v>
      </c>
      <c r="B116" s="43" t="str">
        <f t="shared" si="31"/>
        <v>NAC</v>
      </c>
      <c r="C116" s="43">
        <v>20</v>
      </c>
      <c r="D116" s="43">
        <v>20</v>
      </c>
      <c r="E116" s="43" t="s">
        <v>4066</v>
      </c>
      <c r="F116" s="104" t="s">
        <v>106</v>
      </c>
      <c r="G116" s="105" t="s">
        <v>95</v>
      </c>
      <c r="H116" s="106" t="s">
        <v>96</v>
      </c>
      <c r="I116" s="106" t="s">
        <v>96</v>
      </c>
      <c r="J116" s="105"/>
      <c r="K116" s="107" t="s">
        <v>201</v>
      </c>
      <c r="L116" s="105" t="s">
        <v>219</v>
      </c>
      <c r="M116" s="105"/>
      <c r="N116" s="109" t="s">
        <v>307</v>
      </c>
      <c r="O116" s="106"/>
      <c r="P116" s="106" t="s">
        <v>96</v>
      </c>
      <c r="Q116" s="106"/>
      <c r="R116" s="106" t="s">
        <v>96</v>
      </c>
      <c r="S116" s="105" t="s">
        <v>97</v>
      </c>
      <c r="T116" s="106" t="s">
        <v>96</v>
      </c>
      <c r="U116" s="106" t="s">
        <v>457</v>
      </c>
      <c r="V116" s="106" t="s">
        <v>2016</v>
      </c>
      <c r="W116" s="106" t="s">
        <v>2017</v>
      </c>
      <c r="X116" s="110" t="s">
        <v>2018</v>
      </c>
      <c r="Y116" s="110" t="s">
        <v>1918</v>
      </c>
      <c r="Z116" s="110" t="s">
        <v>1003</v>
      </c>
      <c r="AA116" s="105"/>
      <c r="AB116" s="105"/>
      <c r="AC116" s="105"/>
      <c r="AD116" s="105"/>
      <c r="AE116" s="110"/>
      <c r="AF116" s="110"/>
      <c r="AG116" s="110"/>
      <c r="AH116" s="105"/>
      <c r="AI116" s="105"/>
      <c r="AJ116" s="105"/>
      <c r="AK116" s="105"/>
      <c r="AL116" s="110"/>
      <c r="AM116" s="110"/>
      <c r="AN116" s="110"/>
      <c r="AO116" s="105"/>
      <c r="AP116" s="105"/>
      <c r="AQ116" s="105"/>
      <c r="AR116" s="105"/>
      <c r="AS116" s="110"/>
      <c r="AT116" s="110"/>
      <c r="AU116" s="110"/>
      <c r="AV116" s="105"/>
      <c r="AW116" s="105"/>
      <c r="AX116" s="106">
        <v>13.44</v>
      </c>
      <c r="AY116" s="106">
        <v>5358</v>
      </c>
      <c r="AZ116" s="47">
        <f t="shared" si="20"/>
        <v>5358</v>
      </c>
      <c r="BA116" s="47" t="str">
        <f t="shared" si="21"/>
        <v>20 PR</v>
      </c>
      <c r="BB116" s="43">
        <f>IF(G116="R",RANK(AZ116,$AZ$116:$AZ$117,1), "NA")</f>
        <v>1</v>
      </c>
      <c r="BC116" s="43" t="str">
        <f t="shared" si="22"/>
        <v>01:29:18</v>
      </c>
      <c r="BD116" s="43">
        <f t="shared" si="23"/>
        <v>200</v>
      </c>
      <c r="BE116" s="48">
        <f t="shared" si="24"/>
        <v>0</v>
      </c>
      <c r="BF116" s="49">
        <f t="shared" si="29"/>
        <v>220</v>
      </c>
      <c r="BG116" s="43" t="str">
        <f t="shared" si="25"/>
        <v>MARIA RISHMAWI</v>
      </c>
      <c r="BH116" s="43" t="str">
        <f t="shared" si="26"/>
        <v>MARIA RISHMAWI - MAÑIO</v>
      </c>
      <c r="BI116" s="43" t="e">
        <f>VLOOKUP(BG116,Equipos!$A$2:$B$105,2,0)</f>
        <v>#N/A</v>
      </c>
      <c r="BJ116" s="43" t="str">
        <f t="shared" si="27"/>
        <v>01:29:18</v>
      </c>
      <c r="BK116" s="43" t="e">
        <f>VLOOKUP(BG116,'Base Jinetes FEI'!$M$5:$N$341,2,0)</f>
        <v>#N/A</v>
      </c>
      <c r="BL116" s="43" t="e">
        <f>VLOOKUP(BG116,'Base Jinetes FEI'!$M$5:$O$341,3,0)</f>
        <v>#N/A</v>
      </c>
      <c r="BN116" s="43">
        <f t="shared" si="28"/>
        <v>1</v>
      </c>
      <c r="BO116" s="43">
        <v>116</v>
      </c>
    </row>
    <row r="117" spans="1:67" ht="14.4" customHeight="1" x14ac:dyDescent="0.3">
      <c r="A117" s="43" t="str">
        <f t="shared" si="30"/>
        <v>LLAYLLAY 19 I</v>
      </c>
      <c r="B117" s="43" t="str">
        <f t="shared" si="31"/>
        <v>NAC</v>
      </c>
      <c r="C117" s="43">
        <f t="shared" si="32"/>
        <v>20</v>
      </c>
      <c r="D117" s="43">
        <f t="shared" si="32"/>
        <v>20</v>
      </c>
      <c r="E117" s="43" t="str">
        <f t="shared" si="33"/>
        <v>PR</v>
      </c>
      <c r="F117" s="104" t="s">
        <v>107</v>
      </c>
      <c r="G117" s="105" t="s">
        <v>95</v>
      </c>
      <c r="H117" s="106" t="s">
        <v>96</v>
      </c>
      <c r="I117" s="106" t="s">
        <v>96</v>
      </c>
      <c r="J117" s="105"/>
      <c r="K117" s="108" t="s">
        <v>2019</v>
      </c>
      <c r="L117" s="105" t="s">
        <v>219</v>
      </c>
      <c r="M117" s="105"/>
      <c r="N117" s="109" t="s">
        <v>255</v>
      </c>
      <c r="O117" s="106"/>
      <c r="P117" s="106" t="s">
        <v>96</v>
      </c>
      <c r="Q117" s="106"/>
      <c r="R117" s="106" t="s">
        <v>96</v>
      </c>
      <c r="S117" s="105" t="s">
        <v>97</v>
      </c>
      <c r="T117" s="106" t="s">
        <v>96</v>
      </c>
      <c r="U117" s="106" t="s">
        <v>457</v>
      </c>
      <c r="V117" s="106" t="s">
        <v>1166</v>
      </c>
      <c r="W117" s="106" t="s">
        <v>2020</v>
      </c>
      <c r="X117" s="110" t="s">
        <v>300</v>
      </c>
      <c r="Y117" s="110" t="s">
        <v>1096</v>
      </c>
      <c r="Z117" s="110" t="s">
        <v>301</v>
      </c>
      <c r="AA117" s="105"/>
      <c r="AB117" s="105"/>
      <c r="AC117" s="105"/>
      <c r="AD117" s="105"/>
      <c r="AE117" s="110"/>
      <c r="AF117" s="110"/>
      <c r="AG117" s="110"/>
      <c r="AH117" s="105"/>
      <c r="AI117" s="105"/>
      <c r="AJ117" s="105"/>
      <c r="AK117" s="105"/>
      <c r="AL117" s="110"/>
      <c r="AM117" s="110"/>
      <c r="AN117" s="110"/>
      <c r="AO117" s="105"/>
      <c r="AP117" s="105"/>
      <c r="AQ117" s="105"/>
      <c r="AR117" s="105"/>
      <c r="AS117" s="110"/>
      <c r="AT117" s="110"/>
      <c r="AU117" s="110"/>
      <c r="AV117" s="105"/>
      <c r="AW117" s="105"/>
      <c r="AX117" s="106">
        <v>12.74</v>
      </c>
      <c r="AY117" s="106">
        <v>5652</v>
      </c>
      <c r="AZ117" s="47">
        <f t="shared" si="20"/>
        <v>5652</v>
      </c>
      <c r="BA117" s="47" t="str">
        <f t="shared" si="21"/>
        <v>20 PR</v>
      </c>
      <c r="BB117" s="43">
        <f>IF(G117="R",RANK(AZ117,$AZ$116:$AZ$117,1), "NA")</f>
        <v>2</v>
      </c>
      <c r="BC117" s="43" t="str">
        <f t="shared" si="22"/>
        <v>01:34:12</v>
      </c>
      <c r="BD117" s="43">
        <f t="shared" si="23"/>
        <v>195</v>
      </c>
      <c r="BE117" s="48">
        <f t="shared" si="24"/>
        <v>-4.9000000000000004</v>
      </c>
      <c r="BF117" s="49">
        <f t="shared" si="29"/>
        <v>210.1</v>
      </c>
      <c r="BG117" s="43" t="str">
        <f t="shared" si="25"/>
        <v>JOSE  ELIAS  RISHMAWI</v>
      </c>
      <c r="BH117" s="43" t="str">
        <f t="shared" si="26"/>
        <v>JOSE  ELIAS  RISHMAWI - ANCAR BAKUR</v>
      </c>
      <c r="BI117" s="43" t="str">
        <f>VLOOKUP(BG117,Equipos!$A$2:$B$105,2,0)</f>
        <v>EL QUILLAY</v>
      </c>
      <c r="BJ117" s="43" t="str">
        <f t="shared" si="27"/>
        <v>01:29:18</v>
      </c>
      <c r="BK117" s="43" t="e">
        <f>VLOOKUP(BG117,'Base Jinetes FEI'!$M$5:$N$341,2,0)</f>
        <v>#N/A</v>
      </c>
      <c r="BL117" s="43" t="e">
        <f>VLOOKUP(BG117,'Base Jinetes FEI'!$M$5:$O$341,3,0)</f>
        <v>#N/A</v>
      </c>
      <c r="BN117" s="43">
        <f t="shared" si="28"/>
        <v>1</v>
      </c>
      <c r="BO117" s="43">
        <v>117</v>
      </c>
    </row>
    <row r="118" spans="1:67" ht="14.4" customHeight="1" x14ac:dyDescent="0.3">
      <c r="A118" s="43" t="s">
        <v>2529</v>
      </c>
      <c r="B118" s="43" t="s">
        <v>50</v>
      </c>
      <c r="C118" s="43">
        <v>160</v>
      </c>
      <c r="D118" s="43">
        <v>160</v>
      </c>
      <c r="E118" s="43" t="s">
        <v>51</v>
      </c>
      <c r="F118" s="106" t="s">
        <v>106</v>
      </c>
      <c r="G118" s="106" t="s">
        <v>95</v>
      </c>
      <c r="H118" s="106" t="s">
        <v>96</v>
      </c>
      <c r="I118" s="106" t="s">
        <v>96</v>
      </c>
      <c r="J118" s="106" t="s">
        <v>2173</v>
      </c>
      <c r="K118" s="106" t="s">
        <v>2174</v>
      </c>
      <c r="L118" s="106" t="s">
        <v>2175</v>
      </c>
      <c r="M118" s="106" t="s">
        <v>352</v>
      </c>
      <c r="N118" s="106" t="s">
        <v>353</v>
      </c>
      <c r="O118" s="106"/>
      <c r="P118" s="106" t="s">
        <v>96</v>
      </c>
      <c r="Q118" s="106"/>
      <c r="R118" s="106" t="s">
        <v>96</v>
      </c>
      <c r="S118" s="106" t="s">
        <v>354</v>
      </c>
      <c r="T118" s="106" t="s">
        <v>96</v>
      </c>
      <c r="U118" s="106" t="s">
        <v>1001</v>
      </c>
      <c r="V118" s="106" t="s">
        <v>2176</v>
      </c>
      <c r="W118" s="106"/>
      <c r="X118" s="106" t="s">
        <v>1354</v>
      </c>
      <c r="Y118" s="106" t="s">
        <v>2177</v>
      </c>
      <c r="Z118" s="106" t="s">
        <v>2178</v>
      </c>
      <c r="AA118" s="106"/>
      <c r="AB118" s="106" t="s">
        <v>2179</v>
      </c>
      <c r="AC118" s="106" t="s">
        <v>946</v>
      </c>
      <c r="AD118" s="106" t="s">
        <v>2180</v>
      </c>
      <c r="AE118" s="106"/>
      <c r="AF118" s="106" t="s">
        <v>2181</v>
      </c>
      <c r="AG118" s="106" t="s">
        <v>321</v>
      </c>
      <c r="AH118" s="106" t="s">
        <v>2182</v>
      </c>
      <c r="AI118" s="106"/>
      <c r="AJ118" s="106" t="s">
        <v>2183</v>
      </c>
      <c r="AK118" s="106" t="s">
        <v>609</v>
      </c>
      <c r="AL118" s="106" t="s">
        <v>2184</v>
      </c>
      <c r="AM118" s="106"/>
      <c r="AN118" s="106" t="s">
        <v>2185</v>
      </c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>
        <v>13.73</v>
      </c>
      <c r="AY118" s="106">
        <v>41957</v>
      </c>
      <c r="AZ118" s="47">
        <f t="shared" ref="AZ118:AZ181" si="36">IF(G118="R",AY118,"NA")</f>
        <v>41957</v>
      </c>
      <c r="BA118" s="47" t="str">
        <f t="shared" ref="BA118:BA181" si="37">IF(C118&lt;120,CONCATENATE(C118," ", E118),CONCATENATE("120/160"," ",E118))</f>
        <v>120/160 AD</v>
      </c>
      <c r="BB118" s="43">
        <f>IF(G118="R",RANK(AZ118,$AZ$118:$AZ$122,1), "NA")</f>
        <v>1</v>
      </c>
      <c r="BC118" s="43" t="str">
        <f t="shared" ref="BC118:BC181" si="38">IF(AZ118="NA","NA",TEXT(AZ118/24/60/60,"hh:mm:ss"))</f>
        <v>11:39:17</v>
      </c>
      <c r="BD118" s="43">
        <f t="shared" ref="BD118:BD181" si="39">IF(BB118="NA",0,205-BB118*5)</f>
        <v>200</v>
      </c>
      <c r="BE118" s="48">
        <f t="shared" ref="BE118:BE181" si="40">-(SECOND(BC118-BJ118)/60+MINUTE(BC118-BJ118)+HOUR(BC118-BJ118)*60)</f>
        <v>0</v>
      </c>
      <c r="BF118" s="49">
        <f t="shared" si="29"/>
        <v>360</v>
      </c>
      <c r="BG118" s="43" t="str">
        <f t="shared" ref="BG118:BG181" si="41">UPPER((CONCATENATE(K118," ",L118)))</f>
        <v>XIUYAN ZHANG</v>
      </c>
      <c r="BH118" s="43" t="str">
        <f t="shared" ref="BH118:BH181" si="42">UPPER(CONCATENATE(BG118, " - ",N118))</f>
        <v>XIUYAN ZHANG - NOMADE</v>
      </c>
      <c r="BI118" s="43" t="e">
        <f>VLOOKUP(BG118,Equipos!$A$2:$B$105,2,0)</f>
        <v>#N/A</v>
      </c>
      <c r="BJ118" s="43" t="str">
        <f t="shared" ref="BJ118:BJ171" si="43">IF(BB118=1,BC118,BJ117)</f>
        <v>11:39:17</v>
      </c>
      <c r="BK118" s="43" t="e">
        <f>VLOOKUP(BG118,'Base Jinetes FEI'!$M$5:$N$341,2,0)</f>
        <v>#N/A</v>
      </c>
      <c r="BL118" s="43" t="e">
        <f>VLOOKUP(BG118,'Base Jinetes FEI'!$M$5:$O$341,3,0)</f>
        <v>#N/A</v>
      </c>
      <c r="BN118" s="43">
        <f t="shared" ref="BN118:BN181" si="44">IF(BF118&gt;1,1,0)</f>
        <v>1</v>
      </c>
      <c r="BO118" s="43">
        <v>118</v>
      </c>
    </row>
    <row r="119" spans="1:67" ht="14.4" customHeight="1" x14ac:dyDescent="0.3">
      <c r="A119" s="43" t="str">
        <f t="shared" ref="A119:A181" si="45">A118</f>
        <v>LLAYLLAY 19 II</v>
      </c>
      <c r="B119" s="43" t="str">
        <f t="shared" ref="B119:B181" si="46">B118</f>
        <v>FEI</v>
      </c>
      <c r="C119" s="43">
        <f t="shared" ref="C119:D181" si="47">C118</f>
        <v>160</v>
      </c>
      <c r="D119" s="43">
        <f t="shared" si="47"/>
        <v>160</v>
      </c>
      <c r="E119" s="43" t="str">
        <f t="shared" ref="E119:E181" si="48">E118</f>
        <v>AD</v>
      </c>
      <c r="F119" s="106" t="s">
        <v>107</v>
      </c>
      <c r="G119" s="106" t="s">
        <v>105</v>
      </c>
      <c r="H119" s="106" t="s">
        <v>96</v>
      </c>
      <c r="I119" s="106" t="s">
        <v>96</v>
      </c>
      <c r="J119" s="106" t="s">
        <v>2186</v>
      </c>
      <c r="K119" s="106" t="s">
        <v>698</v>
      </c>
      <c r="L119" s="106" t="s">
        <v>699</v>
      </c>
      <c r="M119" s="106" t="s">
        <v>355</v>
      </c>
      <c r="N119" s="106" t="s">
        <v>356</v>
      </c>
      <c r="O119" s="106"/>
      <c r="P119" s="106" t="s">
        <v>96</v>
      </c>
      <c r="Q119" s="106"/>
      <c r="R119" s="106" t="s">
        <v>96</v>
      </c>
      <c r="S119" s="106" t="s">
        <v>354</v>
      </c>
      <c r="T119" s="106" t="s">
        <v>96</v>
      </c>
      <c r="U119" s="106" t="s">
        <v>1674</v>
      </c>
      <c r="V119" s="106" t="s">
        <v>2187</v>
      </c>
      <c r="W119" s="106"/>
      <c r="X119" s="106" t="s">
        <v>1210</v>
      </c>
      <c r="Y119" s="106" t="s">
        <v>2188</v>
      </c>
      <c r="Z119" s="106" t="s">
        <v>2189</v>
      </c>
      <c r="AA119" s="106"/>
      <c r="AB119" s="106" t="s">
        <v>1538</v>
      </c>
      <c r="AC119" s="106" t="s">
        <v>646</v>
      </c>
      <c r="AD119" s="106" t="s">
        <v>2190</v>
      </c>
      <c r="AE119" s="106"/>
      <c r="AF119" s="106" t="s">
        <v>1265</v>
      </c>
      <c r="AG119" s="106" t="s">
        <v>2191</v>
      </c>
      <c r="AH119" s="106" t="s">
        <v>2192</v>
      </c>
      <c r="AI119" s="106" t="s">
        <v>272</v>
      </c>
      <c r="AJ119" s="106" t="s">
        <v>2193</v>
      </c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>
        <v>14.13</v>
      </c>
      <c r="AY119" s="106">
        <v>35416</v>
      </c>
      <c r="AZ119" s="47" t="str">
        <f t="shared" si="36"/>
        <v>NA</v>
      </c>
      <c r="BA119" s="47" t="str">
        <f t="shared" si="37"/>
        <v>120/160 AD</v>
      </c>
      <c r="BB119" s="43" t="str">
        <f t="shared" ref="BB119:BB122" si="49">IF(G119="R",RANK(AZ119,$AZ$118:$AZ$122,1), "NA")</f>
        <v>NA</v>
      </c>
      <c r="BC119" s="43" t="str">
        <f t="shared" si="38"/>
        <v>NA</v>
      </c>
      <c r="BD119" s="43">
        <f t="shared" si="39"/>
        <v>0</v>
      </c>
      <c r="BE119" s="48" t="e">
        <f t="shared" si="40"/>
        <v>#VALUE!</v>
      </c>
      <c r="BF119" s="49">
        <f t="shared" si="29"/>
        <v>0</v>
      </c>
      <c r="BG119" s="43" t="str">
        <f t="shared" si="41"/>
        <v>JIA HUILIN</v>
      </c>
      <c r="BH119" s="43" t="str">
        <f t="shared" si="42"/>
        <v>JIA HUILIN - ATOMO</v>
      </c>
      <c r="BI119" s="43" t="e">
        <f>VLOOKUP(BG119,Equipos!$A$2:$B$105,2,0)</f>
        <v>#N/A</v>
      </c>
      <c r="BJ119" s="43" t="str">
        <f t="shared" si="43"/>
        <v>11:39:17</v>
      </c>
      <c r="BK119" s="43" t="e">
        <f>VLOOKUP(BG119,'Base Jinetes FEI'!$M$5:$N$341,2,0)</f>
        <v>#N/A</v>
      </c>
      <c r="BL119" s="43" t="e">
        <f>VLOOKUP(BG119,'Base Jinetes FEI'!$M$5:$O$341,3,0)</f>
        <v>#N/A</v>
      </c>
      <c r="BN119" s="43">
        <f t="shared" si="44"/>
        <v>0</v>
      </c>
      <c r="BO119" s="43">
        <v>119</v>
      </c>
    </row>
    <row r="120" spans="1:67" ht="14.4" customHeight="1" x14ac:dyDescent="0.3">
      <c r="A120" s="43" t="str">
        <f t="shared" si="45"/>
        <v>LLAYLLAY 19 II</v>
      </c>
      <c r="B120" s="43" t="str">
        <f t="shared" si="46"/>
        <v>FEI</v>
      </c>
      <c r="C120" s="43">
        <f t="shared" si="47"/>
        <v>160</v>
      </c>
      <c r="D120" s="43">
        <f t="shared" si="47"/>
        <v>160</v>
      </c>
      <c r="E120" s="43" t="str">
        <f t="shared" si="48"/>
        <v>AD</v>
      </c>
      <c r="F120" s="106" t="s">
        <v>109</v>
      </c>
      <c r="G120" s="106" t="s">
        <v>105</v>
      </c>
      <c r="H120" s="106" t="s">
        <v>96</v>
      </c>
      <c r="I120" s="106" t="s">
        <v>96</v>
      </c>
      <c r="J120" s="106" t="s">
        <v>2194</v>
      </c>
      <c r="K120" s="106" t="s">
        <v>350</v>
      </c>
      <c r="L120" s="106" t="s">
        <v>351</v>
      </c>
      <c r="M120" s="106" t="s">
        <v>345</v>
      </c>
      <c r="N120" s="106" t="s">
        <v>346</v>
      </c>
      <c r="O120" s="106"/>
      <c r="P120" s="106" t="s">
        <v>96</v>
      </c>
      <c r="Q120" s="106"/>
      <c r="R120" s="106" t="s">
        <v>96</v>
      </c>
      <c r="S120" s="106" t="s">
        <v>354</v>
      </c>
      <c r="T120" s="106" t="s">
        <v>96</v>
      </c>
      <c r="U120" s="106" t="s">
        <v>1005</v>
      </c>
      <c r="V120" s="106" t="s">
        <v>2195</v>
      </c>
      <c r="W120" s="106"/>
      <c r="X120" s="106" t="s">
        <v>2196</v>
      </c>
      <c r="Y120" s="106" t="s">
        <v>2197</v>
      </c>
      <c r="Z120" s="106" t="s">
        <v>2198</v>
      </c>
      <c r="AA120" s="106"/>
      <c r="AB120" s="106" t="s">
        <v>2199</v>
      </c>
      <c r="AC120" s="106" t="s">
        <v>2200</v>
      </c>
      <c r="AD120" s="106" t="s">
        <v>2201</v>
      </c>
      <c r="AE120" s="106"/>
      <c r="AF120" s="106" t="s">
        <v>1429</v>
      </c>
      <c r="AG120" s="106" t="s">
        <v>96</v>
      </c>
      <c r="AH120" s="106" t="s">
        <v>96</v>
      </c>
      <c r="AI120" s="106" t="s">
        <v>272</v>
      </c>
      <c r="AJ120" s="106" t="s">
        <v>96</v>
      </c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  <c r="AW120" s="106"/>
      <c r="AX120" s="106">
        <v>13.84</v>
      </c>
      <c r="AY120" s="106">
        <v>28880</v>
      </c>
      <c r="AZ120" s="47" t="str">
        <f t="shared" si="36"/>
        <v>NA</v>
      </c>
      <c r="BA120" s="47" t="str">
        <f t="shared" si="37"/>
        <v>120/160 AD</v>
      </c>
      <c r="BB120" s="43" t="str">
        <f t="shared" si="49"/>
        <v>NA</v>
      </c>
      <c r="BC120" s="43" t="str">
        <f t="shared" si="38"/>
        <v>NA</v>
      </c>
      <c r="BD120" s="43">
        <f t="shared" si="39"/>
        <v>0</v>
      </c>
      <c r="BE120" s="48" t="e">
        <f t="shared" si="40"/>
        <v>#VALUE!</v>
      </c>
      <c r="BF120" s="49">
        <f t="shared" si="29"/>
        <v>0</v>
      </c>
      <c r="BG120" s="43" t="str">
        <f t="shared" si="41"/>
        <v xml:space="preserve">SUI  BO </v>
      </c>
      <c r="BH120" s="43" t="str">
        <f t="shared" si="42"/>
        <v>SUI  BO  - ANCAR ANAKIN</v>
      </c>
      <c r="BI120" s="43" t="e">
        <f>VLOOKUP(BG120,Equipos!$A$2:$B$105,2,0)</f>
        <v>#N/A</v>
      </c>
      <c r="BJ120" s="43" t="str">
        <f t="shared" si="43"/>
        <v>11:39:17</v>
      </c>
      <c r="BK120" s="43" t="e">
        <f>VLOOKUP(BG120,'Base Jinetes FEI'!$M$5:$N$341,2,0)</f>
        <v>#N/A</v>
      </c>
      <c r="BL120" s="43" t="e">
        <f>VLOOKUP(BG120,'Base Jinetes FEI'!$M$5:$O$341,3,0)</f>
        <v>#N/A</v>
      </c>
      <c r="BN120" s="43">
        <f t="shared" si="44"/>
        <v>0</v>
      </c>
      <c r="BO120" s="43">
        <v>120</v>
      </c>
    </row>
    <row r="121" spans="1:67" ht="14.4" customHeight="1" x14ac:dyDescent="0.3">
      <c r="A121" s="43" t="str">
        <f t="shared" si="45"/>
        <v>LLAYLLAY 19 II</v>
      </c>
      <c r="B121" s="43" t="str">
        <f t="shared" si="46"/>
        <v>FEI</v>
      </c>
      <c r="C121" s="43">
        <f t="shared" si="47"/>
        <v>160</v>
      </c>
      <c r="D121" s="43">
        <f t="shared" si="47"/>
        <v>160</v>
      </c>
      <c r="E121" s="43" t="str">
        <f t="shared" si="48"/>
        <v>AD</v>
      </c>
      <c r="F121" s="106" t="s">
        <v>110</v>
      </c>
      <c r="G121" s="106" t="s">
        <v>105</v>
      </c>
      <c r="H121" s="106" t="s">
        <v>96</v>
      </c>
      <c r="I121" s="106" t="s">
        <v>96</v>
      </c>
      <c r="J121" s="106" t="s">
        <v>1115</v>
      </c>
      <c r="K121" s="106" t="s">
        <v>1116</v>
      </c>
      <c r="L121" s="106" t="s">
        <v>524</v>
      </c>
      <c r="M121" s="106" t="s">
        <v>363</v>
      </c>
      <c r="N121" s="106" t="s">
        <v>696</v>
      </c>
      <c r="O121" s="106"/>
      <c r="P121" s="106" t="s">
        <v>96</v>
      </c>
      <c r="Q121" s="106"/>
      <c r="R121" s="106" t="s">
        <v>96</v>
      </c>
      <c r="S121" s="106" t="s">
        <v>525</v>
      </c>
      <c r="T121" s="106" t="s">
        <v>96</v>
      </c>
      <c r="U121" s="106" t="s">
        <v>947</v>
      </c>
      <c r="V121" s="106" t="s">
        <v>2202</v>
      </c>
      <c r="W121" s="106"/>
      <c r="X121" s="106" t="s">
        <v>2203</v>
      </c>
      <c r="Y121" s="106" t="s">
        <v>2204</v>
      </c>
      <c r="Z121" s="106" t="s">
        <v>2205</v>
      </c>
      <c r="AA121" s="106"/>
      <c r="AB121" s="106" t="s">
        <v>2206</v>
      </c>
      <c r="AC121" s="106" t="s">
        <v>279</v>
      </c>
      <c r="AD121" s="106" t="s">
        <v>2207</v>
      </c>
      <c r="AE121" s="106" t="s">
        <v>163</v>
      </c>
      <c r="AF121" s="106" t="s">
        <v>2208</v>
      </c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>
        <v>12.59</v>
      </c>
      <c r="AY121" s="106">
        <v>31747</v>
      </c>
      <c r="AZ121" s="47" t="str">
        <f t="shared" si="36"/>
        <v>NA</v>
      </c>
      <c r="BA121" s="47" t="str">
        <f t="shared" si="37"/>
        <v>120/160 AD</v>
      </c>
      <c r="BB121" s="43" t="str">
        <f t="shared" si="49"/>
        <v>NA</v>
      </c>
      <c r="BC121" s="43" t="str">
        <f t="shared" si="38"/>
        <v>NA</v>
      </c>
      <c r="BD121" s="43">
        <f t="shared" si="39"/>
        <v>0</v>
      </c>
      <c r="BE121" s="48" t="e">
        <f t="shared" si="40"/>
        <v>#VALUE!</v>
      </c>
      <c r="BF121" s="49">
        <f t="shared" si="29"/>
        <v>0</v>
      </c>
      <c r="BG121" s="43" t="str">
        <f t="shared" si="41"/>
        <v>MARIIA SHABLOVSKA</v>
      </c>
      <c r="BH121" s="43" t="str">
        <f t="shared" si="42"/>
        <v>MARIIA SHABLOVSKA - PERSEVERANCIA PLATINO</v>
      </c>
      <c r="BI121" s="43" t="e">
        <f>VLOOKUP(BG121,Equipos!$A$2:$B$105,2,0)</f>
        <v>#N/A</v>
      </c>
      <c r="BJ121" s="43" t="str">
        <f t="shared" si="43"/>
        <v>11:39:17</v>
      </c>
      <c r="BK121" s="43" t="e">
        <f>VLOOKUP(BG121,'Base Jinetes FEI'!$M$5:$N$341,2,0)</f>
        <v>#N/A</v>
      </c>
      <c r="BL121" s="43" t="e">
        <f>VLOOKUP(BG121,'Base Jinetes FEI'!$M$5:$O$341,3,0)</f>
        <v>#N/A</v>
      </c>
      <c r="BN121" s="43">
        <f t="shared" si="44"/>
        <v>0</v>
      </c>
      <c r="BO121" s="43">
        <v>121</v>
      </c>
    </row>
    <row r="122" spans="1:67" ht="14.4" customHeight="1" x14ac:dyDescent="0.3">
      <c r="A122" s="43" t="str">
        <f t="shared" si="45"/>
        <v>LLAYLLAY 19 II</v>
      </c>
      <c r="B122" s="43" t="str">
        <f t="shared" si="46"/>
        <v>FEI</v>
      </c>
      <c r="C122" s="43">
        <f t="shared" si="47"/>
        <v>160</v>
      </c>
      <c r="D122" s="43">
        <f t="shared" si="47"/>
        <v>160</v>
      </c>
      <c r="E122" s="43" t="str">
        <f t="shared" si="48"/>
        <v>AD</v>
      </c>
      <c r="F122" s="106" t="s">
        <v>117</v>
      </c>
      <c r="G122" s="106" t="s">
        <v>105</v>
      </c>
      <c r="H122" s="106" t="s">
        <v>96</v>
      </c>
      <c r="I122" s="106" t="s">
        <v>96</v>
      </c>
      <c r="J122" s="106" t="s">
        <v>2209</v>
      </c>
      <c r="K122" s="106" t="s">
        <v>2210</v>
      </c>
      <c r="L122" s="106" t="s">
        <v>2211</v>
      </c>
      <c r="M122" s="106" t="s">
        <v>348</v>
      </c>
      <c r="N122" s="106" t="s">
        <v>349</v>
      </c>
      <c r="O122" s="106"/>
      <c r="P122" s="106" t="s">
        <v>96</v>
      </c>
      <c r="Q122" s="106"/>
      <c r="R122" s="106" t="s">
        <v>96</v>
      </c>
      <c r="S122" s="106" t="s">
        <v>354</v>
      </c>
      <c r="T122" s="106" t="s">
        <v>96</v>
      </c>
      <c r="U122" s="106" t="s">
        <v>249</v>
      </c>
      <c r="V122" s="106" t="s">
        <v>2212</v>
      </c>
      <c r="W122" s="106" t="s">
        <v>266</v>
      </c>
      <c r="X122" s="106" t="s">
        <v>1420</v>
      </c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>
        <v>14.3</v>
      </c>
      <c r="AY122" s="106">
        <v>9566</v>
      </c>
      <c r="AZ122" s="47" t="str">
        <f t="shared" si="36"/>
        <v>NA</v>
      </c>
      <c r="BA122" s="47" t="str">
        <f t="shared" si="37"/>
        <v>120/160 AD</v>
      </c>
      <c r="BB122" s="43" t="str">
        <f t="shared" si="49"/>
        <v>NA</v>
      </c>
      <c r="BC122" s="43" t="str">
        <f t="shared" si="38"/>
        <v>NA</v>
      </c>
      <c r="BD122" s="43">
        <f t="shared" si="39"/>
        <v>0</v>
      </c>
      <c r="BE122" s="48" t="e">
        <f t="shared" si="40"/>
        <v>#VALUE!</v>
      </c>
      <c r="BF122" s="49">
        <f t="shared" si="29"/>
        <v>0</v>
      </c>
      <c r="BG122" s="43" t="str">
        <f t="shared" si="41"/>
        <v>YUOUDONG HUANG</v>
      </c>
      <c r="BH122" s="43" t="str">
        <f t="shared" si="42"/>
        <v>YUOUDONG HUANG - CANTINERO</v>
      </c>
      <c r="BI122" s="43" t="e">
        <f>VLOOKUP(BG122,Equipos!$A$2:$B$105,2,0)</f>
        <v>#N/A</v>
      </c>
      <c r="BJ122" s="43" t="str">
        <f t="shared" si="43"/>
        <v>11:39:17</v>
      </c>
      <c r="BK122" s="43" t="e">
        <f>VLOOKUP(BG122,'Base Jinetes FEI'!$M$5:$N$341,2,0)</f>
        <v>#N/A</v>
      </c>
      <c r="BL122" s="43" t="e">
        <f>VLOOKUP(BG122,'Base Jinetes FEI'!$M$5:$O$341,3,0)</f>
        <v>#N/A</v>
      </c>
      <c r="BN122" s="43">
        <f t="shared" si="44"/>
        <v>0</v>
      </c>
      <c r="BO122" s="43">
        <v>122</v>
      </c>
    </row>
    <row r="123" spans="1:67" ht="14.4" customHeight="1" x14ac:dyDescent="0.3">
      <c r="A123" s="43" t="str">
        <f t="shared" si="45"/>
        <v>LLAYLLAY 19 II</v>
      </c>
      <c r="B123" s="43" t="str">
        <f t="shared" si="46"/>
        <v>FEI</v>
      </c>
      <c r="C123" s="43">
        <v>120</v>
      </c>
      <c r="D123" s="43">
        <v>122</v>
      </c>
      <c r="E123" s="43" t="str">
        <f t="shared" si="48"/>
        <v>AD</v>
      </c>
      <c r="F123" s="106" t="s">
        <v>106</v>
      </c>
      <c r="G123" s="106" t="s">
        <v>95</v>
      </c>
      <c r="H123" s="106" t="s">
        <v>96</v>
      </c>
      <c r="I123" s="106" t="s">
        <v>96</v>
      </c>
      <c r="J123" s="106" t="s">
        <v>1071</v>
      </c>
      <c r="K123" s="106" t="s">
        <v>2213</v>
      </c>
      <c r="L123" s="106" t="s">
        <v>135</v>
      </c>
      <c r="M123" s="106" t="s">
        <v>709</v>
      </c>
      <c r="N123" s="106" t="s">
        <v>188</v>
      </c>
      <c r="O123" s="106"/>
      <c r="P123" s="106" t="s">
        <v>96</v>
      </c>
      <c r="Q123" s="106"/>
      <c r="R123" s="106" t="s">
        <v>96</v>
      </c>
      <c r="S123" s="106" t="s">
        <v>97</v>
      </c>
      <c r="T123" s="106" t="s">
        <v>96</v>
      </c>
      <c r="U123" s="106" t="s">
        <v>1178</v>
      </c>
      <c r="V123" s="106" t="s">
        <v>2214</v>
      </c>
      <c r="W123" s="106"/>
      <c r="X123" s="106" t="s">
        <v>1299</v>
      </c>
      <c r="Y123" s="106" t="s">
        <v>1150</v>
      </c>
      <c r="Z123" s="106" t="s">
        <v>2215</v>
      </c>
      <c r="AA123" s="106"/>
      <c r="AB123" s="106" t="s">
        <v>1471</v>
      </c>
      <c r="AC123" s="106" t="s">
        <v>569</v>
      </c>
      <c r="AD123" s="106" t="s">
        <v>401</v>
      </c>
      <c r="AE123" s="106"/>
      <c r="AF123" s="106" t="s">
        <v>2216</v>
      </c>
      <c r="AG123" s="106" t="s">
        <v>2217</v>
      </c>
      <c r="AH123" s="106" t="s">
        <v>2218</v>
      </c>
      <c r="AI123" s="106"/>
      <c r="AJ123" s="106" t="s">
        <v>2219</v>
      </c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>
        <v>16.100000000000001</v>
      </c>
      <c r="AY123" s="106">
        <v>27285</v>
      </c>
      <c r="AZ123" s="47">
        <f t="shared" si="36"/>
        <v>27285</v>
      </c>
      <c r="BA123" s="47" t="str">
        <f t="shared" si="37"/>
        <v>120/160 AD</v>
      </c>
      <c r="BB123" s="43">
        <f>IF(G123="R",RANK(AZ123,$AZ$123:$AZ$171,1), "NA")</f>
        <v>2</v>
      </c>
      <c r="BC123" s="43" t="str">
        <f t="shared" si="38"/>
        <v>07:34:45</v>
      </c>
      <c r="BD123" s="43">
        <f t="shared" si="39"/>
        <v>195</v>
      </c>
      <c r="BE123" s="48">
        <f t="shared" si="40"/>
        <v>-52.85</v>
      </c>
      <c r="BF123" s="49">
        <f t="shared" si="29"/>
        <v>264.14999999999998</v>
      </c>
      <c r="BG123" s="43" t="str">
        <f t="shared" si="41"/>
        <v>MARCELA  COTO NIELSEN</v>
      </c>
      <c r="BH123" s="43" t="str">
        <f t="shared" si="42"/>
        <v>MARCELA  COTO NIELSEN - CZ MAREK</v>
      </c>
      <c r="BI123" s="43" t="e">
        <f>VLOOKUP(BG123,Equipos!$A$2:$B$105,2,0)</f>
        <v>#N/A</v>
      </c>
      <c r="BJ123" s="43" t="str">
        <f t="shared" ref="BJ123:BJ148" si="50">BJ124</f>
        <v>06:41:54</v>
      </c>
      <c r="BK123" s="43" t="e">
        <f>VLOOKUP(BG123,'Base Jinetes FEI'!$M$5:$N$341,2,0)</f>
        <v>#N/A</v>
      </c>
      <c r="BL123" s="43" t="e">
        <f>VLOOKUP(BG123,'Base Jinetes FEI'!$M$5:$O$341,3,0)</f>
        <v>#N/A</v>
      </c>
      <c r="BN123" s="43">
        <f t="shared" si="44"/>
        <v>1</v>
      </c>
      <c r="BO123" s="43">
        <v>123</v>
      </c>
    </row>
    <row r="124" spans="1:67" ht="14.4" customHeight="1" x14ac:dyDescent="0.3">
      <c r="A124" s="43" t="str">
        <f t="shared" si="45"/>
        <v>LLAYLLAY 19 II</v>
      </c>
      <c r="B124" s="43" t="str">
        <f t="shared" si="46"/>
        <v>FEI</v>
      </c>
      <c r="C124" s="43">
        <f t="shared" si="47"/>
        <v>120</v>
      </c>
      <c r="D124" s="43">
        <f t="shared" si="47"/>
        <v>122</v>
      </c>
      <c r="E124" s="43" t="str">
        <f t="shared" si="48"/>
        <v>AD</v>
      </c>
      <c r="F124" s="106" t="s">
        <v>107</v>
      </c>
      <c r="G124" s="106" t="s">
        <v>95</v>
      </c>
      <c r="H124" s="106" t="s">
        <v>96</v>
      </c>
      <c r="I124" s="106" t="s">
        <v>96</v>
      </c>
      <c r="J124" s="106" t="s">
        <v>2220</v>
      </c>
      <c r="K124" s="106" t="s">
        <v>660</v>
      </c>
      <c r="L124" s="106" t="s">
        <v>2221</v>
      </c>
      <c r="M124" s="106" t="s">
        <v>371</v>
      </c>
      <c r="N124" s="106" t="s">
        <v>229</v>
      </c>
      <c r="O124" s="106"/>
      <c r="P124" s="106" t="s">
        <v>96</v>
      </c>
      <c r="Q124" s="106"/>
      <c r="R124" s="106" t="s">
        <v>96</v>
      </c>
      <c r="S124" s="106" t="s">
        <v>97</v>
      </c>
      <c r="T124" s="106" t="s">
        <v>96</v>
      </c>
      <c r="U124" s="106" t="s">
        <v>786</v>
      </c>
      <c r="V124" s="106" t="s">
        <v>703</v>
      </c>
      <c r="W124" s="106"/>
      <c r="X124" s="106" t="s">
        <v>2222</v>
      </c>
      <c r="Y124" s="106" t="s">
        <v>570</v>
      </c>
      <c r="Z124" s="106" t="s">
        <v>2223</v>
      </c>
      <c r="AA124" s="106"/>
      <c r="AB124" s="106" t="s">
        <v>1301</v>
      </c>
      <c r="AC124" s="106" t="s">
        <v>1033</v>
      </c>
      <c r="AD124" s="106" t="s">
        <v>2224</v>
      </c>
      <c r="AE124" s="106"/>
      <c r="AF124" s="106" t="s">
        <v>1290</v>
      </c>
      <c r="AG124" s="106" t="s">
        <v>594</v>
      </c>
      <c r="AH124" s="106" t="s">
        <v>2225</v>
      </c>
      <c r="AI124" s="106"/>
      <c r="AJ124" s="106" t="s">
        <v>2226</v>
      </c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>
        <v>16.09</v>
      </c>
      <c r="AY124" s="106">
        <v>27289</v>
      </c>
      <c r="AZ124" s="47">
        <f t="shared" si="36"/>
        <v>27289</v>
      </c>
      <c r="BA124" s="47" t="str">
        <f t="shared" si="37"/>
        <v>120/160 AD</v>
      </c>
      <c r="BB124" s="43">
        <f t="shared" ref="BB124:BB171" si="51">IF(G124="R",RANK(AZ124,$AZ$123:$AZ$171,1), "NA")</f>
        <v>3</v>
      </c>
      <c r="BC124" s="43" t="str">
        <f t="shared" si="38"/>
        <v>07:34:49</v>
      </c>
      <c r="BD124" s="43">
        <f t="shared" si="39"/>
        <v>190</v>
      </c>
      <c r="BE124" s="48">
        <f t="shared" si="40"/>
        <v>-52.916666666666664</v>
      </c>
      <c r="BF124" s="49">
        <f t="shared" si="29"/>
        <v>259.08333333333331</v>
      </c>
      <c r="BG124" s="43" t="str">
        <f t="shared" si="41"/>
        <v>MARIA JOSE GAMEROS ALVAREZ TOSTADO</v>
      </c>
      <c r="BH124" s="43" t="str">
        <f t="shared" si="42"/>
        <v>MARIA JOSE GAMEROS ALVAREZ TOSTADO - AMAROK</v>
      </c>
      <c r="BI124" s="43" t="e">
        <f>VLOOKUP(BG124,Equipos!$A$2:$B$105,2,0)</f>
        <v>#N/A</v>
      </c>
      <c r="BJ124" s="43" t="str">
        <f t="shared" si="50"/>
        <v>06:41:54</v>
      </c>
      <c r="BK124" s="43" t="e">
        <f>VLOOKUP(BG124,'Base Jinetes FEI'!$M$5:$N$341,2,0)</f>
        <v>#N/A</v>
      </c>
      <c r="BL124" s="43" t="e">
        <f>VLOOKUP(BG124,'Base Jinetes FEI'!$M$5:$O$341,3,0)</f>
        <v>#N/A</v>
      </c>
      <c r="BN124" s="43">
        <f t="shared" si="44"/>
        <v>1</v>
      </c>
      <c r="BO124" s="43">
        <v>124</v>
      </c>
    </row>
    <row r="125" spans="1:67" ht="14.4" customHeight="1" x14ac:dyDescent="0.3">
      <c r="A125" s="43" t="str">
        <f t="shared" si="45"/>
        <v>LLAYLLAY 19 II</v>
      </c>
      <c r="B125" s="43" t="str">
        <f t="shared" si="46"/>
        <v>FEI</v>
      </c>
      <c r="C125" s="43">
        <f t="shared" si="47"/>
        <v>120</v>
      </c>
      <c r="D125" s="43">
        <f t="shared" si="47"/>
        <v>122</v>
      </c>
      <c r="E125" s="43" t="str">
        <f t="shared" si="48"/>
        <v>AD</v>
      </c>
      <c r="F125" s="106" t="s">
        <v>109</v>
      </c>
      <c r="G125" s="106" t="s">
        <v>95</v>
      </c>
      <c r="H125" s="106" t="s">
        <v>96</v>
      </c>
      <c r="I125" s="106" t="s">
        <v>96</v>
      </c>
      <c r="J125" s="106" t="s">
        <v>2227</v>
      </c>
      <c r="K125" s="106" t="s">
        <v>2228</v>
      </c>
      <c r="L125" s="106" t="s">
        <v>2229</v>
      </c>
      <c r="M125" s="106" t="s">
        <v>2230</v>
      </c>
      <c r="N125" s="106" t="s">
        <v>436</v>
      </c>
      <c r="O125" s="106"/>
      <c r="P125" s="106" t="s">
        <v>96</v>
      </c>
      <c r="Q125" s="106"/>
      <c r="R125" s="106" t="s">
        <v>96</v>
      </c>
      <c r="S125" s="106" t="s">
        <v>502</v>
      </c>
      <c r="T125" s="106" t="s">
        <v>96</v>
      </c>
      <c r="U125" s="106" t="s">
        <v>969</v>
      </c>
      <c r="V125" s="106" t="s">
        <v>357</v>
      </c>
      <c r="W125" s="106"/>
      <c r="X125" s="106" t="s">
        <v>2231</v>
      </c>
      <c r="Y125" s="106" t="s">
        <v>883</v>
      </c>
      <c r="Z125" s="106" t="s">
        <v>2232</v>
      </c>
      <c r="AA125" s="106"/>
      <c r="AB125" s="106" t="s">
        <v>2233</v>
      </c>
      <c r="AC125" s="106" t="s">
        <v>654</v>
      </c>
      <c r="AD125" s="106" t="s">
        <v>2234</v>
      </c>
      <c r="AE125" s="106"/>
      <c r="AF125" s="106" t="s">
        <v>2235</v>
      </c>
      <c r="AG125" s="106" t="s">
        <v>1969</v>
      </c>
      <c r="AH125" s="106" t="s">
        <v>2236</v>
      </c>
      <c r="AI125" s="106"/>
      <c r="AJ125" s="106" t="s">
        <v>2237</v>
      </c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>
        <v>15.39</v>
      </c>
      <c r="AY125" s="106">
        <v>28543</v>
      </c>
      <c r="AZ125" s="47">
        <f t="shared" si="36"/>
        <v>28543</v>
      </c>
      <c r="BA125" s="47" t="str">
        <f t="shared" si="37"/>
        <v>120/160 AD</v>
      </c>
      <c r="BB125" s="43">
        <f t="shared" si="51"/>
        <v>4</v>
      </c>
      <c r="BC125" s="43" t="str">
        <f t="shared" si="38"/>
        <v>07:55:43</v>
      </c>
      <c r="BD125" s="43">
        <f t="shared" si="39"/>
        <v>185</v>
      </c>
      <c r="BE125" s="48">
        <f t="shared" si="40"/>
        <v>-73.816666666666663</v>
      </c>
      <c r="BF125" s="49">
        <f t="shared" si="29"/>
        <v>233.18333333333334</v>
      </c>
      <c r="BG125" s="43" t="str">
        <f t="shared" si="41"/>
        <v>GUSTAVO A COSTA</v>
      </c>
      <c r="BH125" s="43" t="str">
        <f t="shared" si="42"/>
        <v>GUSTAVO A COSTA - PY SORPRESIVO</v>
      </c>
      <c r="BI125" s="43" t="e">
        <f>VLOOKUP(BG125,Equipos!$A$2:$B$105,2,0)</f>
        <v>#N/A</v>
      </c>
      <c r="BJ125" s="43" t="str">
        <f t="shared" si="50"/>
        <v>06:41:54</v>
      </c>
      <c r="BK125" s="43" t="e">
        <f>VLOOKUP(BG125,'Base Jinetes FEI'!$M$5:$N$341,2,0)</f>
        <v>#N/A</v>
      </c>
      <c r="BL125" s="43" t="e">
        <f>VLOOKUP(BG125,'Base Jinetes FEI'!$M$5:$O$341,3,0)</f>
        <v>#N/A</v>
      </c>
      <c r="BN125" s="43">
        <f t="shared" si="44"/>
        <v>1</v>
      </c>
      <c r="BO125" s="43">
        <v>125</v>
      </c>
    </row>
    <row r="126" spans="1:67" ht="14.4" customHeight="1" x14ac:dyDescent="0.3">
      <c r="A126" s="43" t="str">
        <f t="shared" si="45"/>
        <v>LLAYLLAY 19 II</v>
      </c>
      <c r="B126" s="43" t="str">
        <f t="shared" si="46"/>
        <v>FEI</v>
      </c>
      <c r="C126" s="43">
        <f t="shared" si="47"/>
        <v>120</v>
      </c>
      <c r="D126" s="43">
        <f t="shared" si="47"/>
        <v>122</v>
      </c>
      <c r="E126" s="43" t="str">
        <f t="shared" si="48"/>
        <v>AD</v>
      </c>
      <c r="F126" s="106" t="s">
        <v>110</v>
      </c>
      <c r="G126" s="106" t="s">
        <v>95</v>
      </c>
      <c r="H126" s="106" t="s">
        <v>96</v>
      </c>
      <c r="I126" s="106" t="s">
        <v>96</v>
      </c>
      <c r="J126" s="106" t="s">
        <v>2238</v>
      </c>
      <c r="K126" s="106" t="s">
        <v>2239</v>
      </c>
      <c r="L126" s="106" t="s">
        <v>2240</v>
      </c>
      <c r="M126" s="106" t="s">
        <v>724</v>
      </c>
      <c r="N126" s="106" t="s">
        <v>725</v>
      </c>
      <c r="O126" s="106"/>
      <c r="P126" s="106" t="s">
        <v>96</v>
      </c>
      <c r="Q126" s="106"/>
      <c r="R126" s="106" t="s">
        <v>96</v>
      </c>
      <c r="S126" s="106" t="s">
        <v>2241</v>
      </c>
      <c r="T126" s="106" t="s">
        <v>96</v>
      </c>
      <c r="U126" s="106" t="s">
        <v>1161</v>
      </c>
      <c r="V126" s="106" t="s">
        <v>2242</v>
      </c>
      <c r="W126" s="106"/>
      <c r="X126" s="106" t="s">
        <v>2243</v>
      </c>
      <c r="Y126" s="106" t="s">
        <v>497</v>
      </c>
      <c r="Z126" s="106" t="s">
        <v>2244</v>
      </c>
      <c r="AA126" s="106"/>
      <c r="AB126" s="106" t="s">
        <v>1443</v>
      </c>
      <c r="AC126" s="106" t="s">
        <v>1172</v>
      </c>
      <c r="AD126" s="106" t="s">
        <v>739</v>
      </c>
      <c r="AE126" s="106"/>
      <c r="AF126" s="106" t="s">
        <v>1305</v>
      </c>
      <c r="AG126" s="106" t="s">
        <v>310</v>
      </c>
      <c r="AH126" s="106" t="s">
        <v>2245</v>
      </c>
      <c r="AI126" s="106"/>
      <c r="AJ126" s="106" t="s">
        <v>1483</v>
      </c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>
        <v>14.68</v>
      </c>
      <c r="AY126" s="106">
        <v>29910</v>
      </c>
      <c r="AZ126" s="47">
        <f t="shared" si="36"/>
        <v>29910</v>
      </c>
      <c r="BA126" s="47" t="str">
        <f t="shared" si="37"/>
        <v>120/160 AD</v>
      </c>
      <c r="BB126" s="43">
        <f t="shared" si="51"/>
        <v>5</v>
      </c>
      <c r="BC126" s="43" t="str">
        <f t="shared" si="38"/>
        <v>08:18:30</v>
      </c>
      <c r="BD126" s="43">
        <f t="shared" si="39"/>
        <v>180</v>
      </c>
      <c r="BE126" s="48">
        <f t="shared" si="40"/>
        <v>-96.6</v>
      </c>
      <c r="BF126" s="49">
        <f t="shared" si="29"/>
        <v>205.4</v>
      </c>
      <c r="BG126" s="43" t="str">
        <f t="shared" si="41"/>
        <v>RIKKE KIAER THYGESEN</v>
      </c>
      <c r="BH126" s="43" t="str">
        <f t="shared" si="42"/>
        <v>RIKKE KIAER THYGESEN - CARAJO</v>
      </c>
      <c r="BI126" s="43" t="e">
        <f>VLOOKUP(BG126,Equipos!$A$2:$B$105,2,0)</f>
        <v>#N/A</v>
      </c>
      <c r="BJ126" s="43" t="str">
        <f t="shared" si="50"/>
        <v>06:41:54</v>
      </c>
      <c r="BK126" s="43" t="e">
        <f>VLOOKUP(BG126,'Base Jinetes FEI'!$M$5:$N$341,2,0)</f>
        <v>#N/A</v>
      </c>
      <c r="BL126" s="43" t="e">
        <f>VLOOKUP(BG126,'Base Jinetes FEI'!$M$5:$O$341,3,0)</f>
        <v>#N/A</v>
      </c>
      <c r="BN126" s="43">
        <f t="shared" si="44"/>
        <v>1</v>
      </c>
      <c r="BO126" s="43">
        <v>126</v>
      </c>
    </row>
    <row r="127" spans="1:67" ht="14.4" customHeight="1" x14ac:dyDescent="0.3">
      <c r="A127" s="43" t="str">
        <f t="shared" si="45"/>
        <v>LLAYLLAY 19 II</v>
      </c>
      <c r="B127" s="43" t="str">
        <f t="shared" si="46"/>
        <v>FEI</v>
      </c>
      <c r="C127" s="43">
        <f t="shared" si="47"/>
        <v>120</v>
      </c>
      <c r="D127" s="43">
        <f t="shared" si="47"/>
        <v>122</v>
      </c>
      <c r="E127" s="43" t="str">
        <f t="shared" si="48"/>
        <v>AD</v>
      </c>
      <c r="F127" s="106" t="s">
        <v>117</v>
      </c>
      <c r="G127" s="106" t="s">
        <v>95</v>
      </c>
      <c r="H127" s="106" t="s">
        <v>96</v>
      </c>
      <c r="I127" s="106" t="s">
        <v>96</v>
      </c>
      <c r="J127" s="106" t="s">
        <v>2246</v>
      </c>
      <c r="K127" s="106" t="s">
        <v>447</v>
      </c>
      <c r="L127" s="106" t="s">
        <v>849</v>
      </c>
      <c r="M127" s="106" t="s">
        <v>2247</v>
      </c>
      <c r="N127" s="106" t="s">
        <v>2248</v>
      </c>
      <c r="O127" s="106"/>
      <c r="P127" s="106" t="s">
        <v>96</v>
      </c>
      <c r="Q127" s="106"/>
      <c r="R127" s="106" t="s">
        <v>96</v>
      </c>
      <c r="S127" s="106" t="s">
        <v>2249</v>
      </c>
      <c r="T127" s="106" t="s">
        <v>96</v>
      </c>
      <c r="U127" s="106" t="s">
        <v>1150</v>
      </c>
      <c r="V127" s="106" t="s">
        <v>375</v>
      </c>
      <c r="W127" s="106"/>
      <c r="X127" s="106" t="s">
        <v>2250</v>
      </c>
      <c r="Y127" s="106" t="s">
        <v>988</v>
      </c>
      <c r="Z127" s="106" t="s">
        <v>2251</v>
      </c>
      <c r="AA127" s="106"/>
      <c r="AB127" s="106" t="s">
        <v>1549</v>
      </c>
      <c r="AC127" s="106" t="s">
        <v>1172</v>
      </c>
      <c r="AD127" s="106" t="s">
        <v>2252</v>
      </c>
      <c r="AE127" s="106"/>
      <c r="AF127" s="106" t="s">
        <v>1426</v>
      </c>
      <c r="AG127" s="106" t="s">
        <v>2253</v>
      </c>
      <c r="AH127" s="106" t="s">
        <v>742</v>
      </c>
      <c r="AI127" s="106"/>
      <c r="AJ127" s="106" t="s">
        <v>2254</v>
      </c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  <c r="AW127" s="106"/>
      <c r="AX127" s="106">
        <v>14.68</v>
      </c>
      <c r="AY127" s="106">
        <v>29915</v>
      </c>
      <c r="AZ127" s="47">
        <f t="shared" si="36"/>
        <v>29915</v>
      </c>
      <c r="BA127" s="47" t="str">
        <f t="shared" si="37"/>
        <v>120/160 AD</v>
      </c>
      <c r="BB127" s="43">
        <f t="shared" si="51"/>
        <v>6</v>
      </c>
      <c r="BC127" s="43" t="str">
        <f t="shared" si="38"/>
        <v>08:18:35</v>
      </c>
      <c r="BD127" s="43">
        <f t="shared" si="39"/>
        <v>175</v>
      </c>
      <c r="BE127" s="48">
        <f t="shared" si="40"/>
        <v>-96.683333333333337</v>
      </c>
      <c r="BF127" s="49">
        <f t="shared" si="29"/>
        <v>200.31666666666666</v>
      </c>
      <c r="BG127" s="43" t="str">
        <f t="shared" si="41"/>
        <v>FERNANDO MEDINA</v>
      </c>
      <c r="BH127" s="43" t="str">
        <f t="shared" si="42"/>
        <v>FERNANDO MEDINA - BONNYTHA</v>
      </c>
      <c r="BI127" s="43" t="e">
        <f>VLOOKUP(BG127,Equipos!$A$2:$B$105,2,0)</f>
        <v>#N/A</v>
      </c>
      <c r="BJ127" s="43" t="str">
        <f t="shared" si="50"/>
        <v>06:41:54</v>
      </c>
      <c r="BK127" s="43" t="e">
        <f>VLOOKUP(BG127,'Base Jinetes FEI'!$M$5:$N$341,2,0)</f>
        <v>#N/A</v>
      </c>
      <c r="BL127" s="43" t="e">
        <f>VLOOKUP(BG127,'Base Jinetes FEI'!$M$5:$O$341,3,0)</f>
        <v>#N/A</v>
      </c>
      <c r="BN127" s="43">
        <f t="shared" si="44"/>
        <v>1</v>
      </c>
      <c r="BO127" s="43">
        <v>127</v>
      </c>
    </row>
    <row r="128" spans="1:67" ht="14.4" customHeight="1" x14ac:dyDescent="0.3">
      <c r="A128" s="43" t="str">
        <f t="shared" si="45"/>
        <v>LLAYLLAY 19 II</v>
      </c>
      <c r="B128" s="43" t="str">
        <f t="shared" si="46"/>
        <v>FEI</v>
      </c>
      <c r="C128" s="43">
        <f t="shared" si="47"/>
        <v>120</v>
      </c>
      <c r="D128" s="43">
        <f t="shared" si="47"/>
        <v>122</v>
      </c>
      <c r="E128" s="43" t="str">
        <f t="shared" si="48"/>
        <v>AD</v>
      </c>
      <c r="F128" s="106" t="s">
        <v>122</v>
      </c>
      <c r="G128" s="106" t="s">
        <v>95</v>
      </c>
      <c r="H128" s="106" t="s">
        <v>96</v>
      </c>
      <c r="I128" s="106" t="s">
        <v>96</v>
      </c>
      <c r="J128" s="106" t="s">
        <v>1067</v>
      </c>
      <c r="K128" s="106" t="s">
        <v>88</v>
      </c>
      <c r="L128" s="106" t="s">
        <v>89</v>
      </c>
      <c r="M128" s="106" t="s">
        <v>487</v>
      </c>
      <c r="N128" s="106" t="s">
        <v>488</v>
      </c>
      <c r="O128" s="106"/>
      <c r="P128" s="106" t="s">
        <v>96</v>
      </c>
      <c r="Q128" s="106"/>
      <c r="R128" s="106" t="s">
        <v>96</v>
      </c>
      <c r="S128" s="106" t="s">
        <v>97</v>
      </c>
      <c r="T128" s="106" t="s">
        <v>96</v>
      </c>
      <c r="U128" s="106" t="s">
        <v>586</v>
      </c>
      <c r="V128" s="106" t="s">
        <v>2255</v>
      </c>
      <c r="W128" s="106"/>
      <c r="X128" s="106" t="s">
        <v>2256</v>
      </c>
      <c r="Y128" s="106" t="s">
        <v>943</v>
      </c>
      <c r="Z128" s="106" t="s">
        <v>731</v>
      </c>
      <c r="AA128" s="106"/>
      <c r="AB128" s="106" t="s">
        <v>2257</v>
      </c>
      <c r="AC128" s="106" t="s">
        <v>1039</v>
      </c>
      <c r="AD128" s="106" t="s">
        <v>2258</v>
      </c>
      <c r="AE128" s="106"/>
      <c r="AF128" s="106" t="s">
        <v>1377</v>
      </c>
      <c r="AG128" s="106" t="s">
        <v>2259</v>
      </c>
      <c r="AH128" s="106" t="s">
        <v>2260</v>
      </c>
      <c r="AI128" s="106"/>
      <c r="AJ128" s="106" t="s">
        <v>2261</v>
      </c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>
        <v>14.06</v>
      </c>
      <c r="AY128" s="106">
        <v>31236</v>
      </c>
      <c r="AZ128" s="47">
        <f t="shared" si="36"/>
        <v>31236</v>
      </c>
      <c r="BA128" s="47" t="str">
        <f t="shared" si="37"/>
        <v>120/160 AD</v>
      </c>
      <c r="BB128" s="43">
        <f t="shared" si="51"/>
        <v>8</v>
      </c>
      <c r="BC128" s="43" t="str">
        <f t="shared" si="38"/>
        <v>08:40:36</v>
      </c>
      <c r="BD128" s="43">
        <f t="shared" si="39"/>
        <v>165</v>
      </c>
      <c r="BE128" s="48">
        <f t="shared" si="40"/>
        <v>-118.7</v>
      </c>
      <c r="BF128" s="49">
        <f t="shared" si="29"/>
        <v>168.3</v>
      </c>
      <c r="BG128" s="43" t="str">
        <f t="shared" si="41"/>
        <v>DAVID RAMIREZ AGUILERA</v>
      </c>
      <c r="BH128" s="43" t="str">
        <f t="shared" si="42"/>
        <v>DAVID RAMIREZ AGUILERA - PERSEVERANCIA BLAZ</v>
      </c>
      <c r="BI128" s="43" t="e">
        <f>VLOOKUP(BG128,Equipos!$A$2:$B$105,2,0)</f>
        <v>#N/A</v>
      </c>
      <c r="BJ128" s="43" t="str">
        <f t="shared" si="50"/>
        <v>06:41:54</v>
      </c>
      <c r="BK128" s="43" t="e">
        <f>VLOOKUP(BG128,'Base Jinetes FEI'!$M$5:$N$341,2,0)</f>
        <v>#N/A</v>
      </c>
      <c r="BL128" s="43" t="e">
        <f>VLOOKUP(BG128,'Base Jinetes FEI'!$M$5:$O$341,3,0)</f>
        <v>#N/A</v>
      </c>
      <c r="BN128" s="43">
        <f t="shared" si="44"/>
        <v>1</v>
      </c>
      <c r="BO128" s="43">
        <v>128</v>
      </c>
    </row>
    <row r="129" spans="1:67" ht="14.4" customHeight="1" x14ac:dyDescent="0.3">
      <c r="A129" s="43" t="str">
        <f t="shared" si="45"/>
        <v>LLAYLLAY 19 II</v>
      </c>
      <c r="B129" s="43" t="str">
        <f t="shared" si="46"/>
        <v>FEI</v>
      </c>
      <c r="C129" s="43">
        <f t="shared" si="47"/>
        <v>120</v>
      </c>
      <c r="D129" s="43">
        <f t="shared" si="47"/>
        <v>122</v>
      </c>
      <c r="E129" s="43" t="str">
        <f t="shared" si="48"/>
        <v>AD</v>
      </c>
      <c r="F129" s="106" t="s">
        <v>123</v>
      </c>
      <c r="G129" s="106" t="s">
        <v>95</v>
      </c>
      <c r="H129" s="106" t="s">
        <v>96</v>
      </c>
      <c r="I129" s="106" t="s">
        <v>96</v>
      </c>
      <c r="J129" s="106" t="s">
        <v>2262</v>
      </c>
      <c r="K129" s="106" t="s">
        <v>510</v>
      </c>
      <c r="L129" s="106" t="s">
        <v>2263</v>
      </c>
      <c r="M129" s="106" t="s">
        <v>710</v>
      </c>
      <c r="N129" s="106" t="s">
        <v>711</v>
      </c>
      <c r="O129" s="106"/>
      <c r="P129" s="106" t="s">
        <v>96</v>
      </c>
      <c r="Q129" s="106"/>
      <c r="R129" s="106" t="s">
        <v>96</v>
      </c>
      <c r="S129" s="106" t="s">
        <v>2249</v>
      </c>
      <c r="T129" s="106" t="s">
        <v>96</v>
      </c>
      <c r="U129" s="106" t="s">
        <v>1149</v>
      </c>
      <c r="V129" s="106" t="s">
        <v>2264</v>
      </c>
      <c r="W129" s="106"/>
      <c r="X129" s="106" t="s">
        <v>2265</v>
      </c>
      <c r="Y129" s="106" t="s">
        <v>559</v>
      </c>
      <c r="Z129" s="106" t="s">
        <v>2266</v>
      </c>
      <c r="AA129" s="106"/>
      <c r="AB129" s="106" t="s">
        <v>2267</v>
      </c>
      <c r="AC129" s="106" t="s">
        <v>187</v>
      </c>
      <c r="AD129" s="106" t="s">
        <v>2268</v>
      </c>
      <c r="AE129" s="106"/>
      <c r="AF129" s="106" t="s">
        <v>1354</v>
      </c>
      <c r="AG129" s="106" t="s">
        <v>2269</v>
      </c>
      <c r="AH129" s="106" t="s">
        <v>2270</v>
      </c>
      <c r="AI129" s="106"/>
      <c r="AJ129" s="106" t="s">
        <v>2271</v>
      </c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>
        <v>13.77</v>
      </c>
      <c r="AY129" s="106">
        <v>31898</v>
      </c>
      <c r="AZ129" s="47">
        <f t="shared" si="36"/>
        <v>31898</v>
      </c>
      <c r="BA129" s="47" t="str">
        <f t="shared" si="37"/>
        <v>120/160 AD</v>
      </c>
      <c r="BB129" s="43">
        <f t="shared" si="51"/>
        <v>9</v>
      </c>
      <c r="BC129" s="43" t="str">
        <f t="shared" si="38"/>
        <v>08:51:38</v>
      </c>
      <c r="BD129" s="43">
        <f t="shared" si="39"/>
        <v>160</v>
      </c>
      <c r="BE129" s="48">
        <f t="shared" si="40"/>
        <v>-129.73333333333332</v>
      </c>
      <c r="BF129" s="49">
        <f t="shared" si="29"/>
        <v>152.26666666666668</v>
      </c>
      <c r="BG129" s="43" t="str">
        <f t="shared" si="41"/>
        <v>HECTOR ALMEIDA AYALA</v>
      </c>
      <c r="BH129" s="43" t="str">
        <f t="shared" si="42"/>
        <v>HECTOR ALMEIDA AYALA - CL JACARTA</v>
      </c>
      <c r="BI129" s="43" t="e">
        <f>VLOOKUP(BG129,Equipos!$A$2:$B$105,2,0)</f>
        <v>#N/A</v>
      </c>
      <c r="BJ129" s="43" t="str">
        <f t="shared" si="50"/>
        <v>06:41:54</v>
      </c>
      <c r="BK129" s="43" t="e">
        <f>VLOOKUP(BG129,'Base Jinetes FEI'!$M$5:$N$341,2,0)</f>
        <v>#N/A</v>
      </c>
      <c r="BL129" s="43" t="e">
        <f>VLOOKUP(BG129,'Base Jinetes FEI'!$M$5:$O$341,3,0)</f>
        <v>#N/A</v>
      </c>
      <c r="BN129" s="43">
        <f t="shared" si="44"/>
        <v>1</v>
      </c>
      <c r="BO129" s="43">
        <v>129</v>
      </c>
    </row>
    <row r="130" spans="1:67" ht="14.4" customHeight="1" x14ac:dyDescent="0.3">
      <c r="A130" s="43" t="str">
        <f t="shared" si="45"/>
        <v>LLAYLLAY 19 II</v>
      </c>
      <c r="B130" s="43" t="str">
        <f t="shared" si="46"/>
        <v>FEI</v>
      </c>
      <c r="C130" s="43">
        <f t="shared" si="47"/>
        <v>120</v>
      </c>
      <c r="D130" s="43">
        <f t="shared" si="47"/>
        <v>122</v>
      </c>
      <c r="E130" s="43" t="str">
        <f t="shared" si="48"/>
        <v>AD</v>
      </c>
      <c r="F130" s="106" t="s">
        <v>94</v>
      </c>
      <c r="G130" s="106" t="s">
        <v>105</v>
      </c>
      <c r="H130" s="106" t="s">
        <v>96</v>
      </c>
      <c r="I130" s="106" t="s">
        <v>96</v>
      </c>
      <c r="J130" s="106" t="s">
        <v>2272</v>
      </c>
      <c r="K130" s="106" t="s">
        <v>2273</v>
      </c>
      <c r="L130" s="106" t="s">
        <v>864</v>
      </c>
      <c r="M130" s="106" t="s">
        <v>2274</v>
      </c>
      <c r="N130" s="106" t="s">
        <v>2275</v>
      </c>
      <c r="O130" s="106"/>
      <c r="P130" s="106" t="s">
        <v>96</v>
      </c>
      <c r="Q130" s="106"/>
      <c r="R130" s="106" t="s">
        <v>96</v>
      </c>
      <c r="S130" s="106" t="s">
        <v>536</v>
      </c>
      <c r="T130" s="106" t="s">
        <v>96</v>
      </c>
      <c r="U130" s="106" t="s">
        <v>636</v>
      </c>
      <c r="V130" s="106" t="s">
        <v>2276</v>
      </c>
      <c r="W130" s="106"/>
      <c r="X130" s="106" t="s">
        <v>2277</v>
      </c>
      <c r="Y130" s="106" t="s">
        <v>829</v>
      </c>
      <c r="Z130" s="106" t="s">
        <v>978</v>
      </c>
      <c r="AA130" s="106"/>
      <c r="AB130" s="106" t="s">
        <v>1399</v>
      </c>
      <c r="AC130" s="106" t="s">
        <v>602</v>
      </c>
      <c r="AD130" s="106" t="s">
        <v>281</v>
      </c>
      <c r="AE130" s="106"/>
      <c r="AF130" s="106" t="s">
        <v>2278</v>
      </c>
      <c r="AG130" s="106" t="s">
        <v>875</v>
      </c>
      <c r="AH130" s="106" t="s">
        <v>2279</v>
      </c>
      <c r="AI130" s="106" t="s">
        <v>266</v>
      </c>
      <c r="AJ130" s="106" t="s">
        <v>2280</v>
      </c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>
        <v>19.41</v>
      </c>
      <c r="AY130" s="106">
        <v>22625</v>
      </c>
      <c r="AZ130" s="47" t="str">
        <f t="shared" si="36"/>
        <v>NA</v>
      </c>
      <c r="BA130" s="47" t="str">
        <f t="shared" si="37"/>
        <v>120/160 AD</v>
      </c>
      <c r="BB130" s="43" t="str">
        <f t="shared" si="51"/>
        <v>NA</v>
      </c>
      <c r="BC130" s="43" t="str">
        <f t="shared" si="38"/>
        <v>NA</v>
      </c>
      <c r="BD130" s="43">
        <f t="shared" si="39"/>
        <v>0</v>
      </c>
      <c r="BE130" s="48" t="e">
        <f t="shared" si="40"/>
        <v>#VALUE!</v>
      </c>
      <c r="BF130" s="49">
        <f t="shared" si="29"/>
        <v>0</v>
      </c>
      <c r="BG130" s="43" t="str">
        <f t="shared" si="41"/>
        <v>TERESA SANCHEZ</v>
      </c>
      <c r="BH130" s="43" t="str">
        <f t="shared" si="42"/>
        <v>TERESA SANCHEZ - Z T MAGLOV</v>
      </c>
      <c r="BI130" s="43" t="e">
        <f>VLOOKUP(BG130,Equipos!$A$2:$B$105,2,0)</f>
        <v>#N/A</v>
      </c>
      <c r="BJ130" s="43" t="str">
        <f t="shared" si="50"/>
        <v>06:41:54</v>
      </c>
      <c r="BK130" s="43" t="e">
        <f>VLOOKUP(BG130,'Base Jinetes FEI'!$M$5:$N$341,2,0)</f>
        <v>#N/A</v>
      </c>
      <c r="BL130" s="43" t="e">
        <f>VLOOKUP(BG130,'Base Jinetes FEI'!$M$5:$O$341,3,0)</f>
        <v>#N/A</v>
      </c>
      <c r="BN130" s="43">
        <f t="shared" si="44"/>
        <v>0</v>
      </c>
      <c r="BO130" s="43">
        <v>130</v>
      </c>
    </row>
    <row r="131" spans="1:67" ht="14.4" customHeight="1" x14ac:dyDescent="0.3">
      <c r="A131" s="43" t="str">
        <f t="shared" si="45"/>
        <v>LLAYLLAY 19 II</v>
      </c>
      <c r="B131" s="43" t="str">
        <f t="shared" si="46"/>
        <v>FEI</v>
      </c>
      <c r="C131" s="43">
        <f t="shared" si="47"/>
        <v>120</v>
      </c>
      <c r="D131" s="43">
        <f t="shared" si="47"/>
        <v>122</v>
      </c>
      <c r="E131" s="43" t="str">
        <f t="shared" si="48"/>
        <v>AD</v>
      </c>
      <c r="F131" s="106" t="s">
        <v>125</v>
      </c>
      <c r="G131" s="106" t="s">
        <v>105</v>
      </c>
      <c r="H131" s="106" t="s">
        <v>96</v>
      </c>
      <c r="I131" s="106" t="s">
        <v>96</v>
      </c>
      <c r="J131" s="106" t="s">
        <v>1097</v>
      </c>
      <c r="K131" s="106" t="s">
        <v>118</v>
      </c>
      <c r="L131" s="106" t="s">
        <v>119</v>
      </c>
      <c r="M131" s="106" t="s">
        <v>2281</v>
      </c>
      <c r="N131" s="106" t="s">
        <v>973</v>
      </c>
      <c r="O131" s="106"/>
      <c r="P131" s="106" t="s">
        <v>96</v>
      </c>
      <c r="Q131" s="106"/>
      <c r="R131" s="106" t="s">
        <v>96</v>
      </c>
      <c r="S131" s="106" t="s">
        <v>97</v>
      </c>
      <c r="T131" s="106" t="s">
        <v>96</v>
      </c>
      <c r="U131" s="106" t="s">
        <v>884</v>
      </c>
      <c r="V131" s="106" t="s">
        <v>2282</v>
      </c>
      <c r="W131" s="106"/>
      <c r="X131" s="106" t="s">
        <v>2283</v>
      </c>
      <c r="Y131" s="106" t="s">
        <v>1300</v>
      </c>
      <c r="Z131" s="106" t="s">
        <v>2284</v>
      </c>
      <c r="AA131" s="106"/>
      <c r="AB131" s="106" t="s">
        <v>2285</v>
      </c>
      <c r="AC131" s="106" t="s">
        <v>575</v>
      </c>
      <c r="AD131" s="106" t="s">
        <v>412</v>
      </c>
      <c r="AE131" s="106"/>
      <c r="AF131" s="106" t="s">
        <v>2286</v>
      </c>
      <c r="AG131" s="106" t="s">
        <v>975</v>
      </c>
      <c r="AH131" s="106" t="s">
        <v>2287</v>
      </c>
      <c r="AI131" s="106" t="s">
        <v>266</v>
      </c>
      <c r="AJ131" s="106" t="s">
        <v>2288</v>
      </c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>
        <v>18.48</v>
      </c>
      <c r="AY131" s="106">
        <v>23766</v>
      </c>
      <c r="AZ131" s="47" t="str">
        <f t="shared" si="36"/>
        <v>NA</v>
      </c>
      <c r="BA131" s="47" t="str">
        <f t="shared" si="37"/>
        <v>120/160 AD</v>
      </c>
      <c r="BB131" s="43" t="str">
        <f t="shared" si="51"/>
        <v>NA</v>
      </c>
      <c r="BC131" s="43" t="str">
        <f t="shared" si="38"/>
        <v>NA</v>
      </c>
      <c r="BD131" s="43">
        <f t="shared" si="39"/>
        <v>0</v>
      </c>
      <c r="BE131" s="48" t="e">
        <f t="shared" si="40"/>
        <v>#VALUE!</v>
      </c>
      <c r="BF131" s="49">
        <f t="shared" ref="BF131:BF194" si="52">IF(BB131="NA",0,MAX(D131-0.00000001*F131,D131+BD131+BE131))</f>
        <v>0</v>
      </c>
      <c r="BG131" s="43" t="str">
        <f t="shared" si="41"/>
        <v>RODOLFO FUENZALIDA SANHUEZA</v>
      </c>
      <c r="BH131" s="43" t="str">
        <f t="shared" si="42"/>
        <v>RODOLFO FUENZALIDA SANHUEZA - LEO</v>
      </c>
      <c r="BI131" s="43" t="str">
        <f>VLOOKUP(BG131,Equipos!$A$2:$B$105,2,0)</f>
        <v>SANDEK 1</v>
      </c>
      <c r="BJ131" s="43" t="str">
        <f t="shared" si="50"/>
        <v>06:41:54</v>
      </c>
      <c r="BK131" s="43" t="e">
        <f>VLOOKUP(BG131,'Base Jinetes FEI'!$M$5:$N$341,2,0)</f>
        <v>#N/A</v>
      </c>
      <c r="BL131" s="43" t="e">
        <f>VLOOKUP(BG131,'Base Jinetes FEI'!$M$5:$O$341,3,0)</f>
        <v>#N/A</v>
      </c>
      <c r="BN131" s="43">
        <f t="shared" si="44"/>
        <v>0</v>
      </c>
      <c r="BO131" s="43">
        <v>131</v>
      </c>
    </row>
    <row r="132" spans="1:67" ht="14.4" customHeight="1" x14ac:dyDescent="0.3">
      <c r="A132" s="43" t="str">
        <f t="shared" si="45"/>
        <v>LLAYLLAY 19 II</v>
      </c>
      <c r="B132" s="43" t="str">
        <f t="shared" si="46"/>
        <v>FEI</v>
      </c>
      <c r="C132" s="43">
        <f t="shared" si="47"/>
        <v>120</v>
      </c>
      <c r="D132" s="43">
        <f t="shared" si="47"/>
        <v>122</v>
      </c>
      <c r="E132" s="43" t="str">
        <f t="shared" si="48"/>
        <v>AD</v>
      </c>
      <c r="F132" s="106" t="s">
        <v>128</v>
      </c>
      <c r="G132" s="106" t="s">
        <v>105</v>
      </c>
      <c r="H132" s="106" t="s">
        <v>96</v>
      </c>
      <c r="I132" s="106" t="s">
        <v>96</v>
      </c>
      <c r="J132" s="106" t="s">
        <v>2289</v>
      </c>
      <c r="K132" s="106" t="s">
        <v>2290</v>
      </c>
      <c r="L132" s="106" t="s">
        <v>2291</v>
      </c>
      <c r="M132" s="106" t="s">
        <v>2292</v>
      </c>
      <c r="N132" s="106" t="s">
        <v>874</v>
      </c>
      <c r="O132" s="106"/>
      <c r="P132" s="106" t="s">
        <v>96</v>
      </c>
      <c r="Q132" s="106"/>
      <c r="R132" s="106" t="s">
        <v>96</v>
      </c>
      <c r="S132" s="106" t="s">
        <v>2249</v>
      </c>
      <c r="T132" s="106" t="s">
        <v>96</v>
      </c>
      <c r="U132" s="106" t="s">
        <v>642</v>
      </c>
      <c r="V132" s="106" t="s">
        <v>585</v>
      </c>
      <c r="W132" s="106"/>
      <c r="X132" s="106" t="s">
        <v>1408</v>
      </c>
      <c r="Y132" s="106" t="s">
        <v>669</v>
      </c>
      <c r="Z132" s="106" t="s">
        <v>751</v>
      </c>
      <c r="AA132" s="106"/>
      <c r="AB132" s="106" t="s">
        <v>2293</v>
      </c>
      <c r="AC132" s="106" t="s">
        <v>810</v>
      </c>
      <c r="AD132" s="106" t="s">
        <v>2294</v>
      </c>
      <c r="AE132" s="106"/>
      <c r="AF132" s="106" t="s">
        <v>2295</v>
      </c>
      <c r="AG132" s="106" t="s">
        <v>500</v>
      </c>
      <c r="AH132" s="106" t="s">
        <v>826</v>
      </c>
      <c r="AI132" s="106" t="s">
        <v>266</v>
      </c>
      <c r="AJ132" s="106" t="s">
        <v>2296</v>
      </c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>
        <v>17.920000000000002</v>
      </c>
      <c r="AY132" s="106">
        <v>24509</v>
      </c>
      <c r="AZ132" s="47" t="str">
        <f t="shared" si="36"/>
        <v>NA</v>
      </c>
      <c r="BA132" s="47" t="str">
        <f t="shared" si="37"/>
        <v>120/160 AD</v>
      </c>
      <c r="BB132" s="43" t="str">
        <f t="shared" si="51"/>
        <v>NA</v>
      </c>
      <c r="BC132" s="43" t="str">
        <f t="shared" si="38"/>
        <v>NA</v>
      </c>
      <c r="BD132" s="43">
        <f t="shared" si="39"/>
        <v>0</v>
      </c>
      <c r="BE132" s="48" t="e">
        <f t="shared" si="40"/>
        <v>#VALUE!</v>
      </c>
      <c r="BF132" s="49">
        <f t="shared" si="52"/>
        <v>0</v>
      </c>
      <c r="BG132" s="43" t="str">
        <f t="shared" si="41"/>
        <v>PABLO XAVIER VINTIMILLA</v>
      </c>
      <c r="BH132" s="43" t="str">
        <f t="shared" si="42"/>
        <v>PABLO XAVIER VINTIMILLA - FUERZA BRUTA LB</v>
      </c>
      <c r="BI132" s="43" t="e">
        <f>VLOOKUP(BG132,Equipos!$A$2:$B$105,2,0)</f>
        <v>#N/A</v>
      </c>
      <c r="BJ132" s="43" t="str">
        <f t="shared" si="50"/>
        <v>06:41:54</v>
      </c>
      <c r="BK132" s="43" t="e">
        <f>VLOOKUP(BG132,'Base Jinetes FEI'!$M$5:$N$341,2,0)</f>
        <v>#N/A</v>
      </c>
      <c r="BL132" s="43" t="e">
        <f>VLOOKUP(BG132,'Base Jinetes FEI'!$M$5:$O$341,3,0)</f>
        <v>#N/A</v>
      </c>
      <c r="BN132" s="43">
        <f t="shared" si="44"/>
        <v>0</v>
      </c>
      <c r="BO132" s="43">
        <v>132</v>
      </c>
    </row>
    <row r="133" spans="1:67" ht="14.4" customHeight="1" x14ac:dyDescent="0.3">
      <c r="A133" s="43" t="str">
        <f t="shared" si="45"/>
        <v>LLAYLLAY 19 II</v>
      </c>
      <c r="B133" s="43" t="str">
        <f t="shared" si="46"/>
        <v>FEI</v>
      </c>
      <c r="C133" s="43">
        <f t="shared" si="47"/>
        <v>120</v>
      </c>
      <c r="D133" s="43">
        <f t="shared" si="47"/>
        <v>122</v>
      </c>
      <c r="E133" s="43" t="str">
        <f t="shared" si="48"/>
        <v>AD</v>
      </c>
      <c r="F133" s="106" t="s">
        <v>129</v>
      </c>
      <c r="G133" s="106" t="s">
        <v>105</v>
      </c>
      <c r="H133" s="106" t="s">
        <v>96</v>
      </c>
      <c r="I133" s="106" t="s">
        <v>96</v>
      </c>
      <c r="J133" s="106" t="s">
        <v>1065</v>
      </c>
      <c r="K133" s="106" t="s">
        <v>445</v>
      </c>
      <c r="L133" s="106" t="s">
        <v>342</v>
      </c>
      <c r="M133" s="106" t="s">
        <v>2297</v>
      </c>
      <c r="N133" s="106" t="s">
        <v>2298</v>
      </c>
      <c r="O133" s="106"/>
      <c r="P133" s="106" t="s">
        <v>96</v>
      </c>
      <c r="Q133" s="106"/>
      <c r="R133" s="106" t="s">
        <v>96</v>
      </c>
      <c r="S133" s="106" t="s">
        <v>97</v>
      </c>
      <c r="T133" s="106" t="s">
        <v>96</v>
      </c>
      <c r="U133" s="106" t="s">
        <v>554</v>
      </c>
      <c r="V133" s="106" t="s">
        <v>2299</v>
      </c>
      <c r="W133" s="106"/>
      <c r="X133" s="106" t="s">
        <v>2300</v>
      </c>
      <c r="Y133" s="106" t="s">
        <v>1160</v>
      </c>
      <c r="Z133" s="106" t="s">
        <v>2301</v>
      </c>
      <c r="AA133" s="106"/>
      <c r="AB133" s="106" t="s">
        <v>1233</v>
      </c>
      <c r="AC133" s="106" t="s">
        <v>925</v>
      </c>
      <c r="AD133" s="106" t="s">
        <v>772</v>
      </c>
      <c r="AE133" s="106" t="s">
        <v>266</v>
      </c>
      <c r="AF133" s="106" t="s">
        <v>2302</v>
      </c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>
        <v>19.25</v>
      </c>
      <c r="AY133" s="106">
        <v>18884</v>
      </c>
      <c r="AZ133" s="47" t="str">
        <f t="shared" si="36"/>
        <v>NA</v>
      </c>
      <c r="BA133" s="47" t="str">
        <f t="shared" si="37"/>
        <v>120/160 AD</v>
      </c>
      <c r="BB133" s="43" t="str">
        <f t="shared" si="51"/>
        <v>NA</v>
      </c>
      <c r="BC133" s="43" t="str">
        <f t="shared" si="38"/>
        <v>NA</v>
      </c>
      <c r="BD133" s="43">
        <f t="shared" si="39"/>
        <v>0</v>
      </c>
      <c r="BE133" s="48" t="e">
        <f t="shared" si="40"/>
        <v>#VALUE!</v>
      </c>
      <c r="BF133" s="49">
        <f t="shared" si="52"/>
        <v>0</v>
      </c>
      <c r="BG133" s="43" t="str">
        <f t="shared" si="41"/>
        <v>MARTIN GARCIA LAZO</v>
      </c>
      <c r="BH133" s="43" t="str">
        <f t="shared" si="42"/>
        <v>MARTIN GARCIA LAZO - CAMORRA</v>
      </c>
      <c r="BI133" s="43" t="str">
        <f>VLOOKUP(BG133,Equipos!$A$2:$B$105,2,0)</f>
        <v>EL MOLINO A</v>
      </c>
      <c r="BJ133" s="43" t="str">
        <f t="shared" si="50"/>
        <v>06:41:54</v>
      </c>
      <c r="BK133" s="43" t="e">
        <f>VLOOKUP(BG133,'Base Jinetes FEI'!$M$5:$N$341,2,0)</f>
        <v>#N/A</v>
      </c>
      <c r="BL133" s="43" t="e">
        <f>VLOOKUP(BG133,'Base Jinetes FEI'!$M$5:$O$341,3,0)</f>
        <v>#N/A</v>
      </c>
      <c r="BN133" s="43">
        <f t="shared" si="44"/>
        <v>0</v>
      </c>
      <c r="BO133" s="43">
        <v>133</v>
      </c>
    </row>
    <row r="134" spans="1:67" ht="14.4" customHeight="1" x14ac:dyDescent="0.3">
      <c r="A134" s="43" t="str">
        <f t="shared" si="45"/>
        <v>LLAYLLAY 19 II</v>
      </c>
      <c r="B134" s="43" t="str">
        <f t="shared" si="46"/>
        <v>FEI</v>
      </c>
      <c r="C134" s="43">
        <f t="shared" si="47"/>
        <v>120</v>
      </c>
      <c r="D134" s="43">
        <f t="shared" si="47"/>
        <v>122</v>
      </c>
      <c r="E134" s="43" t="str">
        <f t="shared" si="48"/>
        <v>AD</v>
      </c>
      <c r="F134" s="106" t="s">
        <v>98</v>
      </c>
      <c r="G134" s="106" t="s">
        <v>105</v>
      </c>
      <c r="H134" s="106" t="s">
        <v>96</v>
      </c>
      <c r="I134" s="106" t="s">
        <v>96</v>
      </c>
      <c r="J134" s="106" t="s">
        <v>2303</v>
      </c>
      <c r="K134" s="106" t="s">
        <v>3256</v>
      </c>
      <c r="L134" s="106" t="s">
        <v>902</v>
      </c>
      <c r="M134" s="106" t="s">
        <v>1127</v>
      </c>
      <c r="N134" s="106" t="s">
        <v>545</v>
      </c>
      <c r="O134" s="106"/>
      <c r="P134" s="106" t="s">
        <v>96</v>
      </c>
      <c r="Q134" s="106"/>
      <c r="R134" s="106" t="s">
        <v>96</v>
      </c>
      <c r="S134" s="106" t="s">
        <v>97</v>
      </c>
      <c r="T134" s="106" t="s">
        <v>96</v>
      </c>
      <c r="U134" s="106" t="s">
        <v>966</v>
      </c>
      <c r="V134" s="106" t="s">
        <v>588</v>
      </c>
      <c r="W134" s="106"/>
      <c r="X134" s="106" t="s">
        <v>1450</v>
      </c>
      <c r="Y134" s="106" t="s">
        <v>1017</v>
      </c>
      <c r="Z134" s="106" t="s">
        <v>2304</v>
      </c>
      <c r="AA134" s="106"/>
      <c r="AB134" s="106" t="s">
        <v>2305</v>
      </c>
      <c r="AC134" s="106" t="s">
        <v>1163</v>
      </c>
      <c r="AD134" s="106" t="s">
        <v>2306</v>
      </c>
      <c r="AE134" s="106" t="s">
        <v>163</v>
      </c>
      <c r="AF134" s="106" t="s">
        <v>2307</v>
      </c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>
        <v>18.059999999999999</v>
      </c>
      <c r="AY134" s="106">
        <v>20135</v>
      </c>
      <c r="AZ134" s="47" t="str">
        <f t="shared" si="36"/>
        <v>NA</v>
      </c>
      <c r="BA134" s="47" t="str">
        <f t="shared" si="37"/>
        <v>120/160 AD</v>
      </c>
      <c r="BB134" s="43" t="str">
        <f t="shared" si="51"/>
        <v>NA</v>
      </c>
      <c r="BC134" s="43" t="str">
        <f t="shared" si="38"/>
        <v>NA</v>
      </c>
      <c r="BD134" s="43">
        <f t="shared" si="39"/>
        <v>0</v>
      </c>
      <c r="BE134" s="48" t="e">
        <f t="shared" si="40"/>
        <v>#VALUE!</v>
      </c>
      <c r="BF134" s="49">
        <f t="shared" si="52"/>
        <v>0</v>
      </c>
      <c r="BG134" s="43" t="str">
        <f t="shared" si="41"/>
        <v>ERNESTO DE LA FUENTE FUENZALIDA</v>
      </c>
      <c r="BH134" s="43" t="str">
        <f t="shared" si="42"/>
        <v>ERNESTO DE LA FUENTE FUENZALIDA - MAITE LUCY</v>
      </c>
      <c r="BI134" s="43" t="str">
        <f>VLOOKUP(BG134,Equipos!$A$2:$B$105,2,0)</f>
        <v>SANDEK 1</v>
      </c>
      <c r="BJ134" s="43" t="str">
        <f t="shared" si="50"/>
        <v>06:41:54</v>
      </c>
      <c r="BK134" s="43" t="e">
        <f>VLOOKUP(BG134,'Base Jinetes FEI'!$M$5:$N$341,2,0)</f>
        <v>#N/A</v>
      </c>
      <c r="BL134" s="43" t="e">
        <f>VLOOKUP(BG134,'Base Jinetes FEI'!$M$5:$O$341,3,0)</f>
        <v>#N/A</v>
      </c>
      <c r="BN134" s="43">
        <f t="shared" si="44"/>
        <v>0</v>
      </c>
      <c r="BO134" s="43">
        <v>134</v>
      </c>
    </row>
    <row r="135" spans="1:67" ht="14.4" customHeight="1" x14ac:dyDescent="0.3">
      <c r="A135" s="43" t="str">
        <f t="shared" si="45"/>
        <v>LLAYLLAY 19 II</v>
      </c>
      <c r="B135" s="43" t="str">
        <f t="shared" si="46"/>
        <v>FEI</v>
      </c>
      <c r="C135" s="43">
        <f t="shared" si="47"/>
        <v>120</v>
      </c>
      <c r="D135" s="43">
        <f t="shared" si="47"/>
        <v>122</v>
      </c>
      <c r="E135" s="43" t="str">
        <f t="shared" si="48"/>
        <v>AD</v>
      </c>
      <c r="F135" s="106" t="s">
        <v>151</v>
      </c>
      <c r="G135" s="106" t="s">
        <v>105</v>
      </c>
      <c r="H135" s="106" t="s">
        <v>96</v>
      </c>
      <c r="I135" s="106" t="s">
        <v>96</v>
      </c>
      <c r="J135" s="106" t="s">
        <v>1230</v>
      </c>
      <c r="K135" s="106" t="s">
        <v>562</v>
      </c>
      <c r="L135" s="106" t="s">
        <v>563</v>
      </c>
      <c r="M135" s="106" t="s">
        <v>1410</v>
      </c>
      <c r="N135" s="106" t="s">
        <v>787</v>
      </c>
      <c r="O135" s="106"/>
      <c r="P135" s="106" t="s">
        <v>96</v>
      </c>
      <c r="Q135" s="106"/>
      <c r="R135" s="106" t="s">
        <v>96</v>
      </c>
      <c r="S135" s="106" t="s">
        <v>97</v>
      </c>
      <c r="T135" s="106" t="s">
        <v>96</v>
      </c>
      <c r="U135" s="106" t="s">
        <v>889</v>
      </c>
      <c r="V135" s="106" t="s">
        <v>2308</v>
      </c>
      <c r="W135" s="106"/>
      <c r="X135" s="106" t="s">
        <v>2309</v>
      </c>
      <c r="Y135" s="106" t="s">
        <v>1136</v>
      </c>
      <c r="Z135" s="106" t="s">
        <v>2310</v>
      </c>
      <c r="AA135" s="106"/>
      <c r="AB135" s="106" t="s">
        <v>2311</v>
      </c>
      <c r="AC135" s="106" t="s">
        <v>580</v>
      </c>
      <c r="AD135" s="106" t="s">
        <v>2312</v>
      </c>
      <c r="AE135" s="106" t="s">
        <v>266</v>
      </c>
      <c r="AF135" s="106" t="s">
        <v>1544</v>
      </c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>
        <v>17.329999999999998</v>
      </c>
      <c r="AY135" s="106">
        <v>20980</v>
      </c>
      <c r="AZ135" s="47" t="str">
        <f t="shared" si="36"/>
        <v>NA</v>
      </c>
      <c r="BA135" s="47" t="str">
        <f t="shared" si="37"/>
        <v>120/160 AD</v>
      </c>
      <c r="BB135" s="43" t="str">
        <f t="shared" si="51"/>
        <v>NA</v>
      </c>
      <c r="BC135" s="43" t="str">
        <f t="shared" si="38"/>
        <v>NA</v>
      </c>
      <c r="BD135" s="43">
        <f t="shared" si="39"/>
        <v>0</v>
      </c>
      <c r="BE135" s="48" t="e">
        <f t="shared" si="40"/>
        <v>#VALUE!</v>
      </c>
      <c r="BF135" s="49">
        <f t="shared" si="52"/>
        <v>0</v>
      </c>
      <c r="BG135" s="43" t="str">
        <f t="shared" si="41"/>
        <v>TARA ANNE GREASLEY</v>
      </c>
      <c r="BH135" s="43" t="str">
        <f t="shared" si="42"/>
        <v>TARA ANNE GREASLEY - MC TANGO</v>
      </c>
      <c r="BI135" s="43" t="e">
        <f>VLOOKUP(BG135,Equipos!$A$2:$B$105,2,0)</f>
        <v>#N/A</v>
      </c>
      <c r="BJ135" s="43" t="str">
        <f t="shared" si="50"/>
        <v>06:41:54</v>
      </c>
      <c r="BK135" s="43" t="e">
        <f>VLOOKUP(BG135,'Base Jinetes FEI'!$M$5:$N$341,2,0)</f>
        <v>#N/A</v>
      </c>
      <c r="BL135" s="43" t="e">
        <f>VLOOKUP(BG135,'Base Jinetes FEI'!$M$5:$O$341,3,0)</f>
        <v>#N/A</v>
      </c>
      <c r="BN135" s="43">
        <f t="shared" si="44"/>
        <v>0</v>
      </c>
      <c r="BO135" s="43">
        <v>135</v>
      </c>
    </row>
    <row r="136" spans="1:67" ht="14.4" customHeight="1" x14ac:dyDescent="0.3">
      <c r="A136" s="43" t="str">
        <f t="shared" si="45"/>
        <v>LLAYLLAY 19 II</v>
      </c>
      <c r="B136" s="43" t="str">
        <f t="shared" si="46"/>
        <v>FEI</v>
      </c>
      <c r="C136" s="43">
        <f t="shared" si="47"/>
        <v>120</v>
      </c>
      <c r="D136" s="43">
        <f t="shared" si="47"/>
        <v>122</v>
      </c>
      <c r="E136" s="43" t="str">
        <f t="shared" si="48"/>
        <v>AD</v>
      </c>
      <c r="F136" s="106" t="s">
        <v>152</v>
      </c>
      <c r="G136" s="106" t="s">
        <v>105</v>
      </c>
      <c r="H136" s="106" t="s">
        <v>96</v>
      </c>
      <c r="I136" s="106" t="s">
        <v>96</v>
      </c>
      <c r="J136" s="106" t="s">
        <v>2313</v>
      </c>
      <c r="K136" s="106" t="s">
        <v>2314</v>
      </c>
      <c r="L136" s="106" t="s">
        <v>2315</v>
      </c>
      <c r="M136" s="106" t="s">
        <v>2316</v>
      </c>
      <c r="N136" s="106" t="s">
        <v>2317</v>
      </c>
      <c r="O136" s="106"/>
      <c r="P136" s="106" t="s">
        <v>96</v>
      </c>
      <c r="Q136" s="106"/>
      <c r="R136" s="106" t="s">
        <v>96</v>
      </c>
      <c r="S136" s="106" t="s">
        <v>2249</v>
      </c>
      <c r="T136" s="106" t="s">
        <v>96</v>
      </c>
      <c r="U136" s="106" t="s">
        <v>204</v>
      </c>
      <c r="V136" s="106" t="s">
        <v>2318</v>
      </c>
      <c r="W136" s="106"/>
      <c r="X136" s="106" t="s">
        <v>2319</v>
      </c>
      <c r="Y136" s="106" t="s">
        <v>573</v>
      </c>
      <c r="Z136" s="106" t="s">
        <v>2320</v>
      </c>
      <c r="AA136" s="106"/>
      <c r="AB136" s="106" t="s">
        <v>1434</v>
      </c>
      <c r="AC136" s="106" t="s">
        <v>1093</v>
      </c>
      <c r="AD136" s="106" t="s">
        <v>2321</v>
      </c>
      <c r="AE136" s="106" t="s">
        <v>266</v>
      </c>
      <c r="AF136" s="106" t="s">
        <v>2267</v>
      </c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>
        <v>16.23</v>
      </c>
      <c r="AY136" s="106">
        <v>22400</v>
      </c>
      <c r="AZ136" s="47" t="str">
        <f t="shared" si="36"/>
        <v>NA</v>
      </c>
      <c r="BA136" s="47" t="str">
        <f t="shared" si="37"/>
        <v>120/160 AD</v>
      </c>
      <c r="BB136" s="43" t="str">
        <f t="shared" si="51"/>
        <v>NA</v>
      </c>
      <c r="BC136" s="43" t="str">
        <f t="shared" si="38"/>
        <v>NA</v>
      </c>
      <c r="BD136" s="43">
        <f t="shared" si="39"/>
        <v>0</v>
      </c>
      <c r="BE136" s="48" t="e">
        <f t="shared" si="40"/>
        <v>#VALUE!</v>
      </c>
      <c r="BF136" s="49">
        <f t="shared" si="52"/>
        <v>0</v>
      </c>
      <c r="BG136" s="43" t="str">
        <f t="shared" si="41"/>
        <v>NATHALIE WEEMAELS</v>
      </c>
      <c r="BH136" s="43" t="str">
        <f t="shared" si="42"/>
        <v>NATHALIE WEEMAELS - SANTA CAROLINA ZAREYNA</v>
      </c>
      <c r="BI136" s="43" t="e">
        <f>VLOOKUP(BG136,Equipos!$A$2:$B$105,2,0)</f>
        <v>#N/A</v>
      </c>
      <c r="BJ136" s="43" t="str">
        <f t="shared" si="50"/>
        <v>06:41:54</v>
      </c>
      <c r="BK136" s="43" t="e">
        <f>VLOOKUP(BG136,'Base Jinetes FEI'!$M$5:$N$341,2,0)</f>
        <v>#N/A</v>
      </c>
      <c r="BL136" s="43" t="e">
        <f>VLOOKUP(BG136,'Base Jinetes FEI'!$M$5:$O$341,3,0)</f>
        <v>#N/A</v>
      </c>
      <c r="BN136" s="43">
        <f t="shared" si="44"/>
        <v>0</v>
      </c>
      <c r="BO136" s="43">
        <v>136</v>
      </c>
    </row>
    <row r="137" spans="1:67" ht="14.4" customHeight="1" x14ac:dyDescent="0.3">
      <c r="A137" s="43" t="str">
        <f t="shared" si="45"/>
        <v>LLAYLLAY 19 II</v>
      </c>
      <c r="B137" s="43" t="str">
        <f t="shared" si="46"/>
        <v>FEI</v>
      </c>
      <c r="C137" s="43">
        <f t="shared" si="47"/>
        <v>120</v>
      </c>
      <c r="D137" s="43">
        <f t="shared" si="47"/>
        <v>122</v>
      </c>
      <c r="E137" s="43" t="str">
        <f t="shared" si="48"/>
        <v>AD</v>
      </c>
      <c r="F137" s="106" t="s">
        <v>153</v>
      </c>
      <c r="G137" s="106" t="s">
        <v>105</v>
      </c>
      <c r="H137" s="106" t="s">
        <v>96</v>
      </c>
      <c r="I137" s="106" t="s">
        <v>96</v>
      </c>
      <c r="J137" s="106" t="s">
        <v>2322</v>
      </c>
      <c r="K137" s="106" t="s">
        <v>2323</v>
      </c>
      <c r="L137" s="106" t="s">
        <v>2324</v>
      </c>
      <c r="M137" s="106" t="s">
        <v>2325</v>
      </c>
      <c r="N137" s="106" t="s">
        <v>764</v>
      </c>
      <c r="O137" s="106"/>
      <c r="P137" s="106" t="s">
        <v>96</v>
      </c>
      <c r="Q137" s="106"/>
      <c r="R137" s="106" t="s">
        <v>96</v>
      </c>
      <c r="S137" s="106" t="s">
        <v>2249</v>
      </c>
      <c r="T137" s="106" t="s">
        <v>96</v>
      </c>
      <c r="U137" s="106" t="s">
        <v>856</v>
      </c>
      <c r="V137" s="106" t="s">
        <v>2326</v>
      </c>
      <c r="W137" s="106"/>
      <c r="X137" s="106" t="s">
        <v>1333</v>
      </c>
      <c r="Y137" s="106" t="s">
        <v>965</v>
      </c>
      <c r="Z137" s="106" t="s">
        <v>420</v>
      </c>
      <c r="AA137" s="106"/>
      <c r="AB137" s="106" t="s">
        <v>2327</v>
      </c>
      <c r="AC137" s="106" t="s">
        <v>312</v>
      </c>
      <c r="AD137" s="106" t="s">
        <v>2328</v>
      </c>
      <c r="AE137" s="106" t="s">
        <v>2329</v>
      </c>
      <c r="AF137" s="106" t="s">
        <v>2330</v>
      </c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>
        <v>14.77</v>
      </c>
      <c r="AY137" s="106">
        <v>24617</v>
      </c>
      <c r="AZ137" s="47" t="str">
        <f t="shared" si="36"/>
        <v>NA</v>
      </c>
      <c r="BA137" s="47" t="str">
        <f t="shared" si="37"/>
        <v>120/160 AD</v>
      </c>
      <c r="BB137" s="43" t="str">
        <f t="shared" si="51"/>
        <v>NA</v>
      </c>
      <c r="BC137" s="43" t="str">
        <f t="shared" si="38"/>
        <v>NA</v>
      </c>
      <c r="BD137" s="43">
        <f t="shared" si="39"/>
        <v>0</v>
      </c>
      <c r="BE137" s="48" t="e">
        <f t="shared" si="40"/>
        <v>#VALUE!</v>
      </c>
      <c r="BF137" s="49">
        <f t="shared" si="52"/>
        <v>0</v>
      </c>
      <c r="BG137" s="43" t="str">
        <f t="shared" si="41"/>
        <v>JOSE DANIEL ANDRADE PAREDES</v>
      </c>
      <c r="BH137" s="43" t="str">
        <f t="shared" si="42"/>
        <v>JOSE DANIEL ANDRADE PAREDES - FILIPA</v>
      </c>
      <c r="BI137" s="43" t="e">
        <f>VLOOKUP(BG137,Equipos!$A$2:$B$105,2,0)</f>
        <v>#N/A</v>
      </c>
      <c r="BJ137" s="43" t="str">
        <f t="shared" si="50"/>
        <v>06:41:54</v>
      </c>
      <c r="BK137" s="43" t="e">
        <f>VLOOKUP(BG137,'Base Jinetes FEI'!$M$5:$N$341,2,0)</f>
        <v>#N/A</v>
      </c>
      <c r="BL137" s="43" t="e">
        <f>VLOOKUP(BG137,'Base Jinetes FEI'!$M$5:$O$341,3,0)</f>
        <v>#N/A</v>
      </c>
      <c r="BN137" s="43">
        <f t="shared" si="44"/>
        <v>0</v>
      </c>
      <c r="BO137" s="43">
        <v>137</v>
      </c>
    </row>
    <row r="138" spans="1:67" ht="14.4" customHeight="1" x14ac:dyDescent="0.3">
      <c r="A138" s="43" t="str">
        <f t="shared" si="45"/>
        <v>LLAYLLAY 19 II</v>
      </c>
      <c r="B138" s="43" t="str">
        <f t="shared" si="46"/>
        <v>FEI</v>
      </c>
      <c r="C138" s="43">
        <f t="shared" si="47"/>
        <v>120</v>
      </c>
      <c r="D138" s="43">
        <f t="shared" si="47"/>
        <v>122</v>
      </c>
      <c r="E138" s="43" t="str">
        <f t="shared" si="48"/>
        <v>AD</v>
      </c>
      <c r="F138" s="106" t="s">
        <v>108</v>
      </c>
      <c r="G138" s="106" t="s">
        <v>105</v>
      </c>
      <c r="H138" s="106" t="s">
        <v>96</v>
      </c>
      <c r="I138" s="106" t="s">
        <v>96</v>
      </c>
      <c r="J138" s="106" t="s">
        <v>2331</v>
      </c>
      <c r="K138" s="106" t="s">
        <v>417</v>
      </c>
      <c r="L138" s="106" t="s">
        <v>418</v>
      </c>
      <c r="M138" s="106" t="s">
        <v>1388</v>
      </c>
      <c r="N138" s="106" t="s">
        <v>437</v>
      </c>
      <c r="O138" s="106"/>
      <c r="P138" s="106" t="s">
        <v>96</v>
      </c>
      <c r="Q138" s="106"/>
      <c r="R138" s="106" t="s">
        <v>96</v>
      </c>
      <c r="S138" s="106" t="s">
        <v>97</v>
      </c>
      <c r="T138" s="106" t="s">
        <v>96</v>
      </c>
      <c r="U138" s="106" t="s">
        <v>261</v>
      </c>
      <c r="V138" s="106" t="s">
        <v>2332</v>
      </c>
      <c r="W138" s="106"/>
      <c r="X138" s="106" t="s">
        <v>2333</v>
      </c>
      <c r="Y138" s="106" t="s">
        <v>997</v>
      </c>
      <c r="Z138" s="106" t="s">
        <v>2334</v>
      </c>
      <c r="AA138" s="106"/>
      <c r="AB138" s="106" t="s">
        <v>2335</v>
      </c>
      <c r="AC138" s="106" t="s">
        <v>290</v>
      </c>
      <c r="AD138" s="106" t="s">
        <v>2336</v>
      </c>
      <c r="AE138" s="106" t="s">
        <v>272</v>
      </c>
      <c r="AF138" s="106" t="s">
        <v>2337</v>
      </c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>
        <v>14.08</v>
      </c>
      <c r="AY138" s="106">
        <v>25815</v>
      </c>
      <c r="AZ138" s="47" t="str">
        <f t="shared" si="36"/>
        <v>NA</v>
      </c>
      <c r="BA138" s="47" t="str">
        <f t="shared" si="37"/>
        <v>120/160 AD</v>
      </c>
      <c r="BB138" s="43" t="str">
        <f t="shared" si="51"/>
        <v>NA</v>
      </c>
      <c r="BC138" s="43" t="str">
        <f t="shared" si="38"/>
        <v>NA</v>
      </c>
      <c r="BD138" s="43">
        <f t="shared" si="39"/>
        <v>0</v>
      </c>
      <c r="BE138" s="48" t="e">
        <f t="shared" si="40"/>
        <v>#VALUE!</v>
      </c>
      <c r="BF138" s="49">
        <f t="shared" si="52"/>
        <v>0</v>
      </c>
      <c r="BG138" s="43" t="str">
        <f t="shared" si="41"/>
        <v>MANUEL BULNES MUZARD</v>
      </c>
      <c r="BH138" s="43" t="str">
        <f t="shared" si="42"/>
        <v>MANUEL BULNES MUZARD - SHAZAM</v>
      </c>
      <c r="BI138" s="43" t="e">
        <f>VLOOKUP(BG138,Equipos!$A$2:$B$105,2,0)</f>
        <v>#N/A</v>
      </c>
      <c r="BJ138" s="43" t="str">
        <f t="shared" si="50"/>
        <v>06:41:54</v>
      </c>
      <c r="BK138" s="43" t="e">
        <f>VLOOKUP(BG138,'Base Jinetes FEI'!$M$5:$N$341,2,0)</f>
        <v>#N/A</v>
      </c>
      <c r="BL138" s="43" t="e">
        <f>VLOOKUP(BG138,'Base Jinetes FEI'!$M$5:$O$341,3,0)</f>
        <v>#N/A</v>
      </c>
      <c r="BN138" s="43">
        <f t="shared" si="44"/>
        <v>0</v>
      </c>
      <c r="BO138" s="43">
        <v>138</v>
      </c>
    </row>
    <row r="139" spans="1:67" ht="14.4" customHeight="1" x14ac:dyDescent="0.3">
      <c r="A139" s="43" t="str">
        <f t="shared" si="45"/>
        <v>LLAYLLAY 19 II</v>
      </c>
      <c r="B139" s="43" t="str">
        <f t="shared" si="46"/>
        <v>FEI</v>
      </c>
      <c r="C139" s="43">
        <f t="shared" si="47"/>
        <v>120</v>
      </c>
      <c r="D139" s="43">
        <f t="shared" si="47"/>
        <v>122</v>
      </c>
      <c r="E139" s="43" t="str">
        <f t="shared" si="48"/>
        <v>AD</v>
      </c>
      <c r="F139" s="106" t="s">
        <v>154</v>
      </c>
      <c r="G139" s="106" t="s">
        <v>105</v>
      </c>
      <c r="H139" s="106" t="s">
        <v>96</v>
      </c>
      <c r="I139" s="106" t="s">
        <v>96</v>
      </c>
      <c r="J139" s="106" t="s">
        <v>2338</v>
      </c>
      <c r="K139" s="106" t="s">
        <v>717</v>
      </c>
      <c r="L139" s="106" t="s">
        <v>718</v>
      </c>
      <c r="M139" s="106" t="s">
        <v>292</v>
      </c>
      <c r="N139" s="106" t="s">
        <v>293</v>
      </c>
      <c r="O139" s="106"/>
      <c r="P139" s="106" t="s">
        <v>96</v>
      </c>
      <c r="Q139" s="106"/>
      <c r="R139" s="106" t="s">
        <v>96</v>
      </c>
      <c r="S139" s="106" t="s">
        <v>354</v>
      </c>
      <c r="T139" s="106" t="s">
        <v>96</v>
      </c>
      <c r="U139" s="106" t="s">
        <v>1113</v>
      </c>
      <c r="V139" s="106" t="s">
        <v>2339</v>
      </c>
      <c r="W139" s="106"/>
      <c r="X139" s="106" t="s">
        <v>1419</v>
      </c>
      <c r="Y139" s="106" t="s">
        <v>653</v>
      </c>
      <c r="Z139" s="106" t="s">
        <v>2340</v>
      </c>
      <c r="AA139" s="106"/>
      <c r="AB139" s="106" t="s">
        <v>2341</v>
      </c>
      <c r="AC139" s="106" t="s">
        <v>2342</v>
      </c>
      <c r="AD139" s="106" t="s">
        <v>2343</v>
      </c>
      <c r="AE139" s="106" t="s">
        <v>266</v>
      </c>
      <c r="AF139" s="106" t="s">
        <v>2344</v>
      </c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>
        <v>13.54</v>
      </c>
      <c r="AY139" s="106">
        <v>26859</v>
      </c>
      <c r="AZ139" s="47" t="str">
        <f t="shared" si="36"/>
        <v>NA</v>
      </c>
      <c r="BA139" s="47" t="str">
        <f t="shared" si="37"/>
        <v>120/160 AD</v>
      </c>
      <c r="BB139" s="43" t="str">
        <f t="shared" si="51"/>
        <v>NA</v>
      </c>
      <c r="BC139" s="43" t="str">
        <f t="shared" si="38"/>
        <v>NA</v>
      </c>
      <c r="BD139" s="43">
        <f t="shared" si="39"/>
        <v>0</v>
      </c>
      <c r="BE139" s="48" t="e">
        <f t="shared" si="40"/>
        <v>#VALUE!</v>
      </c>
      <c r="BF139" s="49">
        <f t="shared" si="52"/>
        <v>0</v>
      </c>
      <c r="BG139" s="43" t="str">
        <f t="shared" si="41"/>
        <v xml:space="preserve">HE  YIXUAN </v>
      </c>
      <c r="BH139" s="43" t="str">
        <f t="shared" si="42"/>
        <v>HE  YIXUAN  - QUETZAL</v>
      </c>
      <c r="BI139" s="43" t="e">
        <f>VLOOKUP(BG139,Equipos!$A$2:$B$105,2,0)</f>
        <v>#N/A</v>
      </c>
      <c r="BJ139" s="43" t="str">
        <f t="shared" si="50"/>
        <v>06:41:54</v>
      </c>
      <c r="BK139" s="43" t="e">
        <f>VLOOKUP(BG139,'Base Jinetes FEI'!$M$5:$N$341,2,0)</f>
        <v>#N/A</v>
      </c>
      <c r="BL139" s="43" t="e">
        <f>VLOOKUP(BG139,'Base Jinetes FEI'!$M$5:$O$341,3,0)</f>
        <v>#N/A</v>
      </c>
      <c r="BN139" s="43">
        <f t="shared" si="44"/>
        <v>0</v>
      </c>
      <c r="BO139" s="43">
        <v>139</v>
      </c>
    </row>
    <row r="140" spans="1:67" ht="14.4" customHeight="1" x14ac:dyDescent="0.3">
      <c r="A140" s="43" t="str">
        <f t="shared" si="45"/>
        <v>LLAYLLAY 19 II</v>
      </c>
      <c r="B140" s="43" t="str">
        <f t="shared" si="46"/>
        <v>FEI</v>
      </c>
      <c r="C140" s="43">
        <f t="shared" si="47"/>
        <v>120</v>
      </c>
      <c r="D140" s="43">
        <f t="shared" si="47"/>
        <v>122</v>
      </c>
      <c r="E140" s="43" t="str">
        <f t="shared" si="48"/>
        <v>AD</v>
      </c>
      <c r="F140" s="106" t="s">
        <v>155</v>
      </c>
      <c r="G140" s="106" t="s">
        <v>105</v>
      </c>
      <c r="H140" s="106" t="s">
        <v>96</v>
      </c>
      <c r="I140" s="106" t="s">
        <v>96</v>
      </c>
      <c r="J140" s="106" t="s">
        <v>1087</v>
      </c>
      <c r="K140" s="106" t="s">
        <v>130</v>
      </c>
      <c r="L140" s="106" t="s">
        <v>131</v>
      </c>
      <c r="M140" s="106" t="s">
        <v>277</v>
      </c>
      <c r="N140" s="106" t="s">
        <v>227</v>
      </c>
      <c r="O140" s="106"/>
      <c r="P140" s="106" t="s">
        <v>96</v>
      </c>
      <c r="Q140" s="106"/>
      <c r="R140" s="106" t="s">
        <v>96</v>
      </c>
      <c r="S140" s="106" t="s">
        <v>97</v>
      </c>
      <c r="T140" s="106" t="s">
        <v>96</v>
      </c>
      <c r="U140" s="106" t="s">
        <v>781</v>
      </c>
      <c r="V140" s="106" t="s">
        <v>2345</v>
      </c>
      <c r="W140" s="106"/>
      <c r="X140" s="106" t="s">
        <v>2346</v>
      </c>
      <c r="Y140" s="106" t="s">
        <v>616</v>
      </c>
      <c r="Z140" s="106" t="s">
        <v>2347</v>
      </c>
      <c r="AA140" s="106" t="s">
        <v>266</v>
      </c>
      <c r="AB140" s="106" t="s">
        <v>2348</v>
      </c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>
        <v>19.64</v>
      </c>
      <c r="AY140" s="106">
        <v>13381</v>
      </c>
      <c r="AZ140" s="47" t="str">
        <f t="shared" si="36"/>
        <v>NA</v>
      </c>
      <c r="BA140" s="47" t="str">
        <f t="shared" si="37"/>
        <v>120/160 AD</v>
      </c>
      <c r="BB140" s="43" t="str">
        <f t="shared" si="51"/>
        <v>NA</v>
      </c>
      <c r="BC140" s="43" t="str">
        <f t="shared" si="38"/>
        <v>NA</v>
      </c>
      <c r="BD140" s="43">
        <f t="shared" si="39"/>
        <v>0</v>
      </c>
      <c r="BE140" s="48" t="e">
        <f t="shared" si="40"/>
        <v>#VALUE!</v>
      </c>
      <c r="BF140" s="49">
        <f t="shared" si="52"/>
        <v>0</v>
      </c>
      <c r="BG140" s="43" t="str">
        <f t="shared" si="41"/>
        <v xml:space="preserve">ANTON LOPEZ </v>
      </c>
      <c r="BH140" s="43" t="str">
        <f t="shared" si="42"/>
        <v>ANTON LOPEZ  - PUNTA DEL VIENTO AMALIK</v>
      </c>
      <c r="BI140" s="43" t="str">
        <f>VLOOKUP(BG140,Equipos!$A$2:$B$105,2,0)</f>
        <v>KEHAILAN A</v>
      </c>
      <c r="BJ140" s="43" t="str">
        <f t="shared" si="50"/>
        <v>06:41:54</v>
      </c>
      <c r="BK140" s="43" t="e">
        <f>VLOOKUP(BG140,'Base Jinetes FEI'!$M$5:$N$341,2,0)</f>
        <v>#N/A</v>
      </c>
      <c r="BL140" s="43" t="e">
        <f>VLOOKUP(BG140,'Base Jinetes FEI'!$M$5:$O$341,3,0)</f>
        <v>#N/A</v>
      </c>
      <c r="BN140" s="43">
        <f t="shared" si="44"/>
        <v>0</v>
      </c>
      <c r="BO140" s="43">
        <v>140</v>
      </c>
    </row>
    <row r="141" spans="1:67" ht="14.4" customHeight="1" x14ac:dyDescent="0.3">
      <c r="A141" s="43" t="str">
        <f t="shared" si="45"/>
        <v>LLAYLLAY 19 II</v>
      </c>
      <c r="B141" s="43" t="str">
        <f t="shared" si="46"/>
        <v>FEI</v>
      </c>
      <c r="C141" s="43">
        <f t="shared" si="47"/>
        <v>120</v>
      </c>
      <c r="D141" s="43">
        <f t="shared" si="47"/>
        <v>122</v>
      </c>
      <c r="E141" s="43" t="str">
        <f t="shared" si="48"/>
        <v>AD</v>
      </c>
      <c r="F141" s="106" t="s">
        <v>156</v>
      </c>
      <c r="G141" s="106" t="s">
        <v>105</v>
      </c>
      <c r="H141" s="106" t="s">
        <v>96</v>
      </c>
      <c r="I141" s="106" t="s">
        <v>96</v>
      </c>
      <c r="J141" s="106" t="s">
        <v>1070</v>
      </c>
      <c r="K141" s="106" t="s">
        <v>845</v>
      </c>
      <c r="L141" s="106" t="s">
        <v>369</v>
      </c>
      <c r="M141" s="106" t="s">
        <v>378</v>
      </c>
      <c r="N141" s="106" t="s">
        <v>379</v>
      </c>
      <c r="O141" s="106"/>
      <c r="P141" s="106" t="s">
        <v>96</v>
      </c>
      <c r="Q141" s="106"/>
      <c r="R141" s="106" t="s">
        <v>96</v>
      </c>
      <c r="S141" s="106" t="s">
        <v>97</v>
      </c>
      <c r="T141" s="106" t="s">
        <v>96</v>
      </c>
      <c r="U141" s="106" t="s">
        <v>602</v>
      </c>
      <c r="V141" s="106" t="s">
        <v>2349</v>
      </c>
      <c r="W141" s="106"/>
      <c r="X141" s="106" t="s">
        <v>2350</v>
      </c>
      <c r="Y141" s="106" t="s">
        <v>931</v>
      </c>
      <c r="Z141" s="106" t="s">
        <v>2351</v>
      </c>
      <c r="AA141" s="106" t="s">
        <v>163</v>
      </c>
      <c r="AB141" s="106" t="s">
        <v>2352</v>
      </c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>
        <v>19.22</v>
      </c>
      <c r="AY141" s="106">
        <v>13674</v>
      </c>
      <c r="AZ141" s="47" t="str">
        <f t="shared" si="36"/>
        <v>NA</v>
      </c>
      <c r="BA141" s="47" t="str">
        <f t="shared" si="37"/>
        <v>120/160 AD</v>
      </c>
      <c r="BB141" s="43" t="str">
        <f t="shared" si="51"/>
        <v>NA</v>
      </c>
      <c r="BC141" s="43" t="str">
        <f t="shared" si="38"/>
        <v>NA</v>
      </c>
      <c r="BD141" s="43">
        <f t="shared" si="39"/>
        <v>0</v>
      </c>
      <c r="BE141" s="48" t="e">
        <f t="shared" si="40"/>
        <v>#VALUE!</v>
      </c>
      <c r="BF141" s="49">
        <f t="shared" si="52"/>
        <v>0</v>
      </c>
      <c r="BG141" s="43" t="str">
        <f t="shared" si="41"/>
        <v>JUAN FRANCISCO DEL CANTO</v>
      </c>
      <c r="BH141" s="43" t="str">
        <f t="shared" si="42"/>
        <v>JUAN FRANCISCO DEL CANTO - LAUTANO</v>
      </c>
      <c r="BI141" s="43" t="e">
        <f>VLOOKUP(BG141,Equipos!$A$2:$B$105,2,0)</f>
        <v>#N/A</v>
      </c>
      <c r="BJ141" s="43" t="str">
        <f t="shared" si="50"/>
        <v>06:41:54</v>
      </c>
      <c r="BK141" s="43" t="e">
        <f>VLOOKUP(BG141,'Base Jinetes FEI'!$M$5:$N$341,2,0)</f>
        <v>#N/A</v>
      </c>
      <c r="BL141" s="43" t="e">
        <f>VLOOKUP(BG141,'Base Jinetes FEI'!$M$5:$O$341,3,0)</f>
        <v>#N/A</v>
      </c>
      <c r="BN141" s="43">
        <f t="shared" si="44"/>
        <v>0</v>
      </c>
      <c r="BO141" s="43">
        <v>141</v>
      </c>
    </row>
    <row r="142" spans="1:67" ht="14.4" customHeight="1" x14ac:dyDescent="0.3">
      <c r="A142" s="43" t="str">
        <f t="shared" si="45"/>
        <v>LLAYLLAY 19 II</v>
      </c>
      <c r="B142" s="43" t="str">
        <f t="shared" si="46"/>
        <v>FEI</v>
      </c>
      <c r="C142" s="43">
        <f t="shared" si="47"/>
        <v>120</v>
      </c>
      <c r="D142" s="43">
        <f t="shared" si="47"/>
        <v>122</v>
      </c>
      <c r="E142" s="43" t="str">
        <f t="shared" si="48"/>
        <v>AD</v>
      </c>
      <c r="F142" s="106" t="s">
        <v>134</v>
      </c>
      <c r="G142" s="106" t="s">
        <v>105</v>
      </c>
      <c r="H142" s="106" t="s">
        <v>96</v>
      </c>
      <c r="I142" s="106" t="s">
        <v>96</v>
      </c>
      <c r="J142" s="106" t="s">
        <v>2353</v>
      </c>
      <c r="K142" s="106" t="s">
        <v>2354</v>
      </c>
      <c r="L142" s="106" t="s">
        <v>2355</v>
      </c>
      <c r="M142" s="106" t="s">
        <v>1448</v>
      </c>
      <c r="N142" s="106" t="s">
        <v>1000</v>
      </c>
      <c r="O142" s="106"/>
      <c r="P142" s="106" t="s">
        <v>96</v>
      </c>
      <c r="Q142" s="106"/>
      <c r="R142" s="106" t="s">
        <v>96</v>
      </c>
      <c r="S142" s="106" t="s">
        <v>536</v>
      </c>
      <c r="T142" s="106" t="s">
        <v>96</v>
      </c>
      <c r="U142" s="106" t="s">
        <v>1847</v>
      </c>
      <c r="V142" s="106" t="s">
        <v>2356</v>
      </c>
      <c r="W142" s="106"/>
      <c r="X142" s="106" t="s">
        <v>2357</v>
      </c>
      <c r="Y142" s="106" t="s">
        <v>649</v>
      </c>
      <c r="Z142" s="106" t="s">
        <v>1353</v>
      </c>
      <c r="AA142" s="106" t="s">
        <v>163</v>
      </c>
      <c r="AB142" s="106" t="s">
        <v>2358</v>
      </c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>
        <v>17.66</v>
      </c>
      <c r="AY142" s="106">
        <v>14882</v>
      </c>
      <c r="AZ142" s="47" t="str">
        <f t="shared" si="36"/>
        <v>NA</v>
      </c>
      <c r="BA142" s="47" t="str">
        <f t="shared" si="37"/>
        <v>120/160 AD</v>
      </c>
      <c r="BB142" s="43" t="str">
        <f t="shared" si="51"/>
        <v>NA</v>
      </c>
      <c r="BC142" s="43" t="str">
        <f t="shared" si="38"/>
        <v>NA</v>
      </c>
      <c r="BD142" s="43">
        <f t="shared" si="39"/>
        <v>0</v>
      </c>
      <c r="BE142" s="48" t="e">
        <f t="shared" si="40"/>
        <v>#VALUE!</v>
      </c>
      <c r="BF142" s="49">
        <f t="shared" si="52"/>
        <v>0</v>
      </c>
      <c r="BG142" s="43" t="str">
        <f t="shared" si="41"/>
        <v xml:space="preserve">FERNANDA  VILLAR </v>
      </c>
      <c r="BH142" s="43" t="str">
        <f t="shared" si="42"/>
        <v>FERNANDA  VILLAR  - CL MISTERIOSA</v>
      </c>
      <c r="BI142" s="43" t="e">
        <f>VLOOKUP(BG142,Equipos!$A$2:$B$105,2,0)</f>
        <v>#N/A</v>
      </c>
      <c r="BJ142" s="43" t="str">
        <f t="shared" si="50"/>
        <v>06:41:54</v>
      </c>
      <c r="BK142" s="43" t="e">
        <f>VLOOKUP(BG142,'Base Jinetes FEI'!$M$5:$N$341,2,0)</f>
        <v>#N/A</v>
      </c>
      <c r="BL142" s="43" t="e">
        <f>VLOOKUP(BG142,'Base Jinetes FEI'!$M$5:$O$341,3,0)</f>
        <v>#N/A</v>
      </c>
      <c r="BN142" s="43">
        <f t="shared" si="44"/>
        <v>0</v>
      </c>
      <c r="BO142" s="43">
        <v>142</v>
      </c>
    </row>
    <row r="143" spans="1:67" ht="14.4" customHeight="1" x14ac:dyDescent="0.3">
      <c r="A143" s="43" t="str">
        <f t="shared" si="45"/>
        <v>LLAYLLAY 19 II</v>
      </c>
      <c r="B143" s="43" t="str">
        <f t="shared" si="46"/>
        <v>FEI</v>
      </c>
      <c r="C143" s="43">
        <f t="shared" si="47"/>
        <v>120</v>
      </c>
      <c r="D143" s="43">
        <f t="shared" si="47"/>
        <v>122</v>
      </c>
      <c r="E143" s="43" t="str">
        <f t="shared" si="48"/>
        <v>AD</v>
      </c>
      <c r="F143" s="106" t="s">
        <v>158</v>
      </c>
      <c r="G143" s="106" t="s">
        <v>105</v>
      </c>
      <c r="H143" s="106" t="s">
        <v>96</v>
      </c>
      <c r="I143" s="106" t="s">
        <v>96</v>
      </c>
      <c r="J143" s="106" t="s">
        <v>1131</v>
      </c>
      <c r="K143" s="106" t="s">
        <v>133</v>
      </c>
      <c r="L143" s="106" t="s">
        <v>977</v>
      </c>
      <c r="M143" s="106" t="s">
        <v>1132</v>
      </c>
      <c r="N143" s="106" t="s">
        <v>791</v>
      </c>
      <c r="O143" s="106"/>
      <c r="P143" s="106" t="s">
        <v>96</v>
      </c>
      <c r="Q143" s="106"/>
      <c r="R143" s="106" t="s">
        <v>96</v>
      </c>
      <c r="S143" s="106" t="s">
        <v>97</v>
      </c>
      <c r="T143" s="106" t="s">
        <v>96</v>
      </c>
      <c r="U143" s="106" t="s">
        <v>532</v>
      </c>
      <c r="V143" s="106" t="s">
        <v>2359</v>
      </c>
      <c r="W143" s="106"/>
      <c r="X143" s="106" t="s">
        <v>2360</v>
      </c>
      <c r="Y143" s="106" t="s">
        <v>1136</v>
      </c>
      <c r="Z143" s="106" t="s">
        <v>2361</v>
      </c>
      <c r="AA143" s="106" t="s">
        <v>266</v>
      </c>
      <c r="AB143" s="106" t="s">
        <v>2362</v>
      </c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>
        <v>17.239999999999998</v>
      </c>
      <c r="AY143" s="106">
        <v>15247</v>
      </c>
      <c r="AZ143" s="47" t="str">
        <f t="shared" si="36"/>
        <v>NA</v>
      </c>
      <c r="BA143" s="47" t="str">
        <f t="shared" si="37"/>
        <v>120/160 AD</v>
      </c>
      <c r="BB143" s="43" t="str">
        <f t="shared" si="51"/>
        <v>NA</v>
      </c>
      <c r="BC143" s="43" t="str">
        <f t="shared" si="38"/>
        <v>NA</v>
      </c>
      <c r="BD143" s="43">
        <f t="shared" si="39"/>
        <v>0</v>
      </c>
      <c r="BE143" s="48" t="e">
        <f t="shared" si="40"/>
        <v>#VALUE!</v>
      </c>
      <c r="BF143" s="49">
        <f t="shared" si="52"/>
        <v>0</v>
      </c>
      <c r="BG143" s="43" t="str">
        <f t="shared" si="41"/>
        <v>CARLOS HUMERES SIGALA</v>
      </c>
      <c r="BH143" s="43" t="str">
        <f t="shared" si="42"/>
        <v>CARLOS HUMERES SIGALA - GARROCHA</v>
      </c>
      <c r="BI143" s="43" t="str">
        <f>VLOOKUP(BG143,Equipos!$A$2:$B$105,2,0)</f>
        <v>EL SENDERO</v>
      </c>
      <c r="BJ143" s="43" t="str">
        <f t="shared" si="50"/>
        <v>06:41:54</v>
      </c>
      <c r="BK143" s="43" t="e">
        <f>VLOOKUP(BG143,'Base Jinetes FEI'!$M$5:$N$341,2,0)</f>
        <v>#N/A</v>
      </c>
      <c r="BL143" s="43" t="e">
        <f>VLOOKUP(BG143,'Base Jinetes FEI'!$M$5:$O$341,3,0)</f>
        <v>#N/A</v>
      </c>
      <c r="BN143" s="43">
        <f t="shared" si="44"/>
        <v>0</v>
      </c>
      <c r="BO143" s="43">
        <v>143</v>
      </c>
    </row>
    <row r="144" spans="1:67" ht="14.4" customHeight="1" x14ac:dyDescent="0.3">
      <c r="A144" s="43" t="str">
        <f t="shared" si="45"/>
        <v>LLAYLLAY 19 II</v>
      </c>
      <c r="B144" s="43" t="str">
        <f t="shared" si="46"/>
        <v>FEI</v>
      </c>
      <c r="C144" s="43">
        <f t="shared" si="47"/>
        <v>120</v>
      </c>
      <c r="D144" s="43">
        <f t="shared" si="47"/>
        <v>122</v>
      </c>
      <c r="E144" s="43" t="str">
        <f t="shared" si="48"/>
        <v>AD</v>
      </c>
      <c r="F144" s="106" t="s">
        <v>244</v>
      </c>
      <c r="G144" s="106" t="s">
        <v>105</v>
      </c>
      <c r="H144" s="106" t="s">
        <v>96</v>
      </c>
      <c r="I144" s="106" t="s">
        <v>96</v>
      </c>
      <c r="J144" s="106" t="s">
        <v>1074</v>
      </c>
      <c r="K144" s="106" t="s">
        <v>148</v>
      </c>
      <c r="L144" s="106" t="s">
        <v>149</v>
      </c>
      <c r="M144" s="106" t="s">
        <v>1442</v>
      </c>
      <c r="N144" s="106" t="s">
        <v>1162</v>
      </c>
      <c r="O144" s="106"/>
      <c r="P144" s="106" t="s">
        <v>96</v>
      </c>
      <c r="Q144" s="106"/>
      <c r="R144" s="106" t="s">
        <v>96</v>
      </c>
      <c r="S144" s="106" t="s">
        <v>97</v>
      </c>
      <c r="T144" s="106" t="s">
        <v>96</v>
      </c>
      <c r="U144" s="106" t="s">
        <v>971</v>
      </c>
      <c r="V144" s="106" t="s">
        <v>2363</v>
      </c>
      <c r="W144" s="106"/>
      <c r="X144" s="106" t="s">
        <v>1247</v>
      </c>
      <c r="Y144" s="106" t="s">
        <v>793</v>
      </c>
      <c r="Z144" s="106" t="s">
        <v>2364</v>
      </c>
      <c r="AA144" s="106" t="s">
        <v>163</v>
      </c>
      <c r="AB144" s="106" t="s">
        <v>2365</v>
      </c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>
        <v>17.14</v>
      </c>
      <c r="AY144" s="106">
        <v>15329</v>
      </c>
      <c r="AZ144" s="47" t="str">
        <f t="shared" si="36"/>
        <v>NA</v>
      </c>
      <c r="BA144" s="47" t="str">
        <f t="shared" si="37"/>
        <v>120/160 AD</v>
      </c>
      <c r="BB144" s="43" t="str">
        <f t="shared" si="51"/>
        <v>NA</v>
      </c>
      <c r="BC144" s="43" t="str">
        <f t="shared" si="38"/>
        <v>NA</v>
      </c>
      <c r="BD144" s="43">
        <f t="shared" si="39"/>
        <v>0</v>
      </c>
      <c r="BE144" s="48" t="e">
        <f t="shared" si="40"/>
        <v>#VALUE!</v>
      </c>
      <c r="BF144" s="49">
        <f t="shared" si="52"/>
        <v>0</v>
      </c>
      <c r="BG144" s="43" t="str">
        <f t="shared" si="41"/>
        <v>MANUELA VALENZUELA VARGAS</v>
      </c>
      <c r="BH144" s="43" t="str">
        <f t="shared" si="42"/>
        <v>MANUELA VALENZUELA VARGAS - RABIOSA</v>
      </c>
      <c r="BI144" s="43" t="e">
        <f>VLOOKUP(BG144,Equipos!$A$2:$B$105,2,0)</f>
        <v>#N/A</v>
      </c>
      <c r="BJ144" s="43" t="str">
        <f t="shared" si="50"/>
        <v>06:41:54</v>
      </c>
      <c r="BK144" s="43" t="e">
        <f>VLOOKUP(BG144,'Base Jinetes FEI'!$M$5:$N$341,2,0)</f>
        <v>#N/A</v>
      </c>
      <c r="BL144" s="43" t="e">
        <f>VLOOKUP(BG144,'Base Jinetes FEI'!$M$5:$O$341,3,0)</f>
        <v>#N/A</v>
      </c>
      <c r="BN144" s="43">
        <f t="shared" si="44"/>
        <v>0</v>
      </c>
      <c r="BO144" s="43">
        <v>144</v>
      </c>
    </row>
    <row r="145" spans="1:67" ht="14.4" customHeight="1" x14ac:dyDescent="0.3">
      <c r="A145" s="43" t="str">
        <f t="shared" si="45"/>
        <v>LLAYLLAY 19 II</v>
      </c>
      <c r="B145" s="43" t="str">
        <f t="shared" si="46"/>
        <v>FEI</v>
      </c>
      <c r="C145" s="43">
        <f t="shared" si="47"/>
        <v>120</v>
      </c>
      <c r="D145" s="43">
        <f t="shared" si="47"/>
        <v>122</v>
      </c>
      <c r="E145" s="43" t="str">
        <f t="shared" si="48"/>
        <v>AD</v>
      </c>
      <c r="F145" s="106" t="s">
        <v>372</v>
      </c>
      <c r="G145" s="106" t="s">
        <v>105</v>
      </c>
      <c r="H145" s="106" t="s">
        <v>96</v>
      </c>
      <c r="I145" s="106" t="s">
        <v>96</v>
      </c>
      <c r="J145" s="106" t="s">
        <v>1266</v>
      </c>
      <c r="K145" s="106" t="s">
        <v>173</v>
      </c>
      <c r="L145" s="106" t="s">
        <v>174</v>
      </c>
      <c r="M145" s="106" t="s">
        <v>175</v>
      </c>
      <c r="N145" s="106" t="s">
        <v>2366</v>
      </c>
      <c r="O145" s="106"/>
      <c r="P145" s="106" t="s">
        <v>96</v>
      </c>
      <c r="Q145" s="106"/>
      <c r="R145" s="106" t="s">
        <v>96</v>
      </c>
      <c r="S145" s="106" t="s">
        <v>97</v>
      </c>
      <c r="T145" s="106" t="s">
        <v>96</v>
      </c>
      <c r="U145" s="106" t="s">
        <v>948</v>
      </c>
      <c r="V145" s="106" t="s">
        <v>2367</v>
      </c>
      <c r="W145" s="106"/>
      <c r="X145" s="106" t="s">
        <v>2368</v>
      </c>
      <c r="Y145" s="106" t="s">
        <v>653</v>
      </c>
      <c r="Z145" s="106" t="s">
        <v>2369</v>
      </c>
      <c r="AA145" s="106" t="s">
        <v>163</v>
      </c>
      <c r="AB145" s="106" t="s">
        <v>2370</v>
      </c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>
        <v>14.22</v>
      </c>
      <c r="AY145" s="106">
        <v>18486</v>
      </c>
      <c r="AZ145" s="47" t="str">
        <f t="shared" si="36"/>
        <v>NA</v>
      </c>
      <c r="BA145" s="47" t="str">
        <f t="shared" si="37"/>
        <v>120/160 AD</v>
      </c>
      <c r="BB145" s="43" t="str">
        <f t="shared" si="51"/>
        <v>NA</v>
      </c>
      <c r="BC145" s="43" t="str">
        <f t="shared" si="38"/>
        <v>NA</v>
      </c>
      <c r="BD145" s="43">
        <f t="shared" si="39"/>
        <v>0</v>
      </c>
      <c r="BE145" s="48" t="e">
        <f t="shared" si="40"/>
        <v>#VALUE!</v>
      </c>
      <c r="BF145" s="49">
        <f t="shared" si="52"/>
        <v>0</v>
      </c>
      <c r="BG145" s="43" t="str">
        <f t="shared" si="41"/>
        <v>NICOLE HAMMERSLEY FONK</v>
      </c>
      <c r="BH145" s="43" t="str">
        <f t="shared" si="42"/>
        <v>NICOLE HAMMERSLEY FONK - GRAN MARQUEZ</v>
      </c>
      <c r="BI145" s="43" t="str">
        <f>VLOOKUP(BG145,Equipos!$A$2:$B$105,2,0)</f>
        <v>EL MOLINO A</v>
      </c>
      <c r="BJ145" s="43" t="str">
        <f t="shared" si="50"/>
        <v>06:41:54</v>
      </c>
      <c r="BK145" s="43" t="e">
        <f>VLOOKUP(BG145,'Base Jinetes FEI'!$M$5:$N$341,2,0)</f>
        <v>#N/A</v>
      </c>
      <c r="BL145" s="43" t="e">
        <f>VLOOKUP(BG145,'Base Jinetes FEI'!$M$5:$O$341,3,0)</f>
        <v>#N/A</v>
      </c>
      <c r="BN145" s="43">
        <f t="shared" si="44"/>
        <v>0</v>
      </c>
      <c r="BO145" s="43">
        <v>145</v>
      </c>
    </row>
    <row r="146" spans="1:67" ht="14.4" customHeight="1" x14ac:dyDescent="0.3">
      <c r="A146" s="43" t="str">
        <f t="shared" si="45"/>
        <v>LLAYLLAY 19 II</v>
      </c>
      <c r="B146" s="43" t="str">
        <f t="shared" si="46"/>
        <v>FEI</v>
      </c>
      <c r="C146" s="43">
        <f t="shared" si="47"/>
        <v>120</v>
      </c>
      <c r="D146" s="43">
        <f t="shared" si="47"/>
        <v>122</v>
      </c>
      <c r="E146" s="43" t="str">
        <f t="shared" si="48"/>
        <v>AD</v>
      </c>
      <c r="F146" s="106" t="s">
        <v>440</v>
      </c>
      <c r="G146" s="106" t="s">
        <v>105</v>
      </c>
      <c r="H146" s="106" t="s">
        <v>96</v>
      </c>
      <c r="I146" s="106" t="s">
        <v>96</v>
      </c>
      <c r="J146" s="106" t="s">
        <v>2371</v>
      </c>
      <c r="K146" s="106" t="s">
        <v>2372</v>
      </c>
      <c r="L146" s="106" t="s">
        <v>657</v>
      </c>
      <c r="M146" s="106" t="s">
        <v>2373</v>
      </c>
      <c r="N146" s="106" t="s">
        <v>895</v>
      </c>
      <c r="O146" s="106"/>
      <c r="P146" s="106" t="s">
        <v>96</v>
      </c>
      <c r="Q146" s="106"/>
      <c r="R146" s="106" t="s">
        <v>96</v>
      </c>
      <c r="S146" s="106" t="s">
        <v>502</v>
      </c>
      <c r="T146" s="106" t="s">
        <v>96</v>
      </c>
      <c r="U146" s="106" t="s">
        <v>881</v>
      </c>
      <c r="V146" s="106" t="s">
        <v>2374</v>
      </c>
      <c r="W146" s="106" t="s">
        <v>526</v>
      </c>
      <c r="X146" s="106" t="s">
        <v>2375</v>
      </c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>
        <v>18.02</v>
      </c>
      <c r="AY146" s="106">
        <v>7590</v>
      </c>
      <c r="AZ146" s="47" t="str">
        <f t="shared" si="36"/>
        <v>NA</v>
      </c>
      <c r="BA146" s="47" t="str">
        <f t="shared" si="37"/>
        <v>120/160 AD</v>
      </c>
      <c r="BB146" s="43" t="str">
        <f t="shared" si="51"/>
        <v>NA</v>
      </c>
      <c r="BC146" s="43" t="str">
        <f t="shared" si="38"/>
        <v>NA</v>
      </c>
      <c r="BD146" s="43">
        <f t="shared" si="39"/>
        <v>0</v>
      </c>
      <c r="BE146" s="48" t="e">
        <f t="shared" si="40"/>
        <v>#VALUE!</v>
      </c>
      <c r="BF146" s="49">
        <f t="shared" si="52"/>
        <v>0</v>
      </c>
      <c r="BG146" s="43" t="str">
        <f t="shared" si="41"/>
        <v>KAREN GOMEZ</v>
      </c>
      <c r="BH146" s="43" t="str">
        <f t="shared" si="42"/>
        <v>KAREN GOMEZ - ALIA</v>
      </c>
      <c r="BI146" s="43" t="e">
        <f>VLOOKUP(BG146,Equipos!$A$2:$B$105,2,0)</f>
        <v>#N/A</v>
      </c>
      <c r="BJ146" s="43" t="str">
        <f t="shared" si="50"/>
        <v>06:41:54</v>
      </c>
      <c r="BK146" s="43" t="e">
        <f>VLOOKUP(BG146,'Base Jinetes FEI'!$M$5:$N$341,2,0)</f>
        <v>#N/A</v>
      </c>
      <c r="BL146" s="43" t="e">
        <f>VLOOKUP(BG146,'Base Jinetes FEI'!$M$5:$O$341,3,0)</f>
        <v>#N/A</v>
      </c>
      <c r="BN146" s="43">
        <f t="shared" si="44"/>
        <v>0</v>
      </c>
      <c r="BO146" s="43">
        <v>146</v>
      </c>
    </row>
    <row r="147" spans="1:67" ht="14.4" customHeight="1" x14ac:dyDescent="0.3">
      <c r="A147" s="43" t="str">
        <f t="shared" si="45"/>
        <v>LLAYLLAY 19 II</v>
      </c>
      <c r="B147" s="43" t="str">
        <f t="shared" si="46"/>
        <v>FEI</v>
      </c>
      <c r="C147" s="43">
        <f t="shared" si="47"/>
        <v>120</v>
      </c>
      <c r="D147" s="43">
        <f t="shared" si="47"/>
        <v>122</v>
      </c>
      <c r="E147" s="43" t="str">
        <f t="shared" si="48"/>
        <v>AD</v>
      </c>
      <c r="F147" s="106" t="s">
        <v>441</v>
      </c>
      <c r="G147" s="106" t="s">
        <v>105</v>
      </c>
      <c r="H147" s="106" t="s">
        <v>96</v>
      </c>
      <c r="I147" s="106" t="s">
        <v>96</v>
      </c>
      <c r="J147" s="106" t="s">
        <v>1066</v>
      </c>
      <c r="K147" s="106" t="s">
        <v>126</v>
      </c>
      <c r="L147" s="106" t="s">
        <v>127</v>
      </c>
      <c r="M147" s="106" t="s">
        <v>1241</v>
      </c>
      <c r="N147" s="106" t="s">
        <v>980</v>
      </c>
      <c r="O147" s="106"/>
      <c r="P147" s="106" t="s">
        <v>96</v>
      </c>
      <c r="Q147" s="106"/>
      <c r="R147" s="106" t="s">
        <v>96</v>
      </c>
      <c r="S147" s="106" t="s">
        <v>97</v>
      </c>
      <c r="T147" s="106" t="s">
        <v>96</v>
      </c>
      <c r="U147" s="106" t="s">
        <v>1002</v>
      </c>
      <c r="V147" s="106" t="s">
        <v>2376</v>
      </c>
      <c r="W147" s="106" t="s">
        <v>266</v>
      </c>
      <c r="X147" s="106" t="s">
        <v>2377</v>
      </c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>
        <v>14.98</v>
      </c>
      <c r="AY147" s="106">
        <v>9131</v>
      </c>
      <c r="AZ147" s="47" t="str">
        <f t="shared" si="36"/>
        <v>NA</v>
      </c>
      <c r="BA147" s="47" t="str">
        <f t="shared" si="37"/>
        <v>120/160 AD</v>
      </c>
      <c r="BB147" s="43" t="str">
        <f t="shared" si="51"/>
        <v>NA</v>
      </c>
      <c r="BC147" s="43" t="str">
        <f t="shared" si="38"/>
        <v>NA</v>
      </c>
      <c r="BD147" s="43">
        <f t="shared" si="39"/>
        <v>0</v>
      </c>
      <c r="BE147" s="48" t="e">
        <f t="shared" si="40"/>
        <v>#VALUE!</v>
      </c>
      <c r="BF147" s="49">
        <f t="shared" si="52"/>
        <v>0</v>
      </c>
      <c r="BG147" s="43" t="str">
        <f t="shared" si="41"/>
        <v>MAXI WIMMER</v>
      </c>
      <c r="BH147" s="43" t="str">
        <f t="shared" si="42"/>
        <v>MAXI WIMMER - CL LIDIA</v>
      </c>
      <c r="BI147" s="43" t="str">
        <f>VLOOKUP(BG147,Equipos!$A$2:$B$105,2,0)</f>
        <v>EL MOLINO A</v>
      </c>
      <c r="BJ147" s="43" t="str">
        <f t="shared" si="50"/>
        <v>06:41:54</v>
      </c>
      <c r="BK147" s="43" t="e">
        <f>VLOOKUP(BG147,'Base Jinetes FEI'!$M$5:$N$341,2,0)</f>
        <v>#N/A</v>
      </c>
      <c r="BL147" s="43" t="e">
        <f>VLOOKUP(BG147,'Base Jinetes FEI'!$M$5:$O$341,3,0)</f>
        <v>#N/A</v>
      </c>
      <c r="BN147" s="43">
        <f t="shared" si="44"/>
        <v>0</v>
      </c>
      <c r="BO147" s="43">
        <v>147</v>
      </c>
    </row>
    <row r="148" spans="1:67" ht="14.4" customHeight="1" x14ac:dyDescent="0.3">
      <c r="A148" s="43" t="str">
        <f t="shared" si="45"/>
        <v>LLAYLLAY 19 II</v>
      </c>
      <c r="B148" s="43" t="str">
        <f t="shared" si="46"/>
        <v>FEI</v>
      </c>
      <c r="C148" s="43">
        <f t="shared" si="47"/>
        <v>120</v>
      </c>
      <c r="D148" s="43">
        <f t="shared" si="47"/>
        <v>122</v>
      </c>
      <c r="E148" s="43" t="str">
        <f t="shared" si="48"/>
        <v>AD</v>
      </c>
      <c r="F148" s="106" t="s">
        <v>443</v>
      </c>
      <c r="G148" s="106" t="s">
        <v>105</v>
      </c>
      <c r="H148" s="106" t="s">
        <v>96</v>
      </c>
      <c r="I148" s="106" t="s">
        <v>96</v>
      </c>
      <c r="J148" s="106" t="s">
        <v>1090</v>
      </c>
      <c r="K148" s="106" t="s">
        <v>1091</v>
      </c>
      <c r="L148" s="106" t="s">
        <v>1092</v>
      </c>
      <c r="M148" s="106" t="s">
        <v>714</v>
      </c>
      <c r="N148" s="106" t="s">
        <v>715</v>
      </c>
      <c r="O148" s="106"/>
      <c r="P148" s="106" t="s">
        <v>96</v>
      </c>
      <c r="Q148" s="106"/>
      <c r="R148" s="106" t="s">
        <v>96</v>
      </c>
      <c r="S148" s="106" t="s">
        <v>502</v>
      </c>
      <c r="T148" s="106" t="s">
        <v>96</v>
      </c>
      <c r="U148" s="106" t="s">
        <v>650</v>
      </c>
      <c r="V148" s="106" t="s">
        <v>2378</v>
      </c>
      <c r="W148" s="106" t="s">
        <v>266</v>
      </c>
      <c r="X148" s="106" t="s">
        <v>1381</v>
      </c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>
        <v>13.95</v>
      </c>
      <c r="AY148" s="106">
        <v>9808</v>
      </c>
      <c r="AZ148" s="47" t="str">
        <f t="shared" si="36"/>
        <v>NA</v>
      </c>
      <c r="BA148" s="47" t="str">
        <f t="shared" si="37"/>
        <v>120/160 AD</v>
      </c>
      <c r="BB148" s="43" t="str">
        <f t="shared" si="51"/>
        <v>NA</v>
      </c>
      <c r="BC148" s="43" t="str">
        <f t="shared" si="38"/>
        <v>NA</v>
      </c>
      <c r="BD148" s="43">
        <f t="shared" si="39"/>
        <v>0</v>
      </c>
      <c r="BE148" s="48" t="e">
        <f t="shared" si="40"/>
        <v>#VALUE!</v>
      </c>
      <c r="BF148" s="49">
        <f t="shared" si="52"/>
        <v>0</v>
      </c>
      <c r="BG148" s="43" t="str">
        <f t="shared" si="41"/>
        <v>GRISELDA CONRAD</v>
      </c>
      <c r="BH148" s="43" t="str">
        <f t="shared" si="42"/>
        <v>GRISELDA CONRAD - PENELOPE</v>
      </c>
      <c r="BI148" s="43" t="e">
        <f>VLOOKUP(BG148,Equipos!$A$2:$B$105,2,0)</f>
        <v>#N/A</v>
      </c>
      <c r="BJ148" s="43" t="str">
        <f t="shared" si="50"/>
        <v>06:41:54</v>
      </c>
      <c r="BK148" s="43" t="e">
        <f>VLOOKUP(BG148,'Base Jinetes FEI'!$M$5:$N$341,2,0)</f>
        <v>#N/A</v>
      </c>
      <c r="BL148" s="43" t="e">
        <f>VLOOKUP(BG148,'Base Jinetes FEI'!$M$5:$O$341,3,0)</f>
        <v>#N/A</v>
      </c>
      <c r="BN148" s="43">
        <f t="shared" si="44"/>
        <v>0</v>
      </c>
      <c r="BO148" s="43">
        <v>148</v>
      </c>
    </row>
    <row r="149" spans="1:67" ht="14.4" customHeight="1" x14ac:dyDescent="0.3">
      <c r="A149" s="43" t="str">
        <f t="shared" si="45"/>
        <v>LLAYLLAY 19 II</v>
      </c>
      <c r="B149" s="43" t="str">
        <f t="shared" si="46"/>
        <v>FEI</v>
      </c>
      <c r="C149" s="43">
        <f t="shared" si="47"/>
        <v>120</v>
      </c>
      <c r="D149" s="43">
        <f t="shared" si="47"/>
        <v>122</v>
      </c>
      <c r="E149" s="43" t="str">
        <f t="shared" si="48"/>
        <v>AD</v>
      </c>
      <c r="F149" s="106" t="s">
        <v>444</v>
      </c>
      <c r="G149" s="106" t="s">
        <v>105</v>
      </c>
      <c r="H149" s="106" t="s">
        <v>96</v>
      </c>
      <c r="I149" s="106" t="s">
        <v>96</v>
      </c>
      <c r="J149" s="106" t="s">
        <v>2379</v>
      </c>
      <c r="K149" s="106" t="s">
        <v>124</v>
      </c>
      <c r="L149" s="106" t="s">
        <v>2380</v>
      </c>
      <c r="M149" s="106" t="s">
        <v>367</v>
      </c>
      <c r="N149" s="106" t="s">
        <v>368</v>
      </c>
      <c r="O149" s="106"/>
      <c r="P149" s="106" t="s">
        <v>96</v>
      </c>
      <c r="Q149" s="106"/>
      <c r="R149" s="106" t="s">
        <v>96</v>
      </c>
      <c r="S149" s="106" t="s">
        <v>502</v>
      </c>
      <c r="T149" s="106" t="s">
        <v>96</v>
      </c>
      <c r="U149" s="106" t="s">
        <v>96</v>
      </c>
      <c r="V149" s="106" t="s">
        <v>96</v>
      </c>
      <c r="W149" s="106" t="s">
        <v>184</v>
      </c>
      <c r="X149" s="106" t="s">
        <v>96</v>
      </c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47" t="str">
        <f t="shared" si="36"/>
        <v>NA</v>
      </c>
      <c r="BA149" s="47" t="str">
        <f t="shared" si="37"/>
        <v>120/160 AD</v>
      </c>
      <c r="BB149" s="43" t="str">
        <f t="shared" si="51"/>
        <v>NA</v>
      </c>
      <c r="BC149" s="43" t="str">
        <f t="shared" si="38"/>
        <v>NA</v>
      </c>
      <c r="BD149" s="43">
        <f t="shared" si="39"/>
        <v>0</v>
      </c>
      <c r="BE149" s="48" t="e">
        <f t="shared" si="40"/>
        <v>#VALUE!</v>
      </c>
      <c r="BF149" s="49">
        <f t="shared" si="52"/>
        <v>0</v>
      </c>
      <c r="BG149" s="43" t="str">
        <f t="shared" si="41"/>
        <v>GABRIEL MORGUI</v>
      </c>
      <c r="BH149" s="43" t="str">
        <f t="shared" si="42"/>
        <v>GABRIEL MORGUI - HLS CHOCOLATE AMARGO</v>
      </c>
      <c r="BI149" s="43" t="e">
        <f>VLOOKUP(BG149,Equipos!$A$2:$B$105,2,0)</f>
        <v>#N/A</v>
      </c>
      <c r="BJ149" s="43" t="str">
        <f>BJ150</f>
        <v>06:41:54</v>
      </c>
      <c r="BK149" s="43" t="e">
        <f>VLOOKUP(BG149,'Base Jinetes FEI'!$M$5:$N$341,2,0)</f>
        <v>#N/A</v>
      </c>
      <c r="BL149" s="43" t="e">
        <f>VLOOKUP(BG149,'Base Jinetes FEI'!$M$5:$O$341,3,0)</f>
        <v>#N/A</v>
      </c>
      <c r="BN149" s="43">
        <f t="shared" si="44"/>
        <v>0</v>
      </c>
      <c r="BO149" s="43">
        <v>149</v>
      </c>
    </row>
    <row r="150" spans="1:67" ht="14.4" customHeight="1" x14ac:dyDescent="0.3">
      <c r="A150" s="43" t="str">
        <f t="shared" si="45"/>
        <v>LLAYLLAY 19 II</v>
      </c>
      <c r="B150" s="43" t="str">
        <f t="shared" si="46"/>
        <v>FEI</v>
      </c>
      <c r="C150" s="43">
        <f t="shared" si="47"/>
        <v>120</v>
      </c>
      <c r="D150" s="43">
        <f t="shared" si="47"/>
        <v>122</v>
      </c>
      <c r="E150" s="43" t="s">
        <v>52</v>
      </c>
      <c r="F150" s="106" t="s">
        <v>106</v>
      </c>
      <c r="G150" s="106" t="s">
        <v>95</v>
      </c>
      <c r="H150" s="106" t="s">
        <v>96</v>
      </c>
      <c r="I150" s="106" t="s">
        <v>96</v>
      </c>
      <c r="J150" s="106" t="s">
        <v>1142</v>
      </c>
      <c r="K150" s="106" t="s">
        <v>1370</v>
      </c>
      <c r="L150" s="106" t="s">
        <v>185</v>
      </c>
      <c r="M150" s="106" t="s">
        <v>550</v>
      </c>
      <c r="N150" s="106" t="s">
        <v>551</v>
      </c>
      <c r="O150" s="106"/>
      <c r="P150" s="106" t="s">
        <v>96</v>
      </c>
      <c r="Q150" s="106"/>
      <c r="R150" s="106" t="s">
        <v>96</v>
      </c>
      <c r="S150" s="106" t="s">
        <v>97</v>
      </c>
      <c r="T150" s="106" t="s">
        <v>96</v>
      </c>
      <c r="U150" s="106" t="s">
        <v>618</v>
      </c>
      <c r="V150" s="106" t="s">
        <v>2381</v>
      </c>
      <c r="W150" s="106"/>
      <c r="X150" s="106" t="s">
        <v>2382</v>
      </c>
      <c r="Y150" s="106" t="s">
        <v>610</v>
      </c>
      <c r="Z150" s="106" t="s">
        <v>572</v>
      </c>
      <c r="AA150" s="106"/>
      <c r="AB150" s="106" t="s">
        <v>2383</v>
      </c>
      <c r="AC150" s="106" t="s">
        <v>635</v>
      </c>
      <c r="AD150" s="106" t="s">
        <v>2384</v>
      </c>
      <c r="AE150" s="106"/>
      <c r="AF150" s="106" t="s">
        <v>2385</v>
      </c>
      <c r="AG150" s="106" t="s">
        <v>923</v>
      </c>
      <c r="AH150" s="106" t="s">
        <v>2386</v>
      </c>
      <c r="AI150" s="106"/>
      <c r="AJ150" s="106" t="s">
        <v>2387</v>
      </c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>
        <v>18.21</v>
      </c>
      <c r="AY150" s="106">
        <v>24114</v>
      </c>
      <c r="AZ150" s="47">
        <f t="shared" si="36"/>
        <v>24114</v>
      </c>
      <c r="BA150" s="47" t="str">
        <f t="shared" si="37"/>
        <v>120/160 YR</v>
      </c>
      <c r="BB150" s="43">
        <f t="shared" si="51"/>
        <v>1</v>
      </c>
      <c r="BC150" s="43" t="str">
        <f t="shared" si="38"/>
        <v>06:41:54</v>
      </c>
      <c r="BD150" s="43">
        <f t="shared" si="39"/>
        <v>200</v>
      </c>
      <c r="BE150" s="48">
        <f t="shared" si="40"/>
        <v>0</v>
      </c>
      <c r="BF150" s="49">
        <f t="shared" si="52"/>
        <v>322</v>
      </c>
      <c r="BG150" s="43" t="str">
        <f t="shared" si="41"/>
        <v>PEDRO TOMAS VARELA CERDA</v>
      </c>
      <c r="BH150" s="43" t="str">
        <f t="shared" si="42"/>
        <v>PEDRO TOMAS VARELA CERDA - LL JET BLACK</v>
      </c>
      <c r="BI150" s="43" t="str">
        <f>VLOOKUP(BG150,Equipos!$A$2:$B$105,2,0)</f>
        <v>EL MOLINO B</v>
      </c>
      <c r="BJ150" s="43" t="str">
        <f t="shared" si="43"/>
        <v>06:41:54</v>
      </c>
      <c r="BK150" s="43" t="e">
        <f>VLOOKUP(BG150,'Base Jinetes FEI'!$M$5:$N$341,2,0)</f>
        <v>#N/A</v>
      </c>
      <c r="BL150" s="43" t="e">
        <f>VLOOKUP(BG150,'Base Jinetes FEI'!$M$5:$O$341,3,0)</f>
        <v>#N/A</v>
      </c>
      <c r="BN150" s="43">
        <f t="shared" si="44"/>
        <v>1</v>
      </c>
      <c r="BO150" s="43">
        <v>150</v>
      </c>
    </row>
    <row r="151" spans="1:67" ht="14.4" customHeight="1" x14ac:dyDescent="0.3">
      <c r="A151" s="43" t="str">
        <f t="shared" si="45"/>
        <v>LLAYLLAY 19 II</v>
      </c>
      <c r="B151" s="43" t="str">
        <f t="shared" si="46"/>
        <v>FEI</v>
      </c>
      <c r="C151" s="43">
        <f t="shared" si="47"/>
        <v>120</v>
      </c>
      <c r="D151" s="43">
        <f t="shared" si="47"/>
        <v>122</v>
      </c>
      <c r="E151" s="43" t="str">
        <f t="shared" si="48"/>
        <v>YR</v>
      </c>
      <c r="F151" s="106" t="s">
        <v>107</v>
      </c>
      <c r="G151" s="106" t="s">
        <v>95</v>
      </c>
      <c r="H151" s="106" t="s">
        <v>96</v>
      </c>
      <c r="I151" s="106" t="s">
        <v>96</v>
      </c>
      <c r="J151" s="106" t="s">
        <v>2388</v>
      </c>
      <c r="K151" s="106" t="s">
        <v>2389</v>
      </c>
      <c r="L151" s="106" t="s">
        <v>2390</v>
      </c>
      <c r="M151" s="106" t="s">
        <v>1134</v>
      </c>
      <c r="N151" s="106" t="s">
        <v>415</v>
      </c>
      <c r="O151" s="106"/>
      <c r="P151" s="106" t="s">
        <v>96</v>
      </c>
      <c r="Q151" s="106"/>
      <c r="R151" s="106" t="s">
        <v>96</v>
      </c>
      <c r="S151" s="106" t="s">
        <v>502</v>
      </c>
      <c r="T151" s="106" t="s">
        <v>96</v>
      </c>
      <c r="U151" s="106" t="s">
        <v>567</v>
      </c>
      <c r="V151" s="106" t="s">
        <v>2391</v>
      </c>
      <c r="W151" s="106"/>
      <c r="X151" s="106" t="s">
        <v>2392</v>
      </c>
      <c r="Y151" s="106" t="s">
        <v>995</v>
      </c>
      <c r="Z151" s="106" t="s">
        <v>2393</v>
      </c>
      <c r="AA151" s="106"/>
      <c r="AB151" s="106" t="s">
        <v>1247</v>
      </c>
      <c r="AC151" s="106" t="s">
        <v>1172</v>
      </c>
      <c r="AD151" s="106" t="s">
        <v>2394</v>
      </c>
      <c r="AE151" s="106"/>
      <c r="AF151" s="106" t="s">
        <v>2395</v>
      </c>
      <c r="AG151" s="106" t="s">
        <v>807</v>
      </c>
      <c r="AH151" s="106" t="s">
        <v>1152</v>
      </c>
      <c r="AI151" s="106"/>
      <c r="AJ151" s="106" t="s">
        <v>2344</v>
      </c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>
        <v>14.47</v>
      </c>
      <c r="AY151" s="106">
        <v>30343</v>
      </c>
      <c r="AZ151" s="47">
        <f t="shared" si="36"/>
        <v>30343</v>
      </c>
      <c r="BA151" s="47" t="str">
        <f t="shared" si="37"/>
        <v>120/160 YR</v>
      </c>
      <c r="BB151" s="43">
        <f t="shared" si="51"/>
        <v>7</v>
      </c>
      <c r="BC151" s="43" t="str">
        <f t="shared" si="38"/>
        <v>08:25:43</v>
      </c>
      <c r="BD151" s="43">
        <f t="shared" si="39"/>
        <v>170</v>
      </c>
      <c r="BE151" s="48">
        <f t="shared" si="40"/>
        <v>-103.81666666666666</v>
      </c>
      <c r="BF151" s="49">
        <f t="shared" si="52"/>
        <v>188.18333333333334</v>
      </c>
      <c r="BG151" s="43" t="str">
        <f t="shared" si="41"/>
        <v>BELEN FIGUERAS</v>
      </c>
      <c r="BH151" s="43" t="str">
        <f t="shared" si="42"/>
        <v>BELEN FIGUERAS - ALCAZAR SHABUK</v>
      </c>
      <c r="BI151" s="43" t="e">
        <f>VLOOKUP(BG151,Equipos!$A$2:$B$105,2,0)</f>
        <v>#N/A</v>
      </c>
      <c r="BJ151" s="43" t="str">
        <f t="shared" si="43"/>
        <v>06:41:54</v>
      </c>
      <c r="BK151" s="43" t="e">
        <f>VLOOKUP(BG151,'Base Jinetes FEI'!$M$5:$N$341,2,0)</f>
        <v>#N/A</v>
      </c>
      <c r="BL151" s="43" t="e">
        <f>VLOOKUP(BG151,'Base Jinetes FEI'!$M$5:$O$341,3,0)</f>
        <v>#N/A</v>
      </c>
      <c r="BN151" s="43">
        <f t="shared" si="44"/>
        <v>1</v>
      </c>
      <c r="BO151" s="43">
        <v>151</v>
      </c>
    </row>
    <row r="152" spans="1:67" ht="14.4" customHeight="1" x14ac:dyDescent="0.3">
      <c r="A152" s="43" t="str">
        <f t="shared" si="45"/>
        <v>LLAYLLAY 19 II</v>
      </c>
      <c r="B152" s="43" t="str">
        <f t="shared" si="46"/>
        <v>FEI</v>
      </c>
      <c r="C152" s="43">
        <f t="shared" si="47"/>
        <v>120</v>
      </c>
      <c r="D152" s="43">
        <f t="shared" si="47"/>
        <v>122</v>
      </c>
      <c r="E152" s="43" t="str">
        <f t="shared" si="48"/>
        <v>YR</v>
      </c>
      <c r="F152" s="106" t="s">
        <v>109</v>
      </c>
      <c r="G152" s="106" t="s">
        <v>105</v>
      </c>
      <c r="H152" s="106" t="s">
        <v>96</v>
      </c>
      <c r="I152" s="106" t="s">
        <v>96</v>
      </c>
      <c r="J152" s="106" t="s">
        <v>1324</v>
      </c>
      <c r="K152" s="106" t="s">
        <v>186</v>
      </c>
      <c r="L152" s="106" t="s">
        <v>199</v>
      </c>
      <c r="M152" s="106" t="s">
        <v>209</v>
      </c>
      <c r="N152" s="106" t="s">
        <v>208</v>
      </c>
      <c r="O152" s="106"/>
      <c r="P152" s="106" t="s">
        <v>96</v>
      </c>
      <c r="Q152" s="106"/>
      <c r="R152" s="106" t="s">
        <v>96</v>
      </c>
      <c r="S152" s="106" t="s">
        <v>97</v>
      </c>
      <c r="T152" s="106" t="s">
        <v>96</v>
      </c>
      <c r="U152" s="106" t="s">
        <v>968</v>
      </c>
      <c r="V152" s="106" t="s">
        <v>2396</v>
      </c>
      <c r="W152" s="106"/>
      <c r="X152" s="106" t="s">
        <v>1240</v>
      </c>
      <c r="Y152" s="106" t="s">
        <v>860</v>
      </c>
      <c r="Z152" s="106" t="s">
        <v>2397</v>
      </c>
      <c r="AA152" s="106"/>
      <c r="AB152" s="106" t="s">
        <v>2398</v>
      </c>
      <c r="AC152" s="106" t="s">
        <v>872</v>
      </c>
      <c r="AD152" s="106" t="s">
        <v>2399</v>
      </c>
      <c r="AE152" s="106"/>
      <c r="AF152" s="106" t="s">
        <v>1225</v>
      </c>
      <c r="AG152" s="106" t="s">
        <v>1049</v>
      </c>
      <c r="AH152" s="106" t="s">
        <v>738</v>
      </c>
      <c r="AI152" s="106" t="s">
        <v>266</v>
      </c>
      <c r="AJ152" s="106" t="s">
        <v>2400</v>
      </c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>
        <v>18.39</v>
      </c>
      <c r="AY152" s="106">
        <v>23887</v>
      </c>
      <c r="AZ152" s="47" t="str">
        <f t="shared" si="36"/>
        <v>NA</v>
      </c>
      <c r="BA152" s="47" t="str">
        <f t="shared" si="37"/>
        <v>120/160 YR</v>
      </c>
      <c r="BB152" s="43" t="str">
        <f t="shared" si="51"/>
        <v>NA</v>
      </c>
      <c r="BC152" s="43" t="str">
        <f t="shared" si="38"/>
        <v>NA</v>
      </c>
      <c r="BD152" s="43">
        <f t="shared" si="39"/>
        <v>0</v>
      </c>
      <c r="BE152" s="48" t="e">
        <f t="shared" si="40"/>
        <v>#VALUE!</v>
      </c>
      <c r="BF152" s="49">
        <f t="shared" si="52"/>
        <v>0</v>
      </c>
      <c r="BG152" s="43" t="str">
        <f t="shared" si="41"/>
        <v>TRINIDAD VALENZUELA FUENTES</v>
      </c>
      <c r="BH152" s="43" t="str">
        <f t="shared" si="42"/>
        <v>TRINIDAD VALENZUELA FUENTES - PERSEVERANCIA PUPI</v>
      </c>
      <c r="BI152" s="43" t="e">
        <f>VLOOKUP(BG152,Equipos!$A$2:$B$105,2,0)</f>
        <v>#N/A</v>
      </c>
      <c r="BJ152" s="43" t="str">
        <f t="shared" si="43"/>
        <v>06:41:54</v>
      </c>
      <c r="BK152" s="43" t="e">
        <f>VLOOKUP(BG152,'Base Jinetes FEI'!$M$5:$N$341,2,0)</f>
        <v>#N/A</v>
      </c>
      <c r="BL152" s="43" t="e">
        <f>VLOOKUP(BG152,'Base Jinetes FEI'!$M$5:$O$341,3,0)</f>
        <v>#N/A</v>
      </c>
      <c r="BN152" s="43">
        <f t="shared" si="44"/>
        <v>0</v>
      </c>
      <c r="BO152" s="43">
        <v>152</v>
      </c>
    </row>
    <row r="153" spans="1:67" ht="14.4" customHeight="1" x14ac:dyDescent="0.3">
      <c r="A153" s="43" t="str">
        <f t="shared" si="45"/>
        <v>LLAYLLAY 19 II</v>
      </c>
      <c r="B153" s="43" t="str">
        <f t="shared" si="46"/>
        <v>FEI</v>
      </c>
      <c r="C153" s="43">
        <f t="shared" si="47"/>
        <v>120</v>
      </c>
      <c r="D153" s="43">
        <f t="shared" si="47"/>
        <v>122</v>
      </c>
      <c r="E153" s="43" t="str">
        <f t="shared" si="48"/>
        <v>YR</v>
      </c>
      <c r="F153" s="106" t="s">
        <v>110</v>
      </c>
      <c r="G153" s="106" t="s">
        <v>105</v>
      </c>
      <c r="H153" s="106" t="s">
        <v>96</v>
      </c>
      <c r="I153" s="106" t="s">
        <v>96</v>
      </c>
      <c r="J153" s="106" t="s">
        <v>1551</v>
      </c>
      <c r="K153" s="106" t="s">
        <v>186</v>
      </c>
      <c r="L153" s="106" t="s">
        <v>215</v>
      </c>
      <c r="M153" s="106" t="s">
        <v>732</v>
      </c>
      <c r="N153" s="106" t="s">
        <v>733</v>
      </c>
      <c r="O153" s="106"/>
      <c r="P153" s="106" t="s">
        <v>96</v>
      </c>
      <c r="Q153" s="106"/>
      <c r="R153" s="106" t="s">
        <v>96</v>
      </c>
      <c r="S153" s="106" t="s">
        <v>97</v>
      </c>
      <c r="T153" s="106" t="s">
        <v>96</v>
      </c>
      <c r="U153" s="106" t="s">
        <v>530</v>
      </c>
      <c r="V153" s="106" t="s">
        <v>2401</v>
      </c>
      <c r="W153" s="106"/>
      <c r="X153" s="106" t="s">
        <v>2382</v>
      </c>
      <c r="Y153" s="106" t="s">
        <v>1038</v>
      </c>
      <c r="Z153" s="106" t="s">
        <v>2402</v>
      </c>
      <c r="AA153" s="106"/>
      <c r="AB153" s="106" t="s">
        <v>2327</v>
      </c>
      <c r="AC153" s="106" t="s">
        <v>2403</v>
      </c>
      <c r="AD153" s="106" t="s">
        <v>2404</v>
      </c>
      <c r="AE153" s="106"/>
      <c r="AF153" s="106" t="s">
        <v>2405</v>
      </c>
      <c r="AG153" s="106" t="s">
        <v>1002</v>
      </c>
      <c r="AH153" s="106" t="s">
        <v>2406</v>
      </c>
      <c r="AI153" s="106" t="s">
        <v>272</v>
      </c>
      <c r="AJ153" s="106" t="s">
        <v>2407</v>
      </c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>
        <v>14.03</v>
      </c>
      <c r="AY153" s="106">
        <v>31302</v>
      </c>
      <c r="AZ153" s="47" t="str">
        <f t="shared" si="36"/>
        <v>NA</v>
      </c>
      <c r="BA153" s="47" t="str">
        <f t="shared" si="37"/>
        <v>120/160 YR</v>
      </c>
      <c r="BB153" s="43" t="str">
        <f t="shared" si="51"/>
        <v>NA</v>
      </c>
      <c r="BC153" s="43" t="str">
        <f t="shared" si="38"/>
        <v>NA</v>
      </c>
      <c r="BD153" s="43">
        <f t="shared" si="39"/>
        <v>0</v>
      </c>
      <c r="BE153" s="48" t="e">
        <f t="shared" si="40"/>
        <v>#VALUE!</v>
      </c>
      <c r="BF153" s="49">
        <f t="shared" si="52"/>
        <v>0</v>
      </c>
      <c r="BG153" s="43" t="str">
        <f t="shared" si="41"/>
        <v>TRINIDAD MARINKOVIC CORTESE</v>
      </c>
      <c r="BH153" s="43" t="str">
        <f t="shared" si="42"/>
        <v>TRINIDAD MARINKOVIC CORTESE - ALCAZAR LICENCIADA</v>
      </c>
      <c r="BI153" s="43" t="e">
        <f>VLOOKUP(BG153,Equipos!$A$2:$B$105,2,0)</f>
        <v>#N/A</v>
      </c>
      <c r="BJ153" s="43" t="str">
        <f t="shared" si="43"/>
        <v>06:41:54</v>
      </c>
      <c r="BK153" s="43" t="e">
        <f>VLOOKUP(BG153,'Base Jinetes FEI'!$M$5:$N$341,2,0)</f>
        <v>#N/A</v>
      </c>
      <c r="BL153" s="43" t="e">
        <f>VLOOKUP(BG153,'Base Jinetes FEI'!$M$5:$O$341,3,0)</f>
        <v>#N/A</v>
      </c>
      <c r="BN153" s="43">
        <f t="shared" si="44"/>
        <v>0</v>
      </c>
      <c r="BO153" s="43">
        <v>153</v>
      </c>
    </row>
    <row r="154" spans="1:67" ht="14.4" customHeight="1" x14ac:dyDescent="0.3">
      <c r="A154" s="43" t="str">
        <f t="shared" si="45"/>
        <v>LLAYLLAY 19 II</v>
      </c>
      <c r="B154" s="43" t="str">
        <f t="shared" si="46"/>
        <v>FEI</v>
      </c>
      <c r="C154" s="43">
        <f t="shared" si="47"/>
        <v>120</v>
      </c>
      <c r="D154" s="43">
        <f t="shared" si="47"/>
        <v>122</v>
      </c>
      <c r="E154" s="43" t="str">
        <f t="shared" si="48"/>
        <v>YR</v>
      </c>
      <c r="F154" s="106" t="s">
        <v>117</v>
      </c>
      <c r="G154" s="106" t="s">
        <v>105</v>
      </c>
      <c r="H154" s="106" t="s">
        <v>96</v>
      </c>
      <c r="I154" s="106" t="s">
        <v>96</v>
      </c>
      <c r="J154" s="106" t="s">
        <v>1140</v>
      </c>
      <c r="K154" s="106" t="s">
        <v>542</v>
      </c>
      <c r="L154" s="106" t="s">
        <v>864</v>
      </c>
      <c r="M154" s="106" t="s">
        <v>2408</v>
      </c>
      <c r="N154" s="106" t="s">
        <v>1105</v>
      </c>
      <c r="O154" s="106"/>
      <c r="P154" s="106" t="s">
        <v>96</v>
      </c>
      <c r="Q154" s="106"/>
      <c r="R154" s="106" t="s">
        <v>96</v>
      </c>
      <c r="S154" s="106" t="s">
        <v>502</v>
      </c>
      <c r="T154" s="106" t="s">
        <v>96</v>
      </c>
      <c r="U154" s="106" t="s">
        <v>968</v>
      </c>
      <c r="V154" s="106" t="s">
        <v>2409</v>
      </c>
      <c r="W154" s="106"/>
      <c r="X154" s="106" t="s">
        <v>1298</v>
      </c>
      <c r="Y154" s="106" t="s">
        <v>1300</v>
      </c>
      <c r="Z154" s="106" t="s">
        <v>2410</v>
      </c>
      <c r="AA154" s="106"/>
      <c r="AB154" s="106" t="s">
        <v>1411</v>
      </c>
      <c r="AC154" s="106" t="s">
        <v>847</v>
      </c>
      <c r="AD154" s="106" t="s">
        <v>1139</v>
      </c>
      <c r="AE154" s="106" t="s">
        <v>266</v>
      </c>
      <c r="AF154" s="106" t="s">
        <v>2411</v>
      </c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>
        <v>19.350000000000001</v>
      </c>
      <c r="AY154" s="106">
        <v>18787</v>
      </c>
      <c r="AZ154" s="47" t="str">
        <f t="shared" si="36"/>
        <v>NA</v>
      </c>
      <c r="BA154" s="47" t="str">
        <f t="shared" si="37"/>
        <v>120/160 YR</v>
      </c>
      <c r="BB154" s="43" t="str">
        <f t="shared" si="51"/>
        <v>NA</v>
      </c>
      <c r="BC154" s="43" t="str">
        <f t="shared" si="38"/>
        <v>NA</v>
      </c>
      <c r="BD154" s="43">
        <f t="shared" si="39"/>
        <v>0</v>
      </c>
      <c r="BE154" s="48" t="e">
        <f t="shared" si="40"/>
        <v>#VALUE!</v>
      </c>
      <c r="BF154" s="49">
        <f t="shared" si="52"/>
        <v>0</v>
      </c>
      <c r="BG154" s="43" t="str">
        <f t="shared" si="41"/>
        <v>CAMILA SANCHEZ</v>
      </c>
      <c r="BH154" s="43" t="str">
        <f t="shared" si="42"/>
        <v>CAMILA SANCHEZ - POZO BRUJO BASHIRA</v>
      </c>
      <c r="BI154" s="43" t="e">
        <f>VLOOKUP(BG154,Equipos!$A$2:$B$105,2,0)</f>
        <v>#N/A</v>
      </c>
      <c r="BJ154" s="43" t="str">
        <f t="shared" si="43"/>
        <v>06:41:54</v>
      </c>
      <c r="BK154" s="43" t="e">
        <f>VLOOKUP(BG154,'Base Jinetes FEI'!$M$5:$N$341,2,0)</f>
        <v>#N/A</v>
      </c>
      <c r="BL154" s="43" t="e">
        <f>VLOOKUP(BG154,'Base Jinetes FEI'!$M$5:$O$341,3,0)</f>
        <v>#N/A</v>
      </c>
      <c r="BN154" s="43">
        <f t="shared" si="44"/>
        <v>0</v>
      </c>
      <c r="BO154" s="43">
        <v>154</v>
      </c>
    </row>
    <row r="155" spans="1:67" ht="14.4" customHeight="1" x14ac:dyDescent="0.3">
      <c r="A155" s="43" t="str">
        <f t="shared" si="45"/>
        <v>LLAYLLAY 19 II</v>
      </c>
      <c r="B155" s="43" t="str">
        <f t="shared" si="46"/>
        <v>FEI</v>
      </c>
      <c r="C155" s="43">
        <f t="shared" si="47"/>
        <v>120</v>
      </c>
      <c r="D155" s="43">
        <f t="shared" si="47"/>
        <v>122</v>
      </c>
      <c r="E155" s="43" t="str">
        <f t="shared" si="48"/>
        <v>YR</v>
      </c>
      <c r="F155" s="106" t="s">
        <v>122</v>
      </c>
      <c r="G155" s="106" t="s">
        <v>105</v>
      </c>
      <c r="H155" s="106" t="s">
        <v>96</v>
      </c>
      <c r="I155" s="106" t="s">
        <v>96</v>
      </c>
      <c r="J155" s="106" t="s">
        <v>1547</v>
      </c>
      <c r="K155" s="106" t="s">
        <v>211</v>
      </c>
      <c r="L155" s="106" t="s">
        <v>212</v>
      </c>
      <c r="M155" s="106" t="s">
        <v>1424</v>
      </c>
      <c r="N155" s="106" t="s">
        <v>1425</v>
      </c>
      <c r="O155" s="106"/>
      <c r="P155" s="106" t="s">
        <v>96</v>
      </c>
      <c r="Q155" s="106"/>
      <c r="R155" s="106" t="s">
        <v>96</v>
      </c>
      <c r="S155" s="106" t="s">
        <v>97</v>
      </c>
      <c r="T155" s="106" t="s">
        <v>96</v>
      </c>
      <c r="U155" s="106" t="s">
        <v>491</v>
      </c>
      <c r="V155" s="106" t="s">
        <v>2320</v>
      </c>
      <c r="W155" s="106"/>
      <c r="X155" s="106" t="s">
        <v>2412</v>
      </c>
      <c r="Y155" s="106" t="s">
        <v>770</v>
      </c>
      <c r="Z155" s="106" t="s">
        <v>1211</v>
      </c>
      <c r="AA155" s="106"/>
      <c r="AB155" s="106" t="s">
        <v>2277</v>
      </c>
      <c r="AC155" s="106" t="s">
        <v>907</v>
      </c>
      <c r="AD155" s="106" t="s">
        <v>2413</v>
      </c>
      <c r="AE155" s="106" t="s">
        <v>266</v>
      </c>
      <c r="AF155" s="106" t="s">
        <v>2414</v>
      </c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>
        <v>19.059999999999999</v>
      </c>
      <c r="AY155" s="106">
        <v>19077</v>
      </c>
      <c r="AZ155" s="47" t="str">
        <f t="shared" si="36"/>
        <v>NA</v>
      </c>
      <c r="BA155" s="47" t="str">
        <f t="shared" si="37"/>
        <v>120/160 YR</v>
      </c>
      <c r="BB155" s="43" t="str">
        <f t="shared" si="51"/>
        <v>NA</v>
      </c>
      <c r="BC155" s="43" t="str">
        <f t="shared" si="38"/>
        <v>NA</v>
      </c>
      <c r="BD155" s="43">
        <f t="shared" si="39"/>
        <v>0</v>
      </c>
      <c r="BE155" s="48" t="e">
        <f t="shared" si="40"/>
        <v>#VALUE!</v>
      </c>
      <c r="BF155" s="49">
        <f t="shared" si="52"/>
        <v>0</v>
      </c>
      <c r="BG155" s="43" t="str">
        <f t="shared" si="41"/>
        <v>CONSUELO MARCHANT CARDENAS</v>
      </c>
      <c r="BH155" s="43" t="str">
        <f t="shared" si="42"/>
        <v>CONSUELO MARCHANT CARDENAS - MARQUEZ DP</v>
      </c>
      <c r="BI155" s="43" t="e">
        <f>VLOOKUP(BG155,Equipos!$A$2:$B$105,2,0)</f>
        <v>#N/A</v>
      </c>
      <c r="BJ155" s="43" t="str">
        <f t="shared" si="43"/>
        <v>06:41:54</v>
      </c>
      <c r="BK155" s="43" t="e">
        <f>VLOOKUP(BG155,'Base Jinetes FEI'!$M$5:$N$341,2,0)</f>
        <v>#N/A</v>
      </c>
      <c r="BL155" s="43" t="e">
        <f>VLOOKUP(BG155,'Base Jinetes FEI'!$M$5:$O$341,3,0)</f>
        <v>#N/A</v>
      </c>
      <c r="BN155" s="43">
        <f t="shared" si="44"/>
        <v>0</v>
      </c>
      <c r="BO155" s="43">
        <v>155</v>
      </c>
    </row>
    <row r="156" spans="1:67" ht="14.4" customHeight="1" x14ac:dyDescent="0.3">
      <c r="A156" s="43" t="str">
        <f t="shared" si="45"/>
        <v>LLAYLLAY 19 II</v>
      </c>
      <c r="B156" s="43" t="str">
        <f t="shared" si="46"/>
        <v>FEI</v>
      </c>
      <c r="C156" s="43">
        <f t="shared" si="47"/>
        <v>120</v>
      </c>
      <c r="D156" s="43">
        <f t="shared" si="47"/>
        <v>122</v>
      </c>
      <c r="E156" s="43" t="str">
        <f t="shared" si="48"/>
        <v>YR</v>
      </c>
      <c r="F156" s="106" t="s">
        <v>123</v>
      </c>
      <c r="G156" s="106" t="s">
        <v>105</v>
      </c>
      <c r="H156" s="106" t="s">
        <v>96</v>
      </c>
      <c r="I156" s="106" t="s">
        <v>96</v>
      </c>
      <c r="J156" s="106" t="s">
        <v>1314</v>
      </c>
      <c r="K156" s="106" t="s">
        <v>1315</v>
      </c>
      <c r="L156" s="106" t="s">
        <v>428</v>
      </c>
      <c r="M156" s="106" t="s">
        <v>712</v>
      </c>
      <c r="N156" s="106" t="s">
        <v>713</v>
      </c>
      <c r="O156" s="106"/>
      <c r="P156" s="106" t="s">
        <v>96</v>
      </c>
      <c r="Q156" s="106"/>
      <c r="R156" s="106" t="s">
        <v>96</v>
      </c>
      <c r="S156" s="106" t="s">
        <v>97</v>
      </c>
      <c r="T156" s="106" t="s">
        <v>96</v>
      </c>
      <c r="U156" s="106" t="s">
        <v>552</v>
      </c>
      <c r="V156" s="106" t="s">
        <v>2415</v>
      </c>
      <c r="W156" s="106"/>
      <c r="X156" s="106" t="s">
        <v>2416</v>
      </c>
      <c r="Y156" s="106" t="s">
        <v>757</v>
      </c>
      <c r="Z156" s="106" t="s">
        <v>2417</v>
      </c>
      <c r="AA156" s="106"/>
      <c r="AB156" s="106" t="s">
        <v>2418</v>
      </c>
      <c r="AC156" s="106" t="s">
        <v>946</v>
      </c>
      <c r="AD156" s="106" t="s">
        <v>2419</v>
      </c>
      <c r="AE156" s="106" t="s">
        <v>266</v>
      </c>
      <c r="AF156" s="106" t="s">
        <v>2420</v>
      </c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>
        <v>17.72</v>
      </c>
      <c r="AY156" s="106">
        <v>20524</v>
      </c>
      <c r="AZ156" s="47" t="str">
        <f t="shared" si="36"/>
        <v>NA</v>
      </c>
      <c r="BA156" s="47" t="str">
        <f t="shared" si="37"/>
        <v>120/160 YR</v>
      </c>
      <c r="BB156" s="43" t="str">
        <f t="shared" si="51"/>
        <v>NA</v>
      </c>
      <c r="BC156" s="43" t="str">
        <f t="shared" si="38"/>
        <v>NA</v>
      </c>
      <c r="BD156" s="43">
        <f t="shared" si="39"/>
        <v>0</v>
      </c>
      <c r="BE156" s="48" t="e">
        <f t="shared" si="40"/>
        <v>#VALUE!</v>
      </c>
      <c r="BF156" s="49">
        <f t="shared" si="52"/>
        <v>0</v>
      </c>
      <c r="BG156" s="43" t="str">
        <f t="shared" si="41"/>
        <v>JESUS MAXIMILIANO CERPA VERA</v>
      </c>
      <c r="BH156" s="43" t="str">
        <f t="shared" si="42"/>
        <v>JESUS MAXIMILIANO CERPA VERA - URKO</v>
      </c>
      <c r="BI156" s="43" t="e">
        <f>VLOOKUP(BG156,Equipos!$A$2:$B$105,2,0)</f>
        <v>#N/A</v>
      </c>
      <c r="BJ156" s="43" t="str">
        <f t="shared" si="43"/>
        <v>06:41:54</v>
      </c>
      <c r="BK156" s="43" t="e">
        <f>VLOOKUP(BG156,'Base Jinetes FEI'!$M$5:$N$341,2,0)</f>
        <v>#N/A</v>
      </c>
      <c r="BL156" s="43" t="e">
        <f>VLOOKUP(BG156,'Base Jinetes FEI'!$M$5:$O$341,3,0)</f>
        <v>#N/A</v>
      </c>
      <c r="BN156" s="43">
        <f t="shared" si="44"/>
        <v>0</v>
      </c>
      <c r="BO156" s="43">
        <v>156</v>
      </c>
    </row>
    <row r="157" spans="1:67" ht="14.4" customHeight="1" x14ac:dyDescent="0.3">
      <c r="A157" s="43" t="str">
        <f t="shared" si="45"/>
        <v>LLAYLLAY 19 II</v>
      </c>
      <c r="B157" s="43" t="str">
        <f t="shared" si="46"/>
        <v>FEI</v>
      </c>
      <c r="C157" s="43">
        <f t="shared" si="47"/>
        <v>120</v>
      </c>
      <c r="D157" s="43">
        <f t="shared" si="47"/>
        <v>122</v>
      </c>
      <c r="E157" s="43" t="str">
        <f t="shared" si="48"/>
        <v>YR</v>
      </c>
      <c r="F157" s="106" t="s">
        <v>94</v>
      </c>
      <c r="G157" s="106" t="s">
        <v>105</v>
      </c>
      <c r="H157" s="106" t="s">
        <v>96</v>
      </c>
      <c r="I157" s="106" t="s">
        <v>96</v>
      </c>
      <c r="J157" s="106" t="s">
        <v>1076</v>
      </c>
      <c r="K157" s="106" t="s">
        <v>141</v>
      </c>
      <c r="L157" s="106" t="s">
        <v>1352</v>
      </c>
      <c r="M157" s="106" t="s">
        <v>359</v>
      </c>
      <c r="N157" s="106" t="s">
        <v>360</v>
      </c>
      <c r="O157" s="106"/>
      <c r="P157" s="106" t="s">
        <v>96</v>
      </c>
      <c r="Q157" s="106"/>
      <c r="R157" s="106" t="s">
        <v>96</v>
      </c>
      <c r="S157" s="106" t="s">
        <v>97</v>
      </c>
      <c r="T157" s="106" t="s">
        <v>96</v>
      </c>
      <c r="U157" s="106" t="s">
        <v>943</v>
      </c>
      <c r="V157" s="106" t="s">
        <v>1256</v>
      </c>
      <c r="W157" s="106"/>
      <c r="X157" s="106" t="s">
        <v>2421</v>
      </c>
      <c r="Y157" s="106" t="s">
        <v>1119</v>
      </c>
      <c r="Z157" s="106" t="s">
        <v>2422</v>
      </c>
      <c r="AA157" s="106"/>
      <c r="AB157" s="106" t="s">
        <v>1328</v>
      </c>
      <c r="AC157" s="106" t="s">
        <v>596</v>
      </c>
      <c r="AD157" s="106" t="s">
        <v>2423</v>
      </c>
      <c r="AE157" s="106" t="s">
        <v>266</v>
      </c>
      <c r="AF157" s="106" t="s">
        <v>2424</v>
      </c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>
        <v>17.510000000000002</v>
      </c>
      <c r="AY157" s="106">
        <v>20765</v>
      </c>
      <c r="AZ157" s="47" t="str">
        <f t="shared" si="36"/>
        <v>NA</v>
      </c>
      <c r="BA157" s="47" t="str">
        <f t="shared" si="37"/>
        <v>120/160 YR</v>
      </c>
      <c r="BB157" s="43" t="str">
        <f t="shared" si="51"/>
        <v>NA</v>
      </c>
      <c r="BC157" s="43" t="str">
        <f t="shared" si="38"/>
        <v>NA</v>
      </c>
      <c r="BD157" s="43">
        <f t="shared" si="39"/>
        <v>0</v>
      </c>
      <c r="BE157" s="48" t="e">
        <f t="shared" si="40"/>
        <v>#VALUE!</v>
      </c>
      <c r="BF157" s="49">
        <f t="shared" si="52"/>
        <v>0</v>
      </c>
      <c r="BG157" s="43" t="str">
        <f t="shared" si="41"/>
        <v>VICENTE MAYOL LARRAIN</v>
      </c>
      <c r="BH157" s="43" t="str">
        <f t="shared" si="42"/>
        <v>VICENTE MAYOL LARRAIN - ALTAMIRA ABDULLAH</v>
      </c>
      <c r="BI157" s="43" t="e">
        <f>VLOOKUP(BG157,Equipos!$A$2:$B$105,2,0)</f>
        <v>#N/A</v>
      </c>
      <c r="BJ157" s="43" t="str">
        <f t="shared" si="43"/>
        <v>06:41:54</v>
      </c>
      <c r="BK157" s="43" t="e">
        <f>VLOOKUP(BG157,'Base Jinetes FEI'!$M$5:$N$341,2,0)</f>
        <v>#N/A</v>
      </c>
      <c r="BL157" s="43" t="e">
        <f>VLOOKUP(BG157,'Base Jinetes FEI'!$M$5:$O$341,3,0)</f>
        <v>#N/A</v>
      </c>
      <c r="BN157" s="43">
        <f t="shared" si="44"/>
        <v>0</v>
      </c>
      <c r="BO157" s="43">
        <v>157</v>
      </c>
    </row>
    <row r="158" spans="1:67" ht="14.4" customHeight="1" x14ac:dyDescent="0.3">
      <c r="A158" s="43" t="str">
        <f t="shared" si="45"/>
        <v>LLAYLLAY 19 II</v>
      </c>
      <c r="B158" s="43" t="str">
        <f t="shared" si="46"/>
        <v>FEI</v>
      </c>
      <c r="C158" s="43">
        <f t="shared" si="47"/>
        <v>120</v>
      </c>
      <c r="D158" s="43">
        <f t="shared" si="47"/>
        <v>122</v>
      </c>
      <c r="E158" s="43" t="str">
        <f t="shared" si="48"/>
        <v>YR</v>
      </c>
      <c r="F158" s="106" t="s">
        <v>125</v>
      </c>
      <c r="G158" s="106" t="s">
        <v>105</v>
      </c>
      <c r="H158" s="106" t="s">
        <v>96</v>
      </c>
      <c r="I158" s="106" t="s">
        <v>96</v>
      </c>
      <c r="J158" s="106" t="s">
        <v>1086</v>
      </c>
      <c r="K158" s="106" t="s">
        <v>164</v>
      </c>
      <c r="L158" s="106" t="s">
        <v>202</v>
      </c>
      <c r="M158" s="106" t="s">
        <v>408</v>
      </c>
      <c r="N158" s="106" t="s">
        <v>251</v>
      </c>
      <c r="O158" s="106"/>
      <c r="P158" s="106" t="s">
        <v>96</v>
      </c>
      <c r="Q158" s="106"/>
      <c r="R158" s="106" t="s">
        <v>96</v>
      </c>
      <c r="S158" s="106" t="s">
        <v>97</v>
      </c>
      <c r="T158" s="106" t="s">
        <v>96</v>
      </c>
      <c r="U158" s="106" t="s">
        <v>615</v>
      </c>
      <c r="V158" s="106" t="s">
        <v>2425</v>
      </c>
      <c r="W158" s="106"/>
      <c r="X158" s="106" t="s">
        <v>1390</v>
      </c>
      <c r="Y158" s="106" t="s">
        <v>976</v>
      </c>
      <c r="Z158" s="106" t="s">
        <v>2426</v>
      </c>
      <c r="AA158" s="106"/>
      <c r="AB158" s="106" t="s">
        <v>2427</v>
      </c>
      <c r="AC158" s="106" t="s">
        <v>579</v>
      </c>
      <c r="AD158" s="106" t="s">
        <v>2428</v>
      </c>
      <c r="AE158" s="106" t="s">
        <v>266</v>
      </c>
      <c r="AF158" s="106" t="s">
        <v>2429</v>
      </c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>
        <v>17.43</v>
      </c>
      <c r="AY158" s="106">
        <v>20861</v>
      </c>
      <c r="AZ158" s="47" t="str">
        <f t="shared" si="36"/>
        <v>NA</v>
      </c>
      <c r="BA158" s="47" t="str">
        <f t="shared" si="37"/>
        <v>120/160 YR</v>
      </c>
      <c r="BB158" s="43" t="str">
        <f t="shared" si="51"/>
        <v>NA</v>
      </c>
      <c r="BC158" s="43" t="str">
        <f t="shared" si="38"/>
        <v>NA</v>
      </c>
      <c r="BD158" s="43">
        <f t="shared" si="39"/>
        <v>0</v>
      </c>
      <c r="BE158" s="48" t="e">
        <f t="shared" si="40"/>
        <v>#VALUE!</v>
      </c>
      <c r="BF158" s="49">
        <f t="shared" si="52"/>
        <v>0</v>
      </c>
      <c r="BG158" s="43" t="str">
        <f t="shared" si="41"/>
        <v>FLORENCIA CARDONE ALMARZA</v>
      </c>
      <c r="BH158" s="43" t="str">
        <f t="shared" si="42"/>
        <v>FLORENCIA CARDONE ALMARZA - HP ADEL</v>
      </c>
      <c r="BI158" s="43" t="e">
        <f>VLOOKUP(BG158,Equipos!$A$2:$B$105,2,0)</f>
        <v>#N/A</v>
      </c>
      <c r="BJ158" s="43" t="str">
        <f t="shared" si="43"/>
        <v>06:41:54</v>
      </c>
      <c r="BK158" s="43" t="e">
        <f>VLOOKUP(BG158,'Base Jinetes FEI'!$M$5:$N$341,2,0)</f>
        <v>#N/A</v>
      </c>
      <c r="BL158" s="43" t="e">
        <f>VLOOKUP(BG158,'Base Jinetes FEI'!$M$5:$O$341,3,0)</f>
        <v>#N/A</v>
      </c>
      <c r="BN158" s="43">
        <f t="shared" si="44"/>
        <v>0</v>
      </c>
      <c r="BO158" s="43">
        <v>158</v>
      </c>
    </row>
    <row r="159" spans="1:67" ht="14.4" customHeight="1" x14ac:dyDescent="0.3">
      <c r="A159" s="43" t="str">
        <f t="shared" si="45"/>
        <v>LLAYLLAY 19 II</v>
      </c>
      <c r="B159" s="43" t="str">
        <f t="shared" si="46"/>
        <v>FEI</v>
      </c>
      <c r="C159" s="43">
        <f t="shared" si="47"/>
        <v>120</v>
      </c>
      <c r="D159" s="43">
        <f t="shared" si="47"/>
        <v>122</v>
      </c>
      <c r="E159" s="43" t="str">
        <f t="shared" si="48"/>
        <v>YR</v>
      </c>
      <c r="F159" s="106" t="s">
        <v>128</v>
      </c>
      <c r="G159" s="106" t="s">
        <v>105</v>
      </c>
      <c r="H159" s="106" t="s">
        <v>96</v>
      </c>
      <c r="I159" s="106" t="s">
        <v>96</v>
      </c>
      <c r="J159" s="106" t="s">
        <v>1083</v>
      </c>
      <c r="K159" s="106" t="s">
        <v>138</v>
      </c>
      <c r="L159" s="106" t="s">
        <v>139</v>
      </c>
      <c r="M159" s="106" t="s">
        <v>302</v>
      </c>
      <c r="N159" s="106" t="s">
        <v>220</v>
      </c>
      <c r="O159" s="106"/>
      <c r="P159" s="106" t="s">
        <v>96</v>
      </c>
      <c r="Q159" s="106"/>
      <c r="R159" s="106" t="s">
        <v>96</v>
      </c>
      <c r="S159" s="106" t="s">
        <v>97</v>
      </c>
      <c r="T159" s="106" t="s">
        <v>96</v>
      </c>
      <c r="U159" s="106" t="s">
        <v>298</v>
      </c>
      <c r="V159" s="106" t="s">
        <v>2430</v>
      </c>
      <c r="W159" s="106"/>
      <c r="X159" s="106" t="s">
        <v>2431</v>
      </c>
      <c r="Y159" s="106" t="s">
        <v>776</v>
      </c>
      <c r="Z159" s="106" t="s">
        <v>2432</v>
      </c>
      <c r="AA159" s="106"/>
      <c r="AB159" s="106" t="s">
        <v>2433</v>
      </c>
      <c r="AC159" s="106" t="s">
        <v>2434</v>
      </c>
      <c r="AD159" s="106" t="s">
        <v>2435</v>
      </c>
      <c r="AE159" s="106" t="s">
        <v>2436</v>
      </c>
      <c r="AF159" s="106" t="s">
        <v>2437</v>
      </c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>
        <v>15.51</v>
      </c>
      <c r="AY159" s="106">
        <v>23447</v>
      </c>
      <c r="AZ159" s="47" t="str">
        <f t="shared" si="36"/>
        <v>NA</v>
      </c>
      <c r="BA159" s="47" t="str">
        <f t="shared" si="37"/>
        <v>120/160 YR</v>
      </c>
      <c r="BB159" s="43" t="str">
        <f t="shared" si="51"/>
        <v>NA</v>
      </c>
      <c r="BC159" s="43" t="str">
        <f t="shared" si="38"/>
        <v>NA</v>
      </c>
      <c r="BD159" s="43">
        <f t="shared" si="39"/>
        <v>0</v>
      </c>
      <c r="BE159" s="48" t="e">
        <f t="shared" si="40"/>
        <v>#VALUE!</v>
      </c>
      <c r="BF159" s="49">
        <f t="shared" si="52"/>
        <v>0</v>
      </c>
      <c r="BG159" s="43" t="str">
        <f t="shared" si="41"/>
        <v>CRISTOBAL LARRAIN ARJONA</v>
      </c>
      <c r="BH159" s="43" t="str">
        <f t="shared" si="42"/>
        <v>CRISTOBAL LARRAIN ARJONA - ANCAR FLOKI</v>
      </c>
      <c r="BI159" s="43" t="str">
        <f>VLOOKUP(BG159,Equipos!$A$2:$B$105,2,0)</f>
        <v>EL QUILLAY</v>
      </c>
      <c r="BJ159" s="43" t="str">
        <f t="shared" si="43"/>
        <v>06:41:54</v>
      </c>
      <c r="BK159" s="43" t="e">
        <f>VLOOKUP(BG159,'Base Jinetes FEI'!$M$5:$N$341,2,0)</f>
        <v>#N/A</v>
      </c>
      <c r="BL159" s="43" t="e">
        <f>VLOOKUP(BG159,'Base Jinetes FEI'!$M$5:$O$341,3,0)</f>
        <v>#N/A</v>
      </c>
      <c r="BN159" s="43">
        <f t="shared" si="44"/>
        <v>0</v>
      </c>
      <c r="BO159" s="43">
        <v>159</v>
      </c>
    </row>
    <row r="160" spans="1:67" ht="14.4" customHeight="1" x14ac:dyDescent="0.3">
      <c r="A160" s="43" t="str">
        <f t="shared" si="45"/>
        <v>LLAYLLAY 19 II</v>
      </c>
      <c r="B160" s="43" t="str">
        <f t="shared" si="46"/>
        <v>FEI</v>
      </c>
      <c r="C160" s="43">
        <f t="shared" si="47"/>
        <v>120</v>
      </c>
      <c r="D160" s="43">
        <f t="shared" si="47"/>
        <v>122</v>
      </c>
      <c r="E160" s="43" t="str">
        <f t="shared" si="48"/>
        <v>YR</v>
      </c>
      <c r="F160" s="106" t="s">
        <v>129</v>
      </c>
      <c r="G160" s="106" t="s">
        <v>105</v>
      </c>
      <c r="H160" s="106" t="s">
        <v>96</v>
      </c>
      <c r="I160" s="106" t="s">
        <v>96</v>
      </c>
      <c r="J160" s="106" t="s">
        <v>1358</v>
      </c>
      <c r="K160" s="106" t="s">
        <v>145</v>
      </c>
      <c r="L160" s="106" t="s">
        <v>423</v>
      </c>
      <c r="M160" s="106" t="s">
        <v>1561</v>
      </c>
      <c r="N160" s="106" t="s">
        <v>1562</v>
      </c>
      <c r="O160" s="106"/>
      <c r="P160" s="106" t="s">
        <v>96</v>
      </c>
      <c r="Q160" s="106"/>
      <c r="R160" s="106" t="s">
        <v>96</v>
      </c>
      <c r="S160" s="106" t="s">
        <v>97</v>
      </c>
      <c r="T160" s="106" t="s">
        <v>96</v>
      </c>
      <c r="U160" s="106" t="s">
        <v>918</v>
      </c>
      <c r="V160" s="106" t="s">
        <v>2438</v>
      </c>
      <c r="W160" s="106"/>
      <c r="X160" s="106" t="s">
        <v>1446</v>
      </c>
      <c r="Y160" s="106" t="s">
        <v>995</v>
      </c>
      <c r="Z160" s="106" t="s">
        <v>2439</v>
      </c>
      <c r="AA160" s="106"/>
      <c r="AB160" s="106" t="s">
        <v>2440</v>
      </c>
      <c r="AC160" s="106" t="s">
        <v>836</v>
      </c>
      <c r="AD160" s="106" t="s">
        <v>2441</v>
      </c>
      <c r="AE160" s="106" t="s">
        <v>266</v>
      </c>
      <c r="AF160" s="106" t="s">
        <v>2442</v>
      </c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>
        <v>13.95</v>
      </c>
      <c r="AY160" s="106">
        <v>26070</v>
      </c>
      <c r="AZ160" s="47" t="str">
        <f t="shared" si="36"/>
        <v>NA</v>
      </c>
      <c r="BA160" s="47" t="str">
        <f t="shared" si="37"/>
        <v>120/160 YR</v>
      </c>
      <c r="BB160" s="43" t="str">
        <f t="shared" si="51"/>
        <v>NA</v>
      </c>
      <c r="BC160" s="43" t="str">
        <f t="shared" si="38"/>
        <v>NA</v>
      </c>
      <c r="BD160" s="43">
        <f t="shared" si="39"/>
        <v>0</v>
      </c>
      <c r="BE160" s="48" t="e">
        <f t="shared" si="40"/>
        <v>#VALUE!</v>
      </c>
      <c r="BF160" s="49">
        <f t="shared" si="52"/>
        <v>0</v>
      </c>
      <c r="BG160" s="43" t="str">
        <f t="shared" si="41"/>
        <v>JOSE SPOERER VERGARA</v>
      </c>
      <c r="BH160" s="43" t="str">
        <f t="shared" si="42"/>
        <v>JOSE SPOERER VERGARA - CARMELO</v>
      </c>
      <c r="BI160" s="43" t="str">
        <f>VLOOKUP(BG160,Equipos!$A$2:$B$105,2,0)</f>
        <v>LA COMPAÑÍA</v>
      </c>
      <c r="BJ160" s="43" t="str">
        <f t="shared" si="43"/>
        <v>06:41:54</v>
      </c>
      <c r="BK160" s="43" t="e">
        <f>VLOOKUP(BG160,'Base Jinetes FEI'!$M$5:$N$341,2,0)</f>
        <v>#N/A</v>
      </c>
      <c r="BL160" s="43" t="e">
        <f>VLOOKUP(BG160,'Base Jinetes FEI'!$M$5:$O$341,3,0)</f>
        <v>#N/A</v>
      </c>
      <c r="BN160" s="43">
        <f t="shared" si="44"/>
        <v>0</v>
      </c>
      <c r="BO160" s="43">
        <v>160</v>
      </c>
    </row>
    <row r="161" spans="1:67" ht="14.4" customHeight="1" x14ac:dyDescent="0.3">
      <c r="A161" s="43" t="str">
        <f t="shared" si="45"/>
        <v>LLAYLLAY 19 II</v>
      </c>
      <c r="B161" s="43" t="str">
        <f t="shared" si="46"/>
        <v>FEI</v>
      </c>
      <c r="C161" s="43">
        <f t="shared" si="47"/>
        <v>120</v>
      </c>
      <c r="D161" s="43">
        <f t="shared" si="47"/>
        <v>122</v>
      </c>
      <c r="E161" s="43" t="str">
        <f t="shared" si="48"/>
        <v>YR</v>
      </c>
      <c r="F161" s="106" t="s">
        <v>98</v>
      </c>
      <c r="G161" s="106" t="s">
        <v>105</v>
      </c>
      <c r="H161" s="106" t="s">
        <v>96</v>
      </c>
      <c r="I161" s="106" t="s">
        <v>96</v>
      </c>
      <c r="J161" s="106" t="s">
        <v>1085</v>
      </c>
      <c r="K161" s="106" t="s">
        <v>885</v>
      </c>
      <c r="L161" s="106" t="s">
        <v>114</v>
      </c>
      <c r="M161" s="106" t="s">
        <v>115</v>
      </c>
      <c r="N161" s="106" t="s">
        <v>62</v>
      </c>
      <c r="O161" s="106"/>
      <c r="P161" s="106" t="s">
        <v>96</v>
      </c>
      <c r="Q161" s="106"/>
      <c r="R161" s="106" t="s">
        <v>96</v>
      </c>
      <c r="S161" s="106" t="s">
        <v>97</v>
      </c>
      <c r="T161" s="106" t="s">
        <v>96</v>
      </c>
      <c r="U161" s="106" t="s">
        <v>1104</v>
      </c>
      <c r="V161" s="106" t="s">
        <v>2443</v>
      </c>
      <c r="W161" s="106"/>
      <c r="X161" s="106" t="s">
        <v>2208</v>
      </c>
      <c r="Y161" s="106" t="s">
        <v>756</v>
      </c>
      <c r="Z161" s="106" t="s">
        <v>2444</v>
      </c>
      <c r="AA161" s="106" t="s">
        <v>266</v>
      </c>
      <c r="AB161" s="106" t="s">
        <v>2445</v>
      </c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>
        <v>19.04</v>
      </c>
      <c r="AY161" s="106">
        <v>13801</v>
      </c>
      <c r="AZ161" s="47" t="str">
        <f t="shared" si="36"/>
        <v>NA</v>
      </c>
      <c r="BA161" s="47" t="str">
        <f t="shared" si="37"/>
        <v>120/160 YR</v>
      </c>
      <c r="BB161" s="43" t="str">
        <f t="shared" si="51"/>
        <v>NA</v>
      </c>
      <c r="BC161" s="43" t="str">
        <f t="shared" si="38"/>
        <v>NA</v>
      </c>
      <c r="BD161" s="43">
        <f t="shared" si="39"/>
        <v>0</v>
      </c>
      <c r="BE161" s="48" t="e">
        <f t="shared" si="40"/>
        <v>#VALUE!</v>
      </c>
      <c r="BF161" s="49">
        <f t="shared" si="52"/>
        <v>0</v>
      </c>
      <c r="BG161" s="43" t="str">
        <f t="shared" si="41"/>
        <v>PABLO JOSE VALDES SALINAS</v>
      </c>
      <c r="BH161" s="43" t="str">
        <f t="shared" si="42"/>
        <v>PABLO JOSE VALDES SALINAS - AMAPOLA</v>
      </c>
      <c r="BI161" s="43" t="e">
        <f>VLOOKUP(BG161,Equipos!$A$2:$B$105,2,0)</f>
        <v>#N/A</v>
      </c>
      <c r="BJ161" s="43" t="str">
        <f t="shared" si="43"/>
        <v>06:41:54</v>
      </c>
      <c r="BK161" s="43" t="e">
        <f>VLOOKUP(BG161,'Base Jinetes FEI'!$M$5:$N$341,2,0)</f>
        <v>#N/A</v>
      </c>
      <c r="BL161" s="43" t="e">
        <f>VLOOKUP(BG161,'Base Jinetes FEI'!$M$5:$O$341,3,0)</f>
        <v>#N/A</v>
      </c>
      <c r="BN161" s="43">
        <f t="shared" si="44"/>
        <v>0</v>
      </c>
      <c r="BO161" s="43">
        <v>161</v>
      </c>
    </row>
    <row r="162" spans="1:67" ht="14.4" customHeight="1" x14ac:dyDescent="0.3">
      <c r="A162" s="43" t="str">
        <f t="shared" si="45"/>
        <v>LLAYLLAY 19 II</v>
      </c>
      <c r="B162" s="43" t="str">
        <f t="shared" si="46"/>
        <v>FEI</v>
      </c>
      <c r="C162" s="43">
        <f t="shared" si="47"/>
        <v>120</v>
      </c>
      <c r="D162" s="43">
        <f t="shared" si="47"/>
        <v>122</v>
      </c>
      <c r="E162" s="43" t="str">
        <f t="shared" si="48"/>
        <v>YR</v>
      </c>
      <c r="F162" s="106" t="s">
        <v>151</v>
      </c>
      <c r="G162" s="106" t="s">
        <v>105</v>
      </c>
      <c r="H162" s="106" t="s">
        <v>96</v>
      </c>
      <c r="I162" s="106" t="s">
        <v>96</v>
      </c>
      <c r="J162" s="106" t="s">
        <v>1524</v>
      </c>
      <c r="K162" s="106" t="s">
        <v>452</v>
      </c>
      <c r="L162" s="106" t="s">
        <v>453</v>
      </c>
      <c r="M162" s="106" t="s">
        <v>1525</v>
      </c>
      <c r="N162" s="106" t="s">
        <v>801</v>
      </c>
      <c r="O162" s="106"/>
      <c r="P162" s="106" t="s">
        <v>96</v>
      </c>
      <c r="Q162" s="106"/>
      <c r="R162" s="106" t="s">
        <v>96</v>
      </c>
      <c r="S162" s="106" t="s">
        <v>1526</v>
      </c>
      <c r="T162" s="106" t="s">
        <v>96</v>
      </c>
      <c r="U162" s="106" t="s">
        <v>670</v>
      </c>
      <c r="V162" s="106" t="s">
        <v>2446</v>
      </c>
      <c r="W162" s="106"/>
      <c r="X162" s="106" t="s">
        <v>1390</v>
      </c>
      <c r="Y162" s="106" t="s">
        <v>884</v>
      </c>
      <c r="Z162" s="106" t="s">
        <v>2447</v>
      </c>
      <c r="AA162" s="106" t="s">
        <v>266</v>
      </c>
      <c r="AB162" s="106" t="s">
        <v>2448</v>
      </c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>
        <v>18.72</v>
      </c>
      <c r="AY162" s="106">
        <v>14039</v>
      </c>
      <c r="AZ162" s="47" t="str">
        <f t="shared" si="36"/>
        <v>NA</v>
      </c>
      <c r="BA162" s="47" t="str">
        <f t="shared" si="37"/>
        <v>120/160 YR</v>
      </c>
      <c r="BB162" s="43" t="str">
        <f t="shared" si="51"/>
        <v>NA</v>
      </c>
      <c r="BC162" s="43" t="str">
        <f t="shared" si="38"/>
        <v>NA</v>
      </c>
      <c r="BD162" s="43">
        <f t="shared" si="39"/>
        <v>0</v>
      </c>
      <c r="BE162" s="48" t="e">
        <f t="shared" si="40"/>
        <v>#VALUE!</v>
      </c>
      <c r="BF162" s="49">
        <f t="shared" si="52"/>
        <v>0</v>
      </c>
      <c r="BG162" s="43" t="str">
        <f t="shared" si="41"/>
        <v>WILLIAM GREASLEY MAKAI</v>
      </c>
      <c r="BH162" s="43" t="str">
        <f t="shared" si="42"/>
        <v>WILLIAM GREASLEY MAKAI - MC BELLACO</v>
      </c>
      <c r="BI162" s="43" t="e">
        <f>VLOOKUP(BG162,Equipos!$A$2:$B$105,2,0)</f>
        <v>#N/A</v>
      </c>
      <c r="BJ162" s="43" t="str">
        <f t="shared" si="43"/>
        <v>06:41:54</v>
      </c>
      <c r="BK162" s="43" t="e">
        <f>VLOOKUP(BG162,'Base Jinetes FEI'!$M$5:$N$341,2,0)</f>
        <v>#N/A</v>
      </c>
      <c r="BL162" s="43" t="e">
        <f>VLOOKUP(BG162,'Base Jinetes FEI'!$M$5:$O$341,3,0)</f>
        <v>#N/A</v>
      </c>
      <c r="BN162" s="43">
        <f t="shared" si="44"/>
        <v>0</v>
      </c>
      <c r="BO162" s="43">
        <v>162</v>
      </c>
    </row>
    <row r="163" spans="1:67" ht="14.4" customHeight="1" x14ac:dyDescent="0.3">
      <c r="A163" s="43" t="str">
        <f t="shared" si="45"/>
        <v>LLAYLLAY 19 II</v>
      </c>
      <c r="B163" s="43" t="str">
        <f t="shared" si="46"/>
        <v>FEI</v>
      </c>
      <c r="C163" s="43">
        <f t="shared" si="47"/>
        <v>120</v>
      </c>
      <c r="D163" s="43">
        <f t="shared" si="47"/>
        <v>122</v>
      </c>
      <c r="E163" s="43" t="str">
        <f t="shared" si="48"/>
        <v>YR</v>
      </c>
      <c r="F163" s="106" t="s">
        <v>152</v>
      </c>
      <c r="G163" s="106" t="s">
        <v>105</v>
      </c>
      <c r="H163" s="106" t="s">
        <v>96</v>
      </c>
      <c r="I163" s="106" t="s">
        <v>96</v>
      </c>
      <c r="J163" s="106" t="s">
        <v>1541</v>
      </c>
      <c r="K163" s="106" t="s">
        <v>216</v>
      </c>
      <c r="L163" s="106" t="s">
        <v>217</v>
      </c>
      <c r="M163" s="106" t="s">
        <v>294</v>
      </c>
      <c r="N163" s="106" t="s">
        <v>197</v>
      </c>
      <c r="O163" s="106"/>
      <c r="P163" s="106" t="s">
        <v>96</v>
      </c>
      <c r="Q163" s="106"/>
      <c r="R163" s="106" t="s">
        <v>96</v>
      </c>
      <c r="S163" s="106" t="s">
        <v>97</v>
      </c>
      <c r="T163" s="106" t="s">
        <v>96</v>
      </c>
      <c r="U163" s="106" t="s">
        <v>646</v>
      </c>
      <c r="V163" s="106" t="s">
        <v>2449</v>
      </c>
      <c r="W163" s="106"/>
      <c r="X163" s="106" t="s">
        <v>2450</v>
      </c>
      <c r="Y163" s="106" t="s">
        <v>558</v>
      </c>
      <c r="Z163" s="106" t="s">
        <v>2451</v>
      </c>
      <c r="AA163" s="106" t="s">
        <v>272</v>
      </c>
      <c r="AB163" s="106" t="s">
        <v>2452</v>
      </c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>
        <v>17.61</v>
      </c>
      <c r="AY163" s="106">
        <v>14922</v>
      </c>
      <c r="AZ163" s="47" t="str">
        <f t="shared" si="36"/>
        <v>NA</v>
      </c>
      <c r="BA163" s="47" t="str">
        <f t="shared" si="37"/>
        <v>120/160 YR</v>
      </c>
      <c r="BB163" s="43" t="str">
        <f t="shared" si="51"/>
        <v>NA</v>
      </c>
      <c r="BC163" s="43" t="str">
        <f t="shared" si="38"/>
        <v>NA</v>
      </c>
      <c r="BD163" s="43">
        <f t="shared" si="39"/>
        <v>0</v>
      </c>
      <c r="BE163" s="48" t="e">
        <f t="shared" si="40"/>
        <v>#VALUE!</v>
      </c>
      <c r="BF163" s="49">
        <f t="shared" si="52"/>
        <v>0</v>
      </c>
      <c r="BG163" s="43" t="str">
        <f t="shared" si="41"/>
        <v>EMILIA PATTERSON</v>
      </c>
      <c r="BH163" s="43" t="str">
        <f t="shared" si="42"/>
        <v>EMILIA PATTERSON - TAABORA</v>
      </c>
      <c r="BI163" s="43" t="str">
        <f>VLOOKUP(BG163,Equipos!$A$2:$B$105,2,0)</f>
        <v>RINCONADA A</v>
      </c>
      <c r="BJ163" s="43" t="str">
        <f t="shared" si="43"/>
        <v>06:41:54</v>
      </c>
      <c r="BK163" s="43" t="e">
        <f>VLOOKUP(BG163,'Base Jinetes FEI'!$M$5:$N$341,2,0)</f>
        <v>#N/A</v>
      </c>
      <c r="BL163" s="43" t="e">
        <f>VLOOKUP(BG163,'Base Jinetes FEI'!$M$5:$O$341,3,0)</f>
        <v>#N/A</v>
      </c>
      <c r="BN163" s="43">
        <f t="shared" si="44"/>
        <v>0</v>
      </c>
      <c r="BO163" s="43">
        <v>163</v>
      </c>
    </row>
    <row r="164" spans="1:67" ht="14.4" customHeight="1" x14ac:dyDescent="0.3">
      <c r="A164" s="43" t="str">
        <f t="shared" si="45"/>
        <v>LLAYLLAY 19 II</v>
      </c>
      <c r="B164" s="43" t="str">
        <f t="shared" si="46"/>
        <v>FEI</v>
      </c>
      <c r="C164" s="43">
        <f t="shared" si="47"/>
        <v>120</v>
      </c>
      <c r="D164" s="43">
        <f t="shared" si="47"/>
        <v>122</v>
      </c>
      <c r="E164" s="43" t="str">
        <f t="shared" si="48"/>
        <v>YR</v>
      </c>
      <c r="F164" s="106" t="s">
        <v>153</v>
      </c>
      <c r="G164" s="106" t="s">
        <v>105</v>
      </c>
      <c r="H164" s="106" t="s">
        <v>96</v>
      </c>
      <c r="I164" s="106" t="s">
        <v>96</v>
      </c>
      <c r="J164" s="106" t="s">
        <v>1101</v>
      </c>
      <c r="K164" s="106" t="s">
        <v>1339</v>
      </c>
      <c r="L164" s="106" t="s">
        <v>139</v>
      </c>
      <c r="M164" s="106" t="s">
        <v>450</v>
      </c>
      <c r="N164" s="106" t="s">
        <v>451</v>
      </c>
      <c r="O164" s="106"/>
      <c r="P164" s="106" t="s">
        <v>96</v>
      </c>
      <c r="Q164" s="106"/>
      <c r="R164" s="106" t="s">
        <v>96</v>
      </c>
      <c r="S164" s="106" t="s">
        <v>97</v>
      </c>
      <c r="T164" s="106" t="s">
        <v>96</v>
      </c>
      <c r="U164" s="106" t="s">
        <v>603</v>
      </c>
      <c r="V164" s="106" t="s">
        <v>2453</v>
      </c>
      <c r="W164" s="106"/>
      <c r="X164" s="106" t="s">
        <v>2454</v>
      </c>
      <c r="Y164" s="106" t="s">
        <v>519</v>
      </c>
      <c r="Z164" s="106" t="s">
        <v>1659</v>
      </c>
      <c r="AA164" s="106" t="s">
        <v>272</v>
      </c>
      <c r="AB164" s="106" t="s">
        <v>2455</v>
      </c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>
        <v>17.52</v>
      </c>
      <c r="AY164" s="106">
        <v>15003</v>
      </c>
      <c r="AZ164" s="47" t="str">
        <f t="shared" si="36"/>
        <v>NA</v>
      </c>
      <c r="BA164" s="47" t="str">
        <f t="shared" si="37"/>
        <v>120/160 YR</v>
      </c>
      <c r="BB164" s="43" t="str">
        <f t="shared" si="51"/>
        <v>NA</v>
      </c>
      <c r="BC164" s="43" t="str">
        <f t="shared" si="38"/>
        <v>NA</v>
      </c>
      <c r="BD164" s="43">
        <f t="shared" si="39"/>
        <v>0</v>
      </c>
      <c r="BE164" s="48" t="e">
        <f t="shared" si="40"/>
        <v>#VALUE!</v>
      </c>
      <c r="BF164" s="49">
        <f t="shared" si="52"/>
        <v>0</v>
      </c>
      <c r="BG164" s="43" t="str">
        <f t="shared" si="41"/>
        <v>VICENTE  LARRAIN ARJONA</v>
      </c>
      <c r="BH164" s="43" t="str">
        <f t="shared" si="42"/>
        <v>VICENTE  LARRAIN ARJONA - SOLOPETE</v>
      </c>
      <c r="BI164" s="43" t="str">
        <f>VLOOKUP(BG164,Equipos!$A$2:$B$105,2,0)</f>
        <v>EL QUILLAY</v>
      </c>
      <c r="BJ164" s="43" t="str">
        <f t="shared" si="43"/>
        <v>06:41:54</v>
      </c>
      <c r="BK164" s="43" t="e">
        <f>VLOOKUP(BG164,'Base Jinetes FEI'!$M$5:$N$341,2,0)</f>
        <v>#N/A</v>
      </c>
      <c r="BL164" s="43" t="e">
        <f>VLOOKUP(BG164,'Base Jinetes FEI'!$M$5:$O$341,3,0)</f>
        <v>#N/A</v>
      </c>
      <c r="BN164" s="43">
        <f t="shared" si="44"/>
        <v>0</v>
      </c>
      <c r="BO164" s="43">
        <v>164</v>
      </c>
    </row>
    <row r="165" spans="1:67" ht="14.4" customHeight="1" x14ac:dyDescent="0.3">
      <c r="A165" s="43" t="str">
        <f t="shared" si="45"/>
        <v>LLAYLLAY 19 II</v>
      </c>
      <c r="B165" s="43" t="str">
        <f t="shared" si="46"/>
        <v>FEI</v>
      </c>
      <c r="C165" s="43">
        <f t="shared" si="47"/>
        <v>120</v>
      </c>
      <c r="D165" s="43">
        <f t="shared" si="47"/>
        <v>122</v>
      </c>
      <c r="E165" s="43" t="str">
        <f t="shared" si="48"/>
        <v>YR</v>
      </c>
      <c r="F165" s="106" t="s">
        <v>108</v>
      </c>
      <c r="G165" s="106" t="s">
        <v>105</v>
      </c>
      <c r="H165" s="106" t="s">
        <v>96</v>
      </c>
      <c r="I165" s="106" t="s">
        <v>96</v>
      </c>
      <c r="J165" s="106" t="s">
        <v>1285</v>
      </c>
      <c r="K165" s="106" t="s">
        <v>386</v>
      </c>
      <c r="L165" s="106" t="s">
        <v>374</v>
      </c>
      <c r="M165" s="106" t="s">
        <v>165</v>
      </c>
      <c r="N165" s="106" t="s">
        <v>64</v>
      </c>
      <c r="O165" s="106"/>
      <c r="P165" s="106" t="s">
        <v>96</v>
      </c>
      <c r="Q165" s="106"/>
      <c r="R165" s="106" t="s">
        <v>96</v>
      </c>
      <c r="S165" s="106" t="s">
        <v>97</v>
      </c>
      <c r="T165" s="106" t="s">
        <v>96</v>
      </c>
      <c r="U165" s="106" t="s">
        <v>1133</v>
      </c>
      <c r="V165" s="106" t="s">
        <v>2456</v>
      </c>
      <c r="W165" s="106" t="s">
        <v>266</v>
      </c>
      <c r="X165" s="106" t="s">
        <v>2457</v>
      </c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>
        <v>19.03</v>
      </c>
      <c r="AY165" s="106">
        <v>7188</v>
      </c>
      <c r="AZ165" s="47" t="str">
        <f t="shared" si="36"/>
        <v>NA</v>
      </c>
      <c r="BA165" s="47" t="str">
        <f t="shared" si="37"/>
        <v>120/160 YR</v>
      </c>
      <c r="BB165" s="43" t="str">
        <f t="shared" si="51"/>
        <v>NA</v>
      </c>
      <c r="BC165" s="43" t="str">
        <f t="shared" si="38"/>
        <v>NA</v>
      </c>
      <c r="BD165" s="43">
        <f t="shared" si="39"/>
        <v>0</v>
      </c>
      <c r="BE165" s="48" t="e">
        <f t="shared" si="40"/>
        <v>#VALUE!</v>
      </c>
      <c r="BF165" s="49">
        <f t="shared" si="52"/>
        <v>0</v>
      </c>
      <c r="BG165" s="43" t="str">
        <f t="shared" si="41"/>
        <v>PAULA LLORENS CLARK</v>
      </c>
      <c r="BH165" s="43" t="str">
        <f t="shared" si="42"/>
        <v>PAULA LLORENS CLARK - PERSEVERANCIA PAN DE AZUCAR</v>
      </c>
      <c r="BI165" s="43" t="str">
        <f>VLOOKUP(BG165,Equipos!$A$2:$B$105,2,0)</f>
        <v>SANDEK 1</v>
      </c>
      <c r="BJ165" s="43" t="str">
        <f t="shared" si="43"/>
        <v>06:41:54</v>
      </c>
      <c r="BK165" s="43" t="e">
        <f>VLOOKUP(BG165,'Base Jinetes FEI'!$M$5:$N$341,2,0)</f>
        <v>#N/A</v>
      </c>
      <c r="BL165" s="43" t="e">
        <f>VLOOKUP(BG165,'Base Jinetes FEI'!$M$5:$O$341,3,0)</f>
        <v>#N/A</v>
      </c>
      <c r="BN165" s="43">
        <f t="shared" si="44"/>
        <v>0</v>
      </c>
      <c r="BO165" s="43">
        <v>165</v>
      </c>
    </row>
    <row r="166" spans="1:67" ht="14.4" customHeight="1" x14ac:dyDescent="0.3">
      <c r="A166" s="43" t="str">
        <f t="shared" si="45"/>
        <v>LLAYLLAY 19 II</v>
      </c>
      <c r="B166" s="43" t="str">
        <f t="shared" si="46"/>
        <v>FEI</v>
      </c>
      <c r="C166" s="43">
        <f t="shared" si="47"/>
        <v>120</v>
      </c>
      <c r="D166" s="43">
        <f t="shared" si="47"/>
        <v>122</v>
      </c>
      <c r="E166" s="43" t="str">
        <f t="shared" si="48"/>
        <v>YR</v>
      </c>
      <c r="F166" s="106" t="s">
        <v>154</v>
      </c>
      <c r="G166" s="106" t="s">
        <v>105</v>
      </c>
      <c r="H166" s="106" t="s">
        <v>96</v>
      </c>
      <c r="I166" s="106" t="s">
        <v>96</v>
      </c>
      <c r="J166" s="106" t="s">
        <v>2458</v>
      </c>
      <c r="K166" s="106" t="s">
        <v>1081</v>
      </c>
      <c r="L166" s="106" t="s">
        <v>1082</v>
      </c>
      <c r="M166" s="106" t="s">
        <v>1517</v>
      </c>
      <c r="N166" s="106" t="s">
        <v>1518</v>
      </c>
      <c r="O166" s="106"/>
      <c r="P166" s="106" t="s">
        <v>96</v>
      </c>
      <c r="Q166" s="106"/>
      <c r="R166" s="106" t="s">
        <v>96</v>
      </c>
      <c r="S166" s="106" t="s">
        <v>536</v>
      </c>
      <c r="T166" s="106" t="s">
        <v>96</v>
      </c>
      <c r="U166" s="106" t="s">
        <v>888</v>
      </c>
      <c r="V166" s="106" t="s">
        <v>2459</v>
      </c>
      <c r="W166" s="106" t="s">
        <v>266</v>
      </c>
      <c r="X166" s="106" t="s">
        <v>2460</v>
      </c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>
        <v>18.98</v>
      </c>
      <c r="AY166" s="106">
        <v>7207</v>
      </c>
      <c r="AZ166" s="47" t="str">
        <f t="shared" si="36"/>
        <v>NA</v>
      </c>
      <c r="BA166" s="47" t="str">
        <f t="shared" si="37"/>
        <v>120/160 YR</v>
      </c>
      <c r="BB166" s="43" t="str">
        <f t="shared" si="51"/>
        <v>NA</v>
      </c>
      <c r="BC166" s="43" t="str">
        <f t="shared" si="38"/>
        <v>NA</v>
      </c>
      <c r="BD166" s="43">
        <f t="shared" si="39"/>
        <v>0</v>
      </c>
      <c r="BE166" s="48" t="e">
        <f t="shared" si="40"/>
        <v>#VALUE!</v>
      </c>
      <c r="BF166" s="49">
        <f t="shared" si="52"/>
        <v>0</v>
      </c>
      <c r="BG166" s="43" t="str">
        <f t="shared" si="41"/>
        <v>PAULINA BERRIEL</v>
      </c>
      <c r="BH166" s="43" t="str">
        <f t="shared" si="42"/>
        <v>PAULINA BERRIEL - MARENGO ITATA</v>
      </c>
      <c r="BI166" s="43" t="e">
        <f>VLOOKUP(BG166,Equipos!$A$2:$B$105,2,0)</f>
        <v>#N/A</v>
      </c>
      <c r="BJ166" s="43" t="str">
        <f t="shared" si="43"/>
        <v>06:41:54</v>
      </c>
      <c r="BK166" s="43" t="e">
        <f>VLOOKUP(BG166,'Base Jinetes FEI'!$M$5:$N$341,2,0)</f>
        <v>#N/A</v>
      </c>
      <c r="BL166" s="43" t="e">
        <f>VLOOKUP(BG166,'Base Jinetes FEI'!$M$5:$O$341,3,0)</f>
        <v>#N/A</v>
      </c>
      <c r="BN166" s="43">
        <f t="shared" si="44"/>
        <v>0</v>
      </c>
      <c r="BO166" s="43">
        <v>166</v>
      </c>
    </row>
    <row r="167" spans="1:67" ht="14.4" customHeight="1" x14ac:dyDescent="0.3">
      <c r="A167" s="43" t="str">
        <f t="shared" si="45"/>
        <v>LLAYLLAY 19 II</v>
      </c>
      <c r="B167" s="43" t="str">
        <f t="shared" si="46"/>
        <v>FEI</v>
      </c>
      <c r="C167" s="43">
        <f t="shared" si="47"/>
        <v>120</v>
      </c>
      <c r="D167" s="43">
        <f t="shared" si="47"/>
        <v>122</v>
      </c>
      <c r="E167" s="43" t="str">
        <f t="shared" si="48"/>
        <v>YR</v>
      </c>
      <c r="F167" s="106" t="s">
        <v>155</v>
      </c>
      <c r="G167" s="106" t="s">
        <v>105</v>
      </c>
      <c r="H167" s="106" t="s">
        <v>96</v>
      </c>
      <c r="I167" s="106" t="s">
        <v>96</v>
      </c>
      <c r="J167" s="106" t="s">
        <v>2461</v>
      </c>
      <c r="K167" s="106" t="s">
        <v>886</v>
      </c>
      <c r="L167" s="106" t="s">
        <v>887</v>
      </c>
      <c r="M167" s="106" t="s">
        <v>399</v>
      </c>
      <c r="N167" s="106" t="s">
        <v>400</v>
      </c>
      <c r="O167" s="106"/>
      <c r="P167" s="106" t="s">
        <v>96</v>
      </c>
      <c r="Q167" s="106"/>
      <c r="R167" s="106" t="s">
        <v>96</v>
      </c>
      <c r="S167" s="106" t="s">
        <v>97</v>
      </c>
      <c r="T167" s="106" t="s">
        <v>96</v>
      </c>
      <c r="U167" s="106" t="s">
        <v>1161</v>
      </c>
      <c r="V167" s="106" t="s">
        <v>2242</v>
      </c>
      <c r="W167" s="106" t="s">
        <v>266</v>
      </c>
      <c r="X167" s="106" t="s">
        <v>2462</v>
      </c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>
        <v>17.989999999999998</v>
      </c>
      <c r="AY167" s="106">
        <v>7605</v>
      </c>
      <c r="AZ167" s="47" t="str">
        <f t="shared" si="36"/>
        <v>NA</v>
      </c>
      <c r="BA167" s="47" t="str">
        <f t="shared" si="37"/>
        <v>120/160 YR</v>
      </c>
      <c r="BB167" s="43" t="str">
        <f t="shared" si="51"/>
        <v>NA</v>
      </c>
      <c r="BC167" s="43" t="str">
        <f t="shared" si="38"/>
        <v>NA</v>
      </c>
      <c r="BD167" s="43">
        <f t="shared" si="39"/>
        <v>0</v>
      </c>
      <c r="BE167" s="48" t="e">
        <f t="shared" si="40"/>
        <v>#VALUE!</v>
      </c>
      <c r="BF167" s="49">
        <f t="shared" si="52"/>
        <v>0</v>
      </c>
      <c r="BG167" s="43" t="str">
        <f t="shared" si="41"/>
        <v>PAULINO RIOS MORAGA</v>
      </c>
      <c r="BH167" s="43" t="str">
        <f t="shared" si="42"/>
        <v>PAULINO RIOS MORAGA - ZORRITO</v>
      </c>
      <c r="BI167" s="43" t="e">
        <f>VLOOKUP(BG167,Equipos!$A$2:$B$105,2,0)</f>
        <v>#N/A</v>
      </c>
      <c r="BJ167" s="43" t="str">
        <f t="shared" si="43"/>
        <v>06:41:54</v>
      </c>
      <c r="BK167" s="43" t="e">
        <f>VLOOKUP(BG167,'Base Jinetes FEI'!$M$5:$N$341,2,0)</f>
        <v>#N/A</v>
      </c>
      <c r="BL167" s="43" t="e">
        <f>VLOOKUP(BG167,'Base Jinetes FEI'!$M$5:$O$341,3,0)</f>
        <v>#N/A</v>
      </c>
      <c r="BN167" s="43">
        <f t="shared" si="44"/>
        <v>0</v>
      </c>
      <c r="BO167" s="43">
        <v>167</v>
      </c>
    </row>
    <row r="168" spans="1:67" ht="14.4" customHeight="1" x14ac:dyDescent="0.3">
      <c r="A168" s="43" t="str">
        <f t="shared" si="45"/>
        <v>LLAYLLAY 19 II</v>
      </c>
      <c r="B168" s="43" t="str">
        <f t="shared" si="46"/>
        <v>FEI</v>
      </c>
      <c r="C168" s="43">
        <f t="shared" si="47"/>
        <v>120</v>
      </c>
      <c r="D168" s="43">
        <f t="shared" si="47"/>
        <v>122</v>
      </c>
      <c r="E168" s="43" t="str">
        <f t="shared" si="48"/>
        <v>YR</v>
      </c>
      <c r="F168" s="106" t="s">
        <v>156</v>
      </c>
      <c r="G168" s="106" t="s">
        <v>105</v>
      </c>
      <c r="H168" s="106" t="s">
        <v>96</v>
      </c>
      <c r="I168" s="106" t="s">
        <v>96</v>
      </c>
      <c r="J168" s="106" t="s">
        <v>1530</v>
      </c>
      <c r="K168" s="106" t="s">
        <v>427</v>
      </c>
      <c r="L168" s="106" t="s">
        <v>428</v>
      </c>
      <c r="M168" s="106" t="s">
        <v>393</v>
      </c>
      <c r="N168" s="106" t="s">
        <v>394</v>
      </c>
      <c r="O168" s="106"/>
      <c r="P168" s="106" t="s">
        <v>96</v>
      </c>
      <c r="Q168" s="106"/>
      <c r="R168" s="106" t="s">
        <v>96</v>
      </c>
      <c r="S168" s="106" t="s">
        <v>97</v>
      </c>
      <c r="T168" s="106" t="s">
        <v>96</v>
      </c>
      <c r="U168" s="106" t="s">
        <v>504</v>
      </c>
      <c r="V168" s="106" t="s">
        <v>365</v>
      </c>
      <c r="W168" s="106" t="s">
        <v>266</v>
      </c>
      <c r="X168" s="106" t="s">
        <v>2463</v>
      </c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>
        <v>16.61</v>
      </c>
      <c r="AY168" s="106">
        <v>8237</v>
      </c>
      <c r="AZ168" s="47" t="str">
        <f t="shared" si="36"/>
        <v>NA</v>
      </c>
      <c r="BA168" s="47" t="str">
        <f t="shared" si="37"/>
        <v>120/160 YR</v>
      </c>
      <c r="BB168" s="43" t="str">
        <f t="shared" si="51"/>
        <v>NA</v>
      </c>
      <c r="BC168" s="43" t="str">
        <f t="shared" si="38"/>
        <v>NA</v>
      </c>
      <c r="BD168" s="43">
        <f t="shared" si="39"/>
        <v>0</v>
      </c>
      <c r="BE168" s="48" t="e">
        <f t="shared" si="40"/>
        <v>#VALUE!</v>
      </c>
      <c r="BF168" s="49">
        <f t="shared" si="52"/>
        <v>0</v>
      </c>
      <c r="BG168" s="43" t="str">
        <f t="shared" si="41"/>
        <v>FLORENCIA CATALINA CERPA VERA</v>
      </c>
      <c r="BH168" s="43" t="str">
        <f t="shared" si="42"/>
        <v>FLORENCIA CATALINA CERPA VERA - HLS FLOR DE CACHA</v>
      </c>
      <c r="BI168" s="43" t="e">
        <f>VLOOKUP(BG168,Equipos!$A$2:$B$105,2,0)</f>
        <v>#N/A</v>
      </c>
      <c r="BJ168" s="43" t="str">
        <f t="shared" si="43"/>
        <v>06:41:54</v>
      </c>
      <c r="BK168" s="43" t="e">
        <f>VLOOKUP(BG168,'Base Jinetes FEI'!$M$5:$N$341,2,0)</f>
        <v>#N/A</v>
      </c>
      <c r="BL168" s="43" t="e">
        <f>VLOOKUP(BG168,'Base Jinetes FEI'!$M$5:$O$341,3,0)</f>
        <v>#N/A</v>
      </c>
      <c r="BN168" s="43">
        <f t="shared" si="44"/>
        <v>0</v>
      </c>
      <c r="BO168" s="43">
        <v>168</v>
      </c>
    </row>
    <row r="169" spans="1:67" ht="14.4" customHeight="1" x14ac:dyDescent="0.3">
      <c r="A169" s="43" t="str">
        <f t="shared" si="45"/>
        <v>LLAYLLAY 19 II</v>
      </c>
      <c r="B169" s="43" t="str">
        <f t="shared" si="46"/>
        <v>FEI</v>
      </c>
      <c r="C169" s="43">
        <f t="shared" si="47"/>
        <v>120</v>
      </c>
      <c r="D169" s="43">
        <f t="shared" si="47"/>
        <v>122</v>
      </c>
      <c r="E169" s="43" t="str">
        <f t="shared" si="48"/>
        <v>YR</v>
      </c>
      <c r="F169" s="106" t="s">
        <v>134</v>
      </c>
      <c r="G169" s="106" t="s">
        <v>105</v>
      </c>
      <c r="H169" s="106" t="s">
        <v>96</v>
      </c>
      <c r="I169" s="106" t="s">
        <v>96</v>
      </c>
      <c r="J169" s="106" t="s">
        <v>1334</v>
      </c>
      <c r="K169" s="106" t="s">
        <v>402</v>
      </c>
      <c r="L169" s="106" t="s">
        <v>403</v>
      </c>
      <c r="M169" s="106" t="s">
        <v>404</v>
      </c>
      <c r="N169" s="106" t="s">
        <v>405</v>
      </c>
      <c r="O169" s="106"/>
      <c r="P169" s="106" t="s">
        <v>96</v>
      </c>
      <c r="Q169" s="106"/>
      <c r="R169" s="106" t="s">
        <v>96</v>
      </c>
      <c r="S169" s="106" t="s">
        <v>97</v>
      </c>
      <c r="T169" s="106" t="s">
        <v>96</v>
      </c>
      <c r="U169" s="106" t="s">
        <v>863</v>
      </c>
      <c r="V169" s="106" t="s">
        <v>2464</v>
      </c>
      <c r="W169" s="106" t="s">
        <v>266</v>
      </c>
      <c r="X169" s="106" t="s">
        <v>96</v>
      </c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>
        <v>16.79</v>
      </c>
      <c r="AY169" s="106">
        <v>8149</v>
      </c>
      <c r="AZ169" s="47" t="str">
        <f t="shared" si="36"/>
        <v>NA</v>
      </c>
      <c r="BA169" s="47" t="str">
        <f t="shared" si="37"/>
        <v>120/160 YR</v>
      </c>
      <c r="BB169" s="43" t="str">
        <f t="shared" si="51"/>
        <v>NA</v>
      </c>
      <c r="BC169" s="43" t="str">
        <f t="shared" si="38"/>
        <v>NA</v>
      </c>
      <c r="BD169" s="43">
        <f t="shared" si="39"/>
        <v>0</v>
      </c>
      <c r="BE169" s="48" t="e">
        <f t="shared" si="40"/>
        <v>#VALUE!</v>
      </c>
      <c r="BF169" s="49">
        <f t="shared" si="52"/>
        <v>0</v>
      </c>
      <c r="BG169" s="43" t="str">
        <f t="shared" si="41"/>
        <v>PIA CERPA SABATER</v>
      </c>
      <c r="BH169" s="43" t="str">
        <f t="shared" si="42"/>
        <v>PIA CERPA SABATER - ALCAZAR CANELO</v>
      </c>
      <c r="BI169" s="43" t="e">
        <f>VLOOKUP(BG169,Equipos!$A$2:$B$105,2,0)</f>
        <v>#N/A</v>
      </c>
      <c r="BJ169" s="43" t="str">
        <f t="shared" si="43"/>
        <v>06:41:54</v>
      </c>
      <c r="BK169" s="43" t="e">
        <f>VLOOKUP(BG169,'Base Jinetes FEI'!$M$5:$N$341,2,0)</f>
        <v>#N/A</v>
      </c>
      <c r="BL169" s="43" t="e">
        <f>VLOOKUP(BG169,'Base Jinetes FEI'!$M$5:$O$341,3,0)</f>
        <v>#N/A</v>
      </c>
      <c r="BN169" s="43">
        <f t="shared" si="44"/>
        <v>0</v>
      </c>
      <c r="BO169" s="43">
        <v>169</v>
      </c>
    </row>
    <row r="170" spans="1:67" ht="14.4" customHeight="1" x14ac:dyDescent="0.3">
      <c r="A170" s="43" t="str">
        <f t="shared" si="45"/>
        <v>LLAYLLAY 19 II</v>
      </c>
      <c r="B170" s="43" t="str">
        <f t="shared" si="46"/>
        <v>FEI</v>
      </c>
      <c r="C170" s="43">
        <f t="shared" si="47"/>
        <v>120</v>
      </c>
      <c r="D170" s="43">
        <f t="shared" si="47"/>
        <v>122</v>
      </c>
      <c r="E170" s="43" t="str">
        <f t="shared" si="48"/>
        <v>YR</v>
      </c>
      <c r="F170" s="106" t="s">
        <v>158</v>
      </c>
      <c r="G170" s="106" t="s">
        <v>105</v>
      </c>
      <c r="H170" s="106" t="s">
        <v>96</v>
      </c>
      <c r="I170" s="106" t="s">
        <v>96</v>
      </c>
      <c r="J170" s="106" t="s">
        <v>1516</v>
      </c>
      <c r="K170" s="106" t="s">
        <v>970</v>
      </c>
      <c r="L170" s="106" t="s">
        <v>382</v>
      </c>
      <c r="M170" s="106" t="s">
        <v>511</v>
      </c>
      <c r="N170" s="106" t="s">
        <v>2465</v>
      </c>
      <c r="O170" s="106"/>
      <c r="P170" s="106" t="s">
        <v>96</v>
      </c>
      <c r="Q170" s="106"/>
      <c r="R170" s="106" t="s">
        <v>96</v>
      </c>
      <c r="S170" s="106" t="s">
        <v>97</v>
      </c>
      <c r="T170" s="106" t="s">
        <v>96</v>
      </c>
      <c r="U170" s="106" t="s">
        <v>96</v>
      </c>
      <c r="V170" s="106" t="s">
        <v>96</v>
      </c>
      <c r="W170" s="106" t="s">
        <v>266</v>
      </c>
      <c r="X170" s="106" t="s">
        <v>96</v>
      </c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47" t="str">
        <f t="shared" si="36"/>
        <v>NA</v>
      </c>
      <c r="BA170" s="47" t="str">
        <f t="shared" si="37"/>
        <v>120/160 YR</v>
      </c>
      <c r="BB170" s="43" t="str">
        <f t="shared" si="51"/>
        <v>NA</v>
      </c>
      <c r="BC170" s="43" t="str">
        <f t="shared" si="38"/>
        <v>NA</v>
      </c>
      <c r="BD170" s="43">
        <f t="shared" si="39"/>
        <v>0</v>
      </c>
      <c r="BE170" s="48" t="e">
        <f t="shared" si="40"/>
        <v>#VALUE!</v>
      </c>
      <c r="BF170" s="49">
        <f t="shared" si="52"/>
        <v>0</v>
      </c>
      <c r="BG170" s="43" t="str">
        <f t="shared" si="41"/>
        <v>MICAELA TORRES HORTA</v>
      </c>
      <c r="BH170" s="43" t="str">
        <f t="shared" si="42"/>
        <v>MICAELA TORRES HORTA - DOMINGA</v>
      </c>
      <c r="BI170" s="43" t="e">
        <f>VLOOKUP(BG170,Equipos!$A$2:$B$105,2,0)</f>
        <v>#N/A</v>
      </c>
      <c r="BJ170" s="43" t="str">
        <f t="shared" si="43"/>
        <v>06:41:54</v>
      </c>
      <c r="BK170" s="43" t="e">
        <f>VLOOKUP(BG170,'Base Jinetes FEI'!$M$5:$N$341,2,0)</f>
        <v>#N/A</v>
      </c>
      <c r="BL170" s="43" t="e">
        <f>VLOOKUP(BG170,'Base Jinetes FEI'!$M$5:$O$341,3,0)</f>
        <v>#N/A</v>
      </c>
      <c r="BN170" s="43">
        <f t="shared" si="44"/>
        <v>0</v>
      </c>
      <c r="BO170" s="43">
        <v>170</v>
      </c>
    </row>
    <row r="171" spans="1:67" ht="14.4" customHeight="1" x14ac:dyDescent="0.3">
      <c r="A171" s="43" t="str">
        <f t="shared" si="45"/>
        <v>LLAYLLAY 19 II</v>
      </c>
      <c r="B171" s="43" t="str">
        <f t="shared" si="46"/>
        <v>FEI</v>
      </c>
      <c r="C171" s="43">
        <f t="shared" si="47"/>
        <v>120</v>
      </c>
      <c r="D171" s="43">
        <f t="shared" si="47"/>
        <v>122</v>
      </c>
      <c r="E171" s="43" t="str">
        <f t="shared" si="48"/>
        <v>YR</v>
      </c>
      <c r="F171" s="106" t="s">
        <v>244</v>
      </c>
      <c r="G171" s="106" t="s">
        <v>105</v>
      </c>
      <c r="H171" s="106" t="s">
        <v>96</v>
      </c>
      <c r="I171" s="106" t="s">
        <v>96</v>
      </c>
      <c r="J171" s="106" t="s">
        <v>2466</v>
      </c>
      <c r="K171" s="106" t="s">
        <v>172</v>
      </c>
      <c r="L171" s="106" t="s">
        <v>2467</v>
      </c>
      <c r="M171" s="106" t="s">
        <v>1457</v>
      </c>
      <c r="N171" s="106" t="s">
        <v>983</v>
      </c>
      <c r="O171" s="106"/>
      <c r="P171" s="106" t="s">
        <v>96</v>
      </c>
      <c r="Q171" s="106"/>
      <c r="R171" s="106" t="s">
        <v>96</v>
      </c>
      <c r="S171" s="106" t="s">
        <v>502</v>
      </c>
      <c r="T171" s="106" t="s">
        <v>96</v>
      </c>
      <c r="U171" s="106" t="s">
        <v>96</v>
      </c>
      <c r="V171" s="106" t="s">
        <v>96</v>
      </c>
      <c r="W171" s="106" t="s">
        <v>184</v>
      </c>
      <c r="X171" s="106" t="s">
        <v>96</v>
      </c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47" t="str">
        <f t="shared" si="36"/>
        <v>NA</v>
      </c>
      <c r="BA171" s="47" t="str">
        <f t="shared" si="37"/>
        <v>120/160 YR</v>
      </c>
      <c r="BB171" s="43" t="str">
        <f t="shared" si="51"/>
        <v>NA</v>
      </c>
      <c r="BC171" s="43" t="str">
        <f t="shared" si="38"/>
        <v>NA</v>
      </c>
      <c r="BD171" s="43">
        <f t="shared" si="39"/>
        <v>0</v>
      </c>
      <c r="BE171" s="48" t="e">
        <f t="shared" si="40"/>
        <v>#VALUE!</v>
      </c>
      <c r="BF171" s="49">
        <f t="shared" si="52"/>
        <v>0</v>
      </c>
      <c r="BG171" s="43" t="str">
        <f t="shared" si="41"/>
        <v>JOSEFINA ROLT</v>
      </c>
      <c r="BH171" s="43" t="str">
        <f t="shared" si="42"/>
        <v>JOSEFINA ROLT - CL LLANCA</v>
      </c>
      <c r="BI171" s="43" t="e">
        <f>VLOOKUP(BG171,Equipos!$A$2:$B$105,2,0)</f>
        <v>#N/A</v>
      </c>
      <c r="BJ171" s="43" t="str">
        <f t="shared" si="43"/>
        <v>06:41:54</v>
      </c>
      <c r="BK171" s="43" t="e">
        <f>VLOOKUP(BG171,'Base Jinetes FEI'!$M$5:$N$341,2,0)</f>
        <v>#N/A</v>
      </c>
      <c r="BL171" s="43" t="e">
        <f>VLOOKUP(BG171,'Base Jinetes FEI'!$M$5:$O$341,3,0)</f>
        <v>#N/A</v>
      </c>
      <c r="BN171" s="43">
        <f t="shared" si="44"/>
        <v>0</v>
      </c>
      <c r="BO171" s="43">
        <v>171</v>
      </c>
    </row>
    <row r="172" spans="1:67" ht="14.4" customHeight="1" x14ac:dyDescent="0.3">
      <c r="A172" s="43" t="str">
        <f t="shared" si="45"/>
        <v>LLAYLLAY 19 II</v>
      </c>
      <c r="B172" s="43" t="str">
        <f t="shared" si="46"/>
        <v>FEI</v>
      </c>
      <c r="C172" s="43">
        <v>80</v>
      </c>
      <c r="D172" s="43">
        <v>84</v>
      </c>
      <c r="E172" s="43" t="s">
        <v>51</v>
      </c>
      <c r="F172" s="106" t="s">
        <v>106</v>
      </c>
      <c r="G172" s="106" t="s">
        <v>95</v>
      </c>
      <c r="H172" s="106" t="s">
        <v>96</v>
      </c>
      <c r="I172" s="106" t="s">
        <v>96</v>
      </c>
      <c r="J172" s="106" t="s">
        <v>1128</v>
      </c>
      <c r="K172" s="106" t="s">
        <v>170</v>
      </c>
      <c r="L172" s="106" t="s">
        <v>1373</v>
      </c>
      <c r="M172" s="106" t="s">
        <v>2468</v>
      </c>
      <c r="N172" s="106" t="s">
        <v>2469</v>
      </c>
      <c r="O172" s="106"/>
      <c r="P172" s="106" t="s">
        <v>96</v>
      </c>
      <c r="Q172" s="106"/>
      <c r="R172" s="106" t="s">
        <v>96</v>
      </c>
      <c r="S172" s="106" t="s">
        <v>97</v>
      </c>
      <c r="T172" s="106" t="s">
        <v>96</v>
      </c>
      <c r="U172" s="106" t="s">
        <v>637</v>
      </c>
      <c r="V172" s="106" t="s">
        <v>2470</v>
      </c>
      <c r="W172" s="106"/>
      <c r="X172" s="106" t="s">
        <v>1428</v>
      </c>
      <c r="Y172" s="106" t="s">
        <v>822</v>
      </c>
      <c r="Z172" s="106" t="s">
        <v>700</v>
      </c>
      <c r="AA172" s="106"/>
      <c r="AB172" s="106" t="s">
        <v>2471</v>
      </c>
      <c r="AC172" s="106" t="s">
        <v>666</v>
      </c>
      <c r="AD172" s="106" t="s">
        <v>2472</v>
      </c>
      <c r="AE172" s="106"/>
      <c r="AF172" s="106" t="s">
        <v>2473</v>
      </c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>
        <v>18.07</v>
      </c>
      <c r="AY172" s="106">
        <v>16738</v>
      </c>
      <c r="AZ172" s="47">
        <f t="shared" si="36"/>
        <v>16738</v>
      </c>
      <c r="BA172" s="47" t="str">
        <f t="shared" si="37"/>
        <v>80 AD</v>
      </c>
      <c r="BB172" s="43">
        <f t="shared" ref="BB172:BB213" si="53">IF(G172="R",RANK(AZ172,$AZ$172:$AZ$214,1), "NA")</f>
        <v>3</v>
      </c>
      <c r="BC172" s="43" t="str">
        <f t="shared" si="38"/>
        <v>04:38:58</v>
      </c>
      <c r="BD172" s="43">
        <f t="shared" si="39"/>
        <v>190</v>
      </c>
      <c r="BE172" s="48">
        <f t="shared" si="40"/>
        <v>-24.05</v>
      </c>
      <c r="BF172" s="49">
        <f t="shared" si="52"/>
        <v>249.95</v>
      </c>
      <c r="BG172" s="43" t="str">
        <f t="shared" si="41"/>
        <v>MATIAS ALAMOS</v>
      </c>
      <c r="BH172" s="43" t="str">
        <f t="shared" si="42"/>
        <v>MATIAS ALAMOS - AO PATRIARCA</v>
      </c>
      <c r="BI172" s="43" t="str">
        <f>VLOOKUP(BG172,Equipos!$A$2:$B$105,2,0)</f>
        <v>EL MOLINO A</v>
      </c>
      <c r="BJ172" s="43" t="str">
        <f t="shared" ref="BJ172:BJ183" si="54">BJ173</f>
        <v>04:14:55</v>
      </c>
      <c r="BK172" s="43" t="e">
        <f>VLOOKUP(BG172,'Base Jinetes FEI'!$M$5:$N$341,2,0)</f>
        <v>#N/A</v>
      </c>
      <c r="BL172" s="43" t="e">
        <f>VLOOKUP(BG172,'Base Jinetes FEI'!$M$5:$O$341,3,0)</f>
        <v>#N/A</v>
      </c>
      <c r="BN172" s="43">
        <f t="shared" si="44"/>
        <v>1</v>
      </c>
      <c r="BO172" s="43">
        <v>172</v>
      </c>
    </row>
    <row r="173" spans="1:67" ht="14.4" customHeight="1" x14ac:dyDescent="0.3">
      <c r="A173" s="43" t="str">
        <f t="shared" si="45"/>
        <v>LLAYLLAY 19 II</v>
      </c>
      <c r="B173" s="43" t="str">
        <f t="shared" si="46"/>
        <v>FEI</v>
      </c>
      <c r="C173" s="43">
        <f t="shared" si="47"/>
        <v>80</v>
      </c>
      <c r="D173" s="43">
        <f t="shared" si="47"/>
        <v>84</v>
      </c>
      <c r="E173" s="43" t="str">
        <f t="shared" si="48"/>
        <v>AD</v>
      </c>
      <c r="F173" s="106" t="s">
        <v>107</v>
      </c>
      <c r="G173" s="106" t="s">
        <v>95</v>
      </c>
      <c r="H173" s="106" t="s">
        <v>96</v>
      </c>
      <c r="I173" s="106" t="s">
        <v>96</v>
      </c>
      <c r="J173" s="106" t="s">
        <v>1072</v>
      </c>
      <c r="K173" s="107" t="s">
        <v>136</v>
      </c>
      <c r="L173" s="105" t="s">
        <v>137</v>
      </c>
      <c r="M173" s="106" t="s">
        <v>2474</v>
      </c>
      <c r="N173" s="106" t="s">
        <v>611</v>
      </c>
      <c r="O173" s="106"/>
      <c r="P173" s="106" t="s">
        <v>96</v>
      </c>
      <c r="Q173" s="106"/>
      <c r="R173" s="106" t="s">
        <v>96</v>
      </c>
      <c r="S173" s="106" t="s">
        <v>97</v>
      </c>
      <c r="T173" s="106" t="s">
        <v>96</v>
      </c>
      <c r="U173" s="106" t="s">
        <v>873</v>
      </c>
      <c r="V173" s="106" t="s">
        <v>734</v>
      </c>
      <c r="W173" s="106"/>
      <c r="X173" s="106" t="s">
        <v>2300</v>
      </c>
      <c r="Y173" s="106" t="s">
        <v>668</v>
      </c>
      <c r="Z173" s="106" t="s">
        <v>697</v>
      </c>
      <c r="AA173" s="106"/>
      <c r="AB173" s="106" t="s">
        <v>2250</v>
      </c>
      <c r="AC173" s="106" t="s">
        <v>1645</v>
      </c>
      <c r="AD173" s="106" t="s">
        <v>2475</v>
      </c>
      <c r="AE173" s="106"/>
      <c r="AF173" s="106" t="s">
        <v>2476</v>
      </c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>
        <v>18.059999999999999</v>
      </c>
      <c r="AY173" s="106">
        <v>16741</v>
      </c>
      <c r="AZ173" s="47">
        <f t="shared" si="36"/>
        <v>16741</v>
      </c>
      <c r="BA173" s="47" t="str">
        <f t="shared" si="37"/>
        <v>80 AD</v>
      </c>
      <c r="BB173" s="43">
        <f t="shared" si="53"/>
        <v>4</v>
      </c>
      <c r="BC173" s="43" t="str">
        <f t="shared" si="38"/>
        <v>04:39:01</v>
      </c>
      <c r="BD173" s="43">
        <f t="shared" si="39"/>
        <v>185</v>
      </c>
      <c r="BE173" s="48">
        <f t="shared" si="40"/>
        <v>-24.1</v>
      </c>
      <c r="BF173" s="49">
        <f t="shared" si="52"/>
        <v>244.9</v>
      </c>
      <c r="BG173" s="43" t="str">
        <f t="shared" si="41"/>
        <v>CARLA O´NELL</v>
      </c>
      <c r="BH173" s="43" t="str">
        <f t="shared" si="42"/>
        <v>CARLA O´NELL - SOFANOR</v>
      </c>
      <c r="BI173" s="43" t="str">
        <f>VLOOKUP(BG173,Equipos!$A$2:$B$105,2,0)</f>
        <v>RINCONADA A</v>
      </c>
      <c r="BJ173" s="43" t="str">
        <f t="shared" si="54"/>
        <v>04:14:55</v>
      </c>
      <c r="BK173" s="43" t="e">
        <f>VLOOKUP(BG173,'Base Jinetes FEI'!$M$5:$N$341,2,0)</f>
        <v>#N/A</v>
      </c>
      <c r="BL173" s="43" t="e">
        <f>VLOOKUP(BG173,'Base Jinetes FEI'!$M$5:$O$341,3,0)</f>
        <v>#N/A</v>
      </c>
      <c r="BN173" s="43">
        <f t="shared" si="44"/>
        <v>1</v>
      </c>
      <c r="BO173" s="43">
        <v>173</v>
      </c>
    </row>
    <row r="174" spans="1:67" ht="14.4" customHeight="1" x14ac:dyDescent="0.3">
      <c r="A174" s="43" t="str">
        <f t="shared" si="45"/>
        <v>LLAYLLAY 19 II</v>
      </c>
      <c r="B174" s="43" t="str">
        <f t="shared" si="46"/>
        <v>FEI</v>
      </c>
      <c r="C174" s="43">
        <f t="shared" si="47"/>
        <v>80</v>
      </c>
      <c r="D174" s="43">
        <f t="shared" si="47"/>
        <v>84</v>
      </c>
      <c r="E174" s="43" t="str">
        <f t="shared" si="48"/>
        <v>AD</v>
      </c>
      <c r="F174" s="106" t="s">
        <v>109</v>
      </c>
      <c r="G174" s="106" t="s">
        <v>95</v>
      </c>
      <c r="H174" s="106" t="s">
        <v>96</v>
      </c>
      <c r="I174" s="106" t="s">
        <v>96</v>
      </c>
      <c r="J174" s="106" t="s">
        <v>1068</v>
      </c>
      <c r="K174" s="106" t="s">
        <v>638</v>
      </c>
      <c r="L174" s="106" t="s">
        <v>421</v>
      </c>
      <c r="M174" s="106" t="s">
        <v>1882</v>
      </c>
      <c r="N174" s="106" t="s">
        <v>422</v>
      </c>
      <c r="O174" s="106"/>
      <c r="P174" s="106" t="s">
        <v>96</v>
      </c>
      <c r="Q174" s="106"/>
      <c r="R174" s="106" t="s">
        <v>96</v>
      </c>
      <c r="S174" s="106" t="s">
        <v>97</v>
      </c>
      <c r="T174" s="106" t="s">
        <v>96</v>
      </c>
      <c r="U174" s="106" t="s">
        <v>793</v>
      </c>
      <c r="V174" s="106" t="s">
        <v>2381</v>
      </c>
      <c r="W174" s="106"/>
      <c r="X174" s="106" t="s">
        <v>2442</v>
      </c>
      <c r="Y174" s="106" t="s">
        <v>784</v>
      </c>
      <c r="Z174" s="106" t="s">
        <v>2477</v>
      </c>
      <c r="AA174" s="106"/>
      <c r="AB174" s="106" t="s">
        <v>1310</v>
      </c>
      <c r="AC174" s="106" t="s">
        <v>850</v>
      </c>
      <c r="AD174" s="106" t="s">
        <v>2478</v>
      </c>
      <c r="AE174" s="106"/>
      <c r="AF174" s="106" t="s">
        <v>2261</v>
      </c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>
        <v>16.760000000000002</v>
      </c>
      <c r="AY174" s="106">
        <v>18045</v>
      </c>
      <c r="AZ174" s="47">
        <f t="shared" si="36"/>
        <v>18045</v>
      </c>
      <c r="BA174" s="47" t="str">
        <f t="shared" si="37"/>
        <v>80 AD</v>
      </c>
      <c r="BB174" s="43">
        <f t="shared" si="53"/>
        <v>8</v>
      </c>
      <c r="BC174" s="43" t="str">
        <f t="shared" si="38"/>
        <v>05:00:45</v>
      </c>
      <c r="BD174" s="43">
        <f t="shared" si="39"/>
        <v>165</v>
      </c>
      <c r="BE174" s="48">
        <f t="shared" si="40"/>
        <v>-45.833333333333336</v>
      </c>
      <c r="BF174" s="49">
        <f t="shared" si="52"/>
        <v>203.16666666666666</v>
      </c>
      <c r="BG174" s="43" t="str">
        <f t="shared" si="41"/>
        <v>SEBASTIAN SALINAS</v>
      </c>
      <c r="BH174" s="43" t="str">
        <f t="shared" si="42"/>
        <v>SEBASTIAN SALINAS - HF BATAL</v>
      </c>
      <c r="BI174" s="43" t="e">
        <f>VLOOKUP(BG174,Equipos!$A$2:$B$105,2,0)</f>
        <v>#N/A</v>
      </c>
      <c r="BJ174" s="43" t="str">
        <f t="shared" si="54"/>
        <v>04:14:55</v>
      </c>
      <c r="BK174" s="43" t="e">
        <f>VLOOKUP(BG174,'Base Jinetes FEI'!$M$5:$N$341,2,0)</f>
        <v>#N/A</v>
      </c>
      <c r="BL174" s="43" t="e">
        <f>VLOOKUP(BG174,'Base Jinetes FEI'!$M$5:$O$341,3,0)</f>
        <v>#N/A</v>
      </c>
      <c r="BN174" s="43">
        <f t="shared" si="44"/>
        <v>1</v>
      </c>
      <c r="BO174" s="43">
        <v>174</v>
      </c>
    </row>
    <row r="175" spans="1:67" ht="14.4" customHeight="1" x14ac:dyDescent="0.3">
      <c r="A175" s="43" t="str">
        <f t="shared" si="45"/>
        <v>LLAYLLAY 19 II</v>
      </c>
      <c r="B175" s="43" t="str">
        <f t="shared" si="46"/>
        <v>FEI</v>
      </c>
      <c r="C175" s="43">
        <f t="shared" si="47"/>
        <v>80</v>
      </c>
      <c r="D175" s="43">
        <f t="shared" si="47"/>
        <v>84</v>
      </c>
      <c r="E175" s="43" t="str">
        <f t="shared" si="48"/>
        <v>AD</v>
      </c>
      <c r="F175" s="106" t="s">
        <v>110</v>
      </c>
      <c r="G175" s="106" t="s">
        <v>95</v>
      </c>
      <c r="H175" s="106" t="s">
        <v>96</v>
      </c>
      <c r="I175" s="106" t="s">
        <v>96</v>
      </c>
      <c r="J175" s="106" t="s">
        <v>1137</v>
      </c>
      <c r="K175" s="106" t="s">
        <v>213</v>
      </c>
      <c r="L175" s="106" t="s">
        <v>214</v>
      </c>
      <c r="M175" s="106" t="s">
        <v>2479</v>
      </c>
      <c r="N175" s="106" t="s">
        <v>2480</v>
      </c>
      <c r="O175" s="106"/>
      <c r="P175" s="106" t="s">
        <v>96</v>
      </c>
      <c r="Q175" s="106"/>
      <c r="R175" s="106" t="s">
        <v>96</v>
      </c>
      <c r="S175" s="106" t="s">
        <v>97</v>
      </c>
      <c r="T175" s="106" t="s">
        <v>96</v>
      </c>
      <c r="U175" s="106" t="s">
        <v>556</v>
      </c>
      <c r="V175" s="106" t="s">
        <v>2481</v>
      </c>
      <c r="W175" s="106"/>
      <c r="X175" s="106" t="s">
        <v>2482</v>
      </c>
      <c r="Y175" s="106" t="s">
        <v>1113</v>
      </c>
      <c r="Z175" s="106" t="s">
        <v>2483</v>
      </c>
      <c r="AA175" s="106"/>
      <c r="AB175" s="106" t="s">
        <v>2484</v>
      </c>
      <c r="AC175" s="106" t="s">
        <v>797</v>
      </c>
      <c r="AD175" s="106" t="s">
        <v>433</v>
      </c>
      <c r="AE175" s="106"/>
      <c r="AF175" s="106" t="s">
        <v>1532</v>
      </c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>
        <v>14.9</v>
      </c>
      <c r="AY175" s="106">
        <v>20290</v>
      </c>
      <c r="AZ175" s="47">
        <f t="shared" si="36"/>
        <v>20290</v>
      </c>
      <c r="BA175" s="47" t="str">
        <f t="shared" si="37"/>
        <v>80 AD</v>
      </c>
      <c r="BB175" s="43">
        <f t="shared" si="53"/>
        <v>16</v>
      </c>
      <c r="BC175" s="43" t="str">
        <f t="shared" si="38"/>
        <v>05:38:10</v>
      </c>
      <c r="BD175" s="43">
        <f t="shared" si="39"/>
        <v>125</v>
      </c>
      <c r="BE175" s="48">
        <f t="shared" si="40"/>
        <v>-83.25</v>
      </c>
      <c r="BF175" s="49">
        <f t="shared" si="52"/>
        <v>125.75</v>
      </c>
      <c r="BG175" s="43" t="str">
        <f t="shared" si="41"/>
        <v>CAROLINE MACKENZIE</v>
      </c>
      <c r="BH175" s="43" t="str">
        <f t="shared" si="42"/>
        <v>CAROLINE MACKENZIE - ABUSIMBEL</v>
      </c>
      <c r="BI175" s="43" t="str">
        <f>VLOOKUP(BG175,Equipos!$A$2:$B$105,2,0)</f>
        <v>LA COMPAÑÍA</v>
      </c>
      <c r="BJ175" s="43" t="str">
        <f t="shared" si="54"/>
        <v>04:14:55</v>
      </c>
      <c r="BK175" s="43" t="e">
        <f>VLOOKUP(BG175,'Base Jinetes FEI'!$M$5:$N$341,2,0)</f>
        <v>#N/A</v>
      </c>
      <c r="BL175" s="43" t="e">
        <f>VLOOKUP(BG175,'Base Jinetes FEI'!$M$5:$O$341,3,0)</f>
        <v>#N/A</v>
      </c>
      <c r="BN175" s="43">
        <f t="shared" si="44"/>
        <v>1</v>
      </c>
      <c r="BO175" s="43">
        <v>175</v>
      </c>
    </row>
    <row r="176" spans="1:67" ht="14.4" customHeight="1" x14ac:dyDescent="0.3">
      <c r="A176" s="43" t="str">
        <f t="shared" si="45"/>
        <v>LLAYLLAY 19 II</v>
      </c>
      <c r="B176" s="43" t="str">
        <f t="shared" si="46"/>
        <v>FEI</v>
      </c>
      <c r="C176" s="43">
        <f t="shared" si="47"/>
        <v>80</v>
      </c>
      <c r="D176" s="43">
        <f t="shared" si="47"/>
        <v>84</v>
      </c>
      <c r="E176" s="43" t="str">
        <f t="shared" si="48"/>
        <v>AD</v>
      </c>
      <c r="F176" s="106" t="s">
        <v>117</v>
      </c>
      <c r="G176" s="106" t="s">
        <v>105</v>
      </c>
      <c r="H176" s="106" t="s">
        <v>96</v>
      </c>
      <c r="I176" s="106" t="s">
        <v>96</v>
      </c>
      <c r="J176" s="106" t="s">
        <v>2485</v>
      </c>
      <c r="K176" s="106" t="s">
        <v>113</v>
      </c>
      <c r="L176" s="106" t="s">
        <v>2486</v>
      </c>
      <c r="M176" s="106" t="s">
        <v>2487</v>
      </c>
      <c r="N176" s="106" t="s">
        <v>737</v>
      </c>
      <c r="O176" s="106"/>
      <c r="P176" s="106" t="s">
        <v>96</v>
      </c>
      <c r="Q176" s="106"/>
      <c r="R176" s="106" t="s">
        <v>96</v>
      </c>
      <c r="S176" s="106" t="s">
        <v>97</v>
      </c>
      <c r="T176" s="106" t="s">
        <v>96</v>
      </c>
      <c r="U176" s="106" t="s">
        <v>785</v>
      </c>
      <c r="V176" s="106" t="s">
        <v>2488</v>
      </c>
      <c r="W176" s="106"/>
      <c r="X176" s="106" t="s">
        <v>2489</v>
      </c>
      <c r="Y176" s="106" t="s">
        <v>989</v>
      </c>
      <c r="Z176" s="106" t="s">
        <v>1120</v>
      </c>
      <c r="AA176" s="106"/>
      <c r="AB176" s="106" t="s">
        <v>2490</v>
      </c>
      <c r="AC176" s="106" t="s">
        <v>1098</v>
      </c>
      <c r="AD176" s="106" t="s">
        <v>704</v>
      </c>
      <c r="AE176" s="106" t="s">
        <v>2491</v>
      </c>
      <c r="AF176" s="106" t="s">
        <v>2492</v>
      </c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>
        <v>16.13</v>
      </c>
      <c r="AY176" s="106">
        <v>18748</v>
      </c>
      <c r="AZ176" s="47" t="str">
        <f t="shared" si="36"/>
        <v>NA</v>
      </c>
      <c r="BA176" s="47" t="str">
        <f t="shared" si="37"/>
        <v>80 AD</v>
      </c>
      <c r="BB176" s="43" t="str">
        <f t="shared" si="53"/>
        <v>NA</v>
      </c>
      <c r="BC176" s="43" t="str">
        <f t="shared" si="38"/>
        <v>NA</v>
      </c>
      <c r="BD176" s="43">
        <f t="shared" si="39"/>
        <v>0</v>
      </c>
      <c r="BE176" s="48" t="e">
        <f t="shared" si="40"/>
        <v>#VALUE!</v>
      </c>
      <c r="BF176" s="49">
        <f t="shared" si="52"/>
        <v>0</v>
      </c>
      <c r="BG176" s="43" t="str">
        <f t="shared" si="41"/>
        <v>PABLO FIGUEROA SILVA</v>
      </c>
      <c r="BH176" s="43" t="str">
        <f t="shared" si="42"/>
        <v>PABLO FIGUEROA SILVA - TOBA SATANAS</v>
      </c>
      <c r="BJ176" s="43" t="str">
        <f t="shared" si="54"/>
        <v>04:14:55</v>
      </c>
      <c r="BK176" s="43" t="e">
        <f>VLOOKUP(BG176,'Base Jinetes FEI'!$M$5:$N$341,2,0)</f>
        <v>#N/A</v>
      </c>
      <c r="BL176" s="43" t="e">
        <f>VLOOKUP(BG176,'Base Jinetes FEI'!$M$5:$O$341,3,0)</f>
        <v>#N/A</v>
      </c>
      <c r="BN176" s="43">
        <f t="shared" si="44"/>
        <v>0</v>
      </c>
      <c r="BO176" s="43">
        <v>176</v>
      </c>
    </row>
    <row r="177" spans="1:67" ht="14.4" customHeight="1" x14ac:dyDescent="0.3">
      <c r="A177" s="43" t="str">
        <f t="shared" si="45"/>
        <v>LLAYLLAY 19 II</v>
      </c>
      <c r="B177" s="43" t="str">
        <f t="shared" si="46"/>
        <v>FEI</v>
      </c>
      <c r="C177" s="43">
        <f t="shared" si="47"/>
        <v>80</v>
      </c>
      <c r="D177" s="43">
        <f t="shared" si="47"/>
        <v>84</v>
      </c>
      <c r="E177" s="43" t="str">
        <f t="shared" si="48"/>
        <v>AD</v>
      </c>
      <c r="F177" s="106" t="s">
        <v>122</v>
      </c>
      <c r="G177" s="106" t="s">
        <v>105</v>
      </c>
      <c r="H177" s="106" t="s">
        <v>96</v>
      </c>
      <c r="I177" s="106" t="s">
        <v>96</v>
      </c>
      <c r="J177" s="106" t="s">
        <v>2493</v>
      </c>
      <c r="K177" s="106" t="s">
        <v>413</v>
      </c>
      <c r="L177" s="106" t="s">
        <v>414</v>
      </c>
      <c r="M177" s="106" t="s">
        <v>2494</v>
      </c>
      <c r="N177" s="106" t="s">
        <v>577</v>
      </c>
      <c r="O177" s="106"/>
      <c r="P177" s="106" t="s">
        <v>96</v>
      </c>
      <c r="Q177" s="106"/>
      <c r="R177" s="106" t="s">
        <v>96</v>
      </c>
      <c r="S177" s="106" t="s">
        <v>97</v>
      </c>
      <c r="T177" s="106" t="s">
        <v>96</v>
      </c>
      <c r="U177" s="106" t="s">
        <v>155</v>
      </c>
      <c r="V177" s="106" t="s">
        <v>762</v>
      </c>
      <c r="W177" s="106"/>
      <c r="X177" s="106" t="s">
        <v>1288</v>
      </c>
      <c r="Y177" s="106" t="s">
        <v>288</v>
      </c>
      <c r="Z177" s="106" t="s">
        <v>406</v>
      </c>
      <c r="AA177" s="106" t="s">
        <v>266</v>
      </c>
      <c r="AB177" s="106" t="s">
        <v>2495</v>
      </c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>
        <v>17.79</v>
      </c>
      <c r="AY177" s="106">
        <v>12746</v>
      </c>
      <c r="AZ177" s="47" t="str">
        <f t="shared" si="36"/>
        <v>NA</v>
      </c>
      <c r="BA177" s="47" t="str">
        <f t="shared" si="37"/>
        <v>80 AD</v>
      </c>
      <c r="BB177" s="43" t="str">
        <f t="shared" si="53"/>
        <v>NA</v>
      </c>
      <c r="BC177" s="43" t="str">
        <f t="shared" si="38"/>
        <v>NA</v>
      </c>
      <c r="BD177" s="43">
        <f t="shared" si="39"/>
        <v>0</v>
      </c>
      <c r="BE177" s="48" t="e">
        <f t="shared" si="40"/>
        <v>#VALUE!</v>
      </c>
      <c r="BF177" s="49">
        <f t="shared" si="52"/>
        <v>0</v>
      </c>
      <c r="BG177" s="43" t="str">
        <f t="shared" si="41"/>
        <v>AARON  AMESTICA OLEA</v>
      </c>
      <c r="BH177" s="43" t="str">
        <f t="shared" si="42"/>
        <v>AARON  AMESTICA OLEA - ALCAZAR ATOMO</v>
      </c>
      <c r="BI177" s="43" t="e">
        <f>VLOOKUP(BG177,Equipos!$A$2:$B$105,2,0)</f>
        <v>#N/A</v>
      </c>
      <c r="BJ177" s="43" t="str">
        <f t="shared" si="54"/>
        <v>04:14:55</v>
      </c>
      <c r="BK177" s="43" t="e">
        <f>VLOOKUP(BG177,'Base Jinetes FEI'!$M$5:$N$341,2,0)</f>
        <v>#N/A</v>
      </c>
      <c r="BL177" s="43" t="e">
        <f>VLOOKUP(BG177,'Base Jinetes FEI'!$M$5:$O$341,3,0)</f>
        <v>#N/A</v>
      </c>
      <c r="BN177" s="43">
        <f t="shared" si="44"/>
        <v>0</v>
      </c>
      <c r="BO177" s="43">
        <v>177</v>
      </c>
    </row>
    <row r="178" spans="1:67" ht="14.4" customHeight="1" x14ac:dyDescent="0.3">
      <c r="A178" s="43" t="str">
        <f t="shared" si="45"/>
        <v>LLAYLLAY 19 II</v>
      </c>
      <c r="B178" s="43" t="str">
        <f t="shared" si="46"/>
        <v>FEI</v>
      </c>
      <c r="C178" s="43">
        <f t="shared" si="47"/>
        <v>80</v>
      </c>
      <c r="D178" s="43">
        <f t="shared" si="47"/>
        <v>84</v>
      </c>
      <c r="E178" s="43" t="str">
        <f t="shared" si="48"/>
        <v>AD</v>
      </c>
      <c r="F178" s="106" t="s">
        <v>123</v>
      </c>
      <c r="G178" s="106" t="s">
        <v>105</v>
      </c>
      <c r="H178" s="106" t="s">
        <v>96</v>
      </c>
      <c r="I178" s="106" t="s">
        <v>96</v>
      </c>
      <c r="J178" s="106" t="s">
        <v>2496</v>
      </c>
      <c r="K178" s="106" t="s">
        <v>2497</v>
      </c>
      <c r="L178" s="106" t="s">
        <v>2498</v>
      </c>
      <c r="M178" s="106" t="s">
        <v>2499</v>
      </c>
      <c r="N178" s="106" t="s">
        <v>2500</v>
      </c>
      <c r="O178" s="106"/>
      <c r="P178" s="106" t="s">
        <v>96</v>
      </c>
      <c r="Q178" s="106"/>
      <c r="R178" s="106" t="s">
        <v>96</v>
      </c>
      <c r="S178" s="106" t="s">
        <v>2501</v>
      </c>
      <c r="T178" s="106" t="s">
        <v>96</v>
      </c>
      <c r="U178" s="106" t="s">
        <v>945</v>
      </c>
      <c r="V178" s="106" t="s">
        <v>2502</v>
      </c>
      <c r="W178" s="106"/>
      <c r="X178" s="106" t="s">
        <v>1355</v>
      </c>
      <c r="Y178" s="106" t="s">
        <v>258</v>
      </c>
      <c r="Z178" s="106" t="s">
        <v>2503</v>
      </c>
      <c r="AA178" s="106" t="s">
        <v>266</v>
      </c>
      <c r="AB178" s="106" t="s">
        <v>1445</v>
      </c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>
        <v>14.96</v>
      </c>
      <c r="AY178" s="106">
        <v>15165</v>
      </c>
      <c r="AZ178" s="47" t="str">
        <f t="shared" si="36"/>
        <v>NA</v>
      </c>
      <c r="BA178" s="47" t="str">
        <f t="shared" si="37"/>
        <v>80 AD</v>
      </c>
      <c r="BB178" s="43" t="str">
        <f t="shared" si="53"/>
        <v>NA</v>
      </c>
      <c r="BC178" s="43" t="str">
        <f t="shared" si="38"/>
        <v>NA</v>
      </c>
      <c r="BD178" s="43">
        <f t="shared" si="39"/>
        <v>0</v>
      </c>
      <c r="BE178" s="48" t="e">
        <f t="shared" si="40"/>
        <v>#VALUE!</v>
      </c>
      <c r="BF178" s="49">
        <f t="shared" si="52"/>
        <v>0</v>
      </c>
      <c r="BG178" s="43" t="str">
        <f t="shared" si="41"/>
        <v>EDERSON FERNANDES DA COSTA</v>
      </c>
      <c r="BH178" s="43" t="str">
        <f t="shared" si="42"/>
        <v>EDERSON FERNANDES DA COSTA - AS EMBRUJO</v>
      </c>
      <c r="BI178" s="43" t="e">
        <f>VLOOKUP(BG178,Equipos!$A$2:$B$105,2,0)</f>
        <v>#N/A</v>
      </c>
      <c r="BJ178" s="43" t="str">
        <f t="shared" si="54"/>
        <v>04:14:55</v>
      </c>
      <c r="BK178" s="43" t="e">
        <f>VLOOKUP(BG178,'Base Jinetes FEI'!$M$5:$N$341,2,0)</f>
        <v>#N/A</v>
      </c>
      <c r="BL178" s="43" t="e">
        <f>VLOOKUP(BG178,'Base Jinetes FEI'!$M$5:$O$341,3,0)</f>
        <v>#N/A</v>
      </c>
      <c r="BN178" s="43">
        <f t="shared" si="44"/>
        <v>0</v>
      </c>
      <c r="BO178" s="43">
        <v>178</v>
      </c>
    </row>
    <row r="179" spans="1:67" ht="14.4" customHeight="1" x14ac:dyDescent="0.3">
      <c r="A179" s="43" t="str">
        <f t="shared" si="45"/>
        <v>LLAYLLAY 19 II</v>
      </c>
      <c r="B179" s="43" t="str">
        <f t="shared" si="46"/>
        <v>FEI</v>
      </c>
      <c r="C179" s="43">
        <f t="shared" si="47"/>
        <v>80</v>
      </c>
      <c r="D179" s="43">
        <f t="shared" si="47"/>
        <v>84</v>
      </c>
      <c r="E179" s="43" t="str">
        <f t="shared" si="48"/>
        <v>AD</v>
      </c>
      <c r="F179" s="106" t="s">
        <v>94</v>
      </c>
      <c r="G179" s="106" t="s">
        <v>105</v>
      </c>
      <c r="H179" s="106" t="s">
        <v>96</v>
      </c>
      <c r="I179" s="106" t="s">
        <v>96</v>
      </c>
      <c r="J179" s="106" t="s">
        <v>2504</v>
      </c>
      <c r="K179" s="106" t="s">
        <v>2505</v>
      </c>
      <c r="L179" s="106" t="s">
        <v>2506</v>
      </c>
      <c r="M179" s="106" t="s">
        <v>2507</v>
      </c>
      <c r="N179" s="106" t="s">
        <v>2508</v>
      </c>
      <c r="O179" s="106"/>
      <c r="P179" s="106" t="s">
        <v>96</v>
      </c>
      <c r="Q179" s="106"/>
      <c r="R179" s="106" t="s">
        <v>96</v>
      </c>
      <c r="S179" s="106" t="s">
        <v>536</v>
      </c>
      <c r="T179" s="106" t="s">
        <v>96</v>
      </c>
      <c r="U179" s="106" t="s">
        <v>567</v>
      </c>
      <c r="V179" s="106" t="s">
        <v>2509</v>
      </c>
      <c r="W179" s="106" t="s">
        <v>266</v>
      </c>
      <c r="X179" s="106" t="s">
        <v>2510</v>
      </c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>
        <v>15.14</v>
      </c>
      <c r="AY179" s="106">
        <v>8321</v>
      </c>
      <c r="AZ179" s="47" t="str">
        <f t="shared" si="36"/>
        <v>NA</v>
      </c>
      <c r="BA179" s="47" t="str">
        <f t="shared" si="37"/>
        <v>80 AD</v>
      </c>
      <c r="BB179" s="43" t="str">
        <f t="shared" si="53"/>
        <v>NA</v>
      </c>
      <c r="BC179" s="43" t="str">
        <f t="shared" si="38"/>
        <v>NA</v>
      </c>
      <c r="BD179" s="43">
        <f t="shared" si="39"/>
        <v>0</v>
      </c>
      <c r="BE179" s="48" t="e">
        <f t="shared" si="40"/>
        <v>#VALUE!</v>
      </c>
      <c r="BF179" s="49">
        <f t="shared" si="52"/>
        <v>0</v>
      </c>
      <c r="BG179" s="43" t="str">
        <f t="shared" si="41"/>
        <v>LAURA MORAS</v>
      </c>
      <c r="BH179" s="43" t="str">
        <f t="shared" si="42"/>
        <v>LAURA MORAS - JINSHA</v>
      </c>
      <c r="BI179" s="43" t="e">
        <f>VLOOKUP(BG179,Equipos!$A$2:$B$105,2,0)</f>
        <v>#N/A</v>
      </c>
      <c r="BJ179" s="43" t="str">
        <f t="shared" si="54"/>
        <v>04:14:55</v>
      </c>
      <c r="BK179" s="43" t="e">
        <f>VLOOKUP(BG179,'Base Jinetes FEI'!$M$5:$N$341,2,0)</f>
        <v>#N/A</v>
      </c>
      <c r="BL179" s="43" t="e">
        <f>VLOOKUP(BG179,'Base Jinetes FEI'!$M$5:$O$341,3,0)</f>
        <v>#N/A</v>
      </c>
      <c r="BN179" s="43">
        <f t="shared" si="44"/>
        <v>0</v>
      </c>
      <c r="BO179" s="43">
        <v>179</v>
      </c>
    </row>
    <row r="180" spans="1:67" ht="14.4" customHeight="1" x14ac:dyDescent="0.3">
      <c r="A180" s="43" t="str">
        <f t="shared" si="45"/>
        <v>LLAYLLAY 19 II</v>
      </c>
      <c r="B180" s="43" t="str">
        <f t="shared" si="46"/>
        <v>FEI</v>
      </c>
      <c r="C180" s="43">
        <f t="shared" si="47"/>
        <v>80</v>
      </c>
      <c r="D180" s="43">
        <f t="shared" si="47"/>
        <v>84</v>
      </c>
      <c r="E180" s="43" t="s">
        <v>52</v>
      </c>
      <c r="F180" s="106" t="s">
        <v>106</v>
      </c>
      <c r="G180" s="106" t="s">
        <v>95</v>
      </c>
      <c r="H180" s="106" t="s">
        <v>96</v>
      </c>
      <c r="I180" s="106" t="s">
        <v>96</v>
      </c>
      <c r="J180" s="106" t="s">
        <v>1771</v>
      </c>
      <c r="K180" s="106" t="s">
        <v>232</v>
      </c>
      <c r="L180" s="106" t="s">
        <v>233</v>
      </c>
      <c r="M180" s="106" t="s">
        <v>1616</v>
      </c>
      <c r="N180" s="106" t="s">
        <v>1174</v>
      </c>
      <c r="O180" s="106"/>
      <c r="P180" s="106" t="s">
        <v>96</v>
      </c>
      <c r="Q180" s="106"/>
      <c r="R180" s="106" t="s">
        <v>96</v>
      </c>
      <c r="S180" s="106" t="s">
        <v>97</v>
      </c>
      <c r="T180" s="106" t="s">
        <v>96</v>
      </c>
      <c r="U180" s="106" t="s">
        <v>555</v>
      </c>
      <c r="V180" s="106" t="s">
        <v>2511</v>
      </c>
      <c r="W180" s="106"/>
      <c r="X180" s="106" t="s">
        <v>2382</v>
      </c>
      <c r="Y180" s="106" t="s">
        <v>1023</v>
      </c>
      <c r="Z180" s="106" t="s">
        <v>1234</v>
      </c>
      <c r="AA180" s="106"/>
      <c r="AB180" s="106" t="s">
        <v>2512</v>
      </c>
      <c r="AC180" s="106" t="s">
        <v>783</v>
      </c>
      <c r="AD180" s="106" t="s">
        <v>1179</v>
      </c>
      <c r="AE180" s="106"/>
      <c r="AF180" s="106" t="s">
        <v>2513</v>
      </c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>
        <v>17.510000000000002</v>
      </c>
      <c r="AY180" s="106">
        <v>17268</v>
      </c>
      <c r="AZ180" s="47">
        <f t="shared" si="36"/>
        <v>17268</v>
      </c>
      <c r="BA180" s="47" t="str">
        <f t="shared" si="37"/>
        <v>80 YR</v>
      </c>
      <c r="BB180" s="43">
        <f t="shared" si="53"/>
        <v>5</v>
      </c>
      <c r="BC180" s="43" t="str">
        <f t="shared" si="38"/>
        <v>04:47:48</v>
      </c>
      <c r="BD180" s="43">
        <f t="shared" si="39"/>
        <v>180</v>
      </c>
      <c r="BE180" s="48">
        <f t="shared" si="40"/>
        <v>-32.883333333333333</v>
      </c>
      <c r="BF180" s="49">
        <f t="shared" si="52"/>
        <v>231.11666666666667</v>
      </c>
      <c r="BG180" s="43" t="str">
        <f t="shared" si="41"/>
        <v>COLOMBA MATTE TYRER</v>
      </c>
      <c r="BH180" s="43" t="str">
        <f t="shared" si="42"/>
        <v>COLOMBA MATTE TYRER - MISIL</v>
      </c>
      <c r="BI180" s="43" t="str">
        <f>VLOOKUP(BG180,Equipos!$A$2:$B$105,2,0)</f>
        <v>KEHAILAN A</v>
      </c>
      <c r="BJ180" s="43" t="str">
        <f t="shared" si="54"/>
        <v>04:14:55</v>
      </c>
      <c r="BK180" s="43" t="e">
        <f>VLOOKUP(BG180,'Base Jinetes FEI'!$M$5:$N$341,2,0)</f>
        <v>#N/A</v>
      </c>
      <c r="BL180" s="43" t="e">
        <f>VLOOKUP(BG180,'Base Jinetes FEI'!$M$5:$O$341,3,0)</f>
        <v>#N/A</v>
      </c>
      <c r="BN180" s="43">
        <f t="shared" si="44"/>
        <v>1</v>
      </c>
      <c r="BO180" s="43">
        <v>180</v>
      </c>
    </row>
    <row r="181" spans="1:67" ht="14.4" customHeight="1" x14ac:dyDescent="0.3">
      <c r="A181" s="43" t="str">
        <f t="shared" si="45"/>
        <v>LLAYLLAY 19 II</v>
      </c>
      <c r="B181" s="43" t="str">
        <f t="shared" si="46"/>
        <v>FEI</v>
      </c>
      <c r="C181" s="43">
        <f t="shared" si="47"/>
        <v>80</v>
      </c>
      <c r="D181" s="43">
        <f t="shared" si="47"/>
        <v>84</v>
      </c>
      <c r="E181" s="43" t="str">
        <f t="shared" si="48"/>
        <v>YR</v>
      </c>
      <c r="F181" s="106" t="s">
        <v>107</v>
      </c>
      <c r="G181" s="106" t="s">
        <v>95</v>
      </c>
      <c r="H181" s="106" t="s">
        <v>96</v>
      </c>
      <c r="I181" s="106" t="s">
        <v>96</v>
      </c>
      <c r="J181" s="106" t="s">
        <v>2514</v>
      </c>
      <c r="K181" s="106" t="s">
        <v>2515</v>
      </c>
      <c r="L181" s="106" t="s">
        <v>864</v>
      </c>
      <c r="M181" s="106" t="s">
        <v>1512</v>
      </c>
      <c r="N181" s="106" t="s">
        <v>1513</v>
      </c>
      <c r="O181" s="106"/>
      <c r="P181" s="106" t="s">
        <v>96</v>
      </c>
      <c r="Q181" s="106"/>
      <c r="R181" s="106" t="s">
        <v>96</v>
      </c>
      <c r="S181" s="106" t="s">
        <v>536</v>
      </c>
      <c r="T181" s="106" t="s">
        <v>96</v>
      </c>
      <c r="U181" s="106" t="s">
        <v>1045</v>
      </c>
      <c r="V181" s="106" t="s">
        <v>2516</v>
      </c>
      <c r="W181" s="106"/>
      <c r="X181" s="106" t="s">
        <v>2350</v>
      </c>
      <c r="Y181" s="106" t="s">
        <v>594</v>
      </c>
      <c r="Z181" s="106" t="s">
        <v>974</v>
      </c>
      <c r="AA181" s="106"/>
      <c r="AB181" s="106" t="s">
        <v>2517</v>
      </c>
      <c r="AC181" s="106" t="s">
        <v>1077</v>
      </c>
      <c r="AD181" s="106" t="s">
        <v>626</v>
      </c>
      <c r="AE181" s="106"/>
      <c r="AF181" s="106" t="s">
        <v>1244</v>
      </c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>
        <v>17.07</v>
      </c>
      <c r="AY181" s="106">
        <v>17718</v>
      </c>
      <c r="AZ181" s="47">
        <f t="shared" si="36"/>
        <v>17718</v>
      </c>
      <c r="BA181" s="47" t="str">
        <f t="shared" si="37"/>
        <v>80 YR</v>
      </c>
      <c r="BB181" s="43">
        <f t="shared" si="53"/>
        <v>6</v>
      </c>
      <c r="BC181" s="43" t="str">
        <f t="shared" si="38"/>
        <v>04:55:18</v>
      </c>
      <c r="BD181" s="43">
        <f t="shared" si="39"/>
        <v>175</v>
      </c>
      <c r="BE181" s="48">
        <f t="shared" si="40"/>
        <v>-40.383333333333333</v>
      </c>
      <c r="BF181" s="49">
        <f t="shared" si="52"/>
        <v>218.61666666666667</v>
      </c>
      <c r="BG181" s="43" t="str">
        <f t="shared" si="41"/>
        <v>EMA SANCHEZ</v>
      </c>
      <c r="BH181" s="43" t="str">
        <f t="shared" si="42"/>
        <v>EMA SANCHEZ - TOBA GRINGA</v>
      </c>
      <c r="BI181" s="43" t="e">
        <f>VLOOKUP(BG181,Equipos!$A$2:$B$105,2,0)</f>
        <v>#N/A</v>
      </c>
      <c r="BJ181" s="43" t="str">
        <f t="shared" si="54"/>
        <v>04:14:55</v>
      </c>
      <c r="BK181" s="43" t="e">
        <f>VLOOKUP(BG181,'Base Jinetes FEI'!$M$5:$N$341,2,0)</f>
        <v>#N/A</v>
      </c>
      <c r="BL181" s="43" t="e">
        <f>VLOOKUP(BG181,'Base Jinetes FEI'!$M$5:$O$341,3,0)</f>
        <v>#N/A</v>
      </c>
      <c r="BN181" s="43">
        <f t="shared" si="44"/>
        <v>1</v>
      </c>
      <c r="BO181" s="43">
        <v>181</v>
      </c>
    </row>
    <row r="182" spans="1:67" ht="14.4" customHeight="1" x14ac:dyDescent="0.3">
      <c r="A182" s="43" t="str">
        <f t="shared" ref="A182:D240" si="55">A181</f>
        <v>LLAYLLAY 19 II</v>
      </c>
      <c r="B182" s="43" t="str">
        <f t="shared" ref="B182:B238" si="56">B181</f>
        <v>FEI</v>
      </c>
      <c r="C182" s="43">
        <f t="shared" ref="C182:D238" si="57">C181</f>
        <v>80</v>
      </c>
      <c r="D182" s="43">
        <f t="shared" si="57"/>
        <v>84</v>
      </c>
      <c r="E182" s="43" t="str">
        <f t="shared" ref="E182:E245" si="58">E181</f>
        <v>YR</v>
      </c>
      <c r="F182" s="106" t="s">
        <v>109</v>
      </c>
      <c r="G182" s="106" t="s">
        <v>95</v>
      </c>
      <c r="H182" s="106" t="s">
        <v>96</v>
      </c>
      <c r="I182" s="106" t="s">
        <v>96</v>
      </c>
      <c r="J182" s="106" t="s">
        <v>2518</v>
      </c>
      <c r="K182" s="106" t="s">
        <v>186</v>
      </c>
      <c r="L182" s="106" t="s">
        <v>1075</v>
      </c>
      <c r="M182" s="106" t="s">
        <v>390</v>
      </c>
      <c r="N182" s="106" t="s">
        <v>851</v>
      </c>
      <c r="O182" s="106"/>
      <c r="P182" s="106" t="s">
        <v>96</v>
      </c>
      <c r="Q182" s="106"/>
      <c r="R182" s="106" t="s">
        <v>96</v>
      </c>
      <c r="S182" s="106" t="s">
        <v>502</v>
      </c>
      <c r="T182" s="106" t="s">
        <v>96</v>
      </c>
      <c r="U182" s="106" t="s">
        <v>560</v>
      </c>
      <c r="V182" s="106" t="s">
        <v>2519</v>
      </c>
      <c r="W182" s="106"/>
      <c r="X182" s="106" t="s">
        <v>2277</v>
      </c>
      <c r="Y182" s="106" t="s">
        <v>808</v>
      </c>
      <c r="Z182" s="106" t="s">
        <v>411</v>
      </c>
      <c r="AA182" s="106"/>
      <c r="AB182" s="106" t="s">
        <v>1420</v>
      </c>
      <c r="AC182" s="106" t="s">
        <v>831</v>
      </c>
      <c r="AD182" s="106" t="s">
        <v>429</v>
      </c>
      <c r="AE182" s="106"/>
      <c r="AF182" s="106" t="s">
        <v>2208</v>
      </c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>
        <v>17.059999999999999</v>
      </c>
      <c r="AY182" s="106">
        <v>17721</v>
      </c>
      <c r="AZ182" s="47">
        <f t="shared" ref="AZ182:AZ184" si="59">IF(G182="R",AY182,"NA")</f>
        <v>17721</v>
      </c>
      <c r="BA182" s="47" t="str">
        <f t="shared" ref="BA182:BA184" si="60">IF(C182&lt;120,CONCATENATE(C182," ", E182),CONCATENATE("120/160"," ",E182))</f>
        <v>80 YR</v>
      </c>
      <c r="BB182" s="43">
        <f t="shared" si="53"/>
        <v>7</v>
      </c>
      <c r="BC182" s="43" t="str">
        <f t="shared" ref="BC182:BC184" si="61">IF(AZ182="NA","NA",TEXT(AZ182/24/60/60,"hh:mm:ss"))</f>
        <v>04:55:21</v>
      </c>
      <c r="BD182" s="43">
        <f t="shared" ref="BD182:BD184" si="62">IF(BB182="NA",0,205-BB182*5)</f>
        <v>170</v>
      </c>
      <c r="BE182" s="48">
        <f t="shared" ref="BE182:BE184" si="63">-(SECOND(BC182-BJ182)/60+MINUTE(BC182-BJ182)+HOUR(BC182-BJ182)*60)</f>
        <v>-40.43333333333333</v>
      </c>
      <c r="BF182" s="49">
        <f t="shared" si="52"/>
        <v>213.56666666666666</v>
      </c>
      <c r="BG182" s="43" t="str">
        <f t="shared" ref="BG182:BG184" si="64">UPPER((CONCATENATE(K182," ",L182)))</f>
        <v>TRINIDAD MENDEZ</v>
      </c>
      <c r="BH182" s="43" t="str">
        <f t="shared" ref="BH182:BH184" si="65">UPPER(CONCATENATE(BG182, " - ",N182))</f>
        <v>TRINIDAD MENDEZ - ALCAZAR DILAILA</v>
      </c>
      <c r="BI182" s="43" t="e">
        <f>VLOOKUP(BG182,Equipos!$A$2:$B$105,2,0)</f>
        <v>#N/A</v>
      </c>
      <c r="BJ182" s="43" t="str">
        <f t="shared" si="54"/>
        <v>04:14:55</v>
      </c>
      <c r="BK182" s="43" t="e">
        <f>VLOOKUP(BG182,'Base Jinetes FEI'!$M$5:$N$341,2,0)</f>
        <v>#N/A</v>
      </c>
      <c r="BL182" s="43" t="e">
        <f>VLOOKUP(BG182,'Base Jinetes FEI'!$M$5:$O$341,3,0)</f>
        <v>#N/A</v>
      </c>
      <c r="BN182" s="43">
        <f t="shared" ref="BN182:BN184" si="66">IF(BF182&gt;1,1,0)</f>
        <v>1</v>
      </c>
      <c r="BO182" s="43">
        <v>182</v>
      </c>
    </row>
    <row r="183" spans="1:67" ht="14.4" customHeight="1" x14ac:dyDescent="0.3">
      <c r="A183" s="43" t="str">
        <f t="shared" si="55"/>
        <v>LLAYLLAY 19 II</v>
      </c>
      <c r="B183" s="43" t="str">
        <f t="shared" si="56"/>
        <v>FEI</v>
      </c>
      <c r="C183" s="43">
        <f t="shared" si="57"/>
        <v>80</v>
      </c>
      <c r="D183" s="43">
        <f t="shared" si="57"/>
        <v>84</v>
      </c>
      <c r="E183" s="43" t="str">
        <f t="shared" si="58"/>
        <v>YR</v>
      </c>
      <c r="F183" s="106" t="s">
        <v>110</v>
      </c>
      <c r="G183" s="106" t="s">
        <v>105</v>
      </c>
      <c r="H183" s="106" t="s">
        <v>96</v>
      </c>
      <c r="I183" s="106" t="s">
        <v>96</v>
      </c>
      <c r="J183" s="106" t="s">
        <v>2520</v>
      </c>
      <c r="K183" s="106" t="s">
        <v>172</v>
      </c>
      <c r="L183" s="106" t="s">
        <v>2521</v>
      </c>
      <c r="M183" s="106" t="s">
        <v>1094</v>
      </c>
      <c r="N183" s="106" t="s">
        <v>1095</v>
      </c>
      <c r="O183" s="106"/>
      <c r="P183" s="106" t="s">
        <v>96</v>
      </c>
      <c r="Q183" s="106"/>
      <c r="R183" s="106" t="s">
        <v>96</v>
      </c>
      <c r="S183" s="106" t="s">
        <v>502</v>
      </c>
      <c r="T183" s="106" t="s">
        <v>96</v>
      </c>
      <c r="U183" s="106" t="s">
        <v>1242</v>
      </c>
      <c r="V183" s="106" t="s">
        <v>694</v>
      </c>
      <c r="W183" s="106"/>
      <c r="X183" s="106" t="s">
        <v>2522</v>
      </c>
      <c r="Y183" s="106" t="s">
        <v>914</v>
      </c>
      <c r="Z183" s="106" t="s">
        <v>2523</v>
      </c>
      <c r="AA183" s="106" t="s">
        <v>266</v>
      </c>
      <c r="AB183" s="106" t="s">
        <v>2524</v>
      </c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>
        <v>15.57</v>
      </c>
      <c r="AY183" s="106">
        <v>14562</v>
      </c>
      <c r="AZ183" s="47" t="str">
        <f t="shared" si="59"/>
        <v>NA</v>
      </c>
      <c r="BA183" s="47" t="str">
        <f t="shared" si="60"/>
        <v>80 YR</v>
      </c>
      <c r="BB183" s="43" t="str">
        <f t="shared" si="53"/>
        <v>NA</v>
      </c>
      <c r="BC183" s="43" t="str">
        <f t="shared" si="61"/>
        <v>NA</v>
      </c>
      <c r="BD183" s="43">
        <f t="shared" si="62"/>
        <v>0</v>
      </c>
      <c r="BE183" s="48" t="e">
        <f t="shared" si="63"/>
        <v>#VALUE!</v>
      </c>
      <c r="BF183" s="49">
        <f t="shared" si="52"/>
        <v>0</v>
      </c>
      <c r="BG183" s="43" t="str">
        <f t="shared" si="64"/>
        <v>JOSEFINA CAPUTO</v>
      </c>
      <c r="BH183" s="43" t="str">
        <f t="shared" si="65"/>
        <v>JOSEFINA CAPUTO - FADAR HADIN</v>
      </c>
      <c r="BI183" s="43" t="e">
        <f>VLOOKUP(BG183,Equipos!$A$2:$B$105,2,0)</f>
        <v>#N/A</v>
      </c>
      <c r="BJ183" s="43" t="str">
        <f t="shared" si="54"/>
        <v>04:14:55</v>
      </c>
      <c r="BK183" s="43" t="e">
        <f>VLOOKUP(BG183,'Base Jinetes FEI'!$M$5:$N$341,2,0)</f>
        <v>#N/A</v>
      </c>
      <c r="BL183" s="43" t="e">
        <f>VLOOKUP(BG183,'Base Jinetes FEI'!$M$5:$O$341,3,0)</f>
        <v>#N/A</v>
      </c>
      <c r="BN183" s="43">
        <f t="shared" si="66"/>
        <v>0</v>
      </c>
      <c r="BO183" s="43">
        <v>183</v>
      </c>
    </row>
    <row r="184" spans="1:67" ht="14.4" customHeight="1" x14ac:dyDescent="0.3">
      <c r="A184" s="43" t="str">
        <f t="shared" si="55"/>
        <v>LLAYLLAY 19 II</v>
      </c>
      <c r="B184" s="43" t="str">
        <f t="shared" si="56"/>
        <v>FEI</v>
      </c>
      <c r="C184" s="43">
        <f t="shared" si="57"/>
        <v>80</v>
      </c>
      <c r="D184" s="43">
        <f t="shared" si="57"/>
        <v>84</v>
      </c>
      <c r="E184" s="43" t="str">
        <f t="shared" si="58"/>
        <v>YR</v>
      </c>
      <c r="F184" s="106" t="s">
        <v>117</v>
      </c>
      <c r="G184" s="106" t="s">
        <v>105</v>
      </c>
      <c r="H184" s="106" t="s">
        <v>96</v>
      </c>
      <c r="I184" s="106" t="s">
        <v>96</v>
      </c>
      <c r="J184" s="106" t="s">
        <v>2525</v>
      </c>
      <c r="K184" s="106" t="s">
        <v>172</v>
      </c>
      <c r="L184" s="106" t="s">
        <v>176</v>
      </c>
      <c r="M184" s="106" t="s">
        <v>2526</v>
      </c>
      <c r="N184" s="106" t="s">
        <v>67</v>
      </c>
      <c r="O184" s="106"/>
      <c r="P184" s="106" t="s">
        <v>96</v>
      </c>
      <c r="Q184" s="106"/>
      <c r="R184" s="106" t="s">
        <v>96</v>
      </c>
      <c r="S184" s="106" t="s">
        <v>97</v>
      </c>
      <c r="T184" s="106" t="s">
        <v>96</v>
      </c>
      <c r="U184" s="106" t="s">
        <v>861</v>
      </c>
      <c r="V184" s="106" t="s">
        <v>2527</v>
      </c>
      <c r="W184" s="106" t="s">
        <v>266</v>
      </c>
      <c r="X184" s="106" t="s">
        <v>2528</v>
      </c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>
        <v>17.68</v>
      </c>
      <c r="AY184" s="106">
        <v>7125</v>
      </c>
      <c r="AZ184" s="47" t="str">
        <f t="shared" si="59"/>
        <v>NA</v>
      </c>
      <c r="BA184" s="47" t="str">
        <f t="shared" si="60"/>
        <v>80 YR</v>
      </c>
      <c r="BB184" s="43" t="str">
        <f t="shared" si="53"/>
        <v>NA</v>
      </c>
      <c r="BC184" s="43" t="str">
        <f t="shared" si="61"/>
        <v>NA</v>
      </c>
      <c r="BD184" s="43">
        <f t="shared" si="62"/>
        <v>0</v>
      </c>
      <c r="BE184" s="48" t="e">
        <f t="shared" si="63"/>
        <v>#VALUE!</v>
      </c>
      <c r="BF184" s="49">
        <f t="shared" si="52"/>
        <v>0</v>
      </c>
      <c r="BG184" s="43" t="str">
        <f t="shared" si="64"/>
        <v>JOSEFINA BACHELET COTO</v>
      </c>
      <c r="BH184" s="43" t="str">
        <f t="shared" si="65"/>
        <v>JOSEFINA BACHELET COTO - CZ SARAI</v>
      </c>
      <c r="BI184" s="43" t="e">
        <f>VLOOKUP(BG184,Equipos!$A$2:$B$105,2,0)</f>
        <v>#N/A</v>
      </c>
      <c r="BJ184" s="43" t="str">
        <f>BJ185</f>
        <v>04:14:55</v>
      </c>
      <c r="BK184" s="43" t="e">
        <f>VLOOKUP(BG184,'Base Jinetes FEI'!$M$5:$N$341,2,0)</f>
        <v>#N/A</v>
      </c>
      <c r="BL184" s="43" t="e">
        <f>VLOOKUP(BG184,'Base Jinetes FEI'!$M$5:$O$341,3,0)</f>
        <v>#N/A</v>
      </c>
      <c r="BN184" s="43">
        <f t="shared" si="66"/>
        <v>0</v>
      </c>
      <c r="BO184" s="43">
        <v>184</v>
      </c>
    </row>
    <row r="185" spans="1:67" ht="14.4" customHeight="1" x14ac:dyDescent="0.3">
      <c r="A185" s="43" t="str">
        <f t="shared" si="55"/>
        <v>LLAYLLAY 19 II</v>
      </c>
      <c r="B185" s="43" t="s">
        <v>53</v>
      </c>
      <c r="C185" s="43">
        <f t="shared" si="57"/>
        <v>80</v>
      </c>
      <c r="D185" s="43">
        <f t="shared" si="57"/>
        <v>84</v>
      </c>
      <c r="E185" s="43" t="s">
        <v>51</v>
      </c>
      <c r="F185" s="111" t="s">
        <v>106</v>
      </c>
      <c r="G185" s="112" t="s">
        <v>95</v>
      </c>
      <c r="H185" s="113" t="s">
        <v>96</v>
      </c>
      <c r="I185" s="113" t="s">
        <v>96</v>
      </c>
      <c r="J185" s="112"/>
      <c r="K185" s="111" t="s">
        <v>179</v>
      </c>
      <c r="L185" s="112" t="s">
        <v>181</v>
      </c>
      <c r="M185" s="112"/>
      <c r="N185" s="112" t="s">
        <v>231</v>
      </c>
      <c r="O185" s="113"/>
      <c r="P185" s="113" t="s">
        <v>96</v>
      </c>
      <c r="Q185" s="113"/>
      <c r="R185" s="113" t="s">
        <v>96</v>
      </c>
      <c r="S185" s="112" t="s">
        <v>97</v>
      </c>
      <c r="T185" s="113" t="s">
        <v>96</v>
      </c>
      <c r="U185" s="113" t="s">
        <v>2595</v>
      </c>
      <c r="V185" s="113" t="s">
        <v>2596</v>
      </c>
      <c r="W185" s="113" t="s">
        <v>2597</v>
      </c>
      <c r="X185" s="115" t="s">
        <v>2598</v>
      </c>
      <c r="Y185" s="115" t="s">
        <v>2599</v>
      </c>
      <c r="Z185" s="115" t="s">
        <v>2600</v>
      </c>
      <c r="AA185" s="112"/>
      <c r="AB185" s="112" t="s">
        <v>2601</v>
      </c>
      <c r="AC185" s="112" t="s">
        <v>2602</v>
      </c>
      <c r="AD185" s="112" t="s">
        <v>2603</v>
      </c>
      <c r="AE185" s="115" t="s">
        <v>2604</v>
      </c>
      <c r="AF185" s="115" t="s">
        <v>2605</v>
      </c>
      <c r="AG185" s="115" t="s">
        <v>2606</v>
      </c>
      <c r="AH185" s="112"/>
      <c r="AI185" s="112" t="s">
        <v>2607</v>
      </c>
      <c r="AJ185" s="112" t="s">
        <v>2608</v>
      </c>
      <c r="AK185" s="112" t="s">
        <v>2609</v>
      </c>
      <c r="AL185" s="115" t="s">
        <v>933</v>
      </c>
      <c r="AM185" s="115" t="s">
        <v>933</v>
      </c>
      <c r="AN185" s="115" t="s">
        <v>2610</v>
      </c>
      <c r="AO185" s="112"/>
      <c r="AP185" s="112"/>
      <c r="AQ185" s="112"/>
      <c r="AR185" s="112"/>
      <c r="AS185" s="115"/>
      <c r="AT185" s="115"/>
      <c r="AU185" s="115"/>
      <c r="AV185" s="112"/>
      <c r="AW185" s="113">
        <v>19.77</v>
      </c>
      <c r="AX185" s="113">
        <v>19.77</v>
      </c>
      <c r="AY185" s="113">
        <v>15295</v>
      </c>
      <c r="AZ185" s="47">
        <f t="shared" ref="AZ185:AZ238" si="67">IF(G185="R",AY185,"NA")</f>
        <v>15295</v>
      </c>
      <c r="BA185" s="47" t="str">
        <f t="shared" ref="BA185:BA216" si="68">IF(C185&lt;120,CONCATENATE(C185," ", E185),CONCATENATE("120/160"," ",E185))</f>
        <v>80 AD</v>
      </c>
      <c r="BB185" s="43">
        <f t="shared" si="53"/>
        <v>1</v>
      </c>
      <c r="BC185" s="43" t="str">
        <f t="shared" ref="BC185:BC238" si="69">IF(AZ185="NA","NA",TEXT(AZ185/24/60/60,"hh:mm:ss"))</f>
        <v>04:14:55</v>
      </c>
      <c r="BD185" s="43">
        <f t="shared" ref="BD185:BD238" si="70">IF(BB185="NA",0,205-BB185*5)</f>
        <v>200</v>
      </c>
      <c r="BE185" s="48">
        <f t="shared" ref="BE185:BE238" si="71">-(SECOND(BC185-BJ185)/60+MINUTE(BC185-BJ185)+HOUR(BC185-BJ185)*60)</f>
        <v>0</v>
      </c>
      <c r="BF185" s="49">
        <f t="shared" si="52"/>
        <v>284</v>
      </c>
      <c r="BG185" s="43" t="str">
        <f t="shared" ref="BG185:BG238" si="72">UPPER((CONCATENATE(K185," ",L185)))</f>
        <v>RICARDO THOMSEN</v>
      </c>
      <c r="BH185" s="43" t="str">
        <f t="shared" ref="BH185:BH238" si="73">UPPER(CONCATENATE(BG185, " - ",N185))</f>
        <v>RICARDO THOMSEN - ZAGAL</v>
      </c>
      <c r="BI185" s="43" t="e">
        <f>VLOOKUP(BG185,Equipos!$A$2:$B$105,2,0)</f>
        <v>#N/A</v>
      </c>
      <c r="BJ185" s="43" t="str">
        <f t="shared" ref="BJ185:BJ238" si="74">IF(BB185=1,BC185,BJ184)</f>
        <v>04:14:55</v>
      </c>
      <c r="BK185" s="43" t="e">
        <f>VLOOKUP(BG185,'Base Jinetes FEI'!$M$5:$N$341,2,0)</f>
        <v>#N/A</v>
      </c>
      <c r="BL185" s="43" t="e">
        <f>VLOOKUP(BG185,'Base Jinetes FEI'!$M$5:$O$341,3,0)</f>
        <v>#N/A</v>
      </c>
      <c r="BN185" s="43">
        <f t="shared" ref="BN185:BN238" si="75">IF(BF185&gt;1,1,0)</f>
        <v>1</v>
      </c>
      <c r="BO185" s="43">
        <v>185</v>
      </c>
    </row>
    <row r="186" spans="1:67" ht="14.4" customHeight="1" x14ac:dyDescent="0.3">
      <c r="A186" s="43" t="str">
        <f t="shared" si="55"/>
        <v>LLAYLLAY 19 II</v>
      </c>
      <c r="B186" s="43" t="str">
        <f t="shared" si="56"/>
        <v>NAC</v>
      </c>
      <c r="C186" s="43">
        <f t="shared" si="57"/>
        <v>80</v>
      </c>
      <c r="D186" s="43">
        <f t="shared" si="57"/>
        <v>84</v>
      </c>
      <c r="E186" s="43" t="str">
        <f t="shared" si="58"/>
        <v>AD</v>
      </c>
      <c r="F186" s="111" t="s">
        <v>107</v>
      </c>
      <c r="G186" s="112" t="s">
        <v>95</v>
      </c>
      <c r="H186" s="113" t="s">
        <v>96</v>
      </c>
      <c r="I186" s="113" t="s">
        <v>96</v>
      </c>
      <c r="J186" s="112" t="s">
        <v>2611</v>
      </c>
      <c r="K186" s="114" t="s">
        <v>2612</v>
      </c>
      <c r="L186" s="112" t="s">
        <v>2613</v>
      </c>
      <c r="M186" s="112" t="s">
        <v>2614</v>
      </c>
      <c r="N186" s="112" t="s">
        <v>2615</v>
      </c>
      <c r="O186" s="113"/>
      <c r="P186" s="113" t="s">
        <v>96</v>
      </c>
      <c r="Q186" s="113"/>
      <c r="R186" s="113" t="s">
        <v>96</v>
      </c>
      <c r="S186" s="112" t="s">
        <v>97</v>
      </c>
      <c r="T186" s="113" t="s">
        <v>96</v>
      </c>
      <c r="U186" s="113" t="s">
        <v>2595</v>
      </c>
      <c r="V186" s="113" t="s">
        <v>2616</v>
      </c>
      <c r="W186" s="113" t="s">
        <v>2617</v>
      </c>
      <c r="X186" s="115" t="s">
        <v>2618</v>
      </c>
      <c r="Y186" s="115" t="s">
        <v>2619</v>
      </c>
      <c r="Z186" s="115" t="s">
        <v>2620</v>
      </c>
      <c r="AA186" s="112"/>
      <c r="AB186" s="112" t="s">
        <v>2621</v>
      </c>
      <c r="AC186" s="112" t="s">
        <v>2622</v>
      </c>
      <c r="AD186" s="112" t="s">
        <v>2623</v>
      </c>
      <c r="AE186" s="115" t="s">
        <v>1178</v>
      </c>
      <c r="AF186" s="115" t="s">
        <v>2624</v>
      </c>
      <c r="AG186" s="115" t="s">
        <v>514</v>
      </c>
      <c r="AH186" s="112"/>
      <c r="AI186" s="112" t="s">
        <v>2625</v>
      </c>
      <c r="AJ186" s="112" t="s">
        <v>2626</v>
      </c>
      <c r="AK186" s="112" t="s">
        <v>2627</v>
      </c>
      <c r="AL186" s="115" t="s">
        <v>2628</v>
      </c>
      <c r="AM186" s="115" t="s">
        <v>2628</v>
      </c>
      <c r="AN186" s="115" t="s">
        <v>2629</v>
      </c>
      <c r="AO186" s="112"/>
      <c r="AP186" s="112"/>
      <c r="AQ186" s="112"/>
      <c r="AR186" s="112"/>
      <c r="AS186" s="115"/>
      <c r="AT186" s="115"/>
      <c r="AU186" s="115"/>
      <c r="AV186" s="112"/>
      <c r="AW186" s="113">
        <v>18.12</v>
      </c>
      <c r="AX186" s="113">
        <v>18.12</v>
      </c>
      <c r="AY186" s="113">
        <v>16690</v>
      </c>
      <c r="AZ186" s="47">
        <f t="shared" si="67"/>
        <v>16690</v>
      </c>
      <c r="BA186" s="47" t="str">
        <f t="shared" si="68"/>
        <v>80 AD</v>
      </c>
      <c r="BB186" s="43">
        <f t="shared" si="53"/>
        <v>2</v>
      </c>
      <c r="BC186" s="43" t="str">
        <f t="shared" si="69"/>
        <v>04:38:10</v>
      </c>
      <c r="BD186" s="43">
        <f t="shared" si="70"/>
        <v>195</v>
      </c>
      <c r="BE186" s="48">
        <f t="shared" si="71"/>
        <v>-23.25</v>
      </c>
      <c r="BF186" s="49">
        <f t="shared" si="52"/>
        <v>255.75</v>
      </c>
      <c r="BG186" s="43" t="str">
        <f t="shared" si="72"/>
        <v>CARLOS  SILVA ESCOBAR</v>
      </c>
      <c r="BH186" s="43" t="str">
        <f t="shared" si="73"/>
        <v>CARLOS  SILVA ESCOBAR - HADY</v>
      </c>
      <c r="BI186" s="43" t="e">
        <f>VLOOKUP(BG186,Equipos!$A$2:$B$105,2,0)</f>
        <v>#N/A</v>
      </c>
      <c r="BJ186" s="43" t="str">
        <f t="shared" si="74"/>
        <v>04:14:55</v>
      </c>
      <c r="BK186" s="43" t="e">
        <f>VLOOKUP(BG186,'Base Jinetes FEI'!$M$5:$N$341,2,0)</f>
        <v>#N/A</v>
      </c>
      <c r="BL186" s="43" t="e">
        <f>VLOOKUP(BG186,'Base Jinetes FEI'!$M$5:$O$341,3,0)</f>
        <v>#N/A</v>
      </c>
      <c r="BN186" s="43">
        <f t="shared" si="75"/>
        <v>1</v>
      </c>
      <c r="BO186" s="43">
        <v>186</v>
      </c>
    </row>
    <row r="187" spans="1:67" ht="14.4" customHeight="1" x14ac:dyDescent="0.3">
      <c r="A187" s="43" t="str">
        <f t="shared" si="55"/>
        <v>LLAYLLAY 19 II</v>
      </c>
      <c r="B187" s="43" t="str">
        <f t="shared" si="56"/>
        <v>NAC</v>
      </c>
      <c r="C187" s="43">
        <f t="shared" si="57"/>
        <v>80</v>
      </c>
      <c r="D187" s="43">
        <f t="shared" si="57"/>
        <v>84</v>
      </c>
      <c r="E187" s="43" t="str">
        <f t="shared" si="58"/>
        <v>AD</v>
      </c>
      <c r="F187" s="111" t="s">
        <v>109</v>
      </c>
      <c r="G187" s="112" t="s">
        <v>95</v>
      </c>
      <c r="H187" s="113" t="s">
        <v>96</v>
      </c>
      <c r="I187" s="113" t="s">
        <v>96</v>
      </c>
      <c r="J187" s="112"/>
      <c r="K187" s="111" t="s">
        <v>132</v>
      </c>
      <c r="L187" s="112" t="s">
        <v>2630</v>
      </c>
      <c r="M187" s="112"/>
      <c r="N187" s="112" t="s">
        <v>2631</v>
      </c>
      <c r="O187" s="113"/>
      <c r="P187" s="113" t="s">
        <v>96</v>
      </c>
      <c r="Q187" s="113"/>
      <c r="R187" s="113" t="s">
        <v>96</v>
      </c>
      <c r="S187" s="112" t="s">
        <v>97</v>
      </c>
      <c r="T187" s="113" t="s">
        <v>96</v>
      </c>
      <c r="U187" s="113" t="s">
        <v>2595</v>
      </c>
      <c r="V187" s="113" t="s">
        <v>2632</v>
      </c>
      <c r="W187" s="113" t="s">
        <v>2633</v>
      </c>
      <c r="X187" s="115" t="s">
        <v>1161</v>
      </c>
      <c r="Y187" s="115" t="s">
        <v>539</v>
      </c>
      <c r="Z187" s="115" t="s">
        <v>2634</v>
      </c>
      <c r="AA187" s="112"/>
      <c r="AB187" s="112" t="s">
        <v>2635</v>
      </c>
      <c r="AC187" s="112" t="s">
        <v>2636</v>
      </c>
      <c r="AD187" s="112" t="s">
        <v>2637</v>
      </c>
      <c r="AE187" s="115" t="s">
        <v>2638</v>
      </c>
      <c r="AF187" s="115" t="s">
        <v>2639</v>
      </c>
      <c r="AG187" s="115" t="s">
        <v>2640</v>
      </c>
      <c r="AH187" s="112"/>
      <c r="AI187" s="112" t="s">
        <v>2641</v>
      </c>
      <c r="AJ187" s="112" t="s">
        <v>2642</v>
      </c>
      <c r="AK187" s="112" t="s">
        <v>2643</v>
      </c>
      <c r="AL187" s="115" t="s">
        <v>2644</v>
      </c>
      <c r="AM187" s="115" t="s">
        <v>2644</v>
      </c>
      <c r="AN187" s="115" t="s">
        <v>2645</v>
      </c>
      <c r="AO187" s="112"/>
      <c r="AP187" s="112"/>
      <c r="AQ187" s="112"/>
      <c r="AR187" s="112"/>
      <c r="AS187" s="115"/>
      <c r="AT187" s="115"/>
      <c r="AU187" s="115"/>
      <c r="AV187" s="112"/>
      <c r="AW187" s="113">
        <v>16.64</v>
      </c>
      <c r="AX187" s="113">
        <v>16.64</v>
      </c>
      <c r="AY187" s="113">
        <v>18173</v>
      </c>
      <c r="AZ187" s="47">
        <f t="shared" si="67"/>
        <v>18173</v>
      </c>
      <c r="BA187" s="47" t="str">
        <f t="shared" si="68"/>
        <v>80 AD</v>
      </c>
      <c r="BB187" s="43">
        <f t="shared" si="53"/>
        <v>9</v>
      </c>
      <c r="BC187" s="43" t="str">
        <f t="shared" si="69"/>
        <v>05:02:53</v>
      </c>
      <c r="BD187" s="43">
        <f t="shared" si="70"/>
        <v>160</v>
      </c>
      <c r="BE187" s="48">
        <f t="shared" si="71"/>
        <v>-47.966666666666669</v>
      </c>
      <c r="BF187" s="49">
        <f t="shared" si="52"/>
        <v>196.03333333333333</v>
      </c>
      <c r="BG187" s="43" t="str">
        <f t="shared" si="72"/>
        <v>FRANCISCO VERGARA</v>
      </c>
      <c r="BH187" s="43" t="str">
        <f t="shared" si="73"/>
        <v>FRANCISCO VERGARA - VIUDA NEGRA</v>
      </c>
      <c r="BI187" s="43" t="e">
        <f>VLOOKUP(BG187,Equipos!$A$2:$B$105,2,0)</f>
        <v>#N/A</v>
      </c>
      <c r="BJ187" s="43" t="str">
        <f t="shared" si="74"/>
        <v>04:14:55</v>
      </c>
      <c r="BK187" s="43" t="e">
        <f>VLOOKUP(BG187,'Base Jinetes FEI'!$M$5:$N$341,2,0)</f>
        <v>#N/A</v>
      </c>
      <c r="BL187" s="43" t="e">
        <f>VLOOKUP(BG187,'Base Jinetes FEI'!$M$5:$O$341,3,0)</f>
        <v>#N/A</v>
      </c>
      <c r="BN187" s="43">
        <f t="shared" si="75"/>
        <v>1</v>
      </c>
      <c r="BO187" s="43">
        <v>187</v>
      </c>
    </row>
    <row r="188" spans="1:67" ht="14.4" customHeight="1" x14ac:dyDescent="0.3">
      <c r="A188" s="43" t="str">
        <f t="shared" si="55"/>
        <v>LLAYLLAY 19 II</v>
      </c>
      <c r="B188" s="43" t="str">
        <f t="shared" si="56"/>
        <v>NAC</v>
      </c>
      <c r="C188" s="43">
        <f t="shared" si="57"/>
        <v>80</v>
      </c>
      <c r="D188" s="43">
        <f t="shared" si="57"/>
        <v>84</v>
      </c>
      <c r="E188" s="43" t="str">
        <f t="shared" si="58"/>
        <v>AD</v>
      </c>
      <c r="F188" s="111" t="s">
        <v>110</v>
      </c>
      <c r="G188" s="112" t="s">
        <v>95</v>
      </c>
      <c r="H188" s="113" t="s">
        <v>96</v>
      </c>
      <c r="I188" s="113" t="s">
        <v>96</v>
      </c>
      <c r="J188" s="112" t="s">
        <v>1422</v>
      </c>
      <c r="K188" s="111" t="s">
        <v>138</v>
      </c>
      <c r="L188" s="112" t="s">
        <v>1423</v>
      </c>
      <c r="M188" s="112"/>
      <c r="N188" s="112" t="s">
        <v>1915</v>
      </c>
      <c r="O188" s="113"/>
      <c r="P188" s="113" t="s">
        <v>96</v>
      </c>
      <c r="Q188" s="113"/>
      <c r="R188" s="113" t="s">
        <v>96</v>
      </c>
      <c r="S188" s="112" t="s">
        <v>97</v>
      </c>
      <c r="T188" s="113" t="s">
        <v>96</v>
      </c>
      <c r="U188" s="113" t="s">
        <v>2595</v>
      </c>
      <c r="V188" s="113" t="s">
        <v>2646</v>
      </c>
      <c r="W188" s="113" t="s">
        <v>2647</v>
      </c>
      <c r="X188" s="115" t="s">
        <v>632</v>
      </c>
      <c r="Y188" s="115" t="s">
        <v>1752</v>
      </c>
      <c r="Z188" s="115" t="s">
        <v>2648</v>
      </c>
      <c r="AA188" s="112"/>
      <c r="AB188" s="112" t="s">
        <v>2649</v>
      </c>
      <c r="AC188" s="112" t="s">
        <v>2650</v>
      </c>
      <c r="AD188" s="112" t="s">
        <v>2651</v>
      </c>
      <c r="AE188" s="115" t="s">
        <v>2652</v>
      </c>
      <c r="AF188" s="115" t="s">
        <v>1042</v>
      </c>
      <c r="AG188" s="115" t="s">
        <v>2653</v>
      </c>
      <c r="AH188" s="112"/>
      <c r="AI188" s="112" t="s">
        <v>2654</v>
      </c>
      <c r="AJ188" s="112" t="s">
        <v>2655</v>
      </c>
      <c r="AK188" s="112" t="s">
        <v>2656</v>
      </c>
      <c r="AL188" s="115" t="s">
        <v>2657</v>
      </c>
      <c r="AM188" s="115" t="s">
        <v>2657</v>
      </c>
      <c r="AN188" s="115" t="s">
        <v>2658</v>
      </c>
      <c r="AO188" s="112"/>
      <c r="AP188" s="112"/>
      <c r="AQ188" s="112"/>
      <c r="AR188" s="112"/>
      <c r="AS188" s="115"/>
      <c r="AT188" s="115"/>
      <c r="AU188" s="115"/>
      <c r="AV188" s="112"/>
      <c r="AW188" s="113">
        <v>15.66</v>
      </c>
      <c r="AX188" s="113">
        <v>15.66</v>
      </c>
      <c r="AY188" s="113">
        <v>19310</v>
      </c>
      <c r="AZ188" s="47">
        <f t="shared" si="67"/>
        <v>19310</v>
      </c>
      <c r="BA188" s="47" t="str">
        <f t="shared" si="68"/>
        <v>80 AD</v>
      </c>
      <c r="BB188" s="43">
        <f t="shared" si="53"/>
        <v>10</v>
      </c>
      <c r="BC188" s="43" t="str">
        <f t="shared" si="69"/>
        <v>05:21:50</v>
      </c>
      <c r="BD188" s="43">
        <f t="shared" si="70"/>
        <v>155</v>
      </c>
      <c r="BE188" s="48">
        <f t="shared" si="71"/>
        <v>-66.916666666666671</v>
      </c>
      <c r="BF188" s="49">
        <f t="shared" si="52"/>
        <v>172.08333333333331</v>
      </c>
      <c r="BG188" s="43" t="str">
        <f t="shared" si="72"/>
        <v>CRISTOBAL BELTRAMIN</v>
      </c>
      <c r="BH188" s="43" t="str">
        <f t="shared" si="73"/>
        <v>CRISTOBAL BELTRAMIN - TAQUILLERA</v>
      </c>
      <c r="BI188" s="43" t="e">
        <f>VLOOKUP(BG188,Equipos!$A$2:$B$105,2,0)</f>
        <v>#N/A</v>
      </c>
      <c r="BJ188" s="43" t="str">
        <f t="shared" si="74"/>
        <v>04:14:55</v>
      </c>
      <c r="BK188" s="43" t="e">
        <f>VLOOKUP(BG188,'Base Jinetes FEI'!$M$5:$N$341,2,0)</f>
        <v>#N/A</v>
      </c>
      <c r="BL188" s="43" t="e">
        <f>VLOOKUP(BG188,'Base Jinetes FEI'!$M$5:$O$341,3,0)</f>
        <v>#N/A</v>
      </c>
      <c r="BN188" s="43">
        <f t="shared" si="75"/>
        <v>1</v>
      </c>
      <c r="BO188" s="43">
        <v>188</v>
      </c>
    </row>
    <row r="189" spans="1:67" ht="14.4" customHeight="1" x14ac:dyDescent="0.3">
      <c r="A189" s="43" t="str">
        <f t="shared" si="55"/>
        <v>LLAYLLAY 19 II</v>
      </c>
      <c r="B189" s="43" t="str">
        <f t="shared" si="56"/>
        <v>NAC</v>
      </c>
      <c r="C189" s="43">
        <f t="shared" si="57"/>
        <v>80</v>
      </c>
      <c r="D189" s="43">
        <f t="shared" si="57"/>
        <v>84</v>
      </c>
      <c r="E189" s="43" t="str">
        <f t="shared" si="58"/>
        <v>AD</v>
      </c>
      <c r="F189" s="111" t="s">
        <v>117</v>
      </c>
      <c r="G189" s="112" t="s">
        <v>95</v>
      </c>
      <c r="H189" s="113" t="s">
        <v>96</v>
      </c>
      <c r="I189" s="113" t="s">
        <v>96</v>
      </c>
      <c r="J189" s="112"/>
      <c r="K189" s="111" t="s">
        <v>2659</v>
      </c>
      <c r="L189" s="112" t="s">
        <v>2660</v>
      </c>
      <c r="M189" s="112"/>
      <c r="N189" s="112" t="s">
        <v>2661</v>
      </c>
      <c r="O189" s="113"/>
      <c r="P189" s="113" t="s">
        <v>96</v>
      </c>
      <c r="Q189" s="113"/>
      <c r="R189" s="113" t="s">
        <v>96</v>
      </c>
      <c r="S189" s="112" t="s">
        <v>97</v>
      </c>
      <c r="T189" s="113" t="s">
        <v>96</v>
      </c>
      <c r="U189" s="113" t="s">
        <v>2595</v>
      </c>
      <c r="V189" s="113" t="s">
        <v>2662</v>
      </c>
      <c r="W189" s="113" t="s">
        <v>2663</v>
      </c>
      <c r="X189" s="115" t="s">
        <v>2664</v>
      </c>
      <c r="Y189" s="115" t="s">
        <v>2665</v>
      </c>
      <c r="Z189" s="115" t="s">
        <v>2666</v>
      </c>
      <c r="AA189" s="112"/>
      <c r="AB189" s="112" t="s">
        <v>2667</v>
      </c>
      <c r="AC189" s="112" t="s">
        <v>2668</v>
      </c>
      <c r="AD189" s="112" t="s">
        <v>2669</v>
      </c>
      <c r="AE189" s="115" t="s">
        <v>249</v>
      </c>
      <c r="AF189" s="115" t="s">
        <v>2670</v>
      </c>
      <c r="AG189" s="115" t="s">
        <v>2671</v>
      </c>
      <c r="AH189" s="112"/>
      <c r="AI189" s="112" t="s">
        <v>2672</v>
      </c>
      <c r="AJ189" s="112" t="s">
        <v>2673</v>
      </c>
      <c r="AK189" s="112" t="s">
        <v>2674</v>
      </c>
      <c r="AL189" s="115" t="s">
        <v>540</v>
      </c>
      <c r="AM189" s="115" t="s">
        <v>540</v>
      </c>
      <c r="AN189" s="115" t="s">
        <v>2675</v>
      </c>
      <c r="AO189" s="112"/>
      <c r="AP189" s="112"/>
      <c r="AQ189" s="112"/>
      <c r="AR189" s="112"/>
      <c r="AS189" s="115"/>
      <c r="AT189" s="115"/>
      <c r="AU189" s="115"/>
      <c r="AV189" s="112"/>
      <c r="AW189" s="113">
        <v>15.31</v>
      </c>
      <c r="AX189" s="113">
        <v>15.31</v>
      </c>
      <c r="AY189" s="113">
        <v>19752</v>
      </c>
      <c r="AZ189" s="47">
        <f t="shared" si="67"/>
        <v>19752</v>
      </c>
      <c r="BA189" s="47" t="str">
        <f t="shared" si="68"/>
        <v>80 AD</v>
      </c>
      <c r="BB189" s="43">
        <f t="shared" si="53"/>
        <v>11</v>
      </c>
      <c r="BC189" s="43" t="str">
        <f t="shared" si="69"/>
        <v>05:29:12</v>
      </c>
      <c r="BD189" s="43">
        <f t="shared" si="70"/>
        <v>150</v>
      </c>
      <c r="BE189" s="48">
        <f t="shared" si="71"/>
        <v>-74.283333333333331</v>
      </c>
      <c r="BF189" s="49">
        <f t="shared" si="52"/>
        <v>159.71666666666667</v>
      </c>
      <c r="BG189" s="43" t="str">
        <f t="shared" si="72"/>
        <v>RODRIGO MOREIRA</v>
      </c>
      <c r="BH189" s="43" t="str">
        <f t="shared" si="73"/>
        <v>RODRIGO MOREIRA - RAISA</v>
      </c>
      <c r="BI189" s="43" t="e">
        <f>VLOOKUP(BG189,Equipos!$A$2:$B$105,2,0)</f>
        <v>#N/A</v>
      </c>
      <c r="BJ189" s="43" t="str">
        <f t="shared" si="74"/>
        <v>04:14:55</v>
      </c>
      <c r="BK189" s="43" t="e">
        <f>VLOOKUP(BG189,'Base Jinetes FEI'!$M$5:$N$341,2,0)</f>
        <v>#N/A</v>
      </c>
      <c r="BL189" s="43" t="e">
        <f>VLOOKUP(BG189,'Base Jinetes FEI'!$M$5:$O$341,3,0)</f>
        <v>#N/A</v>
      </c>
      <c r="BN189" s="43">
        <f t="shared" si="75"/>
        <v>1</v>
      </c>
      <c r="BO189" s="43">
        <v>189</v>
      </c>
    </row>
    <row r="190" spans="1:67" ht="14.4" customHeight="1" x14ac:dyDescent="0.3">
      <c r="A190" s="43" t="str">
        <f t="shared" si="55"/>
        <v>LLAYLLAY 19 II</v>
      </c>
      <c r="B190" s="43" t="str">
        <f t="shared" si="56"/>
        <v>NAC</v>
      </c>
      <c r="C190" s="43">
        <f t="shared" si="57"/>
        <v>80</v>
      </c>
      <c r="D190" s="43">
        <f t="shared" si="57"/>
        <v>84</v>
      </c>
      <c r="E190" s="43" t="str">
        <f t="shared" si="58"/>
        <v>AD</v>
      </c>
      <c r="F190" s="111" t="s">
        <v>122</v>
      </c>
      <c r="G190" s="112" t="s">
        <v>95</v>
      </c>
      <c r="H190" s="113" t="s">
        <v>96</v>
      </c>
      <c r="I190" s="113" t="s">
        <v>96</v>
      </c>
      <c r="J190" s="112"/>
      <c r="K190" s="111" t="s">
        <v>2676</v>
      </c>
      <c r="L190" s="112" t="s">
        <v>2677</v>
      </c>
      <c r="M190" s="112"/>
      <c r="N190" s="112" t="s">
        <v>2678</v>
      </c>
      <c r="O190" s="113"/>
      <c r="P190" s="113" t="s">
        <v>96</v>
      </c>
      <c r="Q190" s="113"/>
      <c r="R190" s="113" t="s">
        <v>96</v>
      </c>
      <c r="S190" s="112" t="s">
        <v>2501</v>
      </c>
      <c r="T190" s="113" t="s">
        <v>96</v>
      </c>
      <c r="U190" s="113" t="s">
        <v>2595</v>
      </c>
      <c r="V190" s="113" t="s">
        <v>2679</v>
      </c>
      <c r="W190" s="113" t="s">
        <v>2680</v>
      </c>
      <c r="X190" s="115" t="s">
        <v>520</v>
      </c>
      <c r="Y190" s="115" t="s">
        <v>784</v>
      </c>
      <c r="Z190" s="115" t="s">
        <v>2681</v>
      </c>
      <c r="AA190" s="112"/>
      <c r="AB190" s="112" t="s">
        <v>2682</v>
      </c>
      <c r="AC190" s="112" t="s">
        <v>2683</v>
      </c>
      <c r="AD190" s="112" t="s">
        <v>2684</v>
      </c>
      <c r="AE190" s="115" t="s">
        <v>919</v>
      </c>
      <c r="AF190" s="115" t="s">
        <v>766</v>
      </c>
      <c r="AG190" s="115" t="s">
        <v>2685</v>
      </c>
      <c r="AH190" s="112"/>
      <c r="AI190" s="112" t="s">
        <v>2686</v>
      </c>
      <c r="AJ190" s="112" t="s">
        <v>2687</v>
      </c>
      <c r="AK190" s="112" t="s">
        <v>2688</v>
      </c>
      <c r="AL190" s="115" t="s">
        <v>591</v>
      </c>
      <c r="AM190" s="115" t="s">
        <v>591</v>
      </c>
      <c r="AN190" s="115" t="s">
        <v>2689</v>
      </c>
      <c r="AO190" s="112"/>
      <c r="AP190" s="112"/>
      <c r="AQ190" s="112"/>
      <c r="AR190" s="112"/>
      <c r="AS190" s="115"/>
      <c r="AT190" s="115"/>
      <c r="AU190" s="115"/>
      <c r="AV190" s="112"/>
      <c r="AW190" s="113">
        <v>15.31</v>
      </c>
      <c r="AX190" s="113">
        <v>15.31</v>
      </c>
      <c r="AY190" s="113">
        <v>19756</v>
      </c>
      <c r="AZ190" s="47">
        <f t="shared" si="67"/>
        <v>19756</v>
      </c>
      <c r="BA190" s="47" t="str">
        <f t="shared" si="68"/>
        <v>80 AD</v>
      </c>
      <c r="BB190" s="43">
        <f t="shared" si="53"/>
        <v>12</v>
      </c>
      <c r="BC190" s="43" t="str">
        <f t="shared" si="69"/>
        <v>05:29:16</v>
      </c>
      <c r="BD190" s="43">
        <f t="shared" si="70"/>
        <v>145</v>
      </c>
      <c r="BE190" s="48">
        <f t="shared" si="71"/>
        <v>-74.349999999999994</v>
      </c>
      <c r="BF190" s="49">
        <f t="shared" si="52"/>
        <v>154.65</v>
      </c>
      <c r="BG190" s="43" t="str">
        <f t="shared" si="72"/>
        <v>JOSE CAIO FRISONI VAS GUIMARAES</v>
      </c>
      <c r="BH190" s="43" t="str">
        <f t="shared" si="73"/>
        <v>JOSE CAIO FRISONI VAS GUIMARAES - BELLA</v>
      </c>
      <c r="BI190" s="43" t="e">
        <f>VLOOKUP(BG190,Equipos!$A$2:$B$105,2,0)</f>
        <v>#N/A</v>
      </c>
      <c r="BJ190" s="43" t="str">
        <f t="shared" si="74"/>
        <v>04:14:55</v>
      </c>
      <c r="BK190" s="43" t="e">
        <f>VLOOKUP(BG190,'Base Jinetes FEI'!$M$5:$N$341,2,0)</f>
        <v>#N/A</v>
      </c>
      <c r="BL190" s="43" t="e">
        <f>VLOOKUP(BG190,'Base Jinetes FEI'!$M$5:$O$341,3,0)</f>
        <v>#N/A</v>
      </c>
      <c r="BN190" s="43">
        <f t="shared" si="75"/>
        <v>1</v>
      </c>
      <c r="BO190" s="43">
        <v>190</v>
      </c>
    </row>
    <row r="191" spans="1:67" ht="14.4" customHeight="1" x14ac:dyDescent="0.3">
      <c r="A191" s="43" t="str">
        <f t="shared" si="55"/>
        <v>LLAYLLAY 19 II</v>
      </c>
      <c r="B191" s="43" t="str">
        <f t="shared" si="56"/>
        <v>NAC</v>
      </c>
      <c r="C191" s="43">
        <f t="shared" si="57"/>
        <v>80</v>
      </c>
      <c r="D191" s="43">
        <f t="shared" si="57"/>
        <v>84</v>
      </c>
      <c r="E191" s="43" t="str">
        <f t="shared" si="58"/>
        <v>AD</v>
      </c>
      <c r="F191" s="111" t="s">
        <v>123</v>
      </c>
      <c r="G191" s="112" t="s">
        <v>95</v>
      </c>
      <c r="H191" s="113" t="s">
        <v>96</v>
      </c>
      <c r="I191" s="113" t="s">
        <v>96</v>
      </c>
      <c r="J191" s="112"/>
      <c r="K191" s="111" t="s">
        <v>410</v>
      </c>
      <c r="L191" s="112" t="s">
        <v>161</v>
      </c>
      <c r="M191" s="112"/>
      <c r="N191" s="112" t="s">
        <v>915</v>
      </c>
      <c r="O191" s="113"/>
      <c r="P191" s="113" t="s">
        <v>96</v>
      </c>
      <c r="Q191" s="113"/>
      <c r="R191" s="113" t="s">
        <v>96</v>
      </c>
      <c r="S191" s="112" t="s">
        <v>97</v>
      </c>
      <c r="T191" s="113" t="s">
        <v>96</v>
      </c>
      <c r="U191" s="113" t="s">
        <v>2595</v>
      </c>
      <c r="V191" s="113" t="s">
        <v>2690</v>
      </c>
      <c r="W191" s="113" t="s">
        <v>2691</v>
      </c>
      <c r="X191" s="115" t="s">
        <v>2692</v>
      </c>
      <c r="Y191" s="115" t="s">
        <v>2693</v>
      </c>
      <c r="Z191" s="115" t="s">
        <v>2694</v>
      </c>
      <c r="AA191" s="112"/>
      <c r="AB191" s="112" t="s">
        <v>2695</v>
      </c>
      <c r="AC191" s="112" t="s">
        <v>2696</v>
      </c>
      <c r="AD191" s="112" t="s">
        <v>2697</v>
      </c>
      <c r="AE191" s="115" t="s">
        <v>2698</v>
      </c>
      <c r="AF191" s="115" t="s">
        <v>280</v>
      </c>
      <c r="AG191" s="115" t="s">
        <v>2699</v>
      </c>
      <c r="AH191" s="112"/>
      <c r="AI191" s="112" t="s">
        <v>2700</v>
      </c>
      <c r="AJ191" s="112" t="s">
        <v>2701</v>
      </c>
      <c r="AK191" s="112" t="s">
        <v>2702</v>
      </c>
      <c r="AL191" s="115" t="s">
        <v>948</v>
      </c>
      <c r="AM191" s="115" t="s">
        <v>948</v>
      </c>
      <c r="AN191" s="115" t="s">
        <v>2703</v>
      </c>
      <c r="AO191" s="112"/>
      <c r="AP191" s="112"/>
      <c r="AQ191" s="112"/>
      <c r="AR191" s="112"/>
      <c r="AS191" s="115"/>
      <c r="AT191" s="115"/>
      <c r="AU191" s="115"/>
      <c r="AV191" s="112"/>
      <c r="AW191" s="113">
        <v>15.3</v>
      </c>
      <c r="AX191" s="113">
        <v>15.3</v>
      </c>
      <c r="AY191" s="113">
        <v>19770</v>
      </c>
      <c r="AZ191" s="47">
        <f t="shared" si="67"/>
        <v>19770</v>
      </c>
      <c r="BA191" s="47" t="str">
        <f t="shared" si="68"/>
        <v>80 AD</v>
      </c>
      <c r="BB191" s="43">
        <f t="shared" si="53"/>
        <v>13</v>
      </c>
      <c r="BC191" s="43" t="str">
        <f t="shared" si="69"/>
        <v>05:29:30</v>
      </c>
      <c r="BD191" s="43">
        <f t="shared" si="70"/>
        <v>140</v>
      </c>
      <c r="BE191" s="48">
        <f t="shared" si="71"/>
        <v>-74.583333333333329</v>
      </c>
      <c r="BF191" s="49">
        <f t="shared" si="52"/>
        <v>149.41666666666669</v>
      </c>
      <c r="BG191" s="43" t="str">
        <f t="shared" si="72"/>
        <v>LEON LARRAIN</v>
      </c>
      <c r="BH191" s="43" t="str">
        <f t="shared" si="73"/>
        <v>LEON LARRAIN - LB ZARPAZO</v>
      </c>
      <c r="BI191" s="43" t="e">
        <f>VLOOKUP(BG191,Equipos!$A$2:$B$105,2,0)</f>
        <v>#N/A</v>
      </c>
      <c r="BJ191" s="43" t="str">
        <f t="shared" si="74"/>
        <v>04:14:55</v>
      </c>
      <c r="BK191" s="43" t="e">
        <f>VLOOKUP(BG191,'Base Jinetes FEI'!$M$5:$N$341,2,0)</f>
        <v>#N/A</v>
      </c>
      <c r="BL191" s="43" t="e">
        <f>VLOOKUP(BG191,'Base Jinetes FEI'!$M$5:$O$341,3,0)</f>
        <v>#N/A</v>
      </c>
      <c r="BN191" s="43">
        <f t="shared" si="75"/>
        <v>1</v>
      </c>
      <c r="BO191" s="43">
        <v>191</v>
      </c>
    </row>
    <row r="192" spans="1:67" ht="14.4" customHeight="1" x14ac:dyDescent="0.3">
      <c r="A192" s="43" t="str">
        <f t="shared" si="55"/>
        <v>LLAYLLAY 19 II</v>
      </c>
      <c r="B192" s="43" t="str">
        <f t="shared" si="56"/>
        <v>NAC</v>
      </c>
      <c r="C192" s="43">
        <f t="shared" si="57"/>
        <v>80</v>
      </c>
      <c r="D192" s="43">
        <f t="shared" si="57"/>
        <v>84</v>
      </c>
      <c r="E192" s="43" t="str">
        <f t="shared" si="58"/>
        <v>AD</v>
      </c>
      <c r="F192" s="111" t="s">
        <v>94</v>
      </c>
      <c r="G192" s="112" t="s">
        <v>95</v>
      </c>
      <c r="H192" s="113" t="s">
        <v>96</v>
      </c>
      <c r="I192" s="113" t="s">
        <v>96</v>
      </c>
      <c r="J192" s="112" t="s">
        <v>2704</v>
      </c>
      <c r="K192" s="111" t="s">
        <v>2705</v>
      </c>
      <c r="L192" s="112" t="s">
        <v>657</v>
      </c>
      <c r="M192" s="112"/>
      <c r="N192" s="112" t="s">
        <v>2706</v>
      </c>
      <c r="O192" s="113"/>
      <c r="P192" s="113" t="s">
        <v>96</v>
      </c>
      <c r="Q192" s="113"/>
      <c r="R192" s="113" t="s">
        <v>96</v>
      </c>
      <c r="S192" s="112" t="s">
        <v>97</v>
      </c>
      <c r="T192" s="113" t="s">
        <v>96</v>
      </c>
      <c r="U192" s="113" t="s">
        <v>2595</v>
      </c>
      <c r="V192" s="113" t="s">
        <v>2707</v>
      </c>
      <c r="W192" s="113" t="s">
        <v>2708</v>
      </c>
      <c r="X192" s="115" t="s">
        <v>2709</v>
      </c>
      <c r="Y192" s="115" t="s">
        <v>2665</v>
      </c>
      <c r="Z192" s="115" t="s">
        <v>2710</v>
      </c>
      <c r="AA192" s="112"/>
      <c r="AB192" s="112" t="s">
        <v>2711</v>
      </c>
      <c r="AC192" s="112" t="s">
        <v>2712</v>
      </c>
      <c r="AD192" s="112" t="s">
        <v>2713</v>
      </c>
      <c r="AE192" s="115" t="s">
        <v>269</v>
      </c>
      <c r="AF192" s="115" t="s">
        <v>2714</v>
      </c>
      <c r="AG192" s="115" t="s">
        <v>2715</v>
      </c>
      <c r="AH192" s="112"/>
      <c r="AI192" s="112" t="s">
        <v>2716</v>
      </c>
      <c r="AJ192" s="112" t="s">
        <v>2717</v>
      </c>
      <c r="AK192" s="112" t="s">
        <v>2718</v>
      </c>
      <c r="AL192" s="115" t="s">
        <v>2719</v>
      </c>
      <c r="AM192" s="115" t="s">
        <v>2719</v>
      </c>
      <c r="AN192" s="115" t="s">
        <v>2720</v>
      </c>
      <c r="AO192" s="112"/>
      <c r="AP192" s="112"/>
      <c r="AQ192" s="112"/>
      <c r="AR192" s="112"/>
      <c r="AS192" s="115"/>
      <c r="AT192" s="115"/>
      <c r="AU192" s="115"/>
      <c r="AV192" s="112"/>
      <c r="AW192" s="113">
        <v>15.29</v>
      </c>
      <c r="AX192" s="113">
        <v>15.29</v>
      </c>
      <c r="AY192" s="113">
        <v>19774</v>
      </c>
      <c r="AZ192" s="47">
        <f t="shared" si="67"/>
        <v>19774</v>
      </c>
      <c r="BA192" s="47" t="str">
        <f t="shared" si="68"/>
        <v>80 AD</v>
      </c>
      <c r="BB192" s="43">
        <f t="shared" si="53"/>
        <v>14</v>
      </c>
      <c r="BC192" s="43" t="str">
        <f t="shared" si="69"/>
        <v>05:29:34</v>
      </c>
      <c r="BD192" s="43">
        <f t="shared" si="70"/>
        <v>135</v>
      </c>
      <c r="BE192" s="48">
        <f t="shared" si="71"/>
        <v>-74.650000000000006</v>
      </c>
      <c r="BF192" s="49">
        <f t="shared" si="52"/>
        <v>144.35</v>
      </c>
      <c r="BG192" s="43" t="str">
        <f t="shared" si="72"/>
        <v>AYLIN GOMEZ</v>
      </c>
      <c r="BH192" s="43" t="str">
        <f t="shared" si="73"/>
        <v>AYLIN GOMEZ - DOMINIQUE</v>
      </c>
      <c r="BI192" s="43" t="e">
        <f>VLOOKUP(BG192,Equipos!$A$2:$B$105,2,0)</f>
        <v>#N/A</v>
      </c>
      <c r="BJ192" s="43" t="str">
        <f t="shared" si="74"/>
        <v>04:14:55</v>
      </c>
      <c r="BK192" s="43" t="e">
        <f>VLOOKUP(BG192,'Base Jinetes FEI'!$M$5:$N$341,2,0)</f>
        <v>#N/A</v>
      </c>
      <c r="BL192" s="43" t="e">
        <f>VLOOKUP(BG192,'Base Jinetes FEI'!$M$5:$O$341,3,0)</f>
        <v>#N/A</v>
      </c>
      <c r="BN192" s="43">
        <f t="shared" si="75"/>
        <v>1</v>
      </c>
      <c r="BO192" s="43">
        <v>192</v>
      </c>
    </row>
    <row r="193" spans="1:67" ht="14.4" customHeight="1" x14ac:dyDescent="0.3">
      <c r="A193" s="43" t="str">
        <f t="shared" si="55"/>
        <v>LLAYLLAY 19 II</v>
      </c>
      <c r="B193" s="43" t="str">
        <f t="shared" si="56"/>
        <v>NAC</v>
      </c>
      <c r="C193" s="43">
        <f t="shared" si="57"/>
        <v>80</v>
      </c>
      <c r="D193" s="43">
        <f t="shared" si="57"/>
        <v>84</v>
      </c>
      <c r="E193" s="43" t="str">
        <f t="shared" si="58"/>
        <v>AD</v>
      </c>
      <c r="F193" s="111" t="s">
        <v>125</v>
      </c>
      <c r="G193" s="112" t="s">
        <v>95</v>
      </c>
      <c r="H193" s="113" t="s">
        <v>96</v>
      </c>
      <c r="I193" s="113" t="s">
        <v>96</v>
      </c>
      <c r="J193" s="112" t="s">
        <v>1277</v>
      </c>
      <c r="K193" s="111" t="s">
        <v>157</v>
      </c>
      <c r="L193" s="112" t="s">
        <v>144</v>
      </c>
      <c r="M193" s="112"/>
      <c r="N193" s="112" t="s">
        <v>2721</v>
      </c>
      <c r="O193" s="113"/>
      <c r="P193" s="113" t="s">
        <v>96</v>
      </c>
      <c r="Q193" s="113"/>
      <c r="R193" s="113" t="s">
        <v>96</v>
      </c>
      <c r="S193" s="112" t="s">
        <v>97</v>
      </c>
      <c r="T193" s="113" t="s">
        <v>96</v>
      </c>
      <c r="U193" s="113" t="s">
        <v>2595</v>
      </c>
      <c r="V193" s="113" t="s">
        <v>2722</v>
      </c>
      <c r="W193" s="113" t="s">
        <v>2723</v>
      </c>
      <c r="X193" s="115" t="s">
        <v>2724</v>
      </c>
      <c r="Y193" s="115" t="s">
        <v>2725</v>
      </c>
      <c r="Z193" s="115" t="s">
        <v>2726</v>
      </c>
      <c r="AA193" s="112"/>
      <c r="AB193" s="112" t="s">
        <v>2727</v>
      </c>
      <c r="AC193" s="112" t="s">
        <v>2728</v>
      </c>
      <c r="AD193" s="112" t="s">
        <v>2729</v>
      </c>
      <c r="AE193" s="115" t="s">
        <v>2664</v>
      </c>
      <c r="AF193" s="115" t="s">
        <v>2730</v>
      </c>
      <c r="AG193" s="115" t="s">
        <v>2731</v>
      </c>
      <c r="AH193" s="112"/>
      <c r="AI193" s="112" t="s">
        <v>2732</v>
      </c>
      <c r="AJ193" s="112" t="s">
        <v>2733</v>
      </c>
      <c r="AK193" s="112" t="s">
        <v>2734</v>
      </c>
      <c r="AL193" s="115" t="s">
        <v>597</v>
      </c>
      <c r="AM193" s="115" t="s">
        <v>597</v>
      </c>
      <c r="AN193" s="115" t="s">
        <v>2735</v>
      </c>
      <c r="AO193" s="112"/>
      <c r="AP193" s="112"/>
      <c r="AQ193" s="112"/>
      <c r="AR193" s="112"/>
      <c r="AS193" s="115"/>
      <c r="AT193" s="115"/>
      <c r="AU193" s="115"/>
      <c r="AV193" s="112"/>
      <c r="AW193" s="113">
        <v>15.18</v>
      </c>
      <c r="AX193" s="113">
        <v>15.18</v>
      </c>
      <c r="AY193" s="113">
        <v>19919</v>
      </c>
      <c r="AZ193" s="47">
        <f t="shared" si="67"/>
        <v>19919</v>
      </c>
      <c r="BA193" s="47" t="str">
        <f t="shared" si="68"/>
        <v>80 AD</v>
      </c>
      <c r="BB193" s="43">
        <f t="shared" si="53"/>
        <v>15</v>
      </c>
      <c r="BC193" s="43" t="str">
        <f t="shared" si="69"/>
        <v>05:31:59</v>
      </c>
      <c r="BD193" s="43">
        <f t="shared" si="70"/>
        <v>130</v>
      </c>
      <c r="BE193" s="48">
        <f t="shared" si="71"/>
        <v>-77.066666666666663</v>
      </c>
      <c r="BF193" s="49">
        <f t="shared" si="52"/>
        <v>136.93333333333334</v>
      </c>
      <c r="BG193" s="43" t="str">
        <f t="shared" si="72"/>
        <v>CLAUDIO CORNEJO CABEZAS</v>
      </c>
      <c r="BH193" s="43" t="str">
        <f t="shared" si="73"/>
        <v>CLAUDIO CORNEJO CABEZAS - SERCKIS</v>
      </c>
      <c r="BI193" s="43" t="str">
        <f>VLOOKUP(BG193,Equipos!$A$2:$B$105,2,0)</f>
        <v>RINCONADA A</v>
      </c>
      <c r="BJ193" s="43" t="str">
        <f t="shared" si="74"/>
        <v>04:14:55</v>
      </c>
      <c r="BK193" s="43" t="e">
        <f>VLOOKUP(BG193,'Base Jinetes FEI'!$M$5:$N$341,2,0)</f>
        <v>#N/A</v>
      </c>
      <c r="BL193" s="43" t="e">
        <f>VLOOKUP(BG193,'Base Jinetes FEI'!$M$5:$O$341,3,0)</f>
        <v>#N/A</v>
      </c>
      <c r="BN193" s="43">
        <f t="shared" si="75"/>
        <v>1</v>
      </c>
      <c r="BO193" s="43">
        <v>193</v>
      </c>
    </row>
    <row r="194" spans="1:67" ht="14.4" customHeight="1" x14ac:dyDescent="0.3">
      <c r="A194" s="43" t="str">
        <f t="shared" si="55"/>
        <v>LLAYLLAY 19 II</v>
      </c>
      <c r="B194" s="43" t="str">
        <f t="shared" si="56"/>
        <v>NAC</v>
      </c>
      <c r="C194" s="43">
        <f t="shared" si="57"/>
        <v>80</v>
      </c>
      <c r="D194" s="43">
        <f t="shared" si="57"/>
        <v>84</v>
      </c>
      <c r="E194" s="43" t="str">
        <f t="shared" si="58"/>
        <v>AD</v>
      </c>
      <c r="F194" s="111" t="s">
        <v>128</v>
      </c>
      <c r="G194" s="112" t="s">
        <v>95</v>
      </c>
      <c r="H194" s="113" t="s">
        <v>96</v>
      </c>
      <c r="I194" s="113" t="s">
        <v>96</v>
      </c>
      <c r="J194" s="112"/>
      <c r="K194" s="111" t="s">
        <v>1582</v>
      </c>
      <c r="L194" s="112" t="s">
        <v>1019</v>
      </c>
      <c r="M194" s="112"/>
      <c r="N194" s="112" t="s">
        <v>2736</v>
      </c>
      <c r="O194" s="113"/>
      <c r="P194" s="113" t="s">
        <v>96</v>
      </c>
      <c r="Q194" s="113"/>
      <c r="R194" s="113" t="s">
        <v>96</v>
      </c>
      <c r="S194" s="112" t="s">
        <v>97</v>
      </c>
      <c r="T194" s="113" t="s">
        <v>96</v>
      </c>
      <c r="U194" s="113" t="s">
        <v>2595</v>
      </c>
      <c r="V194" s="113" t="s">
        <v>2737</v>
      </c>
      <c r="W194" s="113" t="s">
        <v>2738</v>
      </c>
      <c r="X194" s="115" t="s">
        <v>788</v>
      </c>
      <c r="Y194" s="115" t="s">
        <v>797</v>
      </c>
      <c r="Z194" s="115" t="s">
        <v>2739</v>
      </c>
      <c r="AA194" s="112"/>
      <c r="AB194" s="112" t="s">
        <v>2740</v>
      </c>
      <c r="AC194" s="112" t="s">
        <v>2741</v>
      </c>
      <c r="AD194" s="112" t="s">
        <v>2742</v>
      </c>
      <c r="AE194" s="115" t="s">
        <v>2743</v>
      </c>
      <c r="AF194" s="115" t="s">
        <v>2744</v>
      </c>
      <c r="AG194" s="115" t="s">
        <v>2745</v>
      </c>
      <c r="AH194" s="112"/>
      <c r="AI194" s="112" t="s">
        <v>2746</v>
      </c>
      <c r="AJ194" s="112" t="s">
        <v>2747</v>
      </c>
      <c r="AK194" s="112" t="s">
        <v>2748</v>
      </c>
      <c r="AL194" s="115" t="s">
        <v>2709</v>
      </c>
      <c r="AM194" s="115" t="s">
        <v>2709</v>
      </c>
      <c r="AN194" s="115" t="s">
        <v>2749</v>
      </c>
      <c r="AO194" s="112"/>
      <c r="AP194" s="112"/>
      <c r="AQ194" s="112"/>
      <c r="AR194" s="112"/>
      <c r="AS194" s="115"/>
      <c r="AT194" s="115"/>
      <c r="AU194" s="115"/>
      <c r="AV194" s="112"/>
      <c r="AW194" s="113">
        <v>14.85</v>
      </c>
      <c r="AX194" s="113">
        <v>14.85</v>
      </c>
      <c r="AY194" s="113">
        <v>20357</v>
      </c>
      <c r="AZ194" s="47">
        <f t="shared" si="67"/>
        <v>20357</v>
      </c>
      <c r="BA194" s="47" t="str">
        <f t="shared" si="68"/>
        <v>80 AD</v>
      </c>
      <c r="BB194" s="43">
        <f t="shared" si="53"/>
        <v>17</v>
      </c>
      <c r="BC194" s="43" t="str">
        <f t="shared" si="69"/>
        <v>05:39:17</v>
      </c>
      <c r="BD194" s="43">
        <f t="shared" si="70"/>
        <v>120</v>
      </c>
      <c r="BE194" s="48">
        <f t="shared" si="71"/>
        <v>-84.366666666666674</v>
      </c>
      <c r="BF194" s="49">
        <f t="shared" si="52"/>
        <v>119.63333333333333</v>
      </c>
      <c r="BG194" s="43" t="str">
        <f t="shared" si="72"/>
        <v>OSCAR TAHAN</v>
      </c>
      <c r="BH194" s="43" t="str">
        <f t="shared" si="73"/>
        <v>OSCAR TAHAN - UMARA</v>
      </c>
      <c r="BI194" s="43" t="e">
        <f>VLOOKUP(BG194,Equipos!$A$2:$B$105,2,0)</f>
        <v>#N/A</v>
      </c>
      <c r="BJ194" s="43" t="str">
        <f t="shared" si="74"/>
        <v>04:14:55</v>
      </c>
      <c r="BK194" s="43" t="e">
        <f>VLOOKUP(BG194,'Base Jinetes FEI'!$M$5:$N$341,2,0)</f>
        <v>#N/A</v>
      </c>
      <c r="BL194" s="43" t="e">
        <f>VLOOKUP(BG194,'Base Jinetes FEI'!$M$5:$O$341,3,0)</f>
        <v>#N/A</v>
      </c>
      <c r="BN194" s="43">
        <f t="shared" si="75"/>
        <v>1</v>
      </c>
      <c r="BO194" s="43">
        <v>194</v>
      </c>
    </row>
    <row r="195" spans="1:67" ht="14.4" customHeight="1" x14ac:dyDescent="0.3">
      <c r="A195" s="43" t="str">
        <f t="shared" si="55"/>
        <v>LLAYLLAY 19 II</v>
      </c>
      <c r="B195" s="43" t="str">
        <f t="shared" si="56"/>
        <v>NAC</v>
      </c>
      <c r="C195" s="43">
        <f t="shared" si="57"/>
        <v>80</v>
      </c>
      <c r="D195" s="43">
        <f t="shared" si="57"/>
        <v>84</v>
      </c>
      <c r="E195" s="43" t="str">
        <f t="shared" si="58"/>
        <v>AD</v>
      </c>
      <c r="F195" s="111" t="s">
        <v>129</v>
      </c>
      <c r="G195" s="112" t="s">
        <v>95</v>
      </c>
      <c r="H195" s="113" t="s">
        <v>96</v>
      </c>
      <c r="I195" s="113" t="s">
        <v>96</v>
      </c>
      <c r="J195" s="112"/>
      <c r="K195" s="111" t="s">
        <v>2750</v>
      </c>
      <c r="L195" s="112" t="s">
        <v>2751</v>
      </c>
      <c r="M195" s="112"/>
      <c r="N195" s="112" t="s">
        <v>2752</v>
      </c>
      <c r="O195" s="113"/>
      <c r="P195" s="113" t="s">
        <v>96</v>
      </c>
      <c r="Q195" s="113"/>
      <c r="R195" s="113" t="s">
        <v>96</v>
      </c>
      <c r="S195" s="112" t="s">
        <v>97</v>
      </c>
      <c r="T195" s="113" t="s">
        <v>96</v>
      </c>
      <c r="U195" s="113" t="s">
        <v>2595</v>
      </c>
      <c r="V195" s="113" t="s">
        <v>2753</v>
      </c>
      <c r="W195" s="113" t="s">
        <v>2754</v>
      </c>
      <c r="X195" s="115" t="s">
        <v>2755</v>
      </c>
      <c r="Y195" s="115" t="s">
        <v>647</v>
      </c>
      <c r="Z195" s="115" t="s">
        <v>2756</v>
      </c>
      <c r="AA195" s="112"/>
      <c r="AB195" s="112" t="s">
        <v>2757</v>
      </c>
      <c r="AC195" s="112" t="s">
        <v>1996</v>
      </c>
      <c r="AD195" s="112" t="s">
        <v>2758</v>
      </c>
      <c r="AE195" s="115" t="s">
        <v>2759</v>
      </c>
      <c r="AF195" s="115" t="s">
        <v>262</v>
      </c>
      <c r="AG195" s="115" t="s">
        <v>2760</v>
      </c>
      <c r="AH195" s="112"/>
      <c r="AI195" s="112" t="s">
        <v>2761</v>
      </c>
      <c r="AJ195" s="112" t="s">
        <v>2762</v>
      </c>
      <c r="AK195" s="112" t="s">
        <v>2763</v>
      </c>
      <c r="AL195" s="115" t="s">
        <v>788</v>
      </c>
      <c r="AM195" s="115" t="s">
        <v>788</v>
      </c>
      <c r="AN195" s="115" t="s">
        <v>2764</v>
      </c>
      <c r="AO195" s="112"/>
      <c r="AP195" s="112"/>
      <c r="AQ195" s="112"/>
      <c r="AR195" s="112"/>
      <c r="AS195" s="115"/>
      <c r="AT195" s="115"/>
      <c r="AU195" s="115"/>
      <c r="AV195" s="112"/>
      <c r="AW195" s="113">
        <v>14.85</v>
      </c>
      <c r="AX195" s="113">
        <v>14.85</v>
      </c>
      <c r="AY195" s="113">
        <v>20360</v>
      </c>
      <c r="AZ195" s="47">
        <f t="shared" si="67"/>
        <v>20360</v>
      </c>
      <c r="BA195" s="47" t="str">
        <f t="shared" si="68"/>
        <v>80 AD</v>
      </c>
      <c r="BB195" s="43">
        <f t="shared" si="53"/>
        <v>18</v>
      </c>
      <c r="BC195" s="43" t="str">
        <f t="shared" si="69"/>
        <v>05:39:20</v>
      </c>
      <c r="BD195" s="43">
        <f t="shared" si="70"/>
        <v>115</v>
      </c>
      <c r="BE195" s="48">
        <f t="shared" si="71"/>
        <v>-84.416666666666671</v>
      </c>
      <c r="BF195" s="49">
        <f t="shared" ref="BF195:BF238" si="76">IF(BB195="NA",0,MAX(D195-0.00000001*F195,D195+BD195+BE195))</f>
        <v>114.58333333333333</v>
      </c>
      <c r="BG195" s="43" t="str">
        <f t="shared" si="72"/>
        <v>SOFIA GARCIA BONGOLL</v>
      </c>
      <c r="BH195" s="43" t="str">
        <f t="shared" si="73"/>
        <v>SOFIA GARCIA BONGOLL - MANSUR</v>
      </c>
      <c r="BI195" s="43" t="e">
        <f>VLOOKUP(BG195,Equipos!$A$2:$B$105,2,0)</f>
        <v>#N/A</v>
      </c>
      <c r="BJ195" s="43" t="str">
        <f t="shared" si="74"/>
        <v>04:14:55</v>
      </c>
      <c r="BK195" s="43" t="e">
        <f>VLOOKUP(BG195,'Base Jinetes FEI'!$M$5:$N$341,2,0)</f>
        <v>#N/A</v>
      </c>
      <c r="BL195" s="43" t="e">
        <f>VLOOKUP(BG195,'Base Jinetes FEI'!$M$5:$O$341,3,0)</f>
        <v>#N/A</v>
      </c>
      <c r="BN195" s="43">
        <f t="shared" si="75"/>
        <v>1</v>
      </c>
      <c r="BO195" s="43">
        <v>195</v>
      </c>
    </row>
    <row r="196" spans="1:67" ht="14.4" customHeight="1" x14ac:dyDescent="0.3">
      <c r="A196" s="43" t="str">
        <f t="shared" si="55"/>
        <v>LLAYLLAY 19 II</v>
      </c>
      <c r="B196" s="43" t="str">
        <f t="shared" si="56"/>
        <v>NAC</v>
      </c>
      <c r="C196" s="43">
        <f t="shared" si="57"/>
        <v>80</v>
      </c>
      <c r="D196" s="43">
        <f t="shared" si="57"/>
        <v>84</v>
      </c>
      <c r="E196" s="43" t="str">
        <f t="shared" si="58"/>
        <v>AD</v>
      </c>
      <c r="F196" s="111" t="s">
        <v>98</v>
      </c>
      <c r="G196" s="112" t="s">
        <v>95</v>
      </c>
      <c r="H196" s="113" t="s">
        <v>96</v>
      </c>
      <c r="I196" s="113" t="s">
        <v>96</v>
      </c>
      <c r="J196" s="112" t="s">
        <v>1924</v>
      </c>
      <c r="K196" s="111" t="s">
        <v>1925</v>
      </c>
      <c r="L196" s="112" t="s">
        <v>1926</v>
      </c>
      <c r="M196" s="112"/>
      <c r="N196" s="112" t="s">
        <v>2765</v>
      </c>
      <c r="O196" s="113"/>
      <c r="P196" s="113" t="s">
        <v>96</v>
      </c>
      <c r="Q196" s="113"/>
      <c r="R196" s="113" t="s">
        <v>96</v>
      </c>
      <c r="S196" s="112" t="s">
        <v>97</v>
      </c>
      <c r="T196" s="113" t="s">
        <v>96</v>
      </c>
      <c r="U196" s="113" t="s">
        <v>2595</v>
      </c>
      <c r="V196" s="113" t="s">
        <v>2766</v>
      </c>
      <c r="W196" s="113" t="s">
        <v>2767</v>
      </c>
      <c r="X196" s="115" t="s">
        <v>568</v>
      </c>
      <c r="Y196" s="115" t="s">
        <v>2768</v>
      </c>
      <c r="Z196" s="115" t="s">
        <v>2769</v>
      </c>
      <c r="AA196" s="112"/>
      <c r="AB196" s="112" t="s">
        <v>2770</v>
      </c>
      <c r="AC196" s="112" t="s">
        <v>2771</v>
      </c>
      <c r="AD196" s="112" t="s">
        <v>2772</v>
      </c>
      <c r="AE196" s="115" t="s">
        <v>1171</v>
      </c>
      <c r="AF196" s="115" t="s">
        <v>296</v>
      </c>
      <c r="AG196" s="115" t="s">
        <v>694</v>
      </c>
      <c r="AH196" s="112"/>
      <c r="AI196" s="112" t="s">
        <v>2773</v>
      </c>
      <c r="AJ196" s="112" t="s">
        <v>2774</v>
      </c>
      <c r="AK196" s="112" t="s">
        <v>2775</v>
      </c>
      <c r="AL196" s="115" t="s">
        <v>2776</v>
      </c>
      <c r="AM196" s="115" t="s">
        <v>2776</v>
      </c>
      <c r="AN196" s="115" t="s">
        <v>2777</v>
      </c>
      <c r="AO196" s="112"/>
      <c r="AP196" s="112"/>
      <c r="AQ196" s="112"/>
      <c r="AR196" s="112"/>
      <c r="AS196" s="115"/>
      <c r="AT196" s="115"/>
      <c r="AU196" s="115"/>
      <c r="AV196" s="112"/>
      <c r="AW196" s="113">
        <v>13.62</v>
      </c>
      <c r="AX196" s="113">
        <v>13.62</v>
      </c>
      <c r="AY196" s="113">
        <v>22203</v>
      </c>
      <c r="AZ196" s="47">
        <f t="shared" si="67"/>
        <v>22203</v>
      </c>
      <c r="BA196" s="47" t="str">
        <f t="shared" si="68"/>
        <v>80 AD</v>
      </c>
      <c r="BB196" s="43">
        <f t="shared" si="53"/>
        <v>21</v>
      </c>
      <c r="BC196" s="43" t="str">
        <f t="shared" si="69"/>
        <v>06:10:03</v>
      </c>
      <c r="BD196" s="43">
        <f t="shared" si="70"/>
        <v>100</v>
      </c>
      <c r="BE196" s="48">
        <f t="shared" si="71"/>
        <v>-115.13333333333333</v>
      </c>
      <c r="BF196" s="49">
        <f t="shared" si="76"/>
        <v>83.999999880000004</v>
      </c>
      <c r="BG196" s="43" t="str">
        <f t="shared" si="72"/>
        <v>BRYAN VALDEBENITO</v>
      </c>
      <c r="BH196" s="43" t="str">
        <f t="shared" si="73"/>
        <v>BRYAN VALDEBENITO - ATENEA</v>
      </c>
      <c r="BI196" s="43" t="e">
        <f>VLOOKUP(BG196,Equipos!$A$2:$B$105,2,0)</f>
        <v>#N/A</v>
      </c>
      <c r="BJ196" s="43" t="str">
        <f t="shared" si="74"/>
        <v>04:14:55</v>
      </c>
      <c r="BK196" s="43" t="e">
        <f>VLOOKUP(BG196,'Base Jinetes FEI'!$M$5:$N$341,2,0)</f>
        <v>#N/A</v>
      </c>
      <c r="BL196" s="43" t="e">
        <f>VLOOKUP(BG196,'Base Jinetes FEI'!$M$5:$O$341,3,0)</f>
        <v>#N/A</v>
      </c>
      <c r="BN196" s="43">
        <f t="shared" si="75"/>
        <v>1</v>
      </c>
      <c r="BO196" s="43">
        <v>196</v>
      </c>
    </row>
    <row r="197" spans="1:67" ht="14.4" customHeight="1" x14ac:dyDescent="0.3">
      <c r="A197" s="43" t="str">
        <f t="shared" si="55"/>
        <v>LLAYLLAY 19 II</v>
      </c>
      <c r="B197" s="43" t="str">
        <f t="shared" si="56"/>
        <v>NAC</v>
      </c>
      <c r="C197" s="43">
        <f t="shared" si="57"/>
        <v>80</v>
      </c>
      <c r="D197" s="43">
        <f t="shared" si="57"/>
        <v>84</v>
      </c>
      <c r="E197" s="43" t="str">
        <f t="shared" si="58"/>
        <v>AD</v>
      </c>
      <c r="F197" s="111" t="s">
        <v>151</v>
      </c>
      <c r="G197" s="112" t="s">
        <v>95</v>
      </c>
      <c r="H197" s="113" t="s">
        <v>96</v>
      </c>
      <c r="I197" s="113" t="s">
        <v>96</v>
      </c>
      <c r="J197" s="112"/>
      <c r="K197" s="111" t="s">
        <v>2778</v>
      </c>
      <c r="L197" s="112" t="s">
        <v>2779</v>
      </c>
      <c r="M197" s="112" t="s">
        <v>96</v>
      </c>
      <c r="N197" s="112" t="s">
        <v>2780</v>
      </c>
      <c r="O197" s="113"/>
      <c r="P197" s="113" t="s">
        <v>96</v>
      </c>
      <c r="Q197" s="113"/>
      <c r="R197" s="113" t="s">
        <v>96</v>
      </c>
      <c r="S197" s="112" t="s">
        <v>97</v>
      </c>
      <c r="T197" s="113" t="s">
        <v>96</v>
      </c>
      <c r="U197" s="113" t="s">
        <v>2595</v>
      </c>
      <c r="V197" s="113" t="s">
        <v>2781</v>
      </c>
      <c r="W197" s="113" t="s">
        <v>2782</v>
      </c>
      <c r="X197" s="115" t="s">
        <v>153</v>
      </c>
      <c r="Y197" s="115" t="s">
        <v>797</v>
      </c>
      <c r="Z197" s="115" t="s">
        <v>2783</v>
      </c>
      <c r="AA197" s="112"/>
      <c r="AB197" s="112" t="s">
        <v>2784</v>
      </c>
      <c r="AC197" s="112" t="s">
        <v>2785</v>
      </c>
      <c r="AD197" s="112" t="s">
        <v>2786</v>
      </c>
      <c r="AE197" s="115" t="s">
        <v>2787</v>
      </c>
      <c r="AF197" s="115" t="s">
        <v>2788</v>
      </c>
      <c r="AG197" s="115" t="s">
        <v>2789</v>
      </c>
      <c r="AH197" s="112"/>
      <c r="AI197" s="112" t="s">
        <v>2790</v>
      </c>
      <c r="AJ197" s="112" t="s">
        <v>2791</v>
      </c>
      <c r="AK197" s="112" t="s">
        <v>2792</v>
      </c>
      <c r="AL197" s="115" t="s">
        <v>2793</v>
      </c>
      <c r="AM197" s="115" t="s">
        <v>2793</v>
      </c>
      <c r="AN197" s="115" t="s">
        <v>2794</v>
      </c>
      <c r="AO197" s="112"/>
      <c r="AP197" s="112"/>
      <c r="AQ197" s="112"/>
      <c r="AR197" s="112"/>
      <c r="AS197" s="115"/>
      <c r="AT197" s="115"/>
      <c r="AU197" s="115"/>
      <c r="AV197" s="112"/>
      <c r="AW197" s="113">
        <v>13.62</v>
      </c>
      <c r="AX197" s="113">
        <v>13.62</v>
      </c>
      <c r="AY197" s="113">
        <v>22208</v>
      </c>
      <c r="AZ197" s="47">
        <f t="shared" si="67"/>
        <v>22208</v>
      </c>
      <c r="BA197" s="47" t="str">
        <f t="shared" si="68"/>
        <v>80 AD</v>
      </c>
      <c r="BB197" s="43">
        <f t="shared" si="53"/>
        <v>22</v>
      </c>
      <c r="BC197" s="43" t="str">
        <f t="shared" si="69"/>
        <v>06:10:08</v>
      </c>
      <c r="BD197" s="43">
        <f t="shared" si="70"/>
        <v>95</v>
      </c>
      <c r="BE197" s="48">
        <f t="shared" si="71"/>
        <v>-115.21666666666667</v>
      </c>
      <c r="BF197" s="49">
        <f t="shared" si="76"/>
        <v>83.999999869999996</v>
      </c>
      <c r="BG197" s="43" t="str">
        <f t="shared" si="72"/>
        <v>BARBARA DOMONT</v>
      </c>
      <c r="BH197" s="43" t="str">
        <f t="shared" si="73"/>
        <v xml:space="preserve">BARBARA DOMONT - SIROCCO </v>
      </c>
      <c r="BI197" s="43" t="e">
        <f>VLOOKUP(BG197,Equipos!$A$2:$B$105,2,0)</f>
        <v>#N/A</v>
      </c>
      <c r="BJ197" s="43" t="str">
        <f t="shared" si="74"/>
        <v>04:14:55</v>
      </c>
      <c r="BK197" s="43" t="e">
        <f>VLOOKUP(BG197,'Base Jinetes FEI'!$M$5:$N$341,2,0)</f>
        <v>#N/A</v>
      </c>
      <c r="BL197" s="43" t="e">
        <f>VLOOKUP(BG197,'Base Jinetes FEI'!$M$5:$O$341,3,0)</f>
        <v>#N/A</v>
      </c>
      <c r="BN197" s="43">
        <f t="shared" si="75"/>
        <v>1</v>
      </c>
      <c r="BO197" s="43">
        <v>197</v>
      </c>
    </row>
    <row r="198" spans="1:67" ht="14.4" customHeight="1" x14ac:dyDescent="0.3">
      <c r="A198" s="43" t="str">
        <f t="shared" si="55"/>
        <v>LLAYLLAY 19 II</v>
      </c>
      <c r="B198" s="43" t="str">
        <f t="shared" si="56"/>
        <v>NAC</v>
      </c>
      <c r="C198" s="43">
        <f t="shared" si="57"/>
        <v>80</v>
      </c>
      <c r="D198" s="43">
        <f t="shared" si="57"/>
        <v>84</v>
      </c>
      <c r="E198" s="43" t="str">
        <f t="shared" si="58"/>
        <v>AD</v>
      </c>
      <c r="F198" s="111" t="s">
        <v>152</v>
      </c>
      <c r="G198" s="112" t="s">
        <v>105</v>
      </c>
      <c r="H198" s="113" t="s">
        <v>96</v>
      </c>
      <c r="I198" s="113" t="s">
        <v>96</v>
      </c>
      <c r="J198" s="112" t="s">
        <v>1138</v>
      </c>
      <c r="K198" s="111" t="s">
        <v>189</v>
      </c>
      <c r="L198" s="112" t="s">
        <v>200</v>
      </c>
      <c r="M198" s="112" t="s">
        <v>388</v>
      </c>
      <c r="N198" s="112" t="s">
        <v>389</v>
      </c>
      <c r="O198" s="113"/>
      <c r="P198" s="113" t="s">
        <v>96</v>
      </c>
      <c r="Q198" s="113"/>
      <c r="R198" s="113" t="s">
        <v>96</v>
      </c>
      <c r="S198" s="112" t="s">
        <v>97</v>
      </c>
      <c r="T198" s="113" t="s">
        <v>96</v>
      </c>
      <c r="U198" s="113" t="s">
        <v>2595</v>
      </c>
      <c r="V198" s="113" t="s">
        <v>2795</v>
      </c>
      <c r="W198" s="113" t="s">
        <v>2796</v>
      </c>
      <c r="X198" s="115" t="s">
        <v>2797</v>
      </c>
      <c r="Y198" s="115" t="s">
        <v>1133</v>
      </c>
      <c r="Z198" s="115" t="s">
        <v>2798</v>
      </c>
      <c r="AA198" s="112"/>
      <c r="AB198" s="112" t="s">
        <v>2799</v>
      </c>
      <c r="AC198" s="112" t="s">
        <v>2800</v>
      </c>
      <c r="AD198" s="112" t="s">
        <v>2801</v>
      </c>
      <c r="AE198" s="115" t="s">
        <v>2802</v>
      </c>
      <c r="AF198" s="115" t="s">
        <v>2803</v>
      </c>
      <c r="AG198" s="115" t="s">
        <v>2804</v>
      </c>
      <c r="AH198" s="112"/>
      <c r="AI198" s="112" t="s">
        <v>2805</v>
      </c>
      <c r="AJ198" s="112" t="s">
        <v>2806</v>
      </c>
      <c r="AK198" s="112" t="s">
        <v>2807</v>
      </c>
      <c r="AL198" s="115" t="s">
        <v>798</v>
      </c>
      <c r="AM198" s="115" t="s">
        <v>798</v>
      </c>
      <c r="AN198" s="115" t="s">
        <v>2808</v>
      </c>
      <c r="AO198" s="112" t="s">
        <v>266</v>
      </c>
      <c r="AP198" s="112"/>
      <c r="AQ198" s="112"/>
      <c r="AR198" s="112"/>
      <c r="AS198" s="115"/>
      <c r="AT198" s="115"/>
      <c r="AU198" s="115"/>
      <c r="AV198" s="112"/>
      <c r="AW198" s="113">
        <v>16.88</v>
      </c>
      <c r="AX198" s="113">
        <v>16.88</v>
      </c>
      <c r="AY198" s="113">
        <v>17918</v>
      </c>
      <c r="AZ198" s="47" t="str">
        <f t="shared" si="67"/>
        <v>NA</v>
      </c>
      <c r="BA198" s="47" t="str">
        <f t="shared" si="68"/>
        <v>80 AD</v>
      </c>
      <c r="BB198" s="43" t="str">
        <f t="shared" si="53"/>
        <v>NA</v>
      </c>
      <c r="BC198" s="43" t="str">
        <f t="shared" si="69"/>
        <v>NA</v>
      </c>
      <c r="BD198" s="43">
        <f t="shared" si="70"/>
        <v>0</v>
      </c>
      <c r="BE198" s="48" t="e">
        <f t="shared" si="71"/>
        <v>#VALUE!</v>
      </c>
      <c r="BF198" s="49">
        <f t="shared" si="76"/>
        <v>0</v>
      </c>
      <c r="BG198" s="43" t="str">
        <f t="shared" si="72"/>
        <v>ESTEBAN OLIVARES OSORIO</v>
      </c>
      <c r="BH198" s="43" t="str">
        <f t="shared" si="73"/>
        <v>ESTEBAN OLIVARES OSORIO - KALUKA</v>
      </c>
      <c r="BI198" s="43" t="e">
        <f>VLOOKUP(BG198,Equipos!$A$2:$B$105,2,0)</f>
        <v>#N/A</v>
      </c>
      <c r="BJ198" s="43" t="str">
        <f t="shared" si="74"/>
        <v>04:14:55</v>
      </c>
      <c r="BK198" s="43" t="e">
        <f>VLOOKUP(BG198,'Base Jinetes FEI'!$M$5:$N$341,2,0)</f>
        <v>#N/A</v>
      </c>
      <c r="BL198" s="43" t="e">
        <f>VLOOKUP(BG198,'Base Jinetes FEI'!$M$5:$O$341,3,0)</f>
        <v>#N/A</v>
      </c>
      <c r="BN198" s="43">
        <f t="shared" si="75"/>
        <v>0</v>
      </c>
      <c r="BO198" s="43">
        <v>198</v>
      </c>
    </row>
    <row r="199" spans="1:67" ht="14.4" customHeight="1" x14ac:dyDescent="0.3">
      <c r="A199" s="43" t="str">
        <f t="shared" si="55"/>
        <v>LLAYLLAY 19 II</v>
      </c>
      <c r="B199" s="43" t="str">
        <f t="shared" si="56"/>
        <v>NAC</v>
      </c>
      <c r="C199" s="43">
        <f t="shared" si="57"/>
        <v>80</v>
      </c>
      <c r="D199" s="43">
        <f t="shared" si="57"/>
        <v>84</v>
      </c>
      <c r="E199" s="43" t="str">
        <f t="shared" si="58"/>
        <v>AD</v>
      </c>
      <c r="F199" s="111" t="s">
        <v>153</v>
      </c>
      <c r="G199" s="112" t="s">
        <v>105</v>
      </c>
      <c r="H199" s="113" t="s">
        <v>96</v>
      </c>
      <c r="I199" s="113" t="s">
        <v>96</v>
      </c>
      <c r="J199" s="112"/>
      <c r="K199" s="111" t="s">
        <v>2809</v>
      </c>
      <c r="L199" s="112" t="s">
        <v>2810</v>
      </c>
      <c r="M199" s="112"/>
      <c r="N199" s="112" t="s">
        <v>2811</v>
      </c>
      <c r="O199" s="113"/>
      <c r="P199" s="113" t="s">
        <v>96</v>
      </c>
      <c r="Q199" s="113"/>
      <c r="R199" s="113" t="s">
        <v>96</v>
      </c>
      <c r="S199" s="112" t="s">
        <v>97</v>
      </c>
      <c r="T199" s="113" t="s">
        <v>96</v>
      </c>
      <c r="U199" s="113" t="s">
        <v>2595</v>
      </c>
      <c r="V199" s="113" t="s">
        <v>2812</v>
      </c>
      <c r="W199" s="113" t="s">
        <v>2813</v>
      </c>
      <c r="X199" s="115" t="s">
        <v>2814</v>
      </c>
      <c r="Y199" s="115" t="s">
        <v>2768</v>
      </c>
      <c r="Z199" s="115" t="s">
        <v>2815</v>
      </c>
      <c r="AA199" s="112"/>
      <c r="AB199" s="112" t="s">
        <v>2816</v>
      </c>
      <c r="AC199" s="112" t="s">
        <v>1612</v>
      </c>
      <c r="AD199" s="112" t="s">
        <v>2817</v>
      </c>
      <c r="AE199" s="115" t="s">
        <v>2818</v>
      </c>
      <c r="AF199" s="115" t="s">
        <v>2665</v>
      </c>
      <c r="AG199" s="115" t="s">
        <v>2819</v>
      </c>
      <c r="AH199" s="112"/>
      <c r="AI199" s="112" t="s">
        <v>2820</v>
      </c>
      <c r="AJ199" s="112" t="s">
        <v>2821</v>
      </c>
      <c r="AK199" s="112" t="s">
        <v>2822</v>
      </c>
      <c r="AL199" s="115" t="s">
        <v>269</v>
      </c>
      <c r="AM199" s="115" t="s">
        <v>269</v>
      </c>
      <c r="AN199" s="115" t="s">
        <v>2823</v>
      </c>
      <c r="AO199" s="112" t="s">
        <v>266</v>
      </c>
      <c r="AP199" s="112"/>
      <c r="AQ199" s="112"/>
      <c r="AR199" s="112"/>
      <c r="AS199" s="115"/>
      <c r="AT199" s="115"/>
      <c r="AU199" s="115"/>
      <c r="AV199" s="112"/>
      <c r="AW199" s="113">
        <v>14.65</v>
      </c>
      <c r="AX199" s="113">
        <v>14.65</v>
      </c>
      <c r="AY199" s="113">
        <v>20637</v>
      </c>
      <c r="AZ199" s="47" t="str">
        <f t="shared" si="67"/>
        <v>NA</v>
      </c>
      <c r="BA199" s="47" t="str">
        <f t="shared" si="68"/>
        <v>80 AD</v>
      </c>
      <c r="BB199" s="43" t="str">
        <f t="shared" si="53"/>
        <v>NA</v>
      </c>
      <c r="BC199" s="43" t="str">
        <f t="shared" si="69"/>
        <v>NA</v>
      </c>
      <c r="BD199" s="43">
        <f t="shared" si="70"/>
        <v>0</v>
      </c>
      <c r="BE199" s="48" t="e">
        <f t="shared" si="71"/>
        <v>#VALUE!</v>
      </c>
      <c r="BF199" s="49">
        <f t="shared" si="76"/>
        <v>0</v>
      </c>
      <c r="BG199" s="43" t="str">
        <f t="shared" si="72"/>
        <v>PABLO  LLOMPART GARCIA HUIDOBRO</v>
      </c>
      <c r="BH199" s="43" t="str">
        <f t="shared" si="73"/>
        <v>PABLO  LLOMPART GARCIA HUIDOBRO - ANCAR FARUK</v>
      </c>
      <c r="BI199" s="43" t="e">
        <f>VLOOKUP(BG199,Equipos!$A$2:$B$105,2,0)</f>
        <v>#N/A</v>
      </c>
      <c r="BJ199" s="43" t="str">
        <f t="shared" si="74"/>
        <v>04:14:55</v>
      </c>
      <c r="BK199" s="43" t="e">
        <f>VLOOKUP(BG199,'Base Jinetes FEI'!$M$5:$N$341,2,0)</f>
        <v>#N/A</v>
      </c>
      <c r="BL199" s="43" t="e">
        <f>VLOOKUP(BG199,'Base Jinetes FEI'!$M$5:$O$341,3,0)</f>
        <v>#N/A</v>
      </c>
      <c r="BN199" s="43">
        <f t="shared" si="75"/>
        <v>0</v>
      </c>
      <c r="BO199" s="43">
        <v>199</v>
      </c>
    </row>
    <row r="200" spans="1:67" ht="14.4" customHeight="1" x14ac:dyDescent="0.3">
      <c r="A200" s="43" t="str">
        <f t="shared" si="55"/>
        <v>LLAYLLAY 19 II</v>
      </c>
      <c r="B200" s="43" t="str">
        <f t="shared" si="56"/>
        <v>NAC</v>
      </c>
      <c r="C200" s="43">
        <f t="shared" si="57"/>
        <v>80</v>
      </c>
      <c r="D200" s="43">
        <f t="shared" si="57"/>
        <v>84</v>
      </c>
      <c r="E200" s="43" t="str">
        <f t="shared" si="58"/>
        <v>AD</v>
      </c>
      <c r="F200" s="111" t="s">
        <v>108</v>
      </c>
      <c r="G200" s="112" t="s">
        <v>105</v>
      </c>
      <c r="H200" s="113" t="s">
        <v>96</v>
      </c>
      <c r="I200" s="113" t="s">
        <v>96</v>
      </c>
      <c r="J200" s="112"/>
      <c r="K200" s="111" t="s">
        <v>1634</v>
      </c>
      <c r="L200" s="112" t="s">
        <v>1635</v>
      </c>
      <c r="M200" s="112"/>
      <c r="N200" s="112" t="s">
        <v>548</v>
      </c>
      <c r="O200" s="113"/>
      <c r="P200" s="113" t="s">
        <v>96</v>
      </c>
      <c r="Q200" s="113"/>
      <c r="R200" s="113" t="s">
        <v>96</v>
      </c>
      <c r="S200" s="112" t="s">
        <v>97</v>
      </c>
      <c r="T200" s="113" t="s">
        <v>96</v>
      </c>
      <c r="U200" s="113" t="s">
        <v>2595</v>
      </c>
      <c r="V200" s="113" t="s">
        <v>2824</v>
      </c>
      <c r="W200" s="113" t="s">
        <v>2825</v>
      </c>
      <c r="X200" s="115" t="s">
        <v>538</v>
      </c>
      <c r="Y200" s="115" t="s">
        <v>2826</v>
      </c>
      <c r="Z200" s="115" t="s">
        <v>2827</v>
      </c>
      <c r="AA200" s="112"/>
      <c r="AB200" s="112" t="s">
        <v>2828</v>
      </c>
      <c r="AC200" s="112" t="s">
        <v>2829</v>
      </c>
      <c r="AD200" s="112" t="s">
        <v>2830</v>
      </c>
      <c r="AE200" s="115" t="s">
        <v>1107</v>
      </c>
      <c r="AF200" s="115" t="s">
        <v>1045</v>
      </c>
      <c r="AG200" s="115" t="s">
        <v>2831</v>
      </c>
      <c r="AH200" s="112"/>
      <c r="AI200" s="112" t="s">
        <v>2832</v>
      </c>
      <c r="AJ200" s="112" t="s">
        <v>96</v>
      </c>
      <c r="AK200" s="112" t="s">
        <v>96</v>
      </c>
      <c r="AL200" s="115" t="s">
        <v>96</v>
      </c>
      <c r="AM200" s="115" t="s">
        <v>96</v>
      </c>
      <c r="AN200" s="115" t="s">
        <v>96</v>
      </c>
      <c r="AO200" s="112" t="s">
        <v>163</v>
      </c>
      <c r="AP200" s="112"/>
      <c r="AQ200" s="112"/>
      <c r="AR200" s="112"/>
      <c r="AS200" s="115"/>
      <c r="AT200" s="115"/>
      <c r="AU200" s="115"/>
      <c r="AV200" s="112"/>
      <c r="AW200" s="113">
        <v>15.88</v>
      </c>
      <c r="AX200" s="113">
        <v>15.88</v>
      </c>
      <c r="AY200" s="113">
        <v>14280</v>
      </c>
      <c r="AZ200" s="47" t="str">
        <f t="shared" si="67"/>
        <v>NA</v>
      </c>
      <c r="BA200" s="47" t="str">
        <f t="shared" si="68"/>
        <v>80 AD</v>
      </c>
      <c r="BB200" s="43" t="str">
        <f t="shared" si="53"/>
        <v>NA</v>
      </c>
      <c r="BC200" s="43" t="str">
        <f t="shared" si="69"/>
        <v>NA</v>
      </c>
      <c r="BD200" s="43">
        <f t="shared" si="70"/>
        <v>0</v>
      </c>
      <c r="BE200" s="48" t="e">
        <f t="shared" si="71"/>
        <v>#VALUE!</v>
      </c>
      <c r="BF200" s="49">
        <f t="shared" si="76"/>
        <v>0</v>
      </c>
      <c r="BG200" s="43" t="str">
        <f t="shared" si="72"/>
        <v>SERGIO ULLOA C</v>
      </c>
      <c r="BH200" s="43" t="str">
        <f t="shared" si="73"/>
        <v>SERGIO ULLOA C - HF BARII</v>
      </c>
      <c r="BI200" s="43" t="e">
        <f>VLOOKUP(BG200,Equipos!$A$2:$B$105,2,0)</f>
        <v>#N/A</v>
      </c>
      <c r="BJ200" s="43" t="str">
        <f t="shared" si="74"/>
        <v>04:14:55</v>
      </c>
      <c r="BK200" s="43" t="e">
        <f>VLOOKUP(BG200,'Base Jinetes FEI'!$M$5:$N$341,2,0)</f>
        <v>#N/A</v>
      </c>
      <c r="BL200" s="43" t="e">
        <f>VLOOKUP(BG200,'Base Jinetes FEI'!$M$5:$O$341,3,0)</f>
        <v>#N/A</v>
      </c>
      <c r="BN200" s="43">
        <f t="shared" si="75"/>
        <v>0</v>
      </c>
      <c r="BO200" s="43">
        <v>200</v>
      </c>
    </row>
    <row r="201" spans="1:67" ht="14.4" customHeight="1" x14ac:dyDescent="0.3">
      <c r="A201" s="43" t="str">
        <f t="shared" si="55"/>
        <v>LLAYLLAY 19 II</v>
      </c>
      <c r="B201" s="43" t="str">
        <f t="shared" si="56"/>
        <v>NAC</v>
      </c>
      <c r="C201" s="43">
        <f t="shared" si="57"/>
        <v>80</v>
      </c>
      <c r="D201" s="43">
        <f t="shared" si="57"/>
        <v>84</v>
      </c>
      <c r="E201" s="43" t="str">
        <f t="shared" si="58"/>
        <v>AD</v>
      </c>
      <c r="F201" s="111" t="s">
        <v>154</v>
      </c>
      <c r="G201" s="112" t="s">
        <v>105</v>
      </c>
      <c r="H201" s="113" t="s">
        <v>96</v>
      </c>
      <c r="I201" s="113" t="s">
        <v>96</v>
      </c>
      <c r="J201" s="112"/>
      <c r="K201" s="111" t="s">
        <v>2833</v>
      </c>
      <c r="L201" s="112" t="s">
        <v>2834</v>
      </c>
      <c r="M201" s="112"/>
      <c r="N201" s="112" t="s">
        <v>2835</v>
      </c>
      <c r="O201" s="113"/>
      <c r="P201" s="113" t="s">
        <v>96</v>
      </c>
      <c r="Q201" s="113"/>
      <c r="R201" s="113" t="s">
        <v>96</v>
      </c>
      <c r="S201" s="112" t="s">
        <v>97</v>
      </c>
      <c r="T201" s="113" t="s">
        <v>96</v>
      </c>
      <c r="U201" s="113" t="s">
        <v>2595</v>
      </c>
      <c r="V201" s="113" t="s">
        <v>2836</v>
      </c>
      <c r="W201" s="113" t="s">
        <v>2837</v>
      </c>
      <c r="X201" s="115" t="s">
        <v>2838</v>
      </c>
      <c r="Y201" s="115" t="s">
        <v>2839</v>
      </c>
      <c r="Z201" s="115" t="s">
        <v>2840</v>
      </c>
      <c r="AA201" s="112"/>
      <c r="AB201" s="112" t="s">
        <v>2841</v>
      </c>
      <c r="AC201" s="112" t="s">
        <v>2842</v>
      </c>
      <c r="AD201" s="112" t="s">
        <v>2843</v>
      </c>
      <c r="AE201" s="115" t="s">
        <v>2844</v>
      </c>
      <c r="AF201" s="115" t="s">
        <v>2599</v>
      </c>
      <c r="AG201" s="115" t="s">
        <v>1380</v>
      </c>
      <c r="AH201" s="112" t="s">
        <v>272</v>
      </c>
      <c r="AI201" s="112"/>
      <c r="AJ201" s="112"/>
      <c r="AK201" s="112"/>
      <c r="AL201" s="115"/>
      <c r="AM201" s="115"/>
      <c r="AN201" s="115"/>
      <c r="AO201" s="112"/>
      <c r="AP201" s="112"/>
      <c r="AQ201" s="112"/>
      <c r="AR201" s="112"/>
      <c r="AS201" s="115"/>
      <c r="AT201" s="115"/>
      <c r="AU201" s="115"/>
      <c r="AV201" s="112"/>
      <c r="AW201" s="113">
        <v>19.34</v>
      </c>
      <c r="AX201" s="113">
        <v>19.34</v>
      </c>
      <c r="AY201" s="113">
        <v>11726</v>
      </c>
      <c r="AZ201" s="47" t="str">
        <f t="shared" si="67"/>
        <v>NA</v>
      </c>
      <c r="BA201" s="47" t="str">
        <f t="shared" si="68"/>
        <v>80 AD</v>
      </c>
      <c r="BB201" s="43" t="str">
        <f t="shared" si="53"/>
        <v>NA</v>
      </c>
      <c r="BC201" s="43" t="str">
        <f t="shared" si="69"/>
        <v>NA</v>
      </c>
      <c r="BD201" s="43">
        <f t="shared" si="70"/>
        <v>0</v>
      </c>
      <c r="BE201" s="48" t="e">
        <f t="shared" si="71"/>
        <v>#VALUE!</v>
      </c>
      <c r="BF201" s="49">
        <f t="shared" si="76"/>
        <v>0</v>
      </c>
      <c r="BG201" s="43" t="str">
        <f t="shared" si="72"/>
        <v>MAXIMILIANO  CORREA ARIZTIA</v>
      </c>
      <c r="BH201" s="43" t="str">
        <f t="shared" si="73"/>
        <v>MAXIMILIANO  CORREA ARIZTIA - TATON</v>
      </c>
      <c r="BI201" s="43" t="e">
        <f>VLOOKUP(BG201,Equipos!$A$2:$B$105,2,0)</f>
        <v>#N/A</v>
      </c>
      <c r="BJ201" s="43" t="str">
        <f t="shared" si="74"/>
        <v>04:14:55</v>
      </c>
      <c r="BK201" s="43" t="e">
        <f>VLOOKUP(BG201,'Base Jinetes FEI'!$M$5:$N$341,2,0)</f>
        <v>#N/A</v>
      </c>
      <c r="BL201" s="43" t="e">
        <f>VLOOKUP(BG201,'Base Jinetes FEI'!$M$5:$O$341,3,0)</f>
        <v>#N/A</v>
      </c>
      <c r="BN201" s="43">
        <f t="shared" si="75"/>
        <v>0</v>
      </c>
      <c r="BO201" s="43">
        <v>201</v>
      </c>
    </row>
    <row r="202" spans="1:67" ht="14.4" customHeight="1" x14ac:dyDescent="0.3">
      <c r="A202" s="43" t="str">
        <f t="shared" si="55"/>
        <v>LLAYLLAY 19 II</v>
      </c>
      <c r="B202" s="43" t="str">
        <f t="shared" si="56"/>
        <v>NAC</v>
      </c>
      <c r="C202" s="43">
        <f t="shared" si="57"/>
        <v>80</v>
      </c>
      <c r="D202" s="43">
        <f t="shared" si="57"/>
        <v>84</v>
      </c>
      <c r="E202" s="43" t="str">
        <f t="shared" si="58"/>
        <v>AD</v>
      </c>
      <c r="F202" s="111" t="s">
        <v>155</v>
      </c>
      <c r="G202" s="112" t="s">
        <v>105</v>
      </c>
      <c r="H202" s="113" t="s">
        <v>96</v>
      </c>
      <c r="I202" s="113" t="s">
        <v>96</v>
      </c>
      <c r="J202" s="112" t="s">
        <v>2845</v>
      </c>
      <c r="K202" s="111" t="s">
        <v>132</v>
      </c>
      <c r="L202" s="112" t="s">
        <v>2846</v>
      </c>
      <c r="M202" s="112"/>
      <c r="N202" s="112" t="s">
        <v>2847</v>
      </c>
      <c r="O202" s="113"/>
      <c r="P202" s="113" t="s">
        <v>96</v>
      </c>
      <c r="Q202" s="113"/>
      <c r="R202" s="113" t="s">
        <v>96</v>
      </c>
      <c r="S202" s="112" t="s">
        <v>97</v>
      </c>
      <c r="T202" s="113" t="s">
        <v>96</v>
      </c>
      <c r="U202" s="113" t="s">
        <v>2595</v>
      </c>
      <c r="V202" s="113" t="s">
        <v>2848</v>
      </c>
      <c r="W202" s="113" t="s">
        <v>2849</v>
      </c>
      <c r="X202" s="115" t="s">
        <v>2850</v>
      </c>
      <c r="Y202" s="115" t="s">
        <v>2851</v>
      </c>
      <c r="Z202" s="115" t="s">
        <v>2852</v>
      </c>
      <c r="AA202" s="112"/>
      <c r="AB202" s="112" t="s">
        <v>2853</v>
      </c>
      <c r="AC202" s="112" t="s">
        <v>2854</v>
      </c>
      <c r="AD202" s="112" t="s">
        <v>2855</v>
      </c>
      <c r="AE202" s="115" t="s">
        <v>614</v>
      </c>
      <c r="AF202" s="115" t="s">
        <v>497</v>
      </c>
      <c r="AG202" s="115" t="s">
        <v>2856</v>
      </c>
      <c r="AH202" s="112" t="s">
        <v>272</v>
      </c>
      <c r="AI202" s="112"/>
      <c r="AJ202" s="112"/>
      <c r="AK202" s="112"/>
      <c r="AL202" s="115"/>
      <c r="AM202" s="115"/>
      <c r="AN202" s="115"/>
      <c r="AO202" s="112"/>
      <c r="AP202" s="112"/>
      <c r="AQ202" s="112"/>
      <c r="AR202" s="112"/>
      <c r="AS202" s="115"/>
      <c r="AT202" s="115"/>
      <c r="AU202" s="115"/>
      <c r="AV202" s="112"/>
      <c r="AW202" s="113">
        <v>17.02</v>
      </c>
      <c r="AX202" s="113">
        <v>17.02</v>
      </c>
      <c r="AY202" s="113">
        <v>13326</v>
      </c>
      <c r="AZ202" s="47" t="str">
        <f t="shared" si="67"/>
        <v>NA</v>
      </c>
      <c r="BA202" s="47" t="str">
        <f t="shared" si="68"/>
        <v>80 AD</v>
      </c>
      <c r="BB202" s="43" t="str">
        <f t="shared" si="53"/>
        <v>NA</v>
      </c>
      <c r="BC202" s="43" t="str">
        <f t="shared" si="69"/>
        <v>NA</v>
      </c>
      <c r="BD202" s="43">
        <f t="shared" si="70"/>
        <v>0</v>
      </c>
      <c r="BE202" s="48" t="e">
        <f t="shared" si="71"/>
        <v>#VALUE!</v>
      </c>
      <c r="BF202" s="49">
        <f t="shared" si="76"/>
        <v>0</v>
      </c>
      <c r="BG202" s="43" t="str">
        <f t="shared" si="72"/>
        <v>FRANCISCO BOETSCH VICUÑA</v>
      </c>
      <c r="BH202" s="43" t="str">
        <f t="shared" si="73"/>
        <v>FRANCISCO BOETSCH VICUÑA - BELLE</v>
      </c>
      <c r="BI202" s="43" t="e">
        <f>VLOOKUP(BG202,Equipos!$A$2:$B$105,2,0)</f>
        <v>#N/A</v>
      </c>
      <c r="BJ202" s="43" t="str">
        <f t="shared" si="74"/>
        <v>04:14:55</v>
      </c>
      <c r="BK202" s="43" t="e">
        <f>VLOOKUP(BG202,'Base Jinetes FEI'!$M$5:$N$341,2,0)</f>
        <v>#N/A</v>
      </c>
      <c r="BL202" s="43" t="e">
        <f>VLOOKUP(BG202,'Base Jinetes FEI'!$M$5:$O$341,3,0)</f>
        <v>#N/A</v>
      </c>
      <c r="BN202" s="43">
        <f t="shared" si="75"/>
        <v>0</v>
      </c>
      <c r="BO202" s="43">
        <v>202</v>
      </c>
    </row>
    <row r="203" spans="1:67" ht="14.4" customHeight="1" x14ac:dyDescent="0.3">
      <c r="A203" s="43" t="str">
        <f t="shared" si="55"/>
        <v>LLAYLLAY 19 II</v>
      </c>
      <c r="B203" s="43" t="str">
        <f t="shared" si="56"/>
        <v>NAC</v>
      </c>
      <c r="C203" s="43">
        <f t="shared" si="57"/>
        <v>80</v>
      </c>
      <c r="D203" s="43">
        <f t="shared" si="57"/>
        <v>84</v>
      </c>
      <c r="E203" s="43" t="str">
        <f t="shared" si="58"/>
        <v>AD</v>
      </c>
      <c r="F203" s="111" t="s">
        <v>156</v>
      </c>
      <c r="G203" s="112" t="s">
        <v>105</v>
      </c>
      <c r="H203" s="113" t="s">
        <v>96</v>
      </c>
      <c r="I203" s="113" t="s">
        <v>96</v>
      </c>
      <c r="J203" s="112"/>
      <c r="K203" s="111" t="s">
        <v>2857</v>
      </c>
      <c r="L203" s="112" t="s">
        <v>2858</v>
      </c>
      <c r="M203" s="112"/>
      <c r="N203" s="112" t="s">
        <v>2859</v>
      </c>
      <c r="O203" s="113"/>
      <c r="P203" s="113" t="s">
        <v>96</v>
      </c>
      <c r="Q203" s="113"/>
      <c r="R203" s="113" t="s">
        <v>96</v>
      </c>
      <c r="S203" s="112" t="s">
        <v>97</v>
      </c>
      <c r="T203" s="113" t="s">
        <v>96</v>
      </c>
      <c r="U203" s="113" t="s">
        <v>2595</v>
      </c>
      <c r="V203" s="113" t="s">
        <v>2860</v>
      </c>
      <c r="W203" s="113" t="s">
        <v>2861</v>
      </c>
      <c r="X203" s="115" t="s">
        <v>493</v>
      </c>
      <c r="Y203" s="115" t="s">
        <v>2862</v>
      </c>
      <c r="Z203" s="115" t="s">
        <v>2863</v>
      </c>
      <c r="AA203" s="112"/>
      <c r="AB203" s="112" t="s">
        <v>2864</v>
      </c>
      <c r="AC203" s="112" t="s">
        <v>2865</v>
      </c>
      <c r="AD203" s="112" t="s">
        <v>2866</v>
      </c>
      <c r="AE203" s="115" t="s">
        <v>882</v>
      </c>
      <c r="AF203" s="115" t="s">
        <v>2867</v>
      </c>
      <c r="AG203" s="115" t="s">
        <v>2868</v>
      </c>
      <c r="AH203" s="112" t="s">
        <v>272</v>
      </c>
      <c r="AI203" s="112"/>
      <c r="AJ203" s="112"/>
      <c r="AK203" s="112"/>
      <c r="AL203" s="115"/>
      <c r="AM203" s="115"/>
      <c r="AN203" s="115"/>
      <c r="AO203" s="112"/>
      <c r="AP203" s="112"/>
      <c r="AQ203" s="112"/>
      <c r="AR203" s="112"/>
      <c r="AS203" s="115"/>
      <c r="AT203" s="115"/>
      <c r="AU203" s="115"/>
      <c r="AV203" s="112"/>
      <c r="AW203" s="113">
        <v>16.88</v>
      </c>
      <c r="AX203" s="113">
        <v>16.88</v>
      </c>
      <c r="AY203" s="113">
        <v>13439</v>
      </c>
      <c r="AZ203" s="47" t="str">
        <f t="shared" si="67"/>
        <v>NA</v>
      </c>
      <c r="BA203" s="47" t="str">
        <f t="shared" si="68"/>
        <v>80 AD</v>
      </c>
      <c r="BB203" s="43" t="str">
        <f t="shared" si="53"/>
        <v>NA</v>
      </c>
      <c r="BC203" s="43" t="str">
        <f t="shared" si="69"/>
        <v>NA</v>
      </c>
      <c r="BD203" s="43">
        <f t="shared" si="70"/>
        <v>0</v>
      </c>
      <c r="BE203" s="48" t="e">
        <f t="shared" si="71"/>
        <v>#VALUE!</v>
      </c>
      <c r="BF203" s="49">
        <f t="shared" si="76"/>
        <v>0</v>
      </c>
      <c r="BG203" s="43" t="str">
        <f t="shared" si="72"/>
        <v>FRANCISCA  SANTA CRUZ MANRIQUEZ</v>
      </c>
      <c r="BH203" s="43" t="str">
        <f t="shared" si="73"/>
        <v>FRANCISCA  SANTA CRUZ MANRIQUEZ - JEKE</v>
      </c>
      <c r="BI203" s="43" t="str">
        <f>VLOOKUP(BG203,Equipos!$A$2:$B$105,2,0)</f>
        <v>SANDEK 1</v>
      </c>
      <c r="BJ203" s="43" t="str">
        <f t="shared" si="74"/>
        <v>04:14:55</v>
      </c>
      <c r="BK203" s="43" t="e">
        <f>VLOOKUP(BG203,'Base Jinetes FEI'!$M$5:$N$341,2,0)</f>
        <v>#N/A</v>
      </c>
      <c r="BL203" s="43" t="e">
        <f>VLOOKUP(BG203,'Base Jinetes FEI'!$M$5:$O$341,3,0)</f>
        <v>#N/A</v>
      </c>
      <c r="BN203" s="43">
        <f t="shared" si="75"/>
        <v>0</v>
      </c>
      <c r="BO203" s="43">
        <v>203</v>
      </c>
    </row>
    <row r="204" spans="1:67" ht="14.4" customHeight="1" x14ac:dyDescent="0.3">
      <c r="A204" s="43" t="str">
        <f t="shared" si="55"/>
        <v>LLAYLLAY 19 II</v>
      </c>
      <c r="B204" s="43" t="str">
        <f t="shared" si="56"/>
        <v>NAC</v>
      </c>
      <c r="C204" s="43">
        <f t="shared" si="57"/>
        <v>80</v>
      </c>
      <c r="D204" s="43">
        <f t="shared" si="57"/>
        <v>84</v>
      </c>
      <c r="E204" s="43" t="str">
        <f t="shared" si="58"/>
        <v>AD</v>
      </c>
      <c r="F204" s="111" t="s">
        <v>134</v>
      </c>
      <c r="G204" s="112" t="s">
        <v>105</v>
      </c>
      <c r="H204" s="113" t="s">
        <v>96</v>
      </c>
      <c r="I204" s="113" t="s">
        <v>96</v>
      </c>
      <c r="J204" s="112" t="s">
        <v>1430</v>
      </c>
      <c r="K204" s="111" t="s">
        <v>150</v>
      </c>
      <c r="L204" s="112" t="s">
        <v>1431</v>
      </c>
      <c r="M204" s="112" t="s">
        <v>2869</v>
      </c>
      <c r="N204" s="112" t="s">
        <v>2870</v>
      </c>
      <c r="O204" s="113"/>
      <c r="P204" s="113" t="s">
        <v>96</v>
      </c>
      <c r="Q204" s="113"/>
      <c r="R204" s="113" t="s">
        <v>96</v>
      </c>
      <c r="S204" s="112" t="s">
        <v>97</v>
      </c>
      <c r="T204" s="113" t="s">
        <v>96</v>
      </c>
      <c r="U204" s="113" t="s">
        <v>2595</v>
      </c>
      <c r="V204" s="113" t="s">
        <v>2871</v>
      </c>
      <c r="W204" s="113" t="s">
        <v>2872</v>
      </c>
      <c r="X204" s="115" t="s">
        <v>2873</v>
      </c>
      <c r="Y204" s="115" t="s">
        <v>1017</v>
      </c>
      <c r="Z204" s="115" t="s">
        <v>2874</v>
      </c>
      <c r="AA204" s="112"/>
      <c r="AB204" s="112" t="s">
        <v>2875</v>
      </c>
      <c r="AC204" s="112" t="s">
        <v>2876</v>
      </c>
      <c r="AD204" s="112" t="s">
        <v>2877</v>
      </c>
      <c r="AE204" s="115" t="s">
        <v>2878</v>
      </c>
      <c r="AF204" s="115" t="s">
        <v>2879</v>
      </c>
      <c r="AG204" s="115" t="s">
        <v>2232</v>
      </c>
      <c r="AH204" s="112" t="s">
        <v>163</v>
      </c>
      <c r="AI204" s="112"/>
      <c r="AJ204" s="112"/>
      <c r="AK204" s="112"/>
      <c r="AL204" s="115"/>
      <c r="AM204" s="115"/>
      <c r="AN204" s="115"/>
      <c r="AO204" s="112"/>
      <c r="AP204" s="112"/>
      <c r="AQ204" s="112"/>
      <c r="AR204" s="112"/>
      <c r="AS204" s="115"/>
      <c r="AT204" s="115"/>
      <c r="AU204" s="115"/>
      <c r="AV204" s="112"/>
      <c r="AW204" s="113">
        <v>15.57</v>
      </c>
      <c r="AX204" s="113">
        <v>15.57</v>
      </c>
      <c r="AY204" s="113">
        <v>14569</v>
      </c>
      <c r="AZ204" s="47" t="str">
        <f t="shared" si="67"/>
        <v>NA</v>
      </c>
      <c r="BA204" s="47" t="str">
        <f t="shared" si="68"/>
        <v>80 AD</v>
      </c>
      <c r="BB204" s="43" t="str">
        <f t="shared" si="53"/>
        <v>NA</v>
      </c>
      <c r="BC204" s="43" t="str">
        <f t="shared" si="69"/>
        <v>NA</v>
      </c>
      <c r="BD204" s="43">
        <f t="shared" si="70"/>
        <v>0</v>
      </c>
      <c r="BE204" s="48" t="e">
        <f t="shared" si="71"/>
        <v>#VALUE!</v>
      </c>
      <c r="BF204" s="49">
        <f t="shared" si="76"/>
        <v>0</v>
      </c>
      <c r="BG204" s="43" t="str">
        <f t="shared" si="72"/>
        <v>JAVIERA GAJARDO ARAOS</v>
      </c>
      <c r="BH204" s="43" t="str">
        <f t="shared" si="73"/>
        <v xml:space="preserve">JAVIERA GAJARDO ARAOS - TAN TAN </v>
      </c>
      <c r="BI204" s="43" t="e">
        <f>VLOOKUP(BG204,Equipos!$A$2:$B$105,2,0)</f>
        <v>#N/A</v>
      </c>
      <c r="BJ204" s="43" t="str">
        <f t="shared" si="74"/>
        <v>04:14:55</v>
      </c>
      <c r="BK204" s="43" t="e">
        <f>VLOOKUP(BG204,'Base Jinetes FEI'!$M$5:$N$341,2,0)</f>
        <v>#N/A</v>
      </c>
      <c r="BL204" s="43" t="e">
        <f>VLOOKUP(BG204,'Base Jinetes FEI'!$M$5:$O$341,3,0)</f>
        <v>#N/A</v>
      </c>
      <c r="BN204" s="43">
        <f t="shared" si="75"/>
        <v>0</v>
      </c>
      <c r="BO204" s="43">
        <v>204</v>
      </c>
    </row>
    <row r="205" spans="1:67" ht="14.4" customHeight="1" x14ac:dyDescent="0.3">
      <c r="A205" s="43" t="str">
        <f t="shared" si="55"/>
        <v>LLAYLLAY 19 II</v>
      </c>
      <c r="B205" s="43" t="str">
        <f t="shared" si="56"/>
        <v>NAC</v>
      </c>
      <c r="C205" s="43">
        <f t="shared" si="57"/>
        <v>80</v>
      </c>
      <c r="D205" s="43">
        <f t="shared" si="57"/>
        <v>84</v>
      </c>
      <c r="E205" s="43" t="str">
        <f t="shared" si="58"/>
        <v>AD</v>
      </c>
      <c r="F205" s="111" t="s">
        <v>158</v>
      </c>
      <c r="G205" s="112" t="s">
        <v>105</v>
      </c>
      <c r="H205" s="113" t="s">
        <v>96</v>
      </c>
      <c r="I205" s="113" t="s">
        <v>96</v>
      </c>
      <c r="J205" s="112"/>
      <c r="K205" s="111" t="s">
        <v>201</v>
      </c>
      <c r="L205" s="112" t="s">
        <v>2880</v>
      </c>
      <c r="M205" s="112"/>
      <c r="N205" s="112" t="s">
        <v>2881</v>
      </c>
      <c r="O205" s="113"/>
      <c r="P205" s="113" t="s">
        <v>96</v>
      </c>
      <c r="Q205" s="113"/>
      <c r="R205" s="113" t="s">
        <v>96</v>
      </c>
      <c r="S205" s="112" t="s">
        <v>97</v>
      </c>
      <c r="T205" s="113" t="s">
        <v>96</v>
      </c>
      <c r="U205" s="113" t="s">
        <v>2595</v>
      </c>
      <c r="V205" s="113" t="s">
        <v>2882</v>
      </c>
      <c r="W205" s="113" t="s">
        <v>2883</v>
      </c>
      <c r="X205" s="115" t="s">
        <v>1776</v>
      </c>
      <c r="Y205" s="115" t="s">
        <v>2884</v>
      </c>
      <c r="Z205" s="115" t="s">
        <v>2885</v>
      </c>
      <c r="AA205" s="112"/>
      <c r="AB205" s="112" t="s">
        <v>2886</v>
      </c>
      <c r="AC205" s="112" t="s">
        <v>2887</v>
      </c>
      <c r="AD205" s="112" t="s">
        <v>2888</v>
      </c>
      <c r="AE205" s="115" t="s">
        <v>2889</v>
      </c>
      <c r="AF205" s="115" t="s">
        <v>2890</v>
      </c>
      <c r="AG205" s="115" t="s">
        <v>2891</v>
      </c>
      <c r="AH205" s="112" t="s">
        <v>266</v>
      </c>
      <c r="AI205" s="112"/>
      <c r="AJ205" s="112"/>
      <c r="AK205" s="112"/>
      <c r="AL205" s="115"/>
      <c r="AM205" s="115"/>
      <c r="AN205" s="115"/>
      <c r="AO205" s="112"/>
      <c r="AP205" s="112"/>
      <c r="AQ205" s="112"/>
      <c r="AR205" s="112"/>
      <c r="AS205" s="115"/>
      <c r="AT205" s="115"/>
      <c r="AU205" s="115"/>
      <c r="AV205" s="112"/>
      <c r="AW205" s="113">
        <v>11.56</v>
      </c>
      <c r="AX205" s="113">
        <v>11.56</v>
      </c>
      <c r="AY205" s="113">
        <v>19620</v>
      </c>
      <c r="AZ205" s="47" t="str">
        <f t="shared" si="67"/>
        <v>NA</v>
      </c>
      <c r="BA205" s="47" t="str">
        <f t="shared" si="68"/>
        <v>80 AD</v>
      </c>
      <c r="BB205" s="43" t="str">
        <f t="shared" si="53"/>
        <v>NA</v>
      </c>
      <c r="BC205" s="43" t="str">
        <f t="shared" si="69"/>
        <v>NA</v>
      </c>
      <c r="BD205" s="43">
        <f t="shared" si="70"/>
        <v>0</v>
      </c>
      <c r="BE205" s="48" t="e">
        <f t="shared" si="71"/>
        <v>#VALUE!</v>
      </c>
      <c r="BF205" s="49">
        <f t="shared" si="76"/>
        <v>0</v>
      </c>
      <c r="BG205" s="43" t="str">
        <f t="shared" si="72"/>
        <v>MARIA LUTZ CHAS</v>
      </c>
      <c r="BH205" s="43" t="str">
        <f t="shared" si="73"/>
        <v xml:space="preserve">MARIA LUTZ CHAS - CHELLA </v>
      </c>
      <c r="BI205" s="43" t="e">
        <f>VLOOKUP(BG205,Equipos!$A$2:$B$105,2,0)</f>
        <v>#N/A</v>
      </c>
      <c r="BJ205" s="43" t="str">
        <f t="shared" si="74"/>
        <v>04:14:55</v>
      </c>
      <c r="BK205" s="43" t="e">
        <f>VLOOKUP(BG205,'Base Jinetes FEI'!$M$5:$N$341,2,0)</f>
        <v>#N/A</v>
      </c>
      <c r="BL205" s="43" t="e">
        <f>VLOOKUP(BG205,'Base Jinetes FEI'!$M$5:$O$341,3,0)</f>
        <v>#N/A</v>
      </c>
      <c r="BN205" s="43">
        <f t="shared" si="75"/>
        <v>0</v>
      </c>
      <c r="BO205" s="43">
        <v>205</v>
      </c>
    </row>
    <row r="206" spans="1:67" ht="14.4" customHeight="1" x14ac:dyDescent="0.3">
      <c r="A206" s="43" t="str">
        <f t="shared" si="55"/>
        <v>LLAYLLAY 19 II</v>
      </c>
      <c r="B206" s="43" t="str">
        <f t="shared" si="56"/>
        <v>NAC</v>
      </c>
      <c r="C206" s="43">
        <f t="shared" si="57"/>
        <v>80</v>
      </c>
      <c r="D206" s="43">
        <f t="shared" si="57"/>
        <v>84</v>
      </c>
      <c r="E206" s="43" t="str">
        <f t="shared" si="58"/>
        <v>AD</v>
      </c>
      <c r="F206" s="111" t="s">
        <v>244</v>
      </c>
      <c r="G206" s="112" t="s">
        <v>105</v>
      </c>
      <c r="H206" s="113" t="s">
        <v>96</v>
      </c>
      <c r="I206" s="113" t="s">
        <v>96</v>
      </c>
      <c r="J206" s="112"/>
      <c r="K206" s="111" t="s">
        <v>2892</v>
      </c>
      <c r="L206" s="112" t="s">
        <v>2893</v>
      </c>
      <c r="M206" s="112"/>
      <c r="N206" s="112" t="s">
        <v>2894</v>
      </c>
      <c r="O206" s="113"/>
      <c r="P206" s="113" t="s">
        <v>96</v>
      </c>
      <c r="Q206" s="113"/>
      <c r="R206" s="113" t="s">
        <v>96</v>
      </c>
      <c r="S206" s="112" t="s">
        <v>97</v>
      </c>
      <c r="T206" s="113" t="s">
        <v>96</v>
      </c>
      <c r="U206" s="113" t="s">
        <v>2595</v>
      </c>
      <c r="V206" s="113" t="s">
        <v>2895</v>
      </c>
      <c r="W206" s="113" t="s">
        <v>2896</v>
      </c>
      <c r="X206" s="115" t="s">
        <v>2897</v>
      </c>
      <c r="Y206" s="115" t="s">
        <v>2884</v>
      </c>
      <c r="Z206" s="115" t="s">
        <v>2898</v>
      </c>
      <c r="AA206" s="112"/>
      <c r="AB206" s="112" t="s">
        <v>2899</v>
      </c>
      <c r="AC206" s="112" t="s">
        <v>2900</v>
      </c>
      <c r="AD206" s="112" t="s">
        <v>96</v>
      </c>
      <c r="AE206" s="115" t="s">
        <v>96</v>
      </c>
      <c r="AF206" s="115" t="s">
        <v>521</v>
      </c>
      <c r="AG206" s="115" t="s">
        <v>96</v>
      </c>
      <c r="AH206" s="112" t="s">
        <v>272</v>
      </c>
      <c r="AI206" s="112"/>
      <c r="AJ206" s="112"/>
      <c r="AK206" s="112"/>
      <c r="AL206" s="115"/>
      <c r="AM206" s="115"/>
      <c r="AN206" s="115"/>
      <c r="AO206" s="112"/>
      <c r="AP206" s="112"/>
      <c r="AQ206" s="112"/>
      <c r="AR206" s="112"/>
      <c r="AS206" s="115"/>
      <c r="AT206" s="115"/>
      <c r="AU206" s="115"/>
      <c r="AV206" s="112"/>
      <c r="AW206" s="113">
        <v>12.26</v>
      </c>
      <c r="AX206" s="113"/>
      <c r="AY206" s="113">
        <v>10276</v>
      </c>
      <c r="AZ206" s="47" t="str">
        <f t="shared" si="67"/>
        <v>NA</v>
      </c>
      <c r="BA206" s="47" t="str">
        <f t="shared" si="68"/>
        <v>80 AD</v>
      </c>
      <c r="BB206" s="43" t="str">
        <f t="shared" si="53"/>
        <v>NA</v>
      </c>
      <c r="BC206" s="43" t="str">
        <f t="shared" si="69"/>
        <v>NA</v>
      </c>
      <c r="BD206" s="43">
        <f t="shared" si="70"/>
        <v>0</v>
      </c>
      <c r="BE206" s="48" t="e">
        <f t="shared" si="71"/>
        <v>#VALUE!</v>
      </c>
      <c r="BF206" s="49">
        <f t="shared" si="76"/>
        <v>0</v>
      </c>
      <c r="BG206" s="43" t="str">
        <f t="shared" si="72"/>
        <v>MAUD BREYNE</v>
      </c>
      <c r="BH206" s="43" t="str">
        <f t="shared" si="73"/>
        <v>MAUD BREYNE - KHOLLY</v>
      </c>
      <c r="BI206" s="43" t="e">
        <f>VLOOKUP(BG206,Equipos!$A$2:$B$105,2,0)</f>
        <v>#N/A</v>
      </c>
      <c r="BJ206" s="43" t="str">
        <f t="shared" si="74"/>
        <v>04:14:55</v>
      </c>
      <c r="BK206" s="43" t="e">
        <f>VLOOKUP(BG206,'Base Jinetes FEI'!$M$5:$N$341,2,0)</f>
        <v>#N/A</v>
      </c>
      <c r="BL206" s="43" t="e">
        <f>VLOOKUP(BG206,'Base Jinetes FEI'!$M$5:$O$341,3,0)</f>
        <v>#N/A</v>
      </c>
      <c r="BN206" s="43">
        <f t="shared" si="75"/>
        <v>0</v>
      </c>
      <c r="BO206" s="43">
        <v>206</v>
      </c>
    </row>
    <row r="207" spans="1:67" ht="14.4" customHeight="1" x14ac:dyDescent="0.3">
      <c r="A207" s="43" t="str">
        <f t="shared" si="55"/>
        <v>LLAYLLAY 19 II</v>
      </c>
      <c r="B207" s="43" t="str">
        <f t="shared" si="56"/>
        <v>NAC</v>
      </c>
      <c r="C207" s="43">
        <f t="shared" si="57"/>
        <v>80</v>
      </c>
      <c r="D207" s="43">
        <f t="shared" si="57"/>
        <v>84</v>
      </c>
      <c r="E207" s="43" t="str">
        <f t="shared" si="58"/>
        <v>AD</v>
      </c>
      <c r="F207" s="111" t="s">
        <v>372</v>
      </c>
      <c r="G207" s="112" t="s">
        <v>105</v>
      </c>
      <c r="H207" s="113" t="s">
        <v>96</v>
      </c>
      <c r="I207" s="113" t="s">
        <v>96</v>
      </c>
      <c r="J207" s="112"/>
      <c r="K207" s="111" t="s">
        <v>179</v>
      </c>
      <c r="L207" s="112" t="s">
        <v>2901</v>
      </c>
      <c r="M207" s="112"/>
      <c r="N207" s="112" t="s">
        <v>2902</v>
      </c>
      <c r="O207" s="113"/>
      <c r="P207" s="113" t="s">
        <v>96</v>
      </c>
      <c r="Q207" s="113"/>
      <c r="R207" s="113" t="s">
        <v>96</v>
      </c>
      <c r="S207" s="112" t="s">
        <v>97</v>
      </c>
      <c r="T207" s="113" t="s">
        <v>96</v>
      </c>
      <c r="U207" s="113" t="s">
        <v>2595</v>
      </c>
      <c r="V207" s="113" t="s">
        <v>2903</v>
      </c>
      <c r="W207" s="113" t="s">
        <v>2904</v>
      </c>
      <c r="X207" s="115" t="s">
        <v>1645</v>
      </c>
      <c r="Y207" s="115" t="s">
        <v>2905</v>
      </c>
      <c r="Z207" s="115" t="s">
        <v>2906</v>
      </c>
      <c r="AA207" s="112" t="s">
        <v>2907</v>
      </c>
      <c r="AB207" s="112"/>
      <c r="AC207" s="112"/>
      <c r="AD207" s="112"/>
      <c r="AE207" s="115"/>
      <c r="AF207" s="115"/>
      <c r="AG207" s="115"/>
      <c r="AH207" s="112"/>
      <c r="AI207" s="112"/>
      <c r="AJ207" s="112"/>
      <c r="AK207" s="112"/>
      <c r="AL207" s="115"/>
      <c r="AM207" s="115"/>
      <c r="AN207" s="115"/>
      <c r="AO207" s="112"/>
      <c r="AP207" s="112"/>
      <c r="AQ207" s="112"/>
      <c r="AR207" s="112"/>
      <c r="AS207" s="115"/>
      <c r="AT207" s="115"/>
      <c r="AU207" s="115"/>
      <c r="AV207" s="112"/>
      <c r="AW207" s="113">
        <v>18.13</v>
      </c>
      <c r="AX207" s="113">
        <v>18.13</v>
      </c>
      <c r="AY207" s="113">
        <v>6950</v>
      </c>
      <c r="AZ207" s="47" t="str">
        <f t="shared" si="67"/>
        <v>NA</v>
      </c>
      <c r="BA207" s="47" t="str">
        <f t="shared" si="68"/>
        <v>80 AD</v>
      </c>
      <c r="BB207" s="43" t="str">
        <f t="shared" si="53"/>
        <v>NA</v>
      </c>
      <c r="BC207" s="43" t="str">
        <f t="shared" si="69"/>
        <v>NA</v>
      </c>
      <c r="BD207" s="43">
        <f t="shared" si="70"/>
        <v>0</v>
      </c>
      <c r="BE207" s="48" t="e">
        <f t="shared" si="71"/>
        <v>#VALUE!</v>
      </c>
      <c r="BF207" s="49">
        <f t="shared" si="76"/>
        <v>0</v>
      </c>
      <c r="BG207" s="43" t="str">
        <f t="shared" si="72"/>
        <v>RICARDO BACHELET</v>
      </c>
      <c r="BH207" s="43" t="str">
        <f t="shared" si="73"/>
        <v>RICARDO BACHELET - AM FANRUSH</v>
      </c>
      <c r="BI207" s="43" t="e">
        <f>VLOOKUP(BG207,Equipos!$A$2:$B$105,2,0)</f>
        <v>#N/A</v>
      </c>
      <c r="BJ207" s="43" t="str">
        <f t="shared" si="74"/>
        <v>04:14:55</v>
      </c>
      <c r="BK207" s="43" t="e">
        <f>VLOOKUP(BG207,'Base Jinetes FEI'!$M$5:$N$341,2,0)</f>
        <v>#N/A</v>
      </c>
      <c r="BL207" s="43" t="e">
        <f>VLOOKUP(BG207,'Base Jinetes FEI'!$M$5:$O$341,3,0)</f>
        <v>#N/A</v>
      </c>
      <c r="BN207" s="43">
        <f t="shared" si="75"/>
        <v>0</v>
      </c>
      <c r="BO207" s="43">
        <v>207</v>
      </c>
    </row>
    <row r="208" spans="1:67" ht="14.4" customHeight="1" x14ac:dyDescent="0.3">
      <c r="A208" s="43" t="str">
        <f t="shared" si="55"/>
        <v>LLAYLLAY 19 II</v>
      </c>
      <c r="B208" s="43" t="str">
        <f t="shared" si="56"/>
        <v>NAC</v>
      </c>
      <c r="C208" s="43">
        <f t="shared" si="57"/>
        <v>80</v>
      </c>
      <c r="D208" s="43">
        <f t="shared" si="57"/>
        <v>84</v>
      </c>
      <c r="E208" s="43" t="str">
        <f t="shared" si="58"/>
        <v>AD</v>
      </c>
      <c r="F208" s="111" t="s">
        <v>440</v>
      </c>
      <c r="G208" s="112" t="s">
        <v>105</v>
      </c>
      <c r="H208" s="113" t="s">
        <v>96</v>
      </c>
      <c r="I208" s="113" t="s">
        <v>96</v>
      </c>
      <c r="J208" s="112" t="s">
        <v>2908</v>
      </c>
      <c r="K208" s="111" t="s">
        <v>2909</v>
      </c>
      <c r="L208" s="112" t="s">
        <v>2910</v>
      </c>
      <c r="M208" s="112"/>
      <c r="N208" s="112" t="s">
        <v>2911</v>
      </c>
      <c r="O208" s="113"/>
      <c r="P208" s="113" t="s">
        <v>96</v>
      </c>
      <c r="Q208" s="113"/>
      <c r="R208" s="113" t="s">
        <v>96</v>
      </c>
      <c r="S208" s="112" t="s">
        <v>97</v>
      </c>
      <c r="T208" s="113" t="s">
        <v>96</v>
      </c>
      <c r="U208" s="113" t="s">
        <v>2595</v>
      </c>
      <c r="V208" s="113" t="s">
        <v>2912</v>
      </c>
      <c r="W208" s="113" t="s">
        <v>2913</v>
      </c>
      <c r="X208" s="115" t="s">
        <v>568</v>
      </c>
      <c r="Y208" s="115" t="s">
        <v>569</v>
      </c>
      <c r="Z208" s="115" t="s">
        <v>2914</v>
      </c>
      <c r="AA208" s="112" t="s">
        <v>266</v>
      </c>
      <c r="AB208" s="112"/>
      <c r="AC208" s="112"/>
      <c r="AD208" s="112"/>
      <c r="AE208" s="115"/>
      <c r="AF208" s="115"/>
      <c r="AG208" s="115"/>
      <c r="AH208" s="112"/>
      <c r="AI208" s="112"/>
      <c r="AJ208" s="112"/>
      <c r="AK208" s="112"/>
      <c r="AL208" s="115"/>
      <c r="AM208" s="115"/>
      <c r="AN208" s="115"/>
      <c r="AO208" s="112"/>
      <c r="AP208" s="112"/>
      <c r="AQ208" s="112"/>
      <c r="AR208" s="112"/>
      <c r="AS208" s="115"/>
      <c r="AT208" s="115"/>
      <c r="AU208" s="115"/>
      <c r="AV208" s="112"/>
      <c r="AW208" s="113">
        <v>15.13</v>
      </c>
      <c r="AX208" s="113">
        <v>15.13</v>
      </c>
      <c r="AY208" s="113">
        <v>8326</v>
      </c>
      <c r="AZ208" s="47" t="str">
        <f t="shared" si="67"/>
        <v>NA</v>
      </c>
      <c r="BA208" s="47" t="str">
        <f t="shared" si="68"/>
        <v>80 AD</v>
      </c>
      <c r="BB208" s="43" t="str">
        <f t="shared" si="53"/>
        <v>NA</v>
      </c>
      <c r="BC208" s="43" t="str">
        <f t="shared" si="69"/>
        <v>NA</v>
      </c>
      <c r="BD208" s="43">
        <f t="shared" si="70"/>
        <v>0</v>
      </c>
      <c r="BE208" s="48" t="e">
        <f t="shared" si="71"/>
        <v>#VALUE!</v>
      </c>
      <c r="BF208" s="49">
        <f t="shared" si="76"/>
        <v>0</v>
      </c>
      <c r="BG208" s="43" t="str">
        <f t="shared" si="72"/>
        <v>GONZALO BULNES LLOMPAR</v>
      </c>
      <c r="BH208" s="43" t="str">
        <f t="shared" si="73"/>
        <v>GONZALO BULNES LLOMPAR - HP RAFIQ</v>
      </c>
      <c r="BI208" s="43" t="e">
        <f>VLOOKUP(BG208,Equipos!$A$2:$B$105,2,0)</f>
        <v>#N/A</v>
      </c>
      <c r="BJ208" s="43" t="str">
        <f t="shared" si="74"/>
        <v>04:14:55</v>
      </c>
      <c r="BK208" s="43" t="e">
        <f>VLOOKUP(BG208,'Base Jinetes FEI'!$M$5:$N$341,2,0)</f>
        <v>#N/A</v>
      </c>
      <c r="BL208" s="43" t="e">
        <f>VLOOKUP(BG208,'Base Jinetes FEI'!$M$5:$O$341,3,0)</f>
        <v>#N/A</v>
      </c>
      <c r="BN208" s="43">
        <f t="shared" si="75"/>
        <v>0</v>
      </c>
      <c r="BO208" s="43">
        <v>208</v>
      </c>
    </row>
    <row r="209" spans="1:67" ht="14.4" customHeight="1" x14ac:dyDescent="0.3">
      <c r="A209" s="43" t="str">
        <f t="shared" si="55"/>
        <v>LLAYLLAY 19 II</v>
      </c>
      <c r="B209" s="43" t="str">
        <f t="shared" si="56"/>
        <v>NAC</v>
      </c>
      <c r="C209" s="43">
        <f t="shared" si="57"/>
        <v>80</v>
      </c>
      <c r="D209" s="43">
        <f t="shared" si="57"/>
        <v>84</v>
      </c>
      <c r="E209" s="43" t="str">
        <f t="shared" si="58"/>
        <v>AD</v>
      </c>
      <c r="F209" s="111" t="s">
        <v>441</v>
      </c>
      <c r="G209" s="112" t="s">
        <v>105</v>
      </c>
      <c r="H209" s="113" t="s">
        <v>96</v>
      </c>
      <c r="I209" s="113" t="s">
        <v>96</v>
      </c>
      <c r="J209" s="112"/>
      <c r="K209" s="111" t="s">
        <v>617</v>
      </c>
      <c r="L209" s="112" t="s">
        <v>1046</v>
      </c>
      <c r="M209" s="112"/>
      <c r="N209" s="112" t="s">
        <v>1155</v>
      </c>
      <c r="O209" s="113"/>
      <c r="P209" s="113" t="s">
        <v>96</v>
      </c>
      <c r="Q209" s="113"/>
      <c r="R209" s="113" t="s">
        <v>96</v>
      </c>
      <c r="S209" s="112" t="s">
        <v>97</v>
      </c>
      <c r="T209" s="113" t="s">
        <v>96</v>
      </c>
      <c r="U209" s="113" t="s">
        <v>2595</v>
      </c>
      <c r="V209" s="113" t="s">
        <v>2915</v>
      </c>
      <c r="W209" s="113" t="s">
        <v>2916</v>
      </c>
      <c r="X209" s="115" t="s">
        <v>2917</v>
      </c>
      <c r="Y209" s="115" t="s">
        <v>2918</v>
      </c>
      <c r="Z209" s="115" t="s">
        <v>2919</v>
      </c>
      <c r="AA209" s="112" t="s">
        <v>266</v>
      </c>
      <c r="AB209" s="112"/>
      <c r="AC209" s="112"/>
      <c r="AD209" s="112"/>
      <c r="AE209" s="115"/>
      <c r="AF209" s="115"/>
      <c r="AG209" s="115"/>
      <c r="AH209" s="112"/>
      <c r="AI209" s="112"/>
      <c r="AJ209" s="112"/>
      <c r="AK209" s="112"/>
      <c r="AL209" s="115"/>
      <c r="AM209" s="115"/>
      <c r="AN209" s="115"/>
      <c r="AO209" s="112"/>
      <c r="AP209" s="112"/>
      <c r="AQ209" s="112"/>
      <c r="AR209" s="112"/>
      <c r="AS209" s="115"/>
      <c r="AT209" s="115"/>
      <c r="AU209" s="115"/>
      <c r="AV209" s="112"/>
      <c r="AW209" s="113">
        <v>13.38</v>
      </c>
      <c r="AX209" s="113">
        <v>13.38</v>
      </c>
      <c r="AY209" s="113">
        <v>9415</v>
      </c>
      <c r="AZ209" s="47" t="str">
        <f t="shared" si="67"/>
        <v>NA</v>
      </c>
      <c r="BA209" s="47" t="str">
        <f t="shared" si="68"/>
        <v>80 AD</v>
      </c>
      <c r="BB209" s="43" t="str">
        <f t="shared" si="53"/>
        <v>NA</v>
      </c>
      <c r="BC209" s="43" t="str">
        <f t="shared" si="69"/>
        <v>NA</v>
      </c>
      <c r="BD209" s="43">
        <f t="shared" si="70"/>
        <v>0</v>
      </c>
      <c r="BE209" s="48" t="e">
        <f t="shared" si="71"/>
        <v>#VALUE!</v>
      </c>
      <c r="BF209" s="49">
        <f t="shared" si="76"/>
        <v>0</v>
      </c>
      <c r="BG209" s="43" t="str">
        <f t="shared" si="72"/>
        <v xml:space="preserve">LUIS SANTOS </v>
      </c>
      <c r="BH209" s="43" t="str">
        <f t="shared" si="73"/>
        <v>LUIS SANTOS  - SIMBA</v>
      </c>
      <c r="BI209" s="43" t="e">
        <f>VLOOKUP(BG209,Equipos!$A$2:$B$105,2,0)</f>
        <v>#N/A</v>
      </c>
      <c r="BJ209" s="43" t="str">
        <f t="shared" si="74"/>
        <v>04:14:55</v>
      </c>
      <c r="BK209" s="43" t="e">
        <f>VLOOKUP(BG209,'Base Jinetes FEI'!$M$5:$N$341,2,0)</f>
        <v>#N/A</v>
      </c>
      <c r="BL209" s="43" t="e">
        <f>VLOOKUP(BG209,'Base Jinetes FEI'!$M$5:$O$341,3,0)</f>
        <v>#N/A</v>
      </c>
      <c r="BN209" s="43">
        <f t="shared" si="75"/>
        <v>0</v>
      </c>
      <c r="BO209" s="43">
        <v>209</v>
      </c>
    </row>
    <row r="210" spans="1:67" ht="14.4" customHeight="1" x14ac:dyDescent="0.3">
      <c r="A210" s="43" t="str">
        <f t="shared" si="55"/>
        <v>LLAYLLAY 19 II</v>
      </c>
      <c r="B210" s="43" t="str">
        <f t="shared" si="56"/>
        <v>NAC</v>
      </c>
      <c r="C210" s="43">
        <f t="shared" si="57"/>
        <v>80</v>
      </c>
      <c r="D210" s="43">
        <f t="shared" si="57"/>
        <v>84</v>
      </c>
      <c r="E210" s="43" t="s">
        <v>52</v>
      </c>
      <c r="F210" s="116" t="s">
        <v>106</v>
      </c>
      <c r="G210" s="117" t="s">
        <v>95</v>
      </c>
      <c r="H210" s="118" t="s">
        <v>96</v>
      </c>
      <c r="I210" s="118" t="s">
        <v>96</v>
      </c>
      <c r="J210" s="117"/>
      <c r="K210" s="116" t="s">
        <v>834</v>
      </c>
      <c r="L210" s="117" t="s">
        <v>835</v>
      </c>
      <c r="M210" s="117" t="s">
        <v>96</v>
      </c>
      <c r="N210" s="117" t="s">
        <v>2920</v>
      </c>
      <c r="O210" s="118"/>
      <c r="P210" s="118" t="s">
        <v>96</v>
      </c>
      <c r="Q210" s="118"/>
      <c r="R210" s="118" t="s">
        <v>96</v>
      </c>
      <c r="S210" s="117" t="s">
        <v>97</v>
      </c>
      <c r="T210" s="118" t="s">
        <v>96</v>
      </c>
      <c r="U210" s="118" t="s">
        <v>2921</v>
      </c>
      <c r="V210" s="118" t="s">
        <v>2922</v>
      </c>
      <c r="W210" s="118" t="s">
        <v>2923</v>
      </c>
      <c r="X210" s="120" t="s">
        <v>2924</v>
      </c>
      <c r="Y210" s="120" t="s">
        <v>602</v>
      </c>
      <c r="Z210" s="120" t="s">
        <v>2925</v>
      </c>
      <c r="AA210" s="117"/>
      <c r="AB210" s="117" t="s">
        <v>2926</v>
      </c>
      <c r="AC210" s="117" t="s">
        <v>2927</v>
      </c>
      <c r="AD210" s="117" t="s">
        <v>2928</v>
      </c>
      <c r="AE210" s="120" t="s">
        <v>2929</v>
      </c>
      <c r="AF210" s="120" t="s">
        <v>523</v>
      </c>
      <c r="AG210" s="120" t="s">
        <v>2930</v>
      </c>
      <c r="AH210" s="117"/>
      <c r="AI210" s="117" t="s">
        <v>2931</v>
      </c>
      <c r="AJ210" s="117" t="s">
        <v>2932</v>
      </c>
      <c r="AK210" s="117" t="s">
        <v>2933</v>
      </c>
      <c r="AL210" s="120" t="s">
        <v>2934</v>
      </c>
      <c r="AM210" s="120" t="s">
        <v>2934</v>
      </c>
      <c r="AN210" s="120" t="s">
        <v>2935</v>
      </c>
      <c r="AO210" s="117"/>
      <c r="AP210" s="117"/>
      <c r="AQ210" s="117"/>
      <c r="AR210" s="117"/>
      <c r="AS210" s="120"/>
      <c r="AT210" s="120"/>
      <c r="AU210" s="120"/>
      <c r="AV210" s="117"/>
      <c r="AW210" s="118">
        <v>14.72</v>
      </c>
      <c r="AX210" s="118">
        <v>14.72</v>
      </c>
      <c r="AY210" s="118">
        <v>20550</v>
      </c>
      <c r="AZ210" s="47">
        <f t="shared" si="67"/>
        <v>20550</v>
      </c>
      <c r="BA210" s="47" t="str">
        <f t="shared" si="68"/>
        <v>80 YR</v>
      </c>
      <c r="BB210" s="43">
        <f t="shared" si="53"/>
        <v>19</v>
      </c>
      <c r="BC210" s="43" t="str">
        <f t="shared" si="69"/>
        <v>05:42:30</v>
      </c>
      <c r="BD210" s="43">
        <f t="shared" si="70"/>
        <v>110</v>
      </c>
      <c r="BE210" s="48">
        <f t="shared" si="71"/>
        <v>-87.583333333333329</v>
      </c>
      <c r="BF210" s="49">
        <f t="shared" si="76"/>
        <v>106.41666666666667</v>
      </c>
      <c r="BG210" s="43" t="str">
        <f t="shared" si="72"/>
        <v>HELENA CERPA PINOCHET</v>
      </c>
      <c r="BH210" s="43" t="str">
        <f t="shared" si="73"/>
        <v>HELENA CERPA PINOCHET - HDM LA FAVORITA</v>
      </c>
      <c r="BI210" s="43" t="e">
        <f>VLOOKUP(BG210,Equipos!$A$2:$B$105,2,0)</f>
        <v>#N/A</v>
      </c>
      <c r="BJ210" s="43" t="str">
        <f t="shared" si="74"/>
        <v>04:14:55</v>
      </c>
      <c r="BK210" s="43" t="e">
        <f>VLOOKUP(BG210,'Base Jinetes FEI'!$M$5:$N$341,2,0)</f>
        <v>#N/A</v>
      </c>
      <c r="BL210" s="43" t="e">
        <f>VLOOKUP(BG210,'Base Jinetes FEI'!$M$5:$O$341,3,0)</f>
        <v>#N/A</v>
      </c>
      <c r="BN210" s="43">
        <f t="shared" si="75"/>
        <v>1</v>
      </c>
      <c r="BO210" s="43">
        <v>210</v>
      </c>
    </row>
    <row r="211" spans="1:67" ht="14.4" customHeight="1" x14ac:dyDescent="0.3">
      <c r="A211" s="43" t="str">
        <f t="shared" si="55"/>
        <v>LLAYLLAY 19 II</v>
      </c>
      <c r="B211" s="43" t="str">
        <f t="shared" si="56"/>
        <v>NAC</v>
      </c>
      <c r="C211" s="43">
        <f t="shared" si="57"/>
        <v>80</v>
      </c>
      <c r="D211" s="43">
        <f t="shared" si="57"/>
        <v>84</v>
      </c>
      <c r="E211" s="43" t="str">
        <f t="shared" si="58"/>
        <v>YR</v>
      </c>
      <c r="F211" s="116" t="s">
        <v>107</v>
      </c>
      <c r="G211" s="117" t="s">
        <v>95</v>
      </c>
      <c r="H211" s="118" t="s">
        <v>96</v>
      </c>
      <c r="I211" s="118" t="s">
        <v>96</v>
      </c>
      <c r="J211" s="117"/>
      <c r="K211" s="119" t="s">
        <v>535</v>
      </c>
      <c r="L211" s="117" t="s">
        <v>941</v>
      </c>
      <c r="M211" s="117"/>
      <c r="N211" s="117" t="s">
        <v>1718</v>
      </c>
      <c r="O211" s="118"/>
      <c r="P211" s="118" t="s">
        <v>96</v>
      </c>
      <c r="Q211" s="118"/>
      <c r="R211" s="118" t="s">
        <v>96</v>
      </c>
      <c r="S211" s="117" t="s">
        <v>97</v>
      </c>
      <c r="T211" s="118" t="s">
        <v>96</v>
      </c>
      <c r="U211" s="118" t="s">
        <v>2921</v>
      </c>
      <c r="V211" s="118" t="s">
        <v>2936</v>
      </c>
      <c r="W211" s="118" t="s">
        <v>2937</v>
      </c>
      <c r="X211" s="120" t="s">
        <v>2938</v>
      </c>
      <c r="Y211" s="120" t="s">
        <v>2939</v>
      </c>
      <c r="Z211" s="120" t="s">
        <v>2940</v>
      </c>
      <c r="AA211" s="117"/>
      <c r="AB211" s="117" t="s">
        <v>2941</v>
      </c>
      <c r="AC211" s="117" t="s">
        <v>2942</v>
      </c>
      <c r="AD211" s="117" t="s">
        <v>2943</v>
      </c>
      <c r="AE211" s="120" t="s">
        <v>2944</v>
      </c>
      <c r="AF211" s="120" t="s">
        <v>2945</v>
      </c>
      <c r="AG211" s="120" t="s">
        <v>2946</v>
      </c>
      <c r="AH211" s="117"/>
      <c r="AI211" s="117" t="s">
        <v>2947</v>
      </c>
      <c r="AJ211" s="117" t="s">
        <v>2948</v>
      </c>
      <c r="AK211" s="117" t="s">
        <v>2949</v>
      </c>
      <c r="AL211" s="120" t="s">
        <v>2950</v>
      </c>
      <c r="AM211" s="120" t="s">
        <v>2950</v>
      </c>
      <c r="AN211" s="120" t="s">
        <v>2951</v>
      </c>
      <c r="AO211" s="117"/>
      <c r="AP211" s="117"/>
      <c r="AQ211" s="117"/>
      <c r="AR211" s="117"/>
      <c r="AS211" s="120"/>
      <c r="AT211" s="120"/>
      <c r="AU211" s="120"/>
      <c r="AV211" s="117"/>
      <c r="AW211" s="118">
        <v>13.97</v>
      </c>
      <c r="AX211" s="118">
        <v>13.97</v>
      </c>
      <c r="AY211" s="118">
        <v>21648</v>
      </c>
      <c r="AZ211" s="47">
        <f t="shared" si="67"/>
        <v>21648</v>
      </c>
      <c r="BA211" s="47" t="str">
        <f t="shared" si="68"/>
        <v>80 YR</v>
      </c>
      <c r="BB211" s="43">
        <f t="shared" si="53"/>
        <v>20</v>
      </c>
      <c r="BC211" s="43" t="str">
        <f t="shared" si="69"/>
        <v>06:00:48</v>
      </c>
      <c r="BD211" s="43">
        <f t="shared" si="70"/>
        <v>105</v>
      </c>
      <c r="BE211" s="48">
        <f t="shared" si="71"/>
        <v>-105.88333333333333</v>
      </c>
      <c r="BF211" s="49">
        <f t="shared" si="76"/>
        <v>83.999999979999998</v>
      </c>
      <c r="BG211" s="43" t="str">
        <f t="shared" si="72"/>
        <v>DIEGO OYANEDEL</v>
      </c>
      <c r="BH211" s="43" t="str">
        <f t="shared" si="73"/>
        <v>DIEGO OYANEDEL - INDIO</v>
      </c>
      <c r="BI211" s="43" t="str">
        <f>VLOOKUP(BG211,Equipos!$A$2:$B$105,2,0)</f>
        <v>LA COMPAÑÍA</v>
      </c>
      <c r="BJ211" s="43" t="str">
        <f t="shared" si="74"/>
        <v>04:14:55</v>
      </c>
      <c r="BK211" s="43" t="e">
        <f>VLOOKUP(BG211,'Base Jinetes FEI'!$M$5:$N$341,2,0)</f>
        <v>#N/A</v>
      </c>
      <c r="BL211" s="43" t="e">
        <f>VLOOKUP(BG211,'Base Jinetes FEI'!$M$5:$O$341,3,0)</f>
        <v>#N/A</v>
      </c>
      <c r="BN211" s="43">
        <f t="shared" si="75"/>
        <v>1</v>
      </c>
      <c r="BO211" s="43">
        <v>211</v>
      </c>
    </row>
    <row r="212" spans="1:67" ht="14.4" customHeight="1" x14ac:dyDescent="0.3">
      <c r="A212" s="43" t="str">
        <f t="shared" si="55"/>
        <v>LLAYLLAY 19 II</v>
      </c>
      <c r="B212" s="43" t="str">
        <f t="shared" si="56"/>
        <v>NAC</v>
      </c>
      <c r="C212" s="43">
        <f t="shared" si="57"/>
        <v>80</v>
      </c>
      <c r="D212" s="43">
        <f t="shared" si="57"/>
        <v>84</v>
      </c>
      <c r="E212" s="43" t="str">
        <f t="shared" si="58"/>
        <v>YR</v>
      </c>
      <c r="F212" s="116" t="s">
        <v>109</v>
      </c>
      <c r="G212" s="117" t="s">
        <v>105</v>
      </c>
      <c r="H212" s="118" t="s">
        <v>96</v>
      </c>
      <c r="I212" s="118" t="s">
        <v>96</v>
      </c>
      <c r="J212" s="117" t="s">
        <v>1078</v>
      </c>
      <c r="K212" s="116" t="s">
        <v>192</v>
      </c>
      <c r="L212" s="117" t="s">
        <v>142</v>
      </c>
      <c r="M212" s="117"/>
      <c r="N212" s="117" t="s">
        <v>2952</v>
      </c>
      <c r="O212" s="118"/>
      <c r="P212" s="118" t="s">
        <v>96</v>
      </c>
      <c r="Q212" s="118"/>
      <c r="R212" s="118" t="s">
        <v>96</v>
      </c>
      <c r="S212" s="117" t="s">
        <v>97</v>
      </c>
      <c r="T212" s="118" t="s">
        <v>96</v>
      </c>
      <c r="U212" s="118" t="s">
        <v>2921</v>
      </c>
      <c r="V212" s="118" t="s">
        <v>2953</v>
      </c>
      <c r="W212" s="118" t="s">
        <v>2954</v>
      </c>
      <c r="X212" s="120" t="s">
        <v>504</v>
      </c>
      <c r="Y212" s="120" t="s">
        <v>668</v>
      </c>
      <c r="Z212" s="120" t="s">
        <v>2955</v>
      </c>
      <c r="AA212" s="117"/>
      <c r="AB212" s="117" t="s">
        <v>2956</v>
      </c>
      <c r="AC212" s="117" t="s">
        <v>2957</v>
      </c>
      <c r="AD212" s="117" t="s">
        <v>2958</v>
      </c>
      <c r="AE212" s="120" t="s">
        <v>1899</v>
      </c>
      <c r="AF212" s="120" t="s">
        <v>1013</v>
      </c>
      <c r="AG212" s="120" t="s">
        <v>2959</v>
      </c>
      <c r="AH212" s="117" t="s">
        <v>266</v>
      </c>
      <c r="AI212" s="117"/>
      <c r="AJ212" s="117"/>
      <c r="AK212" s="117"/>
      <c r="AL212" s="120"/>
      <c r="AM212" s="120"/>
      <c r="AN212" s="120"/>
      <c r="AO212" s="117"/>
      <c r="AP212" s="117"/>
      <c r="AQ212" s="117"/>
      <c r="AR212" s="117"/>
      <c r="AS212" s="120"/>
      <c r="AT212" s="120"/>
      <c r="AU212" s="120"/>
      <c r="AV212" s="117"/>
      <c r="AW212" s="118">
        <v>15.27</v>
      </c>
      <c r="AX212" s="118">
        <v>15.27</v>
      </c>
      <c r="AY212" s="118">
        <v>14851</v>
      </c>
      <c r="AZ212" s="47" t="str">
        <f t="shared" si="67"/>
        <v>NA</v>
      </c>
      <c r="BA212" s="47" t="str">
        <f t="shared" si="68"/>
        <v>80 YR</v>
      </c>
      <c r="BB212" s="43" t="str">
        <f t="shared" si="53"/>
        <v>NA</v>
      </c>
      <c r="BC212" s="43" t="str">
        <f t="shared" si="69"/>
        <v>NA</v>
      </c>
      <c r="BD212" s="43">
        <f t="shared" si="70"/>
        <v>0</v>
      </c>
      <c r="BE212" s="48" t="e">
        <f t="shared" si="71"/>
        <v>#VALUE!</v>
      </c>
      <c r="BF212" s="49">
        <f t="shared" si="76"/>
        <v>0</v>
      </c>
      <c r="BG212" s="43" t="str">
        <f t="shared" si="72"/>
        <v>BORJA MAYOL</v>
      </c>
      <c r="BH212" s="43" t="str">
        <f t="shared" si="73"/>
        <v>BORJA MAYOL - TARTARA</v>
      </c>
      <c r="BI212" s="43" t="e">
        <f>VLOOKUP(BG212,Equipos!$A$2:$B$105,2,0)</f>
        <v>#N/A</v>
      </c>
      <c r="BJ212" s="43" t="str">
        <f t="shared" si="74"/>
        <v>04:14:55</v>
      </c>
      <c r="BK212" s="43" t="e">
        <f>VLOOKUP(BG212,'Base Jinetes FEI'!$M$5:$N$341,2,0)</f>
        <v>#N/A</v>
      </c>
      <c r="BL212" s="43" t="e">
        <f>VLOOKUP(BG212,'Base Jinetes FEI'!$M$5:$O$341,3,0)</f>
        <v>#N/A</v>
      </c>
      <c r="BN212" s="43">
        <f t="shared" si="75"/>
        <v>0</v>
      </c>
      <c r="BO212" s="43">
        <v>212</v>
      </c>
    </row>
    <row r="213" spans="1:67" ht="14.4" customHeight="1" x14ac:dyDescent="0.3">
      <c r="A213" s="43" t="str">
        <f t="shared" si="55"/>
        <v>LLAYLLAY 19 II</v>
      </c>
      <c r="B213" s="43" t="str">
        <f t="shared" si="56"/>
        <v>NAC</v>
      </c>
      <c r="C213" s="43">
        <f t="shared" si="57"/>
        <v>80</v>
      </c>
      <c r="D213" s="43">
        <f t="shared" si="57"/>
        <v>84</v>
      </c>
      <c r="E213" s="43" t="str">
        <f t="shared" si="58"/>
        <v>YR</v>
      </c>
      <c r="F213" s="116" t="s">
        <v>110</v>
      </c>
      <c r="G213" s="117" t="s">
        <v>105</v>
      </c>
      <c r="H213" s="118" t="s">
        <v>96</v>
      </c>
      <c r="I213" s="118" t="s">
        <v>96</v>
      </c>
      <c r="J213" s="117"/>
      <c r="K213" s="116" t="s">
        <v>1798</v>
      </c>
      <c r="L213" s="117" t="s">
        <v>161</v>
      </c>
      <c r="M213" s="117" t="s">
        <v>2960</v>
      </c>
      <c r="N213" s="117" t="s">
        <v>2961</v>
      </c>
      <c r="O213" s="118"/>
      <c r="P213" s="118" t="s">
        <v>96</v>
      </c>
      <c r="Q213" s="118"/>
      <c r="R213" s="118" t="s">
        <v>96</v>
      </c>
      <c r="S213" s="117" t="s">
        <v>97</v>
      </c>
      <c r="T213" s="118" t="s">
        <v>96</v>
      </c>
      <c r="U213" s="118" t="s">
        <v>2921</v>
      </c>
      <c r="V213" s="118" t="s">
        <v>2962</v>
      </c>
      <c r="W213" s="118" t="s">
        <v>2963</v>
      </c>
      <c r="X213" s="120" t="s">
        <v>2964</v>
      </c>
      <c r="Y213" s="120" t="s">
        <v>2826</v>
      </c>
      <c r="Z213" s="120" t="s">
        <v>2965</v>
      </c>
      <c r="AA213" s="117" t="s">
        <v>272</v>
      </c>
      <c r="AB213" s="117"/>
      <c r="AC213" s="117"/>
      <c r="AD213" s="117"/>
      <c r="AE213" s="120"/>
      <c r="AF213" s="120"/>
      <c r="AG213" s="120"/>
      <c r="AH213" s="117"/>
      <c r="AI213" s="117"/>
      <c r="AJ213" s="117"/>
      <c r="AK213" s="117"/>
      <c r="AL213" s="120"/>
      <c r="AM213" s="120"/>
      <c r="AN213" s="120"/>
      <c r="AO213" s="117"/>
      <c r="AP213" s="117"/>
      <c r="AQ213" s="117"/>
      <c r="AR213" s="117"/>
      <c r="AS213" s="120"/>
      <c r="AT213" s="120"/>
      <c r="AU213" s="120"/>
      <c r="AV213" s="117"/>
      <c r="AW213" s="118">
        <v>17.420000000000002</v>
      </c>
      <c r="AX213" s="118">
        <v>17.420000000000002</v>
      </c>
      <c r="AY213" s="118">
        <v>7232</v>
      </c>
      <c r="AZ213" s="47" t="str">
        <f t="shared" si="67"/>
        <v>NA</v>
      </c>
      <c r="BA213" s="47" t="str">
        <f t="shared" si="68"/>
        <v>80 YR</v>
      </c>
      <c r="BB213" s="43" t="str">
        <f t="shared" si="53"/>
        <v>NA</v>
      </c>
      <c r="BC213" s="43" t="str">
        <f t="shared" si="69"/>
        <v>NA</v>
      </c>
      <c r="BD213" s="43">
        <f t="shared" si="70"/>
        <v>0</v>
      </c>
      <c r="BE213" s="48" t="e">
        <f t="shared" si="71"/>
        <v>#VALUE!</v>
      </c>
      <c r="BF213" s="49">
        <f t="shared" si="76"/>
        <v>0</v>
      </c>
      <c r="BG213" s="43" t="str">
        <f t="shared" si="72"/>
        <v>AMELIA  LARRAIN</v>
      </c>
      <c r="BH213" s="43" t="str">
        <f t="shared" si="73"/>
        <v>AMELIA  LARRAIN - PRINCIPE</v>
      </c>
      <c r="BI213" s="43" t="str">
        <f>VLOOKUP(BG213,Equipos!$A$2:$B$105,2,0)</f>
        <v>EL QUILLAY</v>
      </c>
      <c r="BJ213" s="43" t="str">
        <f t="shared" si="74"/>
        <v>04:14:55</v>
      </c>
      <c r="BK213" s="43" t="e">
        <f>VLOOKUP(BG213,'Base Jinetes FEI'!$M$5:$N$341,2,0)</f>
        <v>#N/A</v>
      </c>
      <c r="BL213" s="43" t="e">
        <f>VLOOKUP(BG213,'Base Jinetes FEI'!$M$5:$O$341,3,0)</f>
        <v>#N/A</v>
      </c>
      <c r="BN213" s="43">
        <f t="shared" si="75"/>
        <v>0</v>
      </c>
      <c r="BO213" s="43">
        <v>213</v>
      </c>
    </row>
    <row r="214" spans="1:67" ht="14.4" customHeight="1" x14ac:dyDescent="0.3">
      <c r="A214" s="43" t="str">
        <f t="shared" si="55"/>
        <v>LLAYLLAY 19 II</v>
      </c>
      <c r="B214" s="43" t="str">
        <f t="shared" si="56"/>
        <v>NAC</v>
      </c>
      <c r="C214" s="43">
        <f t="shared" si="57"/>
        <v>80</v>
      </c>
      <c r="D214" s="43">
        <f t="shared" si="57"/>
        <v>84</v>
      </c>
      <c r="E214" s="43" t="str">
        <f t="shared" si="58"/>
        <v>YR</v>
      </c>
      <c r="F214" s="116" t="s">
        <v>117</v>
      </c>
      <c r="G214" s="117" t="s">
        <v>105</v>
      </c>
      <c r="H214" s="118" t="s">
        <v>96</v>
      </c>
      <c r="I214" s="118" t="s">
        <v>96</v>
      </c>
      <c r="J214" s="117"/>
      <c r="K214" s="116" t="s">
        <v>2966</v>
      </c>
      <c r="L214" s="117" t="s">
        <v>364</v>
      </c>
      <c r="M214" s="117"/>
      <c r="N214" s="117" t="s">
        <v>2967</v>
      </c>
      <c r="O214" s="118"/>
      <c r="P214" s="118" t="s">
        <v>96</v>
      </c>
      <c r="Q214" s="118"/>
      <c r="R214" s="118" t="s">
        <v>96</v>
      </c>
      <c r="S214" s="117" t="s">
        <v>97</v>
      </c>
      <c r="T214" s="118" t="s">
        <v>96</v>
      </c>
      <c r="U214" s="118" t="s">
        <v>2921</v>
      </c>
      <c r="V214" s="118" t="s">
        <v>96</v>
      </c>
      <c r="W214" s="118" t="s">
        <v>96</v>
      </c>
      <c r="X214" s="120" t="s">
        <v>96</v>
      </c>
      <c r="Y214" s="120" t="s">
        <v>96</v>
      </c>
      <c r="Z214" s="120" t="s">
        <v>96</v>
      </c>
      <c r="AA214" s="117" t="s">
        <v>184</v>
      </c>
      <c r="AB214" s="117"/>
      <c r="AC214" s="117"/>
      <c r="AD214" s="117"/>
      <c r="AE214" s="120"/>
      <c r="AF214" s="120"/>
      <c r="AG214" s="120"/>
      <c r="AH214" s="117"/>
      <c r="AI214" s="117"/>
      <c r="AJ214" s="117"/>
      <c r="AK214" s="117"/>
      <c r="AL214" s="120"/>
      <c r="AM214" s="120"/>
      <c r="AN214" s="120"/>
      <c r="AO214" s="117"/>
      <c r="AP214" s="117"/>
      <c r="AQ214" s="117"/>
      <c r="AR214" s="117"/>
      <c r="AS214" s="120"/>
      <c r="AT214" s="120"/>
      <c r="AU214" s="120"/>
      <c r="AV214" s="117"/>
      <c r="AW214" s="118"/>
      <c r="AX214" s="118"/>
      <c r="AY214" s="118"/>
      <c r="AZ214" s="47" t="str">
        <f t="shared" si="67"/>
        <v>NA</v>
      </c>
      <c r="BA214" s="47" t="str">
        <f t="shared" si="68"/>
        <v>80 YR</v>
      </c>
      <c r="BB214" s="43" t="str">
        <f>IF(G214="R",RANK(AZ214,$AZ$172:$AZ$214,1), "NA")</f>
        <v>NA</v>
      </c>
      <c r="BC214" s="43" t="str">
        <f t="shared" si="69"/>
        <v>NA</v>
      </c>
      <c r="BD214" s="43">
        <f t="shared" si="70"/>
        <v>0</v>
      </c>
      <c r="BE214" s="48" t="e">
        <f t="shared" si="71"/>
        <v>#VALUE!</v>
      </c>
      <c r="BF214" s="49">
        <f t="shared" si="76"/>
        <v>0</v>
      </c>
      <c r="BG214" s="43" t="str">
        <f t="shared" si="72"/>
        <v>MAX BULNES LABRA</v>
      </c>
      <c r="BH214" s="43" t="str">
        <f t="shared" si="73"/>
        <v>MAX BULNES LABRA - FLOKI</v>
      </c>
      <c r="BI214" s="43" t="e">
        <f>VLOOKUP(BG214,Equipos!$A$2:$B$105,2,0)</f>
        <v>#N/A</v>
      </c>
      <c r="BJ214" s="43" t="str">
        <f t="shared" si="74"/>
        <v>04:14:55</v>
      </c>
      <c r="BK214" s="43" t="e">
        <f>VLOOKUP(BG214,'Base Jinetes FEI'!$M$5:$N$341,2,0)</f>
        <v>#N/A</v>
      </c>
      <c r="BL214" s="43" t="e">
        <f>VLOOKUP(BG214,'Base Jinetes FEI'!$M$5:$O$341,3,0)</f>
        <v>#N/A</v>
      </c>
      <c r="BN214" s="43">
        <f t="shared" si="75"/>
        <v>0</v>
      </c>
      <c r="BO214" s="43">
        <v>214</v>
      </c>
    </row>
    <row r="215" spans="1:67" ht="14.4" x14ac:dyDescent="0.3">
      <c r="A215" s="43" t="str">
        <f t="shared" si="55"/>
        <v>LLAYLLAY 19 II</v>
      </c>
      <c r="B215" s="43" t="str">
        <f t="shared" si="56"/>
        <v>NAC</v>
      </c>
      <c r="C215" s="43">
        <v>60</v>
      </c>
      <c r="D215" s="43">
        <v>63</v>
      </c>
      <c r="E215" s="43" t="s">
        <v>51</v>
      </c>
      <c r="F215" s="121" t="s">
        <v>106</v>
      </c>
      <c r="G215" s="122" t="s">
        <v>95</v>
      </c>
      <c r="H215" s="123" t="s">
        <v>96</v>
      </c>
      <c r="I215" s="123" t="s">
        <v>96</v>
      </c>
      <c r="J215" s="122"/>
      <c r="K215" s="121" t="s">
        <v>2968</v>
      </c>
      <c r="L215" s="122" t="s">
        <v>2969</v>
      </c>
      <c r="M215" s="122"/>
      <c r="N215" s="122" t="s">
        <v>2970</v>
      </c>
      <c r="O215" s="123"/>
      <c r="P215" s="123" t="s">
        <v>96</v>
      </c>
      <c r="Q215" s="123"/>
      <c r="R215" s="123" t="s">
        <v>96</v>
      </c>
      <c r="S215" s="122" t="s">
        <v>97</v>
      </c>
      <c r="T215" s="123" t="s">
        <v>96</v>
      </c>
      <c r="U215" s="123" t="s">
        <v>911</v>
      </c>
      <c r="V215" s="123" t="s">
        <v>2971</v>
      </c>
      <c r="W215" s="123" t="s">
        <v>2972</v>
      </c>
      <c r="X215" s="125" t="s">
        <v>2973</v>
      </c>
      <c r="Y215" s="125" t="s">
        <v>278</v>
      </c>
      <c r="Z215" s="125" t="s">
        <v>2974</v>
      </c>
      <c r="AA215" s="122"/>
      <c r="AB215" s="122" t="s">
        <v>2975</v>
      </c>
      <c r="AC215" s="122" t="s">
        <v>2976</v>
      </c>
      <c r="AD215" s="122" t="s">
        <v>2977</v>
      </c>
      <c r="AE215" s="125" t="s">
        <v>2978</v>
      </c>
      <c r="AF215" s="125" t="s">
        <v>575</v>
      </c>
      <c r="AG215" s="125" t="s">
        <v>2979</v>
      </c>
      <c r="AH215" s="122"/>
      <c r="AI215" s="122"/>
      <c r="AJ215" s="122"/>
      <c r="AK215" s="122"/>
      <c r="AL215" s="125"/>
      <c r="AM215" s="125"/>
      <c r="AN215" s="125"/>
      <c r="AO215" s="122"/>
      <c r="AP215" s="122"/>
      <c r="AQ215" s="122"/>
      <c r="AR215" s="122"/>
      <c r="AS215" s="125"/>
      <c r="AT215" s="125"/>
      <c r="AU215" s="125"/>
      <c r="AV215" s="122"/>
      <c r="AW215" s="123">
        <v>15.46</v>
      </c>
      <c r="AX215" s="123">
        <v>15.46</v>
      </c>
      <c r="AY215" s="123">
        <v>14666</v>
      </c>
      <c r="AZ215" s="47">
        <f t="shared" si="67"/>
        <v>14666</v>
      </c>
      <c r="BA215" s="47" t="str">
        <f t="shared" si="68"/>
        <v>60 AD</v>
      </c>
      <c r="BB215" s="43">
        <f>IF(G215="R",RANK(AZ215,$AZ$215:$AZ$218,1), "NA")</f>
        <v>1</v>
      </c>
      <c r="BC215" s="43" t="str">
        <f t="shared" si="69"/>
        <v>04:04:26</v>
      </c>
      <c r="BD215" s="43">
        <f t="shared" si="70"/>
        <v>200</v>
      </c>
      <c r="BE215" s="48">
        <f t="shared" si="71"/>
        <v>0</v>
      </c>
      <c r="BF215" s="49">
        <f t="shared" si="76"/>
        <v>263</v>
      </c>
      <c r="BG215" s="43" t="str">
        <f t="shared" si="72"/>
        <v>ANDRES GATICA JOLFRE</v>
      </c>
      <c r="BH215" s="43" t="str">
        <f t="shared" si="73"/>
        <v>ANDRES GATICA JOLFRE - CL MERLIN</v>
      </c>
      <c r="BI215" s="43" t="str">
        <f>VLOOKUP(BG215,Equipos!$A$2:$B$105,2,0)</f>
        <v>EL MOLINO B</v>
      </c>
      <c r="BJ215" s="43" t="str">
        <f t="shared" si="74"/>
        <v>04:04:26</v>
      </c>
      <c r="BK215" s="43" t="e">
        <f>VLOOKUP(BG215,'Base Jinetes FEI'!$M$5:$N$341,2,0)</f>
        <v>#N/A</v>
      </c>
      <c r="BL215" s="43" t="e">
        <f>VLOOKUP(BG215,'Base Jinetes FEI'!$M$5:$O$341,3,0)</f>
        <v>#N/A</v>
      </c>
      <c r="BN215" s="43">
        <f t="shared" si="75"/>
        <v>1</v>
      </c>
      <c r="BO215" s="43">
        <v>215</v>
      </c>
    </row>
    <row r="216" spans="1:67" ht="14.4" x14ac:dyDescent="0.3">
      <c r="A216" s="43" t="str">
        <f t="shared" si="55"/>
        <v>LLAYLLAY 19 II</v>
      </c>
      <c r="B216" s="43" t="str">
        <f t="shared" si="56"/>
        <v>NAC</v>
      </c>
      <c r="C216" s="43">
        <f t="shared" si="57"/>
        <v>60</v>
      </c>
      <c r="D216" s="43">
        <f t="shared" si="57"/>
        <v>63</v>
      </c>
      <c r="E216" s="43" t="s">
        <v>51</v>
      </c>
      <c r="F216" s="121" t="s">
        <v>107</v>
      </c>
      <c r="G216" s="122" t="s">
        <v>95</v>
      </c>
      <c r="H216" s="123" t="s">
        <v>96</v>
      </c>
      <c r="I216" s="123" t="s">
        <v>96</v>
      </c>
      <c r="J216" s="122" t="s">
        <v>1063</v>
      </c>
      <c r="K216" s="124" t="s">
        <v>140</v>
      </c>
      <c r="L216" s="122" t="s">
        <v>1487</v>
      </c>
      <c r="M216" s="122" t="s">
        <v>2980</v>
      </c>
      <c r="N216" s="122" t="s">
        <v>2981</v>
      </c>
      <c r="O216" s="123"/>
      <c r="P216" s="123" t="s">
        <v>96</v>
      </c>
      <c r="Q216" s="123"/>
      <c r="R216" s="123" t="s">
        <v>96</v>
      </c>
      <c r="S216" s="122" t="s">
        <v>97</v>
      </c>
      <c r="T216" s="123" t="s">
        <v>96</v>
      </c>
      <c r="U216" s="123" t="s">
        <v>911</v>
      </c>
      <c r="V216" s="123" t="s">
        <v>2982</v>
      </c>
      <c r="W216" s="123" t="s">
        <v>2983</v>
      </c>
      <c r="X216" s="125" t="s">
        <v>784</v>
      </c>
      <c r="Y216" s="125" t="s">
        <v>2984</v>
      </c>
      <c r="Z216" s="125" t="s">
        <v>2985</v>
      </c>
      <c r="AA216" s="122"/>
      <c r="AB216" s="122" t="s">
        <v>2986</v>
      </c>
      <c r="AC216" s="122" t="s">
        <v>2987</v>
      </c>
      <c r="AD216" s="122" t="s">
        <v>2988</v>
      </c>
      <c r="AE216" s="125" t="s">
        <v>1006</v>
      </c>
      <c r="AF216" s="125" t="s">
        <v>2989</v>
      </c>
      <c r="AG216" s="125" t="s">
        <v>2990</v>
      </c>
      <c r="AH216" s="122"/>
      <c r="AI216" s="122"/>
      <c r="AJ216" s="122"/>
      <c r="AK216" s="122"/>
      <c r="AL216" s="125"/>
      <c r="AM216" s="125"/>
      <c r="AN216" s="125"/>
      <c r="AO216" s="122"/>
      <c r="AP216" s="122"/>
      <c r="AQ216" s="122"/>
      <c r="AR216" s="122"/>
      <c r="AS216" s="125"/>
      <c r="AT216" s="125"/>
      <c r="AU216" s="125"/>
      <c r="AV216" s="122"/>
      <c r="AW216" s="123">
        <v>15.21</v>
      </c>
      <c r="AX216" s="123">
        <v>15.21</v>
      </c>
      <c r="AY216" s="123">
        <v>14916</v>
      </c>
      <c r="AZ216" s="47">
        <f t="shared" si="67"/>
        <v>14916</v>
      </c>
      <c r="BA216" s="47" t="str">
        <f t="shared" si="68"/>
        <v>60 AD</v>
      </c>
      <c r="BB216" s="43">
        <f t="shared" ref="BB216:BB218" si="77">IF(G216="R",RANK(AZ216,$AZ$215:$AZ$218,1), "NA")</f>
        <v>2</v>
      </c>
      <c r="BC216" s="43" t="str">
        <f t="shared" si="69"/>
        <v>04:08:36</v>
      </c>
      <c r="BD216" s="43">
        <f t="shared" si="70"/>
        <v>195</v>
      </c>
      <c r="BE216" s="48">
        <f t="shared" si="71"/>
        <v>-4.166666666666667</v>
      </c>
      <c r="BF216" s="49">
        <f t="shared" si="76"/>
        <v>253.83333333333334</v>
      </c>
      <c r="BG216" s="43" t="str">
        <f t="shared" si="72"/>
        <v>MACARENA SUAZO CEPEDA</v>
      </c>
      <c r="BH216" s="43" t="str">
        <f t="shared" si="73"/>
        <v>MACARENA SUAZO CEPEDA - SI PADME</v>
      </c>
      <c r="BI216" s="43" t="str">
        <f>VLOOKUP(BG216,Equipos!$A$2:$B$105,2,0)</f>
        <v>EL QUILLAY</v>
      </c>
      <c r="BJ216" s="43" t="str">
        <f t="shared" si="74"/>
        <v>04:04:26</v>
      </c>
      <c r="BK216" s="43" t="e">
        <f>VLOOKUP(BG216,'Base Jinetes FEI'!$M$5:$N$341,2,0)</f>
        <v>#N/A</v>
      </c>
      <c r="BL216" s="43" t="e">
        <f>VLOOKUP(BG216,'Base Jinetes FEI'!$M$5:$O$341,3,0)</f>
        <v>#N/A</v>
      </c>
      <c r="BN216" s="43">
        <f t="shared" si="75"/>
        <v>1</v>
      </c>
      <c r="BO216" s="43">
        <v>216</v>
      </c>
    </row>
    <row r="217" spans="1:67" ht="14.4" x14ac:dyDescent="0.3">
      <c r="A217" s="43" t="str">
        <f t="shared" si="55"/>
        <v>LLAYLLAY 19 II</v>
      </c>
      <c r="B217" s="43" t="str">
        <f t="shared" si="56"/>
        <v>NAC</v>
      </c>
      <c r="C217" s="43">
        <f t="shared" si="57"/>
        <v>60</v>
      </c>
      <c r="D217" s="43">
        <f t="shared" si="57"/>
        <v>63</v>
      </c>
      <c r="E217" s="43" t="s">
        <v>51</v>
      </c>
      <c r="F217" s="121" t="s">
        <v>109</v>
      </c>
      <c r="G217" s="122" t="s">
        <v>95</v>
      </c>
      <c r="H217" s="123" t="s">
        <v>96</v>
      </c>
      <c r="I217" s="123" t="s">
        <v>96</v>
      </c>
      <c r="J217" s="122"/>
      <c r="K217" s="121" t="s">
        <v>447</v>
      </c>
      <c r="L217" s="122" t="s">
        <v>448</v>
      </c>
      <c r="M217" s="122"/>
      <c r="N217" s="122" t="s">
        <v>439</v>
      </c>
      <c r="O217" s="123"/>
      <c r="P217" s="123" t="s">
        <v>96</v>
      </c>
      <c r="Q217" s="123"/>
      <c r="R217" s="123" t="s">
        <v>96</v>
      </c>
      <c r="S217" s="122" t="s">
        <v>97</v>
      </c>
      <c r="T217" s="123" t="s">
        <v>96</v>
      </c>
      <c r="U217" s="123" t="s">
        <v>911</v>
      </c>
      <c r="V217" s="123" t="s">
        <v>2991</v>
      </c>
      <c r="W217" s="123" t="s">
        <v>2992</v>
      </c>
      <c r="X217" s="125" t="s">
        <v>2652</v>
      </c>
      <c r="Y217" s="125" t="s">
        <v>2730</v>
      </c>
      <c r="Z217" s="125" t="s">
        <v>2993</v>
      </c>
      <c r="AA217" s="122"/>
      <c r="AB217" s="122" t="s">
        <v>2994</v>
      </c>
      <c r="AC217" s="122" t="s">
        <v>2995</v>
      </c>
      <c r="AD217" s="122" t="s">
        <v>2996</v>
      </c>
      <c r="AE217" s="125" t="s">
        <v>997</v>
      </c>
      <c r="AF217" s="125" t="s">
        <v>2997</v>
      </c>
      <c r="AG217" s="125" t="s">
        <v>2432</v>
      </c>
      <c r="AH217" s="122"/>
      <c r="AI217" s="122"/>
      <c r="AJ217" s="122"/>
      <c r="AK217" s="122"/>
      <c r="AL217" s="125"/>
      <c r="AM217" s="125"/>
      <c r="AN217" s="125"/>
      <c r="AO217" s="122"/>
      <c r="AP217" s="122"/>
      <c r="AQ217" s="122"/>
      <c r="AR217" s="122"/>
      <c r="AS217" s="125"/>
      <c r="AT217" s="125"/>
      <c r="AU217" s="125"/>
      <c r="AV217" s="122"/>
      <c r="AW217" s="123">
        <v>14.99</v>
      </c>
      <c r="AX217" s="123">
        <v>14.99</v>
      </c>
      <c r="AY217" s="123">
        <v>15129</v>
      </c>
      <c r="AZ217" s="47">
        <f t="shared" si="67"/>
        <v>15129</v>
      </c>
      <c r="BA217" s="47" t="str">
        <f t="shared" ref="BA217:BA238" si="78">IF(C217&lt;120,CONCATENATE(C217," ", E217),CONCATENATE("120/160"," ",E217))</f>
        <v>60 AD</v>
      </c>
      <c r="BB217" s="43">
        <f t="shared" si="77"/>
        <v>3</v>
      </c>
      <c r="BC217" s="43" t="str">
        <f t="shared" si="69"/>
        <v>04:12:09</v>
      </c>
      <c r="BD217" s="43">
        <f t="shared" si="70"/>
        <v>190</v>
      </c>
      <c r="BE217" s="48">
        <f t="shared" si="71"/>
        <v>-7.7166666666666668</v>
      </c>
      <c r="BF217" s="49">
        <f t="shared" si="76"/>
        <v>245.28333333333333</v>
      </c>
      <c r="BG217" s="43" t="str">
        <f t="shared" si="72"/>
        <v>FERNANDO DE PEÑA</v>
      </c>
      <c r="BH217" s="43" t="str">
        <f t="shared" si="73"/>
        <v>FERNANDO DE PEÑA - ANCAR SHAZAM</v>
      </c>
      <c r="BI217" s="43" t="e">
        <f>VLOOKUP(BG217,Equipos!$A$2:$B$105,2,0)</f>
        <v>#N/A</v>
      </c>
      <c r="BJ217" s="43" t="str">
        <f t="shared" si="74"/>
        <v>04:04:26</v>
      </c>
      <c r="BK217" s="43" t="e">
        <f>VLOOKUP(BG217,'Base Jinetes FEI'!$M$5:$N$341,2,0)</f>
        <v>#N/A</v>
      </c>
      <c r="BL217" s="43" t="e">
        <f>VLOOKUP(BG217,'Base Jinetes FEI'!$M$5:$O$341,3,0)</f>
        <v>#N/A</v>
      </c>
      <c r="BN217" s="43">
        <f t="shared" si="75"/>
        <v>1</v>
      </c>
      <c r="BO217" s="43">
        <v>217</v>
      </c>
    </row>
    <row r="218" spans="1:67" ht="14.4" x14ac:dyDescent="0.3">
      <c r="A218" s="43" t="str">
        <f t="shared" si="55"/>
        <v>LLAYLLAY 19 II</v>
      </c>
      <c r="B218" s="43" t="str">
        <f t="shared" si="56"/>
        <v>NAC</v>
      </c>
      <c r="C218" s="43">
        <f t="shared" si="57"/>
        <v>60</v>
      </c>
      <c r="D218" s="43">
        <f t="shared" si="57"/>
        <v>63</v>
      </c>
      <c r="E218" s="43" t="s">
        <v>51</v>
      </c>
      <c r="F218" s="121" t="s">
        <v>110</v>
      </c>
      <c r="G218" s="122" t="s">
        <v>95</v>
      </c>
      <c r="H218" s="123" t="s">
        <v>96</v>
      </c>
      <c r="I218" s="123" t="s">
        <v>96</v>
      </c>
      <c r="J218" s="122"/>
      <c r="K218" s="121" t="s">
        <v>2019</v>
      </c>
      <c r="L218" s="122" t="s">
        <v>219</v>
      </c>
      <c r="M218" s="122"/>
      <c r="N218" s="122" t="s">
        <v>307</v>
      </c>
      <c r="O218" s="123"/>
      <c r="P218" s="123" t="s">
        <v>96</v>
      </c>
      <c r="Q218" s="123"/>
      <c r="R218" s="123" t="s">
        <v>96</v>
      </c>
      <c r="S218" s="122" t="s">
        <v>97</v>
      </c>
      <c r="T218" s="123" t="s">
        <v>96</v>
      </c>
      <c r="U218" s="123" t="s">
        <v>911</v>
      </c>
      <c r="V218" s="123" t="s">
        <v>2998</v>
      </c>
      <c r="W218" s="123" t="s">
        <v>2999</v>
      </c>
      <c r="X218" s="125" t="s">
        <v>315</v>
      </c>
      <c r="Y218" s="125" t="s">
        <v>808</v>
      </c>
      <c r="Z218" s="125" t="s">
        <v>3000</v>
      </c>
      <c r="AA218" s="122"/>
      <c r="AB218" s="122" t="s">
        <v>3001</v>
      </c>
      <c r="AC218" s="122" t="s">
        <v>3002</v>
      </c>
      <c r="AD218" s="122" t="s">
        <v>3003</v>
      </c>
      <c r="AE218" s="125" t="s">
        <v>3004</v>
      </c>
      <c r="AF218" s="125" t="s">
        <v>2788</v>
      </c>
      <c r="AG218" s="125" t="s">
        <v>3005</v>
      </c>
      <c r="AH218" s="122"/>
      <c r="AI218" s="122"/>
      <c r="AJ218" s="122"/>
      <c r="AK218" s="122"/>
      <c r="AL218" s="125"/>
      <c r="AM218" s="125"/>
      <c r="AN218" s="125"/>
      <c r="AO218" s="122"/>
      <c r="AP218" s="122"/>
      <c r="AQ218" s="122"/>
      <c r="AR218" s="122"/>
      <c r="AS218" s="125"/>
      <c r="AT218" s="125"/>
      <c r="AU218" s="125"/>
      <c r="AV218" s="122"/>
      <c r="AW218" s="123">
        <v>13.55</v>
      </c>
      <c r="AX218" s="123">
        <v>13.55</v>
      </c>
      <c r="AY218" s="123">
        <v>16741</v>
      </c>
      <c r="AZ218" s="47">
        <f t="shared" si="67"/>
        <v>16741</v>
      </c>
      <c r="BA218" s="47" t="str">
        <f t="shared" si="78"/>
        <v>60 AD</v>
      </c>
      <c r="BB218" s="43">
        <f t="shared" si="77"/>
        <v>4</v>
      </c>
      <c r="BC218" s="43" t="str">
        <f t="shared" si="69"/>
        <v>04:39:01</v>
      </c>
      <c r="BD218" s="43">
        <f t="shared" si="70"/>
        <v>185</v>
      </c>
      <c r="BE218" s="48">
        <f t="shared" si="71"/>
        <v>-34.583333333333336</v>
      </c>
      <c r="BF218" s="49">
        <f t="shared" si="76"/>
        <v>213.41666666666666</v>
      </c>
      <c r="BG218" s="43" t="str">
        <f t="shared" si="72"/>
        <v>JOSE  ELIAS  RISHMAWI</v>
      </c>
      <c r="BH218" s="43" t="str">
        <f t="shared" si="73"/>
        <v>JOSE  ELIAS  RISHMAWI - MAÑIO</v>
      </c>
      <c r="BI218" s="43" t="str">
        <f>VLOOKUP(BG218,Equipos!$A$2:$B$105,2,0)</f>
        <v>EL QUILLAY</v>
      </c>
      <c r="BJ218" s="43" t="str">
        <f t="shared" si="74"/>
        <v>04:04:26</v>
      </c>
      <c r="BK218" s="43" t="e">
        <f>VLOOKUP(BG218,'Base Jinetes FEI'!$M$5:$N$341,2,0)</f>
        <v>#N/A</v>
      </c>
      <c r="BL218" s="43" t="e">
        <f>VLOOKUP(BG218,'Base Jinetes FEI'!$M$5:$O$341,3,0)</f>
        <v>#N/A</v>
      </c>
      <c r="BN218" s="43">
        <f t="shared" si="75"/>
        <v>1</v>
      </c>
      <c r="BO218" s="43">
        <v>218</v>
      </c>
    </row>
    <row r="219" spans="1:67" ht="14.4" customHeight="1" x14ac:dyDescent="0.3">
      <c r="A219" s="43" t="str">
        <f t="shared" si="55"/>
        <v>LLAYLLAY 19 II</v>
      </c>
      <c r="B219" s="43" t="str">
        <f t="shared" si="56"/>
        <v>NAC</v>
      </c>
      <c r="C219" s="43">
        <v>40</v>
      </c>
      <c r="D219" s="43">
        <v>49</v>
      </c>
      <c r="E219" s="43" t="s">
        <v>51</v>
      </c>
      <c r="F219" s="126" t="s">
        <v>106</v>
      </c>
      <c r="G219" s="127" t="s">
        <v>95</v>
      </c>
      <c r="H219" s="128" t="s">
        <v>96</v>
      </c>
      <c r="I219" s="128" t="s">
        <v>96</v>
      </c>
      <c r="J219" s="127" t="s">
        <v>1849</v>
      </c>
      <c r="K219" s="126" t="s">
        <v>1050</v>
      </c>
      <c r="L219" s="127" t="s">
        <v>362</v>
      </c>
      <c r="M219" s="127" t="s">
        <v>274</v>
      </c>
      <c r="N219" s="127" t="s">
        <v>760</v>
      </c>
      <c r="O219" s="128"/>
      <c r="P219" s="128" t="s">
        <v>96</v>
      </c>
      <c r="Q219" s="128"/>
      <c r="R219" s="128" t="s">
        <v>96</v>
      </c>
      <c r="S219" s="127" t="s">
        <v>97</v>
      </c>
      <c r="T219" s="128" t="s">
        <v>96</v>
      </c>
      <c r="U219" s="128" t="s">
        <v>745</v>
      </c>
      <c r="V219" s="128" t="s">
        <v>3006</v>
      </c>
      <c r="W219" s="128" t="s">
        <v>3007</v>
      </c>
      <c r="X219" s="130" t="s">
        <v>587</v>
      </c>
      <c r="Y219" s="130" t="s">
        <v>3008</v>
      </c>
      <c r="Z219" s="130" t="s">
        <v>3009</v>
      </c>
      <c r="AA219" s="127"/>
      <c r="AB219" s="127" t="s">
        <v>3010</v>
      </c>
      <c r="AC219" s="127" t="s">
        <v>3011</v>
      </c>
      <c r="AD219" s="127" t="s">
        <v>3012</v>
      </c>
      <c r="AE219" s="130" t="s">
        <v>807</v>
      </c>
      <c r="AF219" s="130" t="s">
        <v>3013</v>
      </c>
      <c r="AG219" s="130" t="s">
        <v>1152</v>
      </c>
      <c r="AH219" s="127"/>
      <c r="AI219" s="127"/>
      <c r="AJ219" s="127"/>
      <c r="AK219" s="127"/>
      <c r="AL219" s="130"/>
      <c r="AM219" s="130"/>
      <c r="AN219" s="130"/>
      <c r="AO219" s="127"/>
      <c r="AP219" s="127"/>
      <c r="AQ219" s="127"/>
      <c r="AR219" s="127"/>
      <c r="AS219" s="130"/>
      <c r="AT219" s="130"/>
      <c r="AU219" s="130"/>
      <c r="AV219" s="127"/>
      <c r="AW219" s="128">
        <v>18.78</v>
      </c>
      <c r="AX219" s="128">
        <v>18.78</v>
      </c>
      <c r="AY219" s="128">
        <v>9391</v>
      </c>
      <c r="AZ219" s="47">
        <f t="shared" si="67"/>
        <v>9391</v>
      </c>
      <c r="BA219" s="47" t="str">
        <f t="shared" si="78"/>
        <v>40 AD</v>
      </c>
      <c r="BB219" s="43">
        <f>IF(G219="R",RANK(AZ219,$AZ$219:$AZ$235,1), "NA")</f>
        <v>1</v>
      </c>
      <c r="BC219" s="43" t="str">
        <f t="shared" si="69"/>
        <v>02:36:31</v>
      </c>
      <c r="BD219" s="43">
        <f t="shared" si="70"/>
        <v>200</v>
      </c>
      <c r="BE219" s="48">
        <f t="shared" si="71"/>
        <v>0</v>
      </c>
      <c r="BF219" s="49">
        <f t="shared" si="76"/>
        <v>249</v>
      </c>
      <c r="BG219" s="43" t="str">
        <f t="shared" si="72"/>
        <v>MARIA IGNACIA SAT YABER</v>
      </c>
      <c r="BH219" s="43" t="str">
        <f t="shared" si="73"/>
        <v>MARIA IGNACIA SAT YABER - COPIHUE</v>
      </c>
      <c r="BI219" s="43" t="str">
        <f>VLOOKUP(BG219,Equipos!$A$2:$B$105,2,0)</f>
        <v>RINCONADA B</v>
      </c>
      <c r="BJ219" s="43" t="str">
        <f t="shared" si="74"/>
        <v>02:36:31</v>
      </c>
      <c r="BK219" s="43" t="e">
        <f>VLOOKUP(BG219,'Base Jinetes FEI'!$M$5:$N$341,2,0)</f>
        <v>#N/A</v>
      </c>
      <c r="BL219" s="43" t="e">
        <f>VLOOKUP(BG219,'Base Jinetes FEI'!$M$5:$O$341,3,0)</f>
        <v>#N/A</v>
      </c>
      <c r="BN219" s="43">
        <f t="shared" si="75"/>
        <v>1</v>
      </c>
      <c r="BO219" s="43">
        <v>219</v>
      </c>
    </row>
    <row r="220" spans="1:67" ht="14.4" customHeight="1" x14ac:dyDescent="0.3">
      <c r="A220" s="43" t="str">
        <f t="shared" si="55"/>
        <v>LLAYLLAY 19 II</v>
      </c>
      <c r="B220" s="43" t="str">
        <f t="shared" si="56"/>
        <v>NAC</v>
      </c>
      <c r="C220" s="43">
        <f t="shared" si="57"/>
        <v>40</v>
      </c>
      <c r="D220" s="43">
        <f t="shared" si="57"/>
        <v>49</v>
      </c>
      <c r="E220" s="43" t="str">
        <f t="shared" si="58"/>
        <v>AD</v>
      </c>
      <c r="F220" s="126" t="s">
        <v>107</v>
      </c>
      <c r="G220" s="127" t="s">
        <v>95</v>
      </c>
      <c r="H220" s="128" t="s">
        <v>96</v>
      </c>
      <c r="I220" s="128" t="s">
        <v>96</v>
      </c>
      <c r="J220" s="127" t="s">
        <v>1937</v>
      </c>
      <c r="K220" s="129" t="s">
        <v>1938</v>
      </c>
      <c r="L220" s="127" t="s">
        <v>1939</v>
      </c>
      <c r="M220" s="127"/>
      <c r="N220" s="127" t="s">
        <v>3014</v>
      </c>
      <c r="O220" s="128"/>
      <c r="P220" s="128" t="s">
        <v>96</v>
      </c>
      <c r="Q220" s="128"/>
      <c r="R220" s="128" t="s">
        <v>96</v>
      </c>
      <c r="S220" s="127" t="s">
        <v>97</v>
      </c>
      <c r="T220" s="128" t="s">
        <v>96</v>
      </c>
      <c r="U220" s="128" t="s">
        <v>745</v>
      </c>
      <c r="V220" s="128" t="s">
        <v>3015</v>
      </c>
      <c r="W220" s="128" t="s">
        <v>3016</v>
      </c>
      <c r="X220" s="130" t="s">
        <v>855</v>
      </c>
      <c r="Y220" s="130" t="s">
        <v>3017</v>
      </c>
      <c r="Z220" s="130" t="s">
        <v>3018</v>
      </c>
      <c r="AA220" s="127"/>
      <c r="AB220" s="127" t="s">
        <v>3019</v>
      </c>
      <c r="AC220" s="127" t="s">
        <v>3020</v>
      </c>
      <c r="AD220" s="127" t="s">
        <v>3021</v>
      </c>
      <c r="AE220" s="130" t="s">
        <v>3022</v>
      </c>
      <c r="AF220" s="130" t="s">
        <v>158</v>
      </c>
      <c r="AG220" s="130" t="s">
        <v>3023</v>
      </c>
      <c r="AH220" s="127"/>
      <c r="AI220" s="127"/>
      <c r="AJ220" s="127"/>
      <c r="AK220" s="127"/>
      <c r="AL220" s="130"/>
      <c r="AM220" s="130"/>
      <c r="AN220" s="130"/>
      <c r="AO220" s="127"/>
      <c r="AP220" s="127"/>
      <c r="AQ220" s="127"/>
      <c r="AR220" s="127"/>
      <c r="AS220" s="130"/>
      <c r="AT220" s="130"/>
      <c r="AU220" s="130"/>
      <c r="AV220" s="127"/>
      <c r="AW220" s="128">
        <v>18.440000000000001</v>
      </c>
      <c r="AX220" s="128">
        <v>18.440000000000001</v>
      </c>
      <c r="AY220" s="128">
        <v>9566</v>
      </c>
      <c r="AZ220" s="47">
        <f t="shared" si="67"/>
        <v>9566</v>
      </c>
      <c r="BA220" s="47" t="str">
        <f t="shared" si="78"/>
        <v>40 AD</v>
      </c>
      <c r="BB220" s="43">
        <f t="shared" ref="BB220:BB235" si="79">IF(G220="R",RANK(AZ220,$AZ$219:$AZ$235,1), "NA")</f>
        <v>2</v>
      </c>
      <c r="BC220" s="43" t="str">
        <f t="shared" si="69"/>
        <v>02:39:26</v>
      </c>
      <c r="BD220" s="43">
        <f t="shared" si="70"/>
        <v>195</v>
      </c>
      <c r="BE220" s="48">
        <f t="shared" si="71"/>
        <v>-2.9166666666666665</v>
      </c>
      <c r="BF220" s="49">
        <f t="shared" si="76"/>
        <v>241.08333333333334</v>
      </c>
      <c r="BG220" s="43" t="str">
        <f t="shared" si="72"/>
        <v>JOSE ANTONIO  VICENTE OLIVARI</v>
      </c>
      <c r="BH220" s="43" t="str">
        <f t="shared" si="73"/>
        <v>JOSE ANTONIO  VICENTE OLIVARI - BUEN AMIGO</v>
      </c>
      <c r="BI220" s="43" t="e">
        <f>VLOOKUP(BG220,Equipos!$A$2:$B$105,2,0)</f>
        <v>#N/A</v>
      </c>
      <c r="BJ220" s="43" t="str">
        <f t="shared" si="74"/>
        <v>02:36:31</v>
      </c>
      <c r="BK220" s="43" t="e">
        <f>VLOOKUP(BG220,'Base Jinetes FEI'!$M$5:$N$341,2,0)</f>
        <v>#N/A</v>
      </c>
      <c r="BL220" s="43" t="e">
        <f>VLOOKUP(BG220,'Base Jinetes FEI'!$M$5:$O$341,3,0)</f>
        <v>#N/A</v>
      </c>
      <c r="BN220" s="43">
        <f t="shared" si="75"/>
        <v>1</v>
      </c>
      <c r="BO220" s="43">
        <v>220</v>
      </c>
    </row>
    <row r="221" spans="1:67" ht="14.4" customHeight="1" x14ac:dyDescent="0.3">
      <c r="A221" s="43" t="str">
        <f t="shared" si="55"/>
        <v>LLAYLLAY 19 II</v>
      </c>
      <c r="B221" s="43" t="str">
        <f t="shared" si="56"/>
        <v>NAC</v>
      </c>
      <c r="C221" s="43">
        <f t="shared" si="57"/>
        <v>40</v>
      </c>
      <c r="D221" s="43">
        <f t="shared" si="57"/>
        <v>49</v>
      </c>
      <c r="E221" s="43" t="str">
        <f t="shared" si="58"/>
        <v>AD</v>
      </c>
      <c r="F221" s="126" t="s">
        <v>109</v>
      </c>
      <c r="G221" s="127" t="s">
        <v>95</v>
      </c>
      <c r="H221" s="128" t="s">
        <v>96</v>
      </c>
      <c r="I221" s="128" t="s">
        <v>96</v>
      </c>
      <c r="J221" s="127"/>
      <c r="K221" s="126" t="s">
        <v>157</v>
      </c>
      <c r="L221" s="127" t="s">
        <v>449</v>
      </c>
      <c r="M221" s="127"/>
      <c r="N221" s="127" t="s">
        <v>749</v>
      </c>
      <c r="O221" s="128"/>
      <c r="P221" s="128" t="s">
        <v>96</v>
      </c>
      <c r="Q221" s="128"/>
      <c r="R221" s="128" t="s">
        <v>96</v>
      </c>
      <c r="S221" s="127" t="s">
        <v>97</v>
      </c>
      <c r="T221" s="128" t="s">
        <v>96</v>
      </c>
      <c r="U221" s="128" t="s">
        <v>745</v>
      </c>
      <c r="V221" s="128" t="s">
        <v>3024</v>
      </c>
      <c r="W221" s="128" t="s">
        <v>3025</v>
      </c>
      <c r="X221" s="130" t="s">
        <v>3026</v>
      </c>
      <c r="Y221" s="130" t="s">
        <v>3027</v>
      </c>
      <c r="Z221" s="130" t="s">
        <v>3028</v>
      </c>
      <c r="AA221" s="127"/>
      <c r="AB221" s="127" t="s">
        <v>3029</v>
      </c>
      <c r="AC221" s="127" t="s">
        <v>3030</v>
      </c>
      <c r="AD221" s="127" t="s">
        <v>3031</v>
      </c>
      <c r="AE221" s="130" t="s">
        <v>3032</v>
      </c>
      <c r="AF221" s="130" t="s">
        <v>986</v>
      </c>
      <c r="AG221" s="130" t="s">
        <v>3033</v>
      </c>
      <c r="AH221" s="127"/>
      <c r="AI221" s="127"/>
      <c r="AJ221" s="127"/>
      <c r="AK221" s="127"/>
      <c r="AL221" s="130"/>
      <c r="AM221" s="130"/>
      <c r="AN221" s="130"/>
      <c r="AO221" s="127"/>
      <c r="AP221" s="127"/>
      <c r="AQ221" s="127"/>
      <c r="AR221" s="127"/>
      <c r="AS221" s="130"/>
      <c r="AT221" s="130"/>
      <c r="AU221" s="130"/>
      <c r="AV221" s="127"/>
      <c r="AW221" s="128">
        <v>17.71</v>
      </c>
      <c r="AX221" s="128">
        <v>17.71</v>
      </c>
      <c r="AY221" s="128">
        <v>9963</v>
      </c>
      <c r="AZ221" s="47">
        <f t="shared" si="67"/>
        <v>9963</v>
      </c>
      <c r="BA221" s="47" t="str">
        <f t="shared" si="78"/>
        <v>40 AD</v>
      </c>
      <c r="BB221" s="43">
        <f t="shared" si="79"/>
        <v>3</v>
      </c>
      <c r="BC221" s="43" t="str">
        <f t="shared" si="69"/>
        <v>02:46:03</v>
      </c>
      <c r="BD221" s="43">
        <f t="shared" si="70"/>
        <v>190</v>
      </c>
      <c r="BE221" s="48">
        <f t="shared" si="71"/>
        <v>-9.5333333333333332</v>
      </c>
      <c r="BF221" s="49">
        <f t="shared" si="76"/>
        <v>229.46666666666667</v>
      </c>
      <c r="BG221" s="43" t="str">
        <f t="shared" si="72"/>
        <v>CLAUDIO SEPULVEDA EGAÑA</v>
      </c>
      <c r="BH221" s="43" t="str">
        <f t="shared" si="73"/>
        <v>CLAUDIO SEPULVEDA EGAÑA - PANTANAL</v>
      </c>
      <c r="BI221" s="43" t="e">
        <f>VLOOKUP(BG221,Equipos!$A$2:$B$105,2,0)</f>
        <v>#N/A</v>
      </c>
      <c r="BJ221" s="43" t="str">
        <f t="shared" si="74"/>
        <v>02:36:31</v>
      </c>
      <c r="BK221" s="43" t="e">
        <f>VLOOKUP(BG221,'Base Jinetes FEI'!$M$5:$N$341,2,0)</f>
        <v>#N/A</v>
      </c>
      <c r="BL221" s="43" t="e">
        <f>VLOOKUP(BG221,'Base Jinetes FEI'!$M$5:$O$341,3,0)</f>
        <v>#N/A</v>
      </c>
      <c r="BN221" s="43">
        <f t="shared" si="75"/>
        <v>1</v>
      </c>
      <c r="BO221" s="43">
        <v>221</v>
      </c>
    </row>
    <row r="222" spans="1:67" ht="14.4" customHeight="1" x14ac:dyDescent="0.3">
      <c r="A222" s="43" t="str">
        <f t="shared" si="55"/>
        <v>LLAYLLAY 19 II</v>
      </c>
      <c r="B222" s="43" t="str">
        <f t="shared" si="56"/>
        <v>NAC</v>
      </c>
      <c r="C222" s="43">
        <f t="shared" si="57"/>
        <v>40</v>
      </c>
      <c r="D222" s="43">
        <f t="shared" si="57"/>
        <v>49</v>
      </c>
      <c r="E222" s="43" t="str">
        <f t="shared" si="58"/>
        <v>AD</v>
      </c>
      <c r="F222" s="126" t="s">
        <v>110</v>
      </c>
      <c r="G222" s="127" t="s">
        <v>95</v>
      </c>
      <c r="H222" s="128" t="s">
        <v>96</v>
      </c>
      <c r="I222" s="128" t="s">
        <v>96</v>
      </c>
      <c r="J222" s="127"/>
      <c r="K222" s="126" t="s">
        <v>3034</v>
      </c>
      <c r="L222" s="127" t="s">
        <v>3035</v>
      </c>
      <c r="M222" s="127"/>
      <c r="N222" s="127" t="s">
        <v>65</v>
      </c>
      <c r="O222" s="128"/>
      <c r="P222" s="128" t="s">
        <v>96</v>
      </c>
      <c r="Q222" s="128"/>
      <c r="R222" s="128" t="s">
        <v>96</v>
      </c>
      <c r="S222" s="127" t="s">
        <v>97</v>
      </c>
      <c r="T222" s="128" t="s">
        <v>96</v>
      </c>
      <c r="U222" s="128" t="s">
        <v>745</v>
      </c>
      <c r="V222" s="128" t="s">
        <v>3036</v>
      </c>
      <c r="W222" s="128" t="s">
        <v>3037</v>
      </c>
      <c r="X222" s="130" t="s">
        <v>646</v>
      </c>
      <c r="Y222" s="130" t="s">
        <v>3038</v>
      </c>
      <c r="Z222" s="130" t="s">
        <v>1983</v>
      </c>
      <c r="AA222" s="127"/>
      <c r="AB222" s="127" t="s">
        <v>3039</v>
      </c>
      <c r="AC222" s="127" t="s">
        <v>3040</v>
      </c>
      <c r="AD222" s="127" t="s">
        <v>3041</v>
      </c>
      <c r="AE222" s="130" t="s">
        <v>3042</v>
      </c>
      <c r="AF222" s="130" t="s">
        <v>3043</v>
      </c>
      <c r="AG222" s="130" t="s">
        <v>3044</v>
      </c>
      <c r="AH222" s="127"/>
      <c r="AI222" s="127"/>
      <c r="AJ222" s="127"/>
      <c r="AK222" s="127"/>
      <c r="AL222" s="130"/>
      <c r="AM222" s="130"/>
      <c r="AN222" s="130"/>
      <c r="AO222" s="127"/>
      <c r="AP222" s="127"/>
      <c r="AQ222" s="127"/>
      <c r="AR222" s="127"/>
      <c r="AS222" s="130"/>
      <c r="AT222" s="130"/>
      <c r="AU222" s="130"/>
      <c r="AV222" s="127"/>
      <c r="AW222" s="128">
        <v>17.690000000000001</v>
      </c>
      <c r="AX222" s="128">
        <v>17.690000000000001</v>
      </c>
      <c r="AY222" s="128">
        <v>9972</v>
      </c>
      <c r="AZ222" s="47">
        <f t="shared" si="67"/>
        <v>9972</v>
      </c>
      <c r="BA222" s="47" t="str">
        <f t="shared" si="78"/>
        <v>40 AD</v>
      </c>
      <c r="BB222" s="43">
        <f t="shared" si="79"/>
        <v>4</v>
      </c>
      <c r="BC222" s="43" t="str">
        <f t="shared" si="69"/>
        <v>02:46:12</v>
      </c>
      <c r="BD222" s="43">
        <f t="shared" si="70"/>
        <v>185</v>
      </c>
      <c r="BE222" s="48">
        <f t="shared" si="71"/>
        <v>-9.6833333333333336</v>
      </c>
      <c r="BF222" s="49">
        <f t="shared" si="76"/>
        <v>224.31666666666666</v>
      </c>
      <c r="BG222" s="43" t="str">
        <f t="shared" si="72"/>
        <v>GUILLERMO  TORO TASSARA</v>
      </c>
      <c r="BH222" s="43" t="str">
        <f t="shared" si="73"/>
        <v>GUILLERMO  TORO TASSARA - ROBLE</v>
      </c>
      <c r="BI222" s="43" t="e">
        <f>VLOOKUP(BG222,Equipos!$A$2:$B$105,2,0)</f>
        <v>#N/A</v>
      </c>
      <c r="BJ222" s="43" t="str">
        <f t="shared" si="74"/>
        <v>02:36:31</v>
      </c>
      <c r="BK222" s="43" t="e">
        <f>VLOOKUP(BG222,'Base Jinetes FEI'!$M$5:$N$341,2,0)</f>
        <v>#N/A</v>
      </c>
      <c r="BL222" s="43" t="e">
        <f>VLOOKUP(BG222,'Base Jinetes FEI'!$M$5:$O$341,3,0)</f>
        <v>#N/A</v>
      </c>
      <c r="BN222" s="43">
        <f t="shared" si="75"/>
        <v>1</v>
      </c>
      <c r="BO222" s="43">
        <v>222</v>
      </c>
    </row>
    <row r="223" spans="1:67" ht="14.4" customHeight="1" x14ac:dyDescent="0.3">
      <c r="A223" s="43" t="str">
        <f t="shared" si="55"/>
        <v>LLAYLLAY 19 II</v>
      </c>
      <c r="B223" s="43" t="str">
        <f t="shared" si="56"/>
        <v>NAC</v>
      </c>
      <c r="C223" s="43">
        <f t="shared" si="57"/>
        <v>40</v>
      </c>
      <c r="D223" s="43">
        <f t="shared" si="57"/>
        <v>49</v>
      </c>
      <c r="E223" s="43" t="str">
        <f t="shared" si="58"/>
        <v>AD</v>
      </c>
      <c r="F223" s="126" t="s">
        <v>117</v>
      </c>
      <c r="G223" s="127" t="s">
        <v>95</v>
      </c>
      <c r="H223" s="128" t="s">
        <v>96</v>
      </c>
      <c r="I223" s="128" t="s">
        <v>96</v>
      </c>
      <c r="J223" s="127" t="s">
        <v>1874</v>
      </c>
      <c r="K223" s="126" t="s">
        <v>513</v>
      </c>
      <c r="L223" s="127" t="s">
        <v>430</v>
      </c>
      <c r="M223" s="127"/>
      <c r="N223" s="127" t="s">
        <v>3045</v>
      </c>
      <c r="O223" s="128"/>
      <c r="P223" s="128" t="s">
        <v>96</v>
      </c>
      <c r="Q223" s="128"/>
      <c r="R223" s="128" t="s">
        <v>96</v>
      </c>
      <c r="S223" s="127" t="s">
        <v>97</v>
      </c>
      <c r="T223" s="128" t="s">
        <v>96</v>
      </c>
      <c r="U223" s="128" t="s">
        <v>745</v>
      </c>
      <c r="V223" s="128" t="s">
        <v>3046</v>
      </c>
      <c r="W223" s="128" t="s">
        <v>3047</v>
      </c>
      <c r="X223" s="130" t="s">
        <v>2730</v>
      </c>
      <c r="Y223" s="130" t="s">
        <v>822</v>
      </c>
      <c r="Z223" s="130" t="s">
        <v>3048</v>
      </c>
      <c r="AA223" s="127"/>
      <c r="AB223" s="127" t="s">
        <v>3049</v>
      </c>
      <c r="AC223" s="127" t="s">
        <v>3050</v>
      </c>
      <c r="AD223" s="127" t="s">
        <v>3051</v>
      </c>
      <c r="AE223" s="130" t="s">
        <v>2818</v>
      </c>
      <c r="AF223" s="130" t="s">
        <v>3052</v>
      </c>
      <c r="AG223" s="130" t="s">
        <v>3053</v>
      </c>
      <c r="AH223" s="127"/>
      <c r="AI223" s="127"/>
      <c r="AJ223" s="127"/>
      <c r="AK223" s="127"/>
      <c r="AL223" s="130"/>
      <c r="AM223" s="130"/>
      <c r="AN223" s="130"/>
      <c r="AO223" s="127"/>
      <c r="AP223" s="127"/>
      <c r="AQ223" s="127"/>
      <c r="AR223" s="127"/>
      <c r="AS223" s="130"/>
      <c r="AT223" s="130"/>
      <c r="AU223" s="130"/>
      <c r="AV223" s="127"/>
      <c r="AW223" s="128">
        <v>15.16</v>
      </c>
      <c r="AX223" s="128">
        <v>15.16</v>
      </c>
      <c r="AY223" s="128">
        <v>11633</v>
      </c>
      <c r="AZ223" s="47">
        <f t="shared" si="67"/>
        <v>11633</v>
      </c>
      <c r="BA223" s="47" t="str">
        <f t="shared" si="78"/>
        <v>40 AD</v>
      </c>
      <c r="BB223" s="43">
        <f t="shared" si="79"/>
        <v>5</v>
      </c>
      <c r="BC223" s="43" t="str">
        <f t="shared" si="69"/>
        <v>03:13:53</v>
      </c>
      <c r="BD223" s="43">
        <f t="shared" si="70"/>
        <v>180</v>
      </c>
      <c r="BE223" s="48">
        <f t="shared" si="71"/>
        <v>-37.366666666666667</v>
      </c>
      <c r="BF223" s="49">
        <f t="shared" si="76"/>
        <v>191.63333333333333</v>
      </c>
      <c r="BG223" s="43" t="str">
        <f t="shared" si="72"/>
        <v>MARIA CECILIA GODOY</v>
      </c>
      <c r="BH223" s="43" t="str">
        <f t="shared" si="73"/>
        <v>MARIA CECILIA GODOY - GITAN</v>
      </c>
      <c r="BI223" s="43" t="str">
        <f>VLOOKUP(BG223,Equipos!$A$2:$B$105,2,0)</f>
        <v>EL SENDERO</v>
      </c>
      <c r="BJ223" s="43" t="str">
        <f t="shared" si="74"/>
        <v>02:36:31</v>
      </c>
      <c r="BK223" s="43" t="e">
        <f>VLOOKUP(BG223,'Base Jinetes FEI'!$M$5:$N$341,2,0)</f>
        <v>#N/A</v>
      </c>
      <c r="BL223" s="43" t="e">
        <f>VLOOKUP(BG223,'Base Jinetes FEI'!$M$5:$O$341,3,0)</f>
        <v>#N/A</v>
      </c>
      <c r="BN223" s="43">
        <f t="shared" si="75"/>
        <v>1</v>
      </c>
      <c r="BO223" s="43">
        <v>223</v>
      </c>
    </row>
    <row r="224" spans="1:67" ht="14.4" customHeight="1" x14ac:dyDescent="0.3">
      <c r="A224" s="43" t="str">
        <f t="shared" si="55"/>
        <v>LLAYLLAY 19 II</v>
      </c>
      <c r="B224" s="43" t="str">
        <f t="shared" si="56"/>
        <v>NAC</v>
      </c>
      <c r="C224" s="43">
        <f t="shared" si="57"/>
        <v>40</v>
      </c>
      <c r="D224" s="43">
        <f t="shared" si="57"/>
        <v>49</v>
      </c>
      <c r="E224" s="43" t="str">
        <f t="shared" si="58"/>
        <v>AD</v>
      </c>
      <c r="F224" s="126" t="s">
        <v>122</v>
      </c>
      <c r="G224" s="127" t="s">
        <v>95</v>
      </c>
      <c r="H224" s="128" t="s">
        <v>96</v>
      </c>
      <c r="I224" s="128" t="s">
        <v>96</v>
      </c>
      <c r="J224" s="127" t="s">
        <v>3054</v>
      </c>
      <c r="K224" s="126" t="s">
        <v>3055</v>
      </c>
      <c r="L224" s="127" t="s">
        <v>167</v>
      </c>
      <c r="M224" s="127"/>
      <c r="N224" s="127" t="s">
        <v>3056</v>
      </c>
      <c r="O224" s="128"/>
      <c r="P224" s="128" t="s">
        <v>96</v>
      </c>
      <c r="Q224" s="128"/>
      <c r="R224" s="128" t="s">
        <v>96</v>
      </c>
      <c r="S224" s="127" t="s">
        <v>97</v>
      </c>
      <c r="T224" s="128" t="s">
        <v>96</v>
      </c>
      <c r="U224" s="128" t="s">
        <v>745</v>
      </c>
      <c r="V224" s="128" t="s">
        <v>3057</v>
      </c>
      <c r="W224" s="128" t="s">
        <v>3058</v>
      </c>
      <c r="X224" s="130" t="s">
        <v>3059</v>
      </c>
      <c r="Y224" s="130" t="s">
        <v>3060</v>
      </c>
      <c r="Z224" s="130" t="s">
        <v>3061</v>
      </c>
      <c r="AA224" s="127"/>
      <c r="AB224" s="127" t="s">
        <v>3062</v>
      </c>
      <c r="AC224" s="127" t="s">
        <v>3063</v>
      </c>
      <c r="AD224" s="127" t="s">
        <v>3064</v>
      </c>
      <c r="AE224" s="130" t="s">
        <v>3065</v>
      </c>
      <c r="AF224" s="130" t="s">
        <v>892</v>
      </c>
      <c r="AG224" s="130" t="s">
        <v>3066</v>
      </c>
      <c r="AH224" s="127"/>
      <c r="AI224" s="127"/>
      <c r="AJ224" s="127"/>
      <c r="AK224" s="127"/>
      <c r="AL224" s="130"/>
      <c r="AM224" s="130"/>
      <c r="AN224" s="130"/>
      <c r="AO224" s="127"/>
      <c r="AP224" s="127"/>
      <c r="AQ224" s="127"/>
      <c r="AR224" s="127"/>
      <c r="AS224" s="130"/>
      <c r="AT224" s="130"/>
      <c r="AU224" s="130"/>
      <c r="AV224" s="127"/>
      <c r="AW224" s="128">
        <v>14.68</v>
      </c>
      <c r="AX224" s="128">
        <v>14.68</v>
      </c>
      <c r="AY224" s="128">
        <v>12017</v>
      </c>
      <c r="AZ224" s="47">
        <f t="shared" si="67"/>
        <v>12017</v>
      </c>
      <c r="BA224" s="47" t="str">
        <f t="shared" si="78"/>
        <v>40 AD</v>
      </c>
      <c r="BB224" s="43">
        <f t="shared" si="79"/>
        <v>6</v>
      </c>
      <c r="BC224" s="43" t="str">
        <f t="shared" si="69"/>
        <v>03:20:17</v>
      </c>
      <c r="BD224" s="43">
        <f t="shared" si="70"/>
        <v>175</v>
      </c>
      <c r="BE224" s="48">
        <f t="shared" si="71"/>
        <v>-43.766666666666666</v>
      </c>
      <c r="BF224" s="49">
        <f t="shared" si="76"/>
        <v>180.23333333333335</v>
      </c>
      <c r="BG224" s="43" t="str">
        <f t="shared" si="72"/>
        <v>BENJAMIN SCHMIDT GONZALEZ</v>
      </c>
      <c r="BH224" s="43" t="str">
        <f t="shared" si="73"/>
        <v>BENJAMIN SCHMIDT GONZALEZ - CAL MAR ROLON</v>
      </c>
      <c r="BJ224" s="43" t="str">
        <f t="shared" si="74"/>
        <v>02:36:31</v>
      </c>
      <c r="BK224" s="43" t="e">
        <f>VLOOKUP(BG224,'Base Jinetes FEI'!$M$5:$N$341,2,0)</f>
        <v>#N/A</v>
      </c>
      <c r="BL224" s="43" t="e">
        <f>VLOOKUP(BG224,'Base Jinetes FEI'!$M$5:$O$341,3,0)</f>
        <v>#N/A</v>
      </c>
      <c r="BN224" s="43">
        <f t="shared" si="75"/>
        <v>1</v>
      </c>
      <c r="BO224" s="43">
        <v>224</v>
      </c>
    </row>
    <row r="225" spans="1:67" ht="14.4" customHeight="1" x14ac:dyDescent="0.3">
      <c r="A225" s="43" t="str">
        <f t="shared" si="55"/>
        <v>LLAYLLAY 19 II</v>
      </c>
      <c r="B225" s="43" t="str">
        <f t="shared" si="56"/>
        <v>NAC</v>
      </c>
      <c r="C225" s="43">
        <f t="shared" si="57"/>
        <v>40</v>
      </c>
      <c r="D225" s="43">
        <f t="shared" si="57"/>
        <v>49</v>
      </c>
      <c r="E225" s="43" t="str">
        <f t="shared" si="58"/>
        <v>AD</v>
      </c>
      <c r="F225" s="126" t="s">
        <v>123</v>
      </c>
      <c r="G225" s="127" t="s">
        <v>95</v>
      </c>
      <c r="H225" s="128" t="s">
        <v>96</v>
      </c>
      <c r="I225" s="128" t="s">
        <v>96</v>
      </c>
      <c r="J225" s="127"/>
      <c r="K225" s="126" t="s">
        <v>1180</v>
      </c>
      <c r="L225" s="127" t="s">
        <v>431</v>
      </c>
      <c r="M225" s="127"/>
      <c r="N225" s="127" t="s">
        <v>1177</v>
      </c>
      <c r="O225" s="128"/>
      <c r="P225" s="128" t="s">
        <v>96</v>
      </c>
      <c r="Q225" s="128"/>
      <c r="R225" s="128" t="s">
        <v>96</v>
      </c>
      <c r="S225" s="127" t="s">
        <v>97</v>
      </c>
      <c r="T225" s="128" t="s">
        <v>96</v>
      </c>
      <c r="U225" s="128" t="s">
        <v>745</v>
      </c>
      <c r="V225" s="128" t="s">
        <v>3067</v>
      </c>
      <c r="W225" s="128" t="s">
        <v>3068</v>
      </c>
      <c r="X225" s="130" t="s">
        <v>2698</v>
      </c>
      <c r="Y225" s="130" t="s">
        <v>569</v>
      </c>
      <c r="Z225" s="130" t="s">
        <v>727</v>
      </c>
      <c r="AA225" s="127"/>
      <c r="AB225" s="127" t="s">
        <v>3069</v>
      </c>
      <c r="AC225" s="127" t="s">
        <v>3070</v>
      </c>
      <c r="AD225" s="127" t="s">
        <v>3071</v>
      </c>
      <c r="AE225" s="130" t="s">
        <v>3072</v>
      </c>
      <c r="AF225" s="130" t="s">
        <v>1147</v>
      </c>
      <c r="AG225" s="130" t="s">
        <v>3073</v>
      </c>
      <c r="AH225" s="127"/>
      <c r="AI225" s="127"/>
      <c r="AJ225" s="127"/>
      <c r="AK225" s="127"/>
      <c r="AL225" s="130"/>
      <c r="AM225" s="130"/>
      <c r="AN225" s="130"/>
      <c r="AO225" s="127"/>
      <c r="AP225" s="127"/>
      <c r="AQ225" s="127"/>
      <c r="AR225" s="127"/>
      <c r="AS225" s="130"/>
      <c r="AT225" s="130"/>
      <c r="AU225" s="130"/>
      <c r="AV225" s="127"/>
      <c r="AW225" s="128">
        <v>14.4</v>
      </c>
      <c r="AX225" s="128">
        <v>14.4</v>
      </c>
      <c r="AY225" s="128">
        <v>12251</v>
      </c>
      <c r="AZ225" s="47">
        <f t="shared" si="67"/>
        <v>12251</v>
      </c>
      <c r="BA225" s="47" t="str">
        <f t="shared" si="78"/>
        <v>40 AD</v>
      </c>
      <c r="BB225" s="43">
        <f t="shared" si="79"/>
        <v>7</v>
      </c>
      <c r="BC225" s="43" t="str">
        <f t="shared" si="69"/>
        <v>03:24:11</v>
      </c>
      <c r="BD225" s="43">
        <f t="shared" si="70"/>
        <v>170</v>
      </c>
      <c r="BE225" s="48">
        <f t="shared" si="71"/>
        <v>-47.666666666666664</v>
      </c>
      <c r="BF225" s="49">
        <f t="shared" si="76"/>
        <v>171.33333333333334</v>
      </c>
      <c r="BG225" s="43" t="str">
        <f t="shared" si="72"/>
        <v>RAFAEL  CARRERE</v>
      </c>
      <c r="BH225" s="43" t="str">
        <f t="shared" si="73"/>
        <v>RAFAEL  CARRERE - ZINGARA</v>
      </c>
      <c r="BI225" s="43" t="str">
        <f>VLOOKUP(BG225,Equipos!$A$2:$B$105,2,0)</f>
        <v>RINCONADA B</v>
      </c>
      <c r="BJ225" s="43" t="str">
        <f t="shared" si="74"/>
        <v>02:36:31</v>
      </c>
      <c r="BK225" s="43" t="e">
        <f>VLOOKUP(BG225,'Base Jinetes FEI'!$M$5:$N$341,2,0)</f>
        <v>#N/A</v>
      </c>
      <c r="BL225" s="43" t="e">
        <f>VLOOKUP(BG225,'Base Jinetes FEI'!$M$5:$O$341,3,0)</f>
        <v>#N/A</v>
      </c>
      <c r="BN225" s="43">
        <f t="shared" si="75"/>
        <v>1</v>
      </c>
      <c r="BO225" s="43">
        <v>225</v>
      </c>
    </row>
    <row r="226" spans="1:67" ht="14.4" customHeight="1" x14ac:dyDescent="0.3">
      <c r="A226" s="43" t="str">
        <f t="shared" si="55"/>
        <v>LLAYLLAY 19 II</v>
      </c>
      <c r="B226" s="43" t="str">
        <f t="shared" si="56"/>
        <v>NAC</v>
      </c>
      <c r="C226" s="43">
        <f t="shared" si="57"/>
        <v>40</v>
      </c>
      <c r="D226" s="43">
        <f t="shared" si="57"/>
        <v>49</v>
      </c>
      <c r="E226" s="43" t="str">
        <f t="shared" si="58"/>
        <v>AD</v>
      </c>
      <c r="F226" s="126" t="s">
        <v>94</v>
      </c>
      <c r="G226" s="127" t="s">
        <v>95</v>
      </c>
      <c r="H226" s="128" t="s">
        <v>96</v>
      </c>
      <c r="I226" s="128" t="s">
        <v>96</v>
      </c>
      <c r="J226" s="127" t="s">
        <v>1060</v>
      </c>
      <c r="K226" s="126" t="s">
        <v>391</v>
      </c>
      <c r="L226" s="127" t="s">
        <v>362</v>
      </c>
      <c r="M226" s="127"/>
      <c r="N226" s="127" t="s">
        <v>1946</v>
      </c>
      <c r="O226" s="128"/>
      <c r="P226" s="128" t="s">
        <v>96</v>
      </c>
      <c r="Q226" s="128"/>
      <c r="R226" s="128" t="s">
        <v>96</v>
      </c>
      <c r="S226" s="127" t="s">
        <v>97</v>
      </c>
      <c r="T226" s="128" t="s">
        <v>96</v>
      </c>
      <c r="U226" s="128" t="s">
        <v>745</v>
      </c>
      <c r="V226" s="128" t="s">
        <v>3074</v>
      </c>
      <c r="W226" s="128" t="s">
        <v>3075</v>
      </c>
      <c r="X226" s="130" t="s">
        <v>1667</v>
      </c>
      <c r="Y226" s="130" t="s">
        <v>784</v>
      </c>
      <c r="Z226" s="130" t="s">
        <v>3076</v>
      </c>
      <c r="AA226" s="127"/>
      <c r="AB226" s="127" t="s">
        <v>3077</v>
      </c>
      <c r="AC226" s="127" t="s">
        <v>3078</v>
      </c>
      <c r="AD226" s="127" t="s">
        <v>3079</v>
      </c>
      <c r="AE226" s="130" t="s">
        <v>3080</v>
      </c>
      <c r="AF226" s="130" t="s">
        <v>3081</v>
      </c>
      <c r="AG226" s="130" t="s">
        <v>1289</v>
      </c>
      <c r="AH226" s="127"/>
      <c r="AI226" s="127"/>
      <c r="AJ226" s="127"/>
      <c r="AK226" s="127"/>
      <c r="AL226" s="130"/>
      <c r="AM226" s="130"/>
      <c r="AN226" s="130"/>
      <c r="AO226" s="127"/>
      <c r="AP226" s="127"/>
      <c r="AQ226" s="127"/>
      <c r="AR226" s="127"/>
      <c r="AS226" s="130"/>
      <c r="AT226" s="130"/>
      <c r="AU226" s="130"/>
      <c r="AV226" s="127"/>
      <c r="AW226" s="128">
        <v>14.18</v>
      </c>
      <c r="AX226" s="128">
        <v>14.18</v>
      </c>
      <c r="AY226" s="128">
        <v>12440</v>
      </c>
      <c r="AZ226" s="47">
        <f t="shared" si="67"/>
        <v>12440</v>
      </c>
      <c r="BA226" s="47" t="str">
        <f t="shared" si="78"/>
        <v>40 AD</v>
      </c>
      <c r="BB226" s="43">
        <f t="shared" si="79"/>
        <v>8</v>
      </c>
      <c r="BC226" s="43" t="str">
        <f t="shared" si="69"/>
        <v>03:27:20</v>
      </c>
      <c r="BD226" s="43">
        <f t="shared" si="70"/>
        <v>165</v>
      </c>
      <c r="BE226" s="48">
        <f t="shared" si="71"/>
        <v>-50.81666666666667</v>
      </c>
      <c r="BF226" s="49">
        <f t="shared" si="76"/>
        <v>163.18333333333334</v>
      </c>
      <c r="BG226" s="43" t="str">
        <f t="shared" si="72"/>
        <v>ALFREDO SAT YABER</v>
      </c>
      <c r="BH226" s="43" t="str">
        <f t="shared" si="73"/>
        <v>ALFREDO SAT YABER - HURACAN</v>
      </c>
      <c r="BI226" s="43" t="str">
        <f>VLOOKUP(BG226,Equipos!$A$2:$B$105,2,0)</f>
        <v>RINCONADA A</v>
      </c>
      <c r="BJ226" s="43" t="str">
        <f t="shared" si="74"/>
        <v>02:36:31</v>
      </c>
      <c r="BK226" s="43" t="e">
        <f>VLOOKUP(BG226,'Base Jinetes FEI'!$M$5:$N$341,2,0)</f>
        <v>#N/A</v>
      </c>
      <c r="BL226" s="43" t="e">
        <f>VLOOKUP(BG226,'Base Jinetes FEI'!$M$5:$O$341,3,0)</f>
        <v>#N/A</v>
      </c>
      <c r="BN226" s="43">
        <f t="shared" si="75"/>
        <v>1</v>
      </c>
      <c r="BO226" s="43">
        <v>226</v>
      </c>
    </row>
    <row r="227" spans="1:67" ht="14.4" customHeight="1" x14ac:dyDescent="0.3">
      <c r="A227" s="43" t="str">
        <f t="shared" si="55"/>
        <v>LLAYLLAY 19 II</v>
      </c>
      <c r="B227" s="43" t="str">
        <f t="shared" si="56"/>
        <v>NAC</v>
      </c>
      <c r="C227" s="43">
        <f t="shared" si="57"/>
        <v>40</v>
      </c>
      <c r="D227" s="43">
        <f t="shared" si="57"/>
        <v>49</v>
      </c>
      <c r="E227" s="43" t="str">
        <f t="shared" si="58"/>
        <v>AD</v>
      </c>
      <c r="F227" s="126" t="s">
        <v>125</v>
      </c>
      <c r="G227" s="127" t="s">
        <v>95</v>
      </c>
      <c r="H227" s="128" t="s">
        <v>96</v>
      </c>
      <c r="I227" s="128" t="s">
        <v>96</v>
      </c>
      <c r="J227" s="127" t="s">
        <v>1869</v>
      </c>
      <c r="K227" s="126" t="s">
        <v>1026</v>
      </c>
      <c r="L227" s="127" t="s">
        <v>1027</v>
      </c>
      <c r="M227" s="127"/>
      <c r="N227" s="127" t="s">
        <v>3082</v>
      </c>
      <c r="O227" s="128"/>
      <c r="P227" s="128" t="s">
        <v>96</v>
      </c>
      <c r="Q227" s="128"/>
      <c r="R227" s="128" t="s">
        <v>96</v>
      </c>
      <c r="S227" s="127" t="s">
        <v>97</v>
      </c>
      <c r="T227" s="128" t="s">
        <v>96</v>
      </c>
      <c r="U227" s="128" t="s">
        <v>745</v>
      </c>
      <c r="V227" s="128" t="s">
        <v>3083</v>
      </c>
      <c r="W227" s="128" t="s">
        <v>3084</v>
      </c>
      <c r="X227" s="130" t="s">
        <v>159</v>
      </c>
      <c r="Y227" s="130" t="s">
        <v>247</v>
      </c>
      <c r="Z227" s="130" t="s">
        <v>3085</v>
      </c>
      <c r="AA227" s="127"/>
      <c r="AB227" s="127" t="s">
        <v>3086</v>
      </c>
      <c r="AC227" s="127" t="s">
        <v>3087</v>
      </c>
      <c r="AD227" s="127" t="s">
        <v>3088</v>
      </c>
      <c r="AE227" s="130" t="s">
        <v>580</v>
      </c>
      <c r="AF227" s="130" t="s">
        <v>3089</v>
      </c>
      <c r="AG227" s="130" t="s">
        <v>3090</v>
      </c>
      <c r="AH227" s="127"/>
      <c r="AI227" s="127"/>
      <c r="AJ227" s="127"/>
      <c r="AK227" s="127"/>
      <c r="AL227" s="130"/>
      <c r="AM227" s="130"/>
      <c r="AN227" s="130"/>
      <c r="AO227" s="127"/>
      <c r="AP227" s="127"/>
      <c r="AQ227" s="127"/>
      <c r="AR227" s="127"/>
      <c r="AS227" s="130"/>
      <c r="AT227" s="130"/>
      <c r="AU227" s="130"/>
      <c r="AV227" s="127"/>
      <c r="AW227" s="128">
        <v>14</v>
      </c>
      <c r="AX227" s="128">
        <v>14</v>
      </c>
      <c r="AY227" s="128">
        <v>12600</v>
      </c>
      <c r="AZ227" s="47">
        <f t="shared" si="67"/>
        <v>12600</v>
      </c>
      <c r="BA227" s="47" t="str">
        <f t="shared" si="78"/>
        <v>40 AD</v>
      </c>
      <c r="BB227" s="43">
        <f t="shared" si="79"/>
        <v>9</v>
      </c>
      <c r="BC227" s="43" t="str">
        <f t="shared" si="69"/>
        <v>03:30:00</v>
      </c>
      <c r="BD227" s="43">
        <f t="shared" si="70"/>
        <v>160</v>
      </c>
      <c r="BE227" s="48">
        <f t="shared" si="71"/>
        <v>-53.483333333333334</v>
      </c>
      <c r="BF227" s="49">
        <f t="shared" si="76"/>
        <v>155.51666666666665</v>
      </c>
      <c r="BG227" s="43" t="str">
        <f t="shared" si="72"/>
        <v>RENI  MULLER</v>
      </c>
      <c r="BH227" s="43" t="str">
        <f t="shared" si="73"/>
        <v>RENI  MULLER - KUFRA EL PANGUE</v>
      </c>
      <c r="BI227" s="43" t="str">
        <f>VLOOKUP(BG227,Equipos!$A$2:$B$105,2,0)</f>
        <v>KEHAILAN A</v>
      </c>
      <c r="BJ227" s="43" t="str">
        <f t="shared" si="74"/>
        <v>02:36:31</v>
      </c>
      <c r="BK227" s="43" t="e">
        <f>VLOOKUP(BG227,'Base Jinetes FEI'!$M$5:$N$341,2,0)</f>
        <v>#N/A</v>
      </c>
      <c r="BL227" s="43" t="e">
        <f>VLOOKUP(BG227,'Base Jinetes FEI'!$M$5:$O$341,3,0)</f>
        <v>#N/A</v>
      </c>
      <c r="BN227" s="43">
        <f t="shared" si="75"/>
        <v>1</v>
      </c>
      <c r="BO227" s="43">
        <v>227</v>
      </c>
    </row>
    <row r="228" spans="1:67" ht="14.4" customHeight="1" x14ac:dyDescent="0.3">
      <c r="A228" s="43" t="str">
        <f t="shared" si="55"/>
        <v>LLAYLLAY 19 II</v>
      </c>
      <c r="B228" s="43" t="str">
        <f t="shared" si="56"/>
        <v>NAC</v>
      </c>
      <c r="C228" s="43">
        <f t="shared" si="57"/>
        <v>40</v>
      </c>
      <c r="D228" s="43">
        <f t="shared" si="57"/>
        <v>49</v>
      </c>
      <c r="E228" s="43" t="str">
        <f t="shared" si="58"/>
        <v>AD</v>
      </c>
      <c r="F228" s="126" t="s">
        <v>128</v>
      </c>
      <c r="G228" s="127" t="s">
        <v>95</v>
      </c>
      <c r="H228" s="128" t="s">
        <v>96</v>
      </c>
      <c r="I228" s="128" t="s">
        <v>96</v>
      </c>
      <c r="J228" s="127"/>
      <c r="K228" s="126" t="s">
        <v>170</v>
      </c>
      <c r="L228" s="127" t="s">
        <v>3091</v>
      </c>
      <c r="M228" s="127"/>
      <c r="N228" s="127" t="s">
        <v>3092</v>
      </c>
      <c r="O228" s="128"/>
      <c r="P228" s="128" t="s">
        <v>96</v>
      </c>
      <c r="Q228" s="128"/>
      <c r="R228" s="128" t="s">
        <v>96</v>
      </c>
      <c r="S228" s="127" t="s">
        <v>97</v>
      </c>
      <c r="T228" s="128" t="s">
        <v>96</v>
      </c>
      <c r="U228" s="128" t="s">
        <v>745</v>
      </c>
      <c r="V228" s="128" t="s">
        <v>3093</v>
      </c>
      <c r="W228" s="128" t="s">
        <v>3094</v>
      </c>
      <c r="X228" s="130" t="s">
        <v>3095</v>
      </c>
      <c r="Y228" s="130" t="s">
        <v>3096</v>
      </c>
      <c r="Z228" s="130" t="s">
        <v>3097</v>
      </c>
      <c r="AA228" s="127"/>
      <c r="AB228" s="127" t="s">
        <v>3098</v>
      </c>
      <c r="AC228" s="127" t="s">
        <v>3099</v>
      </c>
      <c r="AD228" s="127" t="s">
        <v>3100</v>
      </c>
      <c r="AE228" s="130" t="s">
        <v>3101</v>
      </c>
      <c r="AF228" s="130" t="s">
        <v>784</v>
      </c>
      <c r="AG228" s="130" t="s">
        <v>3102</v>
      </c>
      <c r="AH228" s="127"/>
      <c r="AI228" s="127"/>
      <c r="AJ228" s="127"/>
      <c r="AK228" s="127"/>
      <c r="AL228" s="130"/>
      <c r="AM228" s="130"/>
      <c r="AN228" s="130"/>
      <c r="AO228" s="127"/>
      <c r="AP228" s="127"/>
      <c r="AQ228" s="127"/>
      <c r="AR228" s="127"/>
      <c r="AS228" s="130"/>
      <c r="AT228" s="130"/>
      <c r="AU228" s="130"/>
      <c r="AV228" s="127"/>
      <c r="AW228" s="128">
        <v>13.98</v>
      </c>
      <c r="AX228" s="128">
        <v>13.98</v>
      </c>
      <c r="AY228" s="128">
        <v>12618</v>
      </c>
      <c r="AZ228" s="47">
        <f t="shared" si="67"/>
        <v>12618</v>
      </c>
      <c r="BA228" s="47" t="str">
        <f t="shared" si="78"/>
        <v>40 AD</v>
      </c>
      <c r="BB228" s="43">
        <f t="shared" si="79"/>
        <v>10</v>
      </c>
      <c r="BC228" s="43" t="str">
        <f t="shared" si="69"/>
        <v>03:30:18</v>
      </c>
      <c r="BD228" s="43">
        <f t="shared" si="70"/>
        <v>155</v>
      </c>
      <c r="BE228" s="48">
        <f t="shared" si="71"/>
        <v>-53.783333333333331</v>
      </c>
      <c r="BF228" s="49">
        <f t="shared" si="76"/>
        <v>150.21666666666667</v>
      </c>
      <c r="BG228" s="43" t="str">
        <f t="shared" si="72"/>
        <v>MATIAS LILLO</v>
      </c>
      <c r="BH228" s="43" t="str">
        <f t="shared" si="73"/>
        <v>MATIAS LILLO - AL AMAN</v>
      </c>
      <c r="BI228" s="43" t="str">
        <f>VLOOKUP(BG228,Equipos!$A$2:$B$105,2,0)</f>
        <v>KEHAILAN A</v>
      </c>
      <c r="BJ228" s="43" t="str">
        <f t="shared" si="74"/>
        <v>02:36:31</v>
      </c>
      <c r="BK228" s="43" t="e">
        <f>VLOOKUP(BG228,'Base Jinetes FEI'!$M$5:$N$341,2,0)</f>
        <v>#N/A</v>
      </c>
      <c r="BL228" s="43" t="e">
        <f>VLOOKUP(BG228,'Base Jinetes FEI'!$M$5:$O$341,3,0)</f>
        <v>#N/A</v>
      </c>
      <c r="BN228" s="43">
        <f t="shared" si="75"/>
        <v>1</v>
      </c>
      <c r="BO228" s="43">
        <v>228</v>
      </c>
    </row>
    <row r="229" spans="1:67" ht="14.4" customHeight="1" x14ac:dyDescent="0.3">
      <c r="A229" s="43" t="str">
        <f t="shared" si="55"/>
        <v>LLAYLLAY 19 II</v>
      </c>
      <c r="B229" s="43" t="str">
        <f t="shared" si="56"/>
        <v>NAC</v>
      </c>
      <c r="C229" s="43">
        <f t="shared" si="57"/>
        <v>40</v>
      </c>
      <c r="D229" s="43">
        <f t="shared" si="57"/>
        <v>49</v>
      </c>
      <c r="E229" s="43" t="str">
        <f t="shared" si="58"/>
        <v>AD</v>
      </c>
      <c r="F229" s="126" t="s">
        <v>129</v>
      </c>
      <c r="G229" s="127" t="s">
        <v>95</v>
      </c>
      <c r="H229" s="128" t="s">
        <v>96</v>
      </c>
      <c r="I229" s="128" t="s">
        <v>96</v>
      </c>
      <c r="J229" s="127"/>
      <c r="K229" s="126" t="s">
        <v>3103</v>
      </c>
      <c r="L229" s="127" t="s">
        <v>3104</v>
      </c>
      <c r="M229" s="127"/>
      <c r="N229" s="127" t="s">
        <v>3105</v>
      </c>
      <c r="O229" s="128"/>
      <c r="P229" s="128" t="s">
        <v>96</v>
      </c>
      <c r="Q229" s="128"/>
      <c r="R229" s="128" t="s">
        <v>96</v>
      </c>
      <c r="S229" s="127" t="s">
        <v>97</v>
      </c>
      <c r="T229" s="128" t="s">
        <v>96</v>
      </c>
      <c r="U229" s="128" t="s">
        <v>745</v>
      </c>
      <c r="V229" s="128" t="s">
        <v>3106</v>
      </c>
      <c r="W229" s="128" t="s">
        <v>3107</v>
      </c>
      <c r="X229" s="130" t="s">
        <v>3108</v>
      </c>
      <c r="Y229" s="130" t="s">
        <v>2818</v>
      </c>
      <c r="Z229" s="130" t="s">
        <v>3109</v>
      </c>
      <c r="AA229" s="127"/>
      <c r="AB229" s="127" t="s">
        <v>3110</v>
      </c>
      <c r="AC229" s="127" t="s">
        <v>3111</v>
      </c>
      <c r="AD229" s="127" t="s">
        <v>3112</v>
      </c>
      <c r="AE229" s="130" t="s">
        <v>247</v>
      </c>
      <c r="AF229" s="130" t="s">
        <v>3113</v>
      </c>
      <c r="AG229" s="130" t="s">
        <v>3114</v>
      </c>
      <c r="AH229" s="127"/>
      <c r="AI229" s="127"/>
      <c r="AJ229" s="127"/>
      <c r="AK229" s="127"/>
      <c r="AL229" s="130"/>
      <c r="AM229" s="130"/>
      <c r="AN229" s="130"/>
      <c r="AO229" s="127"/>
      <c r="AP229" s="127"/>
      <c r="AQ229" s="127"/>
      <c r="AR229" s="127"/>
      <c r="AS229" s="130"/>
      <c r="AT229" s="130"/>
      <c r="AU229" s="130"/>
      <c r="AV229" s="127"/>
      <c r="AW229" s="128">
        <v>13.87</v>
      </c>
      <c r="AX229" s="128">
        <v>13.87</v>
      </c>
      <c r="AY229" s="128">
        <v>12722</v>
      </c>
      <c r="AZ229" s="47">
        <f t="shared" si="67"/>
        <v>12722</v>
      </c>
      <c r="BA229" s="47" t="str">
        <f t="shared" si="78"/>
        <v>40 AD</v>
      </c>
      <c r="BB229" s="43">
        <f t="shared" si="79"/>
        <v>11</v>
      </c>
      <c r="BC229" s="43" t="str">
        <f t="shared" si="69"/>
        <v>03:32:02</v>
      </c>
      <c r="BD229" s="43">
        <f t="shared" si="70"/>
        <v>150</v>
      </c>
      <c r="BE229" s="48">
        <f t="shared" si="71"/>
        <v>-55.516666666666666</v>
      </c>
      <c r="BF229" s="49">
        <f t="shared" si="76"/>
        <v>143.48333333333335</v>
      </c>
      <c r="BG229" s="43" t="str">
        <f t="shared" si="72"/>
        <v>CONSTANZA REPOSI</v>
      </c>
      <c r="BH229" s="43" t="str">
        <f t="shared" si="73"/>
        <v>CONSTANZA REPOSI - MARENGO FABULOSA</v>
      </c>
      <c r="BI229" s="43" t="e">
        <f>VLOOKUP(BG229,Equipos!$A$2:$B$105,2,0)</f>
        <v>#N/A</v>
      </c>
      <c r="BJ229" s="43" t="str">
        <f t="shared" si="74"/>
        <v>02:36:31</v>
      </c>
      <c r="BK229" s="43" t="e">
        <f>VLOOKUP(BG229,'Base Jinetes FEI'!$M$5:$N$341,2,0)</f>
        <v>#N/A</v>
      </c>
      <c r="BL229" s="43" t="e">
        <f>VLOOKUP(BG229,'Base Jinetes FEI'!$M$5:$O$341,3,0)</f>
        <v>#N/A</v>
      </c>
      <c r="BN229" s="43">
        <f t="shared" si="75"/>
        <v>1</v>
      </c>
      <c r="BO229" s="43">
        <v>229</v>
      </c>
    </row>
    <row r="230" spans="1:67" ht="14.4" customHeight="1" x14ac:dyDescent="0.3">
      <c r="A230" s="43" t="str">
        <f t="shared" si="55"/>
        <v>LLAYLLAY 19 II</v>
      </c>
      <c r="B230" s="43" t="str">
        <f t="shared" si="56"/>
        <v>NAC</v>
      </c>
      <c r="C230" s="43">
        <f t="shared" si="57"/>
        <v>40</v>
      </c>
      <c r="D230" s="43">
        <f t="shared" si="57"/>
        <v>49</v>
      </c>
      <c r="E230" s="43" t="str">
        <f t="shared" si="58"/>
        <v>AD</v>
      </c>
      <c r="F230" s="126" t="s">
        <v>98</v>
      </c>
      <c r="G230" s="127" t="s">
        <v>95</v>
      </c>
      <c r="H230" s="128" t="s">
        <v>96</v>
      </c>
      <c r="I230" s="128" t="s">
        <v>96</v>
      </c>
      <c r="J230" s="127" t="s">
        <v>1224</v>
      </c>
      <c r="K230" s="126" t="s">
        <v>162</v>
      </c>
      <c r="L230" s="127" t="s">
        <v>362</v>
      </c>
      <c r="M230" s="127"/>
      <c r="N230" s="127" t="s">
        <v>3115</v>
      </c>
      <c r="O230" s="128"/>
      <c r="P230" s="128" t="s">
        <v>96</v>
      </c>
      <c r="Q230" s="128"/>
      <c r="R230" s="128" t="s">
        <v>96</v>
      </c>
      <c r="S230" s="127" t="s">
        <v>97</v>
      </c>
      <c r="T230" s="128" t="s">
        <v>96</v>
      </c>
      <c r="U230" s="128" t="s">
        <v>745</v>
      </c>
      <c r="V230" s="128" t="s">
        <v>3116</v>
      </c>
      <c r="W230" s="128" t="s">
        <v>3117</v>
      </c>
      <c r="X230" s="130" t="s">
        <v>3118</v>
      </c>
      <c r="Y230" s="130" t="s">
        <v>3060</v>
      </c>
      <c r="Z230" s="130" t="s">
        <v>1293</v>
      </c>
      <c r="AA230" s="127"/>
      <c r="AB230" s="127" t="s">
        <v>3119</v>
      </c>
      <c r="AC230" s="127" t="s">
        <v>3120</v>
      </c>
      <c r="AD230" s="127" t="s">
        <v>3121</v>
      </c>
      <c r="AE230" s="130" t="s">
        <v>3122</v>
      </c>
      <c r="AF230" s="130" t="s">
        <v>3123</v>
      </c>
      <c r="AG230" s="130" t="s">
        <v>3124</v>
      </c>
      <c r="AH230" s="127"/>
      <c r="AI230" s="127"/>
      <c r="AJ230" s="127"/>
      <c r="AK230" s="127"/>
      <c r="AL230" s="130"/>
      <c r="AM230" s="130"/>
      <c r="AN230" s="130"/>
      <c r="AO230" s="127"/>
      <c r="AP230" s="127"/>
      <c r="AQ230" s="127"/>
      <c r="AR230" s="127"/>
      <c r="AS230" s="130"/>
      <c r="AT230" s="130"/>
      <c r="AU230" s="130"/>
      <c r="AV230" s="127"/>
      <c r="AW230" s="128">
        <v>13.5</v>
      </c>
      <c r="AX230" s="128">
        <v>13.5</v>
      </c>
      <c r="AY230" s="128">
        <v>13066</v>
      </c>
      <c r="AZ230" s="47">
        <f t="shared" si="67"/>
        <v>13066</v>
      </c>
      <c r="BA230" s="47" t="str">
        <f t="shared" si="78"/>
        <v>40 AD</v>
      </c>
      <c r="BB230" s="43">
        <f t="shared" si="79"/>
        <v>13</v>
      </c>
      <c r="BC230" s="43" t="str">
        <f t="shared" si="69"/>
        <v>03:37:46</v>
      </c>
      <c r="BD230" s="43">
        <f t="shared" si="70"/>
        <v>140</v>
      </c>
      <c r="BE230" s="48">
        <f t="shared" si="71"/>
        <v>-61.25</v>
      </c>
      <c r="BF230" s="49">
        <f t="shared" si="76"/>
        <v>127.75</v>
      </c>
      <c r="BG230" s="43" t="str">
        <f t="shared" si="72"/>
        <v>FELIPE SAT YABER</v>
      </c>
      <c r="BH230" s="43" t="str">
        <f t="shared" si="73"/>
        <v>FELIPE SAT YABER - PROFETA</v>
      </c>
      <c r="BI230" s="43" t="str">
        <f>VLOOKUP(BG230,Equipos!$A$2:$B$105,2,0)</f>
        <v>RINCONADA A</v>
      </c>
      <c r="BJ230" s="43" t="str">
        <f t="shared" si="74"/>
        <v>02:36:31</v>
      </c>
      <c r="BK230" s="43" t="e">
        <f>VLOOKUP(BG230,'Base Jinetes FEI'!$M$5:$N$341,2,0)</f>
        <v>#N/A</v>
      </c>
      <c r="BL230" s="43" t="e">
        <f>VLOOKUP(BG230,'Base Jinetes FEI'!$M$5:$O$341,3,0)</f>
        <v>#N/A</v>
      </c>
      <c r="BN230" s="43">
        <f t="shared" si="75"/>
        <v>1</v>
      </c>
      <c r="BO230" s="43">
        <v>230</v>
      </c>
    </row>
    <row r="231" spans="1:67" ht="14.4" customHeight="1" x14ac:dyDescent="0.3">
      <c r="A231" s="43" t="str">
        <f t="shared" si="55"/>
        <v>LLAYLLAY 19 II</v>
      </c>
      <c r="B231" s="43" t="str">
        <f t="shared" si="56"/>
        <v>NAC</v>
      </c>
      <c r="C231" s="43">
        <f t="shared" si="57"/>
        <v>40</v>
      </c>
      <c r="D231" s="43">
        <f t="shared" si="57"/>
        <v>49</v>
      </c>
      <c r="E231" s="43" t="str">
        <f t="shared" si="58"/>
        <v>AD</v>
      </c>
      <c r="F231" s="126" t="s">
        <v>151</v>
      </c>
      <c r="G231" s="127" t="s">
        <v>105</v>
      </c>
      <c r="H231" s="128" t="s">
        <v>96</v>
      </c>
      <c r="I231" s="128" t="s">
        <v>96</v>
      </c>
      <c r="J231" s="127"/>
      <c r="K231" s="126" t="s">
        <v>328</v>
      </c>
      <c r="L231" s="127" t="s">
        <v>1900</v>
      </c>
      <c r="M231" s="127"/>
      <c r="N231" s="127" t="s">
        <v>3125</v>
      </c>
      <c r="O231" s="128"/>
      <c r="P231" s="128" t="s">
        <v>96</v>
      </c>
      <c r="Q231" s="128"/>
      <c r="R231" s="128" t="s">
        <v>96</v>
      </c>
      <c r="S231" s="127" t="s">
        <v>97</v>
      </c>
      <c r="T231" s="128" t="s">
        <v>96</v>
      </c>
      <c r="U231" s="128" t="s">
        <v>745</v>
      </c>
      <c r="V231" s="128" t="s">
        <v>3126</v>
      </c>
      <c r="W231" s="128" t="s">
        <v>3127</v>
      </c>
      <c r="X231" s="130" t="s">
        <v>2342</v>
      </c>
      <c r="Y231" s="130" t="s">
        <v>1112</v>
      </c>
      <c r="Z231" s="130" t="s">
        <v>3128</v>
      </c>
      <c r="AA231" s="127"/>
      <c r="AB231" s="127" t="s">
        <v>3129</v>
      </c>
      <c r="AC231" s="127" t="s">
        <v>3130</v>
      </c>
      <c r="AD231" s="127" t="s">
        <v>3131</v>
      </c>
      <c r="AE231" s="130" t="s">
        <v>3132</v>
      </c>
      <c r="AF231" s="130" t="s">
        <v>3133</v>
      </c>
      <c r="AG231" s="130" t="s">
        <v>3134</v>
      </c>
      <c r="AH231" s="127" t="s">
        <v>266</v>
      </c>
      <c r="AI231" s="127"/>
      <c r="AJ231" s="127"/>
      <c r="AK231" s="127"/>
      <c r="AL231" s="130"/>
      <c r="AM231" s="130"/>
      <c r="AN231" s="130"/>
      <c r="AO231" s="127"/>
      <c r="AP231" s="127"/>
      <c r="AQ231" s="127"/>
      <c r="AR231" s="127"/>
      <c r="AS231" s="130"/>
      <c r="AT231" s="130"/>
      <c r="AU231" s="130"/>
      <c r="AV231" s="127"/>
      <c r="AW231" s="128">
        <v>12.32</v>
      </c>
      <c r="AX231" s="128">
        <v>12.32</v>
      </c>
      <c r="AY231" s="128">
        <v>14316</v>
      </c>
      <c r="AZ231" s="47" t="str">
        <f t="shared" si="67"/>
        <v>NA</v>
      </c>
      <c r="BA231" s="47" t="str">
        <f t="shared" si="78"/>
        <v>40 AD</v>
      </c>
      <c r="BB231" s="43" t="str">
        <f t="shared" si="79"/>
        <v>NA</v>
      </c>
      <c r="BC231" s="43" t="str">
        <f t="shared" si="69"/>
        <v>NA</v>
      </c>
      <c r="BD231" s="43">
        <f t="shared" si="70"/>
        <v>0</v>
      </c>
      <c r="BE231" s="48" t="e">
        <f t="shared" si="71"/>
        <v>#VALUE!</v>
      </c>
      <c r="BF231" s="49">
        <f t="shared" si="76"/>
        <v>0</v>
      </c>
      <c r="BG231" s="43" t="str">
        <f t="shared" si="72"/>
        <v>JORGE RUIZ-TAGLE</v>
      </c>
      <c r="BH231" s="43" t="str">
        <f t="shared" si="73"/>
        <v>JORGE RUIZ-TAGLE - ANCAR SHELBY</v>
      </c>
      <c r="BI231" s="43" t="e">
        <f>VLOOKUP(BG231,Equipos!$A$2:$B$105,2,0)</f>
        <v>#N/A</v>
      </c>
      <c r="BJ231" s="43" t="str">
        <f t="shared" si="74"/>
        <v>02:36:31</v>
      </c>
      <c r="BK231" s="43" t="e">
        <f>VLOOKUP(BG231,'Base Jinetes FEI'!$M$5:$N$341,2,0)</f>
        <v>#N/A</v>
      </c>
      <c r="BL231" s="43" t="e">
        <f>VLOOKUP(BG231,'Base Jinetes FEI'!$M$5:$O$341,3,0)</f>
        <v>#N/A</v>
      </c>
      <c r="BN231" s="43">
        <f t="shared" si="75"/>
        <v>0</v>
      </c>
      <c r="BO231" s="43">
        <v>231</v>
      </c>
    </row>
    <row r="232" spans="1:67" ht="14.4" customHeight="1" x14ac:dyDescent="0.3">
      <c r="A232" s="43" t="str">
        <f t="shared" si="55"/>
        <v>LLAYLLAY 19 II</v>
      </c>
      <c r="B232" s="43" t="str">
        <f t="shared" si="56"/>
        <v>NAC</v>
      </c>
      <c r="C232" s="43">
        <f t="shared" si="57"/>
        <v>40</v>
      </c>
      <c r="D232" s="43">
        <f t="shared" si="57"/>
        <v>49</v>
      </c>
      <c r="E232" s="43" t="str">
        <f t="shared" si="58"/>
        <v>AD</v>
      </c>
      <c r="F232" s="126" t="s">
        <v>152</v>
      </c>
      <c r="G232" s="127" t="s">
        <v>105</v>
      </c>
      <c r="H232" s="128" t="s">
        <v>96</v>
      </c>
      <c r="I232" s="128" t="s">
        <v>96</v>
      </c>
      <c r="J232" s="127"/>
      <c r="K232" s="126" t="s">
        <v>146</v>
      </c>
      <c r="L232" s="127" t="s">
        <v>218</v>
      </c>
      <c r="M232" s="127"/>
      <c r="N232" s="127" t="s">
        <v>3135</v>
      </c>
      <c r="O232" s="128"/>
      <c r="P232" s="128" t="s">
        <v>96</v>
      </c>
      <c r="Q232" s="128"/>
      <c r="R232" s="128" t="s">
        <v>96</v>
      </c>
      <c r="S232" s="127" t="s">
        <v>97</v>
      </c>
      <c r="T232" s="128" t="s">
        <v>96</v>
      </c>
      <c r="U232" s="128" t="s">
        <v>745</v>
      </c>
      <c r="V232" s="128" t="s">
        <v>3136</v>
      </c>
      <c r="W232" s="128" t="s">
        <v>3137</v>
      </c>
      <c r="X232" s="130" t="s">
        <v>3138</v>
      </c>
      <c r="Y232" s="130" t="s">
        <v>2018</v>
      </c>
      <c r="Z232" s="130" t="s">
        <v>3139</v>
      </c>
      <c r="AA232" s="127"/>
      <c r="AB232" s="127" t="s">
        <v>3140</v>
      </c>
      <c r="AC232" s="127" t="s">
        <v>96</v>
      </c>
      <c r="AD232" s="127" t="s">
        <v>96</v>
      </c>
      <c r="AE232" s="130" t="s">
        <v>96</v>
      </c>
      <c r="AF232" s="130" t="s">
        <v>96</v>
      </c>
      <c r="AG232" s="130" t="s">
        <v>96</v>
      </c>
      <c r="AH232" s="127" t="s">
        <v>163</v>
      </c>
      <c r="AI232" s="127"/>
      <c r="AJ232" s="127"/>
      <c r="AK232" s="127"/>
      <c r="AL232" s="130"/>
      <c r="AM232" s="130"/>
      <c r="AN232" s="130"/>
      <c r="AO232" s="127"/>
      <c r="AP232" s="127"/>
      <c r="AQ232" s="127"/>
      <c r="AR232" s="127"/>
      <c r="AS232" s="130"/>
      <c r="AT232" s="130"/>
      <c r="AU232" s="130"/>
      <c r="AV232" s="127"/>
      <c r="AW232" s="128">
        <v>12.04</v>
      </c>
      <c r="AX232" s="128">
        <v>12.04</v>
      </c>
      <c r="AY232" s="128">
        <v>8375</v>
      </c>
      <c r="AZ232" s="47" t="str">
        <f t="shared" si="67"/>
        <v>NA</v>
      </c>
      <c r="BA232" s="47" t="str">
        <f t="shared" si="78"/>
        <v>40 AD</v>
      </c>
      <c r="BB232" s="43" t="str">
        <f t="shared" si="79"/>
        <v>NA</v>
      </c>
      <c r="BC232" s="43" t="str">
        <f t="shared" si="69"/>
        <v>NA</v>
      </c>
      <c r="BD232" s="43">
        <f t="shared" si="70"/>
        <v>0</v>
      </c>
      <c r="BE232" s="48" t="e">
        <f t="shared" si="71"/>
        <v>#VALUE!</v>
      </c>
      <c r="BF232" s="49">
        <f t="shared" si="76"/>
        <v>0</v>
      </c>
      <c r="BG232" s="43" t="str">
        <f t="shared" si="72"/>
        <v>JAIME BARRIENTOS RAMIREZ</v>
      </c>
      <c r="BH232" s="43" t="str">
        <f t="shared" si="73"/>
        <v>JAIME BARRIENTOS RAMIREZ - COSACO</v>
      </c>
      <c r="BI232" s="43" t="e">
        <f>VLOOKUP(BG232,Equipos!$A$2:$B$105,2,0)</f>
        <v>#N/A</v>
      </c>
      <c r="BJ232" s="43" t="str">
        <f t="shared" si="74"/>
        <v>02:36:31</v>
      </c>
      <c r="BK232" s="43" t="e">
        <f>VLOOKUP(BG232,'Base Jinetes FEI'!$M$5:$N$341,2,0)</f>
        <v>#N/A</v>
      </c>
      <c r="BL232" s="43" t="e">
        <f>VLOOKUP(BG232,'Base Jinetes FEI'!$M$5:$O$341,3,0)</f>
        <v>#N/A</v>
      </c>
      <c r="BN232" s="43">
        <f t="shared" si="75"/>
        <v>0</v>
      </c>
      <c r="BO232" s="43">
        <v>232</v>
      </c>
    </row>
    <row r="233" spans="1:67" ht="14.4" customHeight="1" x14ac:dyDescent="0.3">
      <c r="A233" s="43" t="str">
        <f t="shared" si="55"/>
        <v>LLAYLLAY 19 II</v>
      </c>
      <c r="B233" s="43" t="str">
        <f t="shared" si="56"/>
        <v>NAC</v>
      </c>
      <c r="C233" s="43">
        <f t="shared" si="57"/>
        <v>40</v>
      </c>
      <c r="D233" s="43">
        <f t="shared" si="57"/>
        <v>49</v>
      </c>
      <c r="E233" s="43" t="s">
        <v>52</v>
      </c>
      <c r="F233" s="131" t="s">
        <v>106</v>
      </c>
      <c r="G233" s="132" t="s">
        <v>95</v>
      </c>
      <c r="H233" s="133" t="s">
        <v>96</v>
      </c>
      <c r="I233" s="133" t="s">
        <v>96</v>
      </c>
      <c r="J233" s="132"/>
      <c r="K233" s="131" t="s">
        <v>2002</v>
      </c>
      <c r="L233" s="132" t="s">
        <v>2003</v>
      </c>
      <c r="M233" s="132"/>
      <c r="N233" s="132" t="s">
        <v>319</v>
      </c>
      <c r="O233" s="133"/>
      <c r="P233" s="133" t="s">
        <v>96</v>
      </c>
      <c r="Q233" s="133"/>
      <c r="R233" s="133" t="s">
        <v>96</v>
      </c>
      <c r="S233" s="132" t="s">
        <v>97</v>
      </c>
      <c r="T233" s="133" t="s">
        <v>96</v>
      </c>
      <c r="U233" s="133" t="s">
        <v>320</v>
      </c>
      <c r="V233" s="133" t="s">
        <v>3141</v>
      </c>
      <c r="W233" s="133" t="s">
        <v>3142</v>
      </c>
      <c r="X233" s="135" t="s">
        <v>1033</v>
      </c>
      <c r="Y233" s="135" t="s">
        <v>1034</v>
      </c>
      <c r="Z233" s="135" t="s">
        <v>2224</v>
      </c>
      <c r="AA233" s="132"/>
      <c r="AB233" s="132" t="s">
        <v>3143</v>
      </c>
      <c r="AC233" s="132" t="s">
        <v>3144</v>
      </c>
      <c r="AD233" s="132" t="s">
        <v>3145</v>
      </c>
      <c r="AE233" s="135" t="s">
        <v>259</v>
      </c>
      <c r="AF233" s="135" t="s">
        <v>2755</v>
      </c>
      <c r="AG233" s="135" t="s">
        <v>3146</v>
      </c>
      <c r="AH233" s="132"/>
      <c r="AI233" s="132"/>
      <c r="AJ233" s="132"/>
      <c r="AK233" s="132"/>
      <c r="AL233" s="135"/>
      <c r="AM233" s="135"/>
      <c r="AN233" s="135"/>
      <c r="AO233" s="132"/>
      <c r="AP233" s="132"/>
      <c r="AQ233" s="132"/>
      <c r="AR233" s="132"/>
      <c r="AS233" s="135"/>
      <c r="AT233" s="135"/>
      <c r="AU233" s="135"/>
      <c r="AV233" s="132"/>
      <c r="AW233" s="133">
        <v>13.84</v>
      </c>
      <c r="AX233" s="133">
        <v>13.84</v>
      </c>
      <c r="AY233" s="133">
        <v>12742</v>
      </c>
      <c r="AZ233" s="47">
        <f t="shared" si="67"/>
        <v>12742</v>
      </c>
      <c r="BA233" s="47" t="str">
        <f t="shared" si="78"/>
        <v>40 YR</v>
      </c>
      <c r="BB233" s="43">
        <f t="shared" si="79"/>
        <v>12</v>
      </c>
      <c r="BC233" s="43" t="str">
        <f t="shared" si="69"/>
        <v>03:32:22</v>
      </c>
      <c r="BD233" s="43">
        <f t="shared" si="70"/>
        <v>145</v>
      </c>
      <c r="BE233" s="48">
        <f t="shared" si="71"/>
        <v>-55.85</v>
      </c>
      <c r="BF233" s="49">
        <f t="shared" si="76"/>
        <v>138.15</v>
      </c>
      <c r="BG233" s="43" t="str">
        <f t="shared" si="72"/>
        <v>JOSEFA AGUILERA</v>
      </c>
      <c r="BH233" s="43" t="str">
        <f t="shared" si="73"/>
        <v>JOSEFA AGUILERA - SULTAN AUGUSTO</v>
      </c>
      <c r="BI233" s="43" t="str">
        <f>VLOOKUP(BG233,Equipos!$A$2:$B$105,2,0)</f>
        <v>RINCONADA B</v>
      </c>
      <c r="BJ233" s="43" t="str">
        <f t="shared" si="74"/>
        <v>02:36:31</v>
      </c>
      <c r="BK233" s="43" t="e">
        <f>VLOOKUP(BG233,'Base Jinetes FEI'!$M$5:$N$341,2,0)</f>
        <v>#N/A</v>
      </c>
      <c r="BL233" s="43" t="e">
        <f>VLOOKUP(BG233,'Base Jinetes FEI'!$M$5:$O$341,3,0)</f>
        <v>#N/A</v>
      </c>
      <c r="BN233" s="43">
        <f t="shared" si="75"/>
        <v>1</v>
      </c>
      <c r="BO233" s="43">
        <v>233</v>
      </c>
    </row>
    <row r="234" spans="1:67" ht="14.4" customHeight="1" x14ac:dyDescent="0.3">
      <c r="A234" s="43" t="str">
        <f t="shared" si="55"/>
        <v>LLAYLLAY 19 II</v>
      </c>
      <c r="B234" s="43" t="str">
        <f t="shared" si="56"/>
        <v>NAC</v>
      </c>
      <c r="C234" s="43">
        <f t="shared" si="57"/>
        <v>40</v>
      </c>
      <c r="D234" s="43">
        <f t="shared" si="57"/>
        <v>49</v>
      </c>
      <c r="E234" s="43" t="str">
        <f t="shared" si="58"/>
        <v>YR</v>
      </c>
      <c r="F234" s="131" t="s">
        <v>107</v>
      </c>
      <c r="G234" s="132" t="s">
        <v>95</v>
      </c>
      <c r="H234" s="133" t="s">
        <v>96</v>
      </c>
      <c r="I234" s="133" t="s">
        <v>96</v>
      </c>
      <c r="J234" s="132"/>
      <c r="K234" s="134" t="s">
        <v>3147</v>
      </c>
      <c r="L234" s="132" t="s">
        <v>3148</v>
      </c>
      <c r="M234" s="132"/>
      <c r="N234" s="132" t="s">
        <v>3149</v>
      </c>
      <c r="O234" s="133"/>
      <c r="P234" s="133" t="s">
        <v>96</v>
      </c>
      <c r="Q234" s="133"/>
      <c r="R234" s="133" t="s">
        <v>96</v>
      </c>
      <c r="S234" s="132" t="s">
        <v>97</v>
      </c>
      <c r="T234" s="133" t="s">
        <v>96</v>
      </c>
      <c r="U234" s="133" t="s">
        <v>320</v>
      </c>
      <c r="V234" s="133" t="s">
        <v>3150</v>
      </c>
      <c r="W234" s="133" t="s">
        <v>3151</v>
      </c>
      <c r="X234" s="135" t="s">
        <v>3152</v>
      </c>
      <c r="Y234" s="135" t="s">
        <v>3118</v>
      </c>
      <c r="Z234" s="135" t="s">
        <v>3153</v>
      </c>
      <c r="AA234" s="132"/>
      <c r="AB234" s="132" t="s">
        <v>3154</v>
      </c>
      <c r="AC234" s="132" t="s">
        <v>3155</v>
      </c>
      <c r="AD234" s="132" t="s">
        <v>3156</v>
      </c>
      <c r="AE234" s="135" t="s">
        <v>3157</v>
      </c>
      <c r="AF234" s="135" t="s">
        <v>3158</v>
      </c>
      <c r="AG234" s="135" t="s">
        <v>3159</v>
      </c>
      <c r="AH234" s="132"/>
      <c r="AI234" s="132"/>
      <c r="AJ234" s="132"/>
      <c r="AK234" s="132"/>
      <c r="AL234" s="135"/>
      <c r="AM234" s="135"/>
      <c r="AN234" s="135"/>
      <c r="AO234" s="132"/>
      <c r="AP234" s="132"/>
      <c r="AQ234" s="132"/>
      <c r="AR234" s="132"/>
      <c r="AS234" s="135"/>
      <c r="AT234" s="135"/>
      <c r="AU234" s="135"/>
      <c r="AV234" s="132"/>
      <c r="AW234" s="133">
        <v>12.56</v>
      </c>
      <c r="AX234" s="133">
        <v>12.56</v>
      </c>
      <c r="AY234" s="133">
        <v>14049</v>
      </c>
      <c r="AZ234" s="47">
        <f t="shared" si="67"/>
        <v>14049</v>
      </c>
      <c r="BA234" s="47" t="str">
        <f t="shared" si="78"/>
        <v>40 YR</v>
      </c>
      <c r="BB234" s="43">
        <f t="shared" si="79"/>
        <v>14</v>
      </c>
      <c r="BC234" s="43" t="str">
        <f t="shared" si="69"/>
        <v>03:54:09</v>
      </c>
      <c r="BD234" s="43">
        <f t="shared" si="70"/>
        <v>135</v>
      </c>
      <c r="BE234" s="48">
        <f t="shared" si="71"/>
        <v>-77.633333333333326</v>
      </c>
      <c r="BF234" s="49">
        <f t="shared" si="76"/>
        <v>106.36666666666667</v>
      </c>
      <c r="BG234" s="43" t="str">
        <f t="shared" si="72"/>
        <v>MARTINA RODRIGUEZ</v>
      </c>
      <c r="BH234" s="43" t="str">
        <f t="shared" si="73"/>
        <v>MARTINA RODRIGUEZ - COLIPI</v>
      </c>
      <c r="BI234" s="43" t="e">
        <f>VLOOKUP(BG234,Equipos!$A$2:$B$105,2,0)</f>
        <v>#N/A</v>
      </c>
      <c r="BJ234" s="43" t="str">
        <f t="shared" si="74"/>
        <v>02:36:31</v>
      </c>
      <c r="BK234" s="43" t="e">
        <f>VLOOKUP(BG234,'Base Jinetes FEI'!$M$5:$N$341,2,0)</f>
        <v>#N/A</v>
      </c>
      <c r="BL234" s="43" t="e">
        <f>VLOOKUP(BG234,'Base Jinetes FEI'!$M$5:$O$341,3,0)</f>
        <v>#N/A</v>
      </c>
      <c r="BN234" s="43">
        <f t="shared" si="75"/>
        <v>1</v>
      </c>
      <c r="BO234" s="43">
        <v>234</v>
      </c>
    </row>
    <row r="235" spans="1:67" ht="14.4" customHeight="1" x14ac:dyDescent="0.3">
      <c r="A235" s="43" t="str">
        <f t="shared" si="55"/>
        <v>LLAYLLAY 19 II</v>
      </c>
      <c r="B235" s="43" t="str">
        <f t="shared" si="56"/>
        <v>NAC</v>
      </c>
      <c r="C235" s="43">
        <f t="shared" si="57"/>
        <v>40</v>
      </c>
      <c r="D235" s="43">
        <f t="shared" si="57"/>
        <v>49</v>
      </c>
      <c r="E235" s="43" t="str">
        <f t="shared" si="58"/>
        <v>YR</v>
      </c>
      <c r="F235" s="131" t="s">
        <v>109</v>
      </c>
      <c r="G235" s="132" t="s">
        <v>95</v>
      </c>
      <c r="H235" s="133" t="s">
        <v>96</v>
      </c>
      <c r="I235" s="133" t="s">
        <v>96</v>
      </c>
      <c r="J235" s="132"/>
      <c r="K235" s="131" t="s">
        <v>3160</v>
      </c>
      <c r="L235" s="132" t="s">
        <v>3161</v>
      </c>
      <c r="M235" s="132"/>
      <c r="N235" s="132" t="s">
        <v>3162</v>
      </c>
      <c r="O235" s="133"/>
      <c r="P235" s="133" t="s">
        <v>96</v>
      </c>
      <c r="Q235" s="133"/>
      <c r="R235" s="133" t="s">
        <v>96</v>
      </c>
      <c r="S235" s="132" t="s">
        <v>97</v>
      </c>
      <c r="T235" s="133" t="s">
        <v>96</v>
      </c>
      <c r="U235" s="133" t="s">
        <v>320</v>
      </c>
      <c r="V235" s="133" t="s">
        <v>3163</v>
      </c>
      <c r="W235" s="133" t="s">
        <v>3164</v>
      </c>
      <c r="X235" s="135" t="s">
        <v>3165</v>
      </c>
      <c r="Y235" s="135" t="s">
        <v>2000</v>
      </c>
      <c r="Z235" s="135" t="s">
        <v>3166</v>
      </c>
      <c r="AA235" s="132"/>
      <c r="AB235" s="132" t="s">
        <v>3167</v>
      </c>
      <c r="AC235" s="132" t="s">
        <v>3168</v>
      </c>
      <c r="AD235" s="132" t="s">
        <v>3169</v>
      </c>
      <c r="AE235" s="135" t="s">
        <v>3170</v>
      </c>
      <c r="AF235" s="135" t="s">
        <v>3171</v>
      </c>
      <c r="AG235" s="135" t="s">
        <v>3172</v>
      </c>
      <c r="AH235" s="132"/>
      <c r="AI235" s="132"/>
      <c r="AJ235" s="132"/>
      <c r="AK235" s="132"/>
      <c r="AL235" s="135"/>
      <c r="AM235" s="135"/>
      <c r="AN235" s="135"/>
      <c r="AO235" s="132"/>
      <c r="AP235" s="132"/>
      <c r="AQ235" s="132"/>
      <c r="AR235" s="132"/>
      <c r="AS235" s="135"/>
      <c r="AT235" s="135"/>
      <c r="AU235" s="135"/>
      <c r="AV235" s="132"/>
      <c r="AW235" s="133">
        <v>11.91</v>
      </c>
      <c r="AX235" s="133">
        <v>11.91</v>
      </c>
      <c r="AY235" s="133">
        <v>14817</v>
      </c>
      <c r="AZ235" s="47">
        <f t="shared" si="67"/>
        <v>14817</v>
      </c>
      <c r="BA235" s="47" t="str">
        <f t="shared" si="78"/>
        <v>40 YR</v>
      </c>
      <c r="BB235" s="43">
        <f t="shared" si="79"/>
        <v>15</v>
      </c>
      <c r="BC235" s="43" t="str">
        <f t="shared" si="69"/>
        <v>04:06:57</v>
      </c>
      <c r="BD235" s="43">
        <f t="shared" si="70"/>
        <v>130</v>
      </c>
      <c r="BE235" s="48">
        <f t="shared" si="71"/>
        <v>-90.433333333333337</v>
      </c>
      <c r="BF235" s="49">
        <f t="shared" si="76"/>
        <v>88.566666666666663</v>
      </c>
      <c r="BG235" s="43" t="str">
        <f t="shared" si="72"/>
        <v>BETZABETH GOMEZ PEREZ</v>
      </c>
      <c r="BH235" s="43" t="str">
        <f t="shared" si="73"/>
        <v>BETZABETH GOMEZ PEREZ - BUCEFALO</v>
      </c>
      <c r="BI235" s="43" t="e">
        <f>VLOOKUP(BG235,Equipos!$A$2:$B$105,2,0)</f>
        <v>#N/A</v>
      </c>
      <c r="BJ235" s="43" t="str">
        <f t="shared" si="74"/>
        <v>02:36:31</v>
      </c>
      <c r="BK235" s="43" t="e">
        <f>VLOOKUP(BG235,'Base Jinetes FEI'!$M$5:$N$341,2,0)</f>
        <v>#N/A</v>
      </c>
      <c r="BL235" s="43" t="e">
        <f>VLOOKUP(BG235,'Base Jinetes FEI'!$M$5:$O$341,3,0)</f>
        <v>#N/A</v>
      </c>
      <c r="BN235" s="43">
        <f t="shared" si="75"/>
        <v>1</v>
      </c>
      <c r="BO235" s="43">
        <v>235</v>
      </c>
    </row>
    <row r="236" spans="1:67" ht="14.4" customHeight="1" x14ac:dyDescent="0.3">
      <c r="A236" s="43" t="str">
        <f t="shared" si="55"/>
        <v>LLAYLLAY 19 II</v>
      </c>
      <c r="B236" s="43" t="str">
        <f t="shared" si="56"/>
        <v>NAC</v>
      </c>
      <c r="C236" s="43">
        <v>20</v>
      </c>
      <c r="D236" s="43">
        <v>21</v>
      </c>
      <c r="E236" s="43" t="s">
        <v>4066</v>
      </c>
      <c r="F236" s="136" t="s">
        <v>106</v>
      </c>
      <c r="G236" s="137" t="s">
        <v>95</v>
      </c>
      <c r="H236" s="138" t="s">
        <v>96</v>
      </c>
      <c r="I236" s="138" t="s">
        <v>96</v>
      </c>
      <c r="J236" s="137"/>
      <c r="K236" s="136" t="s">
        <v>201</v>
      </c>
      <c r="L236" s="137" t="s">
        <v>219</v>
      </c>
      <c r="M236" s="137"/>
      <c r="N236" s="137" t="s">
        <v>255</v>
      </c>
      <c r="O236" s="138"/>
      <c r="P236" s="138" t="s">
        <v>96</v>
      </c>
      <c r="Q236" s="138"/>
      <c r="R236" s="138" t="s">
        <v>96</v>
      </c>
      <c r="S236" s="137" t="s">
        <v>97</v>
      </c>
      <c r="T236" s="138" t="s">
        <v>96</v>
      </c>
      <c r="U236" s="138" t="s">
        <v>3173</v>
      </c>
      <c r="V236" s="138" t="s">
        <v>3174</v>
      </c>
      <c r="W236" s="138" t="s">
        <v>3175</v>
      </c>
      <c r="X236" s="140" t="s">
        <v>3176</v>
      </c>
      <c r="Y236" s="140" t="s">
        <v>2929</v>
      </c>
      <c r="Z236" s="140" t="s">
        <v>3177</v>
      </c>
      <c r="AA236" s="137"/>
      <c r="AB236" s="137"/>
      <c r="AC236" s="137"/>
      <c r="AD236" s="137"/>
      <c r="AE236" s="140"/>
      <c r="AF236" s="140"/>
      <c r="AG236" s="140"/>
      <c r="AH236" s="137"/>
      <c r="AI236" s="137"/>
      <c r="AJ236" s="137"/>
      <c r="AK236" s="137"/>
      <c r="AL236" s="140"/>
      <c r="AM236" s="140"/>
      <c r="AN236" s="140"/>
      <c r="AO236" s="137"/>
      <c r="AP236" s="137"/>
      <c r="AQ236" s="137"/>
      <c r="AR236" s="137"/>
      <c r="AS236" s="140"/>
      <c r="AT236" s="140"/>
      <c r="AU236" s="140"/>
      <c r="AV236" s="137"/>
      <c r="AW236" s="138">
        <v>13.49</v>
      </c>
      <c r="AX236" s="138">
        <v>13.49</v>
      </c>
      <c r="AY236" s="138">
        <v>5603</v>
      </c>
      <c r="AZ236" s="47">
        <f t="shared" si="67"/>
        <v>5603</v>
      </c>
      <c r="BA236" s="47" t="str">
        <f t="shared" si="78"/>
        <v>20 PR</v>
      </c>
      <c r="BB236" s="43">
        <f>IF(G236="R",RANK(AZ236,$AZ$236:$AZ$238,1), "NA")</f>
        <v>1</v>
      </c>
      <c r="BC236" s="43" t="str">
        <f t="shared" si="69"/>
        <v>01:33:23</v>
      </c>
      <c r="BD236" s="43">
        <f t="shared" si="70"/>
        <v>200</v>
      </c>
      <c r="BE236" s="48">
        <f t="shared" si="71"/>
        <v>0</v>
      </c>
      <c r="BF236" s="49">
        <f t="shared" si="76"/>
        <v>221</v>
      </c>
      <c r="BG236" s="43" t="str">
        <f t="shared" si="72"/>
        <v>MARIA RISHMAWI</v>
      </c>
      <c r="BH236" s="43" t="str">
        <f t="shared" si="73"/>
        <v>MARIA RISHMAWI - ANCAR BAKUR</v>
      </c>
      <c r="BI236" s="43" t="e">
        <f>VLOOKUP(BG236,Equipos!$A$2:$B$105,2,0)</f>
        <v>#N/A</v>
      </c>
      <c r="BJ236" s="43" t="str">
        <f t="shared" si="74"/>
        <v>01:33:23</v>
      </c>
      <c r="BK236" s="43" t="e">
        <f>VLOOKUP(BG236,'Base Jinetes FEI'!$M$5:$N$341,2,0)</f>
        <v>#N/A</v>
      </c>
      <c r="BL236" s="43" t="e">
        <f>VLOOKUP(BG236,'Base Jinetes FEI'!$M$5:$O$341,3,0)</f>
        <v>#N/A</v>
      </c>
      <c r="BN236" s="43">
        <f t="shared" si="75"/>
        <v>1</v>
      </c>
      <c r="BO236" s="43">
        <v>236</v>
      </c>
    </row>
    <row r="237" spans="1:67" ht="14.4" customHeight="1" x14ac:dyDescent="0.3">
      <c r="A237" s="43" t="str">
        <f t="shared" si="55"/>
        <v>LLAYLLAY 19 II</v>
      </c>
      <c r="B237" s="43" t="str">
        <f t="shared" si="56"/>
        <v>NAC</v>
      </c>
      <c r="C237" s="43">
        <f t="shared" si="57"/>
        <v>20</v>
      </c>
      <c r="D237" s="43">
        <f t="shared" si="57"/>
        <v>21</v>
      </c>
      <c r="E237" s="43" t="str">
        <f t="shared" si="58"/>
        <v>PR</v>
      </c>
      <c r="F237" s="136" t="s">
        <v>107</v>
      </c>
      <c r="G237" s="137" t="s">
        <v>95</v>
      </c>
      <c r="H237" s="138" t="s">
        <v>96</v>
      </c>
      <c r="I237" s="138" t="s">
        <v>96</v>
      </c>
      <c r="J237" s="137"/>
      <c r="K237" s="139" t="s">
        <v>3178</v>
      </c>
      <c r="L237" s="137" t="s">
        <v>3179</v>
      </c>
      <c r="M237" s="137"/>
      <c r="N237" s="137" t="s">
        <v>3180</v>
      </c>
      <c r="O237" s="138"/>
      <c r="P237" s="138" t="s">
        <v>96</v>
      </c>
      <c r="Q237" s="138"/>
      <c r="R237" s="138" t="s">
        <v>96</v>
      </c>
      <c r="S237" s="137" t="s">
        <v>97</v>
      </c>
      <c r="T237" s="138" t="s">
        <v>96</v>
      </c>
      <c r="U237" s="138" t="s">
        <v>3173</v>
      </c>
      <c r="V237" s="138" t="s">
        <v>3181</v>
      </c>
      <c r="W237" s="138" t="s">
        <v>3182</v>
      </c>
      <c r="X237" s="140" t="s">
        <v>3183</v>
      </c>
      <c r="Y237" s="140" t="s">
        <v>2929</v>
      </c>
      <c r="Z237" s="140" t="s">
        <v>3184</v>
      </c>
      <c r="AA237" s="137"/>
      <c r="AB237" s="137"/>
      <c r="AC237" s="137"/>
      <c r="AD237" s="137"/>
      <c r="AE237" s="140"/>
      <c r="AF237" s="140"/>
      <c r="AG237" s="140"/>
      <c r="AH237" s="137"/>
      <c r="AI237" s="137"/>
      <c r="AJ237" s="137"/>
      <c r="AK237" s="137"/>
      <c r="AL237" s="140"/>
      <c r="AM237" s="140"/>
      <c r="AN237" s="140"/>
      <c r="AO237" s="137"/>
      <c r="AP237" s="137"/>
      <c r="AQ237" s="137"/>
      <c r="AR237" s="137"/>
      <c r="AS237" s="140"/>
      <c r="AT237" s="140"/>
      <c r="AU237" s="140"/>
      <c r="AV237" s="137"/>
      <c r="AW237" s="138">
        <v>12.71</v>
      </c>
      <c r="AX237" s="138">
        <v>12.71</v>
      </c>
      <c r="AY237" s="138">
        <v>5949</v>
      </c>
      <c r="AZ237" s="47">
        <f t="shared" si="67"/>
        <v>5949</v>
      </c>
      <c r="BA237" s="47" t="str">
        <f t="shared" si="78"/>
        <v>20 PR</v>
      </c>
      <c r="BB237" s="43">
        <f t="shared" ref="BB237:BB238" si="80">IF(G237="R",RANK(AZ237,$AZ$236:$AZ$238,1), "NA")</f>
        <v>2</v>
      </c>
      <c r="BC237" s="43" t="str">
        <f t="shared" si="69"/>
        <v>01:39:09</v>
      </c>
      <c r="BD237" s="43">
        <f t="shared" si="70"/>
        <v>195</v>
      </c>
      <c r="BE237" s="48">
        <f t="shared" si="71"/>
        <v>-5.7666666666666666</v>
      </c>
      <c r="BF237" s="49">
        <f t="shared" si="76"/>
        <v>210.23333333333332</v>
      </c>
      <c r="BG237" s="43" t="str">
        <f t="shared" si="72"/>
        <v>DONALD HARRIS</v>
      </c>
      <c r="BH237" s="43" t="str">
        <f t="shared" si="73"/>
        <v>DONALD HARRIS - HALUX</v>
      </c>
      <c r="BI237" s="43" t="e">
        <f>VLOOKUP(BG237,Equipos!$A$2:$B$105,2,0)</f>
        <v>#N/A</v>
      </c>
      <c r="BJ237" s="43" t="str">
        <f t="shared" si="74"/>
        <v>01:33:23</v>
      </c>
      <c r="BK237" s="43" t="e">
        <f>VLOOKUP(BG237,'Base Jinetes FEI'!$M$5:$N$341,2,0)</f>
        <v>#N/A</v>
      </c>
      <c r="BL237" s="43" t="e">
        <f>VLOOKUP(BG237,'Base Jinetes FEI'!$M$5:$O$341,3,0)</f>
        <v>#N/A</v>
      </c>
      <c r="BN237" s="43">
        <f t="shared" si="75"/>
        <v>1</v>
      </c>
      <c r="BO237" s="43">
        <v>237</v>
      </c>
    </row>
    <row r="238" spans="1:67" ht="14.4" customHeight="1" x14ac:dyDescent="0.3">
      <c r="A238" s="43" t="str">
        <f t="shared" si="55"/>
        <v>LLAYLLAY 19 II</v>
      </c>
      <c r="B238" s="43" t="str">
        <f t="shared" si="56"/>
        <v>NAC</v>
      </c>
      <c r="C238" s="43">
        <f t="shared" si="57"/>
        <v>20</v>
      </c>
      <c r="D238" s="43">
        <f t="shared" si="57"/>
        <v>21</v>
      </c>
      <c r="E238" s="43" t="str">
        <f t="shared" si="58"/>
        <v>PR</v>
      </c>
      <c r="F238" s="136" t="s">
        <v>109</v>
      </c>
      <c r="G238" s="137" t="s">
        <v>105</v>
      </c>
      <c r="H238" s="138" t="s">
        <v>96</v>
      </c>
      <c r="I238" s="138" t="s">
        <v>96</v>
      </c>
      <c r="J238" s="137"/>
      <c r="K238" s="136" t="s">
        <v>716</v>
      </c>
      <c r="L238" s="137" t="s">
        <v>1727</v>
      </c>
      <c r="M238" s="137"/>
      <c r="N238" s="137" t="s">
        <v>3185</v>
      </c>
      <c r="O238" s="138"/>
      <c r="P238" s="138" t="s">
        <v>96</v>
      </c>
      <c r="Q238" s="138"/>
      <c r="R238" s="138" t="s">
        <v>96</v>
      </c>
      <c r="S238" s="137" t="s">
        <v>97</v>
      </c>
      <c r="T238" s="138" t="s">
        <v>96</v>
      </c>
      <c r="U238" s="138" t="s">
        <v>3173</v>
      </c>
      <c r="V238" s="138" t="s">
        <v>96</v>
      </c>
      <c r="W238" s="138" t="s">
        <v>96</v>
      </c>
      <c r="X238" s="140" t="s">
        <v>96</v>
      </c>
      <c r="Y238" s="140" t="s">
        <v>96</v>
      </c>
      <c r="Z238" s="140" t="s">
        <v>96</v>
      </c>
      <c r="AA238" s="137" t="s">
        <v>266</v>
      </c>
      <c r="AB238" s="137"/>
      <c r="AC238" s="137"/>
      <c r="AD238" s="137"/>
      <c r="AE238" s="140"/>
      <c r="AF238" s="140"/>
      <c r="AG238" s="140"/>
      <c r="AH238" s="137"/>
      <c r="AI238" s="137"/>
      <c r="AJ238" s="137"/>
      <c r="AK238" s="137"/>
      <c r="AL238" s="140"/>
      <c r="AM238" s="140"/>
      <c r="AN238" s="140"/>
      <c r="AO238" s="137"/>
      <c r="AP238" s="137"/>
      <c r="AQ238" s="137"/>
      <c r="AR238" s="137"/>
      <c r="AS238" s="140"/>
      <c r="AT238" s="140"/>
      <c r="AU238" s="140"/>
      <c r="AV238" s="137"/>
      <c r="AW238" s="138"/>
      <c r="AX238" s="138"/>
      <c r="AY238" s="138"/>
      <c r="AZ238" s="47" t="str">
        <f t="shared" si="67"/>
        <v>NA</v>
      </c>
      <c r="BA238" s="47" t="str">
        <f t="shared" si="78"/>
        <v>20 PR</v>
      </c>
      <c r="BB238" s="43" t="str">
        <f t="shared" si="80"/>
        <v>NA</v>
      </c>
      <c r="BC238" s="43" t="str">
        <f t="shared" si="69"/>
        <v>NA</v>
      </c>
      <c r="BD238" s="43">
        <f t="shared" si="70"/>
        <v>0</v>
      </c>
      <c r="BE238" s="48" t="e">
        <f t="shared" si="71"/>
        <v>#VALUE!</v>
      </c>
      <c r="BF238" s="49">
        <f t="shared" si="76"/>
        <v>0</v>
      </c>
      <c r="BG238" s="43" t="str">
        <f t="shared" si="72"/>
        <v>PILAR TORREALBA</v>
      </c>
      <c r="BH238" s="43" t="str">
        <f t="shared" si="73"/>
        <v>PILAR TORREALBA - KIMAL</v>
      </c>
      <c r="BI238" s="43" t="str">
        <f>VLOOKUP(BG238,Equipos!$A$2:$B$105,2,0)</f>
        <v>EL SENDERO</v>
      </c>
      <c r="BJ238" s="43" t="str">
        <f t="shared" si="74"/>
        <v>01:33:23</v>
      </c>
      <c r="BK238" s="43" t="e">
        <f>VLOOKUP(BG238,'Base Jinetes FEI'!$M$5:$N$341,2,0)</f>
        <v>#N/A</v>
      </c>
      <c r="BL238" s="43" t="e">
        <f>VLOOKUP(BG238,'Base Jinetes FEI'!$M$5:$O$341,3,0)</f>
        <v>#N/A</v>
      </c>
      <c r="BN238" s="43">
        <f t="shared" si="75"/>
        <v>0</v>
      </c>
      <c r="BO238" s="43">
        <v>238</v>
      </c>
    </row>
    <row r="239" spans="1:67" ht="14.4" customHeight="1" x14ac:dyDescent="0.3">
      <c r="A239" s="43" t="s">
        <v>4065</v>
      </c>
      <c r="B239" s="43" t="s">
        <v>50</v>
      </c>
      <c r="C239" s="43">
        <v>120</v>
      </c>
      <c r="D239" s="43">
        <v>125</v>
      </c>
      <c r="E239" s="43" t="s">
        <v>51</v>
      </c>
      <c r="F239" s="106" t="s">
        <v>106</v>
      </c>
      <c r="G239" s="106" t="s">
        <v>95</v>
      </c>
      <c r="H239" s="106" t="s">
        <v>96</v>
      </c>
      <c r="I239" s="106" t="s">
        <v>96</v>
      </c>
      <c r="J239" s="106" t="s">
        <v>3321</v>
      </c>
      <c r="K239" s="106" t="s">
        <v>172</v>
      </c>
      <c r="L239" s="106" t="s">
        <v>3322</v>
      </c>
      <c r="M239" s="106" t="s">
        <v>3323</v>
      </c>
      <c r="N239" s="106" t="s">
        <v>3324</v>
      </c>
      <c r="O239" s="106"/>
      <c r="P239" s="106" t="s">
        <v>96</v>
      </c>
      <c r="Q239" s="106"/>
      <c r="R239" s="106" t="s">
        <v>96</v>
      </c>
      <c r="S239" s="106" t="s">
        <v>97</v>
      </c>
      <c r="T239" s="106" t="s">
        <v>96</v>
      </c>
      <c r="U239" s="106" t="s">
        <v>873</v>
      </c>
      <c r="V239" s="106" t="s">
        <v>3325</v>
      </c>
      <c r="W239" s="106"/>
      <c r="X239" s="106" t="s">
        <v>3326</v>
      </c>
      <c r="Y239" s="106" t="s">
        <v>2873</v>
      </c>
      <c r="Z239" s="106" t="s">
        <v>3327</v>
      </c>
      <c r="AA239" s="106"/>
      <c r="AB239" s="106" t="s">
        <v>1298</v>
      </c>
      <c r="AC239" s="106" t="s">
        <v>507</v>
      </c>
      <c r="AD239" s="106" t="s">
        <v>3328</v>
      </c>
      <c r="AE239" s="106"/>
      <c r="AF239" s="106" t="s">
        <v>3329</v>
      </c>
      <c r="AG239" s="106" t="s">
        <v>3026</v>
      </c>
      <c r="AH239" s="106" t="s">
        <v>3330</v>
      </c>
      <c r="AI239" s="106"/>
      <c r="AJ239" s="106" t="s">
        <v>3331</v>
      </c>
      <c r="AK239" s="106" t="s">
        <v>3332</v>
      </c>
      <c r="AL239" s="106" t="s">
        <v>3333</v>
      </c>
      <c r="AM239" s="106"/>
      <c r="AN239" s="106" t="s">
        <v>3334</v>
      </c>
      <c r="AO239" s="106"/>
      <c r="AP239" s="106"/>
      <c r="AQ239" s="106"/>
      <c r="AR239" s="106"/>
      <c r="AS239" s="106"/>
      <c r="AT239" s="106"/>
      <c r="AU239" s="106"/>
      <c r="AV239" s="106"/>
      <c r="AW239" s="106">
        <v>18.940000000000001</v>
      </c>
      <c r="AX239" s="106">
        <v>18.940000000000001</v>
      </c>
      <c r="AY239" s="106">
        <v>23764</v>
      </c>
      <c r="AZ239" s="47">
        <f>IF(G239="R",AY239,"NA")</f>
        <v>23764</v>
      </c>
      <c r="BA239" s="47" t="str">
        <f t="shared" ref="BA239:BA302" si="81">IF(C239&lt;120,CONCATENATE(C239," ", E239),CONCATENATE("120/160"," ",E239))</f>
        <v>120/160 AD</v>
      </c>
      <c r="BB239" s="43">
        <f>IF(G239="R",RANK(AZ239,$AZ$239:$AZ$260,1), "NA")</f>
        <v>1</v>
      </c>
      <c r="BC239" s="43" t="str">
        <f t="shared" ref="BC239:BC302" si="82">IF(AZ239="NA","NA",TEXT(AZ239/24/60/60,"hh:mm:ss"))</f>
        <v>06:36:04</v>
      </c>
      <c r="BD239" s="43">
        <f t="shared" ref="BD239:BD302" si="83">IF(BB239="NA",0,205-BB239*5)</f>
        <v>200</v>
      </c>
      <c r="BE239" s="48">
        <f t="shared" ref="BE239:BE302" si="84">-(SECOND(BC239-BJ239)/60+MINUTE(BC239-BJ239)+HOUR(BC239-BJ239)*60)</f>
        <v>0</v>
      </c>
      <c r="BF239" s="49">
        <f t="shared" ref="BF239:BF302" si="85">IF(BB239="NA",0,MAX(D239-0.00000001*F239,D239+BD239+BE239))</f>
        <v>325</v>
      </c>
      <c r="BG239" s="43" t="str">
        <f t="shared" ref="BG239:BG302" si="86">UPPER((CONCATENATE(K239," ",L239)))</f>
        <v>JOSEFINA MATURANA FELL</v>
      </c>
      <c r="BH239" s="43" t="str">
        <f t="shared" ref="BH239:BH302" si="87">UPPER(CONCATENATE(BG239, " - ",N239))</f>
        <v>JOSEFINA MATURANA FELL - SUFFA</v>
      </c>
      <c r="BJ239" s="43" t="str">
        <f t="shared" ref="BJ239:BJ302" si="88">IF(BB239=1,BC239,BJ238)</f>
        <v>06:36:04</v>
      </c>
      <c r="BK239" s="43" t="e">
        <f>VLOOKUP(BG239,'Base Jinetes FEI'!$M$5:$N$341,2,0)</f>
        <v>#N/A</v>
      </c>
      <c r="BL239" s="43" t="e">
        <f>VLOOKUP(BG239,'Base Jinetes FEI'!$M$5:$O$341,3,0)</f>
        <v>#N/A</v>
      </c>
      <c r="BN239" s="43">
        <f t="shared" ref="BN239:BN302" si="89">IF(BF239&gt;1,1,0)</f>
        <v>1</v>
      </c>
      <c r="BO239" s="43">
        <v>239</v>
      </c>
    </row>
    <row r="240" spans="1:67" ht="14.4" customHeight="1" x14ac:dyDescent="0.3">
      <c r="A240" s="43" t="str">
        <f t="shared" si="55"/>
        <v>LLAYLLAY 19 III</v>
      </c>
      <c r="B240" s="43" t="str">
        <f t="shared" si="55"/>
        <v>FEI</v>
      </c>
      <c r="C240" s="43">
        <f t="shared" si="55"/>
        <v>120</v>
      </c>
      <c r="D240" s="43">
        <f t="shared" si="55"/>
        <v>125</v>
      </c>
      <c r="E240" s="43" t="str">
        <f t="shared" si="58"/>
        <v>AD</v>
      </c>
      <c r="F240" s="106" t="s">
        <v>107</v>
      </c>
      <c r="G240" s="106" t="s">
        <v>95</v>
      </c>
      <c r="H240" s="106" t="s">
        <v>96</v>
      </c>
      <c r="I240" s="106" t="s">
        <v>96</v>
      </c>
      <c r="J240" s="106" t="s">
        <v>1074</v>
      </c>
      <c r="K240" s="106" t="s">
        <v>148</v>
      </c>
      <c r="L240" s="106" t="s">
        <v>149</v>
      </c>
      <c r="M240" s="106" t="s">
        <v>3335</v>
      </c>
      <c r="N240" s="106" t="s">
        <v>3336</v>
      </c>
      <c r="O240" s="106"/>
      <c r="P240" s="106" t="s">
        <v>96</v>
      </c>
      <c r="Q240" s="106"/>
      <c r="R240" s="106" t="s">
        <v>96</v>
      </c>
      <c r="S240" s="106" t="s">
        <v>97</v>
      </c>
      <c r="T240" s="106" t="s">
        <v>96</v>
      </c>
      <c r="U240" s="106" t="s">
        <v>1125</v>
      </c>
      <c r="V240" s="106" t="s">
        <v>3337</v>
      </c>
      <c r="W240" s="106"/>
      <c r="X240" s="106" t="s">
        <v>3338</v>
      </c>
      <c r="Y240" s="106" t="s">
        <v>615</v>
      </c>
      <c r="Z240" s="106" t="s">
        <v>3339</v>
      </c>
      <c r="AA240" s="106"/>
      <c r="AB240" s="106" t="s">
        <v>3340</v>
      </c>
      <c r="AC240" s="106" t="s">
        <v>3341</v>
      </c>
      <c r="AD240" s="106" t="s">
        <v>3342</v>
      </c>
      <c r="AE240" s="106"/>
      <c r="AF240" s="106" t="s">
        <v>2362</v>
      </c>
      <c r="AG240" s="106" t="s">
        <v>3343</v>
      </c>
      <c r="AH240" s="106" t="s">
        <v>3344</v>
      </c>
      <c r="AI240" s="106"/>
      <c r="AJ240" s="106" t="s">
        <v>3345</v>
      </c>
      <c r="AK240" s="106" t="s">
        <v>3346</v>
      </c>
      <c r="AL240" s="106" t="s">
        <v>3347</v>
      </c>
      <c r="AM240" s="106"/>
      <c r="AN240" s="106" t="s">
        <v>2307</v>
      </c>
      <c r="AO240" s="106"/>
      <c r="AP240" s="106"/>
      <c r="AQ240" s="106"/>
      <c r="AR240" s="106"/>
      <c r="AS240" s="106"/>
      <c r="AT240" s="106"/>
      <c r="AU240" s="106"/>
      <c r="AV240" s="106"/>
      <c r="AW240" s="106">
        <v>18.93</v>
      </c>
      <c r="AX240" s="106">
        <v>18.93</v>
      </c>
      <c r="AY240" s="106">
        <v>23767</v>
      </c>
      <c r="AZ240" s="47">
        <f t="shared" ref="AZ240:AZ302" si="90">IF(G240="R",AY240,"NA")</f>
        <v>23767</v>
      </c>
      <c r="BA240" s="47" t="str">
        <f t="shared" si="81"/>
        <v>120/160 AD</v>
      </c>
      <c r="BB240" s="43">
        <f t="shared" ref="BB240:BB260" si="91">IF(G240="R",RANK(AZ240,$AZ$239:$AZ$260,1), "NA")</f>
        <v>2</v>
      </c>
      <c r="BC240" s="43" t="str">
        <f t="shared" si="82"/>
        <v>06:36:07</v>
      </c>
      <c r="BD240" s="43">
        <f t="shared" si="83"/>
        <v>195</v>
      </c>
      <c r="BE240" s="48">
        <f t="shared" si="84"/>
        <v>-0.05</v>
      </c>
      <c r="BF240" s="49">
        <f t="shared" si="85"/>
        <v>319.95</v>
      </c>
      <c r="BG240" s="43" t="str">
        <f t="shared" si="86"/>
        <v>MANUELA VALENZUELA VARGAS</v>
      </c>
      <c r="BH240" s="43" t="str">
        <f t="shared" si="87"/>
        <v>MANUELA VALENZUELA VARGAS - OMAN</v>
      </c>
      <c r="BI240" s="43" t="e">
        <f>VLOOKUP(BG240,Equipos!$A$2:$B$105,2,0)</f>
        <v>#N/A</v>
      </c>
      <c r="BJ240" s="43" t="str">
        <f t="shared" si="88"/>
        <v>06:36:04</v>
      </c>
      <c r="BK240" s="43" t="e">
        <f>VLOOKUP(BG240,'Base Jinetes FEI'!$M$5:$N$341,2,0)</f>
        <v>#N/A</v>
      </c>
      <c r="BL240" s="43" t="e">
        <f>VLOOKUP(BG240,'Base Jinetes FEI'!$M$5:$O$341,3,0)</f>
        <v>#N/A</v>
      </c>
      <c r="BN240" s="43">
        <f t="shared" si="89"/>
        <v>1</v>
      </c>
      <c r="BO240" s="43">
        <v>240</v>
      </c>
    </row>
    <row r="241" spans="1:67" ht="14.4" customHeight="1" x14ac:dyDescent="0.3">
      <c r="A241" s="43" t="str">
        <f t="shared" ref="A241:E256" si="92">A240</f>
        <v>LLAYLLAY 19 III</v>
      </c>
      <c r="B241" s="43" t="str">
        <f t="shared" si="92"/>
        <v>FEI</v>
      </c>
      <c r="C241" s="43">
        <f t="shared" si="92"/>
        <v>120</v>
      </c>
      <c r="D241" s="43">
        <f t="shared" si="92"/>
        <v>125</v>
      </c>
      <c r="E241" s="43" t="str">
        <f t="shared" si="58"/>
        <v>AD</v>
      </c>
      <c r="F241" s="106" t="s">
        <v>109</v>
      </c>
      <c r="G241" s="106" t="s">
        <v>95</v>
      </c>
      <c r="H241" s="106" t="s">
        <v>96</v>
      </c>
      <c r="I241" s="106" t="s">
        <v>96</v>
      </c>
      <c r="J241" s="106" t="s">
        <v>1224</v>
      </c>
      <c r="K241" s="106" t="s">
        <v>162</v>
      </c>
      <c r="L241" s="106" t="s">
        <v>362</v>
      </c>
      <c r="M241" s="106" t="s">
        <v>1099</v>
      </c>
      <c r="N241" s="106" t="s">
        <v>1100</v>
      </c>
      <c r="O241" s="106"/>
      <c r="P241" s="106" t="s">
        <v>96</v>
      </c>
      <c r="Q241" s="106"/>
      <c r="R241" s="106" t="s">
        <v>96</v>
      </c>
      <c r="S241" s="106" t="s">
        <v>97</v>
      </c>
      <c r="T241" s="106" t="s">
        <v>96</v>
      </c>
      <c r="U241" s="106" t="s">
        <v>1125</v>
      </c>
      <c r="V241" s="106" t="s">
        <v>3348</v>
      </c>
      <c r="W241" s="106"/>
      <c r="X241" s="106" t="s">
        <v>3349</v>
      </c>
      <c r="Y241" s="106" t="s">
        <v>907</v>
      </c>
      <c r="Z241" s="106" t="s">
        <v>3350</v>
      </c>
      <c r="AA241" s="106"/>
      <c r="AB241" s="106" t="s">
        <v>1233</v>
      </c>
      <c r="AC241" s="106" t="s">
        <v>875</v>
      </c>
      <c r="AD241" s="106" t="s">
        <v>3351</v>
      </c>
      <c r="AE241" s="106"/>
      <c r="AF241" s="106" t="s">
        <v>1549</v>
      </c>
      <c r="AG241" s="106" t="s">
        <v>3352</v>
      </c>
      <c r="AH241" s="106" t="s">
        <v>3353</v>
      </c>
      <c r="AI241" s="106"/>
      <c r="AJ241" s="106" t="s">
        <v>3354</v>
      </c>
      <c r="AK241" s="106" t="s">
        <v>3355</v>
      </c>
      <c r="AL241" s="106" t="s">
        <v>3356</v>
      </c>
      <c r="AM241" s="106"/>
      <c r="AN241" s="106" t="s">
        <v>2235</v>
      </c>
      <c r="AO241" s="106"/>
      <c r="AP241" s="106"/>
      <c r="AQ241" s="106"/>
      <c r="AR241" s="106"/>
      <c r="AS241" s="106"/>
      <c r="AT241" s="106"/>
      <c r="AU241" s="106"/>
      <c r="AV241" s="106"/>
      <c r="AW241" s="106">
        <v>18.93</v>
      </c>
      <c r="AX241" s="106">
        <v>18.93</v>
      </c>
      <c r="AY241" s="106">
        <v>23770</v>
      </c>
      <c r="AZ241" s="47">
        <f t="shared" si="90"/>
        <v>23770</v>
      </c>
      <c r="BA241" s="47" t="str">
        <f t="shared" si="81"/>
        <v>120/160 AD</v>
      </c>
      <c r="BB241" s="43">
        <f t="shared" si="91"/>
        <v>3</v>
      </c>
      <c r="BC241" s="43" t="str">
        <f t="shared" si="82"/>
        <v>06:36:10</v>
      </c>
      <c r="BD241" s="43">
        <f t="shared" si="83"/>
        <v>190</v>
      </c>
      <c r="BE241" s="48">
        <f t="shared" si="84"/>
        <v>-0.1</v>
      </c>
      <c r="BF241" s="49">
        <f t="shared" si="85"/>
        <v>314.89999999999998</v>
      </c>
      <c r="BG241" s="43" t="str">
        <f t="shared" si="86"/>
        <v>FELIPE SAT YABER</v>
      </c>
      <c r="BH241" s="43" t="str">
        <f t="shared" si="87"/>
        <v>FELIPE SAT YABER - ATILANA</v>
      </c>
      <c r="BI241" s="43" t="str">
        <f>VLOOKUP(BG241,Equipos!$A$2:$B$105,2,0)</f>
        <v>RINCONADA A</v>
      </c>
      <c r="BJ241" s="43" t="str">
        <f t="shared" si="88"/>
        <v>06:36:04</v>
      </c>
      <c r="BK241" s="43" t="e">
        <f>VLOOKUP(BG241,'Base Jinetes FEI'!$M$5:$N$341,2,0)</f>
        <v>#N/A</v>
      </c>
      <c r="BL241" s="43" t="e">
        <f>VLOOKUP(BG241,'Base Jinetes FEI'!$M$5:$O$341,3,0)</f>
        <v>#N/A</v>
      </c>
      <c r="BN241" s="43">
        <f t="shared" si="89"/>
        <v>1</v>
      </c>
      <c r="BO241" s="43">
        <v>241</v>
      </c>
    </row>
    <row r="242" spans="1:67" ht="14.4" customHeight="1" x14ac:dyDescent="0.3">
      <c r="A242" s="43" t="str">
        <f t="shared" si="92"/>
        <v>LLAYLLAY 19 III</v>
      </c>
      <c r="B242" s="43" t="str">
        <f t="shared" si="92"/>
        <v>FEI</v>
      </c>
      <c r="C242" s="43">
        <f t="shared" si="92"/>
        <v>120</v>
      </c>
      <c r="D242" s="43">
        <f t="shared" si="92"/>
        <v>125</v>
      </c>
      <c r="E242" s="43" t="str">
        <f t="shared" si="58"/>
        <v>AD</v>
      </c>
      <c r="F242" s="106" t="s">
        <v>110</v>
      </c>
      <c r="G242" s="106" t="s">
        <v>95</v>
      </c>
      <c r="H242" s="106" t="s">
        <v>96</v>
      </c>
      <c r="I242" s="106" t="s">
        <v>96</v>
      </c>
      <c r="J242" s="106" t="s">
        <v>1070</v>
      </c>
      <c r="K242" s="106" t="s">
        <v>845</v>
      </c>
      <c r="L242" s="106" t="s">
        <v>369</v>
      </c>
      <c r="M242" s="106" t="s">
        <v>3357</v>
      </c>
      <c r="N242" s="106" t="s">
        <v>3358</v>
      </c>
      <c r="O242" s="106"/>
      <c r="P242" s="106" t="s">
        <v>96</v>
      </c>
      <c r="Q242" s="106"/>
      <c r="R242" s="106" t="s">
        <v>96</v>
      </c>
      <c r="S242" s="106" t="s">
        <v>97</v>
      </c>
      <c r="T242" s="106" t="s">
        <v>96</v>
      </c>
      <c r="U242" s="106" t="s">
        <v>3359</v>
      </c>
      <c r="V242" s="106" t="s">
        <v>3360</v>
      </c>
      <c r="W242" s="106"/>
      <c r="X242" s="106" t="s">
        <v>1342</v>
      </c>
      <c r="Y242" s="106" t="s">
        <v>993</v>
      </c>
      <c r="Z242" s="106" t="s">
        <v>3361</v>
      </c>
      <c r="AA242" s="106"/>
      <c r="AB242" s="106" t="s">
        <v>3362</v>
      </c>
      <c r="AC242" s="106" t="s">
        <v>907</v>
      </c>
      <c r="AD242" s="106" t="s">
        <v>3363</v>
      </c>
      <c r="AE242" s="106"/>
      <c r="AF242" s="106" t="s">
        <v>3364</v>
      </c>
      <c r="AG242" s="106" t="s">
        <v>3365</v>
      </c>
      <c r="AH242" s="106" t="s">
        <v>3366</v>
      </c>
      <c r="AI242" s="106"/>
      <c r="AJ242" s="106" t="s">
        <v>1235</v>
      </c>
      <c r="AK242" s="106" t="s">
        <v>972</v>
      </c>
      <c r="AL242" s="106" t="s">
        <v>3367</v>
      </c>
      <c r="AM242" s="106"/>
      <c r="AN242" s="106" t="s">
        <v>3368</v>
      </c>
      <c r="AO242" s="106"/>
      <c r="AP242" s="106"/>
      <c r="AQ242" s="106"/>
      <c r="AR242" s="106"/>
      <c r="AS242" s="106"/>
      <c r="AT242" s="106"/>
      <c r="AU242" s="106"/>
      <c r="AV242" s="106"/>
      <c r="AW242" s="106">
        <v>18.11</v>
      </c>
      <c r="AX242" s="106">
        <v>18.11</v>
      </c>
      <c r="AY242" s="106">
        <v>24848</v>
      </c>
      <c r="AZ242" s="47">
        <f t="shared" si="90"/>
        <v>24848</v>
      </c>
      <c r="BA242" s="47" t="str">
        <f t="shared" si="81"/>
        <v>120/160 AD</v>
      </c>
      <c r="BB242" s="43">
        <f t="shared" si="91"/>
        <v>4</v>
      </c>
      <c r="BC242" s="43" t="str">
        <f t="shared" si="82"/>
        <v>06:54:08</v>
      </c>
      <c r="BD242" s="43">
        <f t="shared" si="83"/>
        <v>185</v>
      </c>
      <c r="BE242" s="48">
        <f t="shared" si="84"/>
        <v>-18.066666666666666</v>
      </c>
      <c r="BF242" s="49">
        <f t="shared" si="85"/>
        <v>291.93333333333334</v>
      </c>
      <c r="BG242" s="43" t="str">
        <f t="shared" si="86"/>
        <v>JUAN FRANCISCO DEL CANTO</v>
      </c>
      <c r="BH242" s="43" t="str">
        <f t="shared" si="87"/>
        <v>JUAN FRANCISCO DEL CANTO - NOBU</v>
      </c>
      <c r="BI242" s="43" t="e">
        <f>VLOOKUP(BG242,Equipos!$A$2:$B$105,2,0)</f>
        <v>#N/A</v>
      </c>
      <c r="BJ242" s="43" t="str">
        <f t="shared" si="88"/>
        <v>06:36:04</v>
      </c>
      <c r="BK242" s="43" t="e">
        <f>VLOOKUP(BG242,'Base Jinetes FEI'!$M$5:$N$341,2,0)</f>
        <v>#N/A</v>
      </c>
      <c r="BL242" s="43" t="e">
        <f>VLOOKUP(BG242,'Base Jinetes FEI'!$M$5:$O$341,3,0)</f>
        <v>#N/A</v>
      </c>
      <c r="BN242" s="43">
        <f t="shared" si="89"/>
        <v>1</v>
      </c>
      <c r="BO242" s="43">
        <v>242</v>
      </c>
    </row>
    <row r="243" spans="1:67" ht="14.4" customHeight="1" x14ac:dyDescent="0.3">
      <c r="A243" s="43" t="str">
        <f t="shared" si="92"/>
        <v>LLAYLLAY 19 III</v>
      </c>
      <c r="B243" s="43" t="str">
        <f t="shared" si="92"/>
        <v>FEI</v>
      </c>
      <c r="C243" s="43">
        <f t="shared" si="92"/>
        <v>120</v>
      </c>
      <c r="D243" s="43">
        <f t="shared" si="92"/>
        <v>125</v>
      </c>
      <c r="E243" s="43" t="str">
        <f t="shared" si="58"/>
        <v>AD</v>
      </c>
      <c r="F243" s="106" t="s">
        <v>117</v>
      </c>
      <c r="G243" s="106" t="s">
        <v>95</v>
      </c>
      <c r="H243" s="106" t="s">
        <v>96</v>
      </c>
      <c r="I243" s="106" t="s">
        <v>96</v>
      </c>
      <c r="J243" s="106" t="s">
        <v>1396</v>
      </c>
      <c r="K243" s="106" t="s">
        <v>162</v>
      </c>
      <c r="L243" s="106" t="s">
        <v>3369</v>
      </c>
      <c r="M243" s="106" t="s">
        <v>2373</v>
      </c>
      <c r="N243" s="106" t="s">
        <v>895</v>
      </c>
      <c r="O243" s="106"/>
      <c r="P243" s="106" t="s">
        <v>96</v>
      </c>
      <c r="Q243" s="106"/>
      <c r="R243" s="106" t="s">
        <v>96</v>
      </c>
      <c r="S243" s="106" t="s">
        <v>97</v>
      </c>
      <c r="T243" s="106" t="s">
        <v>96</v>
      </c>
      <c r="U243" s="106" t="s">
        <v>298</v>
      </c>
      <c r="V243" s="106" t="s">
        <v>3370</v>
      </c>
      <c r="W243" s="106"/>
      <c r="X243" s="106" t="s">
        <v>3340</v>
      </c>
      <c r="Y243" s="106" t="s">
        <v>982</v>
      </c>
      <c r="Z243" s="106" t="s">
        <v>3371</v>
      </c>
      <c r="AA243" s="106"/>
      <c r="AB243" s="106" t="s">
        <v>3372</v>
      </c>
      <c r="AC243" s="106" t="s">
        <v>3373</v>
      </c>
      <c r="AD243" s="106" t="s">
        <v>3374</v>
      </c>
      <c r="AE243" s="106"/>
      <c r="AF243" s="106" t="s">
        <v>3362</v>
      </c>
      <c r="AG243" s="106" t="s">
        <v>766</v>
      </c>
      <c r="AH243" s="106" t="s">
        <v>3375</v>
      </c>
      <c r="AI243" s="106"/>
      <c r="AJ243" s="106" t="s">
        <v>1563</v>
      </c>
      <c r="AK243" s="106" t="s">
        <v>875</v>
      </c>
      <c r="AL243" s="106" t="s">
        <v>3376</v>
      </c>
      <c r="AM243" s="106"/>
      <c r="AN243" s="106" t="s">
        <v>3377</v>
      </c>
      <c r="AO243" s="106"/>
      <c r="AP243" s="106"/>
      <c r="AQ243" s="106"/>
      <c r="AR243" s="106"/>
      <c r="AS243" s="106"/>
      <c r="AT243" s="106"/>
      <c r="AU243" s="106"/>
      <c r="AV243" s="106"/>
      <c r="AW243" s="106">
        <v>17.29</v>
      </c>
      <c r="AX243" s="106">
        <v>17.29</v>
      </c>
      <c r="AY243" s="106">
        <v>26020</v>
      </c>
      <c r="AZ243" s="47">
        <f t="shared" si="90"/>
        <v>26020</v>
      </c>
      <c r="BA243" s="47" t="str">
        <f t="shared" si="81"/>
        <v>120/160 AD</v>
      </c>
      <c r="BB243" s="43">
        <f t="shared" si="91"/>
        <v>6</v>
      </c>
      <c r="BC243" s="43" t="str">
        <f t="shared" si="82"/>
        <v>07:13:40</v>
      </c>
      <c r="BD243" s="43">
        <f t="shared" si="83"/>
        <v>175</v>
      </c>
      <c r="BE243" s="48">
        <f t="shared" si="84"/>
        <v>-37.6</v>
      </c>
      <c r="BF243" s="49">
        <f t="shared" si="85"/>
        <v>262.39999999999998</v>
      </c>
      <c r="BG243" s="43" t="str">
        <f t="shared" si="86"/>
        <v>FELIPE PERO DOMEYKO</v>
      </c>
      <c r="BH243" s="43" t="str">
        <f t="shared" si="87"/>
        <v>FELIPE PERO DOMEYKO - ALIA</v>
      </c>
      <c r="BI243" s="43" t="str">
        <f>VLOOKUP(BG243,Equipos!$A$2:$B$105,2,0)</f>
        <v>KEHAILAN A</v>
      </c>
      <c r="BJ243" s="43" t="str">
        <f t="shared" si="88"/>
        <v>06:36:04</v>
      </c>
      <c r="BK243" s="43" t="e">
        <f>VLOOKUP(BG243,'Base Jinetes FEI'!$M$5:$N$341,2,0)</f>
        <v>#N/A</v>
      </c>
      <c r="BL243" s="43" t="e">
        <f>VLOOKUP(BG243,'Base Jinetes FEI'!$M$5:$O$341,3,0)</f>
        <v>#N/A</v>
      </c>
      <c r="BN243" s="43">
        <f t="shared" si="89"/>
        <v>1</v>
      </c>
      <c r="BO243" s="43">
        <v>243</v>
      </c>
    </row>
    <row r="244" spans="1:67" ht="14.4" customHeight="1" x14ac:dyDescent="0.3">
      <c r="A244" s="43" t="str">
        <f t="shared" si="92"/>
        <v>LLAYLLAY 19 III</v>
      </c>
      <c r="B244" s="43" t="str">
        <f t="shared" si="92"/>
        <v>FEI</v>
      </c>
      <c r="C244" s="43">
        <f t="shared" si="92"/>
        <v>120</v>
      </c>
      <c r="D244" s="43">
        <f t="shared" si="92"/>
        <v>125</v>
      </c>
      <c r="E244" s="43" t="str">
        <f t="shared" si="58"/>
        <v>AD</v>
      </c>
      <c r="F244" s="106" t="s">
        <v>122</v>
      </c>
      <c r="G244" s="106" t="s">
        <v>95</v>
      </c>
      <c r="H244" s="106" t="s">
        <v>96</v>
      </c>
      <c r="I244" s="106" t="s">
        <v>96</v>
      </c>
      <c r="J244" s="106" t="s">
        <v>1205</v>
      </c>
      <c r="K244" s="106" t="s">
        <v>113</v>
      </c>
      <c r="L244" s="106" t="s">
        <v>1206</v>
      </c>
      <c r="M244" s="106" t="s">
        <v>3378</v>
      </c>
      <c r="N244" s="106" t="s">
        <v>1153</v>
      </c>
      <c r="O244" s="106"/>
      <c r="P244" s="106" t="s">
        <v>96</v>
      </c>
      <c r="Q244" s="106"/>
      <c r="R244" s="106" t="s">
        <v>96</v>
      </c>
      <c r="S244" s="106" t="s">
        <v>97</v>
      </c>
      <c r="T244" s="106" t="s">
        <v>96</v>
      </c>
      <c r="U244" s="106" t="s">
        <v>3379</v>
      </c>
      <c r="V244" s="106" t="s">
        <v>3380</v>
      </c>
      <c r="W244" s="106"/>
      <c r="X244" s="106" t="s">
        <v>1483</v>
      </c>
      <c r="Y244" s="106" t="s">
        <v>3381</v>
      </c>
      <c r="Z244" s="106" t="s">
        <v>3382</v>
      </c>
      <c r="AA244" s="106"/>
      <c r="AB244" s="106" t="s">
        <v>3383</v>
      </c>
      <c r="AC244" s="106" t="s">
        <v>3022</v>
      </c>
      <c r="AD244" s="106" t="s">
        <v>3023</v>
      </c>
      <c r="AE244" s="106"/>
      <c r="AF244" s="106" t="s">
        <v>3384</v>
      </c>
      <c r="AG244" s="106" t="s">
        <v>3385</v>
      </c>
      <c r="AH244" s="106" t="s">
        <v>3386</v>
      </c>
      <c r="AI244" s="106"/>
      <c r="AJ244" s="106" t="s">
        <v>3387</v>
      </c>
      <c r="AK244" s="106" t="s">
        <v>781</v>
      </c>
      <c r="AL244" s="106" t="s">
        <v>3388</v>
      </c>
      <c r="AM244" s="106"/>
      <c r="AN244" s="106" t="s">
        <v>3389</v>
      </c>
      <c r="AO244" s="106"/>
      <c r="AP244" s="106"/>
      <c r="AQ244" s="106"/>
      <c r="AR244" s="106"/>
      <c r="AS244" s="106"/>
      <c r="AT244" s="106"/>
      <c r="AU244" s="106"/>
      <c r="AV244" s="106"/>
      <c r="AW244" s="106">
        <v>17.260000000000002</v>
      </c>
      <c r="AX244" s="106">
        <v>17.260000000000002</v>
      </c>
      <c r="AY244" s="106">
        <v>26075</v>
      </c>
      <c r="AZ244" s="47">
        <f t="shared" si="90"/>
        <v>26075</v>
      </c>
      <c r="BA244" s="47" t="str">
        <f t="shared" si="81"/>
        <v>120/160 AD</v>
      </c>
      <c r="BB244" s="43">
        <f t="shared" si="91"/>
        <v>7</v>
      </c>
      <c r="BC244" s="43" t="str">
        <f t="shared" si="82"/>
        <v>07:14:35</v>
      </c>
      <c r="BD244" s="43">
        <f t="shared" si="83"/>
        <v>170</v>
      </c>
      <c r="BE244" s="48">
        <f t="shared" si="84"/>
        <v>-38.516666666666666</v>
      </c>
      <c r="BF244" s="49">
        <f t="shared" si="85"/>
        <v>256.48333333333335</v>
      </c>
      <c r="BG244" s="43" t="str">
        <f t="shared" si="86"/>
        <v>PABLO LLOMPART</v>
      </c>
      <c r="BH244" s="43" t="str">
        <f t="shared" si="87"/>
        <v>PABLO LLOMPART - ANCAR DASAM</v>
      </c>
      <c r="BI244" s="43" t="str">
        <f>VLOOKUP(BG244,Equipos!$A$2:$B$105,2,0)</f>
        <v>EL QUILLAY</v>
      </c>
      <c r="BJ244" s="43" t="str">
        <f t="shared" si="88"/>
        <v>06:36:04</v>
      </c>
      <c r="BK244" s="43" t="e">
        <f>VLOOKUP(BG244,'Base Jinetes FEI'!$M$5:$N$341,2,0)</f>
        <v>#N/A</v>
      </c>
      <c r="BL244" s="43" t="e">
        <f>VLOOKUP(BG244,'Base Jinetes FEI'!$M$5:$O$341,3,0)</f>
        <v>#N/A</v>
      </c>
      <c r="BN244" s="43">
        <f t="shared" si="89"/>
        <v>1</v>
      </c>
      <c r="BO244" s="43">
        <v>244</v>
      </c>
    </row>
    <row r="245" spans="1:67" ht="14.4" customHeight="1" x14ac:dyDescent="0.3">
      <c r="A245" s="43" t="str">
        <f t="shared" si="92"/>
        <v>LLAYLLAY 19 III</v>
      </c>
      <c r="B245" s="43" t="str">
        <f t="shared" si="92"/>
        <v>FEI</v>
      </c>
      <c r="C245" s="43">
        <f t="shared" si="92"/>
        <v>120</v>
      </c>
      <c r="D245" s="43">
        <f t="shared" si="92"/>
        <v>125</v>
      </c>
      <c r="E245" s="43" t="str">
        <f t="shared" si="58"/>
        <v>AD</v>
      </c>
      <c r="F245" s="106" t="s">
        <v>123</v>
      </c>
      <c r="G245" s="106" t="s">
        <v>95</v>
      </c>
      <c r="H245" s="106" t="s">
        <v>96</v>
      </c>
      <c r="I245" s="106" t="s">
        <v>96</v>
      </c>
      <c r="J245" s="106" t="s">
        <v>1071</v>
      </c>
      <c r="K245" s="106" t="s">
        <v>2213</v>
      </c>
      <c r="L245" s="106" t="s">
        <v>135</v>
      </c>
      <c r="M245" s="106" t="s">
        <v>3390</v>
      </c>
      <c r="N245" s="106" t="s">
        <v>3391</v>
      </c>
      <c r="O245" s="106"/>
      <c r="P245" s="106" t="s">
        <v>96</v>
      </c>
      <c r="Q245" s="106"/>
      <c r="R245" s="106" t="s">
        <v>96</v>
      </c>
      <c r="S245" s="106" t="s">
        <v>97</v>
      </c>
      <c r="T245" s="106" t="s">
        <v>96</v>
      </c>
      <c r="U245" s="106" t="s">
        <v>1106</v>
      </c>
      <c r="V245" s="106" t="s">
        <v>3392</v>
      </c>
      <c r="W245" s="106"/>
      <c r="X245" s="106" t="s">
        <v>3393</v>
      </c>
      <c r="Y245" s="106" t="s">
        <v>601</v>
      </c>
      <c r="Z245" s="106" t="s">
        <v>3394</v>
      </c>
      <c r="AA245" s="106"/>
      <c r="AB245" s="106" t="s">
        <v>3395</v>
      </c>
      <c r="AC245" s="106" t="s">
        <v>515</v>
      </c>
      <c r="AD245" s="106" t="s">
        <v>3396</v>
      </c>
      <c r="AE245" s="106"/>
      <c r="AF245" s="106" t="s">
        <v>1299</v>
      </c>
      <c r="AG245" s="106" t="s">
        <v>3397</v>
      </c>
      <c r="AH245" s="106" t="s">
        <v>3398</v>
      </c>
      <c r="AI245" s="106"/>
      <c r="AJ245" s="106" t="s">
        <v>1226</v>
      </c>
      <c r="AK245" s="106" t="s">
        <v>2652</v>
      </c>
      <c r="AL245" s="106" t="s">
        <v>3399</v>
      </c>
      <c r="AM245" s="106"/>
      <c r="AN245" s="106" t="s">
        <v>2283</v>
      </c>
      <c r="AO245" s="106"/>
      <c r="AP245" s="106"/>
      <c r="AQ245" s="106"/>
      <c r="AR245" s="106"/>
      <c r="AS245" s="106"/>
      <c r="AT245" s="106"/>
      <c r="AU245" s="106"/>
      <c r="AV245" s="106"/>
      <c r="AW245" s="106">
        <v>16.07</v>
      </c>
      <c r="AX245" s="106">
        <v>16.07</v>
      </c>
      <c r="AY245" s="106">
        <v>27994</v>
      </c>
      <c r="AZ245" s="47">
        <f t="shared" si="90"/>
        <v>27994</v>
      </c>
      <c r="BA245" s="47" t="str">
        <f t="shared" si="81"/>
        <v>120/160 AD</v>
      </c>
      <c r="BB245" s="43">
        <f t="shared" si="91"/>
        <v>10</v>
      </c>
      <c r="BC245" s="43" t="str">
        <f t="shared" si="82"/>
        <v>07:46:34</v>
      </c>
      <c r="BD245" s="43">
        <f t="shared" si="83"/>
        <v>155</v>
      </c>
      <c r="BE245" s="48">
        <f t="shared" si="84"/>
        <v>-70.5</v>
      </c>
      <c r="BF245" s="49">
        <f t="shared" si="85"/>
        <v>209.5</v>
      </c>
      <c r="BG245" s="43" t="str">
        <f t="shared" si="86"/>
        <v>MARCELA  COTO NIELSEN</v>
      </c>
      <c r="BH245" s="43" t="str">
        <f t="shared" si="87"/>
        <v>MARCELA  COTO NIELSEN - FUEGO DREAM</v>
      </c>
      <c r="BI245" s="43" t="e">
        <f>VLOOKUP(BG245,Equipos!$A$2:$B$105,2,0)</f>
        <v>#N/A</v>
      </c>
      <c r="BJ245" s="43" t="str">
        <f t="shared" si="88"/>
        <v>06:36:04</v>
      </c>
      <c r="BK245" s="43" t="e">
        <f>VLOOKUP(BG245,'Base Jinetes FEI'!$M$5:$N$341,2,0)</f>
        <v>#N/A</v>
      </c>
      <c r="BL245" s="43" t="e">
        <f>VLOOKUP(BG245,'Base Jinetes FEI'!$M$5:$O$341,3,0)</f>
        <v>#N/A</v>
      </c>
      <c r="BN245" s="43">
        <f t="shared" si="89"/>
        <v>1</v>
      </c>
      <c r="BO245" s="43">
        <v>245</v>
      </c>
    </row>
    <row r="246" spans="1:67" ht="14.4" customHeight="1" x14ac:dyDescent="0.3">
      <c r="A246" s="43" t="str">
        <f t="shared" si="92"/>
        <v>LLAYLLAY 19 III</v>
      </c>
      <c r="B246" s="43" t="str">
        <f t="shared" si="92"/>
        <v>FEI</v>
      </c>
      <c r="C246" s="43">
        <f t="shared" si="92"/>
        <v>120</v>
      </c>
      <c r="D246" s="43">
        <f t="shared" si="92"/>
        <v>125</v>
      </c>
      <c r="E246" s="43" t="str">
        <f t="shared" si="92"/>
        <v>AD</v>
      </c>
      <c r="F246" s="106" t="s">
        <v>94</v>
      </c>
      <c r="G246" s="106" t="s">
        <v>95</v>
      </c>
      <c r="H246" s="106" t="s">
        <v>96</v>
      </c>
      <c r="I246" s="106" t="s">
        <v>96</v>
      </c>
      <c r="J246" s="106" t="s">
        <v>3400</v>
      </c>
      <c r="K246" s="106" t="s">
        <v>3401</v>
      </c>
      <c r="L246" s="106" t="s">
        <v>3402</v>
      </c>
      <c r="M246" s="106" t="s">
        <v>1616</v>
      </c>
      <c r="N246" s="106" t="s">
        <v>1174</v>
      </c>
      <c r="O246" s="106"/>
      <c r="P246" s="106" t="s">
        <v>96</v>
      </c>
      <c r="Q246" s="106"/>
      <c r="R246" s="106" t="s">
        <v>96</v>
      </c>
      <c r="S246" s="106" t="s">
        <v>97</v>
      </c>
      <c r="T246" s="106" t="s">
        <v>96</v>
      </c>
      <c r="U246" s="106" t="s">
        <v>315</v>
      </c>
      <c r="V246" s="106" t="s">
        <v>3403</v>
      </c>
      <c r="W246" s="106"/>
      <c r="X246" s="106" t="s">
        <v>2460</v>
      </c>
      <c r="Y246" s="106" t="s">
        <v>919</v>
      </c>
      <c r="Z246" s="106" t="s">
        <v>2361</v>
      </c>
      <c r="AA246" s="106"/>
      <c r="AB246" s="106" t="s">
        <v>3404</v>
      </c>
      <c r="AC246" s="106" t="s">
        <v>3405</v>
      </c>
      <c r="AD246" s="106" t="s">
        <v>3406</v>
      </c>
      <c r="AE246" s="106"/>
      <c r="AF246" s="106" t="s">
        <v>1263</v>
      </c>
      <c r="AG246" s="106" t="s">
        <v>3096</v>
      </c>
      <c r="AH246" s="106" t="s">
        <v>3407</v>
      </c>
      <c r="AI246" s="106"/>
      <c r="AJ246" s="106" t="s">
        <v>1538</v>
      </c>
      <c r="AK246" s="106" t="s">
        <v>656</v>
      </c>
      <c r="AL246" s="106" t="s">
        <v>3408</v>
      </c>
      <c r="AM246" s="106"/>
      <c r="AN246" s="106" t="s">
        <v>3409</v>
      </c>
      <c r="AO246" s="106"/>
      <c r="AP246" s="106"/>
      <c r="AQ246" s="106"/>
      <c r="AR246" s="106"/>
      <c r="AS246" s="106"/>
      <c r="AT246" s="106"/>
      <c r="AU246" s="106"/>
      <c r="AV246" s="106"/>
      <c r="AW246" s="106">
        <v>14.91</v>
      </c>
      <c r="AX246" s="106">
        <v>14.91</v>
      </c>
      <c r="AY246" s="106">
        <v>30177</v>
      </c>
      <c r="AZ246" s="47">
        <f t="shared" si="90"/>
        <v>30177</v>
      </c>
      <c r="BA246" s="47" t="str">
        <f t="shared" si="81"/>
        <v>120/160 AD</v>
      </c>
      <c r="BB246" s="43">
        <f t="shared" si="91"/>
        <v>13</v>
      </c>
      <c r="BC246" s="43" t="str">
        <f t="shared" si="82"/>
        <v>08:22:57</v>
      </c>
      <c r="BD246" s="43">
        <f t="shared" si="83"/>
        <v>140</v>
      </c>
      <c r="BE246" s="48">
        <f t="shared" si="84"/>
        <v>-106.88333333333333</v>
      </c>
      <c r="BF246" s="49">
        <f t="shared" si="85"/>
        <v>158.11666666666667</v>
      </c>
      <c r="BG246" s="43" t="str">
        <f t="shared" si="86"/>
        <v>JUAN GUILLERMO JIMENEZ ROJAS</v>
      </c>
      <c r="BH246" s="43" t="str">
        <f t="shared" si="87"/>
        <v>JUAN GUILLERMO JIMENEZ ROJAS - MISIL</v>
      </c>
      <c r="BI246" s="43" t="e">
        <f>VLOOKUP(BG246,Equipos!$A$2:$B$105,2,0)</f>
        <v>#N/A</v>
      </c>
      <c r="BJ246" s="43" t="str">
        <f t="shared" si="88"/>
        <v>06:36:04</v>
      </c>
      <c r="BK246" s="43" t="e">
        <f>VLOOKUP(BG246,'Base Jinetes FEI'!$M$5:$N$341,2,0)</f>
        <v>#N/A</v>
      </c>
      <c r="BL246" s="43" t="e">
        <f>VLOOKUP(BG246,'Base Jinetes FEI'!$M$5:$O$341,3,0)</f>
        <v>#N/A</v>
      </c>
      <c r="BN246" s="43">
        <f t="shared" si="89"/>
        <v>1</v>
      </c>
      <c r="BO246" s="43">
        <v>246</v>
      </c>
    </row>
    <row r="247" spans="1:67" ht="14.4" customHeight="1" x14ac:dyDescent="0.3">
      <c r="A247" s="43" t="str">
        <f t="shared" si="92"/>
        <v>LLAYLLAY 19 III</v>
      </c>
      <c r="B247" s="43" t="str">
        <f t="shared" si="92"/>
        <v>FEI</v>
      </c>
      <c r="C247" s="43">
        <f t="shared" si="92"/>
        <v>120</v>
      </c>
      <c r="D247" s="43">
        <f t="shared" si="92"/>
        <v>125</v>
      </c>
      <c r="E247" s="43" t="str">
        <f t="shared" si="92"/>
        <v>AD</v>
      </c>
      <c r="F247" s="106" t="s">
        <v>125</v>
      </c>
      <c r="G247" s="106" t="s">
        <v>95</v>
      </c>
      <c r="H247" s="106" t="s">
        <v>96</v>
      </c>
      <c r="I247" s="106" t="s">
        <v>96</v>
      </c>
      <c r="J247" s="106" t="s">
        <v>1230</v>
      </c>
      <c r="K247" s="106" t="s">
        <v>562</v>
      </c>
      <c r="L247" s="106" t="s">
        <v>563</v>
      </c>
      <c r="M247" s="106" t="s">
        <v>1231</v>
      </c>
      <c r="N247" s="106" t="s">
        <v>564</v>
      </c>
      <c r="O247" s="106"/>
      <c r="P247" s="106" t="s">
        <v>96</v>
      </c>
      <c r="Q247" s="106"/>
      <c r="R247" s="106" t="s">
        <v>96</v>
      </c>
      <c r="S247" s="106" t="s">
        <v>97</v>
      </c>
      <c r="T247" s="106" t="s">
        <v>96</v>
      </c>
      <c r="U247" s="106" t="s">
        <v>3410</v>
      </c>
      <c r="V247" s="106" t="s">
        <v>3411</v>
      </c>
      <c r="W247" s="106"/>
      <c r="X247" s="106" t="s">
        <v>3412</v>
      </c>
      <c r="Y247" s="106" t="s">
        <v>1164</v>
      </c>
      <c r="Z247" s="106" t="s">
        <v>3413</v>
      </c>
      <c r="AA247" s="106"/>
      <c r="AB247" s="106" t="s">
        <v>3414</v>
      </c>
      <c r="AC247" s="106" t="s">
        <v>3415</v>
      </c>
      <c r="AD247" s="106" t="s">
        <v>3416</v>
      </c>
      <c r="AE247" s="106"/>
      <c r="AF247" s="106" t="s">
        <v>3417</v>
      </c>
      <c r="AG247" s="106" t="s">
        <v>3418</v>
      </c>
      <c r="AH247" s="106" t="s">
        <v>3419</v>
      </c>
      <c r="AI247" s="106"/>
      <c r="AJ247" s="106" t="s">
        <v>2398</v>
      </c>
      <c r="AK247" s="106" t="s">
        <v>520</v>
      </c>
      <c r="AL247" s="106" t="s">
        <v>3420</v>
      </c>
      <c r="AM247" s="106"/>
      <c r="AN247" s="106" t="s">
        <v>3421</v>
      </c>
      <c r="AO247" s="106"/>
      <c r="AP247" s="106"/>
      <c r="AQ247" s="106"/>
      <c r="AR247" s="106"/>
      <c r="AS247" s="106"/>
      <c r="AT247" s="106"/>
      <c r="AU247" s="106"/>
      <c r="AV247" s="106"/>
      <c r="AW247" s="106">
        <v>14.12</v>
      </c>
      <c r="AX247" s="106">
        <v>14.12</v>
      </c>
      <c r="AY247" s="106">
        <v>31859</v>
      </c>
      <c r="AZ247" s="47">
        <f t="shared" si="90"/>
        <v>31859</v>
      </c>
      <c r="BA247" s="47" t="str">
        <f t="shared" si="81"/>
        <v>120/160 AD</v>
      </c>
      <c r="BB247" s="43">
        <f t="shared" si="91"/>
        <v>14</v>
      </c>
      <c r="BC247" s="43" t="str">
        <f t="shared" si="82"/>
        <v>08:50:59</v>
      </c>
      <c r="BD247" s="43">
        <f t="shared" si="83"/>
        <v>135</v>
      </c>
      <c r="BE247" s="48">
        <f t="shared" si="84"/>
        <v>-134.91666666666666</v>
      </c>
      <c r="BF247" s="49">
        <f t="shared" si="85"/>
        <v>125.08333333333334</v>
      </c>
      <c r="BG247" s="43" t="str">
        <f t="shared" si="86"/>
        <v>TARA ANNE GREASLEY</v>
      </c>
      <c r="BH247" s="43" t="str">
        <f t="shared" si="87"/>
        <v>TARA ANNE GREASLEY - AYHUN</v>
      </c>
      <c r="BI247" s="43" t="e">
        <f>VLOOKUP(BG247,Equipos!$A$2:$B$105,2,0)</f>
        <v>#N/A</v>
      </c>
      <c r="BJ247" s="43" t="str">
        <f t="shared" si="88"/>
        <v>06:36:04</v>
      </c>
      <c r="BK247" s="43" t="e">
        <f>VLOOKUP(BG247,'Base Jinetes FEI'!$M$5:$N$341,2,0)</f>
        <v>#N/A</v>
      </c>
      <c r="BL247" s="43" t="e">
        <f>VLOOKUP(BG247,'Base Jinetes FEI'!$M$5:$O$341,3,0)</f>
        <v>#N/A</v>
      </c>
      <c r="BN247" s="43">
        <f t="shared" si="89"/>
        <v>1</v>
      </c>
      <c r="BO247" s="43">
        <v>247</v>
      </c>
    </row>
    <row r="248" spans="1:67" ht="14.4" customHeight="1" x14ac:dyDescent="0.3">
      <c r="A248" s="43" t="str">
        <f t="shared" si="92"/>
        <v>LLAYLLAY 19 III</v>
      </c>
      <c r="B248" s="43" t="str">
        <f t="shared" si="92"/>
        <v>FEI</v>
      </c>
      <c r="C248" s="43">
        <f t="shared" si="92"/>
        <v>120</v>
      </c>
      <c r="D248" s="43">
        <f t="shared" si="92"/>
        <v>125</v>
      </c>
      <c r="E248" s="43" t="str">
        <f t="shared" si="92"/>
        <v>AD</v>
      </c>
      <c r="F248" s="106" t="s">
        <v>128</v>
      </c>
      <c r="G248" s="106" t="s">
        <v>105</v>
      </c>
      <c r="H248" s="106" t="s">
        <v>96</v>
      </c>
      <c r="I248" s="106" t="s">
        <v>96</v>
      </c>
      <c r="J248" s="106" t="s">
        <v>3422</v>
      </c>
      <c r="K248" s="106" t="s">
        <v>88</v>
      </c>
      <c r="L248" s="106" t="s">
        <v>3423</v>
      </c>
      <c r="M248" s="106" t="s">
        <v>732</v>
      </c>
      <c r="N248" s="106" t="s">
        <v>733</v>
      </c>
      <c r="O248" s="106"/>
      <c r="P248" s="106" t="s">
        <v>96</v>
      </c>
      <c r="Q248" s="106"/>
      <c r="R248" s="106" t="s">
        <v>96</v>
      </c>
      <c r="S248" s="106" t="s">
        <v>3424</v>
      </c>
      <c r="T248" s="106" t="s">
        <v>96</v>
      </c>
      <c r="U248" s="106" t="s">
        <v>3425</v>
      </c>
      <c r="V248" s="106" t="s">
        <v>3426</v>
      </c>
      <c r="W248" s="106"/>
      <c r="X248" s="106" t="s">
        <v>3427</v>
      </c>
      <c r="Y248" s="106" t="s">
        <v>1182</v>
      </c>
      <c r="Z248" s="106" t="s">
        <v>3428</v>
      </c>
      <c r="AA248" s="106"/>
      <c r="AB248" s="106" t="s">
        <v>1210</v>
      </c>
      <c r="AC248" s="106" t="s">
        <v>1002</v>
      </c>
      <c r="AD248" s="106" t="s">
        <v>3429</v>
      </c>
      <c r="AE248" s="106" t="s">
        <v>266</v>
      </c>
      <c r="AF248" s="106" t="s">
        <v>3430</v>
      </c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>
        <v>14.96</v>
      </c>
      <c r="AX248" s="106">
        <v>14.96</v>
      </c>
      <c r="AY248" s="106">
        <v>20213</v>
      </c>
      <c r="AZ248" s="47" t="str">
        <f t="shared" si="90"/>
        <v>NA</v>
      </c>
      <c r="BA248" s="47" t="str">
        <f t="shared" si="81"/>
        <v>120/160 AD</v>
      </c>
      <c r="BB248" s="43" t="str">
        <f t="shared" si="91"/>
        <v>NA</v>
      </c>
      <c r="BC248" s="43" t="str">
        <f t="shared" si="82"/>
        <v>NA</v>
      </c>
      <c r="BD248" s="43">
        <f t="shared" si="83"/>
        <v>0</v>
      </c>
      <c r="BE248" s="48" t="e">
        <f t="shared" si="84"/>
        <v>#VALUE!</v>
      </c>
      <c r="BF248" s="49">
        <f t="shared" si="85"/>
        <v>0</v>
      </c>
      <c r="BG248" s="43" t="str">
        <f t="shared" si="86"/>
        <v>DAVID CASTAÑEDA LEMUS</v>
      </c>
      <c r="BH248" s="43" t="str">
        <f t="shared" si="87"/>
        <v>DAVID CASTAÑEDA LEMUS - ALCAZAR LICENCIADA</v>
      </c>
      <c r="BI248" s="43" t="e">
        <f>VLOOKUP(BG248,Equipos!$A$2:$B$105,2,0)</f>
        <v>#N/A</v>
      </c>
      <c r="BJ248" s="43" t="str">
        <f t="shared" si="88"/>
        <v>06:36:04</v>
      </c>
      <c r="BK248" s="43" t="e">
        <f>VLOOKUP(BG248,'Base Jinetes FEI'!$M$5:$N$341,2,0)</f>
        <v>#N/A</v>
      </c>
      <c r="BL248" s="43" t="e">
        <f>VLOOKUP(BG248,'Base Jinetes FEI'!$M$5:$O$341,3,0)</f>
        <v>#N/A</v>
      </c>
      <c r="BN248" s="43">
        <f t="shared" si="89"/>
        <v>0</v>
      </c>
      <c r="BO248" s="43">
        <v>248</v>
      </c>
    </row>
    <row r="249" spans="1:67" ht="14.4" customHeight="1" x14ac:dyDescent="0.3">
      <c r="A249" s="43" t="str">
        <f t="shared" si="92"/>
        <v>LLAYLLAY 19 III</v>
      </c>
      <c r="B249" s="43" t="str">
        <f t="shared" si="92"/>
        <v>FEI</v>
      </c>
      <c r="C249" s="43">
        <f t="shared" si="92"/>
        <v>120</v>
      </c>
      <c r="D249" s="43">
        <f t="shared" si="92"/>
        <v>125</v>
      </c>
      <c r="E249" s="43" t="str">
        <f t="shared" si="92"/>
        <v>AD</v>
      </c>
      <c r="F249" s="106" t="s">
        <v>129</v>
      </c>
      <c r="G249" s="106" t="s">
        <v>105</v>
      </c>
      <c r="H249" s="106" t="s">
        <v>96</v>
      </c>
      <c r="I249" s="106" t="s">
        <v>96</v>
      </c>
      <c r="J249" s="106" t="s">
        <v>1065</v>
      </c>
      <c r="K249" s="106" t="s">
        <v>445</v>
      </c>
      <c r="L249" s="106" t="s">
        <v>342</v>
      </c>
      <c r="M249" s="106" t="s">
        <v>987</v>
      </c>
      <c r="N249" s="106" t="s">
        <v>1080</v>
      </c>
      <c r="O249" s="106"/>
      <c r="P249" s="106" t="s">
        <v>96</v>
      </c>
      <c r="Q249" s="106"/>
      <c r="R249" s="106" t="s">
        <v>96</v>
      </c>
      <c r="S249" s="106" t="s">
        <v>97</v>
      </c>
      <c r="T249" s="106" t="s">
        <v>96</v>
      </c>
      <c r="U249" s="106" t="s">
        <v>3431</v>
      </c>
      <c r="V249" s="106" t="s">
        <v>3432</v>
      </c>
      <c r="W249" s="106"/>
      <c r="X249" s="106" t="s">
        <v>1402</v>
      </c>
      <c r="Y249" s="106" t="s">
        <v>3433</v>
      </c>
      <c r="Z249" s="106" t="s">
        <v>3434</v>
      </c>
      <c r="AA249" s="106" t="s">
        <v>266</v>
      </c>
      <c r="AB249" s="106" t="s">
        <v>3362</v>
      </c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>
        <v>17.350000000000001</v>
      </c>
      <c r="AX249" s="106">
        <v>17.350000000000001</v>
      </c>
      <c r="AY249" s="106">
        <v>13071</v>
      </c>
      <c r="AZ249" s="47" t="str">
        <f t="shared" si="90"/>
        <v>NA</v>
      </c>
      <c r="BA249" s="47" t="str">
        <f t="shared" si="81"/>
        <v>120/160 AD</v>
      </c>
      <c r="BB249" s="43" t="str">
        <f t="shared" si="91"/>
        <v>NA</v>
      </c>
      <c r="BC249" s="43" t="str">
        <f t="shared" si="82"/>
        <v>NA</v>
      </c>
      <c r="BD249" s="43">
        <f t="shared" si="83"/>
        <v>0</v>
      </c>
      <c r="BE249" s="48" t="e">
        <f t="shared" si="84"/>
        <v>#VALUE!</v>
      </c>
      <c r="BF249" s="49">
        <f t="shared" si="85"/>
        <v>0</v>
      </c>
      <c r="BG249" s="43" t="str">
        <f t="shared" si="86"/>
        <v>MARTIN GARCIA LAZO</v>
      </c>
      <c r="BH249" s="43" t="str">
        <f t="shared" si="87"/>
        <v>MARTIN GARCIA LAZO - SI QUILILCHE</v>
      </c>
      <c r="BI249" s="43" t="str">
        <f>VLOOKUP(BG249,Equipos!$A$2:$B$105,2,0)</f>
        <v>EL MOLINO A</v>
      </c>
      <c r="BJ249" s="43" t="str">
        <f t="shared" si="88"/>
        <v>06:36:04</v>
      </c>
      <c r="BK249" s="43" t="e">
        <f>VLOOKUP(BG249,'Base Jinetes FEI'!$M$5:$N$341,2,0)</f>
        <v>#N/A</v>
      </c>
      <c r="BL249" s="43" t="e">
        <f>VLOOKUP(BG249,'Base Jinetes FEI'!$M$5:$O$341,3,0)</f>
        <v>#N/A</v>
      </c>
      <c r="BN249" s="43">
        <f t="shared" si="89"/>
        <v>0</v>
      </c>
      <c r="BO249" s="43">
        <v>249</v>
      </c>
    </row>
    <row r="250" spans="1:67" ht="14.4" customHeight="1" x14ac:dyDescent="0.3">
      <c r="A250" s="43" t="str">
        <f t="shared" si="92"/>
        <v>LLAYLLAY 19 III</v>
      </c>
      <c r="B250" s="43" t="str">
        <f t="shared" si="92"/>
        <v>FEI</v>
      </c>
      <c r="C250" s="43">
        <f t="shared" si="92"/>
        <v>120</v>
      </c>
      <c r="D250" s="43">
        <f t="shared" si="92"/>
        <v>125</v>
      </c>
      <c r="E250" s="43" t="s">
        <v>52</v>
      </c>
      <c r="F250" s="106" t="s">
        <v>106</v>
      </c>
      <c r="G250" s="106" t="s">
        <v>95</v>
      </c>
      <c r="H250" s="106" t="s">
        <v>96</v>
      </c>
      <c r="I250" s="106" t="s">
        <v>96</v>
      </c>
      <c r="J250" s="106" t="s">
        <v>1516</v>
      </c>
      <c r="K250" s="106" t="s">
        <v>970</v>
      </c>
      <c r="L250" s="106" t="s">
        <v>382</v>
      </c>
      <c r="M250" s="106" t="s">
        <v>511</v>
      </c>
      <c r="N250" s="106" t="s">
        <v>2465</v>
      </c>
      <c r="O250" s="106"/>
      <c r="P250" s="106" t="s">
        <v>96</v>
      </c>
      <c r="Q250" s="106"/>
      <c r="R250" s="106" t="s">
        <v>96</v>
      </c>
      <c r="S250" s="106" t="s">
        <v>97</v>
      </c>
      <c r="T250" s="106" t="s">
        <v>96</v>
      </c>
      <c r="U250" s="106" t="s">
        <v>575</v>
      </c>
      <c r="V250" s="106" t="s">
        <v>3435</v>
      </c>
      <c r="W250" s="106"/>
      <c r="X250" s="106" t="s">
        <v>3436</v>
      </c>
      <c r="Y250" s="106" t="s">
        <v>3437</v>
      </c>
      <c r="Z250" s="106" t="s">
        <v>3438</v>
      </c>
      <c r="AA250" s="106"/>
      <c r="AB250" s="106" t="s">
        <v>3439</v>
      </c>
      <c r="AC250" s="106" t="s">
        <v>976</v>
      </c>
      <c r="AD250" s="106" t="s">
        <v>3440</v>
      </c>
      <c r="AE250" s="106"/>
      <c r="AF250" s="106" t="s">
        <v>1402</v>
      </c>
      <c r="AG250" s="106" t="s">
        <v>594</v>
      </c>
      <c r="AH250" s="106" t="s">
        <v>3441</v>
      </c>
      <c r="AI250" s="106"/>
      <c r="AJ250" s="106" t="s">
        <v>1342</v>
      </c>
      <c r="AK250" s="106" t="s">
        <v>3442</v>
      </c>
      <c r="AL250" s="106" t="s">
        <v>3443</v>
      </c>
      <c r="AM250" s="106"/>
      <c r="AN250" s="106" t="s">
        <v>1529</v>
      </c>
      <c r="AO250" s="106"/>
      <c r="AP250" s="106"/>
      <c r="AQ250" s="106"/>
      <c r="AR250" s="106"/>
      <c r="AS250" s="106"/>
      <c r="AT250" s="106"/>
      <c r="AU250" s="106"/>
      <c r="AV250" s="106"/>
      <c r="AW250" s="106">
        <v>17.79</v>
      </c>
      <c r="AX250" s="106">
        <v>17.79</v>
      </c>
      <c r="AY250" s="106">
        <v>25299</v>
      </c>
      <c r="AZ250" s="47">
        <f t="shared" si="90"/>
        <v>25299</v>
      </c>
      <c r="BA250" s="47" t="str">
        <f t="shared" si="81"/>
        <v>120/160 YR</v>
      </c>
      <c r="BB250" s="43">
        <f t="shared" si="91"/>
        <v>5</v>
      </c>
      <c r="BC250" s="43" t="str">
        <f t="shared" si="82"/>
        <v>07:01:39</v>
      </c>
      <c r="BD250" s="43">
        <f t="shared" si="83"/>
        <v>180</v>
      </c>
      <c r="BE250" s="48">
        <f t="shared" si="84"/>
        <v>-25.583333333333332</v>
      </c>
      <c r="BF250" s="49">
        <f t="shared" si="85"/>
        <v>279.41666666666669</v>
      </c>
      <c r="BG250" s="43" t="str">
        <f t="shared" si="86"/>
        <v>MICAELA TORRES HORTA</v>
      </c>
      <c r="BH250" s="43" t="str">
        <f t="shared" si="87"/>
        <v>MICAELA TORRES HORTA - DOMINGA</v>
      </c>
      <c r="BI250" s="43" t="e">
        <f>VLOOKUP(BG250,Equipos!$A$2:$B$105,2,0)</f>
        <v>#N/A</v>
      </c>
      <c r="BJ250" s="43" t="str">
        <f t="shared" si="88"/>
        <v>06:36:04</v>
      </c>
      <c r="BK250" s="43" t="e">
        <f>VLOOKUP(BG250,'Base Jinetes FEI'!$M$5:$N$341,2,0)</f>
        <v>#N/A</v>
      </c>
      <c r="BL250" s="43" t="e">
        <f>VLOOKUP(BG250,'Base Jinetes FEI'!$M$5:$O$341,3,0)</f>
        <v>#N/A</v>
      </c>
      <c r="BN250" s="43">
        <f t="shared" si="89"/>
        <v>1</v>
      </c>
      <c r="BO250" s="43">
        <v>250</v>
      </c>
    </row>
    <row r="251" spans="1:67" ht="14.4" customHeight="1" x14ac:dyDescent="0.3">
      <c r="A251" s="43" t="str">
        <f t="shared" si="92"/>
        <v>LLAYLLAY 19 III</v>
      </c>
      <c r="B251" s="43" t="str">
        <f t="shared" si="92"/>
        <v>FEI</v>
      </c>
      <c r="C251" s="43">
        <f t="shared" si="92"/>
        <v>120</v>
      </c>
      <c r="D251" s="43">
        <f t="shared" si="92"/>
        <v>125</v>
      </c>
      <c r="E251" s="43" t="str">
        <f t="shared" si="92"/>
        <v>YR</v>
      </c>
      <c r="F251" s="106" t="s">
        <v>107</v>
      </c>
      <c r="G251" s="106" t="s">
        <v>95</v>
      </c>
      <c r="H251" s="106" t="s">
        <v>96</v>
      </c>
      <c r="I251" s="106" t="s">
        <v>96</v>
      </c>
      <c r="J251" s="106" t="s">
        <v>1358</v>
      </c>
      <c r="K251" s="106" t="s">
        <v>145</v>
      </c>
      <c r="L251" s="106" t="s">
        <v>423</v>
      </c>
      <c r="M251" s="106" t="s">
        <v>505</v>
      </c>
      <c r="N251" s="106" t="s">
        <v>424</v>
      </c>
      <c r="O251" s="106"/>
      <c r="P251" s="106" t="s">
        <v>96</v>
      </c>
      <c r="Q251" s="106"/>
      <c r="R251" s="106" t="s">
        <v>96</v>
      </c>
      <c r="S251" s="106" t="s">
        <v>97</v>
      </c>
      <c r="T251" s="106" t="s">
        <v>96</v>
      </c>
      <c r="U251" s="106" t="s">
        <v>597</v>
      </c>
      <c r="V251" s="106" t="s">
        <v>3444</v>
      </c>
      <c r="W251" s="106"/>
      <c r="X251" s="106" t="s">
        <v>1360</v>
      </c>
      <c r="Y251" s="106" t="s">
        <v>3445</v>
      </c>
      <c r="Z251" s="106" t="s">
        <v>3159</v>
      </c>
      <c r="AA251" s="106"/>
      <c r="AB251" s="106" t="s">
        <v>3326</v>
      </c>
      <c r="AC251" s="106" t="s">
        <v>507</v>
      </c>
      <c r="AD251" s="106" t="s">
        <v>3446</v>
      </c>
      <c r="AE251" s="106"/>
      <c r="AF251" s="106" t="s">
        <v>1200</v>
      </c>
      <c r="AG251" s="106" t="s">
        <v>2725</v>
      </c>
      <c r="AH251" s="106" t="s">
        <v>3447</v>
      </c>
      <c r="AI251" s="106"/>
      <c r="AJ251" s="106" t="s">
        <v>1218</v>
      </c>
      <c r="AK251" s="106" t="s">
        <v>779</v>
      </c>
      <c r="AL251" s="106" t="s">
        <v>3448</v>
      </c>
      <c r="AM251" s="106"/>
      <c r="AN251" s="106" t="s">
        <v>3449</v>
      </c>
      <c r="AO251" s="106"/>
      <c r="AP251" s="106"/>
      <c r="AQ251" s="106"/>
      <c r="AR251" s="106"/>
      <c r="AS251" s="106"/>
      <c r="AT251" s="106"/>
      <c r="AU251" s="106"/>
      <c r="AV251" s="106"/>
      <c r="AW251" s="106">
        <v>16.91</v>
      </c>
      <c r="AX251" s="106">
        <v>16.91</v>
      </c>
      <c r="AY251" s="106">
        <v>26605</v>
      </c>
      <c r="AZ251" s="47">
        <f t="shared" si="90"/>
        <v>26605</v>
      </c>
      <c r="BA251" s="47" t="str">
        <f t="shared" si="81"/>
        <v>120/160 YR</v>
      </c>
      <c r="BB251" s="43">
        <f t="shared" si="91"/>
        <v>8</v>
      </c>
      <c r="BC251" s="43" t="str">
        <f t="shared" si="82"/>
        <v>07:23:25</v>
      </c>
      <c r="BD251" s="43">
        <f t="shared" si="83"/>
        <v>165</v>
      </c>
      <c r="BE251" s="48">
        <f t="shared" si="84"/>
        <v>-47.35</v>
      </c>
      <c r="BF251" s="49">
        <f t="shared" si="85"/>
        <v>242.65</v>
      </c>
      <c r="BG251" s="43" t="str">
        <f t="shared" si="86"/>
        <v>JOSE SPOERER VERGARA</v>
      </c>
      <c r="BH251" s="43" t="str">
        <f t="shared" si="87"/>
        <v>JOSE SPOERER VERGARA - PUKAWEL AVENTURERO</v>
      </c>
      <c r="BI251" s="43" t="str">
        <f>VLOOKUP(BG251,Equipos!$A$2:$B$105,2,0)</f>
        <v>LA COMPAÑÍA</v>
      </c>
      <c r="BJ251" s="43" t="str">
        <f t="shared" si="88"/>
        <v>06:36:04</v>
      </c>
      <c r="BK251" s="43" t="e">
        <f>VLOOKUP(BG251,'Base Jinetes FEI'!$M$5:$N$341,2,0)</f>
        <v>#N/A</v>
      </c>
      <c r="BL251" s="43" t="e">
        <f>VLOOKUP(BG251,'Base Jinetes FEI'!$M$5:$O$341,3,0)</f>
        <v>#N/A</v>
      </c>
      <c r="BN251" s="43">
        <f t="shared" si="89"/>
        <v>1</v>
      </c>
      <c r="BO251" s="43">
        <v>251</v>
      </c>
    </row>
    <row r="252" spans="1:67" ht="14.4" customHeight="1" x14ac:dyDescent="0.3">
      <c r="A252" s="43" t="str">
        <f t="shared" si="92"/>
        <v>LLAYLLAY 19 III</v>
      </c>
      <c r="B252" s="43" t="str">
        <f t="shared" si="92"/>
        <v>FEI</v>
      </c>
      <c r="C252" s="43">
        <f t="shared" si="92"/>
        <v>120</v>
      </c>
      <c r="D252" s="43">
        <f t="shared" si="92"/>
        <v>125</v>
      </c>
      <c r="E252" s="43" t="str">
        <f t="shared" si="92"/>
        <v>YR</v>
      </c>
      <c r="F252" s="106" t="s">
        <v>109</v>
      </c>
      <c r="G252" s="106" t="s">
        <v>95</v>
      </c>
      <c r="H252" s="106" t="s">
        <v>96</v>
      </c>
      <c r="I252" s="106" t="s">
        <v>96</v>
      </c>
      <c r="J252" s="106" t="s">
        <v>1314</v>
      </c>
      <c r="K252" s="106" t="s">
        <v>1315</v>
      </c>
      <c r="L252" s="106" t="s">
        <v>428</v>
      </c>
      <c r="M252" s="106" t="s">
        <v>367</v>
      </c>
      <c r="N252" s="106" t="s">
        <v>368</v>
      </c>
      <c r="O252" s="106"/>
      <c r="P252" s="106" t="s">
        <v>96</v>
      </c>
      <c r="Q252" s="106"/>
      <c r="R252" s="106" t="s">
        <v>96</v>
      </c>
      <c r="S252" s="106" t="s">
        <v>97</v>
      </c>
      <c r="T252" s="106" t="s">
        <v>96</v>
      </c>
      <c r="U252" s="106" t="s">
        <v>3450</v>
      </c>
      <c r="V252" s="106" t="s">
        <v>3451</v>
      </c>
      <c r="W252" s="106"/>
      <c r="X252" s="106" t="s">
        <v>1235</v>
      </c>
      <c r="Y252" s="106" t="s">
        <v>3452</v>
      </c>
      <c r="Z252" s="106" t="s">
        <v>3453</v>
      </c>
      <c r="AA252" s="106"/>
      <c r="AB252" s="106" t="s">
        <v>1354</v>
      </c>
      <c r="AC252" s="106" t="s">
        <v>507</v>
      </c>
      <c r="AD252" s="106" t="s">
        <v>3446</v>
      </c>
      <c r="AE252" s="106"/>
      <c r="AF252" s="106" t="s">
        <v>2300</v>
      </c>
      <c r="AG252" s="106" t="s">
        <v>556</v>
      </c>
      <c r="AH252" s="106" t="s">
        <v>3454</v>
      </c>
      <c r="AI252" s="106"/>
      <c r="AJ252" s="106" t="s">
        <v>1413</v>
      </c>
      <c r="AK252" s="106" t="s">
        <v>3455</v>
      </c>
      <c r="AL252" s="106" t="s">
        <v>3456</v>
      </c>
      <c r="AM252" s="106"/>
      <c r="AN252" s="106" t="s">
        <v>3457</v>
      </c>
      <c r="AO252" s="106"/>
      <c r="AP252" s="106"/>
      <c r="AQ252" s="106"/>
      <c r="AR252" s="106"/>
      <c r="AS252" s="106"/>
      <c r="AT252" s="106"/>
      <c r="AU252" s="106"/>
      <c r="AV252" s="106"/>
      <c r="AW252" s="106">
        <v>16.91</v>
      </c>
      <c r="AX252" s="106">
        <v>16.91</v>
      </c>
      <c r="AY252" s="106">
        <v>26609</v>
      </c>
      <c r="AZ252" s="47">
        <f t="shared" si="90"/>
        <v>26609</v>
      </c>
      <c r="BA252" s="47" t="str">
        <f t="shared" si="81"/>
        <v>120/160 YR</v>
      </c>
      <c r="BB252" s="43">
        <f t="shared" si="91"/>
        <v>9</v>
      </c>
      <c r="BC252" s="43" t="str">
        <f t="shared" si="82"/>
        <v>07:23:29</v>
      </c>
      <c r="BD252" s="43">
        <f t="shared" si="83"/>
        <v>160</v>
      </c>
      <c r="BE252" s="48">
        <f t="shared" si="84"/>
        <v>-47.416666666666664</v>
      </c>
      <c r="BF252" s="49">
        <f t="shared" si="85"/>
        <v>237.58333333333334</v>
      </c>
      <c r="BG252" s="43" t="str">
        <f t="shared" si="86"/>
        <v>JESUS MAXIMILIANO CERPA VERA</v>
      </c>
      <c r="BH252" s="43" t="str">
        <f t="shared" si="87"/>
        <v>JESUS MAXIMILIANO CERPA VERA - HLS CHOCOLATE AMARGO</v>
      </c>
      <c r="BI252" s="43" t="e">
        <f>VLOOKUP(BG252,Equipos!$A$2:$B$105,2,0)</f>
        <v>#N/A</v>
      </c>
      <c r="BJ252" s="43" t="str">
        <f t="shared" si="88"/>
        <v>06:36:04</v>
      </c>
      <c r="BK252" s="43" t="e">
        <f>VLOOKUP(BG252,'Base Jinetes FEI'!$M$5:$N$341,2,0)</f>
        <v>#N/A</v>
      </c>
      <c r="BL252" s="43" t="e">
        <f>VLOOKUP(BG252,'Base Jinetes FEI'!$M$5:$O$341,3,0)</f>
        <v>#N/A</v>
      </c>
      <c r="BN252" s="43">
        <f t="shared" si="89"/>
        <v>1</v>
      </c>
      <c r="BO252" s="43">
        <v>252</v>
      </c>
    </row>
    <row r="253" spans="1:67" ht="14.4" customHeight="1" x14ac:dyDescent="0.3">
      <c r="A253" s="43" t="str">
        <f t="shared" si="92"/>
        <v>LLAYLLAY 19 III</v>
      </c>
      <c r="B253" s="43" t="str">
        <f t="shared" si="92"/>
        <v>FEI</v>
      </c>
      <c r="C253" s="43">
        <f t="shared" si="92"/>
        <v>120</v>
      </c>
      <c r="D253" s="43">
        <f t="shared" si="92"/>
        <v>125</v>
      </c>
      <c r="E253" s="43" t="str">
        <f t="shared" si="92"/>
        <v>YR</v>
      </c>
      <c r="F253" s="106" t="s">
        <v>110</v>
      </c>
      <c r="G253" s="106" t="s">
        <v>95</v>
      </c>
      <c r="H253" s="106" t="s">
        <v>96</v>
      </c>
      <c r="I253" s="106" t="s">
        <v>96</v>
      </c>
      <c r="J253" s="106" t="s">
        <v>859</v>
      </c>
      <c r="K253" s="106" t="s">
        <v>383</v>
      </c>
      <c r="L253" s="106" t="s">
        <v>384</v>
      </c>
      <c r="M253" s="106" t="s">
        <v>3458</v>
      </c>
      <c r="N253" s="106" t="s">
        <v>3459</v>
      </c>
      <c r="O253" s="106"/>
      <c r="P253" s="106" t="s">
        <v>96</v>
      </c>
      <c r="Q253" s="106"/>
      <c r="R253" s="106" t="s">
        <v>96</v>
      </c>
      <c r="S253" s="106" t="s">
        <v>97</v>
      </c>
      <c r="T253" s="106" t="s">
        <v>96</v>
      </c>
      <c r="U253" s="106" t="s">
        <v>3460</v>
      </c>
      <c r="V253" s="106" t="s">
        <v>3461</v>
      </c>
      <c r="W253" s="106"/>
      <c r="X253" s="106" t="s">
        <v>1346</v>
      </c>
      <c r="Y253" s="106" t="s">
        <v>3410</v>
      </c>
      <c r="Z253" s="106" t="s">
        <v>1404</v>
      </c>
      <c r="AA253" s="106"/>
      <c r="AB253" s="106" t="s">
        <v>1426</v>
      </c>
      <c r="AC253" s="106" t="s">
        <v>3462</v>
      </c>
      <c r="AD253" s="106" t="s">
        <v>3463</v>
      </c>
      <c r="AE253" s="106"/>
      <c r="AF253" s="106" t="s">
        <v>1414</v>
      </c>
      <c r="AG253" s="106" t="s">
        <v>650</v>
      </c>
      <c r="AH253" s="106" t="s">
        <v>3464</v>
      </c>
      <c r="AI253" s="106"/>
      <c r="AJ253" s="106" t="s">
        <v>3465</v>
      </c>
      <c r="AK253" s="106" t="s">
        <v>2693</v>
      </c>
      <c r="AL253" s="106" t="s">
        <v>3466</v>
      </c>
      <c r="AM253" s="106"/>
      <c r="AN253" s="106" t="s">
        <v>3467</v>
      </c>
      <c r="AO253" s="106"/>
      <c r="AP253" s="106"/>
      <c r="AQ253" s="106"/>
      <c r="AR253" s="106"/>
      <c r="AS253" s="106"/>
      <c r="AT253" s="106"/>
      <c r="AU253" s="106"/>
      <c r="AV253" s="106"/>
      <c r="AW253" s="106">
        <v>15.48</v>
      </c>
      <c r="AX253" s="106">
        <v>15.48</v>
      </c>
      <c r="AY253" s="106">
        <v>29066</v>
      </c>
      <c r="AZ253" s="47">
        <f t="shared" si="90"/>
        <v>29066</v>
      </c>
      <c r="BA253" s="47" t="str">
        <f t="shared" si="81"/>
        <v>120/160 YR</v>
      </c>
      <c r="BB253" s="43">
        <f t="shared" si="91"/>
        <v>11</v>
      </c>
      <c r="BC253" s="43" t="str">
        <f t="shared" si="82"/>
        <v>08:04:26</v>
      </c>
      <c r="BD253" s="43">
        <f t="shared" si="83"/>
        <v>150</v>
      </c>
      <c r="BE253" s="48">
        <f t="shared" si="84"/>
        <v>-88.366666666666674</v>
      </c>
      <c r="BF253" s="49">
        <f t="shared" si="85"/>
        <v>186.63333333333333</v>
      </c>
      <c r="BG253" s="43" t="str">
        <f t="shared" si="86"/>
        <v>FRANCISCO  EGUIGUREN VALDÉS</v>
      </c>
      <c r="BH253" s="43" t="str">
        <f t="shared" si="87"/>
        <v>FRANCISCO  EGUIGUREN VALDÉS - BANITA</v>
      </c>
      <c r="BI253" s="43" t="str">
        <f>VLOOKUP(BG253,Equipos!$A$2:$B$105,2,0)</f>
        <v>EL QUILLAY</v>
      </c>
      <c r="BJ253" s="43" t="str">
        <f t="shared" si="88"/>
        <v>06:36:04</v>
      </c>
      <c r="BK253" s="43" t="e">
        <f>VLOOKUP(BG253,'Base Jinetes FEI'!$M$5:$N$341,2,0)</f>
        <v>#N/A</v>
      </c>
      <c r="BL253" s="43" t="e">
        <f>VLOOKUP(BG253,'Base Jinetes FEI'!$M$5:$O$341,3,0)</f>
        <v>#N/A</v>
      </c>
      <c r="BN253" s="43">
        <f t="shared" si="89"/>
        <v>1</v>
      </c>
      <c r="BO253" s="43">
        <v>253</v>
      </c>
    </row>
    <row r="254" spans="1:67" ht="14.4" customHeight="1" x14ac:dyDescent="0.3">
      <c r="A254" s="43" t="str">
        <f t="shared" si="92"/>
        <v>LLAYLLAY 19 III</v>
      </c>
      <c r="B254" s="43" t="str">
        <f t="shared" si="92"/>
        <v>FEI</v>
      </c>
      <c r="C254" s="43">
        <f t="shared" si="92"/>
        <v>120</v>
      </c>
      <c r="D254" s="43">
        <f t="shared" si="92"/>
        <v>125</v>
      </c>
      <c r="E254" s="43" t="str">
        <f t="shared" si="92"/>
        <v>YR</v>
      </c>
      <c r="F254" s="106" t="s">
        <v>117</v>
      </c>
      <c r="G254" s="106" t="s">
        <v>95</v>
      </c>
      <c r="H254" s="106" t="s">
        <v>96</v>
      </c>
      <c r="I254" s="106" t="s">
        <v>96</v>
      </c>
      <c r="J254" s="106" t="s">
        <v>1083</v>
      </c>
      <c r="K254" s="106" t="s">
        <v>138</v>
      </c>
      <c r="L254" s="106" t="s">
        <v>139</v>
      </c>
      <c r="M254" s="106" t="s">
        <v>2980</v>
      </c>
      <c r="N254" s="106" t="s">
        <v>2981</v>
      </c>
      <c r="O254" s="106"/>
      <c r="P254" s="106" t="s">
        <v>96</v>
      </c>
      <c r="Q254" s="106"/>
      <c r="R254" s="106" t="s">
        <v>96</v>
      </c>
      <c r="S254" s="106" t="s">
        <v>97</v>
      </c>
      <c r="T254" s="106" t="s">
        <v>96</v>
      </c>
      <c r="U254" s="106" t="s">
        <v>516</v>
      </c>
      <c r="V254" s="106" t="s">
        <v>3468</v>
      </c>
      <c r="W254" s="106"/>
      <c r="X254" s="106" t="s">
        <v>1200</v>
      </c>
      <c r="Y254" s="106" t="s">
        <v>2719</v>
      </c>
      <c r="Z254" s="106" t="s">
        <v>3469</v>
      </c>
      <c r="AA254" s="106"/>
      <c r="AB254" s="106" t="s">
        <v>3412</v>
      </c>
      <c r="AC254" s="106" t="s">
        <v>972</v>
      </c>
      <c r="AD254" s="106" t="s">
        <v>3470</v>
      </c>
      <c r="AE254" s="106"/>
      <c r="AF254" s="106" t="s">
        <v>1218</v>
      </c>
      <c r="AG254" s="106" t="s">
        <v>1933</v>
      </c>
      <c r="AH254" s="106" t="s">
        <v>3471</v>
      </c>
      <c r="AI254" s="106"/>
      <c r="AJ254" s="106" t="s">
        <v>1411</v>
      </c>
      <c r="AK254" s="106" t="s">
        <v>3460</v>
      </c>
      <c r="AL254" s="106" t="s">
        <v>3472</v>
      </c>
      <c r="AM254" s="106"/>
      <c r="AN254" s="106" t="s">
        <v>1305</v>
      </c>
      <c r="AO254" s="106"/>
      <c r="AP254" s="106"/>
      <c r="AQ254" s="106"/>
      <c r="AR254" s="106"/>
      <c r="AS254" s="106"/>
      <c r="AT254" s="106"/>
      <c r="AU254" s="106"/>
      <c r="AV254" s="106"/>
      <c r="AW254" s="106">
        <v>15.48</v>
      </c>
      <c r="AX254" s="106">
        <v>15.48</v>
      </c>
      <c r="AY254" s="106">
        <v>29069</v>
      </c>
      <c r="AZ254" s="47">
        <f t="shared" si="90"/>
        <v>29069</v>
      </c>
      <c r="BA254" s="47" t="str">
        <f t="shared" si="81"/>
        <v>120/160 YR</v>
      </c>
      <c r="BB254" s="43">
        <f t="shared" si="91"/>
        <v>12</v>
      </c>
      <c r="BC254" s="43" t="str">
        <f t="shared" si="82"/>
        <v>08:04:29</v>
      </c>
      <c r="BD254" s="43">
        <f t="shared" si="83"/>
        <v>145</v>
      </c>
      <c r="BE254" s="48">
        <f t="shared" si="84"/>
        <v>-88.416666666666671</v>
      </c>
      <c r="BF254" s="49">
        <f t="shared" si="85"/>
        <v>181.58333333333331</v>
      </c>
      <c r="BG254" s="43" t="str">
        <f t="shared" si="86"/>
        <v>CRISTOBAL LARRAIN ARJONA</v>
      </c>
      <c r="BH254" s="43" t="str">
        <f t="shared" si="87"/>
        <v>CRISTOBAL LARRAIN ARJONA - SI PADME</v>
      </c>
      <c r="BI254" s="43" t="str">
        <f>VLOOKUP(BG254,Equipos!$A$2:$B$105,2,0)</f>
        <v>EL QUILLAY</v>
      </c>
      <c r="BJ254" s="43" t="str">
        <f t="shared" si="88"/>
        <v>06:36:04</v>
      </c>
      <c r="BK254" s="43" t="e">
        <f>VLOOKUP(BG254,'Base Jinetes FEI'!$M$5:$N$341,2,0)</f>
        <v>#N/A</v>
      </c>
      <c r="BL254" s="43" t="e">
        <f>VLOOKUP(BG254,'Base Jinetes FEI'!$M$5:$O$341,3,0)</f>
        <v>#N/A</v>
      </c>
      <c r="BN254" s="43">
        <f t="shared" si="89"/>
        <v>1</v>
      </c>
      <c r="BO254" s="43">
        <v>254</v>
      </c>
    </row>
    <row r="255" spans="1:67" ht="14.4" customHeight="1" x14ac:dyDescent="0.3">
      <c r="A255" s="43" t="str">
        <f t="shared" si="92"/>
        <v>LLAYLLAY 19 III</v>
      </c>
      <c r="B255" s="43" t="str">
        <f t="shared" si="92"/>
        <v>FEI</v>
      </c>
      <c r="C255" s="43">
        <f t="shared" si="92"/>
        <v>120</v>
      </c>
      <c r="D255" s="43">
        <f t="shared" si="92"/>
        <v>125</v>
      </c>
      <c r="E255" s="43" t="str">
        <f t="shared" si="92"/>
        <v>YR</v>
      </c>
      <c r="F255" s="106" t="s">
        <v>122</v>
      </c>
      <c r="G255" s="106" t="s">
        <v>105</v>
      </c>
      <c r="H255" s="106" t="s">
        <v>96</v>
      </c>
      <c r="I255" s="106" t="s">
        <v>96</v>
      </c>
      <c r="J255" s="106" t="s">
        <v>1101</v>
      </c>
      <c r="K255" s="106" t="s">
        <v>1339</v>
      </c>
      <c r="L255" s="106" t="s">
        <v>139</v>
      </c>
      <c r="M255" s="106" t="s">
        <v>450</v>
      </c>
      <c r="N255" s="106" t="s">
        <v>451</v>
      </c>
      <c r="O255" s="106"/>
      <c r="P255" s="106" t="s">
        <v>96</v>
      </c>
      <c r="Q255" s="106"/>
      <c r="R255" s="106" t="s">
        <v>96</v>
      </c>
      <c r="S255" s="106" t="s">
        <v>97</v>
      </c>
      <c r="T255" s="106" t="s">
        <v>96</v>
      </c>
      <c r="U255" s="106" t="s">
        <v>3473</v>
      </c>
      <c r="V255" s="106" t="s">
        <v>3474</v>
      </c>
      <c r="W255" s="106"/>
      <c r="X255" s="106" t="s">
        <v>3475</v>
      </c>
      <c r="Y255" s="106" t="s">
        <v>3476</v>
      </c>
      <c r="Z255" s="106" t="s">
        <v>3477</v>
      </c>
      <c r="AA255" s="106"/>
      <c r="AB255" s="106" t="s">
        <v>3478</v>
      </c>
      <c r="AC255" s="106" t="s">
        <v>496</v>
      </c>
      <c r="AD255" s="106" t="s">
        <v>3479</v>
      </c>
      <c r="AE255" s="106"/>
      <c r="AF255" s="106" t="s">
        <v>1381</v>
      </c>
      <c r="AG255" s="106" t="s">
        <v>285</v>
      </c>
      <c r="AH255" s="106" t="s">
        <v>3480</v>
      </c>
      <c r="AI255" s="106" t="s">
        <v>272</v>
      </c>
      <c r="AJ255" s="106" t="s">
        <v>3481</v>
      </c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>
        <v>16.27</v>
      </c>
      <c r="AX255" s="106">
        <v>16.27</v>
      </c>
      <c r="AY255" s="106">
        <v>23011</v>
      </c>
      <c r="AZ255" s="47" t="str">
        <f t="shared" si="90"/>
        <v>NA</v>
      </c>
      <c r="BA255" s="47" t="str">
        <f t="shared" si="81"/>
        <v>120/160 YR</v>
      </c>
      <c r="BB255" s="43" t="str">
        <f>IF(G255="R",RANK(AZ255,$AZ$239:$AZ$260,1), "NA")</f>
        <v>NA</v>
      </c>
      <c r="BC255" s="43" t="str">
        <f t="shared" si="82"/>
        <v>NA</v>
      </c>
      <c r="BD255" s="43">
        <f t="shared" si="83"/>
        <v>0</v>
      </c>
      <c r="BE255" s="48" t="e">
        <f t="shared" si="84"/>
        <v>#VALUE!</v>
      </c>
      <c r="BF255" s="49">
        <f t="shared" si="85"/>
        <v>0</v>
      </c>
      <c r="BG255" s="43" t="str">
        <f t="shared" si="86"/>
        <v>VICENTE  LARRAIN ARJONA</v>
      </c>
      <c r="BH255" s="43" t="str">
        <f t="shared" si="87"/>
        <v>VICENTE  LARRAIN ARJONA - SOLOPETE</v>
      </c>
      <c r="BI255" s="43" t="str">
        <f>VLOOKUP(BG255,Equipos!$A$2:$B$105,2,0)</f>
        <v>EL QUILLAY</v>
      </c>
      <c r="BJ255" s="43" t="str">
        <f t="shared" si="88"/>
        <v>06:36:04</v>
      </c>
      <c r="BK255" s="43" t="e">
        <f>VLOOKUP(BG255,'Base Jinetes FEI'!$M$5:$N$341,2,0)</f>
        <v>#N/A</v>
      </c>
      <c r="BL255" s="43" t="e">
        <f>VLOOKUP(BG255,'Base Jinetes FEI'!$M$5:$O$341,3,0)</f>
        <v>#N/A</v>
      </c>
      <c r="BN255" s="43">
        <f t="shared" si="89"/>
        <v>0</v>
      </c>
      <c r="BO255" s="43">
        <v>255</v>
      </c>
    </row>
    <row r="256" spans="1:67" ht="14.4" customHeight="1" x14ac:dyDescent="0.3">
      <c r="A256" s="43" t="str">
        <f t="shared" si="92"/>
        <v>LLAYLLAY 19 III</v>
      </c>
      <c r="B256" s="43" t="str">
        <f t="shared" si="92"/>
        <v>FEI</v>
      </c>
      <c r="C256" s="43">
        <f t="shared" si="92"/>
        <v>120</v>
      </c>
      <c r="D256" s="43">
        <f t="shared" si="92"/>
        <v>125</v>
      </c>
      <c r="E256" s="43" t="str">
        <f t="shared" si="92"/>
        <v>YR</v>
      </c>
      <c r="F256" s="106" t="s">
        <v>123</v>
      </c>
      <c r="G256" s="106" t="s">
        <v>105</v>
      </c>
      <c r="H256" s="106" t="s">
        <v>96</v>
      </c>
      <c r="I256" s="106" t="s">
        <v>96</v>
      </c>
      <c r="J256" s="106" t="s">
        <v>1078</v>
      </c>
      <c r="K256" s="106" t="s">
        <v>192</v>
      </c>
      <c r="L256" s="106" t="s">
        <v>142</v>
      </c>
      <c r="M256" s="106" t="s">
        <v>3482</v>
      </c>
      <c r="N256" s="106" t="s">
        <v>3483</v>
      </c>
      <c r="O256" s="106"/>
      <c r="P256" s="106" t="s">
        <v>96</v>
      </c>
      <c r="Q256" s="106"/>
      <c r="R256" s="106" t="s">
        <v>96</v>
      </c>
      <c r="S256" s="106" t="s">
        <v>97</v>
      </c>
      <c r="T256" s="106" t="s">
        <v>96</v>
      </c>
      <c r="U256" s="106" t="s">
        <v>278</v>
      </c>
      <c r="V256" s="106" t="s">
        <v>3484</v>
      </c>
      <c r="W256" s="106"/>
      <c r="X256" s="106" t="s">
        <v>2267</v>
      </c>
      <c r="Y256" s="106" t="s">
        <v>3485</v>
      </c>
      <c r="Z256" s="106" t="s">
        <v>3486</v>
      </c>
      <c r="AA256" s="106"/>
      <c r="AB256" s="106" t="s">
        <v>3404</v>
      </c>
      <c r="AC256" s="106" t="s">
        <v>612</v>
      </c>
      <c r="AD256" s="106" t="s">
        <v>3487</v>
      </c>
      <c r="AE256" s="106"/>
      <c r="AF256" s="106" t="s">
        <v>1274</v>
      </c>
      <c r="AG256" s="106" t="s">
        <v>3488</v>
      </c>
      <c r="AH256" s="106" t="s">
        <v>1062</v>
      </c>
      <c r="AI256" s="106" t="s">
        <v>266</v>
      </c>
      <c r="AJ256" s="106" t="s">
        <v>1362</v>
      </c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>
        <v>16.260000000000002</v>
      </c>
      <c r="AX256" s="106">
        <v>16.260000000000002</v>
      </c>
      <c r="AY256" s="106">
        <v>23029</v>
      </c>
      <c r="AZ256" s="47" t="str">
        <f t="shared" si="90"/>
        <v>NA</v>
      </c>
      <c r="BA256" s="47" t="str">
        <f t="shared" si="81"/>
        <v>120/160 YR</v>
      </c>
      <c r="BB256" s="43" t="str">
        <f t="shared" si="91"/>
        <v>NA</v>
      </c>
      <c r="BC256" s="43" t="str">
        <f t="shared" si="82"/>
        <v>NA</v>
      </c>
      <c r="BD256" s="43">
        <f t="shared" si="83"/>
        <v>0</v>
      </c>
      <c r="BE256" s="48" t="e">
        <f t="shared" si="84"/>
        <v>#VALUE!</v>
      </c>
      <c r="BF256" s="49">
        <f t="shared" si="85"/>
        <v>0</v>
      </c>
      <c r="BG256" s="43" t="str">
        <f t="shared" si="86"/>
        <v>BORJA MAYOL</v>
      </c>
      <c r="BH256" s="43" t="str">
        <f t="shared" si="87"/>
        <v>BORJA MAYOL - PETRA</v>
      </c>
      <c r="BI256" s="43" t="e">
        <f>VLOOKUP(BG256,Equipos!$A$2:$B$105,2,0)</f>
        <v>#N/A</v>
      </c>
      <c r="BJ256" s="43" t="str">
        <f t="shared" si="88"/>
        <v>06:36:04</v>
      </c>
      <c r="BK256" s="43" t="e">
        <f>VLOOKUP(BG256,'Base Jinetes FEI'!$M$5:$N$341,2,0)</f>
        <v>#N/A</v>
      </c>
      <c r="BL256" s="43" t="e">
        <f>VLOOKUP(BG256,'Base Jinetes FEI'!$M$5:$O$341,3,0)</f>
        <v>#N/A</v>
      </c>
      <c r="BN256" s="43">
        <f t="shared" si="89"/>
        <v>0</v>
      </c>
      <c r="BO256" s="43">
        <v>256</v>
      </c>
    </row>
    <row r="257" spans="1:67" ht="14.4" customHeight="1" x14ac:dyDescent="0.3">
      <c r="A257" s="43" t="str">
        <f t="shared" ref="A257:E272" si="93">A256</f>
        <v>LLAYLLAY 19 III</v>
      </c>
      <c r="B257" s="43" t="str">
        <f t="shared" si="93"/>
        <v>FEI</v>
      </c>
      <c r="C257" s="43">
        <f t="shared" si="93"/>
        <v>120</v>
      </c>
      <c r="D257" s="43">
        <f t="shared" si="93"/>
        <v>125</v>
      </c>
      <c r="E257" s="43" t="str">
        <f t="shared" si="93"/>
        <v>YR</v>
      </c>
      <c r="F257" s="106" t="s">
        <v>94</v>
      </c>
      <c r="G257" s="106" t="s">
        <v>105</v>
      </c>
      <c r="H257" s="106" t="s">
        <v>96</v>
      </c>
      <c r="I257" s="106" t="s">
        <v>96</v>
      </c>
      <c r="J257" s="106" t="s">
        <v>1076</v>
      </c>
      <c r="K257" s="106" t="s">
        <v>141</v>
      </c>
      <c r="L257" s="106" t="s">
        <v>1352</v>
      </c>
      <c r="M257" s="106" t="s">
        <v>3489</v>
      </c>
      <c r="N257" s="106" t="s">
        <v>3490</v>
      </c>
      <c r="O257" s="106"/>
      <c r="P257" s="106" t="s">
        <v>96</v>
      </c>
      <c r="Q257" s="106"/>
      <c r="R257" s="106" t="s">
        <v>96</v>
      </c>
      <c r="S257" s="106" t="s">
        <v>97</v>
      </c>
      <c r="T257" s="106" t="s">
        <v>96</v>
      </c>
      <c r="U257" s="106" t="s">
        <v>3491</v>
      </c>
      <c r="V257" s="106" t="s">
        <v>2363</v>
      </c>
      <c r="W257" s="106"/>
      <c r="X257" s="106" t="s">
        <v>3492</v>
      </c>
      <c r="Y257" s="106" t="s">
        <v>3493</v>
      </c>
      <c r="Z257" s="106" t="s">
        <v>3494</v>
      </c>
      <c r="AA257" s="106"/>
      <c r="AB257" s="106" t="s">
        <v>1538</v>
      </c>
      <c r="AC257" s="106" t="s">
        <v>875</v>
      </c>
      <c r="AD257" s="106" t="s">
        <v>3351</v>
      </c>
      <c r="AE257" s="106" t="s">
        <v>266</v>
      </c>
      <c r="AF257" s="106" t="s">
        <v>1483</v>
      </c>
      <c r="AG257" s="106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>
        <v>16.399999999999999</v>
      </c>
      <c r="AX257" s="106">
        <v>16.399999999999999</v>
      </c>
      <c r="AY257" s="106">
        <v>18440</v>
      </c>
      <c r="AZ257" s="47" t="str">
        <f t="shared" si="90"/>
        <v>NA</v>
      </c>
      <c r="BA257" s="47" t="str">
        <f t="shared" si="81"/>
        <v>120/160 YR</v>
      </c>
      <c r="BB257" s="43" t="str">
        <f t="shared" si="91"/>
        <v>NA</v>
      </c>
      <c r="BC257" s="43" t="str">
        <f t="shared" si="82"/>
        <v>NA</v>
      </c>
      <c r="BD257" s="43">
        <f t="shared" si="83"/>
        <v>0</v>
      </c>
      <c r="BE257" s="48" t="e">
        <f t="shared" si="84"/>
        <v>#VALUE!</v>
      </c>
      <c r="BF257" s="49">
        <f t="shared" si="85"/>
        <v>0</v>
      </c>
      <c r="BG257" s="43" t="str">
        <f t="shared" si="86"/>
        <v>VICENTE MAYOL LARRAIN</v>
      </c>
      <c r="BH257" s="43" t="str">
        <f t="shared" si="87"/>
        <v>VICENTE MAYOL LARRAIN - PESVERANCIA VUELTO</v>
      </c>
      <c r="BI257" s="43" t="e">
        <f>VLOOKUP(BG257,Equipos!$A$2:$B$105,2,0)</f>
        <v>#N/A</v>
      </c>
      <c r="BJ257" s="43" t="str">
        <f t="shared" si="88"/>
        <v>06:36:04</v>
      </c>
      <c r="BK257" s="43" t="e">
        <f>VLOOKUP(BG257,'Base Jinetes FEI'!$M$5:$N$341,2,0)</f>
        <v>#N/A</v>
      </c>
      <c r="BL257" s="43" t="e">
        <f>VLOOKUP(BG257,'Base Jinetes FEI'!$M$5:$O$341,3,0)</f>
        <v>#N/A</v>
      </c>
      <c r="BN257" s="43">
        <f t="shared" si="89"/>
        <v>0</v>
      </c>
      <c r="BO257" s="43">
        <v>257</v>
      </c>
    </row>
    <row r="258" spans="1:67" ht="14.4" customHeight="1" x14ac:dyDescent="0.3">
      <c r="A258" s="43" t="str">
        <f t="shared" si="93"/>
        <v>LLAYLLAY 19 III</v>
      </c>
      <c r="B258" s="43" t="str">
        <f t="shared" si="93"/>
        <v>FEI</v>
      </c>
      <c r="C258" s="43">
        <f t="shared" si="93"/>
        <v>120</v>
      </c>
      <c r="D258" s="43">
        <f t="shared" si="93"/>
        <v>125</v>
      </c>
      <c r="E258" s="43" t="str">
        <f t="shared" si="93"/>
        <v>YR</v>
      </c>
      <c r="F258" s="106" t="s">
        <v>125</v>
      </c>
      <c r="G258" s="106" t="s">
        <v>105</v>
      </c>
      <c r="H258" s="106" t="s">
        <v>96</v>
      </c>
      <c r="I258" s="106" t="s">
        <v>96</v>
      </c>
      <c r="J258" s="106" t="s">
        <v>1530</v>
      </c>
      <c r="K258" s="106" t="s">
        <v>427</v>
      </c>
      <c r="L258" s="106" t="s">
        <v>428</v>
      </c>
      <c r="M258" s="106" t="s">
        <v>399</v>
      </c>
      <c r="N258" s="106" t="s">
        <v>400</v>
      </c>
      <c r="O258" s="106"/>
      <c r="P258" s="106" t="s">
        <v>96</v>
      </c>
      <c r="Q258" s="106"/>
      <c r="R258" s="106" t="s">
        <v>96</v>
      </c>
      <c r="S258" s="106" t="s">
        <v>97</v>
      </c>
      <c r="T258" s="106" t="s">
        <v>96</v>
      </c>
      <c r="U258" s="106" t="s">
        <v>2692</v>
      </c>
      <c r="V258" s="106" t="s">
        <v>3495</v>
      </c>
      <c r="W258" s="106"/>
      <c r="X258" s="106" t="s">
        <v>3496</v>
      </c>
      <c r="Y258" s="106" t="s">
        <v>1163</v>
      </c>
      <c r="Z258" s="106" t="s">
        <v>3497</v>
      </c>
      <c r="AA258" s="106"/>
      <c r="AB258" s="106" t="s">
        <v>3498</v>
      </c>
      <c r="AC258" s="106" t="s">
        <v>3499</v>
      </c>
      <c r="AD258" s="106" t="s">
        <v>868</v>
      </c>
      <c r="AE258" s="106" t="s">
        <v>272</v>
      </c>
      <c r="AF258" s="106" t="s">
        <v>3500</v>
      </c>
      <c r="AG258" s="106"/>
      <c r="AH258" s="106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>
        <v>15.57</v>
      </c>
      <c r="AX258" s="106">
        <v>15.57</v>
      </c>
      <c r="AY258" s="106">
        <v>19424</v>
      </c>
      <c r="AZ258" s="47" t="str">
        <f t="shared" si="90"/>
        <v>NA</v>
      </c>
      <c r="BA258" s="47" t="str">
        <f t="shared" si="81"/>
        <v>120/160 YR</v>
      </c>
      <c r="BB258" s="43" t="str">
        <f t="shared" si="91"/>
        <v>NA</v>
      </c>
      <c r="BC258" s="43" t="str">
        <f t="shared" si="82"/>
        <v>NA</v>
      </c>
      <c r="BD258" s="43">
        <f t="shared" si="83"/>
        <v>0</v>
      </c>
      <c r="BE258" s="48" t="e">
        <f t="shared" si="84"/>
        <v>#VALUE!</v>
      </c>
      <c r="BF258" s="49">
        <f t="shared" si="85"/>
        <v>0</v>
      </c>
      <c r="BG258" s="43" t="str">
        <f t="shared" si="86"/>
        <v>FLORENCIA CATALINA CERPA VERA</v>
      </c>
      <c r="BH258" s="43" t="str">
        <f t="shared" si="87"/>
        <v>FLORENCIA CATALINA CERPA VERA - ZORRITO</v>
      </c>
      <c r="BI258" s="43" t="e">
        <f>VLOOKUP(BG258,Equipos!$A$2:$B$105,2,0)</f>
        <v>#N/A</v>
      </c>
      <c r="BJ258" s="43" t="str">
        <f t="shared" si="88"/>
        <v>06:36:04</v>
      </c>
      <c r="BK258" s="43" t="e">
        <f>VLOOKUP(BG258,'Base Jinetes FEI'!$M$5:$N$341,2,0)</f>
        <v>#N/A</v>
      </c>
      <c r="BL258" s="43" t="e">
        <f>VLOOKUP(BG258,'Base Jinetes FEI'!$M$5:$O$341,3,0)</f>
        <v>#N/A</v>
      </c>
      <c r="BN258" s="43">
        <f t="shared" si="89"/>
        <v>0</v>
      </c>
      <c r="BO258" s="43">
        <v>258</v>
      </c>
    </row>
    <row r="259" spans="1:67" ht="14.4" customHeight="1" x14ac:dyDescent="0.3">
      <c r="A259" s="43" t="str">
        <f t="shared" si="93"/>
        <v>LLAYLLAY 19 III</v>
      </c>
      <c r="B259" s="43" t="str">
        <f t="shared" si="93"/>
        <v>FEI</v>
      </c>
      <c r="C259" s="43">
        <f t="shared" si="93"/>
        <v>120</v>
      </c>
      <c r="D259" s="43">
        <f t="shared" si="93"/>
        <v>125</v>
      </c>
      <c r="E259" s="43" t="str">
        <f t="shared" si="93"/>
        <v>YR</v>
      </c>
      <c r="F259" s="106" t="s">
        <v>128</v>
      </c>
      <c r="G259" s="106" t="s">
        <v>105</v>
      </c>
      <c r="H259" s="106" t="s">
        <v>96</v>
      </c>
      <c r="I259" s="106" t="s">
        <v>96</v>
      </c>
      <c r="J259" s="106" t="s">
        <v>2461</v>
      </c>
      <c r="K259" s="106" t="s">
        <v>886</v>
      </c>
      <c r="L259" s="106" t="s">
        <v>887</v>
      </c>
      <c r="M259" s="106" t="s">
        <v>714</v>
      </c>
      <c r="N259" s="106" t="s">
        <v>715</v>
      </c>
      <c r="O259" s="106"/>
      <c r="P259" s="106" t="s">
        <v>96</v>
      </c>
      <c r="Q259" s="106"/>
      <c r="R259" s="106" t="s">
        <v>96</v>
      </c>
      <c r="S259" s="106" t="s">
        <v>97</v>
      </c>
      <c r="T259" s="106" t="s">
        <v>96</v>
      </c>
      <c r="U259" s="106" t="s">
        <v>520</v>
      </c>
      <c r="V259" s="106" t="s">
        <v>3501</v>
      </c>
      <c r="W259" s="106" t="s">
        <v>266</v>
      </c>
      <c r="X259" s="106" t="s">
        <v>3502</v>
      </c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>
        <v>15.32</v>
      </c>
      <c r="AX259" s="106">
        <v>15.32</v>
      </c>
      <c r="AY259" s="106">
        <v>8226</v>
      </c>
      <c r="AZ259" s="47" t="str">
        <f t="shared" si="90"/>
        <v>NA</v>
      </c>
      <c r="BA259" s="47" t="str">
        <f t="shared" si="81"/>
        <v>120/160 YR</v>
      </c>
      <c r="BB259" s="43" t="str">
        <f t="shared" si="91"/>
        <v>NA</v>
      </c>
      <c r="BC259" s="43" t="str">
        <f t="shared" si="82"/>
        <v>NA</v>
      </c>
      <c r="BD259" s="43">
        <f t="shared" si="83"/>
        <v>0</v>
      </c>
      <c r="BE259" s="48" t="e">
        <f t="shared" si="84"/>
        <v>#VALUE!</v>
      </c>
      <c r="BF259" s="49">
        <f t="shared" si="85"/>
        <v>0</v>
      </c>
      <c r="BG259" s="43" t="str">
        <f t="shared" si="86"/>
        <v>PAULINO RIOS MORAGA</v>
      </c>
      <c r="BH259" s="43" t="str">
        <f t="shared" si="87"/>
        <v>PAULINO RIOS MORAGA - PENELOPE</v>
      </c>
      <c r="BI259" s="43" t="e">
        <f>VLOOKUP(BG259,Equipos!$A$2:$B$105,2,0)</f>
        <v>#N/A</v>
      </c>
      <c r="BJ259" s="43" t="str">
        <f t="shared" si="88"/>
        <v>06:36:04</v>
      </c>
      <c r="BK259" s="43" t="e">
        <f>VLOOKUP(BG259,'Base Jinetes FEI'!$M$5:$N$341,2,0)</f>
        <v>#N/A</v>
      </c>
      <c r="BL259" s="43" t="e">
        <f>VLOOKUP(BG259,'Base Jinetes FEI'!$M$5:$O$341,3,0)</f>
        <v>#N/A</v>
      </c>
      <c r="BN259" s="43">
        <f t="shared" si="89"/>
        <v>0</v>
      </c>
      <c r="BO259" s="43">
        <v>259</v>
      </c>
    </row>
    <row r="260" spans="1:67" ht="14.4" customHeight="1" x14ac:dyDescent="0.3">
      <c r="A260" s="43" t="str">
        <f t="shared" si="93"/>
        <v>LLAYLLAY 19 III</v>
      </c>
      <c r="B260" s="43" t="str">
        <f t="shared" si="93"/>
        <v>FEI</v>
      </c>
      <c r="C260" s="43">
        <f t="shared" si="93"/>
        <v>120</v>
      </c>
      <c r="D260" s="43">
        <f t="shared" si="93"/>
        <v>125</v>
      </c>
      <c r="E260" s="43" t="str">
        <f t="shared" si="93"/>
        <v>YR</v>
      </c>
      <c r="F260" s="106" t="s">
        <v>129</v>
      </c>
      <c r="G260" s="106" t="s">
        <v>105</v>
      </c>
      <c r="H260" s="106" t="s">
        <v>96</v>
      </c>
      <c r="I260" s="106" t="s">
        <v>96</v>
      </c>
      <c r="J260" s="106" t="s">
        <v>1086</v>
      </c>
      <c r="K260" s="106" t="s">
        <v>164</v>
      </c>
      <c r="L260" s="106" t="s">
        <v>202</v>
      </c>
      <c r="M260" s="106" t="s">
        <v>3503</v>
      </c>
      <c r="N260" s="106" t="s">
        <v>3504</v>
      </c>
      <c r="O260" s="106"/>
      <c r="P260" s="106" t="s">
        <v>96</v>
      </c>
      <c r="Q260" s="106"/>
      <c r="R260" s="106" t="s">
        <v>96</v>
      </c>
      <c r="S260" s="106" t="s">
        <v>97</v>
      </c>
      <c r="T260" s="106" t="s">
        <v>96</v>
      </c>
      <c r="U260" s="106" t="s">
        <v>648</v>
      </c>
      <c r="V260" s="106" t="s">
        <v>3505</v>
      </c>
      <c r="W260" s="106" t="s">
        <v>2329</v>
      </c>
      <c r="X260" s="106" t="s">
        <v>3506</v>
      </c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06"/>
      <c r="AI260" s="106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  <c r="AV260" s="106"/>
      <c r="AW260" s="106">
        <v>14.48</v>
      </c>
      <c r="AX260" s="106">
        <v>14.48</v>
      </c>
      <c r="AY260" s="106">
        <v>8702</v>
      </c>
      <c r="AZ260" s="47" t="str">
        <f t="shared" si="90"/>
        <v>NA</v>
      </c>
      <c r="BA260" s="47" t="str">
        <f t="shared" si="81"/>
        <v>120/160 YR</v>
      </c>
      <c r="BB260" s="43" t="str">
        <f t="shared" si="91"/>
        <v>NA</v>
      </c>
      <c r="BC260" s="43" t="str">
        <f t="shared" si="82"/>
        <v>NA</v>
      </c>
      <c r="BD260" s="43">
        <f t="shared" si="83"/>
        <v>0</v>
      </c>
      <c r="BE260" s="48" t="e">
        <f t="shared" si="84"/>
        <v>#VALUE!</v>
      </c>
      <c r="BF260" s="49">
        <f t="shared" si="85"/>
        <v>0</v>
      </c>
      <c r="BG260" s="43" t="str">
        <f t="shared" si="86"/>
        <v>FLORENCIA CARDONE ALMARZA</v>
      </c>
      <c r="BH260" s="43" t="str">
        <f t="shared" si="87"/>
        <v>FLORENCIA CARDONE ALMARZA - VIUDA NEGRA</v>
      </c>
      <c r="BI260" s="43" t="e">
        <f>VLOOKUP(BG260,Equipos!$A$2:$B$105,2,0)</f>
        <v>#N/A</v>
      </c>
      <c r="BJ260" s="43" t="str">
        <f t="shared" si="88"/>
        <v>06:36:04</v>
      </c>
      <c r="BK260" s="43" t="e">
        <f>VLOOKUP(BG260,'Base Jinetes FEI'!$M$5:$N$341,2,0)</f>
        <v>#N/A</v>
      </c>
      <c r="BL260" s="43" t="e">
        <f>VLOOKUP(BG260,'Base Jinetes FEI'!$M$5:$O$341,3,0)</f>
        <v>#N/A</v>
      </c>
      <c r="BN260" s="43">
        <f t="shared" si="89"/>
        <v>0</v>
      </c>
      <c r="BO260" s="43">
        <v>260</v>
      </c>
    </row>
    <row r="261" spans="1:67" ht="14.4" customHeight="1" x14ac:dyDescent="0.3">
      <c r="A261" s="43" t="str">
        <f t="shared" si="93"/>
        <v>LLAYLLAY 19 III</v>
      </c>
      <c r="B261" s="43" t="str">
        <f t="shared" si="93"/>
        <v>FEI</v>
      </c>
      <c r="C261" s="43">
        <v>80</v>
      </c>
      <c r="D261" s="43">
        <v>84</v>
      </c>
      <c r="E261" s="43" t="s">
        <v>51</v>
      </c>
      <c r="F261" s="106" t="s">
        <v>106</v>
      </c>
      <c r="G261" s="106" t="s">
        <v>95</v>
      </c>
      <c r="H261" s="106" t="s">
        <v>96</v>
      </c>
      <c r="I261" s="106" t="s">
        <v>96</v>
      </c>
      <c r="J261" s="106">
        <v>10118325</v>
      </c>
      <c r="K261" s="106" t="s">
        <v>170</v>
      </c>
      <c r="L261" s="106" t="s">
        <v>1373</v>
      </c>
      <c r="M261" s="106" t="s">
        <v>3507</v>
      </c>
      <c r="N261" s="106" t="s">
        <v>3508</v>
      </c>
      <c r="O261" s="106"/>
      <c r="P261" s="106" t="s">
        <v>96</v>
      </c>
      <c r="Q261" s="106"/>
      <c r="R261" s="106" t="s">
        <v>96</v>
      </c>
      <c r="S261" s="106" t="s">
        <v>97</v>
      </c>
      <c r="T261" s="106" t="s">
        <v>96</v>
      </c>
      <c r="U261" s="106" t="s">
        <v>3509</v>
      </c>
      <c r="V261" s="106" t="s">
        <v>3510</v>
      </c>
      <c r="W261" s="106"/>
      <c r="X261" s="106" t="s">
        <v>1399</v>
      </c>
      <c r="Y261" s="106" t="s">
        <v>1300</v>
      </c>
      <c r="Z261" s="106" t="s">
        <v>3511</v>
      </c>
      <c r="AA261" s="106"/>
      <c r="AB261" s="106" t="s">
        <v>1539</v>
      </c>
      <c r="AC261" s="106" t="s">
        <v>3512</v>
      </c>
      <c r="AD261" s="106" t="s">
        <v>3513</v>
      </c>
      <c r="AE261" s="106"/>
      <c r="AF261" s="106" t="s">
        <v>1248</v>
      </c>
      <c r="AG261" s="106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>
        <v>20.03</v>
      </c>
      <c r="AX261" s="106">
        <v>20.03</v>
      </c>
      <c r="AY261" s="106">
        <v>15098</v>
      </c>
      <c r="AZ261" s="47">
        <f t="shared" si="90"/>
        <v>15098</v>
      </c>
      <c r="BA261" s="47" t="str">
        <f t="shared" si="81"/>
        <v>80 AD</v>
      </c>
      <c r="BB261" s="43">
        <f>IF(G261="R",RANK(AZ261,$AZ$261:$AZ$294,1), "NA")</f>
        <v>2</v>
      </c>
      <c r="BC261" s="43" t="str">
        <f t="shared" si="82"/>
        <v>04:11:38</v>
      </c>
      <c r="BD261" s="43">
        <f t="shared" si="83"/>
        <v>195</v>
      </c>
      <c r="BE261" s="48">
        <f t="shared" si="84"/>
        <v>-0.98333333333333328</v>
      </c>
      <c r="BF261" s="49">
        <f t="shared" si="85"/>
        <v>278.01666666666665</v>
      </c>
      <c r="BG261" s="43" t="str">
        <f t="shared" si="86"/>
        <v>MATIAS ALAMOS</v>
      </c>
      <c r="BH261" s="43" t="str">
        <f t="shared" si="87"/>
        <v>MATIAS ALAMOS - CL KATANA</v>
      </c>
      <c r="BI261" s="43" t="str">
        <f>VLOOKUP(BG261,Equipos!$A$2:$B$105,2,0)</f>
        <v>EL MOLINO A</v>
      </c>
      <c r="BJ261" s="43" t="str">
        <f t="shared" ref="BJ261:BJ272" si="94">BJ262</f>
        <v>04:10:39</v>
      </c>
      <c r="BK261" s="43" t="e">
        <f>VLOOKUP(BG261,'Base Jinetes FEI'!$M$5:$N$341,2,0)</f>
        <v>#N/A</v>
      </c>
      <c r="BL261" s="43" t="e">
        <f>VLOOKUP(BG261,'Base Jinetes FEI'!$M$5:$O$341,3,0)</f>
        <v>#N/A</v>
      </c>
      <c r="BN261" s="43">
        <f t="shared" si="89"/>
        <v>1</v>
      </c>
      <c r="BO261" s="43">
        <v>261</v>
      </c>
    </row>
    <row r="262" spans="1:67" ht="14.4" customHeight="1" x14ac:dyDescent="0.3">
      <c r="A262" s="43" t="str">
        <f t="shared" si="93"/>
        <v>LLAYLLAY 19 III</v>
      </c>
      <c r="B262" s="43" t="str">
        <f t="shared" si="93"/>
        <v>FEI</v>
      </c>
      <c r="C262" s="43">
        <f t="shared" si="93"/>
        <v>80</v>
      </c>
      <c r="D262" s="43">
        <f t="shared" si="93"/>
        <v>84</v>
      </c>
      <c r="E262" s="43" t="str">
        <f t="shared" si="93"/>
        <v>AD</v>
      </c>
      <c r="F262" s="106" t="s">
        <v>107</v>
      </c>
      <c r="G262" s="106" t="s">
        <v>95</v>
      </c>
      <c r="H262" s="106" t="s">
        <v>96</v>
      </c>
      <c r="I262" s="106" t="s">
        <v>96</v>
      </c>
      <c r="J262" s="106" t="s">
        <v>1137</v>
      </c>
      <c r="K262" s="106" t="s">
        <v>213</v>
      </c>
      <c r="L262" s="106" t="s">
        <v>214</v>
      </c>
      <c r="M262" s="106" t="s">
        <v>2479</v>
      </c>
      <c r="N262" s="106" t="s">
        <v>2480</v>
      </c>
      <c r="O262" s="106"/>
      <c r="P262" s="106" t="s">
        <v>96</v>
      </c>
      <c r="Q262" s="106"/>
      <c r="R262" s="106" t="s">
        <v>96</v>
      </c>
      <c r="S262" s="106" t="s">
        <v>97</v>
      </c>
      <c r="T262" s="106" t="s">
        <v>96</v>
      </c>
      <c r="U262" s="106" t="s">
        <v>3514</v>
      </c>
      <c r="V262" s="106" t="s">
        <v>2015</v>
      </c>
      <c r="W262" s="106"/>
      <c r="X262" s="106" t="s">
        <v>1420</v>
      </c>
      <c r="Y262" s="106" t="s">
        <v>605</v>
      </c>
      <c r="Z262" s="106" t="s">
        <v>3515</v>
      </c>
      <c r="AA262" s="106"/>
      <c r="AB262" s="106" t="s">
        <v>2421</v>
      </c>
      <c r="AC262" s="106" t="s">
        <v>3516</v>
      </c>
      <c r="AD262" s="106" t="s">
        <v>3517</v>
      </c>
      <c r="AE262" s="106"/>
      <c r="AF262" s="106" t="s">
        <v>2524</v>
      </c>
      <c r="AG262" s="106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>
        <v>19.62</v>
      </c>
      <c r="AX262" s="106">
        <v>19.62</v>
      </c>
      <c r="AY262" s="106">
        <v>15410</v>
      </c>
      <c r="AZ262" s="47">
        <f t="shared" si="90"/>
        <v>15410</v>
      </c>
      <c r="BA262" s="47" t="str">
        <f t="shared" si="81"/>
        <v>80 AD</v>
      </c>
      <c r="BB262" s="43">
        <f t="shared" ref="BB262:BB294" si="95">IF(G262="R",RANK(AZ262,$AZ$261:$AZ$294,1), "NA")</f>
        <v>3</v>
      </c>
      <c r="BC262" s="43" t="str">
        <f t="shared" si="82"/>
        <v>04:16:50</v>
      </c>
      <c r="BD262" s="43">
        <f t="shared" si="83"/>
        <v>190</v>
      </c>
      <c r="BE262" s="48">
        <f t="shared" si="84"/>
        <v>-6.1833333333333336</v>
      </c>
      <c r="BF262" s="49">
        <f t="shared" si="85"/>
        <v>267.81666666666666</v>
      </c>
      <c r="BG262" s="43" t="str">
        <f t="shared" si="86"/>
        <v>CAROLINE MACKENZIE</v>
      </c>
      <c r="BH262" s="43" t="str">
        <f t="shared" si="87"/>
        <v>CAROLINE MACKENZIE - ABUSIMBEL</v>
      </c>
      <c r="BI262" s="43" t="str">
        <f>VLOOKUP(BG262,Equipos!$A$2:$B$105,2,0)</f>
        <v>LA COMPAÑÍA</v>
      </c>
      <c r="BJ262" s="43" t="str">
        <f t="shared" si="94"/>
        <v>04:10:39</v>
      </c>
      <c r="BK262" s="43" t="e">
        <f>VLOOKUP(BG262,'Base Jinetes FEI'!$M$5:$N$341,2,0)</f>
        <v>#N/A</v>
      </c>
      <c r="BL262" s="43" t="e">
        <f>VLOOKUP(BG262,'Base Jinetes FEI'!$M$5:$O$341,3,0)</f>
        <v>#N/A</v>
      </c>
      <c r="BN262" s="43">
        <f t="shared" si="89"/>
        <v>1</v>
      </c>
      <c r="BO262" s="43">
        <v>262</v>
      </c>
    </row>
    <row r="263" spans="1:67" ht="14.4" customHeight="1" x14ac:dyDescent="0.3">
      <c r="A263" s="43" t="str">
        <f t="shared" si="93"/>
        <v>LLAYLLAY 19 III</v>
      </c>
      <c r="B263" s="43" t="str">
        <f t="shared" si="93"/>
        <v>FEI</v>
      </c>
      <c r="C263" s="43">
        <f t="shared" si="93"/>
        <v>80</v>
      </c>
      <c r="D263" s="43">
        <f t="shared" si="93"/>
        <v>84</v>
      </c>
      <c r="E263" s="43" t="str">
        <f t="shared" si="93"/>
        <v>AD</v>
      </c>
      <c r="F263" s="106" t="s">
        <v>109</v>
      </c>
      <c r="G263" s="106" t="s">
        <v>95</v>
      </c>
      <c r="H263" s="106" t="s">
        <v>96</v>
      </c>
      <c r="I263" s="106" t="s">
        <v>96</v>
      </c>
      <c r="J263" s="106" t="s">
        <v>3518</v>
      </c>
      <c r="K263" s="106" t="s">
        <v>162</v>
      </c>
      <c r="L263" s="106" t="s">
        <v>419</v>
      </c>
      <c r="M263" s="106" t="s">
        <v>3519</v>
      </c>
      <c r="N263" s="106" t="s">
        <v>3520</v>
      </c>
      <c r="O263" s="106"/>
      <c r="P263" s="106" t="s">
        <v>96</v>
      </c>
      <c r="Q263" s="106"/>
      <c r="R263" s="106" t="s">
        <v>96</v>
      </c>
      <c r="S263" s="106" t="s">
        <v>3521</v>
      </c>
      <c r="T263" s="106" t="s">
        <v>96</v>
      </c>
      <c r="U263" s="106" t="s">
        <v>3522</v>
      </c>
      <c r="V263" s="106" t="s">
        <v>3523</v>
      </c>
      <c r="W263" s="106"/>
      <c r="X263" s="106" t="s">
        <v>3524</v>
      </c>
      <c r="Y263" s="106" t="s">
        <v>1150</v>
      </c>
      <c r="Z263" s="106" t="s">
        <v>3525</v>
      </c>
      <c r="AA263" s="106"/>
      <c r="AB263" s="106" t="s">
        <v>1318</v>
      </c>
      <c r="AC263" s="106" t="s">
        <v>3526</v>
      </c>
      <c r="AD263" s="106" t="s">
        <v>3527</v>
      </c>
      <c r="AE263" s="106"/>
      <c r="AF263" s="106" t="s">
        <v>3528</v>
      </c>
      <c r="AG263" s="106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>
        <v>19.5</v>
      </c>
      <c r="AX263" s="106">
        <v>19.5</v>
      </c>
      <c r="AY263" s="106">
        <v>15510</v>
      </c>
      <c r="AZ263" s="47">
        <f t="shared" si="90"/>
        <v>15510</v>
      </c>
      <c r="BA263" s="47" t="str">
        <f t="shared" si="81"/>
        <v>80 AD</v>
      </c>
      <c r="BB263" s="43">
        <f t="shared" si="95"/>
        <v>4</v>
      </c>
      <c r="BC263" s="43" t="str">
        <f t="shared" si="82"/>
        <v>04:18:30</v>
      </c>
      <c r="BD263" s="43">
        <f t="shared" si="83"/>
        <v>185</v>
      </c>
      <c r="BE263" s="48">
        <f t="shared" si="84"/>
        <v>-7.85</v>
      </c>
      <c r="BF263" s="49">
        <f t="shared" si="85"/>
        <v>261.14999999999998</v>
      </c>
      <c r="BG263" s="43" t="str">
        <f t="shared" si="86"/>
        <v>FELIPE YCHPAS ESPINOZA</v>
      </c>
      <c r="BH263" s="43" t="str">
        <f t="shared" si="87"/>
        <v>FELIPE YCHPAS ESPINOZA - AL RAMAL</v>
      </c>
      <c r="BI263" s="43" t="e">
        <f>VLOOKUP(BG263,Equipos!$A$2:$B$105,2,0)</f>
        <v>#N/A</v>
      </c>
      <c r="BJ263" s="43" t="str">
        <f t="shared" si="94"/>
        <v>04:10:39</v>
      </c>
      <c r="BK263" s="43" t="e">
        <f>VLOOKUP(BG263,'Base Jinetes FEI'!$M$5:$N$341,2,0)</f>
        <v>#N/A</v>
      </c>
      <c r="BL263" s="43" t="e">
        <f>VLOOKUP(BG263,'Base Jinetes FEI'!$M$5:$O$341,3,0)</f>
        <v>#N/A</v>
      </c>
      <c r="BN263" s="43">
        <f t="shared" si="89"/>
        <v>1</v>
      </c>
      <c r="BO263" s="43">
        <v>263</v>
      </c>
    </row>
    <row r="264" spans="1:67" ht="14.4" customHeight="1" x14ac:dyDescent="0.3">
      <c r="A264" s="43" t="str">
        <f t="shared" si="93"/>
        <v>LLAYLLAY 19 III</v>
      </c>
      <c r="B264" s="43" t="str">
        <f t="shared" si="93"/>
        <v>FEI</v>
      </c>
      <c r="C264" s="43">
        <f t="shared" si="93"/>
        <v>80</v>
      </c>
      <c r="D264" s="43">
        <f t="shared" si="93"/>
        <v>84</v>
      </c>
      <c r="E264" s="43" t="str">
        <f t="shared" si="93"/>
        <v>AD</v>
      </c>
      <c r="F264" s="106" t="s">
        <v>110</v>
      </c>
      <c r="G264" s="106" t="s">
        <v>95</v>
      </c>
      <c r="H264" s="106" t="s">
        <v>96</v>
      </c>
      <c r="I264" s="106" t="s">
        <v>96</v>
      </c>
      <c r="J264" s="106" t="s">
        <v>1129</v>
      </c>
      <c r="K264" s="106" t="s">
        <v>735</v>
      </c>
      <c r="L264" s="106" t="s">
        <v>736</v>
      </c>
      <c r="M264" s="106" t="s">
        <v>1130</v>
      </c>
      <c r="N264" s="106" t="s">
        <v>230</v>
      </c>
      <c r="O264" s="106"/>
      <c r="P264" s="106" t="s">
        <v>96</v>
      </c>
      <c r="Q264" s="106"/>
      <c r="R264" s="106" t="s">
        <v>96</v>
      </c>
      <c r="S264" s="106" t="s">
        <v>97</v>
      </c>
      <c r="T264" s="106" t="s">
        <v>96</v>
      </c>
      <c r="U264" s="106" t="s">
        <v>3529</v>
      </c>
      <c r="V264" s="106" t="s">
        <v>3530</v>
      </c>
      <c r="W264" s="106"/>
      <c r="X264" s="106" t="s">
        <v>3531</v>
      </c>
      <c r="Y264" s="106" t="s">
        <v>889</v>
      </c>
      <c r="Z264" s="106" t="s">
        <v>3532</v>
      </c>
      <c r="AA264" s="106"/>
      <c r="AB264" s="106" t="s">
        <v>3533</v>
      </c>
      <c r="AC264" s="106" t="s">
        <v>3534</v>
      </c>
      <c r="AD264" s="106" t="s">
        <v>3535</v>
      </c>
      <c r="AE264" s="106"/>
      <c r="AF264" s="106" t="s">
        <v>3536</v>
      </c>
      <c r="AG264" s="106"/>
      <c r="AH264" s="106"/>
      <c r="AI264" s="106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>
        <v>19.46</v>
      </c>
      <c r="AX264" s="106">
        <v>19.46</v>
      </c>
      <c r="AY264" s="106">
        <v>15543</v>
      </c>
      <c r="AZ264" s="47">
        <f t="shared" si="90"/>
        <v>15543</v>
      </c>
      <c r="BA264" s="47" t="str">
        <f t="shared" si="81"/>
        <v>80 AD</v>
      </c>
      <c r="BB264" s="43">
        <f t="shared" si="95"/>
        <v>5</v>
      </c>
      <c r="BC264" s="43" t="str">
        <f t="shared" si="82"/>
        <v>04:19:03</v>
      </c>
      <c r="BD264" s="43">
        <f t="shared" si="83"/>
        <v>180</v>
      </c>
      <c r="BE264" s="48">
        <f t="shared" si="84"/>
        <v>-8.4</v>
      </c>
      <c r="BF264" s="49">
        <f t="shared" si="85"/>
        <v>255.6</v>
      </c>
      <c r="BG264" s="43" t="str">
        <f t="shared" si="86"/>
        <v>SANTIAGO UGARTE</v>
      </c>
      <c r="BH264" s="43" t="str">
        <f t="shared" si="87"/>
        <v>SANTIAGO UGARTE - MUSTAFA</v>
      </c>
      <c r="BI264" s="43" t="e">
        <f>VLOOKUP(BG264,Equipos!$A$2:$B$105,2,0)</f>
        <v>#N/A</v>
      </c>
      <c r="BJ264" s="43" t="str">
        <f t="shared" si="94"/>
        <v>04:10:39</v>
      </c>
      <c r="BK264" s="43" t="e">
        <f>VLOOKUP(BG264,'Base Jinetes FEI'!$M$5:$N$341,2,0)</f>
        <v>#N/A</v>
      </c>
      <c r="BL264" s="43" t="e">
        <f>VLOOKUP(BG264,'Base Jinetes FEI'!$M$5:$O$341,3,0)</f>
        <v>#N/A</v>
      </c>
      <c r="BN264" s="43">
        <f t="shared" si="89"/>
        <v>1</v>
      </c>
      <c r="BO264" s="43">
        <v>264</v>
      </c>
    </row>
    <row r="265" spans="1:67" ht="14.4" customHeight="1" x14ac:dyDescent="0.3">
      <c r="A265" s="43" t="str">
        <f t="shared" si="93"/>
        <v>LLAYLLAY 19 III</v>
      </c>
      <c r="B265" s="43" t="str">
        <f t="shared" si="93"/>
        <v>FEI</v>
      </c>
      <c r="C265" s="43">
        <f t="shared" si="93"/>
        <v>80</v>
      </c>
      <c r="D265" s="43">
        <f t="shared" si="93"/>
        <v>84</v>
      </c>
      <c r="E265" s="43" t="str">
        <f t="shared" si="93"/>
        <v>AD</v>
      </c>
      <c r="F265" s="106" t="s">
        <v>117</v>
      </c>
      <c r="G265" s="106" t="s">
        <v>95</v>
      </c>
      <c r="H265" s="106" t="s">
        <v>96</v>
      </c>
      <c r="I265" s="106" t="s">
        <v>96</v>
      </c>
      <c r="J265" s="106" t="s">
        <v>3537</v>
      </c>
      <c r="K265" s="106" t="s">
        <v>190</v>
      </c>
      <c r="L265" s="106" t="s">
        <v>191</v>
      </c>
      <c r="M265" s="106" t="s">
        <v>3538</v>
      </c>
      <c r="N265" s="106" t="s">
        <v>313</v>
      </c>
      <c r="O265" s="106"/>
      <c r="P265" s="106" t="s">
        <v>96</v>
      </c>
      <c r="Q265" s="106"/>
      <c r="R265" s="106" t="s">
        <v>96</v>
      </c>
      <c r="S265" s="106" t="s">
        <v>97</v>
      </c>
      <c r="T265" s="106" t="s">
        <v>96</v>
      </c>
      <c r="U265" s="106" t="s">
        <v>642</v>
      </c>
      <c r="V265" s="106" t="s">
        <v>3539</v>
      </c>
      <c r="W265" s="106"/>
      <c r="X265" s="106" t="s">
        <v>1208</v>
      </c>
      <c r="Y265" s="106" t="s">
        <v>875</v>
      </c>
      <c r="Z265" s="106" t="s">
        <v>3540</v>
      </c>
      <c r="AA265" s="106"/>
      <c r="AB265" s="106" t="s">
        <v>2341</v>
      </c>
      <c r="AC265" s="106" t="s">
        <v>3541</v>
      </c>
      <c r="AD265" s="106" t="s">
        <v>3542</v>
      </c>
      <c r="AE265" s="106"/>
      <c r="AF265" s="106" t="s">
        <v>3395</v>
      </c>
      <c r="AG265" s="106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>
        <v>18.48</v>
      </c>
      <c r="AX265" s="106">
        <v>18.48</v>
      </c>
      <c r="AY265" s="106">
        <v>16367</v>
      </c>
      <c r="AZ265" s="47">
        <f t="shared" si="90"/>
        <v>16367</v>
      </c>
      <c r="BA265" s="47" t="str">
        <f t="shared" si="81"/>
        <v>80 AD</v>
      </c>
      <c r="BB265" s="43">
        <f t="shared" si="95"/>
        <v>7</v>
      </c>
      <c r="BC265" s="43" t="str">
        <f t="shared" si="82"/>
        <v>04:32:47</v>
      </c>
      <c r="BD265" s="43">
        <f t="shared" si="83"/>
        <v>170</v>
      </c>
      <c r="BE265" s="48">
        <f t="shared" si="84"/>
        <v>-22.133333333333333</v>
      </c>
      <c r="BF265" s="49">
        <f t="shared" si="85"/>
        <v>231.86666666666667</v>
      </c>
      <c r="BG265" s="43" t="str">
        <f t="shared" si="86"/>
        <v>HERNANDO ARENAS</v>
      </c>
      <c r="BH265" s="43" t="str">
        <f t="shared" si="87"/>
        <v>HERNANDO ARENAS - LOMA VERDE BALA</v>
      </c>
      <c r="BI265" s="43" t="e">
        <f>VLOOKUP(BG265,Equipos!$A$2:$B$105,2,0)</f>
        <v>#N/A</v>
      </c>
      <c r="BJ265" s="43" t="str">
        <f t="shared" si="94"/>
        <v>04:10:39</v>
      </c>
      <c r="BK265" s="43" t="e">
        <f>VLOOKUP(BG265,'Base Jinetes FEI'!$M$5:$N$341,2,0)</f>
        <v>#N/A</v>
      </c>
      <c r="BL265" s="43" t="e">
        <f>VLOOKUP(BG265,'Base Jinetes FEI'!$M$5:$O$341,3,0)</f>
        <v>#N/A</v>
      </c>
      <c r="BN265" s="43">
        <f t="shared" si="89"/>
        <v>1</v>
      </c>
      <c r="BO265" s="43">
        <v>265</v>
      </c>
    </row>
    <row r="266" spans="1:67" ht="14.4" customHeight="1" x14ac:dyDescent="0.3">
      <c r="A266" s="43" t="str">
        <f t="shared" si="93"/>
        <v>LLAYLLAY 19 III</v>
      </c>
      <c r="B266" s="43" t="str">
        <f t="shared" si="93"/>
        <v>FEI</v>
      </c>
      <c r="C266" s="43">
        <f t="shared" si="93"/>
        <v>80</v>
      </c>
      <c r="D266" s="43">
        <f t="shared" si="93"/>
        <v>84</v>
      </c>
      <c r="E266" s="43" t="str">
        <f t="shared" si="93"/>
        <v>AD</v>
      </c>
      <c r="F266" s="106" t="s">
        <v>122</v>
      </c>
      <c r="G266" s="106" t="s">
        <v>95</v>
      </c>
      <c r="H266" s="106" t="s">
        <v>96</v>
      </c>
      <c r="I266" s="106" t="s">
        <v>96</v>
      </c>
      <c r="J266" s="106" t="s">
        <v>1464</v>
      </c>
      <c r="K266" s="106" t="s">
        <v>898</v>
      </c>
      <c r="L266" s="106" t="s">
        <v>899</v>
      </c>
      <c r="M266" s="106" t="s">
        <v>1465</v>
      </c>
      <c r="N266" s="106" t="s">
        <v>1466</v>
      </c>
      <c r="O266" s="106"/>
      <c r="P266" s="106" t="s">
        <v>96</v>
      </c>
      <c r="Q266" s="106"/>
      <c r="R266" s="106" t="s">
        <v>96</v>
      </c>
      <c r="S266" s="106" t="s">
        <v>97</v>
      </c>
      <c r="T266" s="106" t="s">
        <v>96</v>
      </c>
      <c r="U266" s="106" t="s">
        <v>3543</v>
      </c>
      <c r="V266" s="106" t="s">
        <v>1356</v>
      </c>
      <c r="W266" s="106"/>
      <c r="X266" s="106" t="s">
        <v>3544</v>
      </c>
      <c r="Y266" s="106" t="s">
        <v>3545</v>
      </c>
      <c r="Z266" s="106" t="s">
        <v>1427</v>
      </c>
      <c r="AA266" s="106"/>
      <c r="AB266" s="106" t="s">
        <v>2337</v>
      </c>
      <c r="AC266" s="106" t="s">
        <v>3546</v>
      </c>
      <c r="AD266" s="106" t="s">
        <v>3547</v>
      </c>
      <c r="AE266" s="106"/>
      <c r="AF266" s="106" t="s">
        <v>1229</v>
      </c>
      <c r="AG266" s="106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>
        <v>16.05</v>
      </c>
      <c r="AX266" s="106">
        <v>16.05</v>
      </c>
      <c r="AY266" s="106">
        <v>18837</v>
      </c>
      <c r="AZ266" s="47">
        <f t="shared" si="90"/>
        <v>18837</v>
      </c>
      <c r="BA266" s="47" t="str">
        <f t="shared" si="81"/>
        <v>80 AD</v>
      </c>
      <c r="BB266" s="43">
        <f t="shared" si="95"/>
        <v>13</v>
      </c>
      <c r="BC266" s="43" t="str">
        <f t="shared" si="82"/>
        <v>05:13:57</v>
      </c>
      <c r="BD266" s="43">
        <f t="shared" si="83"/>
        <v>140</v>
      </c>
      <c r="BE266" s="48">
        <f t="shared" si="84"/>
        <v>-63.3</v>
      </c>
      <c r="BF266" s="49">
        <f t="shared" si="85"/>
        <v>160.69999999999999</v>
      </c>
      <c r="BG266" s="43" t="str">
        <f t="shared" si="86"/>
        <v xml:space="preserve">SERGIO  HURTADO </v>
      </c>
      <c r="BH266" s="43" t="str">
        <f t="shared" si="87"/>
        <v>SERGIO  HURTADO  - DAFIR</v>
      </c>
      <c r="BI266" s="43" t="e">
        <f>VLOOKUP(BG266,Equipos!$A$2:$B$105,2,0)</f>
        <v>#N/A</v>
      </c>
      <c r="BJ266" s="43" t="str">
        <f t="shared" si="94"/>
        <v>04:10:39</v>
      </c>
      <c r="BK266" s="43" t="e">
        <f>VLOOKUP(BG266,'Base Jinetes FEI'!$M$5:$N$341,2,0)</f>
        <v>#N/A</v>
      </c>
      <c r="BL266" s="43" t="e">
        <f>VLOOKUP(BG266,'Base Jinetes FEI'!$M$5:$O$341,3,0)</f>
        <v>#N/A</v>
      </c>
      <c r="BN266" s="43">
        <f t="shared" si="89"/>
        <v>1</v>
      </c>
      <c r="BO266" s="43">
        <v>266</v>
      </c>
    </row>
    <row r="267" spans="1:67" ht="14.4" customHeight="1" x14ac:dyDescent="0.3">
      <c r="A267" s="43" t="str">
        <f t="shared" si="93"/>
        <v>LLAYLLAY 19 III</v>
      </c>
      <c r="B267" s="43" t="str">
        <f t="shared" si="93"/>
        <v>FEI</v>
      </c>
      <c r="C267" s="43">
        <f t="shared" si="93"/>
        <v>80</v>
      </c>
      <c r="D267" s="43">
        <f t="shared" si="93"/>
        <v>84</v>
      </c>
      <c r="E267" s="43" t="str">
        <f t="shared" si="93"/>
        <v>AD</v>
      </c>
      <c r="F267" s="106" t="s">
        <v>123</v>
      </c>
      <c r="G267" s="106" t="s">
        <v>95</v>
      </c>
      <c r="H267" s="106" t="s">
        <v>96</v>
      </c>
      <c r="I267" s="106" t="s">
        <v>96</v>
      </c>
      <c r="J267" s="106" t="s">
        <v>3548</v>
      </c>
      <c r="K267" s="106" t="s">
        <v>180</v>
      </c>
      <c r="L267" s="106" t="s">
        <v>3549</v>
      </c>
      <c r="M267" s="106" t="s">
        <v>3550</v>
      </c>
      <c r="N267" s="106" t="s">
        <v>3551</v>
      </c>
      <c r="O267" s="106"/>
      <c r="P267" s="106" t="s">
        <v>96</v>
      </c>
      <c r="Q267" s="106"/>
      <c r="R267" s="106" t="s">
        <v>96</v>
      </c>
      <c r="S267" s="106" t="s">
        <v>97</v>
      </c>
      <c r="T267" s="106" t="s">
        <v>96</v>
      </c>
      <c r="U267" s="106" t="s">
        <v>3552</v>
      </c>
      <c r="V267" s="106" t="s">
        <v>3553</v>
      </c>
      <c r="W267" s="106"/>
      <c r="X267" s="106" t="s">
        <v>2368</v>
      </c>
      <c r="Y267" s="106" t="s">
        <v>1107</v>
      </c>
      <c r="Z267" s="106" t="s">
        <v>3554</v>
      </c>
      <c r="AA267" s="106"/>
      <c r="AB267" s="106" t="s">
        <v>1426</v>
      </c>
      <c r="AC267" s="106" t="s">
        <v>3032</v>
      </c>
      <c r="AD267" s="106" t="s">
        <v>3033</v>
      </c>
      <c r="AE267" s="106"/>
      <c r="AF267" s="106" t="s">
        <v>2427</v>
      </c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>
        <v>15.13</v>
      </c>
      <c r="AX267" s="106">
        <v>15.13</v>
      </c>
      <c r="AY267" s="106">
        <v>19988</v>
      </c>
      <c r="AZ267" s="47">
        <f t="shared" si="90"/>
        <v>19988</v>
      </c>
      <c r="BA267" s="47" t="str">
        <f t="shared" si="81"/>
        <v>80 AD</v>
      </c>
      <c r="BB267" s="43">
        <f t="shared" si="95"/>
        <v>19</v>
      </c>
      <c r="BC267" s="43" t="str">
        <f t="shared" si="82"/>
        <v>05:33:08</v>
      </c>
      <c r="BD267" s="43">
        <f t="shared" si="83"/>
        <v>110</v>
      </c>
      <c r="BE267" s="48">
        <f t="shared" si="84"/>
        <v>-82.483333333333334</v>
      </c>
      <c r="BF267" s="49">
        <f t="shared" si="85"/>
        <v>111.51666666666667</v>
      </c>
      <c r="BG267" s="43" t="str">
        <f t="shared" si="86"/>
        <v>ANTONIA KIMBER VERGARA</v>
      </c>
      <c r="BH267" s="43" t="str">
        <f t="shared" si="87"/>
        <v>ANTONIA KIMBER VERGARA - AMEERA</v>
      </c>
      <c r="BI267" s="43" t="e">
        <f>VLOOKUP(BG267,Equipos!$A$2:$B$105,2,0)</f>
        <v>#N/A</v>
      </c>
      <c r="BJ267" s="43" t="str">
        <f t="shared" si="94"/>
        <v>04:10:39</v>
      </c>
      <c r="BK267" s="43" t="e">
        <f>VLOOKUP(BG267,'Base Jinetes FEI'!$M$5:$N$341,2,0)</f>
        <v>#N/A</v>
      </c>
      <c r="BL267" s="43" t="e">
        <f>VLOOKUP(BG267,'Base Jinetes FEI'!$M$5:$O$341,3,0)</f>
        <v>#N/A</v>
      </c>
      <c r="BN267" s="43">
        <f t="shared" si="89"/>
        <v>1</v>
      </c>
      <c r="BO267" s="43">
        <v>267</v>
      </c>
    </row>
    <row r="268" spans="1:67" ht="14.4" customHeight="1" x14ac:dyDescent="0.3">
      <c r="A268" s="43" t="str">
        <f t="shared" si="93"/>
        <v>LLAYLLAY 19 III</v>
      </c>
      <c r="B268" s="43" t="str">
        <f t="shared" si="93"/>
        <v>FEI</v>
      </c>
      <c r="C268" s="43">
        <f t="shared" si="93"/>
        <v>80</v>
      </c>
      <c r="D268" s="43">
        <f t="shared" si="93"/>
        <v>84</v>
      </c>
      <c r="E268" s="43" t="str">
        <f t="shared" si="93"/>
        <v>AD</v>
      </c>
      <c r="F268" s="106" t="s">
        <v>94</v>
      </c>
      <c r="G268" s="106" t="s">
        <v>95</v>
      </c>
      <c r="H268" s="106" t="s">
        <v>96</v>
      </c>
      <c r="I268" s="106" t="s">
        <v>96</v>
      </c>
      <c r="J268" s="106" t="s">
        <v>3555</v>
      </c>
      <c r="K268" s="106" t="s">
        <v>535</v>
      </c>
      <c r="L268" s="106" t="s">
        <v>3556</v>
      </c>
      <c r="M268" s="106" t="s">
        <v>1505</v>
      </c>
      <c r="N268" s="106" t="s">
        <v>1024</v>
      </c>
      <c r="O268" s="106"/>
      <c r="P268" s="106" t="s">
        <v>96</v>
      </c>
      <c r="Q268" s="106"/>
      <c r="R268" s="106" t="s">
        <v>96</v>
      </c>
      <c r="S268" s="106" t="s">
        <v>97</v>
      </c>
      <c r="T268" s="106" t="s">
        <v>96</v>
      </c>
      <c r="U268" s="106" t="s">
        <v>569</v>
      </c>
      <c r="V268" s="106" t="s">
        <v>1329</v>
      </c>
      <c r="W268" s="106"/>
      <c r="X268" s="106" t="s">
        <v>1226</v>
      </c>
      <c r="Y268" s="106" t="s">
        <v>3557</v>
      </c>
      <c r="Z268" s="106" t="s">
        <v>3558</v>
      </c>
      <c r="AA268" s="106"/>
      <c r="AB268" s="106" t="s">
        <v>3559</v>
      </c>
      <c r="AC268" s="106" t="s">
        <v>950</v>
      </c>
      <c r="AD268" s="106" t="s">
        <v>3560</v>
      </c>
      <c r="AE268" s="106"/>
      <c r="AF268" s="106" t="s">
        <v>3561</v>
      </c>
      <c r="AG268" s="106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>
        <v>14.6</v>
      </c>
      <c r="AX268" s="106">
        <v>14.6</v>
      </c>
      <c r="AY268" s="106">
        <v>20716</v>
      </c>
      <c r="AZ268" s="47">
        <f t="shared" si="90"/>
        <v>20716</v>
      </c>
      <c r="BA268" s="47" t="str">
        <f t="shared" si="81"/>
        <v>80 AD</v>
      </c>
      <c r="BB268" s="43">
        <f t="shared" si="95"/>
        <v>22</v>
      </c>
      <c r="BC268" s="43" t="str">
        <f t="shared" si="82"/>
        <v>05:45:16</v>
      </c>
      <c r="BD268" s="43">
        <f t="shared" si="83"/>
        <v>95</v>
      </c>
      <c r="BE268" s="48">
        <f t="shared" si="84"/>
        <v>-94.616666666666674</v>
      </c>
      <c r="BF268" s="49">
        <f t="shared" si="85"/>
        <v>84.383333333333326</v>
      </c>
      <c r="BG268" s="43" t="str">
        <f t="shared" si="86"/>
        <v>DIEGO FUENTES URRUTIA</v>
      </c>
      <c r="BH268" s="43" t="str">
        <f t="shared" si="87"/>
        <v>DIEGO FUENTES URRUTIA - DESPERADO</v>
      </c>
      <c r="BI268" s="43" t="e">
        <f>VLOOKUP(BG268,Equipos!$A$2:$B$105,2,0)</f>
        <v>#N/A</v>
      </c>
      <c r="BJ268" s="43" t="str">
        <f t="shared" si="94"/>
        <v>04:10:39</v>
      </c>
      <c r="BK268" s="43" t="e">
        <f>VLOOKUP(BG268,'Base Jinetes FEI'!$M$5:$N$341,2,0)</f>
        <v>#N/A</v>
      </c>
      <c r="BL268" s="43" t="e">
        <f>VLOOKUP(BG268,'Base Jinetes FEI'!$M$5:$O$341,3,0)</f>
        <v>#N/A</v>
      </c>
      <c r="BN268" s="43">
        <f t="shared" si="89"/>
        <v>1</v>
      </c>
      <c r="BO268" s="43">
        <v>268</v>
      </c>
    </row>
    <row r="269" spans="1:67" ht="14.4" customHeight="1" x14ac:dyDescent="0.3">
      <c r="A269" s="43" t="str">
        <f t="shared" si="93"/>
        <v>LLAYLLAY 19 III</v>
      </c>
      <c r="B269" s="43" t="str">
        <f t="shared" si="93"/>
        <v>FEI</v>
      </c>
      <c r="C269" s="43">
        <f t="shared" si="93"/>
        <v>80</v>
      </c>
      <c r="D269" s="43">
        <f t="shared" si="93"/>
        <v>84</v>
      </c>
      <c r="E269" s="43" t="str">
        <f t="shared" si="93"/>
        <v>AD</v>
      </c>
      <c r="F269" s="106" t="s">
        <v>125</v>
      </c>
      <c r="G269" s="106" t="s">
        <v>95</v>
      </c>
      <c r="H269" s="106" t="s">
        <v>96</v>
      </c>
      <c r="I269" s="106" t="s">
        <v>96</v>
      </c>
      <c r="J269" s="106" t="s">
        <v>3562</v>
      </c>
      <c r="K269" s="106" t="s">
        <v>3563</v>
      </c>
      <c r="L269" s="106" t="s">
        <v>3564</v>
      </c>
      <c r="M269" s="106" t="s">
        <v>3565</v>
      </c>
      <c r="N269" s="106" t="s">
        <v>3566</v>
      </c>
      <c r="O269" s="106"/>
      <c r="P269" s="106" t="s">
        <v>96</v>
      </c>
      <c r="Q269" s="106"/>
      <c r="R269" s="106" t="s">
        <v>96</v>
      </c>
      <c r="S269" s="106" t="s">
        <v>97</v>
      </c>
      <c r="T269" s="106" t="s">
        <v>96</v>
      </c>
      <c r="U269" s="106" t="s">
        <v>151</v>
      </c>
      <c r="V269" s="106" t="s">
        <v>3567</v>
      </c>
      <c r="W269" s="106"/>
      <c r="X269" s="106" t="s">
        <v>1563</v>
      </c>
      <c r="Y269" s="106" t="s">
        <v>3568</v>
      </c>
      <c r="Z269" s="106" t="s">
        <v>3569</v>
      </c>
      <c r="AA269" s="106"/>
      <c r="AB269" s="106" t="s">
        <v>1450</v>
      </c>
      <c r="AC269" s="106" t="s">
        <v>537</v>
      </c>
      <c r="AD269" s="106" t="s">
        <v>3570</v>
      </c>
      <c r="AE269" s="106"/>
      <c r="AF269" s="106" t="s">
        <v>3571</v>
      </c>
      <c r="AG269" s="106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>
        <v>14.26</v>
      </c>
      <c r="AX269" s="106">
        <v>14.26</v>
      </c>
      <c r="AY269" s="106">
        <v>21203</v>
      </c>
      <c r="AZ269" s="47">
        <f t="shared" si="90"/>
        <v>21203</v>
      </c>
      <c r="BA269" s="47" t="str">
        <f t="shared" si="81"/>
        <v>80 AD</v>
      </c>
      <c r="BB269" s="43">
        <f t="shared" si="95"/>
        <v>23</v>
      </c>
      <c r="BC269" s="43" t="str">
        <f t="shared" si="82"/>
        <v>05:53:23</v>
      </c>
      <c r="BD269" s="43">
        <f t="shared" si="83"/>
        <v>90</v>
      </c>
      <c r="BE269" s="48">
        <f t="shared" si="84"/>
        <v>-102.73333333333333</v>
      </c>
      <c r="BF269" s="49">
        <f t="shared" si="85"/>
        <v>83.99999991</v>
      </c>
      <c r="BG269" s="43" t="str">
        <f t="shared" si="86"/>
        <v>ALVARO LLOMPART GRIMM</v>
      </c>
      <c r="BH269" s="43" t="str">
        <f t="shared" si="87"/>
        <v>ALVARO LLOMPART GRIMM - HLS APOLO</v>
      </c>
      <c r="BI269" s="43" t="e">
        <f>VLOOKUP(BG269,Equipos!$A$2:$B$105,2,0)</f>
        <v>#N/A</v>
      </c>
      <c r="BJ269" s="43" t="str">
        <f t="shared" si="94"/>
        <v>04:10:39</v>
      </c>
      <c r="BK269" s="43" t="e">
        <f>VLOOKUP(BG269,'Base Jinetes FEI'!$M$5:$N$341,2,0)</f>
        <v>#N/A</v>
      </c>
      <c r="BL269" s="43" t="e">
        <f>VLOOKUP(BG269,'Base Jinetes FEI'!$M$5:$O$341,3,0)</f>
        <v>#N/A</v>
      </c>
      <c r="BN269" s="43">
        <f t="shared" si="89"/>
        <v>1</v>
      </c>
      <c r="BO269" s="43">
        <v>269</v>
      </c>
    </row>
    <row r="270" spans="1:67" ht="14.4" customHeight="1" x14ac:dyDescent="0.3">
      <c r="A270" s="43" t="str">
        <f t="shared" si="93"/>
        <v>LLAYLLAY 19 III</v>
      </c>
      <c r="B270" s="43" t="str">
        <f t="shared" si="93"/>
        <v>FEI</v>
      </c>
      <c r="C270" s="43">
        <f t="shared" si="93"/>
        <v>80</v>
      </c>
      <c r="D270" s="43">
        <f t="shared" si="93"/>
        <v>84</v>
      </c>
      <c r="E270" s="43" t="str">
        <f t="shared" si="93"/>
        <v>AD</v>
      </c>
      <c r="F270" s="106" t="s">
        <v>128</v>
      </c>
      <c r="G270" s="106" t="s">
        <v>105</v>
      </c>
      <c r="H270" s="106" t="s">
        <v>96</v>
      </c>
      <c r="I270" s="106" t="s">
        <v>96</v>
      </c>
      <c r="J270" s="106" t="s">
        <v>1761</v>
      </c>
      <c r="K270" s="106" t="s">
        <v>132</v>
      </c>
      <c r="L270" s="106" t="s">
        <v>1762</v>
      </c>
      <c r="M270" s="106" t="s">
        <v>3572</v>
      </c>
      <c r="N270" s="106" t="s">
        <v>901</v>
      </c>
      <c r="O270" s="106"/>
      <c r="P270" s="106" t="s">
        <v>96</v>
      </c>
      <c r="Q270" s="106"/>
      <c r="R270" s="106" t="s">
        <v>96</v>
      </c>
      <c r="S270" s="106" t="s">
        <v>97</v>
      </c>
      <c r="T270" s="106" t="s">
        <v>96</v>
      </c>
      <c r="U270" s="106" t="s">
        <v>928</v>
      </c>
      <c r="V270" s="106" t="s">
        <v>1451</v>
      </c>
      <c r="W270" s="106"/>
      <c r="X270" s="106" t="s">
        <v>3573</v>
      </c>
      <c r="Y270" s="106" t="s">
        <v>2818</v>
      </c>
      <c r="Z270" s="106" t="s">
        <v>3574</v>
      </c>
      <c r="AA270" s="106"/>
      <c r="AB270" s="106" t="s">
        <v>1306</v>
      </c>
      <c r="AC270" s="106" t="s">
        <v>3575</v>
      </c>
      <c r="AD270" s="106" t="s">
        <v>3576</v>
      </c>
      <c r="AE270" s="106" t="s">
        <v>526</v>
      </c>
      <c r="AF270" s="106" t="s">
        <v>2360</v>
      </c>
      <c r="AG270" s="106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106"/>
      <c r="AW270" s="106">
        <v>12.95</v>
      </c>
      <c r="AX270" s="106">
        <v>12.95</v>
      </c>
      <c r="AY270" s="106">
        <v>23349</v>
      </c>
      <c r="AZ270" s="47" t="str">
        <f t="shared" si="90"/>
        <v>NA</v>
      </c>
      <c r="BA270" s="47" t="str">
        <f t="shared" si="81"/>
        <v>80 AD</v>
      </c>
      <c r="BB270" s="43" t="str">
        <f t="shared" si="95"/>
        <v>NA</v>
      </c>
      <c r="BC270" s="43" t="str">
        <f t="shared" si="82"/>
        <v>NA</v>
      </c>
      <c r="BD270" s="43">
        <f t="shared" si="83"/>
        <v>0</v>
      </c>
      <c r="BE270" s="48" t="e">
        <f t="shared" si="84"/>
        <v>#VALUE!</v>
      </c>
      <c r="BF270" s="49">
        <f t="shared" si="85"/>
        <v>0</v>
      </c>
      <c r="BG270" s="43" t="str">
        <f t="shared" si="86"/>
        <v>FRANCISCO TORO ESCOBAR</v>
      </c>
      <c r="BH270" s="43" t="str">
        <f t="shared" si="87"/>
        <v>FRANCISCO TORO ESCOBAR - HP NASIK</v>
      </c>
      <c r="BI270" s="43" t="e">
        <f>VLOOKUP(BG270,Equipos!$A$2:$B$105,2,0)</f>
        <v>#N/A</v>
      </c>
      <c r="BJ270" s="43" t="str">
        <f t="shared" si="94"/>
        <v>04:10:39</v>
      </c>
      <c r="BK270" s="43" t="e">
        <f>VLOOKUP(BG270,'Base Jinetes FEI'!$M$5:$N$341,2,0)</f>
        <v>#N/A</v>
      </c>
      <c r="BL270" s="43" t="e">
        <f>VLOOKUP(BG270,'Base Jinetes FEI'!$M$5:$O$341,3,0)</f>
        <v>#N/A</v>
      </c>
      <c r="BN270" s="43">
        <f t="shared" si="89"/>
        <v>0</v>
      </c>
      <c r="BO270" s="43">
        <v>270</v>
      </c>
    </row>
    <row r="271" spans="1:67" ht="14.4" customHeight="1" x14ac:dyDescent="0.3">
      <c r="A271" s="43" t="str">
        <f t="shared" si="93"/>
        <v>LLAYLLAY 19 III</v>
      </c>
      <c r="B271" s="43" t="str">
        <f t="shared" si="93"/>
        <v>FEI</v>
      </c>
      <c r="C271" s="43">
        <f t="shared" si="93"/>
        <v>80</v>
      </c>
      <c r="D271" s="43">
        <f t="shared" si="93"/>
        <v>84</v>
      </c>
      <c r="E271" s="43" t="str">
        <f t="shared" si="93"/>
        <v>AD</v>
      </c>
      <c r="F271" s="106" t="s">
        <v>129</v>
      </c>
      <c r="G271" s="106" t="s">
        <v>105</v>
      </c>
      <c r="H271" s="106" t="s">
        <v>96</v>
      </c>
      <c r="I271" s="106" t="s">
        <v>96</v>
      </c>
      <c r="J271" s="106" t="s">
        <v>3577</v>
      </c>
      <c r="K271" s="106" t="s">
        <v>3578</v>
      </c>
      <c r="L271" s="106" t="s">
        <v>3579</v>
      </c>
      <c r="M271" s="106" t="s">
        <v>3580</v>
      </c>
      <c r="N271" s="106" t="s">
        <v>3581</v>
      </c>
      <c r="O271" s="106"/>
      <c r="P271" s="106" t="s">
        <v>96</v>
      </c>
      <c r="Q271" s="106"/>
      <c r="R271" s="106" t="s">
        <v>96</v>
      </c>
      <c r="S271" s="106" t="s">
        <v>97</v>
      </c>
      <c r="T271" s="106" t="s">
        <v>96</v>
      </c>
      <c r="U271" s="106" t="s">
        <v>3582</v>
      </c>
      <c r="V271" s="106" t="s">
        <v>3583</v>
      </c>
      <c r="W271" s="106"/>
      <c r="X271" s="106" t="s">
        <v>2382</v>
      </c>
      <c r="Y271" s="106" t="s">
        <v>928</v>
      </c>
      <c r="Z271" s="106" t="s">
        <v>3584</v>
      </c>
      <c r="AA271" s="106" t="s">
        <v>266</v>
      </c>
      <c r="AB271" s="106" t="s">
        <v>3585</v>
      </c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  <c r="AV271" s="106"/>
      <c r="AW271" s="106">
        <v>19.57</v>
      </c>
      <c r="AX271" s="106">
        <v>19.57</v>
      </c>
      <c r="AY271" s="106">
        <v>11589</v>
      </c>
      <c r="AZ271" s="47" t="str">
        <f t="shared" si="90"/>
        <v>NA</v>
      </c>
      <c r="BA271" s="47" t="str">
        <f t="shared" si="81"/>
        <v>80 AD</v>
      </c>
      <c r="BB271" s="43" t="str">
        <f t="shared" si="95"/>
        <v>NA</v>
      </c>
      <c r="BC271" s="43" t="str">
        <f t="shared" si="82"/>
        <v>NA</v>
      </c>
      <c r="BD271" s="43">
        <f t="shared" si="83"/>
        <v>0</v>
      </c>
      <c r="BE271" s="48" t="e">
        <f t="shared" si="84"/>
        <v>#VALUE!</v>
      </c>
      <c r="BF271" s="49">
        <f t="shared" si="85"/>
        <v>0</v>
      </c>
      <c r="BG271" s="43" t="str">
        <f t="shared" si="86"/>
        <v>RAIMUNDO UNDURRAGA MUJICA</v>
      </c>
      <c r="BH271" s="43" t="str">
        <f t="shared" si="87"/>
        <v>RAIMUNDO UNDURRAGA MUJICA - EL PANGUE LIBIYA</v>
      </c>
      <c r="BI271" s="43" t="e">
        <f>VLOOKUP(BG271,Equipos!$A$2:$B$105,2,0)</f>
        <v>#N/A</v>
      </c>
      <c r="BJ271" s="43" t="str">
        <f t="shared" si="94"/>
        <v>04:10:39</v>
      </c>
      <c r="BK271" s="43" t="e">
        <f>VLOOKUP(BG271,'Base Jinetes FEI'!$M$5:$N$341,2,0)</f>
        <v>#N/A</v>
      </c>
      <c r="BL271" s="43" t="e">
        <f>VLOOKUP(BG271,'Base Jinetes FEI'!$M$5:$O$341,3,0)</f>
        <v>#N/A</v>
      </c>
      <c r="BN271" s="43">
        <f t="shared" si="89"/>
        <v>0</v>
      </c>
      <c r="BO271" s="43">
        <v>271</v>
      </c>
    </row>
    <row r="272" spans="1:67" ht="14.4" customHeight="1" x14ac:dyDescent="0.3">
      <c r="A272" s="43" t="str">
        <f t="shared" si="93"/>
        <v>LLAYLLAY 19 III</v>
      </c>
      <c r="B272" s="43" t="str">
        <f t="shared" si="93"/>
        <v>FEI</v>
      </c>
      <c r="C272" s="43">
        <f t="shared" si="93"/>
        <v>80</v>
      </c>
      <c r="D272" s="43">
        <f t="shared" si="93"/>
        <v>84</v>
      </c>
      <c r="E272" s="43" t="str">
        <f t="shared" si="93"/>
        <v>AD</v>
      </c>
      <c r="F272" s="106" t="s">
        <v>98</v>
      </c>
      <c r="G272" s="106" t="s">
        <v>105</v>
      </c>
      <c r="H272" s="106" t="s">
        <v>96</v>
      </c>
      <c r="I272" s="106" t="s">
        <v>96</v>
      </c>
      <c r="J272" s="106" t="s">
        <v>1422</v>
      </c>
      <c r="K272" s="106" t="s">
        <v>138</v>
      </c>
      <c r="L272" s="106" t="s">
        <v>1423</v>
      </c>
      <c r="M272" s="106" t="s">
        <v>3586</v>
      </c>
      <c r="N272" s="106" t="s">
        <v>3587</v>
      </c>
      <c r="O272" s="106"/>
      <c r="P272" s="106" t="s">
        <v>96</v>
      </c>
      <c r="Q272" s="106"/>
      <c r="R272" s="106" t="s">
        <v>96</v>
      </c>
      <c r="S272" s="106" t="s">
        <v>97</v>
      </c>
      <c r="T272" s="106" t="s">
        <v>96</v>
      </c>
      <c r="U272" s="106" t="s">
        <v>3588</v>
      </c>
      <c r="V272" s="106" t="s">
        <v>3589</v>
      </c>
      <c r="W272" s="106" t="s">
        <v>266</v>
      </c>
      <c r="X272" s="106" t="s">
        <v>3524</v>
      </c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  <c r="AV272" s="106"/>
      <c r="AW272" s="106">
        <v>18.54</v>
      </c>
      <c r="AX272" s="106">
        <v>18.54</v>
      </c>
      <c r="AY272" s="106">
        <v>6797</v>
      </c>
      <c r="AZ272" s="47" t="str">
        <f t="shared" si="90"/>
        <v>NA</v>
      </c>
      <c r="BA272" s="47" t="str">
        <f t="shared" si="81"/>
        <v>80 AD</v>
      </c>
      <c r="BB272" s="43" t="str">
        <f t="shared" si="95"/>
        <v>NA</v>
      </c>
      <c r="BC272" s="43" t="str">
        <f t="shared" si="82"/>
        <v>NA</v>
      </c>
      <c r="BD272" s="43">
        <f t="shared" si="83"/>
        <v>0</v>
      </c>
      <c r="BE272" s="48" t="e">
        <f t="shared" si="84"/>
        <v>#VALUE!</v>
      </c>
      <c r="BF272" s="49">
        <f t="shared" si="85"/>
        <v>0</v>
      </c>
      <c r="BG272" s="43" t="str">
        <f t="shared" si="86"/>
        <v>CRISTOBAL BELTRAMIN</v>
      </c>
      <c r="BH272" s="43" t="str">
        <f t="shared" si="87"/>
        <v>CRISTOBAL BELTRAMIN - FM JUBBAN</v>
      </c>
      <c r="BI272" s="43" t="e">
        <f>VLOOKUP(BG272,Equipos!$A$2:$B$105,2,0)</f>
        <v>#N/A</v>
      </c>
      <c r="BJ272" s="43" t="str">
        <f t="shared" si="94"/>
        <v>04:10:39</v>
      </c>
      <c r="BK272" s="43" t="e">
        <f>VLOOKUP(BG272,'Base Jinetes FEI'!$M$5:$N$341,2,0)</f>
        <v>#N/A</v>
      </c>
      <c r="BL272" s="43" t="e">
        <f>VLOOKUP(BG272,'Base Jinetes FEI'!$M$5:$O$341,3,0)</f>
        <v>#N/A</v>
      </c>
      <c r="BN272" s="43">
        <f t="shared" si="89"/>
        <v>0</v>
      </c>
      <c r="BO272" s="43">
        <v>272</v>
      </c>
    </row>
    <row r="273" spans="1:67" ht="14.4" customHeight="1" x14ac:dyDescent="0.3">
      <c r="A273" s="43" t="str">
        <f t="shared" ref="A273:E288" si="96">A272</f>
        <v>LLAYLLAY 19 III</v>
      </c>
      <c r="B273" s="43" t="str">
        <f t="shared" si="96"/>
        <v>FEI</v>
      </c>
      <c r="C273" s="43">
        <f t="shared" si="96"/>
        <v>80</v>
      </c>
      <c r="D273" s="43">
        <f t="shared" si="96"/>
        <v>84</v>
      </c>
      <c r="E273" s="43" t="str">
        <f t="shared" si="96"/>
        <v>AD</v>
      </c>
      <c r="F273" s="106" t="s">
        <v>151</v>
      </c>
      <c r="G273" s="106" t="s">
        <v>105</v>
      </c>
      <c r="H273" s="106" t="s">
        <v>96</v>
      </c>
      <c r="I273" s="106" t="s">
        <v>96</v>
      </c>
      <c r="J273" s="106" t="s">
        <v>1436</v>
      </c>
      <c r="K273" s="106" t="s">
        <v>358</v>
      </c>
      <c r="L273" s="106" t="s">
        <v>813</v>
      </c>
      <c r="M273" s="106" t="s">
        <v>816</v>
      </c>
      <c r="N273" s="106" t="s">
        <v>817</v>
      </c>
      <c r="O273" s="106"/>
      <c r="P273" s="106" t="s">
        <v>96</v>
      </c>
      <c r="Q273" s="106"/>
      <c r="R273" s="106" t="s">
        <v>96</v>
      </c>
      <c r="S273" s="106" t="s">
        <v>97</v>
      </c>
      <c r="T273" s="106" t="s">
        <v>96</v>
      </c>
      <c r="U273" s="106" t="s">
        <v>96</v>
      </c>
      <c r="V273" s="106" t="s">
        <v>96</v>
      </c>
      <c r="W273" s="106" t="s">
        <v>184</v>
      </c>
      <c r="X273" s="106" t="s">
        <v>96</v>
      </c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  <c r="AV273" s="106"/>
      <c r="AW273" s="106"/>
      <c r="AX273" s="106"/>
      <c r="AY273" s="106"/>
      <c r="AZ273" s="47" t="str">
        <f t="shared" si="90"/>
        <v>NA</v>
      </c>
      <c r="BA273" s="47" t="str">
        <f t="shared" si="81"/>
        <v>80 AD</v>
      </c>
      <c r="BB273" s="43" t="str">
        <f t="shared" si="95"/>
        <v>NA</v>
      </c>
      <c r="BC273" s="43" t="str">
        <f t="shared" si="82"/>
        <v>NA</v>
      </c>
      <c r="BD273" s="43">
        <f t="shared" si="83"/>
        <v>0</v>
      </c>
      <c r="BE273" s="48" t="e">
        <f>-(SECOND(BC273-BJ273)/60+MINUTE(BC273-BJ273)+HOUR(BC273-BJ273)*60)</f>
        <v>#VALUE!</v>
      </c>
      <c r="BF273" s="49">
        <f t="shared" si="85"/>
        <v>0</v>
      </c>
      <c r="BG273" s="43" t="str">
        <f t="shared" si="86"/>
        <v>PEDRO DEL CAMPO SALINAS</v>
      </c>
      <c r="BH273" s="43" t="str">
        <f t="shared" si="87"/>
        <v>PEDRO DEL CAMPO SALINAS - DIABLO</v>
      </c>
      <c r="BI273" s="43" t="e">
        <f>VLOOKUP(BG273,Equipos!$A$2:$B$105,2,0)</f>
        <v>#N/A</v>
      </c>
      <c r="BJ273" s="43" t="str">
        <f>BJ274</f>
        <v>04:10:39</v>
      </c>
      <c r="BK273" s="43" t="e">
        <f>VLOOKUP(BG273,'Base Jinetes FEI'!$M$5:$N$341,2,0)</f>
        <v>#N/A</v>
      </c>
      <c r="BL273" s="43" t="e">
        <f>VLOOKUP(BG273,'Base Jinetes FEI'!$M$5:$O$341,3,0)</f>
        <v>#N/A</v>
      </c>
      <c r="BN273" s="43">
        <f t="shared" si="89"/>
        <v>0</v>
      </c>
      <c r="BO273" s="43">
        <v>273</v>
      </c>
    </row>
    <row r="274" spans="1:67" ht="14.4" customHeight="1" x14ac:dyDescent="0.3">
      <c r="A274" s="43" t="str">
        <f t="shared" si="96"/>
        <v>LLAYLLAY 19 III</v>
      </c>
      <c r="B274" s="43" t="str">
        <f t="shared" si="96"/>
        <v>FEI</v>
      </c>
      <c r="C274" s="43">
        <f t="shared" si="96"/>
        <v>80</v>
      </c>
      <c r="D274" s="43">
        <f t="shared" si="96"/>
        <v>84</v>
      </c>
      <c r="E274" s="43" t="s">
        <v>52</v>
      </c>
      <c r="F274" s="106" t="s">
        <v>106</v>
      </c>
      <c r="G274" s="106" t="s">
        <v>95</v>
      </c>
      <c r="H274" s="106" t="s">
        <v>96</v>
      </c>
      <c r="I274" s="106" t="s">
        <v>96</v>
      </c>
      <c r="J274" s="106" t="s">
        <v>1524</v>
      </c>
      <c r="K274" s="106" t="s">
        <v>452</v>
      </c>
      <c r="L274" s="106" t="s">
        <v>453</v>
      </c>
      <c r="M274" s="106" t="s">
        <v>879</v>
      </c>
      <c r="N274" s="106" t="s">
        <v>880</v>
      </c>
      <c r="O274" s="106"/>
      <c r="P274" s="106" t="s">
        <v>96</v>
      </c>
      <c r="Q274" s="106"/>
      <c r="R274" s="106" t="s">
        <v>96</v>
      </c>
      <c r="S274" s="106" t="s">
        <v>1526</v>
      </c>
      <c r="T274" s="106" t="s">
        <v>96</v>
      </c>
      <c r="U274" s="106" t="s">
        <v>818</v>
      </c>
      <c r="V274" s="106" t="s">
        <v>3590</v>
      </c>
      <c r="W274" s="106"/>
      <c r="X274" s="106" t="s">
        <v>1246</v>
      </c>
      <c r="Y274" s="106" t="s">
        <v>3591</v>
      </c>
      <c r="Z274" s="106" t="s">
        <v>3592</v>
      </c>
      <c r="AA274" s="106"/>
      <c r="AB274" s="106" t="s">
        <v>1274</v>
      </c>
      <c r="AC274" s="106" t="s">
        <v>3593</v>
      </c>
      <c r="AD274" s="106" t="s">
        <v>3594</v>
      </c>
      <c r="AE274" s="106"/>
      <c r="AF274" s="106" t="s">
        <v>1491</v>
      </c>
      <c r="AG274" s="106"/>
      <c r="AH274" s="106"/>
      <c r="AI274" s="106"/>
      <c r="AJ274" s="106"/>
      <c r="AK274" s="106"/>
      <c r="AL274" s="106"/>
      <c r="AM274" s="106"/>
      <c r="AN274" s="106"/>
      <c r="AO274" s="106"/>
      <c r="AP274" s="106"/>
      <c r="AQ274" s="106"/>
      <c r="AR274" s="106"/>
      <c r="AS274" s="106"/>
      <c r="AT274" s="106"/>
      <c r="AU274" s="106"/>
      <c r="AV274" s="106"/>
      <c r="AW274" s="106">
        <v>20.11</v>
      </c>
      <c r="AX274" s="106">
        <v>20.11</v>
      </c>
      <c r="AY274" s="106">
        <v>15039</v>
      </c>
      <c r="AZ274" s="47">
        <f t="shared" si="90"/>
        <v>15039</v>
      </c>
      <c r="BA274" s="47" t="str">
        <f t="shared" si="81"/>
        <v>80 YR</v>
      </c>
      <c r="BB274" s="43">
        <f t="shared" si="95"/>
        <v>1</v>
      </c>
      <c r="BC274" s="43" t="str">
        <f t="shared" si="82"/>
        <v>04:10:39</v>
      </c>
      <c r="BD274" s="43">
        <f t="shared" si="83"/>
        <v>200</v>
      </c>
      <c r="BE274" s="48">
        <f t="shared" si="84"/>
        <v>0</v>
      </c>
      <c r="BF274" s="49">
        <f t="shared" si="85"/>
        <v>284</v>
      </c>
      <c r="BG274" s="43" t="str">
        <f t="shared" si="86"/>
        <v>WILLIAM GREASLEY MAKAI</v>
      </c>
      <c r="BH274" s="43" t="str">
        <f t="shared" si="87"/>
        <v>WILLIAM GREASLEY MAKAI - ZEUS</v>
      </c>
      <c r="BI274" s="43" t="e">
        <f>VLOOKUP(BG274,Equipos!$A$2:$B$105,2,0)</f>
        <v>#N/A</v>
      </c>
      <c r="BJ274" s="43" t="str">
        <f t="shared" si="88"/>
        <v>04:10:39</v>
      </c>
      <c r="BK274" s="43" t="e">
        <f>VLOOKUP(BG274,'Base Jinetes FEI'!$M$5:$N$341,2,0)</f>
        <v>#N/A</v>
      </c>
      <c r="BL274" s="43" t="e">
        <f>VLOOKUP(BG274,'Base Jinetes FEI'!$M$5:$O$341,3,0)</f>
        <v>#N/A</v>
      </c>
      <c r="BN274" s="43">
        <f t="shared" si="89"/>
        <v>1</v>
      </c>
      <c r="BO274" s="43">
        <v>274</v>
      </c>
    </row>
    <row r="275" spans="1:67" ht="14.4" customHeight="1" x14ac:dyDescent="0.3">
      <c r="A275" s="43" t="str">
        <f t="shared" si="96"/>
        <v>LLAYLLAY 19 III</v>
      </c>
      <c r="B275" s="43" t="str">
        <f t="shared" si="96"/>
        <v>FEI</v>
      </c>
      <c r="C275" s="43">
        <f t="shared" si="96"/>
        <v>80</v>
      </c>
      <c r="D275" s="43">
        <f t="shared" si="96"/>
        <v>84</v>
      </c>
      <c r="E275" s="43" t="str">
        <f t="shared" si="96"/>
        <v>YR</v>
      </c>
      <c r="F275" s="106" t="s">
        <v>107</v>
      </c>
      <c r="G275" s="106" t="s">
        <v>95</v>
      </c>
      <c r="H275" s="106" t="s">
        <v>96</v>
      </c>
      <c r="I275" s="106" t="s">
        <v>96</v>
      </c>
      <c r="J275" s="106" t="s">
        <v>3595</v>
      </c>
      <c r="K275" s="106" t="s">
        <v>641</v>
      </c>
      <c r="L275" s="106" t="s">
        <v>740</v>
      </c>
      <c r="M275" s="106" t="s">
        <v>3596</v>
      </c>
      <c r="N275" s="106" t="s">
        <v>741</v>
      </c>
      <c r="O275" s="106"/>
      <c r="P275" s="106" t="s">
        <v>96</v>
      </c>
      <c r="Q275" s="106"/>
      <c r="R275" s="106" t="s">
        <v>96</v>
      </c>
      <c r="S275" s="106" t="s">
        <v>97</v>
      </c>
      <c r="T275" s="106" t="s">
        <v>96</v>
      </c>
      <c r="U275" s="106" t="s">
        <v>3597</v>
      </c>
      <c r="V275" s="106" t="s">
        <v>3598</v>
      </c>
      <c r="W275" s="106"/>
      <c r="X275" s="106" t="s">
        <v>3599</v>
      </c>
      <c r="Y275" s="106" t="s">
        <v>3343</v>
      </c>
      <c r="Z275" s="106" t="s">
        <v>3600</v>
      </c>
      <c r="AA275" s="106"/>
      <c r="AB275" s="106" t="s">
        <v>3601</v>
      </c>
      <c r="AC275" s="106" t="s">
        <v>155</v>
      </c>
      <c r="AD275" s="106" t="s">
        <v>3602</v>
      </c>
      <c r="AE275" s="106"/>
      <c r="AF275" s="106" t="s">
        <v>2510</v>
      </c>
      <c r="AG275" s="106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06"/>
      <c r="AT275" s="106"/>
      <c r="AU275" s="106"/>
      <c r="AV275" s="106"/>
      <c r="AW275" s="106">
        <v>19.100000000000001</v>
      </c>
      <c r="AX275" s="106">
        <v>19.100000000000001</v>
      </c>
      <c r="AY275" s="106">
        <v>15835</v>
      </c>
      <c r="AZ275" s="47">
        <f t="shared" si="90"/>
        <v>15835</v>
      </c>
      <c r="BA275" s="47" t="str">
        <f t="shared" si="81"/>
        <v>80 YR</v>
      </c>
      <c r="BB275" s="43">
        <f t="shared" si="95"/>
        <v>6</v>
      </c>
      <c r="BC275" s="43" t="str">
        <f t="shared" si="82"/>
        <v>04:23:55</v>
      </c>
      <c r="BD275" s="43">
        <f t="shared" si="83"/>
        <v>175</v>
      </c>
      <c r="BE275" s="48">
        <f t="shared" si="84"/>
        <v>-13.266666666666667</v>
      </c>
      <c r="BF275" s="49">
        <f t="shared" si="85"/>
        <v>245.73333333333332</v>
      </c>
      <c r="BG275" s="43" t="str">
        <f t="shared" si="86"/>
        <v>JOSE IGNACIO CORREA SERRA</v>
      </c>
      <c r="BH275" s="43" t="str">
        <f t="shared" si="87"/>
        <v>JOSE IGNACIO CORREA SERRA - DANZARINA</v>
      </c>
      <c r="BI275" s="43" t="e">
        <f>VLOOKUP(BG275,Equipos!$A$2:$B$105,2,0)</f>
        <v>#N/A</v>
      </c>
      <c r="BJ275" s="43" t="str">
        <f t="shared" si="88"/>
        <v>04:10:39</v>
      </c>
      <c r="BK275" s="43" t="e">
        <f>VLOOKUP(BG275,'Base Jinetes FEI'!$M$5:$N$341,2,0)</f>
        <v>#N/A</v>
      </c>
      <c r="BL275" s="43" t="e">
        <f>VLOOKUP(BG275,'Base Jinetes FEI'!$M$5:$O$341,3,0)</f>
        <v>#N/A</v>
      </c>
      <c r="BN275" s="43">
        <f t="shared" si="89"/>
        <v>1</v>
      </c>
      <c r="BO275" s="43">
        <v>275</v>
      </c>
    </row>
    <row r="276" spans="1:67" ht="14.4" customHeight="1" x14ac:dyDescent="0.3">
      <c r="A276" s="43" t="str">
        <f t="shared" si="96"/>
        <v>LLAYLLAY 19 III</v>
      </c>
      <c r="B276" s="43" t="str">
        <f t="shared" si="96"/>
        <v>FEI</v>
      </c>
      <c r="C276" s="43">
        <f t="shared" si="96"/>
        <v>80</v>
      </c>
      <c r="D276" s="43">
        <f t="shared" si="96"/>
        <v>84</v>
      </c>
      <c r="E276" s="43" t="str">
        <f t="shared" si="96"/>
        <v>YR</v>
      </c>
      <c r="F276" s="106" t="s">
        <v>109</v>
      </c>
      <c r="G276" s="106" t="s">
        <v>95</v>
      </c>
      <c r="H276" s="106" t="s">
        <v>96</v>
      </c>
      <c r="I276" s="106" t="s">
        <v>96</v>
      </c>
      <c r="J276" s="106" t="s">
        <v>1142</v>
      </c>
      <c r="K276" s="106" t="s">
        <v>1370</v>
      </c>
      <c r="L276" s="106" t="s">
        <v>185</v>
      </c>
      <c r="M276" s="106" t="s">
        <v>3603</v>
      </c>
      <c r="N276" s="106" t="s">
        <v>3604</v>
      </c>
      <c r="O276" s="106"/>
      <c r="P276" s="106" t="s">
        <v>96</v>
      </c>
      <c r="Q276" s="106"/>
      <c r="R276" s="106" t="s">
        <v>96</v>
      </c>
      <c r="S276" s="106" t="s">
        <v>97</v>
      </c>
      <c r="T276" s="106" t="s">
        <v>96</v>
      </c>
      <c r="U276" s="106" t="s">
        <v>3452</v>
      </c>
      <c r="V276" s="106" t="s">
        <v>3605</v>
      </c>
      <c r="W276" s="106"/>
      <c r="X276" s="106" t="s">
        <v>3606</v>
      </c>
      <c r="Y276" s="106" t="s">
        <v>822</v>
      </c>
      <c r="Z276" s="106" t="s">
        <v>3607</v>
      </c>
      <c r="AA276" s="106"/>
      <c r="AB276" s="106" t="s">
        <v>3608</v>
      </c>
      <c r="AC276" s="106" t="s">
        <v>156</v>
      </c>
      <c r="AD276" s="106" t="s">
        <v>3609</v>
      </c>
      <c r="AE276" s="106"/>
      <c r="AF276" s="106" t="s">
        <v>2418</v>
      </c>
      <c r="AG276" s="106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06"/>
      <c r="AT276" s="106"/>
      <c r="AU276" s="106"/>
      <c r="AV276" s="106"/>
      <c r="AW276" s="106">
        <v>17.41</v>
      </c>
      <c r="AX276" s="106">
        <v>17.41</v>
      </c>
      <c r="AY276" s="106">
        <v>17370</v>
      </c>
      <c r="AZ276" s="47">
        <f t="shared" si="90"/>
        <v>17370</v>
      </c>
      <c r="BA276" s="47" t="str">
        <f t="shared" si="81"/>
        <v>80 YR</v>
      </c>
      <c r="BB276" s="43">
        <f t="shared" si="95"/>
        <v>9</v>
      </c>
      <c r="BC276" s="43" t="str">
        <f t="shared" si="82"/>
        <v>04:49:30</v>
      </c>
      <c r="BD276" s="43">
        <f t="shared" si="83"/>
        <v>160</v>
      </c>
      <c r="BE276" s="48">
        <f t="shared" si="84"/>
        <v>-38.85</v>
      </c>
      <c r="BF276" s="49">
        <f t="shared" si="85"/>
        <v>205.15</v>
      </c>
      <c r="BG276" s="43" t="str">
        <f t="shared" si="86"/>
        <v>PEDRO TOMAS VARELA CERDA</v>
      </c>
      <c r="BH276" s="43" t="str">
        <f t="shared" si="87"/>
        <v>PEDRO TOMAS VARELA CERDA - SI QUILANTO</v>
      </c>
      <c r="BI276" s="43" t="str">
        <f>VLOOKUP(BG276,Equipos!$A$2:$B$105,2,0)</f>
        <v>EL MOLINO B</v>
      </c>
      <c r="BJ276" s="43" t="str">
        <f t="shared" si="88"/>
        <v>04:10:39</v>
      </c>
      <c r="BK276" s="43" t="e">
        <f>VLOOKUP(BG276,'Base Jinetes FEI'!$M$5:$N$341,2,0)</f>
        <v>#N/A</v>
      </c>
      <c r="BL276" s="43" t="e">
        <f>VLOOKUP(BG276,'Base Jinetes FEI'!$M$5:$O$341,3,0)</f>
        <v>#N/A</v>
      </c>
      <c r="BN276" s="43">
        <f t="shared" si="89"/>
        <v>1</v>
      </c>
      <c r="BO276" s="43">
        <v>276</v>
      </c>
    </row>
    <row r="277" spans="1:67" ht="14.4" customHeight="1" x14ac:dyDescent="0.3">
      <c r="A277" s="43" t="str">
        <f t="shared" si="96"/>
        <v>LLAYLLAY 19 III</v>
      </c>
      <c r="B277" s="43" t="str">
        <f t="shared" si="96"/>
        <v>FEI</v>
      </c>
      <c r="C277" s="43">
        <f t="shared" si="96"/>
        <v>80</v>
      </c>
      <c r="D277" s="43">
        <f t="shared" si="96"/>
        <v>84</v>
      </c>
      <c r="E277" s="43" t="str">
        <f t="shared" si="96"/>
        <v>YR</v>
      </c>
      <c r="F277" s="106" t="s">
        <v>110</v>
      </c>
      <c r="G277" s="106" t="s">
        <v>105</v>
      </c>
      <c r="H277" s="106" t="s">
        <v>96</v>
      </c>
      <c r="I277" s="106" t="s">
        <v>96</v>
      </c>
      <c r="J277" s="106" t="s">
        <v>1567</v>
      </c>
      <c r="K277" s="106" t="s">
        <v>455</v>
      </c>
      <c r="L277" s="106" t="s">
        <v>456</v>
      </c>
      <c r="M277" s="106" t="s">
        <v>728</v>
      </c>
      <c r="N277" s="106" t="s">
        <v>729</v>
      </c>
      <c r="O277" s="106"/>
      <c r="P277" s="106" t="s">
        <v>96</v>
      </c>
      <c r="Q277" s="106"/>
      <c r="R277" s="106" t="s">
        <v>96</v>
      </c>
      <c r="S277" s="106" t="s">
        <v>97</v>
      </c>
      <c r="T277" s="106" t="s">
        <v>96</v>
      </c>
      <c r="U277" s="106" t="s">
        <v>3610</v>
      </c>
      <c r="V277" s="106" t="s">
        <v>3611</v>
      </c>
      <c r="W277" s="106"/>
      <c r="X277" s="106" t="s">
        <v>1374</v>
      </c>
      <c r="Y277" s="106" t="s">
        <v>586</v>
      </c>
      <c r="Z277" s="106" t="s">
        <v>3612</v>
      </c>
      <c r="AA277" s="106" t="s">
        <v>266</v>
      </c>
      <c r="AB277" s="106" t="s">
        <v>1357</v>
      </c>
      <c r="AC277" s="106"/>
      <c r="AD277" s="106"/>
      <c r="AE277" s="106"/>
      <c r="AF277" s="106"/>
      <c r="AG277" s="106"/>
      <c r="AH277" s="106"/>
      <c r="AI277" s="106"/>
      <c r="AJ277" s="106"/>
      <c r="AK277" s="106"/>
      <c r="AL277" s="106"/>
      <c r="AM277" s="106"/>
      <c r="AN277" s="106"/>
      <c r="AO277" s="106"/>
      <c r="AP277" s="106"/>
      <c r="AQ277" s="106"/>
      <c r="AR277" s="106"/>
      <c r="AS277" s="106"/>
      <c r="AT277" s="106"/>
      <c r="AU277" s="106"/>
      <c r="AV277" s="106"/>
      <c r="AW277" s="106">
        <v>17.260000000000002</v>
      </c>
      <c r="AX277" s="106">
        <v>17.260000000000002</v>
      </c>
      <c r="AY277" s="106">
        <v>13143</v>
      </c>
      <c r="AZ277" s="47" t="str">
        <f t="shared" si="90"/>
        <v>NA</v>
      </c>
      <c r="BA277" s="47" t="str">
        <f t="shared" si="81"/>
        <v>80 YR</v>
      </c>
      <c r="BB277" s="43" t="str">
        <f t="shared" si="95"/>
        <v>NA</v>
      </c>
      <c r="BC277" s="43" t="str">
        <f t="shared" si="82"/>
        <v>NA</v>
      </c>
      <c r="BD277" s="43">
        <f t="shared" si="83"/>
        <v>0</v>
      </c>
      <c r="BE277" s="48" t="e">
        <f t="shared" si="84"/>
        <v>#VALUE!</v>
      </c>
      <c r="BF277" s="49">
        <f t="shared" si="85"/>
        <v>0</v>
      </c>
      <c r="BG277" s="43" t="str">
        <f t="shared" si="86"/>
        <v>VICTOR RIOS GARCIA HUIDOBRO</v>
      </c>
      <c r="BH277" s="43" t="str">
        <f t="shared" si="87"/>
        <v>VICTOR RIOS GARCIA HUIDOBRO - JG GRINGA</v>
      </c>
      <c r="BI277" s="43" t="e">
        <f>VLOOKUP(BG277,Equipos!$A$2:$B$105,2,0)</f>
        <v>#N/A</v>
      </c>
      <c r="BJ277" s="43" t="str">
        <f t="shared" si="88"/>
        <v>04:10:39</v>
      </c>
      <c r="BK277" s="43" t="e">
        <f>VLOOKUP(BG277,'Base Jinetes FEI'!$M$5:$N$341,2,0)</f>
        <v>#N/A</v>
      </c>
      <c r="BL277" s="43" t="e">
        <f>VLOOKUP(BG277,'Base Jinetes FEI'!$M$5:$O$341,3,0)</f>
        <v>#N/A</v>
      </c>
      <c r="BN277" s="43">
        <f t="shared" si="89"/>
        <v>0</v>
      </c>
      <c r="BO277" s="43">
        <v>277</v>
      </c>
    </row>
    <row r="278" spans="1:67" ht="14.4" customHeight="1" x14ac:dyDescent="0.3">
      <c r="A278" s="43" t="str">
        <f t="shared" si="96"/>
        <v>LLAYLLAY 19 III</v>
      </c>
      <c r="B278" s="43" t="str">
        <f t="shared" si="96"/>
        <v>FEI</v>
      </c>
      <c r="C278" s="43">
        <f t="shared" si="96"/>
        <v>80</v>
      </c>
      <c r="D278" s="43">
        <f t="shared" si="96"/>
        <v>84</v>
      </c>
      <c r="E278" s="43" t="str">
        <f t="shared" si="96"/>
        <v>YR</v>
      </c>
      <c r="F278" s="106" t="s">
        <v>117</v>
      </c>
      <c r="G278" s="106" t="s">
        <v>105</v>
      </c>
      <c r="H278" s="106" t="s">
        <v>96</v>
      </c>
      <c r="I278" s="106" t="s">
        <v>96</v>
      </c>
      <c r="J278" s="106" t="s">
        <v>1547</v>
      </c>
      <c r="K278" s="106" t="s">
        <v>211</v>
      </c>
      <c r="L278" s="106" t="s">
        <v>212</v>
      </c>
      <c r="M278" s="106" t="s">
        <v>3613</v>
      </c>
      <c r="N278" s="106" t="s">
        <v>3614</v>
      </c>
      <c r="O278" s="106"/>
      <c r="P278" s="106" t="s">
        <v>96</v>
      </c>
      <c r="Q278" s="106"/>
      <c r="R278" s="106" t="s">
        <v>96</v>
      </c>
      <c r="S278" s="106" t="s">
        <v>97</v>
      </c>
      <c r="T278" s="106" t="s">
        <v>96</v>
      </c>
      <c r="U278" s="106" t="s">
        <v>1645</v>
      </c>
      <c r="V278" s="106" t="s">
        <v>3615</v>
      </c>
      <c r="W278" s="106" t="s">
        <v>266</v>
      </c>
      <c r="X278" s="106" t="s">
        <v>1351</v>
      </c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  <c r="AN278" s="106"/>
      <c r="AO278" s="106"/>
      <c r="AP278" s="106"/>
      <c r="AQ278" s="106"/>
      <c r="AR278" s="106"/>
      <c r="AS278" s="106"/>
      <c r="AT278" s="106"/>
      <c r="AU278" s="106"/>
      <c r="AV278" s="106"/>
      <c r="AW278" s="106">
        <v>18.13</v>
      </c>
      <c r="AX278" s="106">
        <v>18.13</v>
      </c>
      <c r="AY278" s="106">
        <v>6952</v>
      </c>
      <c r="AZ278" s="47" t="str">
        <f t="shared" si="90"/>
        <v>NA</v>
      </c>
      <c r="BA278" s="47" t="str">
        <f t="shared" si="81"/>
        <v>80 YR</v>
      </c>
      <c r="BB278" s="43" t="str">
        <f t="shared" si="95"/>
        <v>NA</v>
      </c>
      <c r="BC278" s="43" t="str">
        <f t="shared" si="82"/>
        <v>NA</v>
      </c>
      <c r="BD278" s="43">
        <f t="shared" si="83"/>
        <v>0</v>
      </c>
      <c r="BE278" s="48" t="e">
        <f t="shared" si="84"/>
        <v>#VALUE!</v>
      </c>
      <c r="BF278" s="49">
        <f t="shared" si="85"/>
        <v>0</v>
      </c>
      <c r="BG278" s="43" t="str">
        <f t="shared" si="86"/>
        <v>CONSUELO MARCHANT CARDENAS</v>
      </c>
      <c r="BH278" s="43" t="str">
        <f t="shared" si="87"/>
        <v>CONSUELO MARCHANT CARDENAS - VENIA BENDITA</v>
      </c>
      <c r="BI278" s="43" t="e">
        <f>VLOOKUP(BG278,Equipos!$A$2:$B$105,2,0)</f>
        <v>#N/A</v>
      </c>
      <c r="BJ278" s="43" t="str">
        <f t="shared" si="88"/>
        <v>04:10:39</v>
      </c>
      <c r="BK278" s="43" t="e">
        <f>VLOOKUP(BG278,'Base Jinetes FEI'!$M$5:$N$341,2,0)</f>
        <v>#N/A</v>
      </c>
      <c r="BL278" s="43" t="e">
        <f>VLOOKUP(BG278,'Base Jinetes FEI'!$M$5:$O$341,3,0)</f>
        <v>#N/A</v>
      </c>
      <c r="BN278" s="43">
        <f t="shared" si="89"/>
        <v>0</v>
      </c>
      <c r="BO278" s="43">
        <v>278</v>
      </c>
    </row>
    <row r="279" spans="1:67" ht="14.4" customHeight="1" x14ac:dyDescent="0.3">
      <c r="A279" s="43" t="str">
        <f t="shared" si="96"/>
        <v>LLAYLLAY 19 III</v>
      </c>
      <c r="B279" s="43" t="s">
        <v>53</v>
      </c>
      <c r="C279" s="43">
        <f t="shared" si="96"/>
        <v>80</v>
      </c>
      <c r="D279" s="43">
        <f t="shared" si="96"/>
        <v>84</v>
      </c>
      <c r="E279" s="43" t="s">
        <v>51</v>
      </c>
      <c r="F279" s="104" t="s">
        <v>106</v>
      </c>
      <c r="G279" s="105" t="s">
        <v>95</v>
      </c>
      <c r="H279" s="106" t="s">
        <v>96</v>
      </c>
      <c r="I279" s="106" t="s">
        <v>96</v>
      </c>
      <c r="J279" s="105"/>
      <c r="K279" s="107" t="s">
        <v>1582</v>
      </c>
      <c r="L279" s="105" t="s">
        <v>1019</v>
      </c>
      <c r="M279" s="105"/>
      <c r="N279" s="109" t="s">
        <v>1583</v>
      </c>
      <c r="O279" s="106"/>
      <c r="P279" s="106" t="s">
        <v>96</v>
      </c>
      <c r="Q279" s="106"/>
      <c r="R279" s="106" t="s">
        <v>96</v>
      </c>
      <c r="S279" s="105" t="s">
        <v>97</v>
      </c>
      <c r="T279" s="106" t="s">
        <v>96</v>
      </c>
      <c r="U279" s="106" t="s">
        <v>3616</v>
      </c>
      <c r="V279" s="106" t="s">
        <v>3617</v>
      </c>
      <c r="W279" s="106" t="s">
        <v>3618</v>
      </c>
      <c r="X279" s="110" t="s">
        <v>3619</v>
      </c>
      <c r="Y279" s="110" t="s">
        <v>3620</v>
      </c>
      <c r="Z279" s="110" t="s">
        <v>3621</v>
      </c>
      <c r="AA279" s="105"/>
      <c r="AB279" s="105" t="s">
        <v>3622</v>
      </c>
      <c r="AC279" s="105" t="s">
        <v>3623</v>
      </c>
      <c r="AD279" s="105" t="s">
        <v>3624</v>
      </c>
      <c r="AE279" s="110" t="s">
        <v>943</v>
      </c>
      <c r="AF279" s="110" t="s">
        <v>3625</v>
      </c>
      <c r="AG279" s="110" t="s">
        <v>3626</v>
      </c>
      <c r="AH279" s="105"/>
      <c r="AI279" s="105" t="s">
        <v>3627</v>
      </c>
      <c r="AJ279" s="105" t="s">
        <v>3628</v>
      </c>
      <c r="AK279" s="105" t="s">
        <v>3629</v>
      </c>
      <c r="AL279" s="110" t="s">
        <v>3630</v>
      </c>
      <c r="AM279" s="110" t="s">
        <v>3630</v>
      </c>
      <c r="AN279" s="110" t="s">
        <v>3631</v>
      </c>
      <c r="AO279" s="105"/>
      <c r="AP279" s="105"/>
      <c r="AQ279" s="105"/>
      <c r="AR279" s="105"/>
      <c r="AS279" s="110"/>
      <c r="AT279" s="110"/>
      <c r="AU279" s="110"/>
      <c r="AV279" s="106">
        <v>18.14</v>
      </c>
      <c r="AW279" s="106">
        <v>18.14</v>
      </c>
      <c r="AX279" s="106">
        <v>18.14</v>
      </c>
      <c r="AY279" s="106">
        <v>16671</v>
      </c>
      <c r="AZ279" s="47">
        <f t="shared" si="90"/>
        <v>16671</v>
      </c>
      <c r="BA279" s="47" t="str">
        <f t="shared" si="81"/>
        <v>80 AD</v>
      </c>
      <c r="BB279" s="43">
        <f t="shared" si="95"/>
        <v>8</v>
      </c>
      <c r="BC279" s="43" t="str">
        <f t="shared" si="82"/>
        <v>04:37:51</v>
      </c>
      <c r="BD279" s="43">
        <f t="shared" si="83"/>
        <v>165</v>
      </c>
      <c r="BE279" s="48">
        <f t="shared" si="84"/>
        <v>-27.2</v>
      </c>
      <c r="BF279" s="49">
        <f t="shared" si="85"/>
        <v>221.8</v>
      </c>
      <c r="BG279" s="43" t="str">
        <f t="shared" si="86"/>
        <v>OSCAR TAHAN</v>
      </c>
      <c r="BH279" s="43" t="str">
        <f t="shared" si="87"/>
        <v>OSCAR TAHAN - GALA</v>
      </c>
      <c r="BI279" s="43" t="e">
        <f>VLOOKUP(BG279,Equipos!$A$2:$B$105,2,0)</f>
        <v>#N/A</v>
      </c>
      <c r="BJ279" s="43" t="str">
        <f t="shared" si="88"/>
        <v>04:10:39</v>
      </c>
      <c r="BK279" s="43" t="e">
        <f>VLOOKUP(BG279,'Base Jinetes FEI'!$M$5:$N$341,2,0)</f>
        <v>#N/A</v>
      </c>
      <c r="BL279" s="43" t="e">
        <f>VLOOKUP(BG279,'Base Jinetes FEI'!$M$5:$O$341,3,0)</f>
        <v>#N/A</v>
      </c>
      <c r="BN279" s="43">
        <f t="shared" si="89"/>
        <v>1</v>
      </c>
      <c r="BO279" s="43">
        <v>279</v>
      </c>
    </row>
    <row r="280" spans="1:67" ht="14.4" customHeight="1" x14ac:dyDescent="0.3">
      <c r="A280" s="43" t="str">
        <f t="shared" si="96"/>
        <v>LLAYLLAY 19 III</v>
      </c>
      <c r="B280" s="43" t="str">
        <f t="shared" si="96"/>
        <v>NAC</v>
      </c>
      <c r="C280" s="43">
        <f t="shared" si="96"/>
        <v>80</v>
      </c>
      <c r="D280" s="43">
        <f t="shared" si="96"/>
        <v>84</v>
      </c>
      <c r="E280" s="43" t="str">
        <f t="shared" si="96"/>
        <v>AD</v>
      </c>
      <c r="F280" s="104" t="s">
        <v>107</v>
      </c>
      <c r="G280" s="105" t="s">
        <v>95</v>
      </c>
      <c r="H280" s="106" t="s">
        <v>96</v>
      </c>
      <c r="I280" s="106" t="s">
        <v>96</v>
      </c>
      <c r="J280" s="105" t="s">
        <v>1937</v>
      </c>
      <c r="K280" s="108" t="s">
        <v>1938</v>
      </c>
      <c r="L280" s="105" t="s">
        <v>1939</v>
      </c>
      <c r="M280" s="105"/>
      <c r="N280" s="109" t="s">
        <v>3014</v>
      </c>
      <c r="O280" s="106"/>
      <c r="P280" s="106" t="s">
        <v>96</v>
      </c>
      <c r="Q280" s="106"/>
      <c r="R280" s="106" t="s">
        <v>96</v>
      </c>
      <c r="S280" s="105" t="s">
        <v>97</v>
      </c>
      <c r="T280" s="106" t="s">
        <v>96</v>
      </c>
      <c r="U280" s="106" t="s">
        <v>3616</v>
      </c>
      <c r="V280" s="106" t="s">
        <v>3632</v>
      </c>
      <c r="W280" s="106" t="s">
        <v>3633</v>
      </c>
      <c r="X280" s="110" t="s">
        <v>798</v>
      </c>
      <c r="Y280" s="110" t="s">
        <v>3433</v>
      </c>
      <c r="Z280" s="110" t="s">
        <v>3634</v>
      </c>
      <c r="AA280" s="105"/>
      <c r="AB280" s="105" t="s">
        <v>3635</v>
      </c>
      <c r="AC280" s="105" t="s">
        <v>3636</v>
      </c>
      <c r="AD280" s="105" t="s">
        <v>3637</v>
      </c>
      <c r="AE280" s="110" t="s">
        <v>3385</v>
      </c>
      <c r="AF280" s="110" t="s">
        <v>261</v>
      </c>
      <c r="AG280" s="110" t="s">
        <v>3638</v>
      </c>
      <c r="AH280" s="105"/>
      <c r="AI280" s="105" t="s">
        <v>3639</v>
      </c>
      <c r="AJ280" s="105" t="s">
        <v>3640</v>
      </c>
      <c r="AK280" s="105" t="s">
        <v>3641</v>
      </c>
      <c r="AL280" s="110" t="s">
        <v>824</v>
      </c>
      <c r="AM280" s="110" t="s">
        <v>824</v>
      </c>
      <c r="AN280" s="110" t="s">
        <v>396</v>
      </c>
      <c r="AO280" s="105"/>
      <c r="AP280" s="105"/>
      <c r="AQ280" s="105"/>
      <c r="AR280" s="105"/>
      <c r="AS280" s="110"/>
      <c r="AT280" s="110"/>
      <c r="AU280" s="110"/>
      <c r="AV280" s="106">
        <v>16.09</v>
      </c>
      <c r="AW280" s="106">
        <v>16.09</v>
      </c>
      <c r="AX280" s="106">
        <v>16.09</v>
      </c>
      <c r="AY280" s="106">
        <v>18791</v>
      </c>
      <c r="AZ280" s="47">
        <f t="shared" si="90"/>
        <v>18791</v>
      </c>
      <c r="BA280" s="47" t="str">
        <f t="shared" si="81"/>
        <v>80 AD</v>
      </c>
      <c r="BB280" s="43">
        <f t="shared" si="95"/>
        <v>10</v>
      </c>
      <c r="BC280" s="43" t="str">
        <f t="shared" si="82"/>
        <v>05:13:11</v>
      </c>
      <c r="BD280" s="43">
        <f t="shared" si="83"/>
        <v>155</v>
      </c>
      <c r="BE280" s="48">
        <f t="shared" si="84"/>
        <v>-62.533333333333331</v>
      </c>
      <c r="BF280" s="49">
        <f t="shared" si="85"/>
        <v>176.46666666666667</v>
      </c>
      <c r="BG280" s="43" t="str">
        <f t="shared" si="86"/>
        <v>JOSE ANTONIO  VICENTE OLIVARI</v>
      </c>
      <c r="BH280" s="43" t="str">
        <f t="shared" si="87"/>
        <v>JOSE ANTONIO  VICENTE OLIVARI - BUEN AMIGO</v>
      </c>
      <c r="BI280" s="43" t="e">
        <f>VLOOKUP(BG280,Equipos!$A$2:$B$105,2,0)</f>
        <v>#N/A</v>
      </c>
      <c r="BJ280" s="43" t="str">
        <f t="shared" si="88"/>
        <v>04:10:39</v>
      </c>
      <c r="BK280" s="43" t="e">
        <f>VLOOKUP(BG280,'Base Jinetes FEI'!$M$5:$N$341,2,0)</f>
        <v>#N/A</v>
      </c>
      <c r="BL280" s="43" t="e">
        <f>VLOOKUP(BG280,'Base Jinetes FEI'!$M$5:$O$341,3,0)</f>
        <v>#N/A</v>
      </c>
      <c r="BN280" s="43">
        <f t="shared" si="89"/>
        <v>1</v>
      </c>
      <c r="BO280" s="43">
        <v>280</v>
      </c>
    </row>
    <row r="281" spans="1:67" ht="14.4" customHeight="1" x14ac:dyDescent="0.3">
      <c r="A281" s="43" t="str">
        <f t="shared" si="96"/>
        <v>LLAYLLAY 19 III</v>
      </c>
      <c r="B281" s="43" t="str">
        <f t="shared" si="96"/>
        <v>NAC</v>
      </c>
      <c r="C281" s="43">
        <f t="shared" si="96"/>
        <v>80</v>
      </c>
      <c r="D281" s="43">
        <f t="shared" si="96"/>
        <v>84</v>
      </c>
      <c r="E281" s="43" t="str">
        <f t="shared" si="96"/>
        <v>AD</v>
      </c>
      <c r="F281" s="104" t="s">
        <v>109</v>
      </c>
      <c r="G281" s="105" t="s">
        <v>95</v>
      </c>
      <c r="H281" s="106" t="s">
        <v>96</v>
      </c>
      <c r="I281" s="106" t="s">
        <v>96</v>
      </c>
      <c r="J281" s="105"/>
      <c r="K281" s="107" t="s">
        <v>3642</v>
      </c>
      <c r="L281" s="105" t="s">
        <v>3643</v>
      </c>
      <c r="M281" s="105"/>
      <c r="N281" s="109" t="s">
        <v>3644</v>
      </c>
      <c r="O281" s="106"/>
      <c r="P281" s="106" t="s">
        <v>96</v>
      </c>
      <c r="Q281" s="106"/>
      <c r="R281" s="106" t="s">
        <v>96</v>
      </c>
      <c r="S281" s="105" t="s">
        <v>97</v>
      </c>
      <c r="T281" s="106" t="s">
        <v>96</v>
      </c>
      <c r="U281" s="106" t="s">
        <v>3616</v>
      </c>
      <c r="V281" s="106" t="s">
        <v>3645</v>
      </c>
      <c r="W281" s="106" t="s">
        <v>3646</v>
      </c>
      <c r="X281" s="110" t="s">
        <v>3647</v>
      </c>
      <c r="Y281" s="110" t="s">
        <v>252</v>
      </c>
      <c r="Z281" s="110" t="s">
        <v>3648</v>
      </c>
      <c r="AA281" s="105"/>
      <c r="AB281" s="105" t="s">
        <v>3649</v>
      </c>
      <c r="AC281" s="105" t="s">
        <v>3650</v>
      </c>
      <c r="AD281" s="105" t="s">
        <v>3651</v>
      </c>
      <c r="AE281" s="110" t="s">
        <v>632</v>
      </c>
      <c r="AF281" s="110" t="s">
        <v>3652</v>
      </c>
      <c r="AG281" s="110" t="s">
        <v>3653</v>
      </c>
      <c r="AH281" s="105"/>
      <c r="AI281" s="105" t="s">
        <v>3654</v>
      </c>
      <c r="AJ281" s="105" t="s">
        <v>3655</v>
      </c>
      <c r="AK281" s="105" t="s">
        <v>3656</v>
      </c>
      <c r="AL281" s="110" t="s">
        <v>2730</v>
      </c>
      <c r="AM281" s="110" t="s">
        <v>2730</v>
      </c>
      <c r="AN281" s="110" t="s">
        <v>3657</v>
      </c>
      <c r="AO281" s="105"/>
      <c r="AP281" s="105"/>
      <c r="AQ281" s="105"/>
      <c r="AR281" s="105"/>
      <c r="AS281" s="110"/>
      <c r="AT281" s="110"/>
      <c r="AU281" s="110"/>
      <c r="AV281" s="106">
        <v>16.09</v>
      </c>
      <c r="AW281" s="106">
        <v>16.09</v>
      </c>
      <c r="AX281" s="106">
        <v>16.09</v>
      </c>
      <c r="AY281" s="106">
        <v>18793</v>
      </c>
      <c r="AZ281" s="47">
        <f t="shared" si="90"/>
        <v>18793</v>
      </c>
      <c r="BA281" s="47" t="str">
        <f t="shared" si="81"/>
        <v>80 AD</v>
      </c>
      <c r="BB281" s="43">
        <f t="shared" si="95"/>
        <v>11</v>
      </c>
      <c r="BC281" s="43" t="str">
        <f t="shared" si="82"/>
        <v>05:13:13</v>
      </c>
      <c r="BD281" s="43">
        <f t="shared" si="83"/>
        <v>150</v>
      </c>
      <c r="BE281" s="48">
        <f t="shared" si="84"/>
        <v>-62.566666666666663</v>
      </c>
      <c r="BF281" s="49">
        <f t="shared" si="85"/>
        <v>171.43333333333334</v>
      </c>
      <c r="BG281" s="43" t="str">
        <f t="shared" si="86"/>
        <v>RENZO  ALVARADO BAHAMONDES</v>
      </c>
      <c r="BH281" s="43" t="str">
        <f t="shared" si="87"/>
        <v>RENZO  ALVARADO BAHAMONDES - TOBA ANTARES</v>
      </c>
      <c r="BJ281" s="43" t="str">
        <f t="shared" si="88"/>
        <v>04:10:39</v>
      </c>
      <c r="BK281" s="43" t="e">
        <f>VLOOKUP(BG281,'Base Jinetes FEI'!$M$5:$N$341,2,0)</f>
        <v>#N/A</v>
      </c>
      <c r="BL281" s="43" t="e">
        <f>VLOOKUP(BG281,'Base Jinetes FEI'!$M$5:$O$341,3,0)</f>
        <v>#N/A</v>
      </c>
      <c r="BN281" s="43">
        <f t="shared" si="89"/>
        <v>1</v>
      </c>
      <c r="BO281" s="43">
        <v>281</v>
      </c>
    </row>
    <row r="282" spans="1:67" ht="14.4" customHeight="1" x14ac:dyDescent="0.3">
      <c r="A282" s="43" t="str">
        <f t="shared" si="96"/>
        <v>LLAYLLAY 19 III</v>
      </c>
      <c r="B282" s="43" t="str">
        <f t="shared" si="96"/>
        <v>NAC</v>
      </c>
      <c r="C282" s="43">
        <f t="shared" si="96"/>
        <v>80</v>
      </c>
      <c r="D282" s="43">
        <f t="shared" si="96"/>
        <v>84</v>
      </c>
      <c r="E282" s="43" t="str">
        <f t="shared" si="96"/>
        <v>AD</v>
      </c>
      <c r="F282" s="104" t="s">
        <v>110</v>
      </c>
      <c r="G282" s="105" t="s">
        <v>95</v>
      </c>
      <c r="H282" s="106" t="s">
        <v>96</v>
      </c>
      <c r="I282" s="106" t="s">
        <v>96</v>
      </c>
      <c r="J282" s="105" t="s">
        <v>1415</v>
      </c>
      <c r="K282" s="107" t="s">
        <v>210</v>
      </c>
      <c r="L282" s="105" t="s">
        <v>90</v>
      </c>
      <c r="M282" s="105"/>
      <c r="N282" s="109" t="s">
        <v>1689</v>
      </c>
      <c r="O282" s="106"/>
      <c r="P282" s="106" t="s">
        <v>96</v>
      </c>
      <c r="Q282" s="106"/>
      <c r="R282" s="106" t="s">
        <v>96</v>
      </c>
      <c r="S282" s="105" t="s">
        <v>97</v>
      </c>
      <c r="T282" s="106" t="s">
        <v>96</v>
      </c>
      <c r="U282" s="106" t="s">
        <v>3616</v>
      </c>
      <c r="V282" s="106" t="s">
        <v>3658</v>
      </c>
      <c r="W282" s="106" t="s">
        <v>3659</v>
      </c>
      <c r="X282" s="110" t="s">
        <v>1149</v>
      </c>
      <c r="Y282" s="110" t="s">
        <v>561</v>
      </c>
      <c r="Z282" s="110" t="s">
        <v>3660</v>
      </c>
      <c r="AA282" s="105"/>
      <c r="AB282" s="105" t="s">
        <v>3661</v>
      </c>
      <c r="AC282" s="105" t="s">
        <v>3662</v>
      </c>
      <c r="AD282" s="105" t="s">
        <v>3663</v>
      </c>
      <c r="AE282" s="110" t="s">
        <v>2973</v>
      </c>
      <c r="AF282" s="110" t="s">
        <v>3664</v>
      </c>
      <c r="AG282" s="110" t="s">
        <v>3665</v>
      </c>
      <c r="AH282" s="105"/>
      <c r="AI282" s="105" t="s">
        <v>3666</v>
      </c>
      <c r="AJ282" s="105" t="s">
        <v>3667</v>
      </c>
      <c r="AK282" s="105" t="s">
        <v>3668</v>
      </c>
      <c r="AL282" s="110" t="s">
        <v>3630</v>
      </c>
      <c r="AM282" s="110" t="s">
        <v>3630</v>
      </c>
      <c r="AN282" s="110" t="s">
        <v>3669</v>
      </c>
      <c r="AO282" s="105"/>
      <c r="AP282" s="105"/>
      <c r="AQ282" s="105"/>
      <c r="AR282" s="105"/>
      <c r="AS282" s="110"/>
      <c r="AT282" s="110"/>
      <c r="AU282" s="110"/>
      <c r="AV282" s="106">
        <v>15.74</v>
      </c>
      <c r="AW282" s="106">
        <v>15.74</v>
      </c>
      <c r="AX282" s="106">
        <v>15.74</v>
      </c>
      <c r="AY282" s="106">
        <v>19208</v>
      </c>
      <c r="AZ282" s="47">
        <f t="shared" si="90"/>
        <v>19208</v>
      </c>
      <c r="BA282" s="47" t="str">
        <f t="shared" si="81"/>
        <v>80 AD</v>
      </c>
      <c r="BB282" s="43">
        <f t="shared" si="95"/>
        <v>14</v>
      </c>
      <c r="BC282" s="43" t="str">
        <f t="shared" si="82"/>
        <v>05:20:08</v>
      </c>
      <c r="BD282" s="43">
        <f t="shared" si="83"/>
        <v>135</v>
      </c>
      <c r="BE282" s="48">
        <f t="shared" si="84"/>
        <v>-69.483333333333334</v>
      </c>
      <c r="BF282" s="49">
        <f t="shared" si="85"/>
        <v>149.51666666666665</v>
      </c>
      <c r="BG282" s="43" t="str">
        <f t="shared" si="86"/>
        <v>ORLANDO VILLALOBOS</v>
      </c>
      <c r="BH282" s="43" t="str">
        <f t="shared" si="87"/>
        <v>ORLANDO VILLALOBOS - SALAM</v>
      </c>
      <c r="BI282" s="43" t="e">
        <f>VLOOKUP(BG282,Equipos!$A$2:$B$105,2,0)</f>
        <v>#N/A</v>
      </c>
      <c r="BJ282" s="43" t="str">
        <f t="shared" si="88"/>
        <v>04:10:39</v>
      </c>
      <c r="BK282" s="43" t="e">
        <f>VLOOKUP(BG282,'Base Jinetes FEI'!$M$5:$N$341,2,0)</f>
        <v>#N/A</v>
      </c>
      <c r="BL282" s="43" t="e">
        <f>VLOOKUP(BG282,'Base Jinetes FEI'!$M$5:$O$341,3,0)</f>
        <v>#N/A</v>
      </c>
      <c r="BN282" s="43">
        <f t="shared" si="89"/>
        <v>1</v>
      </c>
      <c r="BO282" s="43">
        <v>282</v>
      </c>
    </row>
    <row r="283" spans="1:67" ht="14.4" customHeight="1" x14ac:dyDescent="0.3">
      <c r="A283" s="43" t="str">
        <f t="shared" si="96"/>
        <v>LLAYLLAY 19 III</v>
      </c>
      <c r="B283" s="43" t="str">
        <f t="shared" si="96"/>
        <v>NAC</v>
      </c>
      <c r="C283" s="43">
        <f t="shared" si="96"/>
        <v>80</v>
      </c>
      <c r="D283" s="43">
        <f t="shared" si="96"/>
        <v>84</v>
      </c>
      <c r="E283" s="43" t="str">
        <f t="shared" si="96"/>
        <v>AD</v>
      </c>
      <c r="F283" s="104" t="s">
        <v>117</v>
      </c>
      <c r="G283" s="105" t="s">
        <v>95</v>
      </c>
      <c r="H283" s="106" t="s">
        <v>96</v>
      </c>
      <c r="I283" s="106" t="s">
        <v>96</v>
      </c>
      <c r="J283" s="105"/>
      <c r="K283" s="107" t="s">
        <v>1817</v>
      </c>
      <c r="L283" s="105" t="s">
        <v>1818</v>
      </c>
      <c r="M283" s="105"/>
      <c r="N283" s="109" t="s">
        <v>1819</v>
      </c>
      <c r="O283" s="106"/>
      <c r="P283" s="106" t="s">
        <v>96</v>
      </c>
      <c r="Q283" s="106"/>
      <c r="R283" s="106" t="s">
        <v>96</v>
      </c>
      <c r="S283" s="105" t="s">
        <v>97</v>
      </c>
      <c r="T283" s="106" t="s">
        <v>96</v>
      </c>
      <c r="U283" s="106" t="s">
        <v>3616</v>
      </c>
      <c r="V283" s="106" t="s">
        <v>3670</v>
      </c>
      <c r="W283" s="106" t="s">
        <v>3671</v>
      </c>
      <c r="X283" s="110" t="s">
        <v>3672</v>
      </c>
      <c r="Y283" s="110" t="s">
        <v>3673</v>
      </c>
      <c r="Z283" s="110" t="s">
        <v>1207</v>
      </c>
      <c r="AA283" s="105"/>
      <c r="AB283" s="105" t="s">
        <v>3674</v>
      </c>
      <c r="AC283" s="105" t="s">
        <v>3675</v>
      </c>
      <c r="AD283" s="105" t="s">
        <v>3676</v>
      </c>
      <c r="AE283" s="110" t="s">
        <v>3664</v>
      </c>
      <c r="AF283" s="110" t="s">
        <v>3089</v>
      </c>
      <c r="AG283" s="110" t="s">
        <v>3677</v>
      </c>
      <c r="AH283" s="105"/>
      <c r="AI283" s="105" t="s">
        <v>3678</v>
      </c>
      <c r="AJ283" s="105" t="s">
        <v>3679</v>
      </c>
      <c r="AK283" s="105" t="s">
        <v>3680</v>
      </c>
      <c r="AL283" s="110" t="s">
        <v>269</v>
      </c>
      <c r="AM283" s="110" t="s">
        <v>269</v>
      </c>
      <c r="AN283" s="110" t="s">
        <v>1012</v>
      </c>
      <c r="AO283" s="105"/>
      <c r="AP283" s="105"/>
      <c r="AQ283" s="105"/>
      <c r="AR283" s="105"/>
      <c r="AS283" s="110"/>
      <c r="AT283" s="110"/>
      <c r="AU283" s="110"/>
      <c r="AV283" s="106">
        <v>15.48</v>
      </c>
      <c r="AW283" s="106">
        <v>15.48</v>
      </c>
      <c r="AX283" s="106">
        <v>15.48</v>
      </c>
      <c r="AY283" s="106">
        <v>19537</v>
      </c>
      <c r="AZ283" s="47">
        <f t="shared" si="90"/>
        <v>19537</v>
      </c>
      <c r="BA283" s="47" t="str">
        <f t="shared" si="81"/>
        <v>80 AD</v>
      </c>
      <c r="BB283" s="43">
        <f t="shared" si="95"/>
        <v>15</v>
      </c>
      <c r="BC283" s="43" t="str">
        <f t="shared" si="82"/>
        <v>05:25:37</v>
      </c>
      <c r="BD283" s="43">
        <f t="shared" si="83"/>
        <v>130</v>
      </c>
      <c r="BE283" s="48">
        <f t="shared" si="84"/>
        <v>-74.966666666666669</v>
      </c>
      <c r="BF283" s="49">
        <f t="shared" si="85"/>
        <v>139.03333333333333</v>
      </c>
      <c r="BG283" s="43" t="str">
        <f t="shared" si="86"/>
        <v>ALEXIS  HENRIQUEZ RAMIREZ</v>
      </c>
      <c r="BH283" s="43" t="str">
        <f t="shared" si="87"/>
        <v>ALEXIS  HENRIQUEZ RAMIREZ - ODALISCA</v>
      </c>
      <c r="BI283" s="43" t="e">
        <f>VLOOKUP(BG283,Equipos!$A$2:$B$105,2,0)</f>
        <v>#N/A</v>
      </c>
      <c r="BJ283" s="43" t="str">
        <f t="shared" si="88"/>
        <v>04:10:39</v>
      </c>
      <c r="BK283" s="43" t="e">
        <f>VLOOKUP(BG283,'Base Jinetes FEI'!$M$5:$N$341,2,0)</f>
        <v>#N/A</v>
      </c>
      <c r="BL283" s="43" t="e">
        <f>VLOOKUP(BG283,'Base Jinetes FEI'!$M$5:$O$341,3,0)</f>
        <v>#N/A</v>
      </c>
      <c r="BN283" s="43">
        <f t="shared" si="89"/>
        <v>1</v>
      </c>
      <c r="BO283" s="43">
        <v>283</v>
      </c>
    </row>
    <row r="284" spans="1:67" ht="14.4" customHeight="1" x14ac:dyDescent="0.3">
      <c r="A284" s="43" t="str">
        <f t="shared" si="96"/>
        <v>LLAYLLAY 19 III</v>
      </c>
      <c r="B284" s="43" t="str">
        <f t="shared" si="96"/>
        <v>NAC</v>
      </c>
      <c r="C284" s="43">
        <f t="shared" si="96"/>
        <v>80</v>
      </c>
      <c r="D284" s="43">
        <f t="shared" si="96"/>
        <v>84</v>
      </c>
      <c r="E284" s="43" t="str">
        <f t="shared" si="96"/>
        <v>AD</v>
      </c>
      <c r="F284" s="104" t="s">
        <v>122</v>
      </c>
      <c r="G284" s="105" t="s">
        <v>95</v>
      </c>
      <c r="H284" s="106" t="s">
        <v>96</v>
      </c>
      <c r="I284" s="106" t="s">
        <v>96</v>
      </c>
      <c r="J284" s="105" t="s">
        <v>182</v>
      </c>
      <c r="K284" s="107" t="s">
        <v>1500</v>
      </c>
      <c r="L284" s="105" t="s">
        <v>91</v>
      </c>
      <c r="M284" s="105"/>
      <c r="N284" s="109" t="s">
        <v>747</v>
      </c>
      <c r="O284" s="106"/>
      <c r="P284" s="106" t="s">
        <v>96</v>
      </c>
      <c r="Q284" s="106"/>
      <c r="R284" s="106" t="s">
        <v>96</v>
      </c>
      <c r="S284" s="105" t="s">
        <v>97</v>
      </c>
      <c r="T284" s="106" t="s">
        <v>96</v>
      </c>
      <c r="U284" s="106" t="s">
        <v>3616</v>
      </c>
      <c r="V284" s="106" t="s">
        <v>3681</v>
      </c>
      <c r="W284" s="106" t="s">
        <v>3682</v>
      </c>
      <c r="X284" s="110" t="s">
        <v>594</v>
      </c>
      <c r="Y284" s="110" t="s">
        <v>3431</v>
      </c>
      <c r="Z284" s="110" t="s">
        <v>3683</v>
      </c>
      <c r="AA284" s="105"/>
      <c r="AB284" s="105" t="s">
        <v>3684</v>
      </c>
      <c r="AC284" s="105" t="s">
        <v>3685</v>
      </c>
      <c r="AD284" s="105" t="s">
        <v>3686</v>
      </c>
      <c r="AE284" s="110" t="s">
        <v>788</v>
      </c>
      <c r="AF284" s="110" t="s">
        <v>108</v>
      </c>
      <c r="AG284" s="110" t="s">
        <v>3687</v>
      </c>
      <c r="AH284" s="105"/>
      <c r="AI284" s="105" t="s">
        <v>3688</v>
      </c>
      <c r="AJ284" s="105" t="s">
        <v>3689</v>
      </c>
      <c r="AK284" s="105" t="s">
        <v>3690</v>
      </c>
      <c r="AL284" s="110" t="s">
        <v>3691</v>
      </c>
      <c r="AM284" s="110" t="s">
        <v>3691</v>
      </c>
      <c r="AN284" s="110" t="s">
        <v>3692</v>
      </c>
      <c r="AO284" s="105"/>
      <c r="AP284" s="105"/>
      <c r="AQ284" s="105"/>
      <c r="AR284" s="105"/>
      <c r="AS284" s="110"/>
      <c r="AT284" s="110"/>
      <c r="AU284" s="110"/>
      <c r="AV284" s="106">
        <v>15.2</v>
      </c>
      <c r="AW284" s="106">
        <v>15.2</v>
      </c>
      <c r="AX284" s="106">
        <v>15.2</v>
      </c>
      <c r="AY284" s="106">
        <v>19894</v>
      </c>
      <c r="AZ284" s="47">
        <f t="shared" si="90"/>
        <v>19894</v>
      </c>
      <c r="BA284" s="47" t="str">
        <f t="shared" si="81"/>
        <v>80 AD</v>
      </c>
      <c r="BB284" s="43">
        <f t="shared" si="95"/>
        <v>18</v>
      </c>
      <c r="BC284" s="43" t="str">
        <f t="shared" si="82"/>
        <v>05:31:34</v>
      </c>
      <c r="BD284" s="43">
        <f t="shared" si="83"/>
        <v>115</v>
      </c>
      <c r="BE284" s="48">
        <f t="shared" si="84"/>
        <v>-80.916666666666671</v>
      </c>
      <c r="BF284" s="49">
        <f t="shared" si="85"/>
        <v>118.08333333333333</v>
      </c>
      <c r="BG284" s="43" t="str">
        <f t="shared" si="86"/>
        <v>RENATO  CERDA BARROS</v>
      </c>
      <c r="BH284" s="43" t="str">
        <f t="shared" si="87"/>
        <v>RENATO  CERDA BARROS - AYHINCO</v>
      </c>
      <c r="BI284" s="43" t="e">
        <f>VLOOKUP(BG284,Equipos!$A$2:$B$105,2,0)</f>
        <v>#N/A</v>
      </c>
      <c r="BJ284" s="43" t="str">
        <f t="shared" si="88"/>
        <v>04:10:39</v>
      </c>
      <c r="BK284" s="43" t="e">
        <f>VLOOKUP(BG284,'Base Jinetes FEI'!$M$5:$N$341,2,0)</f>
        <v>#N/A</v>
      </c>
      <c r="BL284" s="43" t="e">
        <f>VLOOKUP(BG284,'Base Jinetes FEI'!$M$5:$O$341,3,0)</f>
        <v>#N/A</v>
      </c>
      <c r="BN284" s="43">
        <f t="shared" si="89"/>
        <v>1</v>
      </c>
      <c r="BO284" s="43">
        <v>284</v>
      </c>
    </row>
    <row r="285" spans="1:67" ht="14.4" customHeight="1" x14ac:dyDescent="0.3">
      <c r="A285" s="43" t="str">
        <f t="shared" si="96"/>
        <v>LLAYLLAY 19 III</v>
      </c>
      <c r="B285" s="43" t="str">
        <f t="shared" si="96"/>
        <v>NAC</v>
      </c>
      <c r="C285" s="43">
        <f t="shared" si="96"/>
        <v>80</v>
      </c>
      <c r="D285" s="43">
        <f t="shared" si="96"/>
        <v>84</v>
      </c>
      <c r="E285" s="43" t="str">
        <f t="shared" si="96"/>
        <v>AD</v>
      </c>
      <c r="F285" s="104" t="s">
        <v>123</v>
      </c>
      <c r="G285" s="105" t="s">
        <v>95</v>
      </c>
      <c r="H285" s="106" t="s">
        <v>96</v>
      </c>
      <c r="I285" s="106" t="s">
        <v>96</v>
      </c>
      <c r="J285" s="105" t="s">
        <v>3693</v>
      </c>
      <c r="K285" s="107" t="s">
        <v>3694</v>
      </c>
      <c r="L285" s="105" t="s">
        <v>3695</v>
      </c>
      <c r="M285" s="105"/>
      <c r="N285" s="109" t="s">
        <v>3696</v>
      </c>
      <c r="O285" s="106"/>
      <c r="P285" s="106" t="s">
        <v>96</v>
      </c>
      <c r="Q285" s="106"/>
      <c r="R285" s="106" t="s">
        <v>96</v>
      </c>
      <c r="S285" s="105" t="s">
        <v>97</v>
      </c>
      <c r="T285" s="106" t="s">
        <v>96</v>
      </c>
      <c r="U285" s="106" t="s">
        <v>3616</v>
      </c>
      <c r="V285" s="106" t="s">
        <v>3697</v>
      </c>
      <c r="W285" s="106" t="s">
        <v>3698</v>
      </c>
      <c r="X285" s="110" t="s">
        <v>634</v>
      </c>
      <c r="Y285" s="110" t="s">
        <v>2628</v>
      </c>
      <c r="Z285" s="110" t="s">
        <v>3699</v>
      </c>
      <c r="AA285" s="105"/>
      <c r="AB285" s="105" t="s">
        <v>3700</v>
      </c>
      <c r="AC285" s="105" t="s">
        <v>3701</v>
      </c>
      <c r="AD285" s="105" t="s">
        <v>3702</v>
      </c>
      <c r="AE285" s="110" t="s">
        <v>308</v>
      </c>
      <c r="AF285" s="110" t="s">
        <v>3557</v>
      </c>
      <c r="AG285" s="110" t="s">
        <v>3703</v>
      </c>
      <c r="AH285" s="105"/>
      <c r="AI285" s="105" t="s">
        <v>3704</v>
      </c>
      <c r="AJ285" s="105" t="s">
        <v>3705</v>
      </c>
      <c r="AK285" s="105" t="s">
        <v>3706</v>
      </c>
      <c r="AL285" s="110" t="s">
        <v>2693</v>
      </c>
      <c r="AM285" s="110" t="s">
        <v>2693</v>
      </c>
      <c r="AN285" s="110" t="s">
        <v>3707</v>
      </c>
      <c r="AO285" s="105"/>
      <c r="AP285" s="105"/>
      <c r="AQ285" s="105"/>
      <c r="AR285" s="105"/>
      <c r="AS285" s="110"/>
      <c r="AT285" s="110"/>
      <c r="AU285" s="110"/>
      <c r="AV285" s="106">
        <v>15.02</v>
      </c>
      <c r="AW285" s="106">
        <v>15.02</v>
      </c>
      <c r="AX285" s="106">
        <v>15.02</v>
      </c>
      <c r="AY285" s="106">
        <v>20137</v>
      </c>
      <c r="AZ285" s="47">
        <f t="shared" si="90"/>
        <v>20137</v>
      </c>
      <c r="BA285" s="47" t="str">
        <f t="shared" si="81"/>
        <v>80 AD</v>
      </c>
      <c r="BB285" s="43">
        <f t="shared" si="95"/>
        <v>20</v>
      </c>
      <c r="BC285" s="43" t="str">
        <f t="shared" si="82"/>
        <v>05:35:37</v>
      </c>
      <c r="BD285" s="43">
        <f t="shared" si="83"/>
        <v>105</v>
      </c>
      <c r="BE285" s="48">
        <f t="shared" si="84"/>
        <v>-84.966666666666669</v>
      </c>
      <c r="BF285" s="49">
        <f t="shared" si="85"/>
        <v>104.03333333333333</v>
      </c>
      <c r="BG285" s="43" t="str">
        <f t="shared" si="86"/>
        <v>JOSE PEDRO VARELA ALFONSO</v>
      </c>
      <c r="BH285" s="43" t="str">
        <f t="shared" si="87"/>
        <v>JOSE PEDRO VARELA ALFONSO - SI QU</v>
      </c>
      <c r="BI285" s="43" t="str">
        <f>VLOOKUP(BG285,Equipos!$A$2:$B$105,2,0)</f>
        <v>EL MOLINO B</v>
      </c>
      <c r="BJ285" s="43" t="str">
        <f t="shared" si="88"/>
        <v>04:10:39</v>
      </c>
      <c r="BK285" s="43" t="e">
        <f>VLOOKUP(BG285,'Base Jinetes FEI'!$M$5:$N$341,2,0)</f>
        <v>#N/A</v>
      </c>
      <c r="BL285" s="43" t="e">
        <f>VLOOKUP(BG285,'Base Jinetes FEI'!$M$5:$O$341,3,0)</f>
        <v>#N/A</v>
      </c>
      <c r="BN285" s="43">
        <f t="shared" si="89"/>
        <v>1</v>
      </c>
      <c r="BO285" s="43">
        <v>285</v>
      </c>
    </row>
    <row r="286" spans="1:67" ht="14.4" customHeight="1" x14ac:dyDescent="0.3">
      <c r="A286" s="43" t="str">
        <f t="shared" si="96"/>
        <v>LLAYLLAY 19 III</v>
      </c>
      <c r="B286" s="43" t="str">
        <f t="shared" si="96"/>
        <v>NAC</v>
      </c>
      <c r="C286" s="43">
        <f t="shared" si="96"/>
        <v>80</v>
      </c>
      <c r="D286" s="43">
        <f t="shared" si="96"/>
        <v>84</v>
      </c>
      <c r="E286" s="43" t="str">
        <f t="shared" si="96"/>
        <v>AD</v>
      </c>
      <c r="F286" s="104" t="s">
        <v>94</v>
      </c>
      <c r="G286" s="105" t="s">
        <v>95</v>
      </c>
      <c r="H286" s="106" t="s">
        <v>96</v>
      </c>
      <c r="I286" s="106" t="s">
        <v>96</v>
      </c>
      <c r="J286" s="105"/>
      <c r="K286" s="107" t="s">
        <v>638</v>
      </c>
      <c r="L286" s="105" t="s">
        <v>639</v>
      </c>
      <c r="M286" s="105"/>
      <c r="N286" s="109" t="s">
        <v>1030</v>
      </c>
      <c r="O286" s="106"/>
      <c r="P286" s="106" t="s">
        <v>96</v>
      </c>
      <c r="Q286" s="106"/>
      <c r="R286" s="106" t="s">
        <v>96</v>
      </c>
      <c r="S286" s="105" t="s">
        <v>97</v>
      </c>
      <c r="T286" s="106" t="s">
        <v>96</v>
      </c>
      <c r="U286" s="106" t="s">
        <v>3616</v>
      </c>
      <c r="V286" s="106" t="s">
        <v>3708</v>
      </c>
      <c r="W286" s="106" t="s">
        <v>3709</v>
      </c>
      <c r="X286" s="110" t="s">
        <v>3710</v>
      </c>
      <c r="Y286" s="110" t="s">
        <v>1032</v>
      </c>
      <c r="Z286" s="110" t="s">
        <v>3711</v>
      </c>
      <c r="AA286" s="105"/>
      <c r="AB286" s="105" t="s">
        <v>3712</v>
      </c>
      <c r="AC286" s="105" t="s">
        <v>3713</v>
      </c>
      <c r="AD286" s="105" t="s">
        <v>3714</v>
      </c>
      <c r="AE286" s="110" t="s">
        <v>1008</v>
      </c>
      <c r="AF286" s="110" t="s">
        <v>2693</v>
      </c>
      <c r="AG286" s="110" t="s">
        <v>3715</v>
      </c>
      <c r="AH286" s="105"/>
      <c r="AI286" s="105" t="s">
        <v>3716</v>
      </c>
      <c r="AJ286" s="105" t="s">
        <v>3717</v>
      </c>
      <c r="AK286" s="105" t="s">
        <v>3718</v>
      </c>
      <c r="AL286" s="110" t="s">
        <v>3719</v>
      </c>
      <c r="AM286" s="110" t="s">
        <v>3719</v>
      </c>
      <c r="AN286" s="110" t="s">
        <v>3720</v>
      </c>
      <c r="AO286" s="105"/>
      <c r="AP286" s="105"/>
      <c r="AQ286" s="105"/>
      <c r="AR286" s="105"/>
      <c r="AS286" s="110"/>
      <c r="AT286" s="110"/>
      <c r="AU286" s="110"/>
      <c r="AV286" s="106">
        <v>14.91</v>
      </c>
      <c r="AW286" s="106">
        <v>14.91</v>
      </c>
      <c r="AX286" s="106">
        <v>14.91</v>
      </c>
      <c r="AY286" s="106">
        <v>20287</v>
      </c>
      <c r="AZ286" s="47">
        <f t="shared" si="90"/>
        <v>20287</v>
      </c>
      <c r="BA286" s="47" t="str">
        <f t="shared" si="81"/>
        <v>80 AD</v>
      </c>
      <c r="BB286" s="43">
        <f t="shared" si="95"/>
        <v>21</v>
      </c>
      <c r="BC286" s="43" t="str">
        <f t="shared" si="82"/>
        <v>05:38:07</v>
      </c>
      <c r="BD286" s="43">
        <f t="shared" si="83"/>
        <v>100</v>
      </c>
      <c r="BE286" s="48">
        <f t="shared" si="84"/>
        <v>-87.466666666666669</v>
      </c>
      <c r="BF286" s="49">
        <f t="shared" si="85"/>
        <v>96.533333333333331</v>
      </c>
      <c r="BG286" s="43" t="str">
        <f t="shared" si="86"/>
        <v>SEBASTIAN IRRIBARRA CONA</v>
      </c>
      <c r="BH286" s="43" t="str">
        <f t="shared" si="87"/>
        <v>SEBASTIAN IRRIBARRA CONA - RB URRACA</v>
      </c>
      <c r="BI286" s="43" t="e">
        <f>VLOOKUP(BG286,Equipos!$A$2:$B$105,2,0)</f>
        <v>#N/A</v>
      </c>
      <c r="BJ286" s="43" t="str">
        <f t="shared" si="88"/>
        <v>04:10:39</v>
      </c>
      <c r="BK286" s="43" t="e">
        <f>VLOOKUP(BG286,'Base Jinetes FEI'!$M$5:$N$341,2,0)</f>
        <v>#N/A</v>
      </c>
      <c r="BL286" s="43" t="e">
        <f>VLOOKUP(BG286,'Base Jinetes FEI'!$M$5:$O$341,3,0)</f>
        <v>#N/A</v>
      </c>
      <c r="BN286" s="43">
        <f t="shared" si="89"/>
        <v>1</v>
      </c>
      <c r="BO286" s="43">
        <v>286</v>
      </c>
    </row>
    <row r="287" spans="1:67" ht="14.4" customHeight="1" x14ac:dyDescent="0.3">
      <c r="A287" s="43" t="str">
        <f t="shared" si="96"/>
        <v>LLAYLLAY 19 III</v>
      </c>
      <c r="B287" s="43" t="str">
        <f t="shared" si="96"/>
        <v>NAC</v>
      </c>
      <c r="C287" s="43">
        <f t="shared" si="96"/>
        <v>80</v>
      </c>
      <c r="D287" s="43">
        <f t="shared" si="96"/>
        <v>84</v>
      </c>
      <c r="E287" s="43" t="str">
        <f t="shared" si="96"/>
        <v>AD</v>
      </c>
      <c r="F287" s="104" t="s">
        <v>125</v>
      </c>
      <c r="G287" s="105" t="s">
        <v>105</v>
      </c>
      <c r="H287" s="106" t="s">
        <v>96</v>
      </c>
      <c r="I287" s="106" t="s">
        <v>96</v>
      </c>
      <c r="J287" s="105" t="s">
        <v>3721</v>
      </c>
      <c r="K287" s="107" t="s">
        <v>3722</v>
      </c>
      <c r="L287" s="105" t="s">
        <v>3723</v>
      </c>
      <c r="M287" s="105"/>
      <c r="N287" s="109" t="s">
        <v>3724</v>
      </c>
      <c r="O287" s="106"/>
      <c r="P287" s="106" t="s">
        <v>96</v>
      </c>
      <c r="Q287" s="106"/>
      <c r="R287" s="106" t="s">
        <v>96</v>
      </c>
      <c r="S287" s="105" t="s">
        <v>97</v>
      </c>
      <c r="T287" s="106" t="s">
        <v>96</v>
      </c>
      <c r="U287" s="106" t="s">
        <v>3616</v>
      </c>
      <c r="V287" s="106" t="s">
        <v>3725</v>
      </c>
      <c r="W287" s="106" t="s">
        <v>3726</v>
      </c>
      <c r="X287" s="110" t="s">
        <v>661</v>
      </c>
      <c r="Y287" s="110" t="s">
        <v>2989</v>
      </c>
      <c r="Z287" s="110" t="s">
        <v>3727</v>
      </c>
      <c r="AA287" s="105"/>
      <c r="AB287" s="105" t="s">
        <v>3728</v>
      </c>
      <c r="AC287" s="105" t="s">
        <v>3729</v>
      </c>
      <c r="AD287" s="105" t="s">
        <v>3730</v>
      </c>
      <c r="AE287" s="110" t="s">
        <v>571</v>
      </c>
      <c r="AF287" s="110" t="s">
        <v>254</v>
      </c>
      <c r="AG287" s="110" t="s">
        <v>3731</v>
      </c>
      <c r="AH287" s="105"/>
      <c r="AI287" s="105" t="s">
        <v>3732</v>
      </c>
      <c r="AJ287" s="105" t="s">
        <v>3733</v>
      </c>
      <c r="AK287" s="105" t="s">
        <v>3734</v>
      </c>
      <c r="AL287" s="110" t="s">
        <v>497</v>
      </c>
      <c r="AM287" s="110" t="s">
        <v>497</v>
      </c>
      <c r="AN287" s="110" t="s">
        <v>3735</v>
      </c>
      <c r="AO287" s="105" t="s">
        <v>266</v>
      </c>
      <c r="AP287" s="105"/>
      <c r="AQ287" s="105"/>
      <c r="AR287" s="105"/>
      <c r="AS287" s="110"/>
      <c r="AT287" s="110"/>
      <c r="AU287" s="110"/>
      <c r="AV287" s="106">
        <v>15.13</v>
      </c>
      <c r="AW287" s="106">
        <v>15.13</v>
      </c>
      <c r="AX287" s="106">
        <v>15.13</v>
      </c>
      <c r="AY287" s="106">
        <v>19986</v>
      </c>
      <c r="AZ287" s="47" t="str">
        <f t="shared" si="90"/>
        <v>NA</v>
      </c>
      <c r="BA287" s="47" t="str">
        <f t="shared" si="81"/>
        <v>80 AD</v>
      </c>
      <c r="BB287" s="43" t="str">
        <f t="shared" si="95"/>
        <v>NA</v>
      </c>
      <c r="BC287" s="43" t="str">
        <f t="shared" si="82"/>
        <v>NA</v>
      </c>
      <c r="BD287" s="43">
        <f t="shared" si="83"/>
        <v>0</v>
      </c>
      <c r="BE287" s="48" t="e">
        <f t="shared" si="84"/>
        <v>#VALUE!</v>
      </c>
      <c r="BF287" s="49">
        <f t="shared" si="85"/>
        <v>0</v>
      </c>
      <c r="BG287" s="43" t="str">
        <f t="shared" si="86"/>
        <v>MAURICIO GONZALEZ</v>
      </c>
      <c r="BH287" s="43" t="str">
        <f t="shared" si="87"/>
        <v>MAURICIO GONZALEZ - POZO BRUJO RANCO</v>
      </c>
      <c r="BI287" s="43" t="e">
        <f>VLOOKUP(BG287,Equipos!$A$2:$B$105,2,0)</f>
        <v>#N/A</v>
      </c>
      <c r="BJ287" s="43" t="str">
        <f t="shared" si="88"/>
        <v>04:10:39</v>
      </c>
      <c r="BK287" s="43" t="e">
        <f>VLOOKUP(BG287,'Base Jinetes FEI'!$M$5:$N$341,2,0)</f>
        <v>#N/A</v>
      </c>
      <c r="BL287" s="43" t="e">
        <f>VLOOKUP(BG287,'Base Jinetes FEI'!$M$5:$O$341,3,0)</f>
        <v>#N/A</v>
      </c>
      <c r="BN287" s="43">
        <f t="shared" si="89"/>
        <v>0</v>
      </c>
      <c r="BO287" s="43">
        <v>287</v>
      </c>
    </row>
    <row r="288" spans="1:67" ht="14.4" customHeight="1" x14ac:dyDescent="0.3">
      <c r="A288" s="43" t="str">
        <f t="shared" si="96"/>
        <v>LLAYLLAY 19 III</v>
      </c>
      <c r="B288" s="43" t="str">
        <f t="shared" si="96"/>
        <v>NAC</v>
      </c>
      <c r="C288" s="43">
        <f t="shared" si="96"/>
        <v>80</v>
      </c>
      <c r="D288" s="43">
        <f t="shared" si="96"/>
        <v>84</v>
      </c>
      <c r="E288" s="43" t="str">
        <f t="shared" si="96"/>
        <v>AD</v>
      </c>
      <c r="F288" s="104" t="s">
        <v>128</v>
      </c>
      <c r="G288" s="105" t="s">
        <v>105</v>
      </c>
      <c r="H288" s="106" t="s">
        <v>96</v>
      </c>
      <c r="I288" s="106" t="s">
        <v>96</v>
      </c>
      <c r="J288" s="105"/>
      <c r="K288" s="107" t="s">
        <v>3160</v>
      </c>
      <c r="L288" s="105" t="s">
        <v>3161</v>
      </c>
      <c r="M288" s="105"/>
      <c r="N288" s="109" t="s">
        <v>3162</v>
      </c>
      <c r="O288" s="106"/>
      <c r="P288" s="106" t="s">
        <v>96</v>
      </c>
      <c r="Q288" s="106"/>
      <c r="R288" s="106" t="s">
        <v>96</v>
      </c>
      <c r="S288" s="105" t="s">
        <v>97</v>
      </c>
      <c r="T288" s="106" t="s">
        <v>96</v>
      </c>
      <c r="U288" s="106" t="s">
        <v>3616</v>
      </c>
      <c r="V288" s="106" t="s">
        <v>3736</v>
      </c>
      <c r="W288" s="106" t="s">
        <v>3737</v>
      </c>
      <c r="X288" s="110" t="s">
        <v>2204</v>
      </c>
      <c r="Y288" s="110" t="s">
        <v>3719</v>
      </c>
      <c r="Z288" s="110" t="s">
        <v>3738</v>
      </c>
      <c r="AA288" s="105"/>
      <c r="AB288" s="105" t="s">
        <v>3739</v>
      </c>
      <c r="AC288" s="105" t="s">
        <v>3740</v>
      </c>
      <c r="AD288" s="105" t="s">
        <v>3741</v>
      </c>
      <c r="AE288" s="110" t="s">
        <v>3742</v>
      </c>
      <c r="AF288" s="110" t="s">
        <v>3080</v>
      </c>
      <c r="AG288" s="110" t="s">
        <v>3743</v>
      </c>
      <c r="AH288" s="105" t="s">
        <v>266</v>
      </c>
      <c r="AI288" s="105"/>
      <c r="AJ288" s="105"/>
      <c r="AK288" s="105"/>
      <c r="AL288" s="110"/>
      <c r="AM288" s="110"/>
      <c r="AN288" s="110"/>
      <c r="AO288" s="105"/>
      <c r="AP288" s="105"/>
      <c r="AQ288" s="105"/>
      <c r="AR288" s="105"/>
      <c r="AS288" s="110"/>
      <c r="AT288" s="110"/>
      <c r="AU288" s="110"/>
      <c r="AV288" s="106">
        <v>12.92</v>
      </c>
      <c r="AW288" s="106">
        <v>12.92</v>
      </c>
      <c r="AX288" s="106">
        <v>12.92</v>
      </c>
      <c r="AY288" s="106">
        <v>17550</v>
      </c>
      <c r="AZ288" s="47" t="str">
        <f t="shared" si="90"/>
        <v>NA</v>
      </c>
      <c r="BA288" s="47" t="str">
        <f t="shared" si="81"/>
        <v>80 AD</v>
      </c>
      <c r="BB288" s="43" t="str">
        <f t="shared" si="95"/>
        <v>NA</v>
      </c>
      <c r="BC288" s="43" t="str">
        <f t="shared" si="82"/>
        <v>NA</v>
      </c>
      <c r="BD288" s="43">
        <f t="shared" si="83"/>
        <v>0</v>
      </c>
      <c r="BE288" s="48" t="e">
        <f t="shared" si="84"/>
        <v>#VALUE!</v>
      </c>
      <c r="BF288" s="49">
        <f t="shared" si="85"/>
        <v>0</v>
      </c>
      <c r="BG288" s="43" t="str">
        <f t="shared" si="86"/>
        <v>BETZABETH GOMEZ PEREZ</v>
      </c>
      <c r="BH288" s="43" t="str">
        <f t="shared" si="87"/>
        <v>BETZABETH GOMEZ PEREZ - BUCEFALO</v>
      </c>
      <c r="BI288" s="43" t="e">
        <f>VLOOKUP(BG288,Equipos!$A$2:$B$105,2,0)</f>
        <v>#N/A</v>
      </c>
      <c r="BJ288" s="43" t="str">
        <f t="shared" si="88"/>
        <v>04:10:39</v>
      </c>
      <c r="BK288" s="43" t="e">
        <f>VLOOKUP(BG288,'Base Jinetes FEI'!$M$5:$N$341,2,0)</f>
        <v>#N/A</v>
      </c>
      <c r="BL288" s="43" t="e">
        <f>VLOOKUP(BG288,'Base Jinetes FEI'!$M$5:$O$341,3,0)</f>
        <v>#N/A</v>
      </c>
      <c r="BN288" s="43">
        <f t="shared" si="89"/>
        <v>0</v>
      </c>
      <c r="BO288" s="43">
        <v>288</v>
      </c>
    </row>
    <row r="289" spans="1:67" ht="14.4" customHeight="1" x14ac:dyDescent="0.3">
      <c r="A289" s="43" t="str">
        <f t="shared" ref="A289:E304" si="97">A288</f>
        <v>LLAYLLAY 19 III</v>
      </c>
      <c r="B289" s="43" t="str">
        <f t="shared" si="97"/>
        <v>NAC</v>
      </c>
      <c r="C289" s="43">
        <f t="shared" si="97"/>
        <v>80</v>
      </c>
      <c r="D289" s="43">
        <f t="shared" si="97"/>
        <v>84</v>
      </c>
      <c r="E289" s="43" t="str">
        <f t="shared" si="97"/>
        <v>AD</v>
      </c>
      <c r="F289" s="104" t="s">
        <v>129</v>
      </c>
      <c r="G289" s="105" t="s">
        <v>105</v>
      </c>
      <c r="H289" s="106" t="s">
        <v>96</v>
      </c>
      <c r="I289" s="106" t="s">
        <v>96</v>
      </c>
      <c r="J289" s="105"/>
      <c r="K289" s="107" t="s">
        <v>179</v>
      </c>
      <c r="L289" s="105" t="s">
        <v>181</v>
      </c>
      <c r="M289" s="105"/>
      <c r="N289" s="109" t="s">
        <v>231</v>
      </c>
      <c r="O289" s="106"/>
      <c r="P289" s="106" t="s">
        <v>96</v>
      </c>
      <c r="Q289" s="106"/>
      <c r="R289" s="106" t="s">
        <v>96</v>
      </c>
      <c r="S289" s="105" t="s">
        <v>97</v>
      </c>
      <c r="T289" s="106" t="s">
        <v>96</v>
      </c>
      <c r="U289" s="106" t="s">
        <v>3616</v>
      </c>
      <c r="V289" s="106" t="s">
        <v>3744</v>
      </c>
      <c r="W289" s="106" t="s">
        <v>3745</v>
      </c>
      <c r="X289" s="110" t="s">
        <v>1109</v>
      </c>
      <c r="Y289" s="110" t="s">
        <v>3746</v>
      </c>
      <c r="Z289" s="110" t="s">
        <v>3747</v>
      </c>
      <c r="AA289" s="105" t="s">
        <v>266</v>
      </c>
      <c r="AB289" s="105"/>
      <c r="AC289" s="105"/>
      <c r="AD289" s="105"/>
      <c r="AE289" s="110"/>
      <c r="AF289" s="110"/>
      <c r="AG289" s="110"/>
      <c r="AH289" s="105"/>
      <c r="AI289" s="105"/>
      <c r="AJ289" s="105"/>
      <c r="AK289" s="105"/>
      <c r="AL289" s="110"/>
      <c r="AM289" s="110"/>
      <c r="AN289" s="110"/>
      <c r="AO289" s="105"/>
      <c r="AP289" s="105"/>
      <c r="AQ289" s="105"/>
      <c r="AR289" s="105"/>
      <c r="AS289" s="110"/>
      <c r="AT289" s="110"/>
      <c r="AU289" s="110"/>
      <c r="AV289" s="106">
        <v>19.68</v>
      </c>
      <c r="AW289" s="106">
        <v>19.68</v>
      </c>
      <c r="AX289" s="106">
        <v>19.68</v>
      </c>
      <c r="AY289" s="106">
        <v>6402</v>
      </c>
      <c r="AZ289" s="47" t="str">
        <f t="shared" si="90"/>
        <v>NA</v>
      </c>
      <c r="BA289" s="47" t="str">
        <f t="shared" si="81"/>
        <v>80 AD</v>
      </c>
      <c r="BB289" s="43" t="str">
        <f t="shared" si="95"/>
        <v>NA</v>
      </c>
      <c r="BC289" s="43" t="str">
        <f t="shared" si="82"/>
        <v>NA</v>
      </c>
      <c r="BD289" s="43">
        <f t="shared" si="83"/>
        <v>0</v>
      </c>
      <c r="BE289" s="48" t="e">
        <f t="shared" si="84"/>
        <v>#VALUE!</v>
      </c>
      <c r="BF289" s="49">
        <f t="shared" si="85"/>
        <v>0</v>
      </c>
      <c r="BG289" s="43" t="str">
        <f t="shared" si="86"/>
        <v>RICARDO THOMSEN</v>
      </c>
      <c r="BH289" s="43" t="str">
        <f t="shared" si="87"/>
        <v>RICARDO THOMSEN - ZAGAL</v>
      </c>
      <c r="BI289" s="43" t="e">
        <f>VLOOKUP(BG289,Equipos!$A$2:$B$105,2,0)</f>
        <v>#N/A</v>
      </c>
      <c r="BJ289" s="43" t="str">
        <f t="shared" si="88"/>
        <v>04:10:39</v>
      </c>
      <c r="BK289" s="43" t="e">
        <f>VLOOKUP(BG289,'Base Jinetes FEI'!$M$5:$N$341,2,0)</f>
        <v>#N/A</v>
      </c>
      <c r="BL289" s="43" t="e">
        <f>VLOOKUP(BG289,'Base Jinetes FEI'!$M$5:$O$341,3,0)</f>
        <v>#N/A</v>
      </c>
      <c r="BN289" s="43">
        <f t="shared" si="89"/>
        <v>0</v>
      </c>
      <c r="BO289" s="43">
        <v>289</v>
      </c>
    </row>
    <row r="290" spans="1:67" ht="14.4" customHeight="1" x14ac:dyDescent="0.3">
      <c r="A290" s="43" t="str">
        <f t="shared" si="97"/>
        <v>LLAYLLAY 19 III</v>
      </c>
      <c r="B290" s="43" t="str">
        <f t="shared" si="97"/>
        <v>NAC</v>
      </c>
      <c r="C290" s="43">
        <f t="shared" si="97"/>
        <v>80</v>
      </c>
      <c r="D290" s="43">
        <f t="shared" si="97"/>
        <v>84</v>
      </c>
      <c r="E290" s="43" t="str">
        <f t="shared" si="97"/>
        <v>AD</v>
      </c>
      <c r="F290" s="104" t="s">
        <v>98</v>
      </c>
      <c r="G290" s="105" t="s">
        <v>105</v>
      </c>
      <c r="H290" s="106" t="s">
        <v>96</v>
      </c>
      <c r="I290" s="106" t="s">
        <v>96</v>
      </c>
      <c r="J290" s="105" t="s">
        <v>1277</v>
      </c>
      <c r="K290" s="107" t="s">
        <v>157</v>
      </c>
      <c r="L290" s="105" t="s">
        <v>144</v>
      </c>
      <c r="M290" s="105"/>
      <c r="N290" s="109" t="s">
        <v>3748</v>
      </c>
      <c r="O290" s="106"/>
      <c r="P290" s="106" t="s">
        <v>96</v>
      </c>
      <c r="Q290" s="106"/>
      <c r="R290" s="106" t="s">
        <v>96</v>
      </c>
      <c r="S290" s="105" t="s">
        <v>97</v>
      </c>
      <c r="T290" s="106" t="s">
        <v>96</v>
      </c>
      <c r="U290" s="106" t="s">
        <v>3616</v>
      </c>
      <c r="V290" s="106" t="s">
        <v>3749</v>
      </c>
      <c r="W290" s="106" t="s">
        <v>3750</v>
      </c>
      <c r="X290" s="110" t="s">
        <v>1023</v>
      </c>
      <c r="Y290" s="110" t="s">
        <v>3751</v>
      </c>
      <c r="Z290" s="110" t="s">
        <v>3752</v>
      </c>
      <c r="AA290" s="105" t="s">
        <v>266</v>
      </c>
      <c r="AB290" s="105"/>
      <c r="AC290" s="105"/>
      <c r="AD290" s="105"/>
      <c r="AE290" s="110"/>
      <c r="AF290" s="110"/>
      <c r="AG290" s="110"/>
      <c r="AH290" s="105"/>
      <c r="AI290" s="105"/>
      <c r="AJ290" s="105"/>
      <c r="AK290" s="105"/>
      <c r="AL290" s="110"/>
      <c r="AM290" s="110"/>
      <c r="AN290" s="110"/>
      <c r="AO290" s="105"/>
      <c r="AP290" s="105"/>
      <c r="AQ290" s="105"/>
      <c r="AR290" s="105"/>
      <c r="AS290" s="110"/>
      <c r="AT290" s="110"/>
      <c r="AU290" s="110"/>
      <c r="AV290" s="106">
        <v>17.149999999999999</v>
      </c>
      <c r="AW290" s="106">
        <v>17.149999999999999</v>
      </c>
      <c r="AX290" s="106">
        <v>17.149999999999999</v>
      </c>
      <c r="AY290" s="106">
        <v>7346</v>
      </c>
      <c r="AZ290" s="47" t="str">
        <f t="shared" si="90"/>
        <v>NA</v>
      </c>
      <c r="BA290" s="47" t="str">
        <f t="shared" si="81"/>
        <v>80 AD</v>
      </c>
      <c r="BB290" s="43" t="str">
        <f t="shared" si="95"/>
        <v>NA</v>
      </c>
      <c r="BC290" s="43" t="str">
        <f t="shared" si="82"/>
        <v>NA</v>
      </c>
      <c r="BD290" s="43">
        <f t="shared" si="83"/>
        <v>0</v>
      </c>
      <c r="BE290" s="48" t="e">
        <f t="shared" si="84"/>
        <v>#VALUE!</v>
      </c>
      <c r="BF290" s="49">
        <f t="shared" si="85"/>
        <v>0</v>
      </c>
      <c r="BG290" s="43" t="str">
        <f t="shared" si="86"/>
        <v>CLAUDIO CORNEJO CABEZAS</v>
      </c>
      <c r="BH290" s="43" t="str">
        <f t="shared" si="87"/>
        <v>CLAUDIO CORNEJO CABEZAS - SIMSEK</v>
      </c>
      <c r="BI290" s="43" t="str">
        <f>VLOOKUP(BG290,Equipos!$A$2:$B$105,2,0)</f>
        <v>RINCONADA A</v>
      </c>
      <c r="BJ290" s="43" t="str">
        <f t="shared" si="88"/>
        <v>04:10:39</v>
      </c>
      <c r="BK290" s="43" t="e">
        <f>VLOOKUP(BG290,'Base Jinetes FEI'!$M$5:$N$341,2,0)</f>
        <v>#N/A</v>
      </c>
      <c r="BL290" s="43" t="e">
        <f>VLOOKUP(BG290,'Base Jinetes FEI'!$M$5:$O$341,3,0)</f>
        <v>#N/A</v>
      </c>
      <c r="BN290" s="43">
        <f t="shared" si="89"/>
        <v>0</v>
      </c>
      <c r="BO290" s="43">
        <v>290</v>
      </c>
    </row>
    <row r="291" spans="1:67" ht="14.4" customHeight="1" x14ac:dyDescent="0.3">
      <c r="A291" s="43" t="str">
        <f t="shared" si="97"/>
        <v>LLAYLLAY 19 III</v>
      </c>
      <c r="B291" s="43" t="str">
        <f t="shared" si="97"/>
        <v>NAC</v>
      </c>
      <c r="C291" s="43">
        <f t="shared" si="97"/>
        <v>80</v>
      </c>
      <c r="D291" s="43">
        <f t="shared" si="97"/>
        <v>84</v>
      </c>
      <c r="E291" s="43" t="s">
        <v>52</v>
      </c>
      <c r="F291" s="104" t="s">
        <v>106</v>
      </c>
      <c r="G291" s="105" t="s">
        <v>95</v>
      </c>
      <c r="H291" s="106" t="s">
        <v>96</v>
      </c>
      <c r="I291" s="106" t="s">
        <v>96</v>
      </c>
      <c r="J291" s="105"/>
      <c r="K291" s="107" t="s">
        <v>834</v>
      </c>
      <c r="L291" s="105" t="s">
        <v>835</v>
      </c>
      <c r="M291" s="105" t="s">
        <v>96</v>
      </c>
      <c r="N291" s="109" t="s">
        <v>1802</v>
      </c>
      <c r="O291" s="106"/>
      <c r="P291" s="106" t="s">
        <v>96</v>
      </c>
      <c r="Q291" s="106"/>
      <c r="R291" s="106" t="s">
        <v>96</v>
      </c>
      <c r="S291" s="105" t="s">
        <v>97</v>
      </c>
      <c r="T291" s="106" t="s">
        <v>96</v>
      </c>
      <c r="U291" s="106" t="s">
        <v>3753</v>
      </c>
      <c r="V291" s="106" t="s">
        <v>3754</v>
      </c>
      <c r="W291" s="106" t="s">
        <v>3755</v>
      </c>
      <c r="X291" s="110" t="s">
        <v>882</v>
      </c>
      <c r="Y291" s="110" t="s">
        <v>647</v>
      </c>
      <c r="Z291" s="110" t="s">
        <v>3756</v>
      </c>
      <c r="AA291" s="105"/>
      <c r="AB291" s="105" t="s">
        <v>3757</v>
      </c>
      <c r="AC291" s="105" t="s">
        <v>3758</v>
      </c>
      <c r="AD291" s="105" t="s">
        <v>3759</v>
      </c>
      <c r="AE291" s="110" t="s">
        <v>2973</v>
      </c>
      <c r="AF291" s="110" t="s">
        <v>108</v>
      </c>
      <c r="AG291" s="110" t="s">
        <v>3760</v>
      </c>
      <c r="AH291" s="105"/>
      <c r="AI291" s="105" t="s">
        <v>3761</v>
      </c>
      <c r="AJ291" s="105" t="s">
        <v>3762</v>
      </c>
      <c r="AK291" s="105" t="s">
        <v>3763</v>
      </c>
      <c r="AL291" s="110" t="s">
        <v>3764</v>
      </c>
      <c r="AM291" s="110" t="s">
        <v>3764</v>
      </c>
      <c r="AN291" s="110" t="s">
        <v>1624</v>
      </c>
      <c r="AO291" s="105"/>
      <c r="AP291" s="105"/>
      <c r="AQ291" s="105"/>
      <c r="AR291" s="105"/>
      <c r="AS291" s="110"/>
      <c r="AT291" s="110"/>
      <c r="AU291" s="110"/>
      <c r="AV291" s="106">
        <v>16.059999999999999</v>
      </c>
      <c r="AW291" s="106">
        <v>16.059999999999999</v>
      </c>
      <c r="AX291" s="106">
        <v>16.059999999999999</v>
      </c>
      <c r="AY291" s="106">
        <v>18833</v>
      </c>
      <c r="AZ291" s="47">
        <f t="shared" si="90"/>
        <v>18833</v>
      </c>
      <c r="BA291" s="47" t="str">
        <f t="shared" si="81"/>
        <v>80 YR</v>
      </c>
      <c r="BB291" s="43">
        <f t="shared" si="95"/>
        <v>12</v>
      </c>
      <c r="BC291" s="43" t="str">
        <f t="shared" si="82"/>
        <v>05:13:53</v>
      </c>
      <c r="BD291" s="43">
        <f t="shared" si="83"/>
        <v>145</v>
      </c>
      <c r="BE291" s="48">
        <f t="shared" si="84"/>
        <v>-63.233333333333334</v>
      </c>
      <c r="BF291" s="49">
        <f t="shared" si="85"/>
        <v>165.76666666666665</v>
      </c>
      <c r="BG291" s="43" t="str">
        <f t="shared" si="86"/>
        <v>HELENA CERPA PINOCHET</v>
      </c>
      <c r="BH291" s="43" t="str">
        <f t="shared" si="87"/>
        <v>HELENA CERPA PINOCHET - HDM MAGNOLIA</v>
      </c>
      <c r="BI291" s="43" t="e">
        <f>VLOOKUP(BG291,Equipos!$A$2:$B$105,2,0)</f>
        <v>#N/A</v>
      </c>
      <c r="BJ291" s="43" t="str">
        <f t="shared" si="88"/>
        <v>04:10:39</v>
      </c>
      <c r="BK291" s="43" t="e">
        <f>VLOOKUP(BG291,'Base Jinetes FEI'!$M$5:$N$341,2,0)</f>
        <v>#N/A</v>
      </c>
      <c r="BL291" s="43" t="e">
        <f>VLOOKUP(BG291,'Base Jinetes FEI'!$M$5:$O$341,3,0)</f>
        <v>#N/A</v>
      </c>
      <c r="BN291" s="43">
        <f t="shared" si="89"/>
        <v>1</v>
      </c>
      <c r="BO291" s="43">
        <v>291</v>
      </c>
    </row>
    <row r="292" spans="1:67" ht="14.4" customHeight="1" x14ac:dyDescent="0.3">
      <c r="A292" s="43" t="str">
        <f t="shared" si="97"/>
        <v>LLAYLLAY 19 III</v>
      </c>
      <c r="B292" s="43" t="str">
        <f t="shared" si="97"/>
        <v>NAC</v>
      </c>
      <c r="C292" s="43">
        <f t="shared" si="97"/>
        <v>80</v>
      </c>
      <c r="D292" s="43">
        <f t="shared" si="97"/>
        <v>84</v>
      </c>
      <c r="E292" s="43" t="str">
        <f t="shared" si="97"/>
        <v>YR</v>
      </c>
      <c r="F292" s="104" t="s">
        <v>107</v>
      </c>
      <c r="G292" s="105" t="s">
        <v>95</v>
      </c>
      <c r="H292" s="106" t="s">
        <v>96</v>
      </c>
      <c r="I292" s="106" t="s">
        <v>96</v>
      </c>
      <c r="J292" s="105"/>
      <c r="K292" s="108" t="s">
        <v>535</v>
      </c>
      <c r="L292" s="105" t="s">
        <v>941</v>
      </c>
      <c r="M292" s="105"/>
      <c r="N292" s="109" t="s">
        <v>2752</v>
      </c>
      <c r="O292" s="106"/>
      <c r="P292" s="106" t="s">
        <v>96</v>
      </c>
      <c r="Q292" s="106"/>
      <c r="R292" s="106" t="s">
        <v>96</v>
      </c>
      <c r="S292" s="105" t="s">
        <v>97</v>
      </c>
      <c r="T292" s="106" t="s">
        <v>96</v>
      </c>
      <c r="U292" s="106" t="s">
        <v>3753</v>
      </c>
      <c r="V292" s="106" t="s">
        <v>3765</v>
      </c>
      <c r="W292" s="106" t="s">
        <v>3766</v>
      </c>
      <c r="X292" s="110" t="s">
        <v>3552</v>
      </c>
      <c r="Y292" s="110" t="s">
        <v>661</v>
      </c>
      <c r="Z292" s="110" t="s">
        <v>3767</v>
      </c>
      <c r="AA292" s="105"/>
      <c r="AB292" s="105" t="s">
        <v>3768</v>
      </c>
      <c r="AC292" s="105" t="s">
        <v>3769</v>
      </c>
      <c r="AD292" s="105" t="s">
        <v>3770</v>
      </c>
      <c r="AE292" s="110" t="s">
        <v>2818</v>
      </c>
      <c r="AF292" s="110" t="s">
        <v>3771</v>
      </c>
      <c r="AG292" s="110" t="s">
        <v>3772</v>
      </c>
      <c r="AH292" s="105"/>
      <c r="AI292" s="105" t="s">
        <v>3773</v>
      </c>
      <c r="AJ292" s="105" t="s">
        <v>3774</v>
      </c>
      <c r="AK292" s="105" t="s">
        <v>3775</v>
      </c>
      <c r="AL292" s="110" t="s">
        <v>3776</v>
      </c>
      <c r="AM292" s="110" t="s">
        <v>3776</v>
      </c>
      <c r="AN292" s="110" t="s">
        <v>3777</v>
      </c>
      <c r="AO292" s="105"/>
      <c r="AP292" s="105"/>
      <c r="AQ292" s="105"/>
      <c r="AR292" s="105"/>
      <c r="AS292" s="110"/>
      <c r="AT292" s="110"/>
      <c r="AU292" s="110"/>
      <c r="AV292" s="106">
        <v>15.25</v>
      </c>
      <c r="AW292" s="106">
        <v>15.25</v>
      </c>
      <c r="AX292" s="106">
        <v>15.25</v>
      </c>
      <c r="AY292" s="106">
        <v>19829</v>
      </c>
      <c r="AZ292" s="47">
        <f t="shared" si="90"/>
        <v>19829</v>
      </c>
      <c r="BA292" s="47" t="str">
        <f t="shared" si="81"/>
        <v>80 YR</v>
      </c>
      <c r="BB292" s="43">
        <f t="shared" si="95"/>
        <v>16</v>
      </c>
      <c r="BC292" s="43" t="str">
        <f t="shared" si="82"/>
        <v>05:30:29</v>
      </c>
      <c r="BD292" s="43">
        <f t="shared" si="83"/>
        <v>125</v>
      </c>
      <c r="BE292" s="48">
        <f t="shared" si="84"/>
        <v>-79.833333333333329</v>
      </c>
      <c r="BF292" s="49">
        <f t="shared" si="85"/>
        <v>129.16666666666669</v>
      </c>
      <c r="BG292" s="43" t="str">
        <f t="shared" si="86"/>
        <v>DIEGO OYANEDEL</v>
      </c>
      <c r="BH292" s="43" t="str">
        <f t="shared" si="87"/>
        <v>DIEGO OYANEDEL - MANSUR</v>
      </c>
      <c r="BI292" s="43" t="str">
        <f>VLOOKUP(BG292,Equipos!$A$2:$B$105,2,0)</f>
        <v>LA COMPAÑÍA</v>
      </c>
      <c r="BJ292" s="43" t="str">
        <f t="shared" si="88"/>
        <v>04:10:39</v>
      </c>
      <c r="BK292" s="43" t="e">
        <f>VLOOKUP(BG292,'Base Jinetes FEI'!$M$5:$N$341,2,0)</f>
        <v>#N/A</v>
      </c>
      <c r="BL292" s="43" t="e">
        <f>VLOOKUP(BG292,'Base Jinetes FEI'!$M$5:$O$341,3,0)</f>
        <v>#N/A</v>
      </c>
      <c r="BN292" s="43">
        <f t="shared" si="89"/>
        <v>1</v>
      </c>
      <c r="BO292" s="43">
        <v>292</v>
      </c>
    </row>
    <row r="293" spans="1:67" ht="14.4" customHeight="1" x14ac:dyDescent="0.3">
      <c r="A293" s="43" t="str">
        <f t="shared" si="97"/>
        <v>LLAYLLAY 19 III</v>
      </c>
      <c r="B293" s="43" t="str">
        <f t="shared" si="97"/>
        <v>NAC</v>
      </c>
      <c r="C293" s="43">
        <f t="shared" si="97"/>
        <v>80</v>
      </c>
      <c r="D293" s="43">
        <f t="shared" si="97"/>
        <v>84</v>
      </c>
      <c r="E293" s="43" t="str">
        <f t="shared" si="97"/>
        <v>YR</v>
      </c>
      <c r="F293" s="104" t="s">
        <v>109</v>
      </c>
      <c r="G293" s="105" t="s">
        <v>95</v>
      </c>
      <c r="H293" s="106" t="s">
        <v>96</v>
      </c>
      <c r="I293" s="106" t="s">
        <v>96</v>
      </c>
      <c r="J293" s="105"/>
      <c r="K293" s="107" t="s">
        <v>2966</v>
      </c>
      <c r="L293" s="105" t="s">
        <v>364</v>
      </c>
      <c r="M293" s="105"/>
      <c r="N293" s="109" t="s">
        <v>2967</v>
      </c>
      <c r="O293" s="106"/>
      <c r="P293" s="106" t="s">
        <v>96</v>
      </c>
      <c r="Q293" s="106"/>
      <c r="R293" s="106" t="s">
        <v>96</v>
      </c>
      <c r="S293" s="105" t="s">
        <v>97</v>
      </c>
      <c r="T293" s="106" t="s">
        <v>96</v>
      </c>
      <c r="U293" s="106" t="s">
        <v>3753</v>
      </c>
      <c r="V293" s="106" t="s">
        <v>3778</v>
      </c>
      <c r="W293" s="106" t="s">
        <v>3779</v>
      </c>
      <c r="X293" s="110" t="s">
        <v>3780</v>
      </c>
      <c r="Y293" s="110" t="s">
        <v>247</v>
      </c>
      <c r="Z293" s="110" t="s">
        <v>3781</v>
      </c>
      <c r="AA293" s="105"/>
      <c r="AB293" s="105" t="s">
        <v>3782</v>
      </c>
      <c r="AC293" s="105" t="s">
        <v>3783</v>
      </c>
      <c r="AD293" s="105" t="s">
        <v>3784</v>
      </c>
      <c r="AE293" s="110" t="s">
        <v>3095</v>
      </c>
      <c r="AF293" s="110" t="s">
        <v>259</v>
      </c>
      <c r="AG293" s="110" t="s">
        <v>3097</v>
      </c>
      <c r="AH293" s="105"/>
      <c r="AI293" s="105" t="s">
        <v>3785</v>
      </c>
      <c r="AJ293" s="105" t="s">
        <v>3786</v>
      </c>
      <c r="AK293" s="105" t="s">
        <v>3787</v>
      </c>
      <c r="AL293" s="110" t="s">
        <v>3788</v>
      </c>
      <c r="AM293" s="110" t="s">
        <v>3788</v>
      </c>
      <c r="AN293" s="110" t="s">
        <v>3789</v>
      </c>
      <c r="AO293" s="105"/>
      <c r="AP293" s="105"/>
      <c r="AQ293" s="105"/>
      <c r="AR293" s="105"/>
      <c r="AS293" s="110"/>
      <c r="AT293" s="110"/>
      <c r="AU293" s="110"/>
      <c r="AV293" s="106">
        <v>15.21</v>
      </c>
      <c r="AW293" s="106">
        <v>15.21</v>
      </c>
      <c r="AX293" s="106">
        <v>15.21</v>
      </c>
      <c r="AY293" s="106">
        <v>19878</v>
      </c>
      <c r="AZ293" s="47">
        <f t="shared" si="90"/>
        <v>19878</v>
      </c>
      <c r="BA293" s="47" t="str">
        <f t="shared" si="81"/>
        <v>80 YR</v>
      </c>
      <c r="BB293" s="43">
        <f t="shared" si="95"/>
        <v>17</v>
      </c>
      <c r="BC293" s="43" t="str">
        <f t="shared" si="82"/>
        <v>05:31:18</v>
      </c>
      <c r="BD293" s="43">
        <f t="shared" si="83"/>
        <v>120</v>
      </c>
      <c r="BE293" s="48">
        <f t="shared" si="84"/>
        <v>-80.650000000000006</v>
      </c>
      <c r="BF293" s="49">
        <f t="shared" si="85"/>
        <v>123.35</v>
      </c>
      <c r="BG293" s="43" t="str">
        <f t="shared" si="86"/>
        <v>MAX BULNES LABRA</v>
      </c>
      <c r="BH293" s="43" t="str">
        <f t="shared" si="87"/>
        <v>MAX BULNES LABRA - FLOKI</v>
      </c>
      <c r="BI293" s="43" t="e">
        <f>VLOOKUP(BG293,Equipos!$A$2:$B$105,2,0)</f>
        <v>#N/A</v>
      </c>
      <c r="BJ293" s="43" t="str">
        <f t="shared" si="88"/>
        <v>04:10:39</v>
      </c>
      <c r="BK293" s="43" t="e">
        <f>VLOOKUP(BG293,'Base Jinetes FEI'!$M$5:$N$341,2,0)</f>
        <v>#N/A</v>
      </c>
      <c r="BL293" s="43" t="e">
        <f>VLOOKUP(BG293,'Base Jinetes FEI'!$M$5:$O$341,3,0)</f>
        <v>#N/A</v>
      </c>
      <c r="BN293" s="43">
        <f t="shared" si="89"/>
        <v>1</v>
      </c>
      <c r="BO293" s="43">
        <v>293</v>
      </c>
    </row>
    <row r="294" spans="1:67" ht="14.4" customHeight="1" x14ac:dyDescent="0.3">
      <c r="A294" s="43" t="str">
        <f t="shared" si="97"/>
        <v>LLAYLLAY 19 III</v>
      </c>
      <c r="B294" s="43" t="str">
        <f t="shared" si="97"/>
        <v>NAC</v>
      </c>
      <c r="C294" s="43">
        <f t="shared" si="97"/>
        <v>80</v>
      </c>
      <c r="D294" s="43">
        <f t="shared" si="97"/>
        <v>84</v>
      </c>
      <c r="E294" s="43" t="str">
        <f t="shared" si="97"/>
        <v>YR</v>
      </c>
      <c r="F294" s="104" t="s">
        <v>110</v>
      </c>
      <c r="G294" s="105" t="s">
        <v>105</v>
      </c>
      <c r="H294" s="106" t="s">
        <v>96</v>
      </c>
      <c r="I294" s="106" t="s">
        <v>96</v>
      </c>
      <c r="J294" s="105"/>
      <c r="K294" s="107" t="s">
        <v>2892</v>
      </c>
      <c r="L294" s="105" t="s">
        <v>2893</v>
      </c>
      <c r="M294" s="105"/>
      <c r="N294" s="109" t="s">
        <v>2894</v>
      </c>
      <c r="O294" s="106"/>
      <c r="P294" s="106" t="s">
        <v>96</v>
      </c>
      <c r="Q294" s="106"/>
      <c r="R294" s="106" t="s">
        <v>96</v>
      </c>
      <c r="S294" s="105" t="s">
        <v>97</v>
      </c>
      <c r="T294" s="106" t="s">
        <v>96</v>
      </c>
      <c r="U294" s="106" t="s">
        <v>3753</v>
      </c>
      <c r="V294" s="106" t="s">
        <v>3790</v>
      </c>
      <c r="W294" s="106" t="s">
        <v>3791</v>
      </c>
      <c r="X294" s="110" t="s">
        <v>3792</v>
      </c>
      <c r="Y294" s="110" t="s">
        <v>647</v>
      </c>
      <c r="Z294" s="110" t="s">
        <v>3793</v>
      </c>
      <c r="AA294" s="105"/>
      <c r="AB294" s="105" t="s">
        <v>3794</v>
      </c>
      <c r="AC294" s="105" t="s">
        <v>3795</v>
      </c>
      <c r="AD294" s="105" t="s">
        <v>3796</v>
      </c>
      <c r="AE294" s="110" t="s">
        <v>3385</v>
      </c>
      <c r="AF294" s="110" t="s">
        <v>3460</v>
      </c>
      <c r="AG294" s="110" t="s">
        <v>3797</v>
      </c>
      <c r="AH294" s="105" t="s">
        <v>266</v>
      </c>
      <c r="AI294" s="105"/>
      <c r="AJ294" s="105"/>
      <c r="AK294" s="105"/>
      <c r="AL294" s="110"/>
      <c r="AM294" s="110"/>
      <c r="AN294" s="110"/>
      <c r="AO294" s="105"/>
      <c r="AP294" s="105"/>
      <c r="AQ294" s="105"/>
      <c r="AR294" s="105"/>
      <c r="AS294" s="110"/>
      <c r="AT294" s="110"/>
      <c r="AU294" s="110"/>
      <c r="AV294" s="106">
        <v>15.49</v>
      </c>
      <c r="AW294" s="106">
        <v>15.49</v>
      </c>
      <c r="AX294" s="106">
        <v>15.49</v>
      </c>
      <c r="AY294" s="106">
        <v>14644</v>
      </c>
      <c r="AZ294" s="47" t="str">
        <f t="shared" si="90"/>
        <v>NA</v>
      </c>
      <c r="BA294" s="47" t="str">
        <f t="shared" si="81"/>
        <v>80 YR</v>
      </c>
      <c r="BB294" s="43" t="str">
        <f t="shared" si="95"/>
        <v>NA</v>
      </c>
      <c r="BC294" s="43" t="str">
        <f t="shared" si="82"/>
        <v>NA</v>
      </c>
      <c r="BD294" s="43">
        <f t="shared" si="83"/>
        <v>0</v>
      </c>
      <c r="BE294" s="48" t="e">
        <f t="shared" si="84"/>
        <v>#VALUE!</v>
      </c>
      <c r="BF294" s="49">
        <f t="shared" si="85"/>
        <v>0</v>
      </c>
      <c r="BG294" s="43" t="str">
        <f t="shared" si="86"/>
        <v>MAUD BREYNE</v>
      </c>
      <c r="BH294" s="43" t="str">
        <f t="shared" si="87"/>
        <v>MAUD BREYNE - KHOLLY</v>
      </c>
      <c r="BI294" s="43" t="e">
        <f>VLOOKUP(BG294,Equipos!$A$2:$B$105,2,0)</f>
        <v>#N/A</v>
      </c>
      <c r="BJ294" s="43" t="str">
        <f t="shared" si="88"/>
        <v>04:10:39</v>
      </c>
      <c r="BK294" s="43" t="e">
        <f>VLOOKUP(BG294,'Base Jinetes FEI'!$M$5:$N$341,2,0)</f>
        <v>#N/A</v>
      </c>
      <c r="BL294" s="43" t="e">
        <f>VLOOKUP(BG294,'Base Jinetes FEI'!$M$5:$O$341,3,0)</f>
        <v>#N/A</v>
      </c>
      <c r="BN294" s="43">
        <f t="shared" si="89"/>
        <v>0</v>
      </c>
      <c r="BO294" s="43">
        <v>294</v>
      </c>
    </row>
    <row r="295" spans="1:67" ht="14.4" x14ac:dyDescent="0.3">
      <c r="A295" s="43" t="str">
        <f t="shared" si="97"/>
        <v>LLAYLLAY 19 III</v>
      </c>
      <c r="B295" s="43" t="str">
        <f t="shared" si="97"/>
        <v>NAC</v>
      </c>
      <c r="C295" s="43">
        <v>60</v>
      </c>
      <c r="D295" s="43">
        <v>63</v>
      </c>
      <c r="E295" s="43" t="s">
        <v>51</v>
      </c>
      <c r="F295" s="104" t="s">
        <v>106</v>
      </c>
      <c r="G295" s="105" t="s">
        <v>95</v>
      </c>
      <c r="H295" s="106" t="s">
        <v>96</v>
      </c>
      <c r="I295" s="106" t="s">
        <v>96</v>
      </c>
      <c r="J295" s="105"/>
      <c r="K295" s="107" t="s">
        <v>2968</v>
      </c>
      <c r="L295" s="105" t="s">
        <v>2969</v>
      </c>
      <c r="M295" s="105"/>
      <c r="N295" s="109" t="s">
        <v>3798</v>
      </c>
      <c r="O295" s="106"/>
      <c r="P295" s="106" t="s">
        <v>96</v>
      </c>
      <c r="Q295" s="106"/>
      <c r="R295" s="106" t="s">
        <v>96</v>
      </c>
      <c r="S295" s="105" t="s">
        <v>97</v>
      </c>
      <c r="T295" s="106" t="s">
        <v>96</v>
      </c>
      <c r="U295" s="106" t="s">
        <v>911</v>
      </c>
      <c r="V295" s="106" t="s">
        <v>3799</v>
      </c>
      <c r="W295" s="106" t="s">
        <v>3800</v>
      </c>
      <c r="X295" s="110" t="s">
        <v>276</v>
      </c>
      <c r="Y295" s="110" t="s">
        <v>538</v>
      </c>
      <c r="Z295" s="110" t="s">
        <v>3801</v>
      </c>
      <c r="AA295" s="105"/>
      <c r="AB295" s="105" t="s">
        <v>3802</v>
      </c>
      <c r="AC295" s="105" t="s">
        <v>3803</v>
      </c>
      <c r="AD295" s="105" t="s">
        <v>3804</v>
      </c>
      <c r="AE295" s="110" t="s">
        <v>3805</v>
      </c>
      <c r="AF295" s="110" t="s">
        <v>2709</v>
      </c>
      <c r="AG295" s="110" t="s">
        <v>3806</v>
      </c>
      <c r="AH295" s="105"/>
      <c r="AI295" s="105"/>
      <c r="AJ295" s="105"/>
      <c r="AK295" s="105"/>
      <c r="AL295" s="110"/>
      <c r="AM295" s="110"/>
      <c r="AN295" s="110"/>
      <c r="AO295" s="105"/>
      <c r="AP295" s="105"/>
      <c r="AQ295" s="105"/>
      <c r="AR295" s="105"/>
      <c r="AS295" s="110"/>
      <c r="AT295" s="110"/>
      <c r="AU295" s="110"/>
      <c r="AV295" s="106">
        <v>15.45</v>
      </c>
      <c r="AW295" s="106">
        <v>15.45</v>
      </c>
      <c r="AX295" s="106">
        <v>15.45</v>
      </c>
      <c r="AY295" s="106">
        <v>14679</v>
      </c>
      <c r="AZ295" s="47">
        <f t="shared" si="90"/>
        <v>14679</v>
      </c>
      <c r="BA295" s="47" t="str">
        <f t="shared" si="81"/>
        <v>60 AD</v>
      </c>
      <c r="BB295" s="43">
        <f>IF(G295="R",RANK(AZ295,$AZ$295:$AZ$300,1), "NA")</f>
        <v>1</v>
      </c>
      <c r="BC295" s="43" t="str">
        <f t="shared" si="82"/>
        <v>04:04:39</v>
      </c>
      <c r="BD295" s="43">
        <f t="shared" si="83"/>
        <v>200</v>
      </c>
      <c r="BE295" s="48">
        <f t="shared" si="84"/>
        <v>0</v>
      </c>
      <c r="BF295" s="49">
        <f t="shared" si="85"/>
        <v>263</v>
      </c>
      <c r="BG295" s="43" t="str">
        <f t="shared" si="86"/>
        <v>ANDRES GATICA JOLFRE</v>
      </c>
      <c r="BH295" s="43" t="str">
        <f t="shared" si="87"/>
        <v>ANDRES GATICA JOLFRE - CL CHIPANA</v>
      </c>
      <c r="BI295" s="43" t="str">
        <f>VLOOKUP(BG295,Equipos!$A$2:$B$105,2,0)</f>
        <v>EL MOLINO B</v>
      </c>
      <c r="BJ295" s="43" t="str">
        <f t="shared" si="88"/>
        <v>04:04:39</v>
      </c>
      <c r="BK295" s="43" t="e">
        <f>VLOOKUP(BG295,'Base Jinetes FEI'!$M$5:$N$341,2,0)</f>
        <v>#N/A</v>
      </c>
      <c r="BL295" s="43" t="e">
        <f>VLOOKUP(BG295,'Base Jinetes FEI'!$M$5:$O$341,3,0)</f>
        <v>#N/A</v>
      </c>
      <c r="BN295" s="43">
        <f t="shared" si="89"/>
        <v>1</v>
      </c>
      <c r="BO295" s="43">
        <v>295</v>
      </c>
    </row>
    <row r="296" spans="1:67" ht="14.4" x14ac:dyDescent="0.3">
      <c r="A296" s="43" t="str">
        <f t="shared" si="97"/>
        <v>LLAYLLAY 19 III</v>
      </c>
      <c r="B296" s="43" t="str">
        <f t="shared" si="97"/>
        <v>NAC</v>
      </c>
      <c r="C296" s="43">
        <f t="shared" si="97"/>
        <v>60</v>
      </c>
      <c r="D296" s="43">
        <f t="shared" si="97"/>
        <v>63</v>
      </c>
      <c r="E296" s="43" t="s">
        <v>51</v>
      </c>
      <c r="F296" s="104" t="s">
        <v>107</v>
      </c>
      <c r="G296" s="105" t="s">
        <v>95</v>
      </c>
      <c r="H296" s="106" t="s">
        <v>96</v>
      </c>
      <c r="I296" s="106" t="s">
        <v>96</v>
      </c>
      <c r="J296" s="105"/>
      <c r="K296" s="136" t="s">
        <v>2019</v>
      </c>
      <c r="L296" s="137" t="s">
        <v>219</v>
      </c>
      <c r="M296" s="105"/>
      <c r="N296" s="109" t="s">
        <v>255</v>
      </c>
      <c r="O296" s="106"/>
      <c r="P296" s="106" t="s">
        <v>96</v>
      </c>
      <c r="Q296" s="106"/>
      <c r="R296" s="106" t="s">
        <v>96</v>
      </c>
      <c r="S296" s="105" t="s">
        <v>97</v>
      </c>
      <c r="T296" s="106" t="s">
        <v>96</v>
      </c>
      <c r="U296" s="106" t="s">
        <v>911</v>
      </c>
      <c r="V296" s="106" t="s">
        <v>3807</v>
      </c>
      <c r="W296" s="106" t="s">
        <v>3808</v>
      </c>
      <c r="X296" s="110" t="s">
        <v>108</v>
      </c>
      <c r="Y296" s="110" t="s">
        <v>3809</v>
      </c>
      <c r="Z296" s="110" t="s">
        <v>3810</v>
      </c>
      <c r="AA296" s="105"/>
      <c r="AB296" s="105" t="s">
        <v>3811</v>
      </c>
      <c r="AC296" s="105" t="s">
        <v>3812</v>
      </c>
      <c r="AD296" s="105" t="s">
        <v>3813</v>
      </c>
      <c r="AE296" s="110" t="s">
        <v>3771</v>
      </c>
      <c r="AF296" s="110" t="s">
        <v>3814</v>
      </c>
      <c r="AG296" s="110" t="s">
        <v>3815</v>
      </c>
      <c r="AH296" s="105"/>
      <c r="AI296" s="105"/>
      <c r="AJ296" s="105"/>
      <c r="AK296" s="105"/>
      <c r="AL296" s="110"/>
      <c r="AM296" s="110"/>
      <c r="AN296" s="110"/>
      <c r="AO296" s="105"/>
      <c r="AP296" s="105"/>
      <c r="AQ296" s="105"/>
      <c r="AR296" s="105"/>
      <c r="AS296" s="110"/>
      <c r="AT296" s="110"/>
      <c r="AU296" s="110"/>
      <c r="AV296" s="106">
        <v>15.41</v>
      </c>
      <c r="AW296" s="106">
        <v>15.41</v>
      </c>
      <c r="AX296" s="106">
        <v>15.41</v>
      </c>
      <c r="AY296" s="106">
        <v>14717</v>
      </c>
      <c r="AZ296" s="47">
        <f t="shared" si="90"/>
        <v>14717</v>
      </c>
      <c r="BA296" s="47" t="str">
        <f t="shared" si="81"/>
        <v>60 AD</v>
      </c>
      <c r="BB296" s="43">
        <f t="shared" ref="BB296:BB300" si="98">IF(G296="R",RANK(AZ296,$AZ$295:$AZ$300,1), "NA")</f>
        <v>2</v>
      </c>
      <c r="BC296" s="43" t="str">
        <f t="shared" si="82"/>
        <v>04:05:17</v>
      </c>
      <c r="BD296" s="43">
        <f t="shared" si="83"/>
        <v>195</v>
      </c>
      <c r="BE296" s="48">
        <f t="shared" si="84"/>
        <v>-0.6333333333333333</v>
      </c>
      <c r="BF296" s="49">
        <f t="shared" si="85"/>
        <v>257.36666666666667</v>
      </c>
      <c r="BG296" s="43" t="str">
        <f t="shared" si="86"/>
        <v>JOSE  ELIAS  RISHMAWI</v>
      </c>
      <c r="BH296" s="43" t="str">
        <f t="shared" si="87"/>
        <v>JOSE  ELIAS  RISHMAWI - ANCAR BAKUR</v>
      </c>
      <c r="BI296" s="43" t="str">
        <f>VLOOKUP(BG296,Equipos!$A$2:$B$105,2,0)</f>
        <v>EL QUILLAY</v>
      </c>
      <c r="BJ296" s="43" t="str">
        <f t="shared" si="88"/>
        <v>04:04:39</v>
      </c>
      <c r="BK296" s="43" t="e">
        <f>VLOOKUP(BG296,'Base Jinetes FEI'!$M$5:$N$341,2,0)</f>
        <v>#N/A</v>
      </c>
      <c r="BL296" s="43" t="e">
        <f>VLOOKUP(BG296,'Base Jinetes FEI'!$M$5:$O$341,3,0)</f>
        <v>#N/A</v>
      </c>
      <c r="BN296" s="43">
        <f t="shared" si="89"/>
        <v>1</v>
      </c>
      <c r="BO296" s="43">
        <v>296</v>
      </c>
    </row>
    <row r="297" spans="1:67" ht="14.4" x14ac:dyDescent="0.3">
      <c r="A297" s="43" t="str">
        <f t="shared" si="97"/>
        <v>LLAYLLAY 19 III</v>
      </c>
      <c r="B297" s="43" t="str">
        <f t="shared" si="97"/>
        <v>NAC</v>
      </c>
      <c r="C297" s="43">
        <f t="shared" si="97"/>
        <v>60</v>
      </c>
      <c r="D297" s="43">
        <f t="shared" si="97"/>
        <v>63</v>
      </c>
      <c r="E297" s="43" t="s">
        <v>51</v>
      </c>
      <c r="F297" s="104" t="s">
        <v>109</v>
      </c>
      <c r="G297" s="105" t="s">
        <v>105</v>
      </c>
      <c r="H297" s="106" t="s">
        <v>96</v>
      </c>
      <c r="I297" s="106" t="s">
        <v>96</v>
      </c>
      <c r="J297" s="105"/>
      <c r="K297" s="107" t="s">
        <v>1180</v>
      </c>
      <c r="L297" s="105" t="s">
        <v>431</v>
      </c>
      <c r="M297" s="105"/>
      <c r="N297" s="109" t="s">
        <v>1177</v>
      </c>
      <c r="O297" s="106"/>
      <c r="P297" s="106" t="s">
        <v>96</v>
      </c>
      <c r="Q297" s="106"/>
      <c r="R297" s="106" t="s">
        <v>96</v>
      </c>
      <c r="S297" s="105" t="s">
        <v>97</v>
      </c>
      <c r="T297" s="106" t="s">
        <v>96</v>
      </c>
      <c r="U297" s="106" t="s">
        <v>911</v>
      </c>
      <c r="V297" s="106" t="s">
        <v>3816</v>
      </c>
      <c r="W297" s="106" t="s">
        <v>3817</v>
      </c>
      <c r="X297" s="110" t="s">
        <v>942</v>
      </c>
      <c r="Y297" s="110" t="s">
        <v>2730</v>
      </c>
      <c r="Z297" s="110" t="s">
        <v>3818</v>
      </c>
      <c r="AA297" s="105"/>
      <c r="AB297" s="105" t="s">
        <v>3819</v>
      </c>
      <c r="AC297" s="105" t="s">
        <v>3820</v>
      </c>
      <c r="AD297" s="105" t="s">
        <v>3821</v>
      </c>
      <c r="AE297" s="110" t="s">
        <v>3593</v>
      </c>
      <c r="AF297" s="110" t="s">
        <v>3822</v>
      </c>
      <c r="AG297" s="110" t="s">
        <v>3823</v>
      </c>
      <c r="AH297" s="105" t="s">
        <v>266</v>
      </c>
      <c r="AI297" s="105"/>
      <c r="AJ297" s="105"/>
      <c r="AK297" s="105"/>
      <c r="AL297" s="110"/>
      <c r="AM297" s="110"/>
      <c r="AN297" s="110"/>
      <c r="AO297" s="105"/>
      <c r="AP297" s="105"/>
      <c r="AQ297" s="105"/>
      <c r="AR297" s="105"/>
      <c r="AS297" s="110"/>
      <c r="AT297" s="110"/>
      <c r="AU297" s="110"/>
      <c r="AV297" s="106">
        <v>17.29</v>
      </c>
      <c r="AW297" s="106">
        <v>17.29</v>
      </c>
      <c r="AX297" s="106">
        <v>17.29</v>
      </c>
      <c r="AY297" s="106">
        <v>13119</v>
      </c>
      <c r="AZ297" s="47" t="str">
        <f t="shared" si="90"/>
        <v>NA</v>
      </c>
      <c r="BA297" s="47" t="str">
        <f t="shared" si="81"/>
        <v>60 AD</v>
      </c>
      <c r="BB297" s="43" t="str">
        <f t="shared" si="98"/>
        <v>NA</v>
      </c>
      <c r="BC297" s="43" t="str">
        <f t="shared" si="82"/>
        <v>NA</v>
      </c>
      <c r="BD297" s="43">
        <f t="shared" si="83"/>
        <v>0</v>
      </c>
      <c r="BE297" s="48" t="e">
        <f t="shared" si="84"/>
        <v>#VALUE!</v>
      </c>
      <c r="BF297" s="49">
        <f t="shared" si="85"/>
        <v>0</v>
      </c>
      <c r="BG297" s="43" t="str">
        <f t="shared" si="86"/>
        <v>RAFAEL  CARRERE</v>
      </c>
      <c r="BH297" s="43" t="str">
        <f t="shared" si="87"/>
        <v>RAFAEL  CARRERE - ZINGARA</v>
      </c>
      <c r="BI297" s="43" t="str">
        <f>VLOOKUP(BG297,Equipos!$A$2:$B$105,2,0)</f>
        <v>RINCONADA B</v>
      </c>
      <c r="BJ297" s="43" t="str">
        <f t="shared" si="88"/>
        <v>04:04:39</v>
      </c>
      <c r="BK297" s="43" t="e">
        <f>VLOOKUP(BG297,'Base Jinetes FEI'!$M$5:$N$341,2,0)</f>
        <v>#N/A</v>
      </c>
      <c r="BL297" s="43" t="e">
        <f>VLOOKUP(BG297,'Base Jinetes FEI'!$M$5:$O$341,3,0)</f>
        <v>#N/A</v>
      </c>
      <c r="BN297" s="43">
        <f t="shared" si="89"/>
        <v>0</v>
      </c>
      <c r="BO297" s="43">
        <v>297</v>
      </c>
    </row>
    <row r="298" spans="1:67" ht="14.4" x14ac:dyDescent="0.3">
      <c r="A298" s="43" t="str">
        <f t="shared" si="97"/>
        <v>LLAYLLAY 19 III</v>
      </c>
      <c r="B298" s="43" t="str">
        <f t="shared" si="97"/>
        <v>NAC</v>
      </c>
      <c r="C298" s="43">
        <f t="shared" si="97"/>
        <v>60</v>
      </c>
      <c r="D298" s="43">
        <f t="shared" si="97"/>
        <v>63</v>
      </c>
      <c r="E298" s="43" t="s">
        <v>52</v>
      </c>
      <c r="F298" s="104" t="s">
        <v>106</v>
      </c>
      <c r="G298" s="105" t="s">
        <v>95</v>
      </c>
      <c r="H298" s="106" t="s">
        <v>96</v>
      </c>
      <c r="I298" s="106" t="s">
        <v>96</v>
      </c>
      <c r="J298" s="105" t="s">
        <v>1541</v>
      </c>
      <c r="K298" s="107" t="s">
        <v>216</v>
      </c>
      <c r="L298" s="105" t="s">
        <v>217</v>
      </c>
      <c r="M298" s="105"/>
      <c r="N298" s="109" t="s">
        <v>3824</v>
      </c>
      <c r="O298" s="106"/>
      <c r="P298" s="106" t="s">
        <v>96</v>
      </c>
      <c r="Q298" s="106"/>
      <c r="R298" s="106" t="s">
        <v>96</v>
      </c>
      <c r="S298" s="105" t="s">
        <v>97</v>
      </c>
      <c r="T298" s="106" t="s">
        <v>96</v>
      </c>
      <c r="U298" s="106" t="s">
        <v>911</v>
      </c>
      <c r="V298" s="106" t="s">
        <v>3825</v>
      </c>
      <c r="W298" s="106" t="s">
        <v>3826</v>
      </c>
      <c r="X298" s="110" t="s">
        <v>3827</v>
      </c>
      <c r="Y298" s="110" t="s">
        <v>3828</v>
      </c>
      <c r="Z298" s="110" t="s">
        <v>3829</v>
      </c>
      <c r="AA298" s="105"/>
      <c r="AB298" s="105" t="s">
        <v>1167</v>
      </c>
      <c r="AC298" s="105" t="s">
        <v>2995</v>
      </c>
      <c r="AD298" s="105" t="s">
        <v>3830</v>
      </c>
      <c r="AE298" s="110" t="s">
        <v>3415</v>
      </c>
      <c r="AF298" s="110" t="s">
        <v>2978</v>
      </c>
      <c r="AG298" s="110" t="s">
        <v>3831</v>
      </c>
      <c r="AH298" s="105"/>
      <c r="AI298" s="105"/>
      <c r="AJ298" s="105"/>
      <c r="AK298" s="105"/>
      <c r="AL298" s="110"/>
      <c r="AM298" s="110"/>
      <c r="AN298" s="110"/>
      <c r="AO298" s="105"/>
      <c r="AP298" s="105"/>
      <c r="AQ298" s="105"/>
      <c r="AR298" s="105"/>
      <c r="AS298" s="110"/>
      <c r="AT298" s="110"/>
      <c r="AU298" s="110"/>
      <c r="AV298" s="106">
        <v>15.09</v>
      </c>
      <c r="AW298" s="106">
        <v>15.09</v>
      </c>
      <c r="AX298" s="106">
        <v>15.09</v>
      </c>
      <c r="AY298" s="106">
        <v>15034</v>
      </c>
      <c r="AZ298" s="47">
        <f t="shared" si="90"/>
        <v>15034</v>
      </c>
      <c r="BA298" s="47" t="str">
        <f t="shared" si="81"/>
        <v>60 YR</v>
      </c>
      <c r="BB298" s="43">
        <f t="shared" si="98"/>
        <v>3</v>
      </c>
      <c r="BC298" s="43" t="str">
        <f t="shared" si="82"/>
        <v>04:10:34</v>
      </c>
      <c r="BD298" s="43">
        <f t="shared" si="83"/>
        <v>190</v>
      </c>
      <c r="BE298" s="48">
        <f t="shared" si="84"/>
        <v>-5.916666666666667</v>
      </c>
      <c r="BF298" s="49">
        <f t="shared" si="85"/>
        <v>247.08333333333334</v>
      </c>
      <c r="BG298" s="43" t="str">
        <f t="shared" si="86"/>
        <v>EMILIA PATTERSON</v>
      </c>
      <c r="BH298" s="43" t="str">
        <f t="shared" si="87"/>
        <v>EMILIA PATTERSON - CHAMPULLI ALI</v>
      </c>
      <c r="BI298" s="43" t="str">
        <f>VLOOKUP(BG298,Equipos!$A$2:$B$105,2,0)</f>
        <v>RINCONADA A</v>
      </c>
      <c r="BJ298" s="43" t="str">
        <f t="shared" si="88"/>
        <v>04:04:39</v>
      </c>
      <c r="BK298" s="43" t="e">
        <f>VLOOKUP(BG298,'Base Jinetes FEI'!$M$5:$N$341,2,0)</f>
        <v>#N/A</v>
      </c>
      <c r="BL298" s="43" t="e">
        <f>VLOOKUP(BG298,'Base Jinetes FEI'!$M$5:$O$341,3,0)</f>
        <v>#N/A</v>
      </c>
      <c r="BN298" s="43">
        <f t="shared" si="89"/>
        <v>1</v>
      </c>
      <c r="BO298" s="43">
        <v>298</v>
      </c>
    </row>
    <row r="299" spans="1:67" ht="14.4" x14ac:dyDescent="0.3">
      <c r="A299" s="43" t="str">
        <f t="shared" si="97"/>
        <v>LLAYLLAY 19 III</v>
      </c>
      <c r="B299" s="43" t="str">
        <f t="shared" si="97"/>
        <v>NAC</v>
      </c>
      <c r="C299" s="43">
        <f t="shared" si="97"/>
        <v>60</v>
      </c>
      <c r="D299" s="43">
        <f t="shared" si="97"/>
        <v>63</v>
      </c>
      <c r="E299" s="43" t="s">
        <v>52</v>
      </c>
      <c r="F299" s="104" t="s">
        <v>107</v>
      </c>
      <c r="G299" s="105" t="s">
        <v>95</v>
      </c>
      <c r="H299" s="106" t="s">
        <v>96</v>
      </c>
      <c r="I299" s="106" t="s">
        <v>96</v>
      </c>
      <c r="J299" s="105"/>
      <c r="K299" s="108" t="s">
        <v>138</v>
      </c>
      <c r="L299" s="105" t="s">
        <v>3832</v>
      </c>
      <c r="M299" s="105"/>
      <c r="N299" s="109" t="s">
        <v>3833</v>
      </c>
      <c r="O299" s="106"/>
      <c r="P299" s="106" t="s">
        <v>96</v>
      </c>
      <c r="Q299" s="106"/>
      <c r="R299" s="106" t="s">
        <v>96</v>
      </c>
      <c r="S299" s="105" t="s">
        <v>97</v>
      </c>
      <c r="T299" s="106" t="s">
        <v>96</v>
      </c>
      <c r="U299" s="106" t="s">
        <v>911</v>
      </c>
      <c r="V299" s="106" t="s">
        <v>3834</v>
      </c>
      <c r="W299" s="106" t="s">
        <v>3835</v>
      </c>
      <c r="X299" s="110" t="s">
        <v>569</v>
      </c>
      <c r="Y299" s="110" t="s">
        <v>3792</v>
      </c>
      <c r="Z299" s="110" t="s">
        <v>703</v>
      </c>
      <c r="AA299" s="105"/>
      <c r="AB299" s="105" t="s">
        <v>1591</v>
      </c>
      <c r="AC299" s="105" t="s">
        <v>3836</v>
      </c>
      <c r="AD299" s="105" t="s">
        <v>3837</v>
      </c>
      <c r="AE299" s="110" t="s">
        <v>2945</v>
      </c>
      <c r="AF299" s="110" t="s">
        <v>2989</v>
      </c>
      <c r="AG299" s="110" t="s">
        <v>3838</v>
      </c>
      <c r="AH299" s="105"/>
      <c r="AI299" s="105"/>
      <c r="AJ299" s="105"/>
      <c r="AK299" s="105"/>
      <c r="AL299" s="110"/>
      <c r="AM299" s="110"/>
      <c r="AN299" s="110"/>
      <c r="AO299" s="105"/>
      <c r="AP299" s="105"/>
      <c r="AQ299" s="105"/>
      <c r="AR299" s="105"/>
      <c r="AS299" s="110"/>
      <c r="AT299" s="110"/>
      <c r="AU299" s="110"/>
      <c r="AV299" s="106">
        <v>15.04</v>
      </c>
      <c r="AW299" s="106">
        <v>15.04</v>
      </c>
      <c r="AX299" s="106">
        <v>15.04</v>
      </c>
      <c r="AY299" s="106">
        <v>15077</v>
      </c>
      <c r="AZ299" s="47">
        <f t="shared" si="90"/>
        <v>15077</v>
      </c>
      <c r="BA299" s="47" t="str">
        <f t="shared" si="81"/>
        <v>60 YR</v>
      </c>
      <c r="BB299" s="43">
        <f t="shared" si="98"/>
        <v>4</v>
      </c>
      <c r="BC299" s="43" t="str">
        <f t="shared" si="82"/>
        <v>04:11:17</v>
      </c>
      <c r="BD299" s="43">
        <f t="shared" si="83"/>
        <v>185</v>
      </c>
      <c r="BE299" s="48">
        <f t="shared" si="84"/>
        <v>-6.6333333333333329</v>
      </c>
      <c r="BF299" s="49">
        <f t="shared" si="85"/>
        <v>241.36666666666667</v>
      </c>
      <c r="BG299" s="43" t="str">
        <f t="shared" si="86"/>
        <v>CRISTOBAL ROJAS</v>
      </c>
      <c r="BH299" s="43" t="str">
        <f t="shared" si="87"/>
        <v>CRISTOBAL ROJAS - RANQUILCO FARUK</v>
      </c>
      <c r="BI299" s="43" t="e">
        <f>VLOOKUP(BG299,Equipos!$A$2:$B$105,2,0)</f>
        <v>#N/A</v>
      </c>
      <c r="BJ299" s="43" t="str">
        <f t="shared" si="88"/>
        <v>04:04:39</v>
      </c>
      <c r="BK299" s="43" t="e">
        <f>VLOOKUP(BG299,'Base Jinetes FEI'!$M$5:$N$341,2,0)</f>
        <v>#N/A</v>
      </c>
      <c r="BL299" s="43" t="e">
        <f>VLOOKUP(BG299,'Base Jinetes FEI'!$M$5:$O$341,3,0)</f>
        <v>#N/A</v>
      </c>
      <c r="BN299" s="43">
        <f t="shared" si="89"/>
        <v>1</v>
      </c>
      <c r="BO299" s="43">
        <v>299</v>
      </c>
    </row>
    <row r="300" spans="1:67" ht="14.4" x14ac:dyDescent="0.3">
      <c r="A300" s="43" t="str">
        <f t="shared" si="97"/>
        <v>LLAYLLAY 19 III</v>
      </c>
      <c r="B300" s="43" t="str">
        <f t="shared" si="97"/>
        <v>NAC</v>
      </c>
      <c r="C300" s="43">
        <f t="shared" si="97"/>
        <v>60</v>
      </c>
      <c r="D300" s="43">
        <f t="shared" si="97"/>
        <v>63</v>
      </c>
      <c r="E300" s="43" t="s">
        <v>52</v>
      </c>
      <c r="F300" s="104" t="s">
        <v>109</v>
      </c>
      <c r="G300" s="105" t="s">
        <v>105</v>
      </c>
      <c r="H300" s="106" t="s">
        <v>96</v>
      </c>
      <c r="I300" s="106" t="s">
        <v>96</v>
      </c>
      <c r="J300" s="105"/>
      <c r="K300" s="107" t="s">
        <v>2002</v>
      </c>
      <c r="L300" s="105" t="s">
        <v>2003</v>
      </c>
      <c r="M300" s="105"/>
      <c r="N300" s="109" t="s">
        <v>319</v>
      </c>
      <c r="O300" s="106"/>
      <c r="P300" s="106" t="s">
        <v>96</v>
      </c>
      <c r="Q300" s="106"/>
      <c r="R300" s="106" t="s">
        <v>96</v>
      </c>
      <c r="S300" s="105" t="s">
        <v>97</v>
      </c>
      <c r="T300" s="106" t="s">
        <v>96</v>
      </c>
      <c r="U300" s="106" t="s">
        <v>911</v>
      </c>
      <c r="V300" s="106" t="s">
        <v>3839</v>
      </c>
      <c r="W300" s="106" t="s">
        <v>3840</v>
      </c>
      <c r="X300" s="110" t="s">
        <v>3841</v>
      </c>
      <c r="Y300" s="110" t="s">
        <v>2719</v>
      </c>
      <c r="Z300" s="110" t="s">
        <v>3842</v>
      </c>
      <c r="AA300" s="105"/>
      <c r="AB300" s="105" t="s">
        <v>3843</v>
      </c>
      <c r="AC300" s="105" t="s">
        <v>3844</v>
      </c>
      <c r="AD300" s="105" t="s">
        <v>3845</v>
      </c>
      <c r="AE300" s="110" t="s">
        <v>3780</v>
      </c>
      <c r="AF300" s="110" t="s">
        <v>2997</v>
      </c>
      <c r="AG300" s="110" t="s">
        <v>3846</v>
      </c>
      <c r="AH300" s="105" t="s">
        <v>266</v>
      </c>
      <c r="AI300" s="105"/>
      <c r="AJ300" s="105"/>
      <c r="AK300" s="105"/>
      <c r="AL300" s="110"/>
      <c r="AM300" s="110"/>
      <c r="AN300" s="110"/>
      <c r="AO300" s="105"/>
      <c r="AP300" s="105"/>
      <c r="AQ300" s="105"/>
      <c r="AR300" s="105"/>
      <c r="AS300" s="110"/>
      <c r="AT300" s="110"/>
      <c r="AU300" s="110"/>
      <c r="AV300" s="106">
        <v>14.66</v>
      </c>
      <c r="AW300" s="106">
        <v>14.66</v>
      </c>
      <c r="AX300" s="106">
        <v>14.66</v>
      </c>
      <c r="AY300" s="106">
        <v>15471</v>
      </c>
      <c r="AZ300" s="47" t="str">
        <f t="shared" si="90"/>
        <v>NA</v>
      </c>
      <c r="BA300" s="47" t="str">
        <f t="shared" si="81"/>
        <v>60 YR</v>
      </c>
      <c r="BB300" s="43" t="str">
        <f t="shared" si="98"/>
        <v>NA</v>
      </c>
      <c r="BC300" s="43" t="str">
        <f t="shared" si="82"/>
        <v>NA</v>
      </c>
      <c r="BD300" s="43">
        <f t="shared" si="83"/>
        <v>0</v>
      </c>
      <c r="BE300" s="48" t="e">
        <f t="shared" si="84"/>
        <v>#VALUE!</v>
      </c>
      <c r="BF300" s="49">
        <f t="shared" si="85"/>
        <v>0</v>
      </c>
      <c r="BG300" s="43" t="str">
        <f t="shared" si="86"/>
        <v>JOSEFA AGUILERA</v>
      </c>
      <c r="BH300" s="43" t="str">
        <f t="shared" si="87"/>
        <v>JOSEFA AGUILERA - SULTAN AUGUSTO</v>
      </c>
      <c r="BI300" s="43" t="str">
        <f>VLOOKUP(BG300,Equipos!$A$2:$B$105,2,0)</f>
        <v>RINCONADA B</v>
      </c>
      <c r="BJ300" s="43" t="str">
        <f t="shared" si="88"/>
        <v>04:04:39</v>
      </c>
      <c r="BK300" s="43" t="e">
        <f>VLOOKUP(BG300,'Base Jinetes FEI'!$M$5:$N$341,2,0)</f>
        <v>#N/A</v>
      </c>
      <c r="BL300" s="43" t="e">
        <f>VLOOKUP(BG300,'Base Jinetes FEI'!$M$5:$O$341,3,0)</f>
        <v>#N/A</v>
      </c>
      <c r="BN300" s="43">
        <f t="shared" si="89"/>
        <v>0</v>
      </c>
      <c r="BO300" s="43">
        <v>300</v>
      </c>
    </row>
    <row r="301" spans="1:67" ht="14.4" customHeight="1" x14ac:dyDescent="0.3">
      <c r="A301" s="43" t="str">
        <f t="shared" si="97"/>
        <v>LLAYLLAY 19 III</v>
      </c>
      <c r="B301" s="43" t="str">
        <f t="shared" si="97"/>
        <v>NAC</v>
      </c>
      <c r="C301" s="43">
        <v>40</v>
      </c>
      <c r="D301" s="43">
        <v>41</v>
      </c>
      <c r="E301" s="43" t="s">
        <v>51</v>
      </c>
      <c r="F301" s="104" t="s">
        <v>106</v>
      </c>
      <c r="G301" s="105" t="s">
        <v>95</v>
      </c>
      <c r="H301" s="106" t="s">
        <v>96</v>
      </c>
      <c r="I301" s="106" t="s">
        <v>96</v>
      </c>
      <c r="J301" s="105" t="s">
        <v>1849</v>
      </c>
      <c r="K301" s="107" t="s">
        <v>1050</v>
      </c>
      <c r="L301" s="105" t="s">
        <v>362</v>
      </c>
      <c r="M301" s="105" t="s">
        <v>274</v>
      </c>
      <c r="N301" s="109" t="s">
        <v>760</v>
      </c>
      <c r="O301" s="106"/>
      <c r="P301" s="106" t="s">
        <v>96</v>
      </c>
      <c r="Q301" s="106"/>
      <c r="R301" s="106" t="s">
        <v>96</v>
      </c>
      <c r="S301" s="105" t="s">
        <v>97</v>
      </c>
      <c r="T301" s="106" t="s">
        <v>96</v>
      </c>
      <c r="U301" s="106" t="s">
        <v>745</v>
      </c>
      <c r="V301" s="106" t="s">
        <v>3847</v>
      </c>
      <c r="W301" s="106" t="s">
        <v>3848</v>
      </c>
      <c r="X301" s="110" t="s">
        <v>3849</v>
      </c>
      <c r="Y301" s="110" t="s">
        <v>3850</v>
      </c>
      <c r="Z301" s="110" t="s">
        <v>3851</v>
      </c>
      <c r="AA301" s="105"/>
      <c r="AB301" s="105" t="s">
        <v>3852</v>
      </c>
      <c r="AC301" s="105" t="s">
        <v>3853</v>
      </c>
      <c r="AD301" s="105" t="s">
        <v>3854</v>
      </c>
      <c r="AE301" s="110" t="s">
        <v>618</v>
      </c>
      <c r="AF301" s="110" t="s">
        <v>3855</v>
      </c>
      <c r="AG301" s="110" t="s">
        <v>3856</v>
      </c>
      <c r="AH301" s="105"/>
      <c r="AI301" s="105"/>
      <c r="AJ301" s="105"/>
      <c r="AK301" s="105"/>
      <c r="AL301" s="110"/>
      <c r="AM301" s="110"/>
      <c r="AN301" s="110"/>
      <c r="AO301" s="105"/>
      <c r="AP301" s="105"/>
      <c r="AQ301" s="105"/>
      <c r="AR301" s="105"/>
      <c r="AS301" s="110"/>
      <c r="AT301" s="110"/>
      <c r="AU301" s="110"/>
      <c r="AV301" s="106">
        <v>19.41</v>
      </c>
      <c r="AW301" s="106">
        <v>19.41</v>
      </c>
      <c r="AX301" s="106">
        <v>19.41</v>
      </c>
      <c r="AY301" s="106">
        <v>7603</v>
      </c>
      <c r="AZ301" s="47">
        <f t="shared" si="90"/>
        <v>7603</v>
      </c>
      <c r="BA301" s="47" t="str">
        <f t="shared" si="81"/>
        <v>40 AD</v>
      </c>
      <c r="BB301" s="43">
        <f>IF(G301="R",RANK(AZ301,$AZ$301:$AZ$323,1), "NA")</f>
        <v>1</v>
      </c>
      <c r="BC301" s="43" t="str">
        <f t="shared" si="82"/>
        <v>02:06:43</v>
      </c>
      <c r="BD301" s="43">
        <f t="shared" si="83"/>
        <v>200</v>
      </c>
      <c r="BE301" s="48">
        <f t="shared" si="84"/>
        <v>0</v>
      </c>
      <c r="BF301" s="49">
        <f t="shared" si="85"/>
        <v>241</v>
      </c>
      <c r="BG301" s="43" t="str">
        <f t="shared" si="86"/>
        <v>MARIA IGNACIA SAT YABER</v>
      </c>
      <c r="BH301" s="43" t="str">
        <f t="shared" si="87"/>
        <v>MARIA IGNACIA SAT YABER - COPIHUE</v>
      </c>
      <c r="BI301" s="43" t="str">
        <f>VLOOKUP(BG301,Equipos!$A$2:$B$105,2,0)</f>
        <v>RINCONADA B</v>
      </c>
      <c r="BJ301" s="43" t="str">
        <f t="shared" si="88"/>
        <v>02:06:43</v>
      </c>
      <c r="BK301" s="43" t="e">
        <f>VLOOKUP(BG301,'Base Jinetes FEI'!$M$5:$N$341,2,0)</f>
        <v>#N/A</v>
      </c>
      <c r="BL301" s="43" t="e">
        <f>VLOOKUP(BG301,'Base Jinetes FEI'!$M$5:$O$341,3,0)</f>
        <v>#N/A</v>
      </c>
      <c r="BN301" s="43">
        <f t="shared" si="89"/>
        <v>1</v>
      </c>
      <c r="BO301" s="43">
        <v>301</v>
      </c>
    </row>
    <row r="302" spans="1:67" ht="14.4" customHeight="1" x14ac:dyDescent="0.3">
      <c r="A302" s="43" t="str">
        <f t="shared" si="97"/>
        <v>LLAYLLAY 19 III</v>
      </c>
      <c r="B302" s="43" t="str">
        <f t="shared" si="97"/>
        <v>NAC</v>
      </c>
      <c r="C302" s="43">
        <f t="shared" si="97"/>
        <v>40</v>
      </c>
      <c r="D302" s="43">
        <f t="shared" si="97"/>
        <v>41</v>
      </c>
      <c r="E302" s="43" t="str">
        <f t="shared" si="97"/>
        <v>AD</v>
      </c>
      <c r="F302" s="104" t="s">
        <v>107</v>
      </c>
      <c r="G302" s="105" t="s">
        <v>95</v>
      </c>
      <c r="H302" s="106" t="s">
        <v>96</v>
      </c>
      <c r="I302" s="106" t="s">
        <v>96</v>
      </c>
      <c r="J302" s="105"/>
      <c r="K302" s="108" t="s">
        <v>328</v>
      </c>
      <c r="L302" s="105" t="s">
        <v>3857</v>
      </c>
      <c r="M302" s="105"/>
      <c r="N302" s="109" t="s">
        <v>3858</v>
      </c>
      <c r="O302" s="106"/>
      <c r="P302" s="106" t="s">
        <v>96</v>
      </c>
      <c r="Q302" s="106"/>
      <c r="R302" s="106" t="s">
        <v>96</v>
      </c>
      <c r="S302" s="105" t="s">
        <v>97</v>
      </c>
      <c r="T302" s="106" t="s">
        <v>96</v>
      </c>
      <c r="U302" s="106" t="s">
        <v>745</v>
      </c>
      <c r="V302" s="106" t="s">
        <v>3859</v>
      </c>
      <c r="W302" s="106" t="s">
        <v>3860</v>
      </c>
      <c r="X302" s="110" t="s">
        <v>3861</v>
      </c>
      <c r="Y302" s="110" t="s">
        <v>3862</v>
      </c>
      <c r="Z302" s="110" t="s">
        <v>3863</v>
      </c>
      <c r="AA302" s="105"/>
      <c r="AB302" s="105" t="s">
        <v>3864</v>
      </c>
      <c r="AC302" s="105" t="s">
        <v>3865</v>
      </c>
      <c r="AD302" s="105" t="s">
        <v>3866</v>
      </c>
      <c r="AE302" s="110" t="s">
        <v>777</v>
      </c>
      <c r="AF302" s="110" t="s">
        <v>3597</v>
      </c>
      <c r="AG302" s="110" t="s">
        <v>3867</v>
      </c>
      <c r="AH302" s="105"/>
      <c r="AI302" s="105"/>
      <c r="AJ302" s="105"/>
      <c r="AK302" s="105"/>
      <c r="AL302" s="110"/>
      <c r="AM302" s="110"/>
      <c r="AN302" s="110"/>
      <c r="AO302" s="105"/>
      <c r="AP302" s="105"/>
      <c r="AQ302" s="105"/>
      <c r="AR302" s="105"/>
      <c r="AS302" s="110"/>
      <c r="AT302" s="110"/>
      <c r="AU302" s="110"/>
      <c r="AV302" s="106">
        <v>17.82</v>
      </c>
      <c r="AW302" s="106">
        <v>17.82</v>
      </c>
      <c r="AX302" s="106">
        <v>17.82</v>
      </c>
      <c r="AY302" s="106">
        <v>8284</v>
      </c>
      <c r="AZ302" s="47">
        <f t="shared" si="90"/>
        <v>8284</v>
      </c>
      <c r="BA302" s="47" t="str">
        <f t="shared" si="81"/>
        <v>40 AD</v>
      </c>
      <c r="BB302" s="43">
        <f t="shared" ref="BB302:BB323" si="99">IF(G302="R",RANK(AZ302,$AZ$301:$AZ$323,1), "NA")</f>
        <v>2</v>
      </c>
      <c r="BC302" s="43" t="str">
        <f t="shared" si="82"/>
        <v>02:18:04</v>
      </c>
      <c r="BD302" s="43">
        <f t="shared" si="83"/>
        <v>195</v>
      </c>
      <c r="BE302" s="48">
        <f t="shared" si="84"/>
        <v>-11.35</v>
      </c>
      <c r="BF302" s="49">
        <f t="shared" si="85"/>
        <v>224.65</v>
      </c>
      <c r="BG302" s="43" t="str">
        <f t="shared" si="86"/>
        <v>JORGE GELDRES</v>
      </c>
      <c r="BH302" s="43" t="str">
        <f t="shared" si="87"/>
        <v>JORGE GELDRES - GLORIA</v>
      </c>
      <c r="BI302" s="43" t="e">
        <f>VLOOKUP(BG302,Equipos!$A$2:$B$105,2,0)</f>
        <v>#N/A</v>
      </c>
      <c r="BJ302" s="43" t="str">
        <f t="shared" si="88"/>
        <v>02:06:43</v>
      </c>
      <c r="BK302" s="43" t="e">
        <f>VLOOKUP(BG302,'Base Jinetes FEI'!$M$5:$N$341,2,0)</f>
        <v>#N/A</v>
      </c>
      <c r="BL302" s="43" t="e">
        <f>VLOOKUP(BG302,'Base Jinetes FEI'!$M$5:$O$341,3,0)</f>
        <v>#N/A</v>
      </c>
      <c r="BN302" s="43">
        <f t="shared" si="89"/>
        <v>1</v>
      </c>
      <c r="BO302" s="43">
        <v>302</v>
      </c>
    </row>
    <row r="303" spans="1:67" ht="14.4" customHeight="1" x14ac:dyDescent="0.3">
      <c r="A303" s="43" t="str">
        <f t="shared" si="97"/>
        <v>LLAYLLAY 19 III</v>
      </c>
      <c r="B303" s="43" t="str">
        <f t="shared" si="97"/>
        <v>NAC</v>
      </c>
      <c r="C303" s="43">
        <f t="shared" si="97"/>
        <v>40</v>
      </c>
      <c r="D303" s="43">
        <f t="shared" si="97"/>
        <v>41</v>
      </c>
      <c r="E303" s="43" t="str">
        <f t="shared" si="97"/>
        <v>AD</v>
      </c>
      <c r="F303" s="104" t="s">
        <v>109</v>
      </c>
      <c r="G303" s="105" t="s">
        <v>95</v>
      </c>
      <c r="H303" s="106" t="s">
        <v>96</v>
      </c>
      <c r="I303" s="106" t="s">
        <v>96</v>
      </c>
      <c r="J303" s="105"/>
      <c r="K303" s="107" t="s">
        <v>3868</v>
      </c>
      <c r="L303" s="105" t="s">
        <v>3869</v>
      </c>
      <c r="M303" s="105"/>
      <c r="N303" s="109" t="s">
        <v>3870</v>
      </c>
      <c r="O303" s="106"/>
      <c r="P303" s="106" t="s">
        <v>96</v>
      </c>
      <c r="Q303" s="106"/>
      <c r="R303" s="106" t="s">
        <v>96</v>
      </c>
      <c r="S303" s="105" t="s">
        <v>97</v>
      </c>
      <c r="T303" s="106" t="s">
        <v>96</v>
      </c>
      <c r="U303" s="106" t="s">
        <v>745</v>
      </c>
      <c r="V303" s="106" t="s">
        <v>3871</v>
      </c>
      <c r="W303" s="106" t="s">
        <v>3872</v>
      </c>
      <c r="X303" s="110" t="s">
        <v>889</v>
      </c>
      <c r="Y303" s="110" t="s">
        <v>1340</v>
      </c>
      <c r="Z303" s="110" t="s">
        <v>3873</v>
      </c>
      <c r="AA303" s="105"/>
      <c r="AB303" s="105" t="s">
        <v>3874</v>
      </c>
      <c r="AC303" s="105" t="s">
        <v>3875</v>
      </c>
      <c r="AD303" s="105" t="s">
        <v>3876</v>
      </c>
      <c r="AE303" s="110" t="s">
        <v>497</v>
      </c>
      <c r="AF303" s="110" t="s">
        <v>3877</v>
      </c>
      <c r="AG303" s="110" t="s">
        <v>3878</v>
      </c>
      <c r="AH303" s="105"/>
      <c r="AI303" s="105"/>
      <c r="AJ303" s="105"/>
      <c r="AK303" s="105"/>
      <c r="AL303" s="110"/>
      <c r="AM303" s="110"/>
      <c r="AN303" s="110"/>
      <c r="AO303" s="105"/>
      <c r="AP303" s="105"/>
      <c r="AQ303" s="105"/>
      <c r="AR303" s="105"/>
      <c r="AS303" s="110"/>
      <c r="AT303" s="110"/>
      <c r="AU303" s="110"/>
      <c r="AV303" s="106">
        <v>17.68</v>
      </c>
      <c r="AW303" s="106">
        <v>17.68</v>
      </c>
      <c r="AX303" s="106">
        <v>17.68</v>
      </c>
      <c r="AY303" s="106">
        <v>8346</v>
      </c>
      <c r="AZ303" s="47">
        <f t="shared" ref="AZ303:AZ327" si="100">IF(G303="R",AY303,"NA")</f>
        <v>8346</v>
      </c>
      <c r="BA303" s="47" t="str">
        <f t="shared" ref="BA303:BA327" si="101">IF(C303&lt;120,CONCATENATE(C303," ", E303),CONCATENATE("120/160"," ",E303))</f>
        <v>40 AD</v>
      </c>
      <c r="BB303" s="43">
        <f t="shared" si="99"/>
        <v>3</v>
      </c>
      <c r="BC303" s="43" t="str">
        <f t="shared" ref="BC303:BC327" si="102">IF(AZ303="NA","NA",TEXT(AZ303/24/60/60,"hh:mm:ss"))</f>
        <v>02:19:06</v>
      </c>
      <c r="BD303" s="43">
        <f t="shared" ref="BD303:BD327" si="103">IF(BB303="NA",0,205-BB303*5)</f>
        <v>190</v>
      </c>
      <c r="BE303" s="48">
        <f t="shared" ref="BE303:BE327" si="104">-(SECOND(BC303-BJ303)/60+MINUTE(BC303-BJ303)+HOUR(BC303-BJ303)*60)</f>
        <v>-12.383333333333333</v>
      </c>
      <c r="BF303" s="49">
        <f t="shared" ref="BF303:BF327" si="105">IF(BB303="NA",0,MAX(D303-0.00000001*F303,D303+BD303+BE303))</f>
        <v>218.61666666666667</v>
      </c>
      <c r="BG303" s="43" t="str">
        <f t="shared" ref="BG303:BG327" si="106">UPPER((CONCATENATE(K303," ",L303)))</f>
        <v>JORGE  BERCKEMEYER GOSCH</v>
      </c>
      <c r="BH303" s="43" t="str">
        <f t="shared" ref="BH303:BH327" si="107">UPPER(CONCATENATE(BG303, " - ",N303))</f>
        <v>JORGE  BERCKEMEYER GOSCH - SHAWAN</v>
      </c>
      <c r="BI303" s="43" t="e">
        <f>VLOOKUP(BG303,Equipos!$A$2:$B$105,2,0)</f>
        <v>#N/A</v>
      </c>
      <c r="BJ303" s="43" t="str">
        <f t="shared" ref="BJ303:BJ327" si="108">IF(BB303=1,BC303,BJ302)</f>
        <v>02:06:43</v>
      </c>
      <c r="BK303" s="43" t="e">
        <f>VLOOKUP(BG303,'Base Jinetes FEI'!$M$5:$N$341,2,0)</f>
        <v>#N/A</v>
      </c>
      <c r="BL303" s="43" t="e">
        <f>VLOOKUP(BG303,'Base Jinetes FEI'!$M$5:$O$341,3,0)</f>
        <v>#N/A</v>
      </c>
      <c r="BN303" s="43">
        <f t="shared" ref="BN303:BN327" si="109">IF(BF303&gt;1,1,0)</f>
        <v>1</v>
      </c>
      <c r="BO303" s="43">
        <v>303</v>
      </c>
    </row>
    <row r="304" spans="1:67" ht="14.4" customHeight="1" x14ac:dyDescent="0.3">
      <c r="A304" s="43" t="str">
        <f t="shared" si="97"/>
        <v>LLAYLLAY 19 III</v>
      </c>
      <c r="B304" s="43" t="str">
        <f t="shared" si="97"/>
        <v>NAC</v>
      </c>
      <c r="C304" s="43">
        <f t="shared" si="97"/>
        <v>40</v>
      </c>
      <c r="D304" s="43">
        <f t="shared" si="97"/>
        <v>41</v>
      </c>
      <c r="E304" s="43" t="str">
        <f t="shared" si="97"/>
        <v>AD</v>
      </c>
      <c r="F304" s="104" t="s">
        <v>110</v>
      </c>
      <c r="G304" s="105" t="s">
        <v>95</v>
      </c>
      <c r="H304" s="106" t="s">
        <v>96</v>
      </c>
      <c r="I304" s="106" t="s">
        <v>96</v>
      </c>
      <c r="J304" s="105"/>
      <c r="K304" s="107" t="s">
        <v>133</v>
      </c>
      <c r="L304" s="105" t="s">
        <v>3879</v>
      </c>
      <c r="M304" s="105"/>
      <c r="N304" s="109" t="s">
        <v>3880</v>
      </c>
      <c r="O304" s="106"/>
      <c r="P304" s="106" t="s">
        <v>96</v>
      </c>
      <c r="Q304" s="106"/>
      <c r="R304" s="106" t="s">
        <v>96</v>
      </c>
      <c r="S304" s="105" t="s">
        <v>97</v>
      </c>
      <c r="T304" s="106" t="s">
        <v>96</v>
      </c>
      <c r="U304" s="106" t="s">
        <v>745</v>
      </c>
      <c r="V304" s="106" t="s">
        <v>3881</v>
      </c>
      <c r="W304" s="106" t="s">
        <v>3882</v>
      </c>
      <c r="X304" s="110" t="s">
        <v>3809</v>
      </c>
      <c r="Y304" s="110" t="s">
        <v>3883</v>
      </c>
      <c r="Z304" s="110" t="s">
        <v>3884</v>
      </c>
      <c r="AA304" s="105"/>
      <c r="AB304" s="105" t="s">
        <v>3885</v>
      </c>
      <c r="AC304" s="105" t="s">
        <v>3886</v>
      </c>
      <c r="AD304" s="105" t="s">
        <v>3887</v>
      </c>
      <c r="AE304" s="110" t="s">
        <v>1107</v>
      </c>
      <c r="AF304" s="110" t="s">
        <v>1149</v>
      </c>
      <c r="AG304" s="110" t="s">
        <v>3888</v>
      </c>
      <c r="AH304" s="105"/>
      <c r="AI304" s="105"/>
      <c r="AJ304" s="105"/>
      <c r="AK304" s="105"/>
      <c r="AL304" s="110"/>
      <c r="AM304" s="110"/>
      <c r="AN304" s="110"/>
      <c r="AO304" s="105"/>
      <c r="AP304" s="105"/>
      <c r="AQ304" s="105"/>
      <c r="AR304" s="105"/>
      <c r="AS304" s="110"/>
      <c r="AT304" s="110"/>
      <c r="AU304" s="110"/>
      <c r="AV304" s="106">
        <v>15.47</v>
      </c>
      <c r="AW304" s="106">
        <v>15.47</v>
      </c>
      <c r="AX304" s="106">
        <v>15.47</v>
      </c>
      <c r="AY304" s="106">
        <v>9539</v>
      </c>
      <c r="AZ304" s="47">
        <f t="shared" si="100"/>
        <v>9539</v>
      </c>
      <c r="BA304" s="47" t="str">
        <f t="shared" si="101"/>
        <v>40 AD</v>
      </c>
      <c r="BB304" s="43">
        <f t="shared" si="99"/>
        <v>4</v>
      </c>
      <c r="BC304" s="43" t="str">
        <f t="shared" si="102"/>
        <v>02:38:59</v>
      </c>
      <c r="BD304" s="43">
        <f t="shared" si="103"/>
        <v>185</v>
      </c>
      <c r="BE304" s="48">
        <f t="shared" si="104"/>
        <v>-32.266666666666666</v>
      </c>
      <c r="BF304" s="49">
        <f t="shared" si="105"/>
        <v>193.73333333333335</v>
      </c>
      <c r="BG304" s="43" t="str">
        <f t="shared" si="106"/>
        <v>CARLOS SABBAGH PISANO</v>
      </c>
      <c r="BH304" s="43" t="str">
        <f t="shared" si="107"/>
        <v>CARLOS SABBAGH PISANO - SHAH</v>
      </c>
      <c r="BI304" s="43" t="e">
        <f>VLOOKUP(BG304,Equipos!$A$2:$B$105,2,0)</f>
        <v>#N/A</v>
      </c>
      <c r="BJ304" s="43" t="str">
        <f t="shared" si="108"/>
        <v>02:06:43</v>
      </c>
      <c r="BK304" s="43" t="e">
        <f>VLOOKUP(BG304,'Base Jinetes FEI'!$M$5:$N$341,2,0)</f>
        <v>#N/A</v>
      </c>
      <c r="BL304" s="43" t="e">
        <f>VLOOKUP(BG304,'Base Jinetes FEI'!$M$5:$O$341,3,0)</f>
        <v>#N/A</v>
      </c>
      <c r="BN304" s="43">
        <f t="shared" si="109"/>
        <v>1</v>
      </c>
      <c r="BO304" s="43">
        <v>304</v>
      </c>
    </row>
    <row r="305" spans="1:67" ht="14.4" customHeight="1" x14ac:dyDescent="0.3">
      <c r="A305" s="43" t="str">
        <f t="shared" ref="A305:E320" si="110">A304</f>
        <v>LLAYLLAY 19 III</v>
      </c>
      <c r="B305" s="43" t="str">
        <f t="shared" si="110"/>
        <v>NAC</v>
      </c>
      <c r="C305" s="43">
        <f t="shared" si="110"/>
        <v>40</v>
      </c>
      <c r="D305" s="43">
        <f t="shared" si="110"/>
        <v>41</v>
      </c>
      <c r="E305" s="43" t="str">
        <f t="shared" si="110"/>
        <v>AD</v>
      </c>
      <c r="F305" s="104" t="s">
        <v>117</v>
      </c>
      <c r="G305" s="105" t="s">
        <v>95</v>
      </c>
      <c r="H305" s="106" t="s">
        <v>96</v>
      </c>
      <c r="I305" s="106" t="s">
        <v>96</v>
      </c>
      <c r="J305" s="105"/>
      <c r="K305" s="107" t="s">
        <v>170</v>
      </c>
      <c r="L305" s="105" t="s">
        <v>3091</v>
      </c>
      <c r="M305" s="105"/>
      <c r="N305" s="109" t="s">
        <v>3889</v>
      </c>
      <c r="O305" s="106"/>
      <c r="P305" s="106" t="s">
        <v>96</v>
      </c>
      <c r="Q305" s="106"/>
      <c r="R305" s="106" t="s">
        <v>96</v>
      </c>
      <c r="S305" s="105" t="s">
        <v>97</v>
      </c>
      <c r="T305" s="106" t="s">
        <v>96</v>
      </c>
      <c r="U305" s="106" t="s">
        <v>745</v>
      </c>
      <c r="V305" s="106" t="s">
        <v>3890</v>
      </c>
      <c r="W305" s="106" t="s">
        <v>3891</v>
      </c>
      <c r="X305" s="110" t="s">
        <v>882</v>
      </c>
      <c r="Y305" s="110" t="s">
        <v>298</v>
      </c>
      <c r="Z305" s="110" t="s">
        <v>3892</v>
      </c>
      <c r="AA305" s="105"/>
      <c r="AB305" s="105" t="s">
        <v>3893</v>
      </c>
      <c r="AC305" s="105" t="s">
        <v>3894</v>
      </c>
      <c r="AD305" s="105" t="s">
        <v>3895</v>
      </c>
      <c r="AE305" s="110" t="s">
        <v>1146</v>
      </c>
      <c r="AF305" s="110" t="s">
        <v>3896</v>
      </c>
      <c r="AG305" s="110" t="s">
        <v>3897</v>
      </c>
      <c r="AH305" s="105"/>
      <c r="AI305" s="105"/>
      <c r="AJ305" s="105"/>
      <c r="AK305" s="105"/>
      <c r="AL305" s="110"/>
      <c r="AM305" s="110"/>
      <c r="AN305" s="110"/>
      <c r="AO305" s="105"/>
      <c r="AP305" s="105"/>
      <c r="AQ305" s="105"/>
      <c r="AR305" s="105"/>
      <c r="AS305" s="110"/>
      <c r="AT305" s="110"/>
      <c r="AU305" s="110"/>
      <c r="AV305" s="106">
        <v>15.47</v>
      </c>
      <c r="AW305" s="106">
        <v>15.47</v>
      </c>
      <c r="AX305" s="106">
        <v>15.47</v>
      </c>
      <c r="AY305" s="106">
        <v>9544</v>
      </c>
      <c r="AZ305" s="47">
        <f t="shared" si="100"/>
        <v>9544</v>
      </c>
      <c r="BA305" s="47" t="str">
        <f t="shared" si="101"/>
        <v>40 AD</v>
      </c>
      <c r="BB305" s="43">
        <f t="shared" si="99"/>
        <v>5</v>
      </c>
      <c r="BC305" s="43" t="str">
        <f t="shared" si="102"/>
        <v>02:39:04</v>
      </c>
      <c r="BD305" s="43">
        <f t="shared" si="103"/>
        <v>180</v>
      </c>
      <c r="BE305" s="48">
        <f t="shared" si="104"/>
        <v>-32.35</v>
      </c>
      <c r="BF305" s="49">
        <f t="shared" si="105"/>
        <v>188.65</v>
      </c>
      <c r="BG305" s="43" t="str">
        <f t="shared" si="106"/>
        <v>MATIAS LILLO</v>
      </c>
      <c r="BH305" s="43" t="str">
        <f t="shared" si="107"/>
        <v>MATIAS LILLO - ALI BABA</v>
      </c>
      <c r="BI305" s="43" t="str">
        <f>VLOOKUP(BG305,Equipos!$A$2:$B$105,2,0)</f>
        <v>KEHAILAN A</v>
      </c>
      <c r="BJ305" s="43" t="str">
        <f t="shared" si="108"/>
        <v>02:06:43</v>
      </c>
      <c r="BK305" s="43" t="e">
        <f>VLOOKUP(BG305,'Base Jinetes FEI'!$M$5:$N$341,2,0)</f>
        <v>#N/A</v>
      </c>
      <c r="BL305" s="43" t="e">
        <f>VLOOKUP(BG305,'Base Jinetes FEI'!$M$5:$O$341,3,0)</f>
        <v>#N/A</v>
      </c>
      <c r="BN305" s="43">
        <f t="shared" si="109"/>
        <v>1</v>
      </c>
      <c r="BO305" s="43">
        <v>305</v>
      </c>
    </row>
    <row r="306" spans="1:67" ht="14.4" customHeight="1" x14ac:dyDescent="0.3">
      <c r="A306" s="43" t="str">
        <f t="shared" si="110"/>
        <v>LLAYLLAY 19 III</v>
      </c>
      <c r="B306" s="43" t="str">
        <f t="shared" si="110"/>
        <v>NAC</v>
      </c>
      <c r="C306" s="43">
        <f t="shared" si="110"/>
        <v>40</v>
      </c>
      <c r="D306" s="43">
        <f t="shared" si="110"/>
        <v>41</v>
      </c>
      <c r="E306" s="43" t="str">
        <f t="shared" si="110"/>
        <v>AD</v>
      </c>
      <c r="F306" s="104" t="s">
        <v>122</v>
      </c>
      <c r="G306" s="105" t="s">
        <v>95</v>
      </c>
      <c r="H306" s="106" t="s">
        <v>96</v>
      </c>
      <c r="I306" s="106" t="s">
        <v>96</v>
      </c>
      <c r="J306" s="105" t="s">
        <v>3898</v>
      </c>
      <c r="K306" s="107" t="s">
        <v>3899</v>
      </c>
      <c r="L306" s="105" t="s">
        <v>3900</v>
      </c>
      <c r="M306" s="105"/>
      <c r="N306" s="109" t="s">
        <v>834</v>
      </c>
      <c r="O306" s="106"/>
      <c r="P306" s="106" t="s">
        <v>96</v>
      </c>
      <c r="Q306" s="106"/>
      <c r="R306" s="106" t="s">
        <v>96</v>
      </c>
      <c r="S306" s="105" t="s">
        <v>97</v>
      </c>
      <c r="T306" s="106" t="s">
        <v>96</v>
      </c>
      <c r="U306" s="106" t="s">
        <v>745</v>
      </c>
      <c r="V306" s="106" t="s">
        <v>3901</v>
      </c>
      <c r="W306" s="106" t="s">
        <v>3902</v>
      </c>
      <c r="X306" s="110" t="s">
        <v>3903</v>
      </c>
      <c r="Y306" s="110" t="s">
        <v>3096</v>
      </c>
      <c r="Z306" s="110" t="s">
        <v>3904</v>
      </c>
      <c r="AA306" s="105"/>
      <c r="AB306" s="105" t="s">
        <v>3905</v>
      </c>
      <c r="AC306" s="105" t="s">
        <v>3906</v>
      </c>
      <c r="AD306" s="105" t="s">
        <v>3907</v>
      </c>
      <c r="AE306" s="110" t="s">
        <v>2826</v>
      </c>
      <c r="AF306" s="110" t="s">
        <v>3908</v>
      </c>
      <c r="AG306" s="110" t="s">
        <v>3909</v>
      </c>
      <c r="AH306" s="105"/>
      <c r="AI306" s="105"/>
      <c r="AJ306" s="105"/>
      <c r="AK306" s="105"/>
      <c r="AL306" s="110"/>
      <c r="AM306" s="110"/>
      <c r="AN306" s="110"/>
      <c r="AO306" s="105"/>
      <c r="AP306" s="105"/>
      <c r="AQ306" s="105"/>
      <c r="AR306" s="105"/>
      <c r="AS306" s="110"/>
      <c r="AT306" s="110"/>
      <c r="AU306" s="110"/>
      <c r="AV306" s="106">
        <v>15.36</v>
      </c>
      <c r="AW306" s="106">
        <v>15.36</v>
      </c>
      <c r="AX306" s="106">
        <v>15.36</v>
      </c>
      <c r="AY306" s="106">
        <v>9611</v>
      </c>
      <c r="AZ306" s="47">
        <f t="shared" si="100"/>
        <v>9611</v>
      </c>
      <c r="BA306" s="47" t="str">
        <f t="shared" si="101"/>
        <v>40 AD</v>
      </c>
      <c r="BB306" s="43">
        <f t="shared" si="99"/>
        <v>6</v>
      </c>
      <c r="BC306" s="43" t="str">
        <f t="shared" si="102"/>
        <v>02:40:11</v>
      </c>
      <c r="BD306" s="43">
        <f t="shared" si="103"/>
        <v>175</v>
      </c>
      <c r="BE306" s="48">
        <f t="shared" si="104"/>
        <v>-33.466666666666669</v>
      </c>
      <c r="BF306" s="49">
        <f t="shared" si="105"/>
        <v>182.53333333333333</v>
      </c>
      <c r="BG306" s="43" t="str">
        <f t="shared" si="106"/>
        <v>JUAN EDUARDO COX VIAL</v>
      </c>
      <c r="BH306" s="43" t="str">
        <f t="shared" si="107"/>
        <v>JUAN EDUARDO COX VIAL - HELENA</v>
      </c>
      <c r="BI306" s="43" t="e">
        <f>VLOOKUP(BG306,Equipos!$A$2:$B$105,2,0)</f>
        <v>#N/A</v>
      </c>
      <c r="BJ306" s="43" t="str">
        <f t="shared" si="108"/>
        <v>02:06:43</v>
      </c>
      <c r="BK306" s="43" t="e">
        <f>VLOOKUP(BG306,'Base Jinetes FEI'!$M$5:$N$341,2,0)</f>
        <v>#N/A</v>
      </c>
      <c r="BL306" s="43" t="e">
        <f>VLOOKUP(BG306,'Base Jinetes FEI'!$M$5:$O$341,3,0)</f>
        <v>#N/A</v>
      </c>
      <c r="BN306" s="43">
        <f t="shared" si="109"/>
        <v>1</v>
      </c>
      <c r="BO306" s="43">
        <v>306</v>
      </c>
    </row>
    <row r="307" spans="1:67" ht="14.4" customHeight="1" x14ac:dyDescent="0.3">
      <c r="A307" s="43" t="str">
        <f t="shared" si="110"/>
        <v>LLAYLLAY 19 III</v>
      </c>
      <c r="B307" s="43" t="str">
        <f t="shared" si="110"/>
        <v>NAC</v>
      </c>
      <c r="C307" s="43">
        <f t="shared" si="110"/>
        <v>40</v>
      </c>
      <c r="D307" s="43">
        <f t="shared" si="110"/>
        <v>41</v>
      </c>
      <c r="E307" s="43" t="str">
        <f t="shared" si="110"/>
        <v>AD</v>
      </c>
      <c r="F307" s="104" t="s">
        <v>123</v>
      </c>
      <c r="G307" s="105" t="s">
        <v>95</v>
      </c>
      <c r="H307" s="106" t="s">
        <v>96</v>
      </c>
      <c r="I307" s="106" t="s">
        <v>96</v>
      </c>
      <c r="J307" s="105" t="s">
        <v>1874</v>
      </c>
      <c r="K307" s="107" t="s">
        <v>513</v>
      </c>
      <c r="L307" s="105" t="s">
        <v>430</v>
      </c>
      <c r="M307" s="105"/>
      <c r="N307" s="109" t="s">
        <v>819</v>
      </c>
      <c r="O307" s="106"/>
      <c r="P307" s="106" t="s">
        <v>96</v>
      </c>
      <c r="Q307" s="106"/>
      <c r="R307" s="106" t="s">
        <v>96</v>
      </c>
      <c r="S307" s="105" t="s">
        <v>97</v>
      </c>
      <c r="T307" s="106" t="s">
        <v>96</v>
      </c>
      <c r="U307" s="106" t="s">
        <v>745</v>
      </c>
      <c r="V307" s="106" t="s">
        <v>3891</v>
      </c>
      <c r="W307" s="106" t="s">
        <v>3910</v>
      </c>
      <c r="X307" s="110" t="s">
        <v>3911</v>
      </c>
      <c r="Y307" s="110" t="s">
        <v>882</v>
      </c>
      <c r="Z307" s="110" t="s">
        <v>1391</v>
      </c>
      <c r="AA307" s="105"/>
      <c r="AB307" s="105" t="s">
        <v>2669</v>
      </c>
      <c r="AC307" s="105" t="s">
        <v>3912</v>
      </c>
      <c r="AD307" s="105" t="s">
        <v>1826</v>
      </c>
      <c r="AE307" s="110" t="s">
        <v>914</v>
      </c>
      <c r="AF307" s="110" t="s">
        <v>3913</v>
      </c>
      <c r="AG307" s="110" t="s">
        <v>3914</v>
      </c>
      <c r="AH307" s="105"/>
      <c r="AI307" s="105"/>
      <c r="AJ307" s="105"/>
      <c r="AK307" s="105"/>
      <c r="AL307" s="110"/>
      <c r="AM307" s="110"/>
      <c r="AN307" s="110"/>
      <c r="AO307" s="105"/>
      <c r="AP307" s="105"/>
      <c r="AQ307" s="105"/>
      <c r="AR307" s="105"/>
      <c r="AS307" s="110"/>
      <c r="AT307" s="110"/>
      <c r="AU307" s="110"/>
      <c r="AV307" s="106">
        <v>14.67</v>
      </c>
      <c r="AW307" s="106">
        <v>14.67</v>
      </c>
      <c r="AX307" s="106">
        <v>14.67</v>
      </c>
      <c r="AY307" s="106">
        <v>10063</v>
      </c>
      <c r="AZ307" s="47">
        <f t="shared" si="100"/>
        <v>10063</v>
      </c>
      <c r="BA307" s="47" t="str">
        <f t="shared" si="101"/>
        <v>40 AD</v>
      </c>
      <c r="BB307" s="43">
        <f t="shared" si="99"/>
        <v>7</v>
      </c>
      <c r="BC307" s="43" t="str">
        <f t="shared" si="102"/>
        <v>02:47:43</v>
      </c>
      <c r="BD307" s="43">
        <f t="shared" si="103"/>
        <v>170</v>
      </c>
      <c r="BE307" s="48">
        <f t="shared" si="104"/>
        <v>-41</v>
      </c>
      <c r="BF307" s="49">
        <f t="shared" si="105"/>
        <v>170</v>
      </c>
      <c r="BG307" s="43" t="str">
        <f t="shared" si="106"/>
        <v>MARIA CECILIA GODOY</v>
      </c>
      <c r="BH307" s="43" t="str">
        <f t="shared" si="107"/>
        <v>MARIA CECILIA GODOY - PS SIROCO</v>
      </c>
      <c r="BI307" s="43" t="str">
        <f>VLOOKUP(BG307,Equipos!$A$2:$B$105,2,0)</f>
        <v>EL SENDERO</v>
      </c>
      <c r="BJ307" s="43" t="str">
        <f t="shared" si="108"/>
        <v>02:06:43</v>
      </c>
      <c r="BK307" s="43" t="e">
        <f>VLOOKUP(BG307,'Base Jinetes FEI'!$M$5:$N$341,2,0)</f>
        <v>#N/A</v>
      </c>
      <c r="BL307" s="43" t="e">
        <f>VLOOKUP(BG307,'Base Jinetes FEI'!$M$5:$O$341,3,0)</f>
        <v>#N/A</v>
      </c>
      <c r="BN307" s="43">
        <f t="shared" si="109"/>
        <v>1</v>
      </c>
      <c r="BO307" s="43">
        <v>307</v>
      </c>
    </row>
    <row r="308" spans="1:67" ht="14.4" customHeight="1" x14ac:dyDescent="0.3">
      <c r="A308" s="43" t="str">
        <f t="shared" si="110"/>
        <v>LLAYLLAY 19 III</v>
      </c>
      <c r="B308" s="43" t="str">
        <f t="shared" si="110"/>
        <v>NAC</v>
      </c>
      <c r="C308" s="43">
        <f t="shared" si="110"/>
        <v>40</v>
      </c>
      <c r="D308" s="43">
        <f t="shared" si="110"/>
        <v>41</v>
      </c>
      <c r="E308" s="43" t="str">
        <f t="shared" si="110"/>
        <v>AD</v>
      </c>
      <c r="F308" s="104" t="s">
        <v>94</v>
      </c>
      <c r="G308" s="105" t="s">
        <v>95</v>
      </c>
      <c r="H308" s="106" t="s">
        <v>96</v>
      </c>
      <c r="I308" s="106" t="s">
        <v>96</v>
      </c>
      <c r="J308" s="105" t="s">
        <v>3915</v>
      </c>
      <c r="K308" s="107" t="s">
        <v>3916</v>
      </c>
      <c r="L308" s="105" t="s">
        <v>3917</v>
      </c>
      <c r="M308" s="105"/>
      <c r="N308" s="109" t="s">
        <v>3918</v>
      </c>
      <c r="O308" s="106"/>
      <c r="P308" s="106" t="s">
        <v>96</v>
      </c>
      <c r="Q308" s="106"/>
      <c r="R308" s="106" t="s">
        <v>96</v>
      </c>
      <c r="S308" s="105" t="s">
        <v>97</v>
      </c>
      <c r="T308" s="106" t="s">
        <v>96</v>
      </c>
      <c r="U308" s="106" t="s">
        <v>745</v>
      </c>
      <c r="V308" s="106" t="s">
        <v>3919</v>
      </c>
      <c r="W308" s="106" t="s">
        <v>3920</v>
      </c>
      <c r="X308" s="110" t="s">
        <v>3921</v>
      </c>
      <c r="Y308" s="110" t="s">
        <v>1001</v>
      </c>
      <c r="Z308" s="110" t="s">
        <v>3922</v>
      </c>
      <c r="AA308" s="105"/>
      <c r="AB308" s="105" t="s">
        <v>3923</v>
      </c>
      <c r="AC308" s="105" t="s">
        <v>3924</v>
      </c>
      <c r="AD308" s="105" t="s">
        <v>3925</v>
      </c>
      <c r="AE308" s="110" t="s">
        <v>3926</v>
      </c>
      <c r="AF308" s="110" t="s">
        <v>995</v>
      </c>
      <c r="AG308" s="110" t="s">
        <v>3927</v>
      </c>
      <c r="AH308" s="105"/>
      <c r="AI308" s="105"/>
      <c r="AJ308" s="105"/>
      <c r="AK308" s="105"/>
      <c r="AL308" s="110"/>
      <c r="AM308" s="110"/>
      <c r="AN308" s="110"/>
      <c r="AO308" s="105"/>
      <c r="AP308" s="105"/>
      <c r="AQ308" s="105"/>
      <c r="AR308" s="105"/>
      <c r="AS308" s="110"/>
      <c r="AT308" s="110"/>
      <c r="AU308" s="110"/>
      <c r="AV308" s="106">
        <v>13.41</v>
      </c>
      <c r="AW308" s="106">
        <v>13.41</v>
      </c>
      <c r="AX308" s="106">
        <v>13.41</v>
      </c>
      <c r="AY308" s="106">
        <v>11005</v>
      </c>
      <c r="AZ308" s="47">
        <f t="shared" si="100"/>
        <v>11005</v>
      </c>
      <c r="BA308" s="47" t="str">
        <f t="shared" si="101"/>
        <v>40 AD</v>
      </c>
      <c r="BB308" s="43">
        <f t="shared" si="99"/>
        <v>9</v>
      </c>
      <c r="BC308" s="43" t="str">
        <f t="shared" si="102"/>
        <v>03:03:25</v>
      </c>
      <c r="BD308" s="43">
        <f t="shared" si="103"/>
        <v>160</v>
      </c>
      <c r="BE308" s="48">
        <f t="shared" si="104"/>
        <v>-56.7</v>
      </c>
      <c r="BF308" s="49">
        <f t="shared" si="105"/>
        <v>144.30000000000001</v>
      </c>
      <c r="BG308" s="43" t="str">
        <f t="shared" si="106"/>
        <v>CAMILA  HERRERA</v>
      </c>
      <c r="BH308" s="43" t="str">
        <f t="shared" si="107"/>
        <v>CAMILA  HERRERA - PINTA</v>
      </c>
      <c r="BI308" s="43" t="e">
        <f>VLOOKUP(BG308,Equipos!$A$2:$B$105,2,0)</f>
        <v>#N/A</v>
      </c>
      <c r="BJ308" s="43" t="str">
        <f t="shared" si="108"/>
        <v>02:06:43</v>
      </c>
      <c r="BK308" s="43" t="e">
        <f>VLOOKUP(BG308,'Base Jinetes FEI'!$M$5:$N$341,2,0)</f>
        <v>#N/A</v>
      </c>
      <c r="BL308" s="43" t="e">
        <f>VLOOKUP(BG308,'Base Jinetes FEI'!$M$5:$O$341,3,0)</f>
        <v>#N/A</v>
      </c>
      <c r="BN308" s="43">
        <f t="shared" si="109"/>
        <v>1</v>
      </c>
      <c r="BO308" s="43">
        <v>308</v>
      </c>
    </row>
    <row r="309" spans="1:67" ht="14.4" customHeight="1" x14ac:dyDescent="0.3">
      <c r="A309" s="43" t="str">
        <f t="shared" si="110"/>
        <v>LLAYLLAY 19 III</v>
      </c>
      <c r="B309" s="43" t="str">
        <f t="shared" si="110"/>
        <v>NAC</v>
      </c>
      <c r="C309" s="43">
        <f t="shared" si="110"/>
        <v>40</v>
      </c>
      <c r="D309" s="43">
        <f t="shared" si="110"/>
        <v>41</v>
      </c>
      <c r="E309" s="43" t="str">
        <f t="shared" si="110"/>
        <v>AD</v>
      </c>
      <c r="F309" s="104" t="s">
        <v>125</v>
      </c>
      <c r="G309" s="105" t="s">
        <v>95</v>
      </c>
      <c r="H309" s="106" t="s">
        <v>96</v>
      </c>
      <c r="I309" s="106" t="s">
        <v>96</v>
      </c>
      <c r="J309" s="105" t="s">
        <v>1060</v>
      </c>
      <c r="K309" s="107" t="s">
        <v>391</v>
      </c>
      <c r="L309" s="105" t="s">
        <v>362</v>
      </c>
      <c r="M309" s="105"/>
      <c r="N309" s="109" t="s">
        <v>3115</v>
      </c>
      <c r="O309" s="106"/>
      <c r="P309" s="106" t="s">
        <v>96</v>
      </c>
      <c r="Q309" s="106"/>
      <c r="R309" s="106" t="s">
        <v>96</v>
      </c>
      <c r="S309" s="105" t="s">
        <v>97</v>
      </c>
      <c r="T309" s="106" t="s">
        <v>96</v>
      </c>
      <c r="U309" s="106" t="s">
        <v>745</v>
      </c>
      <c r="V309" s="106" t="s">
        <v>3928</v>
      </c>
      <c r="W309" s="106" t="s">
        <v>3929</v>
      </c>
      <c r="X309" s="110" t="s">
        <v>1899</v>
      </c>
      <c r="Y309" s="110" t="s">
        <v>655</v>
      </c>
      <c r="Z309" s="110" t="s">
        <v>3930</v>
      </c>
      <c r="AA309" s="105"/>
      <c r="AB309" s="105" t="s">
        <v>3931</v>
      </c>
      <c r="AC309" s="105" t="s">
        <v>3932</v>
      </c>
      <c r="AD309" s="105" t="s">
        <v>3933</v>
      </c>
      <c r="AE309" s="110" t="s">
        <v>253</v>
      </c>
      <c r="AF309" s="110" t="s">
        <v>3934</v>
      </c>
      <c r="AG309" s="110" t="s">
        <v>3935</v>
      </c>
      <c r="AH309" s="105"/>
      <c r="AI309" s="105"/>
      <c r="AJ309" s="105"/>
      <c r="AK309" s="105"/>
      <c r="AL309" s="110"/>
      <c r="AM309" s="110"/>
      <c r="AN309" s="110"/>
      <c r="AO309" s="105"/>
      <c r="AP309" s="105"/>
      <c r="AQ309" s="105"/>
      <c r="AR309" s="105"/>
      <c r="AS309" s="110"/>
      <c r="AT309" s="110"/>
      <c r="AU309" s="110"/>
      <c r="AV309" s="106">
        <v>13.27</v>
      </c>
      <c r="AW309" s="106">
        <v>13.27</v>
      </c>
      <c r="AX309" s="106">
        <v>13.27</v>
      </c>
      <c r="AY309" s="106">
        <v>11124</v>
      </c>
      <c r="AZ309" s="47">
        <f t="shared" si="100"/>
        <v>11124</v>
      </c>
      <c r="BA309" s="47" t="str">
        <f t="shared" si="101"/>
        <v>40 AD</v>
      </c>
      <c r="BB309" s="43">
        <f t="shared" si="99"/>
        <v>10</v>
      </c>
      <c r="BC309" s="43" t="str">
        <f t="shared" si="102"/>
        <v>03:05:24</v>
      </c>
      <c r="BD309" s="43">
        <f t="shared" si="103"/>
        <v>155</v>
      </c>
      <c r="BE309" s="48">
        <f t="shared" si="104"/>
        <v>-58.68333333333333</v>
      </c>
      <c r="BF309" s="49">
        <f t="shared" si="105"/>
        <v>137.31666666666666</v>
      </c>
      <c r="BG309" s="43" t="str">
        <f t="shared" si="106"/>
        <v>ALFREDO SAT YABER</v>
      </c>
      <c r="BH309" s="43" t="str">
        <f t="shared" si="107"/>
        <v>ALFREDO SAT YABER - PROFETA</v>
      </c>
      <c r="BI309" s="43" t="str">
        <f>VLOOKUP(BG309,Equipos!$A$2:$B$105,2,0)</f>
        <v>RINCONADA A</v>
      </c>
      <c r="BJ309" s="43" t="str">
        <f t="shared" si="108"/>
        <v>02:06:43</v>
      </c>
      <c r="BK309" s="43" t="e">
        <f>VLOOKUP(BG309,'Base Jinetes FEI'!$M$5:$N$341,2,0)</f>
        <v>#N/A</v>
      </c>
      <c r="BL309" s="43" t="e">
        <f>VLOOKUP(BG309,'Base Jinetes FEI'!$M$5:$O$341,3,0)</f>
        <v>#N/A</v>
      </c>
      <c r="BN309" s="43">
        <f t="shared" si="109"/>
        <v>1</v>
      </c>
      <c r="BO309" s="43">
        <v>309</v>
      </c>
    </row>
    <row r="310" spans="1:67" ht="14.4" customHeight="1" x14ac:dyDescent="0.3">
      <c r="A310" s="43" t="str">
        <f t="shared" si="110"/>
        <v>LLAYLLAY 19 III</v>
      </c>
      <c r="B310" s="43" t="str">
        <f t="shared" si="110"/>
        <v>NAC</v>
      </c>
      <c r="C310" s="43">
        <f t="shared" si="110"/>
        <v>40</v>
      </c>
      <c r="D310" s="43">
        <f t="shared" si="110"/>
        <v>41</v>
      </c>
      <c r="E310" s="43" t="str">
        <f t="shared" si="110"/>
        <v>AD</v>
      </c>
      <c r="F310" s="104" t="s">
        <v>128</v>
      </c>
      <c r="G310" s="105" t="s">
        <v>95</v>
      </c>
      <c r="H310" s="106" t="s">
        <v>96</v>
      </c>
      <c r="I310" s="106" t="s">
        <v>96</v>
      </c>
      <c r="J310" s="105" t="s">
        <v>1072</v>
      </c>
      <c r="K310" s="107" t="s">
        <v>136</v>
      </c>
      <c r="L310" s="105" t="s">
        <v>137</v>
      </c>
      <c r="M310" s="105"/>
      <c r="N310" s="109" t="s">
        <v>1970</v>
      </c>
      <c r="O310" s="106"/>
      <c r="P310" s="106" t="s">
        <v>96</v>
      </c>
      <c r="Q310" s="106"/>
      <c r="R310" s="106" t="s">
        <v>96</v>
      </c>
      <c r="S310" s="105" t="s">
        <v>97</v>
      </c>
      <c r="T310" s="106" t="s">
        <v>96</v>
      </c>
      <c r="U310" s="106" t="s">
        <v>745</v>
      </c>
      <c r="V310" s="106" t="s">
        <v>3936</v>
      </c>
      <c r="W310" s="106" t="s">
        <v>3937</v>
      </c>
      <c r="X310" s="110" t="s">
        <v>3072</v>
      </c>
      <c r="Y310" s="110" t="s">
        <v>1034</v>
      </c>
      <c r="Z310" s="110" t="s">
        <v>3938</v>
      </c>
      <c r="AA310" s="105"/>
      <c r="AB310" s="105" t="s">
        <v>3939</v>
      </c>
      <c r="AC310" s="105" t="s">
        <v>3940</v>
      </c>
      <c r="AD310" s="105" t="s">
        <v>3941</v>
      </c>
      <c r="AE310" s="110" t="s">
        <v>2403</v>
      </c>
      <c r="AF310" s="110" t="s">
        <v>3942</v>
      </c>
      <c r="AG310" s="110" t="s">
        <v>3943</v>
      </c>
      <c r="AH310" s="105"/>
      <c r="AI310" s="105"/>
      <c r="AJ310" s="105"/>
      <c r="AK310" s="105"/>
      <c r="AL310" s="110"/>
      <c r="AM310" s="110"/>
      <c r="AN310" s="110"/>
      <c r="AO310" s="105"/>
      <c r="AP310" s="105"/>
      <c r="AQ310" s="105"/>
      <c r="AR310" s="105"/>
      <c r="AS310" s="110"/>
      <c r="AT310" s="110"/>
      <c r="AU310" s="110"/>
      <c r="AV310" s="106">
        <v>13.19</v>
      </c>
      <c r="AW310" s="106">
        <v>13.19</v>
      </c>
      <c r="AX310" s="106">
        <v>13.19</v>
      </c>
      <c r="AY310" s="106">
        <v>11193</v>
      </c>
      <c r="AZ310" s="47">
        <f t="shared" si="100"/>
        <v>11193</v>
      </c>
      <c r="BA310" s="47" t="str">
        <f t="shared" si="101"/>
        <v>40 AD</v>
      </c>
      <c r="BB310" s="43">
        <f t="shared" si="99"/>
        <v>11</v>
      </c>
      <c r="BC310" s="43" t="str">
        <f t="shared" si="102"/>
        <v>03:06:33</v>
      </c>
      <c r="BD310" s="43">
        <f t="shared" si="103"/>
        <v>150</v>
      </c>
      <c r="BE310" s="48">
        <f t="shared" si="104"/>
        <v>-59.833333333333336</v>
      </c>
      <c r="BF310" s="49">
        <f t="shared" si="105"/>
        <v>131.16666666666666</v>
      </c>
      <c r="BG310" s="43" t="str">
        <f t="shared" si="106"/>
        <v>CARLA O´NELL</v>
      </c>
      <c r="BH310" s="43" t="str">
        <f t="shared" si="107"/>
        <v>CARLA O´NELL - HADI</v>
      </c>
      <c r="BI310" s="43" t="str">
        <f>VLOOKUP(BG310,Equipos!$A$2:$B$105,2,0)</f>
        <v>RINCONADA A</v>
      </c>
      <c r="BJ310" s="43" t="str">
        <f t="shared" si="108"/>
        <v>02:06:43</v>
      </c>
      <c r="BK310" s="43" t="e">
        <f>VLOOKUP(BG310,'Base Jinetes FEI'!$M$5:$N$341,2,0)</f>
        <v>#N/A</v>
      </c>
      <c r="BL310" s="43" t="e">
        <f>VLOOKUP(BG310,'Base Jinetes FEI'!$M$5:$O$341,3,0)</f>
        <v>#N/A</v>
      </c>
      <c r="BN310" s="43">
        <f t="shared" si="109"/>
        <v>1</v>
      </c>
      <c r="BO310" s="43">
        <v>310</v>
      </c>
    </row>
    <row r="311" spans="1:67" ht="14.4" customHeight="1" x14ac:dyDescent="0.3">
      <c r="A311" s="43" t="str">
        <f t="shared" si="110"/>
        <v>LLAYLLAY 19 III</v>
      </c>
      <c r="B311" s="43" t="str">
        <f t="shared" si="110"/>
        <v>NAC</v>
      </c>
      <c r="C311" s="43">
        <f t="shared" si="110"/>
        <v>40</v>
      </c>
      <c r="D311" s="43">
        <f t="shared" si="110"/>
        <v>41</v>
      </c>
      <c r="E311" s="43" t="str">
        <f t="shared" si="110"/>
        <v>AD</v>
      </c>
      <c r="F311" s="104" t="s">
        <v>129</v>
      </c>
      <c r="G311" s="105" t="s">
        <v>95</v>
      </c>
      <c r="H311" s="106" t="s">
        <v>96</v>
      </c>
      <c r="I311" s="106" t="s">
        <v>96</v>
      </c>
      <c r="J311" s="105"/>
      <c r="K311" s="107" t="s">
        <v>132</v>
      </c>
      <c r="L311" s="105" t="s">
        <v>2630</v>
      </c>
      <c r="M311" s="105"/>
      <c r="N311" s="109" t="s">
        <v>3944</v>
      </c>
      <c r="O311" s="106"/>
      <c r="P311" s="106" t="s">
        <v>96</v>
      </c>
      <c r="Q311" s="106"/>
      <c r="R311" s="106" t="s">
        <v>96</v>
      </c>
      <c r="S311" s="105" t="s">
        <v>97</v>
      </c>
      <c r="T311" s="106" t="s">
        <v>96</v>
      </c>
      <c r="U311" s="106" t="s">
        <v>745</v>
      </c>
      <c r="V311" s="106" t="s">
        <v>3945</v>
      </c>
      <c r="W311" s="106" t="s">
        <v>3946</v>
      </c>
      <c r="X311" s="110" t="s">
        <v>267</v>
      </c>
      <c r="Y311" s="110" t="s">
        <v>914</v>
      </c>
      <c r="Z311" s="110" t="s">
        <v>3947</v>
      </c>
      <c r="AA311" s="105"/>
      <c r="AB311" s="105" t="s">
        <v>3948</v>
      </c>
      <c r="AC311" s="105" t="s">
        <v>3949</v>
      </c>
      <c r="AD311" s="105" t="s">
        <v>3950</v>
      </c>
      <c r="AE311" s="110" t="s">
        <v>938</v>
      </c>
      <c r="AF311" s="110" t="s">
        <v>3176</v>
      </c>
      <c r="AG311" s="110" t="s">
        <v>3951</v>
      </c>
      <c r="AH311" s="105"/>
      <c r="AI311" s="105"/>
      <c r="AJ311" s="105"/>
      <c r="AK311" s="105"/>
      <c r="AL311" s="110"/>
      <c r="AM311" s="110"/>
      <c r="AN311" s="110"/>
      <c r="AO311" s="105"/>
      <c r="AP311" s="105"/>
      <c r="AQ311" s="105"/>
      <c r="AR311" s="105"/>
      <c r="AS311" s="110"/>
      <c r="AT311" s="110"/>
      <c r="AU311" s="110"/>
      <c r="AV311" s="106">
        <v>12.7</v>
      </c>
      <c r="AW311" s="106">
        <v>12.7</v>
      </c>
      <c r="AX311" s="106">
        <v>12.7</v>
      </c>
      <c r="AY311" s="106">
        <v>11622</v>
      </c>
      <c r="AZ311" s="47">
        <f t="shared" si="100"/>
        <v>11622</v>
      </c>
      <c r="BA311" s="47" t="str">
        <f t="shared" si="101"/>
        <v>40 AD</v>
      </c>
      <c r="BB311" s="43">
        <f t="shared" si="99"/>
        <v>12</v>
      </c>
      <c r="BC311" s="43" t="str">
        <f t="shared" si="102"/>
        <v>03:13:42</v>
      </c>
      <c r="BD311" s="43">
        <f t="shared" si="103"/>
        <v>145</v>
      </c>
      <c r="BE311" s="48">
        <f t="shared" si="104"/>
        <v>-66.983333333333334</v>
      </c>
      <c r="BF311" s="49">
        <f t="shared" si="105"/>
        <v>119.01666666666667</v>
      </c>
      <c r="BG311" s="43" t="str">
        <f t="shared" si="106"/>
        <v>FRANCISCO VERGARA</v>
      </c>
      <c r="BH311" s="43" t="str">
        <f t="shared" si="107"/>
        <v>FRANCISCO VERGARA - HP ORASHAN</v>
      </c>
      <c r="BI311" s="43" t="e">
        <f>VLOOKUP(BG311,Equipos!$A$2:$B$105,2,0)</f>
        <v>#N/A</v>
      </c>
      <c r="BJ311" s="43" t="str">
        <f t="shared" si="108"/>
        <v>02:06:43</v>
      </c>
      <c r="BK311" s="43" t="e">
        <f>VLOOKUP(BG311,'Base Jinetes FEI'!$M$5:$N$341,2,0)</f>
        <v>#N/A</v>
      </c>
      <c r="BL311" s="43" t="e">
        <f>VLOOKUP(BG311,'Base Jinetes FEI'!$M$5:$O$341,3,0)</f>
        <v>#N/A</v>
      </c>
      <c r="BN311" s="43">
        <f t="shared" si="109"/>
        <v>1</v>
      </c>
      <c r="BO311" s="43">
        <v>311</v>
      </c>
    </row>
    <row r="312" spans="1:67" ht="14.4" customHeight="1" x14ac:dyDescent="0.3">
      <c r="A312" s="43" t="str">
        <f t="shared" si="110"/>
        <v>LLAYLLAY 19 III</v>
      </c>
      <c r="B312" s="43" t="str">
        <f t="shared" si="110"/>
        <v>NAC</v>
      </c>
      <c r="C312" s="43">
        <f t="shared" si="110"/>
        <v>40</v>
      </c>
      <c r="D312" s="43">
        <f t="shared" si="110"/>
        <v>41</v>
      </c>
      <c r="E312" s="43" t="str">
        <f t="shared" si="110"/>
        <v>AD</v>
      </c>
      <c r="F312" s="104" t="s">
        <v>98</v>
      </c>
      <c r="G312" s="105" t="s">
        <v>95</v>
      </c>
      <c r="H312" s="106" t="s">
        <v>96</v>
      </c>
      <c r="I312" s="106" t="s">
        <v>96</v>
      </c>
      <c r="J312" s="105" t="s">
        <v>1063</v>
      </c>
      <c r="K312" s="107" t="s">
        <v>140</v>
      </c>
      <c r="L312" s="105" t="s">
        <v>1487</v>
      </c>
      <c r="M312" s="105"/>
      <c r="N312" s="109" t="s">
        <v>3952</v>
      </c>
      <c r="O312" s="106"/>
      <c r="P312" s="106" t="s">
        <v>96</v>
      </c>
      <c r="Q312" s="106"/>
      <c r="R312" s="106" t="s">
        <v>96</v>
      </c>
      <c r="S312" s="105" t="s">
        <v>97</v>
      </c>
      <c r="T312" s="106" t="s">
        <v>96</v>
      </c>
      <c r="U312" s="106" t="s">
        <v>745</v>
      </c>
      <c r="V312" s="106" t="s">
        <v>3953</v>
      </c>
      <c r="W312" s="106" t="s">
        <v>3954</v>
      </c>
      <c r="X312" s="110" t="s">
        <v>3955</v>
      </c>
      <c r="Y312" s="110" t="s">
        <v>3170</v>
      </c>
      <c r="Z312" s="110" t="s">
        <v>3956</v>
      </c>
      <c r="AA312" s="105"/>
      <c r="AB312" s="105" t="s">
        <v>3957</v>
      </c>
      <c r="AC312" s="105" t="s">
        <v>3087</v>
      </c>
      <c r="AD312" s="105" t="s">
        <v>3958</v>
      </c>
      <c r="AE312" s="110" t="s">
        <v>3959</v>
      </c>
      <c r="AF312" s="110" t="s">
        <v>3960</v>
      </c>
      <c r="AG312" s="110" t="s">
        <v>3961</v>
      </c>
      <c r="AH312" s="105"/>
      <c r="AI312" s="105"/>
      <c r="AJ312" s="105"/>
      <c r="AK312" s="105"/>
      <c r="AL312" s="110"/>
      <c r="AM312" s="110"/>
      <c r="AN312" s="110"/>
      <c r="AO312" s="105"/>
      <c r="AP312" s="105"/>
      <c r="AQ312" s="105"/>
      <c r="AR312" s="105"/>
      <c r="AS312" s="110"/>
      <c r="AT312" s="110"/>
      <c r="AU312" s="110"/>
      <c r="AV312" s="106">
        <v>11.8</v>
      </c>
      <c r="AW312" s="106">
        <v>11.8</v>
      </c>
      <c r="AX312" s="106">
        <v>11.8</v>
      </c>
      <c r="AY312" s="106">
        <v>12511</v>
      </c>
      <c r="AZ312" s="47">
        <f t="shared" si="100"/>
        <v>12511</v>
      </c>
      <c r="BA312" s="47" t="str">
        <f t="shared" si="101"/>
        <v>40 AD</v>
      </c>
      <c r="BB312" s="43">
        <f t="shared" si="99"/>
        <v>15</v>
      </c>
      <c r="BC312" s="43" t="str">
        <f t="shared" si="102"/>
        <v>03:28:31</v>
      </c>
      <c r="BD312" s="43">
        <f t="shared" si="103"/>
        <v>130</v>
      </c>
      <c r="BE312" s="48">
        <f t="shared" si="104"/>
        <v>-81.8</v>
      </c>
      <c r="BF312" s="49">
        <f t="shared" si="105"/>
        <v>89.2</v>
      </c>
      <c r="BG312" s="43" t="str">
        <f t="shared" si="106"/>
        <v>MACARENA SUAZO CEPEDA</v>
      </c>
      <c r="BH312" s="43" t="str">
        <f t="shared" si="107"/>
        <v>MACARENA SUAZO CEPEDA - HC TIA HAYDE</v>
      </c>
      <c r="BI312" s="43" t="str">
        <f>VLOOKUP(BG312,Equipos!$A$2:$B$105,2,0)</f>
        <v>EL QUILLAY</v>
      </c>
      <c r="BJ312" s="43" t="str">
        <f t="shared" si="108"/>
        <v>02:06:43</v>
      </c>
      <c r="BK312" s="43" t="e">
        <f>VLOOKUP(BG312,'Base Jinetes FEI'!$M$5:$N$341,2,0)</f>
        <v>#N/A</v>
      </c>
      <c r="BL312" s="43" t="e">
        <f>VLOOKUP(BG312,'Base Jinetes FEI'!$M$5:$O$341,3,0)</f>
        <v>#N/A</v>
      </c>
      <c r="BN312" s="43">
        <f t="shared" si="109"/>
        <v>1</v>
      </c>
      <c r="BO312" s="43">
        <v>312</v>
      </c>
    </row>
    <row r="313" spans="1:67" ht="14.4" customHeight="1" x14ac:dyDescent="0.3">
      <c r="A313" s="43" t="str">
        <f t="shared" si="110"/>
        <v>LLAYLLAY 19 III</v>
      </c>
      <c r="B313" s="43" t="str">
        <f t="shared" si="110"/>
        <v>NAC</v>
      </c>
      <c r="C313" s="43">
        <f t="shared" si="110"/>
        <v>40</v>
      </c>
      <c r="D313" s="43">
        <f t="shared" si="110"/>
        <v>41</v>
      </c>
      <c r="E313" s="43" t="str">
        <f t="shared" si="110"/>
        <v>AD</v>
      </c>
      <c r="F313" s="104" t="s">
        <v>151</v>
      </c>
      <c r="G313" s="105" t="s">
        <v>105</v>
      </c>
      <c r="H313" s="106" t="s">
        <v>96</v>
      </c>
      <c r="I313" s="106" t="s">
        <v>96</v>
      </c>
      <c r="J313" s="105"/>
      <c r="K313" s="136" t="s">
        <v>3034</v>
      </c>
      <c r="L313" s="137" t="s">
        <v>3035</v>
      </c>
      <c r="M313" s="105"/>
      <c r="N313" s="109" t="s">
        <v>65</v>
      </c>
      <c r="O313" s="106"/>
      <c r="P313" s="106" t="s">
        <v>96</v>
      </c>
      <c r="Q313" s="106"/>
      <c r="R313" s="106" t="s">
        <v>96</v>
      </c>
      <c r="S313" s="105" t="s">
        <v>97</v>
      </c>
      <c r="T313" s="106" t="s">
        <v>96</v>
      </c>
      <c r="U313" s="106" t="s">
        <v>745</v>
      </c>
      <c r="V313" s="106" t="s">
        <v>3962</v>
      </c>
      <c r="W313" s="106" t="s">
        <v>3963</v>
      </c>
      <c r="X313" s="110" t="s">
        <v>770</v>
      </c>
      <c r="Y313" s="110" t="s">
        <v>3964</v>
      </c>
      <c r="Z313" s="110" t="s">
        <v>3965</v>
      </c>
      <c r="AA313" s="105"/>
      <c r="AB313" s="105" t="s">
        <v>3966</v>
      </c>
      <c r="AC313" s="105" t="s">
        <v>3967</v>
      </c>
      <c r="AD313" s="105" t="s">
        <v>3968</v>
      </c>
      <c r="AE313" s="110" t="s">
        <v>3359</v>
      </c>
      <c r="AF313" s="110" t="s">
        <v>3969</v>
      </c>
      <c r="AG313" s="110" t="s">
        <v>3970</v>
      </c>
      <c r="AH313" s="105" t="s">
        <v>266</v>
      </c>
      <c r="AI313" s="105"/>
      <c r="AJ313" s="105"/>
      <c r="AK313" s="105"/>
      <c r="AL313" s="110"/>
      <c r="AM313" s="110"/>
      <c r="AN313" s="110"/>
      <c r="AO313" s="105"/>
      <c r="AP313" s="105"/>
      <c r="AQ313" s="105"/>
      <c r="AR313" s="105"/>
      <c r="AS313" s="110"/>
      <c r="AT313" s="110"/>
      <c r="AU313" s="110"/>
      <c r="AV313" s="106">
        <v>19.079999999999998</v>
      </c>
      <c r="AW313" s="106">
        <v>19.079999999999998</v>
      </c>
      <c r="AX313" s="106">
        <v>19.079999999999998</v>
      </c>
      <c r="AY313" s="106">
        <v>7734</v>
      </c>
      <c r="AZ313" s="47" t="str">
        <f t="shared" si="100"/>
        <v>NA</v>
      </c>
      <c r="BA313" s="47" t="str">
        <f t="shared" si="101"/>
        <v>40 AD</v>
      </c>
      <c r="BB313" s="43" t="str">
        <f t="shared" si="99"/>
        <v>NA</v>
      </c>
      <c r="BC313" s="43" t="str">
        <f t="shared" si="102"/>
        <v>NA</v>
      </c>
      <c r="BD313" s="43">
        <f t="shared" si="103"/>
        <v>0</v>
      </c>
      <c r="BE313" s="48" t="e">
        <f t="shared" si="104"/>
        <v>#VALUE!</v>
      </c>
      <c r="BF313" s="49">
        <f t="shared" si="105"/>
        <v>0</v>
      </c>
      <c r="BG313" s="43" t="str">
        <f t="shared" si="106"/>
        <v>GUILLERMO  TORO TASSARA</v>
      </c>
      <c r="BH313" s="43" t="str">
        <f t="shared" si="107"/>
        <v>GUILLERMO  TORO TASSARA - ROBLE</v>
      </c>
      <c r="BI313" s="43" t="e">
        <f>VLOOKUP(BG313,Equipos!$A$2:$B$105,2,0)</f>
        <v>#N/A</v>
      </c>
      <c r="BJ313" s="43" t="str">
        <f t="shared" si="108"/>
        <v>02:06:43</v>
      </c>
      <c r="BK313" s="43" t="e">
        <f>VLOOKUP(BG313,'Base Jinetes FEI'!$M$5:$N$341,2,0)</f>
        <v>#N/A</v>
      </c>
      <c r="BL313" s="43" t="e">
        <f>VLOOKUP(BG313,'Base Jinetes FEI'!$M$5:$O$341,3,0)</f>
        <v>#N/A</v>
      </c>
      <c r="BN313" s="43">
        <f t="shared" si="109"/>
        <v>0</v>
      </c>
      <c r="BO313" s="43">
        <v>313</v>
      </c>
    </row>
    <row r="314" spans="1:67" ht="14.4" customHeight="1" x14ac:dyDescent="0.3">
      <c r="A314" s="43" t="str">
        <f t="shared" si="110"/>
        <v>LLAYLLAY 19 III</v>
      </c>
      <c r="B314" s="43" t="str">
        <f t="shared" si="110"/>
        <v>NAC</v>
      </c>
      <c r="C314" s="43">
        <f t="shared" si="110"/>
        <v>40</v>
      </c>
      <c r="D314" s="43">
        <f t="shared" si="110"/>
        <v>41</v>
      </c>
      <c r="E314" s="43" t="str">
        <f t="shared" si="110"/>
        <v>AD</v>
      </c>
      <c r="F314" s="104" t="s">
        <v>152</v>
      </c>
      <c r="G314" s="105" t="s">
        <v>105</v>
      </c>
      <c r="H314" s="106" t="s">
        <v>96</v>
      </c>
      <c r="I314" s="106" t="s">
        <v>96</v>
      </c>
      <c r="J314" s="105"/>
      <c r="K314" s="107" t="s">
        <v>434</v>
      </c>
      <c r="L314" s="105" t="s">
        <v>435</v>
      </c>
      <c r="M314" s="105" t="s">
        <v>407</v>
      </c>
      <c r="N314" s="109" t="s">
        <v>1122</v>
      </c>
      <c r="O314" s="106"/>
      <c r="P314" s="106" t="s">
        <v>96</v>
      </c>
      <c r="Q314" s="106"/>
      <c r="R314" s="106" t="s">
        <v>96</v>
      </c>
      <c r="S314" s="105" t="s">
        <v>97</v>
      </c>
      <c r="T314" s="106" t="s">
        <v>96</v>
      </c>
      <c r="U314" s="106" t="s">
        <v>745</v>
      </c>
      <c r="V314" s="106" t="s">
        <v>3971</v>
      </c>
      <c r="W314" s="106" t="s">
        <v>3972</v>
      </c>
      <c r="X314" s="110" t="s">
        <v>2759</v>
      </c>
      <c r="Y314" s="110" t="s">
        <v>2978</v>
      </c>
      <c r="Z314" s="110" t="s">
        <v>3973</v>
      </c>
      <c r="AA314" s="105"/>
      <c r="AB314" s="105" t="s">
        <v>3974</v>
      </c>
      <c r="AC314" s="105" t="s">
        <v>3975</v>
      </c>
      <c r="AD314" s="105" t="s">
        <v>3976</v>
      </c>
      <c r="AE314" s="110" t="s">
        <v>248</v>
      </c>
      <c r="AF314" s="110" t="s">
        <v>2719</v>
      </c>
      <c r="AG314" s="110" t="s">
        <v>3977</v>
      </c>
      <c r="AH314" s="105" t="s">
        <v>266</v>
      </c>
      <c r="AI314" s="105"/>
      <c r="AJ314" s="105"/>
      <c r="AK314" s="105"/>
      <c r="AL314" s="110"/>
      <c r="AM314" s="110"/>
      <c r="AN314" s="110"/>
      <c r="AO314" s="105"/>
      <c r="AP314" s="105"/>
      <c r="AQ314" s="105"/>
      <c r="AR314" s="105"/>
      <c r="AS314" s="110"/>
      <c r="AT314" s="110"/>
      <c r="AU314" s="110"/>
      <c r="AV314" s="106">
        <v>14.15</v>
      </c>
      <c r="AW314" s="106">
        <v>14.15</v>
      </c>
      <c r="AX314" s="106">
        <v>14.15</v>
      </c>
      <c r="AY314" s="106">
        <v>10431</v>
      </c>
      <c r="AZ314" s="47" t="str">
        <f t="shared" si="100"/>
        <v>NA</v>
      </c>
      <c r="BA314" s="47" t="str">
        <f t="shared" si="101"/>
        <v>40 AD</v>
      </c>
      <c r="BB314" s="43" t="str">
        <f t="shared" si="99"/>
        <v>NA</v>
      </c>
      <c r="BC314" s="43" t="str">
        <f t="shared" si="102"/>
        <v>NA</v>
      </c>
      <c r="BD314" s="43">
        <f t="shared" si="103"/>
        <v>0</v>
      </c>
      <c r="BE314" s="48" t="e">
        <f t="shared" si="104"/>
        <v>#VALUE!</v>
      </c>
      <c r="BF314" s="49">
        <f t="shared" si="105"/>
        <v>0</v>
      </c>
      <c r="BG314" s="43" t="str">
        <f t="shared" si="106"/>
        <v>JUAN ALVARO GONZALEZ ASBUN</v>
      </c>
      <c r="BH314" s="43" t="str">
        <f t="shared" si="107"/>
        <v>JUAN ALVARO GONZALEZ ASBUN - PERSEO</v>
      </c>
      <c r="BI314" s="43" t="str">
        <f>VLOOKUP(BG314,Equipos!$A$2:$B$105,2,0)</f>
        <v>EL SENDERO</v>
      </c>
      <c r="BJ314" s="43" t="str">
        <f t="shared" si="108"/>
        <v>02:06:43</v>
      </c>
      <c r="BK314" s="43" t="e">
        <f>VLOOKUP(BG314,'Base Jinetes FEI'!$M$5:$N$341,2,0)</f>
        <v>#N/A</v>
      </c>
      <c r="BL314" s="43" t="e">
        <f>VLOOKUP(BG314,'Base Jinetes FEI'!$M$5:$O$341,3,0)</f>
        <v>#N/A</v>
      </c>
      <c r="BN314" s="43">
        <f t="shared" si="109"/>
        <v>0</v>
      </c>
      <c r="BO314" s="43">
        <v>314</v>
      </c>
    </row>
    <row r="315" spans="1:67" ht="14.4" customHeight="1" x14ac:dyDescent="0.3">
      <c r="A315" s="43" t="str">
        <f t="shared" si="110"/>
        <v>LLAYLLAY 19 III</v>
      </c>
      <c r="B315" s="43" t="str">
        <f t="shared" si="110"/>
        <v>NAC</v>
      </c>
      <c r="C315" s="43">
        <f t="shared" si="110"/>
        <v>40</v>
      </c>
      <c r="D315" s="43">
        <f t="shared" si="110"/>
        <v>41</v>
      </c>
      <c r="E315" s="43" t="str">
        <f t="shared" si="110"/>
        <v>AD</v>
      </c>
      <c r="F315" s="104" t="s">
        <v>153</v>
      </c>
      <c r="G315" s="105" t="s">
        <v>105</v>
      </c>
      <c r="H315" s="106" t="s">
        <v>96</v>
      </c>
      <c r="I315" s="106" t="s">
        <v>96</v>
      </c>
      <c r="J315" s="105"/>
      <c r="K315" s="107" t="s">
        <v>172</v>
      </c>
      <c r="L315" s="105" t="s">
        <v>3978</v>
      </c>
      <c r="M315" s="105"/>
      <c r="N315" s="109" t="s">
        <v>3979</v>
      </c>
      <c r="O315" s="106"/>
      <c r="P315" s="106" t="s">
        <v>96</v>
      </c>
      <c r="Q315" s="106"/>
      <c r="R315" s="106" t="s">
        <v>96</v>
      </c>
      <c r="S315" s="105" t="s">
        <v>97</v>
      </c>
      <c r="T315" s="106" t="s">
        <v>96</v>
      </c>
      <c r="U315" s="106" t="s">
        <v>745</v>
      </c>
      <c r="V315" s="106" t="s">
        <v>3980</v>
      </c>
      <c r="W315" s="106" t="s">
        <v>3981</v>
      </c>
      <c r="X315" s="110" t="s">
        <v>2000</v>
      </c>
      <c r="Y315" s="110" t="s">
        <v>3982</v>
      </c>
      <c r="Z315" s="110" t="s">
        <v>3983</v>
      </c>
      <c r="AA315" s="105"/>
      <c r="AB315" s="105" t="s">
        <v>3984</v>
      </c>
      <c r="AC315" s="105" t="s">
        <v>3985</v>
      </c>
      <c r="AD315" s="105" t="s">
        <v>3986</v>
      </c>
      <c r="AE315" s="110" t="s">
        <v>3183</v>
      </c>
      <c r="AF315" s="110" t="s">
        <v>3987</v>
      </c>
      <c r="AG315" s="110" t="s">
        <v>3988</v>
      </c>
      <c r="AH315" s="105" t="s">
        <v>266</v>
      </c>
      <c r="AI315" s="105"/>
      <c r="AJ315" s="105"/>
      <c r="AK315" s="105"/>
      <c r="AL315" s="110"/>
      <c r="AM315" s="110"/>
      <c r="AN315" s="110"/>
      <c r="AO315" s="105"/>
      <c r="AP315" s="105"/>
      <c r="AQ315" s="105"/>
      <c r="AR315" s="105"/>
      <c r="AS315" s="110"/>
      <c r="AT315" s="110"/>
      <c r="AU315" s="110"/>
      <c r="AV315" s="106">
        <v>13.16</v>
      </c>
      <c r="AW315" s="106">
        <v>13.16</v>
      </c>
      <c r="AX315" s="106">
        <v>13.16</v>
      </c>
      <c r="AY315" s="106">
        <v>11213</v>
      </c>
      <c r="AZ315" s="47" t="str">
        <f t="shared" si="100"/>
        <v>NA</v>
      </c>
      <c r="BA315" s="47" t="str">
        <f t="shared" si="101"/>
        <v>40 AD</v>
      </c>
      <c r="BB315" s="43" t="str">
        <f t="shared" si="99"/>
        <v>NA</v>
      </c>
      <c r="BC315" s="43" t="str">
        <f t="shared" si="102"/>
        <v>NA</v>
      </c>
      <c r="BD315" s="43">
        <f t="shared" si="103"/>
        <v>0</v>
      </c>
      <c r="BE315" s="48" t="e">
        <f t="shared" si="104"/>
        <v>#VALUE!</v>
      </c>
      <c r="BF315" s="49">
        <f t="shared" si="105"/>
        <v>0</v>
      </c>
      <c r="BG315" s="43" t="str">
        <f t="shared" si="106"/>
        <v>JOSEFINA SANCHEZ LABBE</v>
      </c>
      <c r="BH315" s="43" t="str">
        <f t="shared" si="107"/>
        <v>JOSEFINA SANCHEZ LABBE - LOMA VERDE BALFA</v>
      </c>
      <c r="BI315" s="43" t="e">
        <f>VLOOKUP(BG315,Equipos!$A$2:$B$105,2,0)</f>
        <v>#N/A</v>
      </c>
      <c r="BJ315" s="43" t="str">
        <f t="shared" si="108"/>
        <v>02:06:43</v>
      </c>
      <c r="BK315" s="43" t="e">
        <f>VLOOKUP(BG315,'Base Jinetes FEI'!$M$5:$N$341,2,0)</f>
        <v>#N/A</v>
      </c>
      <c r="BL315" s="43" t="e">
        <f>VLOOKUP(BG315,'Base Jinetes FEI'!$M$5:$O$341,3,0)</f>
        <v>#N/A</v>
      </c>
      <c r="BN315" s="43">
        <f t="shared" si="109"/>
        <v>0</v>
      </c>
      <c r="BO315" s="43">
        <v>315</v>
      </c>
    </row>
    <row r="316" spans="1:67" ht="14.4" customHeight="1" x14ac:dyDescent="0.3">
      <c r="A316" s="43" t="str">
        <f t="shared" si="110"/>
        <v>LLAYLLAY 19 III</v>
      </c>
      <c r="B316" s="43" t="str">
        <f t="shared" si="110"/>
        <v>NAC</v>
      </c>
      <c r="C316" s="43">
        <f t="shared" si="110"/>
        <v>40</v>
      </c>
      <c r="D316" s="43">
        <f t="shared" si="110"/>
        <v>41</v>
      </c>
      <c r="E316" s="43" t="str">
        <f t="shared" si="110"/>
        <v>AD</v>
      </c>
      <c r="F316" s="104" t="s">
        <v>108</v>
      </c>
      <c r="G316" s="105" t="s">
        <v>105</v>
      </c>
      <c r="H316" s="106" t="s">
        <v>96</v>
      </c>
      <c r="I316" s="106" t="s">
        <v>96</v>
      </c>
      <c r="J316" s="105"/>
      <c r="K316" s="107" t="s">
        <v>3989</v>
      </c>
      <c r="L316" s="105" t="s">
        <v>3990</v>
      </c>
      <c r="M316" s="105"/>
      <c r="N316" s="109" t="s">
        <v>3185</v>
      </c>
      <c r="O316" s="106"/>
      <c r="P316" s="106" t="s">
        <v>96</v>
      </c>
      <c r="Q316" s="106"/>
      <c r="R316" s="106" t="s">
        <v>96</v>
      </c>
      <c r="S316" s="105" t="s">
        <v>97</v>
      </c>
      <c r="T316" s="106" t="s">
        <v>96</v>
      </c>
      <c r="U316" s="106" t="s">
        <v>745</v>
      </c>
      <c r="V316" s="106" t="s">
        <v>3991</v>
      </c>
      <c r="W316" s="106" t="s">
        <v>3992</v>
      </c>
      <c r="X316" s="110" t="s">
        <v>3993</v>
      </c>
      <c r="Y316" s="110" t="s">
        <v>583</v>
      </c>
      <c r="Z316" s="110" t="s">
        <v>3994</v>
      </c>
      <c r="AA316" s="105" t="s">
        <v>266</v>
      </c>
      <c r="AB316" s="105"/>
      <c r="AC316" s="105"/>
      <c r="AD316" s="105"/>
      <c r="AE316" s="110"/>
      <c r="AF316" s="110"/>
      <c r="AG316" s="110"/>
      <c r="AH316" s="105"/>
      <c r="AI316" s="105"/>
      <c r="AJ316" s="105"/>
      <c r="AK316" s="105"/>
      <c r="AL316" s="110"/>
      <c r="AM316" s="110"/>
      <c r="AN316" s="110"/>
      <c r="AO316" s="105"/>
      <c r="AP316" s="105"/>
      <c r="AQ316" s="105"/>
      <c r="AR316" s="105"/>
      <c r="AS316" s="110"/>
      <c r="AT316" s="110"/>
      <c r="AU316" s="110"/>
      <c r="AV316" s="106">
        <v>19.45</v>
      </c>
      <c r="AW316" s="106">
        <v>19.45</v>
      </c>
      <c r="AX316" s="106">
        <v>19.45</v>
      </c>
      <c r="AY316" s="106">
        <v>3886</v>
      </c>
      <c r="AZ316" s="47" t="str">
        <f t="shared" si="100"/>
        <v>NA</v>
      </c>
      <c r="BA316" s="47" t="str">
        <f t="shared" si="101"/>
        <v>40 AD</v>
      </c>
      <c r="BB316" s="43" t="str">
        <f t="shared" si="99"/>
        <v>NA</v>
      </c>
      <c r="BC316" s="43" t="str">
        <f t="shared" si="102"/>
        <v>NA</v>
      </c>
      <c r="BD316" s="43">
        <f t="shared" si="103"/>
        <v>0</v>
      </c>
      <c r="BE316" s="48" t="e">
        <f t="shared" si="104"/>
        <v>#VALUE!</v>
      </c>
      <c r="BF316" s="49">
        <f t="shared" si="105"/>
        <v>0</v>
      </c>
      <c r="BG316" s="43" t="str">
        <f t="shared" si="106"/>
        <v>ESTEBAN  GALDAMES CASORZO</v>
      </c>
      <c r="BH316" s="43" t="str">
        <f t="shared" si="107"/>
        <v>ESTEBAN  GALDAMES CASORZO - KIMAL</v>
      </c>
      <c r="BI316" s="43" t="e">
        <f>VLOOKUP(BG316,Equipos!$A$2:$B$105,2,0)</f>
        <v>#N/A</v>
      </c>
      <c r="BJ316" s="43" t="str">
        <f t="shared" si="108"/>
        <v>02:06:43</v>
      </c>
      <c r="BK316" s="43" t="e">
        <f>VLOOKUP(BG316,'Base Jinetes FEI'!$M$5:$N$341,2,0)</f>
        <v>#N/A</v>
      </c>
      <c r="BL316" s="43" t="e">
        <f>VLOOKUP(BG316,'Base Jinetes FEI'!$M$5:$O$341,3,0)</f>
        <v>#N/A</v>
      </c>
      <c r="BN316" s="43">
        <f t="shared" si="109"/>
        <v>0</v>
      </c>
      <c r="BO316" s="43">
        <v>316</v>
      </c>
    </row>
    <row r="317" spans="1:67" ht="14.4" customHeight="1" x14ac:dyDescent="0.3">
      <c r="A317" s="43" t="str">
        <f t="shared" si="110"/>
        <v>LLAYLLAY 19 III</v>
      </c>
      <c r="B317" s="43" t="str">
        <f t="shared" si="110"/>
        <v>NAC</v>
      </c>
      <c r="C317" s="43">
        <f t="shared" si="110"/>
        <v>40</v>
      </c>
      <c r="D317" s="43">
        <f t="shared" si="110"/>
        <v>41</v>
      </c>
      <c r="E317" s="43" t="str">
        <f t="shared" si="110"/>
        <v>AD</v>
      </c>
      <c r="F317" s="104" t="s">
        <v>154</v>
      </c>
      <c r="G317" s="105" t="s">
        <v>105</v>
      </c>
      <c r="H317" s="106" t="s">
        <v>96</v>
      </c>
      <c r="I317" s="106" t="s">
        <v>96</v>
      </c>
      <c r="J317" s="105" t="s">
        <v>3995</v>
      </c>
      <c r="K317" s="107" t="s">
        <v>445</v>
      </c>
      <c r="L317" s="105" t="s">
        <v>3996</v>
      </c>
      <c r="M317" s="105"/>
      <c r="N317" s="109" t="s">
        <v>3997</v>
      </c>
      <c r="O317" s="106"/>
      <c r="P317" s="106" t="s">
        <v>96</v>
      </c>
      <c r="Q317" s="106"/>
      <c r="R317" s="106" t="s">
        <v>96</v>
      </c>
      <c r="S317" s="105" t="s">
        <v>97</v>
      </c>
      <c r="T317" s="106" t="s">
        <v>96</v>
      </c>
      <c r="U317" s="106" t="s">
        <v>745</v>
      </c>
      <c r="V317" s="106" t="s">
        <v>3998</v>
      </c>
      <c r="W317" s="106" t="s">
        <v>3999</v>
      </c>
      <c r="X317" s="110" t="s">
        <v>656</v>
      </c>
      <c r="Y317" s="110" t="s">
        <v>4000</v>
      </c>
      <c r="Z317" s="110" t="s">
        <v>4001</v>
      </c>
      <c r="AA317" s="105" t="s">
        <v>266</v>
      </c>
      <c r="AB317" s="105"/>
      <c r="AC317" s="105"/>
      <c r="AD317" s="105"/>
      <c r="AE317" s="110"/>
      <c r="AF317" s="110"/>
      <c r="AG317" s="110"/>
      <c r="AH317" s="105"/>
      <c r="AI317" s="105"/>
      <c r="AJ317" s="105"/>
      <c r="AK317" s="105"/>
      <c r="AL317" s="110"/>
      <c r="AM317" s="110"/>
      <c r="AN317" s="110"/>
      <c r="AO317" s="105"/>
      <c r="AP317" s="105"/>
      <c r="AQ317" s="105"/>
      <c r="AR317" s="105"/>
      <c r="AS317" s="110"/>
      <c r="AT317" s="110"/>
      <c r="AU317" s="110"/>
      <c r="AV317" s="106">
        <v>16.670000000000002</v>
      </c>
      <c r="AW317" s="106">
        <v>16.670000000000002</v>
      </c>
      <c r="AX317" s="106">
        <v>16.670000000000002</v>
      </c>
      <c r="AY317" s="106">
        <v>4534</v>
      </c>
      <c r="AZ317" s="47" t="str">
        <f t="shared" si="100"/>
        <v>NA</v>
      </c>
      <c r="BA317" s="47" t="str">
        <f t="shared" si="101"/>
        <v>40 AD</v>
      </c>
      <c r="BB317" s="43" t="str">
        <f t="shared" si="99"/>
        <v>NA</v>
      </c>
      <c r="BC317" s="43" t="str">
        <f t="shared" si="102"/>
        <v>NA</v>
      </c>
      <c r="BD317" s="43">
        <f t="shared" si="103"/>
        <v>0</v>
      </c>
      <c r="BE317" s="48" t="e">
        <f t="shared" si="104"/>
        <v>#VALUE!</v>
      </c>
      <c r="BF317" s="49">
        <f t="shared" si="105"/>
        <v>0</v>
      </c>
      <c r="BG317" s="43" t="str">
        <f t="shared" si="106"/>
        <v>MARTIN BULNES LABRA</v>
      </c>
      <c r="BH317" s="43" t="str">
        <f t="shared" si="107"/>
        <v>MARTIN BULNES LABRA - JOHANA</v>
      </c>
      <c r="BI317" s="43" t="e">
        <f>VLOOKUP(BG317,Equipos!$A$2:$B$105,2,0)</f>
        <v>#N/A</v>
      </c>
      <c r="BJ317" s="43" t="str">
        <f t="shared" si="108"/>
        <v>02:06:43</v>
      </c>
      <c r="BK317" s="43" t="e">
        <f>VLOOKUP(BG317,'Base Jinetes FEI'!$M$5:$N$341,2,0)</f>
        <v>#N/A</v>
      </c>
      <c r="BL317" s="43" t="e">
        <f>VLOOKUP(BG317,'Base Jinetes FEI'!$M$5:$O$341,3,0)</f>
        <v>#N/A</v>
      </c>
      <c r="BN317" s="43">
        <f t="shared" si="109"/>
        <v>0</v>
      </c>
      <c r="BO317" s="43">
        <v>317</v>
      </c>
    </row>
    <row r="318" spans="1:67" ht="14.4" customHeight="1" x14ac:dyDescent="0.3">
      <c r="A318" s="43" t="str">
        <f t="shared" si="110"/>
        <v>LLAYLLAY 19 III</v>
      </c>
      <c r="B318" s="43" t="str">
        <f t="shared" si="110"/>
        <v>NAC</v>
      </c>
      <c r="C318" s="43">
        <f t="shared" si="110"/>
        <v>40</v>
      </c>
      <c r="D318" s="43">
        <f t="shared" si="110"/>
        <v>41</v>
      </c>
      <c r="E318" s="43" t="str">
        <f t="shared" si="110"/>
        <v>AD</v>
      </c>
      <c r="F318" s="104" t="s">
        <v>155</v>
      </c>
      <c r="G318" s="105" t="s">
        <v>105</v>
      </c>
      <c r="H318" s="106" t="s">
        <v>96</v>
      </c>
      <c r="I318" s="106" t="s">
        <v>96</v>
      </c>
      <c r="J318" s="105" t="s">
        <v>4002</v>
      </c>
      <c r="K318" s="107" t="s">
        <v>146</v>
      </c>
      <c r="L318" s="105" t="s">
        <v>4003</v>
      </c>
      <c r="M318" s="105"/>
      <c r="N318" s="109" t="s">
        <v>4004</v>
      </c>
      <c r="O318" s="106"/>
      <c r="P318" s="106" t="s">
        <v>96</v>
      </c>
      <c r="Q318" s="106"/>
      <c r="R318" s="106" t="s">
        <v>96</v>
      </c>
      <c r="S318" s="105" t="s">
        <v>97</v>
      </c>
      <c r="T318" s="106" t="s">
        <v>96</v>
      </c>
      <c r="U318" s="106" t="s">
        <v>745</v>
      </c>
      <c r="V318" s="106" t="s">
        <v>96</v>
      </c>
      <c r="W318" s="106" t="s">
        <v>96</v>
      </c>
      <c r="X318" s="110" t="s">
        <v>96</v>
      </c>
      <c r="Y318" s="110" t="s">
        <v>96</v>
      </c>
      <c r="Z318" s="110" t="s">
        <v>96</v>
      </c>
      <c r="AA318" s="105" t="s">
        <v>184</v>
      </c>
      <c r="AB318" s="105"/>
      <c r="AC318" s="105"/>
      <c r="AD318" s="105"/>
      <c r="AE318" s="110"/>
      <c r="AF318" s="110"/>
      <c r="AG318" s="110"/>
      <c r="AH318" s="105"/>
      <c r="AI318" s="105"/>
      <c r="AJ318" s="105"/>
      <c r="AK318" s="105"/>
      <c r="AL318" s="110"/>
      <c r="AM318" s="110"/>
      <c r="AN318" s="110"/>
      <c r="AO318" s="105"/>
      <c r="AP318" s="105"/>
      <c r="AQ318" s="105"/>
      <c r="AR318" s="105"/>
      <c r="AS318" s="110"/>
      <c r="AT318" s="110"/>
      <c r="AU318" s="110"/>
      <c r="AV318" s="106"/>
      <c r="AW318" s="106"/>
      <c r="AX318" s="106"/>
      <c r="AY318" s="106"/>
      <c r="AZ318" s="47" t="str">
        <f t="shared" si="100"/>
        <v>NA</v>
      </c>
      <c r="BA318" s="47" t="str">
        <f t="shared" si="101"/>
        <v>40 AD</v>
      </c>
      <c r="BB318" s="43" t="str">
        <f t="shared" si="99"/>
        <v>NA</v>
      </c>
      <c r="BC318" s="43" t="str">
        <f t="shared" si="102"/>
        <v>NA</v>
      </c>
      <c r="BD318" s="43">
        <f t="shared" si="103"/>
        <v>0</v>
      </c>
      <c r="BE318" s="48" t="e">
        <f t="shared" si="104"/>
        <v>#VALUE!</v>
      </c>
      <c r="BF318" s="49">
        <f t="shared" si="105"/>
        <v>0</v>
      </c>
      <c r="BG318" s="43" t="str">
        <f t="shared" si="106"/>
        <v>JAIME GUZMAN SILVA</v>
      </c>
      <c r="BH318" s="43" t="str">
        <f t="shared" si="107"/>
        <v>JAIME GUZMAN SILVA - CL ANATOLIA</v>
      </c>
      <c r="BI318" s="43" t="e">
        <f>VLOOKUP(BG318,Equipos!$A$2:$B$105,2,0)</f>
        <v>#N/A</v>
      </c>
      <c r="BJ318" s="43" t="str">
        <f t="shared" si="108"/>
        <v>02:06:43</v>
      </c>
      <c r="BK318" s="43" t="e">
        <f>VLOOKUP(BG318,'Base Jinetes FEI'!$M$5:$N$341,2,0)</f>
        <v>#N/A</v>
      </c>
      <c r="BL318" s="43" t="e">
        <f>VLOOKUP(BG318,'Base Jinetes FEI'!$M$5:$O$341,3,0)</f>
        <v>#N/A</v>
      </c>
      <c r="BN318" s="43">
        <f t="shared" si="109"/>
        <v>0</v>
      </c>
      <c r="BO318" s="43">
        <v>318</v>
      </c>
    </row>
    <row r="319" spans="1:67" ht="14.4" customHeight="1" x14ac:dyDescent="0.3">
      <c r="A319" s="43" t="str">
        <f t="shared" si="110"/>
        <v>LLAYLLAY 19 III</v>
      </c>
      <c r="B319" s="43" t="str">
        <f t="shared" si="110"/>
        <v>NAC</v>
      </c>
      <c r="C319" s="43">
        <f t="shared" si="110"/>
        <v>40</v>
      </c>
      <c r="D319" s="43">
        <f t="shared" si="110"/>
        <v>41</v>
      </c>
      <c r="E319" s="43" t="str">
        <f t="shared" si="110"/>
        <v>AD</v>
      </c>
      <c r="F319" s="104" t="s">
        <v>156</v>
      </c>
      <c r="G319" s="105" t="s">
        <v>105</v>
      </c>
      <c r="H319" s="106" t="s">
        <v>96</v>
      </c>
      <c r="I319" s="106" t="s">
        <v>96</v>
      </c>
      <c r="J319" s="105" t="s">
        <v>4005</v>
      </c>
      <c r="K319" s="136" t="s">
        <v>1026</v>
      </c>
      <c r="L319" s="137" t="s">
        <v>1027</v>
      </c>
      <c r="M319" s="105"/>
      <c r="N319" s="109" t="s">
        <v>3082</v>
      </c>
      <c r="O319" s="106"/>
      <c r="P319" s="106" t="s">
        <v>96</v>
      </c>
      <c r="Q319" s="106"/>
      <c r="R319" s="106" t="s">
        <v>96</v>
      </c>
      <c r="S319" s="105" t="s">
        <v>97</v>
      </c>
      <c r="T319" s="106" t="s">
        <v>96</v>
      </c>
      <c r="U319" s="106" t="s">
        <v>745</v>
      </c>
      <c r="V319" s="106" t="s">
        <v>96</v>
      </c>
      <c r="W319" s="106" t="s">
        <v>96</v>
      </c>
      <c r="X319" s="110" t="s">
        <v>96</v>
      </c>
      <c r="Y319" s="110" t="s">
        <v>96</v>
      </c>
      <c r="Z319" s="110" t="s">
        <v>96</v>
      </c>
      <c r="AA319" s="105" t="s">
        <v>266</v>
      </c>
      <c r="AB319" s="105"/>
      <c r="AC319" s="105"/>
      <c r="AD319" s="105"/>
      <c r="AE319" s="110"/>
      <c r="AF319" s="110"/>
      <c r="AG319" s="110"/>
      <c r="AH319" s="105"/>
      <c r="AI319" s="105"/>
      <c r="AJ319" s="105"/>
      <c r="AK319" s="105"/>
      <c r="AL319" s="110"/>
      <c r="AM319" s="110"/>
      <c r="AN319" s="110"/>
      <c r="AO319" s="105"/>
      <c r="AP319" s="105"/>
      <c r="AQ319" s="105"/>
      <c r="AR319" s="105"/>
      <c r="AS319" s="110"/>
      <c r="AT319" s="110"/>
      <c r="AU319" s="110"/>
      <c r="AV319" s="106"/>
      <c r="AW319" s="106"/>
      <c r="AX319" s="106"/>
      <c r="AY319" s="106"/>
      <c r="AZ319" s="47" t="str">
        <f t="shared" si="100"/>
        <v>NA</v>
      </c>
      <c r="BA319" s="47" t="str">
        <f t="shared" si="101"/>
        <v>40 AD</v>
      </c>
      <c r="BB319" s="43" t="str">
        <f t="shared" si="99"/>
        <v>NA</v>
      </c>
      <c r="BC319" s="43" t="str">
        <f t="shared" si="102"/>
        <v>NA</v>
      </c>
      <c r="BD319" s="43">
        <f t="shared" si="103"/>
        <v>0</v>
      </c>
      <c r="BE319" s="48" t="e">
        <f t="shared" si="104"/>
        <v>#VALUE!</v>
      </c>
      <c r="BF319" s="49">
        <f t="shared" si="105"/>
        <v>0</v>
      </c>
      <c r="BG319" s="43" t="str">
        <f t="shared" si="106"/>
        <v>RENI  MULLER</v>
      </c>
      <c r="BH319" s="43" t="str">
        <f t="shared" si="107"/>
        <v>RENI  MULLER - KUFRA EL PANGUE</v>
      </c>
      <c r="BI319" s="43" t="str">
        <f>VLOOKUP(BG319,Equipos!$A$2:$B$105,2,0)</f>
        <v>KEHAILAN A</v>
      </c>
      <c r="BJ319" s="43" t="str">
        <f t="shared" si="108"/>
        <v>02:06:43</v>
      </c>
      <c r="BK319" s="43" t="e">
        <f>VLOOKUP(BG319,'Base Jinetes FEI'!$M$5:$N$341,2,0)</f>
        <v>#N/A</v>
      </c>
      <c r="BL319" s="43" t="e">
        <f>VLOOKUP(BG319,'Base Jinetes FEI'!$M$5:$O$341,3,0)</f>
        <v>#N/A</v>
      </c>
      <c r="BN319" s="43">
        <f t="shared" si="109"/>
        <v>0</v>
      </c>
      <c r="BO319" s="43">
        <v>319</v>
      </c>
    </row>
    <row r="320" spans="1:67" ht="14.4" customHeight="1" x14ac:dyDescent="0.3">
      <c r="A320" s="43" t="str">
        <f t="shared" si="110"/>
        <v>LLAYLLAY 19 III</v>
      </c>
      <c r="B320" s="43" t="str">
        <f t="shared" si="110"/>
        <v>NAC</v>
      </c>
      <c r="C320" s="43">
        <f t="shared" si="110"/>
        <v>40</v>
      </c>
      <c r="D320" s="43">
        <f t="shared" si="110"/>
        <v>41</v>
      </c>
      <c r="E320" s="43" t="s">
        <v>52</v>
      </c>
      <c r="F320" s="104" t="s">
        <v>106</v>
      </c>
      <c r="G320" s="105" t="s">
        <v>95</v>
      </c>
      <c r="H320" s="106" t="s">
        <v>96</v>
      </c>
      <c r="I320" s="106" t="s">
        <v>96</v>
      </c>
      <c r="J320" s="105"/>
      <c r="K320" s="107" t="s">
        <v>166</v>
      </c>
      <c r="L320" s="105" t="s">
        <v>4006</v>
      </c>
      <c r="M320" s="105"/>
      <c r="N320" s="109" t="s">
        <v>4007</v>
      </c>
      <c r="O320" s="106"/>
      <c r="P320" s="106" t="s">
        <v>96</v>
      </c>
      <c r="Q320" s="106"/>
      <c r="R320" s="106" t="s">
        <v>96</v>
      </c>
      <c r="S320" s="105" t="s">
        <v>97</v>
      </c>
      <c r="T320" s="106" t="s">
        <v>96</v>
      </c>
      <c r="U320" s="106" t="s">
        <v>320</v>
      </c>
      <c r="V320" s="106" t="s">
        <v>4008</v>
      </c>
      <c r="W320" s="106" t="s">
        <v>4009</v>
      </c>
      <c r="X320" s="110" t="s">
        <v>4010</v>
      </c>
      <c r="Y320" s="110" t="s">
        <v>809</v>
      </c>
      <c r="Z320" s="110" t="s">
        <v>4011</v>
      </c>
      <c r="AA320" s="105"/>
      <c r="AB320" s="105" t="s">
        <v>4012</v>
      </c>
      <c r="AC320" s="105" t="s">
        <v>4013</v>
      </c>
      <c r="AD320" s="105" t="s">
        <v>4014</v>
      </c>
      <c r="AE320" s="110" t="s">
        <v>517</v>
      </c>
      <c r="AF320" s="110" t="s">
        <v>2693</v>
      </c>
      <c r="AG320" s="110" t="s">
        <v>4015</v>
      </c>
      <c r="AH320" s="105"/>
      <c r="AI320" s="105"/>
      <c r="AJ320" s="105"/>
      <c r="AK320" s="105"/>
      <c r="AL320" s="110"/>
      <c r="AM320" s="110"/>
      <c r="AN320" s="110"/>
      <c r="AO320" s="105"/>
      <c r="AP320" s="105"/>
      <c r="AQ320" s="105"/>
      <c r="AR320" s="105"/>
      <c r="AS320" s="110"/>
      <c r="AT320" s="110"/>
      <c r="AU320" s="110"/>
      <c r="AV320" s="106">
        <v>13.8</v>
      </c>
      <c r="AW320" s="106">
        <v>13.8</v>
      </c>
      <c r="AX320" s="106">
        <v>13.8</v>
      </c>
      <c r="AY320" s="106">
        <v>10698</v>
      </c>
      <c r="AZ320" s="47">
        <f t="shared" si="100"/>
        <v>10698</v>
      </c>
      <c r="BA320" s="47" t="str">
        <f t="shared" si="101"/>
        <v>40 YR</v>
      </c>
      <c r="BB320" s="43">
        <f t="shared" si="99"/>
        <v>8</v>
      </c>
      <c r="BC320" s="43" t="str">
        <f t="shared" si="102"/>
        <v>02:58:18</v>
      </c>
      <c r="BD320" s="43">
        <f t="shared" si="103"/>
        <v>165</v>
      </c>
      <c r="BE320" s="48">
        <f t="shared" si="104"/>
        <v>-51.583333333333336</v>
      </c>
      <c r="BF320" s="49">
        <f t="shared" si="105"/>
        <v>154.41666666666666</v>
      </c>
      <c r="BG320" s="43" t="str">
        <f t="shared" si="106"/>
        <v>NICOLAS JIMENEZ</v>
      </c>
      <c r="BH320" s="43" t="str">
        <f t="shared" si="107"/>
        <v>NICOLAS JIMENEZ - FALAX</v>
      </c>
      <c r="BI320" s="43" t="e">
        <f>VLOOKUP(BG320,Equipos!$A$2:$B$105,2,0)</f>
        <v>#N/A</v>
      </c>
      <c r="BJ320" s="43" t="str">
        <f t="shared" si="108"/>
        <v>02:06:43</v>
      </c>
      <c r="BK320" s="43" t="e">
        <f>VLOOKUP(BG320,'Base Jinetes FEI'!$M$5:$N$341,2,0)</f>
        <v>#N/A</v>
      </c>
      <c r="BL320" s="43" t="e">
        <f>VLOOKUP(BG320,'Base Jinetes FEI'!$M$5:$O$341,3,0)</f>
        <v>#N/A</v>
      </c>
      <c r="BN320" s="43">
        <f t="shared" si="109"/>
        <v>1</v>
      </c>
      <c r="BO320" s="43">
        <v>320</v>
      </c>
    </row>
    <row r="321" spans="1:67" ht="14.4" customHeight="1" x14ac:dyDescent="0.3">
      <c r="A321" s="43" t="str">
        <f t="shared" ref="A321:E329" si="111">A320</f>
        <v>LLAYLLAY 19 III</v>
      </c>
      <c r="B321" s="43" t="str">
        <f t="shared" si="111"/>
        <v>NAC</v>
      </c>
      <c r="C321" s="43">
        <f t="shared" si="111"/>
        <v>40</v>
      </c>
      <c r="D321" s="43">
        <f t="shared" si="111"/>
        <v>41</v>
      </c>
      <c r="E321" s="43" t="str">
        <f t="shared" si="111"/>
        <v>YR</v>
      </c>
      <c r="F321" s="104" t="s">
        <v>107</v>
      </c>
      <c r="G321" s="105" t="s">
        <v>95</v>
      </c>
      <c r="H321" s="106" t="s">
        <v>96</v>
      </c>
      <c r="I321" s="106" t="s">
        <v>96</v>
      </c>
      <c r="J321" s="105"/>
      <c r="K321" s="108" t="s">
        <v>1798</v>
      </c>
      <c r="L321" s="105" t="s">
        <v>161</v>
      </c>
      <c r="M321" s="105"/>
      <c r="N321" s="109" t="s">
        <v>4016</v>
      </c>
      <c r="O321" s="106"/>
      <c r="P321" s="106" t="s">
        <v>96</v>
      </c>
      <c r="Q321" s="106"/>
      <c r="R321" s="106" t="s">
        <v>96</v>
      </c>
      <c r="S321" s="105" t="s">
        <v>97</v>
      </c>
      <c r="T321" s="106" t="s">
        <v>96</v>
      </c>
      <c r="U321" s="106" t="s">
        <v>320</v>
      </c>
      <c r="V321" s="106" t="s">
        <v>4017</v>
      </c>
      <c r="W321" s="106" t="s">
        <v>4018</v>
      </c>
      <c r="X321" s="110" t="s">
        <v>2403</v>
      </c>
      <c r="Y321" s="110" t="s">
        <v>4019</v>
      </c>
      <c r="Z321" s="110" t="s">
        <v>4020</v>
      </c>
      <c r="AA321" s="105"/>
      <c r="AB321" s="105" t="s">
        <v>4021</v>
      </c>
      <c r="AC321" s="105" t="s">
        <v>4022</v>
      </c>
      <c r="AD321" s="105" t="s">
        <v>4023</v>
      </c>
      <c r="AE321" s="110" t="s">
        <v>4024</v>
      </c>
      <c r="AF321" s="110" t="s">
        <v>4025</v>
      </c>
      <c r="AG321" s="110" t="s">
        <v>4026</v>
      </c>
      <c r="AH321" s="105"/>
      <c r="AI321" s="105"/>
      <c r="AJ321" s="105"/>
      <c r="AK321" s="105"/>
      <c r="AL321" s="110"/>
      <c r="AM321" s="110"/>
      <c r="AN321" s="110"/>
      <c r="AO321" s="105"/>
      <c r="AP321" s="105"/>
      <c r="AQ321" s="105"/>
      <c r="AR321" s="105"/>
      <c r="AS321" s="110"/>
      <c r="AT321" s="110"/>
      <c r="AU321" s="110"/>
      <c r="AV321" s="106">
        <v>12.67</v>
      </c>
      <c r="AW321" s="106">
        <v>12.67</v>
      </c>
      <c r="AX321" s="106">
        <v>12.67</v>
      </c>
      <c r="AY321" s="106">
        <v>11653</v>
      </c>
      <c r="AZ321" s="47">
        <f t="shared" si="100"/>
        <v>11653</v>
      </c>
      <c r="BA321" s="47" t="str">
        <f t="shared" si="101"/>
        <v>40 YR</v>
      </c>
      <c r="BB321" s="43">
        <f t="shared" si="99"/>
        <v>13</v>
      </c>
      <c r="BC321" s="43" t="str">
        <f t="shared" si="102"/>
        <v>03:14:13</v>
      </c>
      <c r="BD321" s="43">
        <f t="shared" si="103"/>
        <v>140</v>
      </c>
      <c r="BE321" s="48">
        <f t="shared" si="104"/>
        <v>-67.5</v>
      </c>
      <c r="BF321" s="49">
        <f t="shared" si="105"/>
        <v>113.5</v>
      </c>
      <c r="BG321" s="43" t="str">
        <f t="shared" si="106"/>
        <v>AMELIA  LARRAIN</v>
      </c>
      <c r="BH321" s="43" t="str">
        <f t="shared" si="107"/>
        <v>AMELIA  LARRAIN - PUNTA DEL VIENTO MUSHALI</v>
      </c>
      <c r="BI321" s="43" t="str">
        <f>VLOOKUP(BG321,Equipos!$A$2:$B$105,2,0)</f>
        <v>EL QUILLAY</v>
      </c>
      <c r="BJ321" s="43" t="str">
        <f t="shared" si="108"/>
        <v>02:06:43</v>
      </c>
      <c r="BK321" s="43" t="e">
        <f>VLOOKUP(BG321,'Base Jinetes FEI'!$M$5:$N$341,2,0)</f>
        <v>#N/A</v>
      </c>
      <c r="BL321" s="43" t="e">
        <f>VLOOKUP(BG321,'Base Jinetes FEI'!$M$5:$O$341,3,0)</f>
        <v>#N/A</v>
      </c>
      <c r="BN321" s="43">
        <f t="shared" si="109"/>
        <v>1</v>
      </c>
      <c r="BO321" s="43">
        <v>321</v>
      </c>
    </row>
    <row r="322" spans="1:67" ht="14.4" customHeight="1" x14ac:dyDescent="0.3">
      <c r="A322" s="43" t="str">
        <f t="shared" si="111"/>
        <v>LLAYLLAY 19 III</v>
      </c>
      <c r="B322" s="43" t="str">
        <f t="shared" si="111"/>
        <v>NAC</v>
      </c>
      <c r="C322" s="43">
        <f t="shared" si="111"/>
        <v>40</v>
      </c>
      <c r="D322" s="43">
        <f t="shared" si="111"/>
        <v>41</v>
      </c>
      <c r="E322" s="43" t="str">
        <f t="shared" si="111"/>
        <v>YR</v>
      </c>
      <c r="F322" s="104" t="s">
        <v>109</v>
      </c>
      <c r="G322" s="105" t="s">
        <v>95</v>
      </c>
      <c r="H322" s="106" t="s">
        <v>96</v>
      </c>
      <c r="I322" s="106" t="s">
        <v>96</v>
      </c>
      <c r="J322" s="105"/>
      <c r="K322" s="107" t="s">
        <v>4027</v>
      </c>
      <c r="L322" s="105" t="s">
        <v>4028</v>
      </c>
      <c r="M322" s="105"/>
      <c r="N322" s="109" t="s">
        <v>2811</v>
      </c>
      <c r="O322" s="106"/>
      <c r="P322" s="106" t="s">
        <v>96</v>
      </c>
      <c r="Q322" s="106"/>
      <c r="R322" s="106" t="s">
        <v>96</v>
      </c>
      <c r="S322" s="105" t="s">
        <v>97</v>
      </c>
      <c r="T322" s="106" t="s">
        <v>96</v>
      </c>
      <c r="U322" s="106" t="s">
        <v>320</v>
      </c>
      <c r="V322" s="106" t="s">
        <v>4029</v>
      </c>
      <c r="W322" s="106" t="s">
        <v>4030</v>
      </c>
      <c r="X322" s="110" t="s">
        <v>4031</v>
      </c>
      <c r="Y322" s="110" t="s">
        <v>3742</v>
      </c>
      <c r="Z322" s="110" t="s">
        <v>4032</v>
      </c>
      <c r="AA322" s="105"/>
      <c r="AB322" s="105" t="s">
        <v>4033</v>
      </c>
      <c r="AC322" s="105" t="s">
        <v>4034</v>
      </c>
      <c r="AD322" s="105" t="s">
        <v>4035</v>
      </c>
      <c r="AE322" s="110" t="s">
        <v>4036</v>
      </c>
      <c r="AF322" s="110" t="s">
        <v>1038</v>
      </c>
      <c r="AG322" s="110" t="s">
        <v>4037</v>
      </c>
      <c r="AH322" s="105"/>
      <c r="AI322" s="105"/>
      <c r="AJ322" s="105"/>
      <c r="AK322" s="105"/>
      <c r="AL322" s="110"/>
      <c r="AM322" s="110"/>
      <c r="AN322" s="110"/>
      <c r="AO322" s="105"/>
      <c r="AP322" s="105"/>
      <c r="AQ322" s="105"/>
      <c r="AR322" s="105"/>
      <c r="AS322" s="110"/>
      <c r="AT322" s="110"/>
      <c r="AU322" s="110"/>
      <c r="AV322" s="106">
        <v>12.52</v>
      </c>
      <c r="AW322" s="106">
        <v>12.52</v>
      </c>
      <c r="AX322" s="106">
        <v>12.52</v>
      </c>
      <c r="AY322" s="106">
        <v>11786</v>
      </c>
      <c r="AZ322" s="47">
        <f t="shared" si="100"/>
        <v>11786</v>
      </c>
      <c r="BA322" s="47" t="str">
        <f t="shared" si="101"/>
        <v>40 YR</v>
      </c>
      <c r="BB322" s="43">
        <f t="shared" si="99"/>
        <v>14</v>
      </c>
      <c r="BC322" s="43" t="str">
        <f t="shared" si="102"/>
        <v>03:16:26</v>
      </c>
      <c r="BD322" s="43">
        <f t="shared" si="103"/>
        <v>135</v>
      </c>
      <c r="BE322" s="48">
        <f t="shared" si="104"/>
        <v>-69.716666666666669</v>
      </c>
      <c r="BF322" s="49">
        <f t="shared" si="105"/>
        <v>106.28333333333333</v>
      </c>
      <c r="BG322" s="43" t="str">
        <f t="shared" si="106"/>
        <v>ISIDORA CAÑAS</v>
      </c>
      <c r="BH322" s="43" t="str">
        <f t="shared" si="107"/>
        <v>ISIDORA CAÑAS - ANCAR FARUK</v>
      </c>
      <c r="BI322" s="43" t="e">
        <f>VLOOKUP(BG322,Equipos!$A$2:$B$105,2,0)</f>
        <v>#N/A</v>
      </c>
      <c r="BJ322" s="43" t="str">
        <f t="shared" si="108"/>
        <v>02:06:43</v>
      </c>
      <c r="BK322" s="43" t="e">
        <f>VLOOKUP(BG322,'Base Jinetes FEI'!$M$5:$N$341,2,0)</f>
        <v>#N/A</v>
      </c>
      <c r="BL322" s="43" t="e">
        <f>VLOOKUP(BG322,'Base Jinetes FEI'!$M$5:$O$341,3,0)</f>
        <v>#N/A</v>
      </c>
      <c r="BN322" s="43">
        <f t="shared" si="109"/>
        <v>1</v>
      </c>
      <c r="BO322" s="43">
        <v>322</v>
      </c>
    </row>
    <row r="323" spans="1:67" ht="14.4" customHeight="1" x14ac:dyDescent="0.3">
      <c r="A323" s="43" t="str">
        <f t="shared" si="111"/>
        <v>LLAYLLAY 19 III</v>
      </c>
      <c r="B323" s="43" t="str">
        <f t="shared" si="111"/>
        <v>NAC</v>
      </c>
      <c r="C323" s="43">
        <f t="shared" si="111"/>
        <v>40</v>
      </c>
      <c r="D323" s="43">
        <f t="shared" si="111"/>
        <v>41</v>
      </c>
      <c r="E323" s="43" t="str">
        <f t="shared" si="111"/>
        <v>YR</v>
      </c>
      <c r="F323" s="104" t="s">
        <v>110</v>
      </c>
      <c r="G323" s="105" t="s">
        <v>105</v>
      </c>
      <c r="H323" s="106" t="s">
        <v>96</v>
      </c>
      <c r="I323" s="106" t="s">
        <v>96</v>
      </c>
      <c r="J323" s="105" t="s">
        <v>1559</v>
      </c>
      <c r="K323" s="107" t="s">
        <v>1560</v>
      </c>
      <c r="L323" s="105" t="s">
        <v>270</v>
      </c>
      <c r="M323" s="105"/>
      <c r="N323" s="109" t="s">
        <v>4038</v>
      </c>
      <c r="O323" s="106"/>
      <c r="P323" s="106" t="s">
        <v>96</v>
      </c>
      <c r="Q323" s="106"/>
      <c r="R323" s="106" t="s">
        <v>96</v>
      </c>
      <c r="S323" s="105" t="s">
        <v>97</v>
      </c>
      <c r="T323" s="106" t="s">
        <v>96</v>
      </c>
      <c r="U323" s="106" t="s">
        <v>320</v>
      </c>
      <c r="V323" s="106" t="s">
        <v>4039</v>
      </c>
      <c r="W323" s="106" t="s">
        <v>4040</v>
      </c>
      <c r="X323" s="110" t="s">
        <v>247</v>
      </c>
      <c r="Y323" s="110" t="s">
        <v>3664</v>
      </c>
      <c r="Z323" s="110" t="s">
        <v>4041</v>
      </c>
      <c r="AA323" s="105"/>
      <c r="AB323" s="105" t="s">
        <v>4042</v>
      </c>
      <c r="AC323" s="105" t="s">
        <v>4043</v>
      </c>
      <c r="AD323" s="105" t="s">
        <v>4044</v>
      </c>
      <c r="AE323" s="110" t="s">
        <v>1158</v>
      </c>
      <c r="AF323" s="110" t="s">
        <v>4045</v>
      </c>
      <c r="AG323" s="110" t="s">
        <v>370</v>
      </c>
      <c r="AH323" s="105" t="s">
        <v>266</v>
      </c>
      <c r="AI323" s="105"/>
      <c r="AJ323" s="105"/>
      <c r="AK323" s="105"/>
      <c r="AL323" s="110"/>
      <c r="AM323" s="110"/>
      <c r="AN323" s="110"/>
      <c r="AO323" s="105"/>
      <c r="AP323" s="105"/>
      <c r="AQ323" s="105"/>
      <c r="AR323" s="105"/>
      <c r="AS323" s="110"/>
      <c r="AT323" s="110"/>
      <c r="AU323" s="110"/>
      <c r="AV323" s="106">
        <v>13.8</v>
      </c>
      <c r="AW323" s="106">
        <v>13.8</v>
      </c>
      <c r="AX323" s="106">
        <v>13.8</v>
      </c>
      <c r="AY323" s="106">
        <v>10696</v>
      </c>
      <c r="AZ323" s="47" t="str">
        <f t="shared" si="100"/>
        <v>NA</v>
      </c>
      <c r="BA323" s="47" t="str">
        <f t="shared" si="101"/>
        <v>40 YR</v>
      </c>
      <c r="BB323" s="43" t="str">
        <f t="shared" si="99"/>
        <v>NA</v>
      </c>
      <c r="BC323" s="43" t="str">
        <f t="shared" si="102"/>
        <v>NA</v>
      </c>
      <c r="BD323" s="43">
        <f t="shared" si="103"/>
        <v>0</v>
      </c>
      <c r="BE323" s="48" t="e">
        <f t="shared" si="104"/>
        <v>#VALUE!</v>
      </c>
      <c r="BF323" s="49">
        <f t="shared" si="105"/>
        <v>0</v>
      </c>
      <c r="BG323" s="43" t="str">
        <f t="shared" si="106"/>
        <v>GABRIEL AGUSTIN ALMARA</v>
      </c>
      <c r="BH323" s="43" t="str">
        <f t="shared" si="107"/>
        <v>GABRIEL AGUSTIN ALMARA - QUIN</v>
      </c>
      <c r="BI323" s="43" t="e">
        <f>VLOOKUP(BG323,Equipos!$A$2:$B$105,2,0)</f>
        <v>#N/A</v>
      </c>
      <c r="BJ323" s="43" t="str">
        <f t="shared" si="108"/>
        <v>02:06:43</v>
      </c>
      <c r="BK323" s="43" t="e">
        <f>VLOOKUP(BG323,'Base Jinetes FEI'!$M$5:$N$341,2,0)</f>
        <v>#N/A</v>
      </c>
      <c r="BL323" s="43" t="e">
        <f>VLOOKUP(BG323,'Base Jinetes FEI'!$M$5:$O$341,3,0)</f>
        <v>#N/A</v>
      </c>
      <c r="BN323" s="43">
        <f t="shared" si="109"/>
        <v>0</v>
      </c>
      <c r="BO323" s="43">
        <v>323</v>
      </c>
    </row>
    <row r="324" spans="1:67" ht="14.4" customHeight="1" x14ac:dyDescent="0.3">
      <c r="A324" s="43" t="str">
        <f t="shared" si="111"/>
        <v>LLAYLLAY 19 III</v>
      </c>
      <c r="B324" s="43" t="str">
        <f t="shared" si="111"/>
        <v>NAC</v>
      </c>
      <c r="C324" s="43">
        <v>20</v>
      </c>
      <c r="D324" s="43">
        <v>20</v>
      </c>
      <c r="E324" s="43" t="s">
        <v>4066</v>
      </c>
      <c r="F324" s="104" t="s">
        <v>106</v>
      </c>
      <c r="G324" s="105" t="s">
        <v>95</v>
      </c>
      <c r="H324" s="106" t="s">
        <v>96</v>
      </c>
      <c r="I324" s="106" t="s">
        <v>96</v>
      </c>
      <c r="J324" s="105"/>
      <c r="K324" s="107" t="s">
        <v>4046</v>
      </c>
      <c r="L324" s="105" t="s">
        <v>4047</v>
      </c>
      <c r="M324" s="105"/>
      <c r="N324" s="109" t="s">
        <v>4048</v>
      </c>
      <c r="O324" s="106"/>
      <c r="P324" s="106" t="s">
        <v>96</v>
      </c>
      <c r="Q324" s="106"/>
      <c r="R324" s="106" t="s">
        <v>96</v>
      </c>
      <c r="S324" s="105" t="s">
        <v>97</v>
      </c>
      <c r="T324" s="106" t="s">
        <v>96</v>
      </c>
      <c r="U324" s="106" t="s">
        <v>3173</v>
      </c>
      <c r="V324" s="106" t="s">
        <v>4049</v>
      </c>
      <c r="W324" s="106" t="s">
        <v>4050</v>
      </c>
      <c r="X324" s="110" t="s">
        <v>993</v>
      </c>
      <c r="Y324" s="110" t="s">
        <v>903</v>
      </c>
      <c r="Z324" s="110" t="s">
        <v>4051</v>
      </c>
      <c r="AA324" s="105"/>
      <c r="AB324" s="105"/>
      <c r="AC324" s="105"/>
      <c r="AD324" s="105"/>
      <c r="AE324" s="110"/>
      <c r="AF324" s="110"/>
      <c r="AG324" s="110"/>
      <c r="AH324" s="105"/>
      <c r="AI324" s="105"/>
      <c r="AJ324" s="105"/>
      <c r="AK324" s="105"/>
      <c r="AL324" s="110"/>
      <c r="AM324" s="110"/>
      <c r="AN324" s="110"/>
      <c r="AO324" s="105"/>
      <c r="AP324" s="105"/>
      <c r="AQ324" s="105"/>
      <c r="AR324" s="105"/>
      <c r="AS324" s="110"/>
      <c r="AT324" s="110"/>
      <c r="AU324" s="110"/>
      <c r="AV324" s="106">
        <v>18.39</v>
      </c>
      <c r="AW324" s="106">
        <v>18.39</v>
      </c>
      <c r="AX324" s="106">
        <v>18.39</v>
      </c>
      <c r="AY324" s="106">
        <v>3914</v>
      </c>
      <c r="AZ324" s="47">
        <f t="shared" si="100"/>
        <v>3914</v>
      </c>
      <c r="BA324" s="47" t="str">
        <f t="shared" si="101"/>
        <v>20 PR</v>
      </c>
      <c r="BB324" s="43">
        <f>IF(G324="R",RANK(AZ324,$AZ$324:$AZ$327,1), "NA")</f>
        <v>1</v>
      </c>
      <c r="BC324" s="43" t="str">
        <f t="shared" si="102"/>
        <v>01:05:14</v>
      </c>
      <c r="BD324" s="43">
        <f t="shared" si="103"/>
        <v>200</v>
      </c>
      <c r="BE324" s="48">
        <f t="shared" si="104"/>
        <v>0</v>
      </c>
      <c r="BF324" s="49">
        <f t="shared" si="105"/>
        <v>220</v>
      </c>
      <c r="BG324" s="43" t="str">
        <f t="shared" si="106"/>
        <v>EMILIA  IZCUE MINGO</v>
      </c>
      <c r="BH324" s="43" t="str">
        <f t="shared" si="107"/>
        <v>EMILIA  IZCUE MINGO - MOLINA</v>
      </c>
      <c r="BI324" s="43" t="e">
        <f>VLOOKUP(BG324,Equipos!$A$2:$B$105,2,0)</f>
        <v>#N/A</v>
      </c>
      <c r="BJ324" s="43" t="str">
        <f t="shared" si="108"/>
        <v>01:05:14</v>
      </c>
      <c r="BK324" s="43" t="e">
        <f>VLOOKUP(BG324,'Base Jinetes FEI'!$M$5:$N$341,2,0)</f>
        <v>#N/A</v>
      </c>
      <c r="BL324" s="43" t="e">
        <f>VLOOKUP(BG324,'Base Jinetes FEI'!$M$5:$O$341,3,0)</f>
        <v>#N/A</v>
      </c>
      <c r="BN324" s="43">
        <f t="shared" si="109"/>
        <v>1</v>
      </c>
      <c r="BO324" s="43">
        <v>324</v>
      </c>
    </row>
    <row r="325" spans="1:67" ht="14.4" customHeight="1" x14ac:dyDescent="0.3">
      <c r="A325" s="43" t="str">
        <f t="shared" si="111"/>
        <v>LLAYLLAY 19 III</v>
      </c>
      <c r="B325" s="43" t="str">
        <f t="shared" si="111"/>
        <v>NAC</v>
      </c>
      <c r="C325" s="43">
        <f t="shared" si="111"/>
        <v>20</v>
      </c>
      <c r="D325" s="43">
        <f t="shared" si="111"/>
        <v>20</v>
      </c>
      <c r="E325" s="43" t="str">
        <f t="shared" si="111"/>
        <v>PR</v>
      </c>
      <c r="F325" s="104" t="s">
        <v>107</v>
      </c>
      <c r="G325" s="105" t="s">
        <v>95</v>
      </c>
      <c r="H325" s="106" t="s">
        <v>96</v>
      </c>
      <c r="I325" s="106" t="s">
        <v>96</v>
      </c>
      <c r="J325" s="105"/>
      <c r="K325" s="108" t="s">
        <v>201</v>
      </c>
      <c r="L325" s="105" t="s">
        <v>219</v>
      </c>
      <c r="M325" s="105"/>
      <c r="N325" s="109" t="s">
        <v>307</v>
      </c>
      <c r="O325" s="106"/>
      <c r="P325" s="106" t="s">
        <v>96</v>
      </c>
      <c r="Q325" s="106"/>
      <c r="R325" s="106" t="s">
        <v>96</v>
      </c>
      <c r="S325" s="105" t="s">
        <v>97</v>
      </c>
      <c r="T325" s="106" t="s">
        <v>96</v>
      </c>
      <c r="U325" s="106" t="s">
        <v>3173</v>
      </c>
      <c r="V325" s="106" t="s">
        <v>4052</v>
      </c>
      <c r="W325" s="106" t="s">
        <v>4053</v>
      </c>
      <c r="X325" s="110" t="s">
        <v>2924</v>
      </c>
      <c r="Y325" s="110" t="s">
        <v>4054</v>
      </c>
      <c r="Z325" s="110" t="s">
        <v>3542</v>
      </c>
      <c r="AA325" s="105"/>
      <c r="AB325" s="105"/>
      <c r="AC325" s="105"/>
      <c r="AD325" s="105"/>
      <c r="AE325" s="110"/>
      <c r="AF325" s="110"/>
      <c r="AG325" s="110"/>
      <c r="AH325" s="105"/>
      <c r="AI325" s="105"/>
      <c r="AJ325" s="105"/>
      <c r="AK325" s="105"/>
      <c r="AL325" s="110"/>
      <c r="AM325" s="110"/>
      <c r="AN325" s="110"/>
      <c r="AO325" s="105"/>
      <c r="AP325" s="105"/>
      <c r="AQ325" s="105"/>
      <c r="AR325" s="105"/>
      <c r="AS325" s="110"/>
      <c r="AT325" s="110"/>
      <c r="AU325" s="110"/>
      <c r="AV325" s="106">
        <v>17.59</v>
      </c>
      <c r="AW325" s="106">
        <v>17.59</v>
      </c>
      <c r="AX325" s="106">
        <v>17.59</v>
      </c>
      <c r="AY325" s="106">
        <v>4094</v>
      </c>
      <c r="AZ325" s="47">
        <f t="shared" si="100"/>
        <v>4094</v>
      </c>
      <c r="BA325" s="47" t="str">
        <f t="shared" si="101"/>
        <v>20 PR</v>
      </c>
      <c r="BB325" s="43">
        <f t="shared" ref="BB325:BB327" si="112">IF(G325="R",RANK(AZ325,$AZ$324:$AZ$327,1), "NA")</f>
        <v>2</v>
      </c>
      <c r="BC325" s="43" t="str">
        <f t="shared" si="102"/>
        <v>01:08:14</v>
      </c>
      <c r="BD325" s="43">
        <f t="shared" si="103"/>
        <v>195</v>
      </c>
      <c r="BE325" s="48">
        <f t="shared" si="104"/>
        <v>-3</v>
      </c>
      <c r="BF325" s="49">
        <f t="shared" si="105"/>
        <v>212</v>
      </c>
      <c r="BG325" s="43" t="str">
        <f t="shared" si="106"/>
        <v>MARIA RISHMAWI</v>
      </c>
      <c r="BH325" s="43" t="str">
        <f t="shared" si="107"/>
        <v>MARIA RISHMAWI - MAÑIO</v>
      </c>
      <c r="BI325" s="43" t="e">
        <f>VLOOKUP(BG325,Equipos!$A$2:$B$105,2,0)</f>
        <v>#N/A</v>
      </c>
      <c r="BJ325" s="43" t="str">
        <f t="shared" si="108"/>
        <v>01:05:14</v>
      </c>
      <c r="BK325" s="43" t="e">
        <f>VLOOKUP(BG325,'Base Jinetes FEI'!$M$5:$N$341,2,0)</f>
        <v>#N/A</v>
      </c>
      <c r="BL325" s="43" t="e">
        <f>VLOOKUP(BG325,'Base Jinetes FEI'!$M$5:$O$341,3,0)</f>
        <v>#N/A</v>
      </c>
      <c r="BN325" s="43">
        <f t="shared" si="109"/>
        <v>1</v>
      </c>
      <c r="BO325" s="43">
        <v>325</v>
      </c>
    </row>
    <row r="326" spans="1:67" ht="14.4" customHeight="1" x14ac:dyDescent="0.3">
      <c r="A326" s="43" t="str">
        <f t="shared" si="111"/>
        <v>LLAYLLAY 19 III</v>
      </c>
      <c r="B326" s="43" t="str">
        <f t="shared" si="111"/>
        <v>NAC</v>
      </c>
      <c r="C326" s="43">
        <f t="shared" si="111"/>
        <v>20</v>
      </c>
      <c r="D326" s="43">
        <f t="shared" si="111"/>
        <v>20</v>
      </c>
      <c r="E326" s="43" t="str">
        <f t="shared" si="111"/>
        <v>PR</v>
      </c>
      <c r="F326" s="104" t="s">
        <v>109</v>
      </c>
      <c r="G326" s="105" t="s">
        <v>95</v>
      </c>
      <c r="H326" s="106" t="s">
        <v>96</v>
      </c>
      <c r="I326" s="106" t="s">
        <v>96</v>
      </c>
      <c r="J326" s="105"/>
      <c r="K326" s="107" t="s">
        <v>4055</v>
      </c>
      <c r="L326" s="105" t="s">
        <v>4056</v>
      </c>
      <c r="M326" s="105"/>
      <c r="N326" s="109" t="s">
        <v>4057</v>
      </c>
      <c r="O326" s="106"/>
      <c r="P326" s="106" t="s">
        <v>96</v>
      </c>
      <c r="Q326" s="106"/>
      <c r="R326" s="106" t="s">
        <v>96</v>
      </c>
      <c r="S326" s="105" t="s">
        <v>97</v>
      </c>
      <c r="T326" s="106" t="s">
        <v>96</v>
      </c>
      <c r="U326" s="106" t="s">
        <v>3173</v>
      </c>
      <c r="V326" s="106" t="s">
        <v>4058</v>
      </c>
      <c r="W326" s="106" t="s">
        <v>4059</v>
      </c>
      <c r="X326" s="110" t="s">
        <v>4060</v>
      </c>
      <c r="Y326" s="110" t="s">
        <v>4061</v>
      </c>
      <c r="Z326" s="110" t="s">
        <v>4062</v>
      </c>
      <c r="AA326" s="105"/>
      <c r="AB326" s="105"/>
      <c r="AC326" s="105"/>
      <c r="AD326" s="105"/>
      <c r="AE326" s="110"/>
      <c r="AF326" s="110"/>
      <c r="AG326" s="110"/>
      <c r="AH326" s="105"/>
      <c r="AI326" s="105"/>
      <c r="AJ326" s="105"/>
      <c r="AK326" s="105"/>
      <c r="AL326" s="110"/>
      <c r="AM326" s="110"/>
      <c r="AN326" s="110"/>
      <c r="AO326" s="105"/>
      <c r="AP326" s="105"/>
      <c r="AQ326" s="105"/>
      <c r="AR326" s="105"/>
      <c r="AS326" s="110"/>
      <c r="AT326" s="110"/>
      <c r="AU326" s="110"/>
      <c r="AV326" s="106">
        <v>16.760000000000002</v>
      </c>
      <c r="AW326" s="106">
        <v>16.760000000000002</v>
      </c>
      <c r="AX326" s="106">
        <v>16.760000000000002</v>
      </c>
      <c r="AY326" s="106">
        <v>4295</v>
      </c>
      <c r="AZ326" s="47">
        <f t="shared" si="100"/>
        <v>4295</v>
      </c>
      <c r="BA326" s="47" t="str">
        <f t="shared" si="101"/>
        <v>20 PR</v>
      </c>
      <c r="BB326" s="43">
        <f t="shared" si="112"/>
        <v>3</v>
      </c>
      <c r="BC326" s="43" t="str">
        <f t="shared" si="102"/>
        <v>01:11:35</v>
      </c>
      <c r="BD326" s="43">
        <f t="shared" si="103"/>
        <v>190</v>
      </c>
      <c r="BE326" s="48">
        <f t="shared" si="104"/>
        <v>-6.35</v>
      </c>
      <c r="BF326" s="49">
        <f t="shared" si="105"/>
        <v>203.65</v>
      </c>
      <c r="BG326" s="43" t="str">
        <f t="shared" si="106"/>
        <v>ROSARIO  SALINAS BARROS</v>
      </c>
      <c r="BH326" s="43" t="str">
        <f t="shared" si="107"/>
        <v>ROSARIO  SALINAS BARROS - PINTO</v>
      </c>
      <c r="BI326" s="43" t="e">
        <f>VLOOKUP(BG326,Equipos!$A$2:$B$105,2,0)</f>
        <v>#N/A</v>
      </c>
      <c r="BJ326" s="43" t="str">
        <f t="shared" si="108"/>
        <v>01:05:14</v>
      </c>
      <c r="BK326" s="43" t="e">
        <f>VLOOKUP(BG326,'Base Jinetes FEI'!$M$5:$N$341,2,0)</f>
        <v>#N/A</v>
      </c>
      <c r="BL326" s="43" t="e">
        <f>VLOOKUP(BG326,'Base Jinetes FEI'!$M$5:$O$341,3,0)</f>
        <v>#N/A</v>
      </c>
      <c r="BN326" s="43">
        <f t="shared" si="109"/>
        <v>1</v>
      </c>
      <c r="BO326" s="43">
        <v>326</v>
      </c>
    </row>
    <row r="327" spans="1:67" ht="14.4" customHeight="1" x14ac:dyDescent="0.3">
      <c r="A327" s="43" t="str">
        <f t="shared" si="111"/>
        <v>LLAYLLAY 19 III</v>
      </c>
      <c r="B327" s="43" t="str">
        <f t="shared" si="111"/>
        <v>NAC</v>
      </c>
      <c r="C327" s="43">
        <f t="shared" si="111"/>
        <v>20</v>
      </c>
      <c r="D327" s="43">
        <f t="shared" si="111"/>
        <v>20</v>
      </c>
      <c r="E327" s="43" t="str">
        <f t="shared" si="111"/>
        <v>PR</v>
      </c>
      <c r="F327" s="104" t="s">
        <v>110</v>
      </c>
      <c r="G327" s="105" t="s">
        <v>105</v>
      </c>
      <c r="H327" s="106" t="s">
        <v>96</v>
      </c>
      <c r="I327" s="106" t="s">
        <v>96</v>
      </c>
      <c r="J327" s="105"/>
      <c r="K327" s="107" t="s">
        <v>145</v>
      </c>
      <c r="L327" s="105" t="s">
        <v>4063</v>
      </c>
      <c r="M327" s="105"/>
      <c r="N327" s="109" t="s">
        <v>4064</v>
      </c>
      <c r="O327" s="106"/>
      <c r="P327" s="106" t="s">
        <v>96</v>
      </c>
      <c r="Q327" s="106"/>
      <c r="R327" s="106" t="s">
        <v>96</v>
      </c>
      <c r="S327" s="105" t="s">
        <v>97</v>
      </c>
      <c r="T327" s="106" t="s">
        <v>96</v>
      </c>
      <c r="U327" s="106" t="s">
        <v>3173</v>
      </c>
      <c r="V327" s="106" t="s">
        <v>96</v>
      </c>
      <c r="W327" s="106" t="s">
        <v>96</v>
      </c>
      <c r="X327" s="110" t="s">
        <v>96</v>
      </c>
      <c r="Y327" s="110" t="s">
        <v>96</v>
      </c>
      <c r="Z327" s="110" t="s">
        <v>96</v>
      </c>
      <c r="AA327" s="105" t="s">
        <v>184</v>
      </c>
      <c r="AB327" s="105"/>
      <c r="AC327" s="105"/>
      <c r="AD327" s="105"/>
      <c r="AE327" s="110"/>
      <c r="AF327" s="110"/>
      <c r="AG327" s="110"/>
      <c r="AH327" s="105"/>
      <c r="AI327" s="105"/>
      <c r="AJ327" s="105"/>
      <c r="AK327" s="105"/>
      <c r="AL327" s="110"/>
      <c r="AM327" s="110"/>
      <c r="AN327" s="110"/>
      <c r="AO327" s="105"/>
      <c r="AP327" s="105"/>
      <c r="AQ327" s="105"/>
      <c r="AR327" s="105"/>
      <c r="AS327" s="110"/>
      <c r="AT327" s="110"/>
      <c r="AU327" s="110"/>
      <c r="AV327" s="106"/>
      <c r="AW327" s="106"/>
      <c r="AX327" s="106"/>
      <c r="AY327" s="106"/>
      <c r="AZ327" s="47" t="str">
        <f t="shared" si="100"/>
        <v>NA</v>
      </c>
      <c r="BA327" s="47" t="str">
        <f t="shared" si="101"/>
        <v>20 PR</v>
      </c>
      <c r="BB327" s="43" t="str">
        <f t="shared" si="112"/>
        <v>NA</v>
      </c>
      <c r="BC327" s="43" t="str">
        <f t="shared" si="102"/>
        <v>NA</v>
      </c>
      <c r="BD327" s="43">
        <f t="shared" si="103"/>
        <v>0</v>
      </c>
      <c r="BE327" s="48" t="e">
        <f t="shared" si="104"/>
        <v>#VALUE!</v>
      </c>
      <c r="BF327" s="49">
        <f t="shared" si="105"/>
        <v>0</v>
      </c>
      <c r="BG327" s="43" t="str">
        <f t="shared" si="106"/>
        <v>JOSE FARRACH</v>
      </c>
      <c r="BH327" s="43" t="str">
        <f t="shared" si="107"/>
        <v>JOSE FARRACH - JOSHUA</v>
      </c>
      <c r="BI327" s="43" t="str">
        <f>VLOOKUP(BG327,Equipos!$A$2:$B$105,2,0)</f>
        <v>EL MOLINO A</v>
      </c>
      <c r="BJ327" s="43" t="str">
        <f t="shared" si="108"/>
        <v>01:05:14</v>
      </c>
      <c r="BK327" s="43" t="e">
        <f>VLOOKUP(BG327,'Base Jinetes FEI'!$M$5:$N$341,2,0)</f>
        <v>#N/A</v>
      </c>
      <c r="BL327" s="43" t="e">
        <f>VLOOKUP(BG327,'Base Jinetes FEI'!$M$5:$O$341,3,0)</f>
        <v>#N/A</v>
      </c>
      <c r="BN327" s="43">
        <f t="shared" si="109"/>
        <v>0</v>
      </c>
      <c r="BO327" s="43">
        <v>327</v>
      </c>
    </row>
    <row r="328" spans="1:67" ht="14.4" customHeight="1" x14ac:dyDescent="0.3">
      <c r="A328" s="43" t="s">
        <v>5089</v>
      </c>
      <c r="B328" s="43" t="s">
        <v>50</v>
      </c>
      <c r="C328" s="43">
        <v>120</v>
      </c>
      <c r="D328" s="43">
        <v>123.4</v>
      </c>
      <c r="E328" s="43" t="s">
        <v>51</v>
      </c>
      <c r="F328" s="189" t="s">
        <v>106</v>
      </c>
      <c r="G328" s="189" t="s">
        <v>95</v>
      </c>
      <c r="H328" s="189" t="s">
        <v>96</v>
      </c>
      <c r="I328" s="189" t="s">
        <v>96</v>
      </c>
      <c r="J328" s="189" t="s">
        <v>1060</v>
      </c>
      <c r="K328" s="189" t="s">
        <v>391</v>
      </c>
      <c r="L328" s="189" t="s">
        <v>362</v>
      </c>
      <c r="M328" s="189" t="s">
        <v>1403</v>
      </c>
      <c r="N328" s="189" t="s">
        <v>432</v>
      </c>
      <c r="O328" s="189"/>
      <c r="P328" s="189" t="s">
        <v>96</v>
      </c>
      <c r="Q328" s="189"/>
      <c r="R328" s="189" t="s">
        <v>96</v>
      </c>
      <c r="S328" s="189" t="s">
        <v>97</v>
      </c>
      <c r="T328" s="189" t="s">
        <v>96</v>
      </c>
      <c r="U328" s="189" t="s">
        <v>3545</v>
      </c>
      <c r="V328" s="189" t="s">
        <v>4260</v>
      </c>
      <c r="W328" s="189"/>
      <c r="X328" s="189" t="s">
        <v>1200</v>
      </c>
      <c r="Y328" s="189" t="s">
        <v>4261</v>
      </c>
      <c r="Z328" s="189" t="s">
        <v>4262</v>
      </c>
      <c r="AA328" s="189"/>
      <c r="AB328" s="189" t="s">
        <v>2457</v>
      </c>
      <c r="AC328" s="189" t="s">
        <v>4263</v>
      </c>
      <c r="AD328" s="189" t="s">
        <v>4264</v>
      </c>
      <c r="AE328" s="189"/>
      <c r="AF328" s="189" t="s">
        <v>4265</v>
      </c>
      <c r="AG328" s="189" t="s">
        <v>4266</v>
      </c>
      <c r="AH328" s="189" t="s">
        <v>4267</v>
      </c>
      <c r="AI328" s="189"/>
      <c r="AJ328" s="189" t="s">
        <v>1383</v>
      </c>
      <c r="AK328" s="189" t="s">
        <v>4268</v>
      </c>
      <c r="AL328" s="189" t="s">
        <v>4269</v>
      </c>
      <c r="AM328" s="189"/>
      <c r="AN328" s="189" t="s">
        <v>4270</v>
      </c>
      <c r="AO328" s="189"/>
      <c r="AP328" s="189"/>
      <c r="AQ328" s="189"/>
      <c r="AR328" s="189"/>
      <c r="AS328" s="189"/>
      <c r="AT328" s="189"/>
      <c r="AU328" s="189"/>
      <c r="AV328" s="189"/>
      <c r="AW328" s="189"/>
      <c r="AX328" s="189">
        <v>19.73</v>
      </c>
      <c r="AY328" s="189">
        <v>22512</v>
      </c>
      <c r="AZ328" s="47">
        <f t="shared" ref="AZ328:AZ391" si="113">IF(G328="R",AY328,"NA")</f>
        <v>22512</v>
      </c>
      <c r="BA328" s="47" t="str">
        <f t="shared" ref="BA328:BA391" si="114">IF(C328&lt;120,CONCATENATE(C328," ", E328),CONCATENATE("120/160"," ",E328))</f>
        <v>120/160 AD</v>
      </c>
      <c r="BB328" s="43">
        <f>IF(G328="R",RANK(AZ328,$AZ$328:$AZ$358,1), "NA")</f>
        <v>2</v>
      </c>
      <c r="BC328" s="43" t="str">
        <f t="shared" ref="BC328:BC391" si="115">IF(AZ328="NA","NA",TEXT(AZ328/24/60/60,"hh:mm:ss"))</f>
        <v>06:15:12</v>
      </c>
      <c r="BD328" s="43">
        <f t="shared" ref="BD328:BD391" si="116">IF(BB328="NA",0,205-BB328*5)</f>
        <v>195</v>
      </c>
      <c r="BE328" s="48">
        <f t="shared" ref="BE328:BE391" si="117">-(SECOND(BC328-BJ328)/60+MINUTE(BC328-BJ328)+HOUR(BC328-BJ328)*60)</f>
        <v>-3.5666666666666664</v>
      </c>
      <c r="BF328" s="49">
        <f t="shared" ref="BF328:BF391" si="118">IF(BB328="NA",0,MAX(D328-0.00000001*F328,D328+BD328+BE328))</f>
        <v>314.83333333333331</v>
      </c>
      <c r="BG328" s="43" t="str">
        <f t="shared" ref="BG328:BG391" si="119">UPPER((CONCATENATE(K328," ",L328)))</f>
        <v>ALFREDO SAT YABER</v>
      </c>
      <c r="BH328" s="43" t="str">
        <f t="shared" ref="BH328:BH391" si="120">UPPER(CONCATENATE(BG328, " - ",N328))</f>
        <v>ALFREDO SAT YABER - CHAMPULLI ZAHIR</v>
      </c>
      <c r="BI328" s="43" t="str">
        <f>VLOOKUP(BG328,Equipos!$A$2:$B$105,2,0)</f>
        <v>RINCONADA A</v>
      </c>
      <c r="BJ328" s="43" t="str">
        <f t="shared" ref="BJ328:BJ346" si="121">BJ329</f>
        <v>06:11:38</v>
      </c>
      <c r="BK328" s="43" t="e">
        <f>VLOOKUP(BG328,'Base Jinetes FEI'!$M$5:$N$341,2,0)</f>
        <v>#N/A</v>
      </c>
      <c r="BL328" s="43" t="e">
        <f>VLOOKUP(BG328,'Base Jinetes FEI'!$M$5:$O$341,3,0)</f>
        <v>#N/A</v>
      </c>
      <c r="BN328" s="43">
        <f t="shared" ref="BN328:BN391" si="122">IF(BF328&gt;1,1,0)</f>
        <v>1</v>
      </c>
      <c r="BO328" s="43">
        <v>328</v>
      </c>
    </row>
    <row r="329" spans="1:67" ht="14.4" customHeight="1" x14ac:dyDescent="0.3">
      <c r="A329" s="43" t="str">
        <f>A328</f>
        <v>EL CUADRO 19 I</v>
      </c>
      <c r="B329" s="43" t="str">
        <f t="shared" si="111"/>
        <v>FEI</v>
      </c>
      <c r="C329" s="43">
        <f t="shared" si="111"/>
        <v>120</v>
      </c>
      <c r="D329" s="43">
        <f t="shared" si="111"/>
        <v>123.4</v>
      </c>
      <c r="E329" s="43" t="str">
        <f t="shared" si="111"/>
        <v>AD</v>
      </c>
      <c r="F329" s="189" t="s">
        <v>107</v>
      </c>
      <c r="G329" s="189" t="s">
        <v>95</v>
      </c>
      <c r="H329" s="189" t="s">
        <v>96</v>
      </c>
      <c r="I329" s="189" t="s">
        <v>96</v>
      </c>
      <c r="J329" s="189" t="s">
        <v>3577</v>
      </c>
      <c r="K329" s="189" t="s">
        <v>3578</v>
      </c>
      <c r="L329" s="189" t="s">
        <v>3579</v>
      </c>
      <c r="M329" s="189" t="s">
        <v>277</v>
      </c>
      <c r="N329" s="189" t="s">
        <v>227</v>
      </c>
      <c r="O329" s="189"/>
      <c r="P329" s="189" t="s">
        <v>96</v>
      </c>
      <c r="Q329" s="189"/>
      <c r="R329" s="189" t="s">
        <v>96</v>
      </c>
      <c r="S329" s="189" t="s">
        <v>97</v>
      </c>
      <c r="T329" s="189" t="s">
        <v>96</v>
      </c>
      <c r="U329" s="189" t="s">
        <v>667</v>
      </c>
      <c r="V329" s="189" t="s">
        <v>4271</v>
      </c>
      <c r="W329" s="189"/>
      <c r="X329" s="189" t="s">
        <v>1521</v>
      </c>
      <c r="Y329" s="189" t="s">
        <v>4272</v>
      </c>
      <c r="Z329" s="189" t="s">
        <v>4273</v>
      </c>
      <c r="AA329" s="189"/>
      <c r="AB329" s="189" t="s">
        <v>4274</v>
      </c>
      <c r="AC329" s="189" t="s">
        <v>4275</v>
      </c>
      <c r="AD329" s="189" t="s">
        <v>4276</v>
      </c>
      <c r="AE329" s="189"/>
      <c r="AF329" s="189" t="s">
        <v>1450</v>
      </c>
      <c r="AG329" s="189" t="s">
        <v>4277</v>
      </c>
      <c r="AH329" s="189" t="s">
        <v>4278</v>
      </c>
      <c r="AI329" s="189"/>
      <c r="AJ329" s="189" t="s">
        <v>4279</v>
      </c>
      <c r="AK329" s="189" t="s">
        <v>4280</v>
      </c>
      <c r="AL329" s="189" t="s">
        <v>4281</v>
      </c>
      <c r="AM329" s="189"/>
      <c r="AN329" s="189" t="s">
        <v>4282</v>
      </c>
      <c r="AO329" s="189"/>
      <c r="AP329" s="189"/>
      <c r="AQ329" s="189"/>
      <c r="AR329" s="189"/>
      <c r="AS329" s="189"/>
      <c r="AT329" s="189"/>
      <c r="AU329" s="189"/>
      <c r="AV329" s="189"/>
      <c r="AW329" s="189"/>
      <c r="AX329" s="189">
        <v>19.72</v>
      </c>
      <c r="AY329" s="189">
        <v>22526</v>
      </c>
      <c r="AZ329" s="47">
        <f t="shared" si="113"/>
        <v>22526</v>
      </c>
      <c r="BA329" s="47" t="str">
        <f t="shared" si="114"/>
        <v>120/160 AD</v>
      </c>
      <c r="BB329" s="43">
        <f t="shared" ref="BB329:BB358" si="123">IF(G329="R",RANK(AZ329,$AZ$328:$AZ$358,1), "NA")</f>
        <v>3</v>
      </c>
      <c r="BC329" s="43" t="str">
        <f t="shared" si="115"/>
        <v>06:15:26</v>
      </c>
      <c r="BD329" s="43">
        <f t="shared" si="116"/>
        <v>190</v>
      </c>
      <c r="BE329" s="48">
        <f t="shared" si="117"/>
        <v>-3.8</v>
      </c>
      <c r="BF329" s="49">
        <f t="shared" si="118"/>
        <v>309.59999999999997</v>
      </c>
      <c r="BG329" s="43" t="str">
        <f t="shared" si="119"/>
        <v>RAIMUNDO UNDURRAGA MUJICA</v>
      </c>
      <c r="BH329" s="43" t="str">
        <f t="shared" si="120"/>
        <v>RAIMUNDO UNDURRAGA MUJICA - PUNTA DEL VIENTO AMALIK</v>
      </c>
      <c r="BI329" s="43" t="e">
        <f>VLOOKUP(BG329,Equipos!$A$2:$B$105,2,0)</f>
        <v>#N/A</v>
      </c>
      <c r="BJ329" s="43" t="str">
        <f t="shared" si="121"/>
        <v>06:11:38</v>
      </c>
      <c r="BK329" s="43" t="e">
        <f>VLOOKUP(BG329,'Base Jinetes FEI'!$M$5:$N$341,2,0)</f>
        <v>#N/A</v>
      </c>
      <c r="BL329" s="43" t="e">
        <f>VLOOKUP(BG329,'Base Jinetes FEI'!$M$5:$O$341,3,0)</f>
        <v>#N/A</v>
      </c>
      <c r="BN329" s="43">
        <f t="shared" si="122"/>
        <v>1</v>
      </c>
      <c r="BO329" s="43">
        <v>329</v>
      </c>
    </row>
    <row r="330" spans="1:67" ht="14.4" customHeight="1" x14ac:dyDescent="0.3">
      <c r="A330" s="43" t="str">
        <f t="shared" ref="A330:E393" si="124">A329</f>
        <v>EL CUADRO 19 I</v>
      </c>
      <c r="B330" s="43" t="str">
        <f t="shared" si="124"/>
        <v>FEI</v>
      </c>
      <c r="C330" s="43">
        <f t="shared" si="124"/>
        <v>120</v>
      </c>
      <c r="D330" s="43">
        <f t="shared" si="124"/>
        <v>123.4</v>
      </c>
      <c r="E330" s="43" t="str">
        <f t="shared" si="124"/>
        <v>AD</v>
      </c>
      <c r="F330" s="189" t="s">
        <v>109</v>
      </c>
      <c r="G330" s="189" t="s">
        <v>95</v>
      </c>
      <c r="H330" s="189" t="s">
        <v>96</v>
      </c>
      <c r="I330" s="189" t="s">
        <v>96</v>
      </c>
      <c r="J330" s="189" t="s">
        <v>4283</v>
      </c>
      <c r="K330" s="189" t="s">
        <v>455</v>
      </c>
      <c r="L330" s="189" t="s">
        <v>4284</v>
      </c>
      <c r="M330" s="189" t="s">
        <v>4285</v>
      </c>
      <c r="N330" s="189" t="s">
        <v>4286</v>
      </c>
      <c r="O330" s="189"/>
      <c r="P330" s="189" t="s">
        <v>96</v>
      </c>
      <c r="Q330" s="189"/>
      <c r="R330" s="189" t="s">
        <v>96</v>
      </c>
      <c r="S330" s="189" t="s">
        <v>97</v>
      </c>
      <c r="T330" s="189" t="s">
        <v>96</v>
      </c>
      <c r="U330" s="189" t="s">
        <v>559</v>
      </c>
      <c r="V330" s="189" t="s">
        <v>4287</v>
      </c>
      <c r="W330" s="189"/>
      <c r="X330" s="189" t="s">
        <v>4288</v>
      </c>
      <c r="Y330" s="189" t="s">
        <v>965</v>
      </c>
      <c r="Z330" s="189" t="s">
        <v>4289</v>
      </c>
      <c r="AA330" s="189"/>
      <c r="AB330" s="189" t="s">
        <v>1276</v>
      </c>
      <c r="AC330" s="189" t="s">
        <v>4266</v>
      </c>
      <c r="AD330" s="189" t="s">
        <v>3073</v>
      </c>
      <c r="AE330" s="189"/>
      <c r="AF330" s="189" t="s">
        <v>4290</v>
      </c>
      <c r="AG330" s="189" t="s">
        <v>903</v>
      </c>
      <c r="AH330" s="189" t="s">
        <v>3366</v>
      </c>
      <c r="AI330" s="189"/>
      <c r="AJ330" s="189" t="s">
        <v>4291</v>
      </c>
      <c r="AK330" s="189" t="s">
        <v>1815</v>
      </c>
      <c r="AL330" s="189" t="s">
        <v>4292</v>
      </c>
      <c r="AM330" s="189"/>
      <c r="AN330" s="189" t="s">
        <v>3506</v>
      </c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>
        <v>19.71</v>
      </c>
      <c r="AY330" s="189">
        <v>22538</v>
      </c>
      <c r="AZ330" s="47">
        <f t="shared" si="113"/>
        <v>22538</v>
      </c>
      <c r="BA330" s="47" t="str">
        <f t="shared" si="114"/>
        <v>120/160 AD</v>
      </c>
      <c r="BB330" s="43">
        <f t="shared" si="123"/>
        <v>4</v>
      </c>
      <c r="BC330" s="43" t="str">
        <f t="shared" si="115"/>
        <v>06:15:38</v>
      </c>
      <c r="BD330" s="43">
        <f t="shared" si="116"/>
        <v>185</v>
      </c>
      <c r="BE330" s="48">
        <f t="shared" si="117"/>
        <v>-4</v>
      </c>
      <c r="BF330" s="49">
        <f t="shared" si="118"/>
        <v>304.39999999999998</v>
      </c>
      <c r="BG330" s="43" t="str">
        <f t="shared" si="119"/>
        <v>VICTOR RIOS SALAS</v>
      </c>
      <c r="BH330" s="43" t="str">
        <f t="shared" si="120"/>
        <v>VICTOR RIOS SALAS - CHISPEZA</v>
      </c>
      <c r="BI330" s="43" t="e">
        <f>VLOOKUP(BG330,Equipos!$A$2:$B$105,2,0)</f>
        <v>#N/A</v>
      </c>
      <c r="BJ330" s="43" t="str">
        <f t="shared" si="121"/>
        <v>06:11:38</v>
      </c>
      <c r="BK330" s="43" t="e">
        <f>VLOOKUP(BG330,'Base Jinetes FEI'!$M$5:$N$341,2,0)</f>
        <v>#N/A</v>
      </c>
      <c r="BL330" s="43" t="e">
        <f>VLOOKUP(BG330,'Base Jinetes FEI'!$M$5:$O$341,3,0)</f>
        <v>#N/A</v>
      </c>
      <c r="BN330" s="43">
        <f t="shared" si="122"/>
        <v>1</v>
      </c>
      <c r="BO330" s="43">
        <v>330</v>
      </c>
    </row>
    <row r="331" spans="1:67" ht="14.4" customHeight="1" x14ac:dyDescent="0.3">
      <c r="A331" s="43" t="str">
        <f t="shared" si="124"/>
        <v>EL CUADRO 19 I</v>
      </c>
      <c r="B331" s="43" t="str">
        <f t="shared" si="124"/>
        <v>FEI</v>
      </c>
      <c r="C331" s="43">
        <f t="shared" si="124"/>
        <v>120</v>
      </c>
      <c r="D331" s="43">
        <f t="shared" si="124"/>
        <v>123.4</v>
      </c>
      <c r="E331" s="43" t="str">
        <f t="shared" si="124"/>
        <v>AD</v>
      </c>
      <c r="F331" s="189" t="s">
        <v>110</v>
      </c>
      <c r="G331" s="189" t="s">
        <v>95</v>
      </c>
      <c r="H331" s="189" t="s">
        <v>96</v>
      </c>
      <c r="I331" s="189" t="s">
        <v>96</v>
      </c>
      <c r="J331" s="189" t="s">
        <v>1066</v>
      </c>
      <c r="K331" s="189" t="s">
        <v>126</v>
      </c>
      <c r="L331" s="189" t="s">
        <v>127</v>
      </c>
      <c r="M331" s="189" t="s">
        <v>4293</v>
      </c>
      <c r="N331" s="189" t="s">
        <v>4294</v>
      </c>
      <c r="O331" s="189"/>
      <c r="P331" s="189" t="s">
        <v>96</v>
      </c>
      <c r="Q331" s="189"/>
      <c r="R331" s="189" t="s">
        <v>96</v>
      </c>
      <c r="S331" s="189" t="s">
        <v>97</v>
      </c>
      <c r="T331" s="189" t="s">
        <v>96</v>
      </c>
      <c r="U331" s="189" t="s">
        <v>3493</v>
      </c>
      <c r="V331" s="189" t="s">
        <v>4295</v>
      </c>
      <c r="W331" s="189"/>
      <c r="X331" s="189" t="s">
        <v>4296</v>
      </c>
      <c r="Y331" s="189" t="s">
        <v>4297</v>
      </c>
      <c r="Z331" s="189" t="s">
        <v>4298</v>
      </c>
      <c r="AA331" s="189"/>
      <c r="AB331" s="189" t="s">
        <v>2277</v>
      </c>
      <c r="AC331" s="189" t="s">
        <v>602</v>
      </c>
      <c r="AD331" s="189" t="s">
        <v>1531</v>
      </c>
      <c r="AE331" s="189"/>
      <c r="AF331" s="189" t="s">
        <v>1521</v>
      </c>
      <c r="AG331" s="189" t="s">
        <v>2624</v>
      </c>
      <c r="AH331" s="189" t="s">
        <v>4299</v>
      </c>
      <c r="AI331" s="189"/>
      <c r="AJ331" s="189" t="s">
        <v>1355</v>
      </c>
      <c r="AK331" s="189" t="s">
        <v>4300</v>
      </c>
      <c r="AL331" s="189" t="s">
        <v>4301</v>
      </c>
      <c r="AM331" s="189"/>
      <c r="AN331" s="189" t="s">
        <v>4302</v>
      </c>
      <c r="AO331" s="189"/>
      <c r="AP331" s="189"/>
      <c r="AQ331" s="189"/>
      <c r="AR331" s="189"/>
      <c r="AS331" s="189"/>
      <c r="AT331" s="189"/>
      <c r="AU331" s="189"/>
      <c r="AV331" s="189"/>
      <c r="AW331" s="189"/>
      <c r="AX331" s="189">
        <v>19.53</v>
      </c>
      <c r="AY331" s="189">
        <v>22750</v>
      </c>
      <c r="AZ331" s="47">
        <f t="shared" si="113"/>
        <v>22750</v>
      </c>
      <c r="BA331" s="47" t="str">
        <f t="shared" si="114"/>
        <v>120/160 AD</v>
      </c>
      <c r="BB331" s="43">
        <f t="shared" si="123"/>
        <v>7</v>
      </c>
      <c r="BC331" s="43" t="str">
        <f t="shared" si="115"/>
        <v>06:19:10</v>
      </c>
      <c r="BD331" s="43">
        <f t="shared" si="116"/>
        <v>170</v>
      </c>
      <c r="BE331" s="48">
        <f t="shared" si="117"/>
        <v>-7.5333333333333332</v>
      </c>
      <c r="BF331" s="49">
        <f t="shared" si="118"/>
        <v>285.86666666666662</v>
      </c>
      <c r="BG331" s="43" t="str">
        <f t="shared" si="119"/>
        <v>MAXI WIMMER</v>
      </c>
      <c r="BH331" s="43" t="str">
        <f t="shared" si="120"/>
        <v>MAXI WIMMER - EO SALMA</v>
      </c>
      <c r="BI331" s="43" t="str">
        <f>VLOOKUP(BG331,Equipos!$A$2:$B$105,2,0)</f>
        <v>EL MOLINO A</v>
      </c>
      <c r="BJ331" s="43" t="str">
        <f t="shared" si="121"/>
        <v>06:11:38</v>
      </c>
      <c r="BK331" s="43" t="e">
        <f>VLOOKUP(BG331,'Base Jinetes FEI'!$M$5:$N$341,2,0)</f>
        <v>#N/A</v>
      </c>
      <c r="BL331" s="43" t="e">
        <f>VLOOKUP(BG331,'Base Jinetes FEI'!$M$5:$O$341,3,0)</f>
        <v>#N/A</v>
      </c>
      <c r="BN331" s="43">
        <f t="shared" si="122"/>
        <v>1</v>
      </c>
      <c r="BO331" s="43">
        <v>331</v>
      </c>
    </row>
    <row r="332" spans="1:67" ht="14.4" customHeight="1" x14ac:dyDescent="0.3">
      <c r="A332" s="43" t="str">
        <f t="shared" si="124"/>
        <v>EL CUADRO 19 I</v>
      </c>
      <c r="B332" s="43" t="str">
        <f t="shared" si="124"/>
        <v>FEI</v>
      </c>
      <c r="C332" s="43">
        <f t="shared" si="124"/>
        <v>120</v>
      </c>
      <c r="D332" s="43">
        <f t="shared" si="124"/>
        <v>123.4</v>
      </c>
      <c r="E332" s="43" t="str">
        <f t="shared" si="124"/>
        <v>AD</v>
      </c>
      <c r="F332" s="189" t="s">
        <v>117</v>
      </c>
      <c r="G332" s="189" t="s">
        <v>95</v>
      </c>
      <c r="H332" s="189" t="s">
        <v>96</v>
      </c>
      <c r="I332" s="189" t="s">
        <v>96</v>
      </c>
      <c r="J332" s="189" t="s">
        <v>1128</v>
      </c>
      <c r="K332" s="189" t="s">
        <v>170</v>
      </c>
      <c r="L332" s="189" t="s">
        <v>1373</v>
      </c>
      <c r="M332" s="189" t="s">
        <v>706</v>
      </c>
      <c r="N332" s="189" t="s">
        <v>680</v>
      </c>
      <c r="O332" s="189"/>
      <c r="P332" s="189" t="s">
        <v>96</v>
      </c>
      <c r="Q332" s="189"/>
      <c r="R332" s="189" t="s">
        <v>96</v>
      </c>
      <c r="S332" s="189" t="s">
        <v>97</v>
      </c>
      <c r="T332" s="189" t="s">
        <v>96</v>
      </c>
      <c r="U332" s="189" t="s">
        <v>276</v>
      </c>
      <c r="V332" s="189" t="s">
        <v>4303</v>
      </c>
      <c r="W332" s="189"/>
      <c r="X332" s="189" t="s">
        <v>3362</v>
      </c>
      <c r="Y332" s="189" t="s">
        <v>927</v>
      </c>
      <c r="Z332" s="189" t="s">
        <v>4304</v>
      </c>
      <c r="AA332" s="189"/>
      <c r="AB332" s="189" t="s">
        <v>4305</v>
      </c>
      <c r="AC332" s="189" t="s">
        <v>298</v>
      </c>
      <c r="AD332" s="189" t="s">
        <v>4306</v>
      </c>
      <c r="AE332" s="189"/>
      <c r="AF332" s="189" t="s">
        <v>4307</v>
      </c>
      <c r="AG332" s="189" t="s">
        <v>1150</v>
      </c>
      <c r="AH332" s="189" t="s">
        <v>1440</v>
      </c>
      <c r="AI332" s="189"/>
      <c r="AJ332" s="189" t="s">
        <v>1555</v>
      </c>
      <c r="AK332" s="189" t="s">
        <v>527</v>
      </c>
      <c r="AL332" s="189" t="s">
        <v>3344</v>
      </c>
      <c r="AM332" s="189"/>
      <c r="AN332" s="189" t="s">
        <v>4302</v>
      </c>
      <c r="AO332" s="189"/>
      <c r="AP332" s="189"/>
      <c r="AQ332" s="189"/>
      <c r="AR332" s="189"/>
      <c r="AS332" s="189"/>
      <c r="AT332" s="189"/>
      <c r="AU332" s="189"/>
      <c r="AV332" s="189"/>
      <c r="AW332" s="189"/>
      <c r="AX332" s="189">
        <v>17.77</v>
      </c>
      <c r="AY332" s="189">
        <v>25005</v>
      </c>
      <c r="AZ332" s="47">
        <f t="shared" si="113"/>
        <v>25005</v>
      </c>
      <c r="BA332" s="47" t="str">
        <f t="shared" si="114"/>
        <v>120/160 AD</v>
      </c>
      <c r="BB332" s="43">
        <f t="shared" si="123"/>
        <v>8</v>
      </c>
      <c r="BC332" s="43" t="str">
        <f t="shared" si="115"/>
        <v>06:56:45</v>
      </c>
      <c r="BD332" s="43">
        <f t="shared" si="116"/>
        <v>165</v>
      </c>
      <c r="BE332" s="48">
        <f t="shared" si="117"/>
        <v>-45.116666666666667</v>
      </c>
      <c r="BF332" s="49">
        <f t="shared" si="118"/>
        <v>243.2833333333333</v>
      </c>
      <c r="BG332" s="43" t="str">
        <f t="shared" si="119"/>
        <v>MATIAS ALAMOS</v>
      </c>
      <c r="BH332" s="43" t="str">
        <f t="shared" si="120"/>
        <v>MATIAS ALAMOS - AO TORUK</v>
      </c>
      <c r="BI332" s="43" t="str">
        <f>VLOOKUP(BG332,Equipos!$A$2:$B$105,2,0)</f>
        <v>EL MOLINO A</v>
      </c>
      <c r="BJ332" s="43" t="str">
        <f t="shared" si="121"/>
        <v>06:11:38</v>
      </c>
      <c r="BK332" s="43" t="e">
        <f>VLOOKUP(BG332,'Base Jinetes FEI'!$M$5:$N$341,2,0)</f>
        <v>#N/A</v>
      </c>
      <c r="BL332" s="43" t="e">
        <f>VLOOKUP(BG332,'Base Jinetes FEI'!$M$5:$O$341,3,0)</f>
        <v>#N/A</v>
      </c>
      <c r="BN332" s="43">
        <f t="shared" si="122"/>
        <v>1</v>
      </c>
      <c r="BO332" s="43">
        <v>332</v>
      </c>
    </row>
    <row r="333" spans="1:67" ht="14.4" customHeight="1" x14ac:dyDescent="0.3">
      <c r="A333" s="43" t="str">
        <f t="shared" si="124"/>
        <v>EL CUADRO 19 I</v>
      </c>
      <c r="B333" s="43" t="str">
        <f t="shared" si="124"/>
        <v>FEI</v>
      </c>
      <c r="C333" s="43">
        <f t="shared" si="124"/>
        <v>120</v>
      </c>
      <c r="D333" s="43">
        <f t="shared" si="124"/>
        <v>123.4</v>
      </c>
      <c r="E333" s="43" t="str">
        <f t="shared" si="124"/>
        <v>AD</v>
      </c>
      <c r="F333" s="189" t="s">
        <v>122</v>
      </c>
      <c r="G333" s="189" t="s">
        <v>95</v>
      </c>
      <c r="H333" s="189" t="s">
        <v>96</v>
      </c>
      <c r="I333" s="189" t="s">
        <v>96</v>
      </c>
      <c r="J333" s="189" t="s">
        <v>1071</v>
      </c>
      <c r="K333" s="189" t="s">
        <v>2213</v>
      </c>
      <c r="L333" s="189" t="s">
        <v>135</v>
      </c>
      <c r="M333" s="189" t="s">
        <v>709</v>
      </c>
      <c r="N333" s="189" t="s">
        <v>188</v>
      </c>
      <c r="O333" s="189"/>
      <c r="P333" s="189" t="s">
        <v>96</v>
      </c>
      <c r="Q333" s="189"/>
      <c r="R333" s="189" t="s">
        <v>96</v>
      </c>
      <c r="S333" s="189" t="s">
        <v>97</v>
      </c>
      <c r="T333" s="189" t="s">
        <v>96</v>
      </c>
      <c r="U333" s="189" t="s">
        <v>882</v>
      </c>
      <c r="V333" s="189" t="s">
        <v>2488</v>
      </c>
      <c r="W333" s="189"/>
      <c r="X333" s="189" t="s">
        <v>4308</v>
      </c>
      <c r="Y333" s="189" t="s">
        <v>4309</v>
      </c>
      <c r="Z333" s="189" t="s">
        <v>4310</v>
      </c>
      <c r="AA333" s="189"/>
      <c r="AB333" s="189" t="s">
        <v>1336</v>
      </c>
      <c r="AC333" s="189" t="s">
        <v>4311</v>
      </c>
      <c r="AD333" s="189" t="s">
        <v>4312</v>
      </c>
      <c r="AE333" s="189"/>
      <c r="AF333" s="189" t="s">
        <v>1429</v>
      </c>
      <c r="AG333" s="189" t="s">
        <v>3591</v>
      </c>
      <c r="AH333" s="189" t="s">
        <v>4313</v>
      </c>
      <c r="AI333" s="189"/>
      <c r="AJ333" s="189" t="s">
        <v>4314</v>
      </c>
      <c r="AK333" s="189" t="s">
        <v>3545</v>
      </c>
      <c r="AL333" s="189" t="s">
        <v>4315</v>
      </c>
      <c r="AM333" s="189"/>
      <c r="AN333" s="189" t="s">
        <v>4316</v>
      </c>
      <c r="AO333" s="189"/>
      <c r="AP333" s="189"/>
      <c r="AQ333" s="189"/>
      <c r="AR333" s="189"/>
      <c r="AS333" s="189"/>
      <c r="AT333" s="189"/>
      <c r="AU333" s="189"/>
      <c r="AV333" s="189"/>
      <c r="AW333" s="189"/>
      <c r="AX333" s="189">
        <v>17.739999999999998</v>
      </c>
      <c r="AY333" s="189">
        <v>25036</v>
      </c>
      <c r="AZ333" s="47">
        <f t="shared" si="113"/>
        <v>25036</v>
      </c>
      <c r="BA333" s="47" t="str">
        <f t="shared" si="114"/>
        <v>120/160 AD</v>
      </c>
      <c r="BB333" s="43">
        <f t="shared" si="123"/>
        <v>9</v>
      </c>
      <c r="BC333" s="43" t="str">
        <f t="shared" si="115"/>
        <v>06:57:16</v>
      </c>
      <c r="BD333" s="43">
        <f t="shared" si="116"/>
        <v>160</v>
      </c>
      <c r="BE333" s="48">
        <f t="shared" si="117"/>
        <v>-45.633333333333333</v>
      </c>
      <c r="BF333" s="49">
        <f t="shared" si="118"/>
        <v>237.76666666666665</v>
      </c>
      <c r="BG333" s="43" t="str">
        <f t="shared" si="119"/>
        <v>MARCELA  COTO NIELSEN</v>
      </c>
      <c r="BH333" s="43" t="str">
        <f t="shared" si="120"/>
        <v>MARCELA  COTO NIELSEN - CZ MAREK</v>
      </c>
      <c r="BI333" s="43" t="e">
        <f>VLOOKUP(BG333,Equipos!$A$2:$B$105,2,0)</f>
        <v>#N/A</v>
      </c>
      <c r="BJ333" s="43" t="str">
        <f t="shared" si="121"/>
        <v>06:11:38</v>
      </c>
      <c r="BK333" s="43" t="e">
        <f>VLOOKUP(BG333,'Base Jinetes FEI'!$M$5:$N$341,2,0)</f>
        <v>#N/A</v>
      </c>
      <c r="BL333" s="43" t="e">
        <f>VLOOKUP(BG333,'Base Jinetes FEI'!$M$5:$O$341,3,0)</f>
        <v>#N/A</v>
      </c>
      <c r="BN333" s="43">
        <f t="shared" si="122"/>
        <v>1</v>
      </c>
      <c r="BO333" s="43">
        <v>333</v>
      </c>
    </row>
    <row r="334" spans="1:67" ht="14.4" customHeight="1" x14ac:dyDescent="0.3">
      <c r="A334" s="43" t="str">
        <f t="shared" si="124"/>
        <v>EL CUADRO 19 I</v>
      </c>
      <c r="B334" s="43" t="str">
        <f t="shared" si="124"/>
        <v>FEI</v>
      </c>
      <c r="C334" s="43">
        <f t="shared" si="124"/>
        <v>120</v>
      </c>
      <c r="D334" s="43">
        <f t="shared" si="124"/>
        <v>123.4</v>
      </c>
      <c r="E334" s="43" t="str">
        <f t="shared" si="124"/>
        <v>AD</v>
      </c>
      <c r="F334" s="189" t="s">
        <v>123</v>
      </c>
      <c r="G334" s="189" t="s">
        <v>95</v>
      </c>
      <c r="H334" s="189" t="s">
        <v>96</v>
      </c>
      <c r="I334" s="189" t="s">
        <v>96</v>
      </c>
      <c r="J334" s="189" t="s">
        <v>1224</v>
      </c>
      <c r="K334" s="189" t="s">
        <v>162</v>
      </c>
      <c r="L334" s="189" t="s">
        <v>362</v>
      </c>
      <c r="M334" s="189" t="s">
        <v>352</v>
      </c>
      <c r="N334" s="189" t="s">
        <v>353</v>
      </c>
      <c r="O334" s="189"/>
      <c r="P334" s="189" t="s">
        <v>96</v>
      </c>
      <c r="Q334" s="189"/>
      <c r="R334" s="189" t="s">
        <v>96</v>
      </c>
      <c r="S334" s="189" t="s">
        <v>97</v>
      </c>
      <c r="T334" s="189" t="s">
        <v>96</v>
      </c>
      <c r="U334" s="189" t="s">
        <v>824</v>
      </c>
      <c r="V334" s="189" t="s">
        <v>4317</v>
      </c>
      <c r="W334" s="189"/>
      <c r="X334" s="189" t="s">
        <v>2484</v>
      </c>
      <c r="Y334" s="189" t="s">
        <v>904</v>
      </c>
      <c r="Z334" s="189" t="s">
        <v>3374</v>
      </c>
      <c r="AA334" s="189"/>
      <c r="AB334" s="189" t="s">
        <v>4318</v>
      </c>
      <c r="AC334" s="189" t="s">
        <v>670</v>
      </c>
      <c r="AD334" s="189" t="s">
        <v>4319</v>
      </c>
      <c r="AE334" s="189"/>
      <c r="AF334" s="189" t="s">
        <v>4320</v>
      </c>
      <c r="AG334" s="189" t="s">
        <v>4321</v>
      </c>
      <c r="AH334" s="189" t="s">
        <v>4322</v>
      </c>
      <c r="AI334" s="189"/>
      <c r="AJ334" s="189" t="s">
        <v>4323</v>
      </c>
      <c r="AK334" s="189" t="s">
        <v>2657</v>
      </c>
      <c r="AL334" s="189" t="s">
        <v>4324</v>
      </c>
      <c r="AM334" s="189"/>
      <c r="AN334" s="189" t="s">
        <v>4325</v>
      </c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>
        <v>17.309999999999999</v>
      </c>
      <c r="AY334" s="189">
        <v>25661</v>
      </c>
      <c r="AZ334" s="47">
        <f t="shared" si="113"/>
        <v>25661</v>
      </c>
      <c r="BA334" s="47" t="str">
        <f t="shared" si="114"/>
        <v>120/160 AD</v>
      </c>
      <c r="BB334" s="43">
        <f t="shared" si="123"/>
        <v>10</v>
      </c>
      <c r="BC334" s="43" t="str">
        <f t="shared" si="115"/>
        <v>07:07:41</v>
      </c>
      <c r="BD334" s="43">
        <f t="shared" si="116"/>
        <v>155</v>
      </c>
      <c r="BE334" s="48">
        <f t="shared" si="117"/>
        <v>-56.05</v>
      </c>
      <c r="BF334" s="49">
        <f t="shared" si="118"/>
        <v>222.34999999999997</v>
      </c>
      <c r="BG334" s="43" t="str">
        <f t="shared" si="119"/>
        <v>FELIPE SAT YABER</v>
      </c>
      <c r="BH334" s="43" t="str">
        <f t="shared" si="120"/>
        <v>FELIPE SAT YABER - NOMADE</v>
      </c>
      <c r="BI334" s="43" t="str">
        <f>VLOOKUP(BG334,Equipos!$A$2:$B$105,2,0)</f>
        <v>RINCONADA A</v>
      </c>
      <c r="BJ334" s="43" t="str">
        <f t="shared" si="121"/>
        <v>06:11:38</v>
      </c>
      <c r="BK334" s="43" t="e">
        <f>VLOOKUP(BG334,'Base Jinetes FEI'!$M$5:$N$341,2,0)</f>
        <v>#N/A</v>
      </c>
      <c r="BL334" s="43" t="e">
        <f>VLOOKUP(BG334,'Base Jinetes FEI'!$M$5:$O$341,3,0)</f>
        <v>#N/A</v>
      </c>
      <c r="BN334" s="43">
        <f t="shared" si="122"/>
        <v>1</v>
      </c>
      <c r="BO334" s="43">
        <v>334</v>
      </c>
    </row>
    <row r="335" spans="1:67" ht="14.4" customHeight="1" x14ac:dyDescent="0.3">
      <c r="A335" s="43" t="str">
        <f t="shared" si="124"/>
        <v>EL CUADRO 19 I</v>
      </c>
      <c r="B335" s="43" t="str">
        <f t="shared" si="124"/>
        <v>FEI</v>
      </c>
      <c r="C335" s="43">
        <f t="shared" si="124"/>
        <v>120</v>
      </c>
      <c r="D335" s="43">
        <f t="shared" si="124"/>
        <v>123.4</v>
      </c>
      <c r="E335" s="43" t="str">
        <f t="shared" si="124"/>
        <v>AD</v>
      </c>
      <c r="F335" s="189" t="s">
        <v>94</v>
      </c>
      <c r="G335" s="189" t="s">
        <v>95</v>
      </c>
      <c r="H335" s="189" t="s">
        <v>96</v>
      </c>
      <c r="I335" s="189" t="s">
        <v>96</v>
      </c>
      <c r="J335" s="189" t="s">
        <v>4326</v>
      </c>
      <c r="K335" s="189" t="s">
        <v>4327</v>
      </c>
      <c r="L335" s="189" t="s">
        <v>4328</v>
      </c>
      <c r="M335" s="189" t="s">
        <v>2292</v>
      </c>
      <c r="N335" s="189" t="s">
        <v>874</v>
      </c>
      <c r="O335" s="189"/>
      <c r="P335" s="189" t="s">
        <v>96</v>
      </c>
      <c r="Q335" s="189"/>
      <c r="R335" s="189" t="s">
        <v>96</v>
      </c>
      <c r="S335" s="189" t="s">
        <v>97</v>
      </c>
      <c r="T335" s="189" t="s">
        <v>96</v>
      </c>
      <c r="U335" s="189" t="s">
        <v>947</v>
      </c>
      <c r="V335" s="189" t="s">
        <v>4329</v>
      </c>
      <c r="W335" s="189"/>
      <c r="X335" s="189" t="s">
        <v>2414</v>
      </c>
      <c r="Y335" s="189" t="s">
        <v>4330</v>
      </c>
      <c r="Z335" s="189" t="s">
        <v>4331</v>
      </c>
      <c r="AA335" s="189"/>
      <c r="AB335" s="189" t="s">
        <v>1407</v>
      </c>
      <c r="AC335" s="189" t="s">
        <v>4332</v>
      </c>
      <c r="AD335" s="189" t="s">
        <v>4333</v>
      </c>
      <c r="AE335" s="189"/>
      <c r="AF335" s="189" t="s">
        <v>1443</v>
      </c>
      <c r="AG335" s="189" t="s">
        <v>4334</v>
      </c>
      <c r="AH335" s="189" t="s">
        <v>4335</v>
      </c>
      <c r="AI335" s="189"/>
      <c r="AJ335" s="189" t="s">
        <v>1254</v>
      </c>
      <c r="AK335" s="189" t="s">
        <v>2826</v>
      </c>
      <c r="AL335" s="189" t="s">
        <v>4336</v>
      </c>
      <c r="AM335" s="189"/>
      <c r="AN335" s="189" t="s">
        <v>2344</v>
      </c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>
        <v>17.059999999999999</v>
      </c>
      <c r="AY335" s="189">
        <v>26040</v>
      </c>
      <c r="AZ335" s="47">
        <f t="shared" si="113"/>
        <v>26040</v>
      </c>
      <c r="BA335" s="47" t="str">
        <f t="shared" si="114"/>
        <v>120/160 AD</v>
      </c>
      <c r="BB335" s="43">
        <f t="shared" si="123"/>
        <v>11</v>
      </c>
      <c r="BC335" s="43" t="str">
        <f t="shared" si="115"/>
        <v>07:14:00</v>
      </c>
      <c r="BD335" s="43">
        <f t="shared" si="116"/>
        <v>150</v>
      </c>
      <c r="BE335" s="48">
        <f t="shared" si="117"/>
        <v>-62.366666666666667</v>
      </c>
      <c r="BF335" s="49">
        <f t="shared" si="118"/>
        <v>211.0333333333333</v>
      </c>
      <c r="BG335" s="43" t="str">
        <f t="shared" si="119"/>
        <v>PEDRO PABLO  GÓMEZ MARTÍNEZ</v>
      </c>
      <c r="BH335" s="43" t="str">
        <f t="shared" si="120"/>
        <v>PEDRO PABLO  GÓMEZ MARTÍNEZ - FUERZA BRUTA LB</v>
      </c>
      <c r="BI335" s="43" t="e">
        <f>VLOOKUP(BG335,Equipos!$A$2:$B$105,2,0)</f>
        <v>#N/A</v>
      </c>
      <c r="BJ335" s="43" t="str">
        <f t="shared" si="121"/>
        <v>06:11:38</v>
      </c>
      <c r="BK335" s="43" t="e">
        <f>VLOOKUP(BG335,'Base Jinetes FEI'!$M$5:$N$341,2,0)</f>
        <v>#N/A</v>
      </c>
      <c r="BL335" s="43" t="e">
        <f>VLOOKUP(BG335,'Base Jinetes FEI'!$M$5:$O$341,3,0)</f>
        <v>#N/A</v>
      </c>
      <c r="BN335" s="43">
        <f t="shared" si="122"/>
        <v>1</v>
      </c>
      <c r="BO335" s="43">
        <v>335</v>
      </c>
    </row>
    <row r="336" spans="1:67" ht="14.4" customHeight="1" x14ac:dyDescent="0.3">
      <c r="A336" s="43" t="str">
        <f t="shared" si="124"/>
        <v>EL CUADRO 19 I</v>
      </c>
      <c r="B336" s="43" t="str">
        <f t="shared" si="124"/>
        <v>FEI</v>
      </c>
      <c r="C336" s="43">
        <f t="shared" si="124"/>
        <v>120</v>
      </c>
      <c r="D336" s="43">
        <f t="shared" si="124"/>
        <v>123.4</v>
      </c>
      <c r="E336" s="43" t="str">
        <f t="shared" si="124"/>
        <v>AD</v>
      </c>
      <c r="F336" s="189" t="s">
        <v>125</v>
      </c>
      <c r="G336" s="189" t="s">
        <v>95</v>
      </c>
      <c r="H336" s="189" t="s">
        <v>96</v>
      </c>
      <c r="I336" s="189" t="s">
        <v>96</v>
      </c>
      <c r="J336" s="189"/>
      <c r="K336" s="189" t="s">
        <v>4337</v>
      </c>
      <c r="L336" s="189" t="s">
        <v>4338</v>
      </c>
      <c r="M336" s="189" t="s">
        <v>4339</v>
      </c>
      <c r="N336" s="189" t="s">
        <v>4340</v>
      </c>
      <c r="O336" s="189"/>
      <c r="P336" s="189" t="s">
        <v>96</v>
      </c>
      <c r="Q336" s="189"/>
      <c r="R336" s="189" t="s">
        <v>96</v>
      </c>
      <c r="S336" s="189" t="s">
        <v>97</v>
      </c>
      <c r="T336" s="189" t="s">
        <v>96</v>
      </c>
      <c r="U336" s="189" t="s">
        <v>4341</v>
      </c>
      <c r="V336" s="189" t="s">
        <v>4342</v>
      </c>
      <c r="W336" s="189"/>
      <c r="X336" s="189" t="s">
        <v>3364</v>
      </c>
      <c r="Y336" s="189" t="s">
        <v>1010</v>
      </c>
      <c r="Z336" s="189" t="s">
        <v>4343</v>
      </c>
      <c r="AA336" s="189"/>
      <c r="AB336" s="189" t="s">
        <v>2414</v>
      </c>
      <c r="AC336" s="189" t="s">
        <v>3491</v>
      </c>
      <c r="AD336" s="189" t="s">
        <v>4344</v>
      </c>
      <c r="AE336" s="189"/>
      <c r="AF336" s="189" t="s">
        <v>4345</v>
      </c>
      <c r="AG336" s="189" t="s">
        <v>2644</v>
      </c>
      <c r="AH336" s="189" t="s">
        <v>4346</v>
      </c>
      <c r="AI336" s="189"/>
      <c r="AJ336" s="189" t="s">
        <v>2319</v>
      </c>
      <c r="AK336" s="189" t="s">
        <v>908</v>
      </c>
      <c r="AL336" s="189" t="s">
        <v>4347</v>
      </c>
      <c r="AM336" s="189"/>
      <c r="AN336" s="189" t="s">
        <v>2524</v>
      </c>
      <c r="AO336" s="189"/>
      <c r="AP336" s="189"/>
      <c r="AQ336" s="189"/>
      <c r="AR336" s="189"/>
      <c r="AS336" s="189"/>
      <c r="AT336" s="189"/>
      <c r="AU336" s="189"/>
      <c r="AV336" s="189"/>
      <c r="AW336" s="189"/>
      <c r="AX336" s="189">
        <v>16.73</v>
      </c>
      <c r="AY336" s="189">
        <v>26547</v>
      </c>
      <c r="AZ336" s="47">
        <f t="shared" si="113"/>
        <v>26547</v>
      </c>
      <c r="BA336" s="47" t="str">
        <f t="shared" si="114"/>
        <v>120/160 AD</v>
      </c>
      <c r="BB336" s="43">
        <f t="shared" si="123"/>
        <v>12</v>
      </c>
      <c r="BC336" s="43" t="str">
        <f t="shared" si="115"/>
        <v>07:22:27</v>
      </c>
      <c r="BD336" s="43">
        <f t="shared" si="116"/>
        <v>145</v>
      </c>
      <c r="BE336" s="48">
        <f t="shared" si="117"/>
        <v>-70.816666666666663</v>
      </c>
      <c r="BF336" s="49">
        <f t="shared" si="118"/>
        <v>197.58333333333331</v>
      </c>
      <c r="BG336" s="43" t="str">
        <f t="shared" si="119"/>
        <v>CAROLYN CHASE-DUNN</v>
      </c>
      <c r="BH336" s="43" t="str">
        <f t="shared" si="120"/>
        <v>CAROLYN CHASE-DUNN - NIRE</v>
      </c>
      <c r="BI336" s="43" t="e">
        <f>VLOOKUP(BG336,Equipos!$A$2:$B$105,2,0)</f>
        <v>#N/A</v>
      </c>
      <c r="BJ336" s="43" t="str">
        <f t="shared" si="121"/>
        <v>06:11:38</v>
      </c>
      <c r="BK336" s="43" t="e">
        <f>VLOOKUP(BG336,'Base Jinetes FEI'!$M$5:$N$341,2,0)</f>
        <v>#N/A</v>
      </c>
      <c r="BL336" s="43" t="e">
        <f>VLOOKUP(BG336,'Base Jinetes FEI'!$M$5:$O$341,3,0)</f>
        <v>#N/A</v>
      </c>
      <c r="BN336" s="43">
        <f t="shared" si="122"/>
        <v>1</v>
      </c>
      <c r="BO336" s="43">
        <v>336</v>
      </c>
    </row>
    <row r="337" spans="1:67" ht="14.4" customHeight="1" x14ac:dyDescent="0.3">
      <c r="A337" s="43" t="str">
        <f t="shared" si="124"/>
        <v>EL CUADRO 19 I</v>
      </c>
      <c r="B337" s="43" t="str">
        <f t="shared" si="124"/>
        <v>FEI</v>
      </c>
      <c r="C337" s="43">
        <f t="shared" si="124"/>
        <v>120</v>
      </c>
      <c r="D337" s="43">
        <f t="shared" si="124"/>
        <v>123.4</v>
      </c>
      <c r="E337" s="43" t="str">
        <f t="shared" si="124"/>
        <v>AD</v>
      </c>
      <c r="F337" s="189" t="s">
        <v>128</v>
      </c>
      <c r="G337" s="189" t="s">
        <v>95</v>
      </c>
      <c r="H337" s="189" t="s">
        <v>96</v>
      </c>
      <c r="I337" s="189" t="s">
        <v>96</v>
      </c>
      <c r="J337" s="189" t="s">
        <v>1074</v>
      </c>
      <c r="K337" s="189" t="s">
        <v>148</v>
      </c>
      <c r="L337" s="189" t="s">
        <v>149</v>
      </c>
      <c r="M337" s="189" t="s">
        <v>1442</v>
      </c>
      <c r="N337" s="189" t="s">
        <v>1162</v>
      </c>
      <c r="O337" s="189"/>
      <c r="P337" s="189" t="s">
        <v>96</v>
      </c>
      <c r="Q337" s="189"/>
      <c r="R337" s="189" t="s">
        <v>96</v>
      </c>
      <c r="S337" s="189" t="s">
        <v>97</v>
      </c>
      <c r="T337" s="189" t="s">
        <v>96</v>
      </c>
      <c r="U337" s="189" t="s">
        <v>3827</v>
      </c>
      <c r="V337" s="189" t="s">
        <v>4348</v>
      </c>
      <c r="W337" s="189"/>
      <c r="X337" s="189" t="s">
        <v>1374</v>
      </c>
      <c r="Y337" s="189" t="s">
        <v>3352</v>
      </c>
      <c r="Z337" s="189" t="s">
        <v>4349</v>
      </c>
      <c r="AA337" s="189"/>
      <c r="AB337" s="189" t="s">
        <v>1216</v>
      </c>
      <c r="AC337" s="189" t="s">
        <v>2997</v>
      </c>
      <c r="AD337" s="189" t="s">
        <v>4350</v>
      </c>
      <c r="AE337" s="189"/>
      <c r="AF337" s="189" t="s">
        <v>2517</v>
      </c>
      <c r="AG337" s="189" t="s">
        <v>4060</v>
      </c>
      <c r="AH337" s="189" t="s">
        <v>4351</v>
      </c>
      <c r="AI337" s="189"/>
      <c r="AJ337" s="189" t="s">
        <v>2319</v>
      </c>
      <c r="AK337" s="189" t="s">
        <v>908</v>
      </c>
      <c r="AL337" s="189" t="s">
        <v>4347</v>
      </c>
      <c r="AM337" s="189"/>
      <c r="AN337" s="189" t="s">
        <v>3478</v>
      </c>
      <c r="AO337" s="189"/>
      <c r="AP337" s="189"/>
      <c r="AQ337" s="189"/>
      <c r="AR337" s="189"/>
      <c r="AS337" s="189"/>
      <c r="AT337" s="189"/>
      <c r="AU337" s="189"/>
      <c r="AV337" s="189"/>
      <c r="AW337" s="189"/>
      <c r="AX337" s="189">
        <v>16.73</v>
      </c>
      <c r="AY337" s="189">
        <v>26552</v>
      </c>
      <c r="AZ337" s="47">
        <f t="shared" si="113"/>
        <v>26552</v>
      </c>
      <c r="BA337" s="47" t="str">
        <f t="shared" si="114"/>
        <v>120/160 AD</v>
      </c>
      <c r="BB337" s="43">
        <f t="shared" si="123"/>
        <v>13</v>
      </c>
      <c r="BC337" s="43" t="str">
        <f t="shared" si="115"/>
        <v>07:22:32</v>
      </c>
      <c r="BD337" s="43">
        <f t="shared" si="116"/>
        <v>140</v>
      </c>
      <c r="BE337" s="48">
        <f t="shared" si="117"/>
        <v>-70.900000000000006</v>
      </c>
      <c r="BF337" s="49">
        <f t="shared" si="118"/>
        <v>192.49999999999997</v>
      </c>
      <c r="BG337" s="43" t="str">
        <f t="shared" si="119"/>
        <v>MANUELA VALENZUELA VARGAS</v>
      </c>
      <c r="BH337" s="43" t="str">
        <f t="shared" si="120"/>
        <v>MANUELA VALENZUELA VARGAS - RABIOSA</v>
      </c>
      <c r="BI337" s="43" t="e">
        <f>VLOOKUP(BG337,Equipos!$A$2:$B$105,2,0)</f>
        <v>#N/A</v>
      </c>
      <c r="BJ337" s="43" t="str">
        <f t="shared" si="121"/>
        <v>06:11:38</v>
      </c>
      <c r="BK337" s="43" t="e">
        <f>VLOOKUP(BG337,'Base Jinetes FEI'!$M$5:$N$341,2,0)</f>
        <v>#N/A</v>
      </c>
      <c r="BL337" s="43" t="e">
        <f>VLOOKUP(BG337,'Base Jinetes FEI'!$M$5:$O$341,3,0)</f>
        <v>#N/A</v>
      </c>
      <c r="BN337" s="43">
        <f t="shared" si="122"/>
        <v>1</v>
      </c>
      <c r="BO337" s="43">
        <v>337</v>
      </c>
    </row>
    <row r="338" spans="1:67" ht="14.4" customHeight="1" x14ac:dyDescent="0.3">
      <c r="A338" s="43" t="str">
        <f t="shared" si="124"/>
        <v>EL CUADRO 19 I</v>
      </c>
      <c r="B338" s="43" t="str">
        <f t="shared" si="124"/>
        <v>FEI</v>
      </c>
      <c r="C338" s="43">
        <f t="shared" si="124"/>
        <v>120</v>
      </c>
      <c r="D338" s="43">
        <f t="shared" si="124"/>
        <v>123.4</v>
      </c>
      <c r="E338" s="43" t="str">
        <f t="shared" si="124"/>
        <v>AD</v>
      </c>
      <c r="F338" s="189" t="s">
        <v>129</v>
      </c>
      <c r="G338" s="189" t="s">
        <v>95</v>
      </c>
      <c r="H338" s="189" t="s">
        <v>96</v>
      </c>
      <c r="I338" s="189" t="s">
        <v>96</v>
      </c>
      <c r="J338" s="189" t="s">
        <v>3548</v>
      </c>
      <c r="K338" s="189" t="s">
        <v>180</v>
      </c>
      <c r="L338" s="189" t="s">
        <v>3549</v>
      </c>
      <c r="M338" s="189"/>
      <c r="N338" s="189" t="s">
        <v>4352</v>
      </c>
      <c r="O338" s="189"/>
      <c r="P338" s="189" t="s">
        <v>96</v>
      </c>
      <c r="Q338" s="189"/>
      <c r="R338" s="189" t="s">
        <v>96</v>
      </c>
      <c r="S338" s="189" t="s">
        <v>97</v>
      </c>
      <c r="T338" s="189" t="s">
        <v>96</v>
      </c>
      <c r="U338" s="189" t="s">
        <v>918</v>
      </c>
      <c r="V338" s="189" t="s">
        <v>4353</v>
      </c>
      <c r="W338" s="189"/>
      <c r="X338" s="189" t="s">
        <v>1198</v>
      </c>
      <c r="Y338" s="189" t="s">
        <v>4354</v>
      </c>
      <c r="Z338" s="189" t="s">
        <v>4355</v>
      </c>
      <c r="AA338" s="189"/>
      <c r="AB338" s="189" t="s">
        <v>1274</v>
      </c>
      <c r="AC338" s="189" t="s">
        <v>1683</v>
      </c>
      <c r="AD338" s="189" t="s">
        <v>4356</v>
      </c>
      <c r="AE338" s="189"/>
      <c r="AF338" s="189" t="s">
        <v>1281</v>
      </c>
      <c r="AG338" s="189" t="s">
        <v>1044</v>
      </c>
      <c r="AH338" s="189" t="s">
        <v>3429</v>
      </c>
      <c r="AI338" s="189"/>
      <c r="AJ338" s="189" t="s">
        <v>2420</v>
      </c>
      <c r="AK338" s="189" t="s">
        <v>1029</v>
      </c>
      <c r="AL338" s="189" t="s">
        <v>4357</v>
      </c>
      <c r="AM338" s="189"/>
      <c r="AN338" s="189" t="s">
        <v>2418</v>
      </c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>
        <v>15.86</v>
      </c>
      <c r="AY338" s="189">
        <v>28005</v>
      </c>
      <c r="AZ338" s="47">
        <f t="shared" si="113"/>
        <v>28005</v>
      </c>
      <c r="BA338" s="47" t="str">
        <f t="shared" si="114"/>
        <v>120/160 AD</v>
      </c>
      <c r="BB338" s="43">
        <f t="shared" si="123"/>
        <v>15</v>
      </c>
      <c r="BC338" s="43" t="str">
        <f t="shared" si="115"/>
        <v>07:46:45</v>
      </c>
      <c r="BD338" s="43">
        <f t="shared" si="116"/>
        <v>130</v>
      </c>
      <c r="BE338" s="48">
        <f t="shared" si="117"/>
        <v>-95.116666666666674</v>
      </c>
      <c r="BF338" s="49">
        <f t="shared" si="118"/>
        <v>158.28333333333333</v>
      </c>
      <c r="BG338" s="43" t="str">
        <f t="shared" si="119"/>
        <v>ANTONIA KIMBER VERGARA</v>
      </c>
      <c r="BH338" s="43" t="str">
        <f t="shared" si="120"/>
        <v>ANTONIA KIMBER VERGARA - PATAGONIA AMEERA</v>
      </c>
      <c r="BI338" s="43" t="e">
        <f>VLOOKUP(BG338,Equipos!$A$2:$B$105,2,0)</f>
        <v>#N/A</v>
      </c>
      <c r="BJ338" s="43" t="str">
        <f t="shared" si="121"/>
        <v>06:11:38</v>
      </c>
      <c r="BK338" s="43" t="e">
        <f>VLOOKUP(BG338,'Base Jinetes FEI'!$M$5:$N$341,2,0)</f>
        <v>#N/A</v>
      </c>
      <c r="BL338" s="43" t="e">
        <f>VLOOKUP(BG338,'Base Jinetes FEI'!$M$5:$O$341,3,0)</f>
        <v>#N/A</v>
      </c>
      <c r="BN338" s="43">
        <f t="shared" si="122"/>
        <v>1</v>
      </c>
      <c r="BO338" s="43">
        <v>338</v>
      </c>
    </row>
    <row r="339" spans="1:67" ht="14.4" customHeight="1" x14ac:dyDescent="0.3">
      <c r="A339" s="43" t="str">
        <f t="shared" si="124"/>
        <v>EL CUADRO 19 I</v>
      </c>
      <c r="B339" s="43" t="str">
        <f t="shared" si="124"/>
        <v>FEI</v>
      </c>
      <c r="C339" s="43">
        <f t="shared" si="124"/>
        <v>120</v>
      </c>
      <c r="D339" s="43">
        <f t="shared" si="124"/>
        <v>123.4</v>
      </c>
      <c r="E339" s="43" t="str">
        <f t="shared" si="124"/>
        <v>AD</v>
      </c>
      <c r="F339" s="189" t="s">
        <v>98</v>
      </c>
      <c r="G339" s="189" t="s">
        <v>95</v>
      </c>
      <c r="H339" s="189" t="s">
        <v>96</v>
      </c>
      <c r="I339" s="189" t="s">
        <v>96</v>
      </c>
      <c r="J339" s="189" t="s">
        <v>1137</v>
      </c>
      <c r="K339" s="189" t="s">
        <v>213</v>
      </c>
      <c r="L339" s="189" t="s">
        <v>214</v>
      </c>
      <c r="M339" s="189" t="s">
        <v>830</v>
      </c>
      <c r="N339" s="189" t="s">
        <v>1249</v>
      </c>
      <c r="O339" s="189"/>
      <c r="P339" s="189" t="s">
        <v>96</v>
      </c>
      <c r="Q339" s="189"/>
      <c r="R339" s="189" t="s">
        <v>96</v>
      </c>
      <c r="S339" s="189" t="s">
        <v>97</v>
      </c>
      <c r="T339" s="189" t="s">
        <v>96</v>
      </c>
      <c r="U339" s="189" t="s">
        <v>640</v>
      </c>
      <c r="V339" s="189" t="s">
        <v>4358</v>
      </c>
      <c r="W339" s="189"/>
      <c r="X339" s="189" t="s">
        <v>4359</v>
      </c>
      <c r="Y339" s="189" t="s">
        <v>4360</v>
      </c>
      <c r="Z339" s="189" t="s">
        <v>4361</v>
      </c>
      <c r="AA339" s="189"/>
      <c r="AB339" s="189" t="s">
        <v>4362</v>
      </c>
      <c r="AC339" s="189" t="s">
        <v>4363</v>
      </c>
      <c r="AD339" s="189" t="s">
        <v>4364</v>
      </c>
      <c r="AE339" s="189"/>
      <c r="AF339" s="189" t="s">
        <v>3481</v>
      </c>
      <c r="AG339" s="189" t="s">
        <v>808</v>
      </c>
      <c r="AH339" s="189" t="s">
        <v>4365</v>
      </c>
      <c r="AI339" s="189"/>
      <c r="AJ339" s="189" t="s">
        <v>4366</v>
      </c>
      <c r="AK339" s="189" t="s">
        <v>2693</v>
      </c>
      <c r="AL339" s="189" t="s">
        <v>4367</v>
      </c>
      <c r="AM339" s="189"/>
      <c r="AN339" s="189" t="s">
        <v>4368</v>
      </c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>
        <v>15.65</v>
      </c>
      <c r="AY339" s="189">
        <v>28385</v>
      </c>
      <c r="AZ339" s="47">
        <f t="shared" si="113"/>
        <v>28385</v>
      </c>
      <c r="BA339" s="47" t="str">
        <f t="shared" si="114"/>
        <v>120/160 AD</v>
      </c>
      <c r="BB339" s="43">
        <f t="shared" si="123"/>
        <v>16</v>
      </c>
      <c r="BC339" s="43" t="str">
        <f t="shared" si="115"/>
        <v>07:53:05</v>
      </c>
      <c r="BD339" s="43">
        <f t="shared" si="116"/>
        <v>125</v>
      </c>
      <c r="BE339" s="48">
        <f t="shared" si="117"/>
        <v>-101.45</v>
      </c>
      <c r="BF339" s="49">
        <f t="shared" si="118"/>
        <v>146.94999999999999</v>
      </c>
      <c r="BG339" s="43" t="str">
        <f t="shared" si="119"/>
        <v>CAROLINE MACKENZIE</v>
      </c>
      <c r="BH339" s="43" t="str">
        <f t="shared" si="120"/>
        <v>CAROLINE MACKENZIE - F.U. CORSO</v>
      </c>
      <c r="BI339" s="43" t="str">
        <f>VLOOKUP(BG339,Equipos!$A$2:$B$105,2,0)</f>
        <v>LA COMPAÑÍA</v>
      </c>
      <c r="BJ339" s="43" t="str">
        <f t="shared" si="121"/>
        <v>06:11:38</v>
      </c>
      <c r="BK339" s="43" t="e">
        <f>VLOOKUP(BG339,'Base Jinetes FEI'!$M$5:$N$341,2,0)</f>
        <v>#N/A</v>
      </c>
      <c r="BL339" s="43" t="e">
        <f>VLOOKUP(BG339,'Base Jinetes FEI'!$M$5:$O$341,3,0)</f>
        <v>#N/A</v>
      </c>
      <c r="BN339" s="43">
        <f t="shared" si="122"/>
        <v>1</v>
      </c>
      <c r="BO339" s="43">
        <v>339</v>
      </c>
    </row>
    <row r="340" spans="1:67" ht="14.4" customHeight="1" x14ac:dyDescent="0.3">
      <c r="A340" s="43" t="str">
        <f t="shared" si="124"/>
        <v>EL CUADRO 19 I</v>
      </c>
      <c r="B340" s="43" t="str">
        <f t="shared" si="124"/>
        <v>FEI</v>
      </c>
      <c r="C340" s="43">
        <f t="shared" si="124"/>
        <v>120</v>
      </c>
      <c r="D340" s="43">
        <f t="shared" si="124"/>
        <v>123.4</v>
      </c>
      <c r="E340" s="43" t="str">
        <f t="shared" si="124"/>
        <v>AD</v>
      </c>
      <c r="F340" s="189" t="s">
        <v>151</v>
      </c>
      <c r="G340" s="189" t="s">
        <v>95</v>
      </c>
      <c r="H340" s="189" t="s">
        <v>96</v>
      </c>
      <c r="I340" s="189" t="s">
        <v>96</v>
      </c>
      <c r="J340" s="189" t="s">
        <v>3562</v>
      </c>
      <c r="K340" s="189" t="s">
        <v>3563</v>
      </c>
      <c r="L340" s="189" t="s">
        <v>3564</v>
      </c>
      <c r="M340" s="189" t="s">
        <v>3565</v>
      </c>
      <c r="N340" s="189" t="s">
        <v>3566</v>
      </c>
      <c r="O340" s="189"/>
      <c r="P340" s="189" t="s">
        <v>96</v>
      </c>
      <c r="Q340" s="189"/>
      <c r="R340" s="189" t="s">
        <v>96</v>
      </c>
      <c r="S340" s="189" t="s">
        <v>97</v>
      </c>
      <c r="T340" s="189" t="s">
        <v>96</v>
      </c>
      <c r="U340" s="189" t="s">
        <v>1667</v>
      </c>
      <c r="V340" s="189" t="s">
        <v>4369</v>
      </c>
      <c r="W340" s="189"/>
      <c r="X340" s="189" t="s">
        <v>4370</v>
      </c>
      <c r="Y340" s="189" t="s">
        <v>4371</v>
      </c>
      <c r="Z340" s="189" t="s">
        <v>4372</v>
      </c>
      <c r="AA340" s="189"/>
      <c r="AB340" s="189" t="s">
        <v>4373</v>
      </c>
      <c r="AC340" s="189" t="s">
        <v>4374</v>
      </c>
      <c r="AD340" s="189" t="s">
        <v>4375</v>
      </c>
      <c r="AE340" s="189"/>
      <c r="AF340" s="189" t="s">
        <v>4376</v>
      </c>
      <c r="AG340" s="189" t="s">
        <v>997</v>
      </c>
      <c r="AH340" s="189" t="s">
        <v>4377</v>
      </c>
      <c r="AI340" s="189"/>
      <c r="AJ340" s="189" t="s">
        <v>4378</v>
      </c>
      <c r="AK340" s="189" t="s">
        <v>554</v>
      </c>
      <c r="AL340" s="189" t="s">
        <v>4379</v>
      </c>
      <c r="AM340" s="189"/>
      <c r="AN340" s="189" t="s">
        <v>1318</v>
      </c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>
        <v>15.65</v>
      </c>
      <c r="AY340" s="189">
        <v>28390</v>
      </c>
      <c r="AZ340" s="47">
        <f t="shared" si="113"/>
        <v>28390</v>
      </c>
      <c r="BA340" s="47" t="str">
        <f t="shared" si="114"/>
        <v>120/160 AD</v>
      </c>
      <c r="BB340" s="43">
        <f t="shared" si="123"/>
        <v>17</v>
      </c>
      <c r="BC340" s="43" t="str">
        <f t="shared" si="115"/>
        <v>07:53:10</v>
      </c>
      <c r="BD340" s="43">
        <f t="shared" si="116"/>
        <v>120</v>
      </c>
      <c r="BE340" s="48">
        <f t="shared" si="117"/>
        <v>-101.53333333333333</v>
      </c>
      <c r="BF340" s="49">
        <f t="shared" si="118"/>
        <v>141.86666666666667</v>
      </c>
      <c r="BG340" s="43" t="str">
        <f t="shared" si="119"/>
        <v>ALVARO LLOMPART GRIMM</v>
      </c>
      <c r="BH340" s="43" t="str">
        <f t="shared" si="120"/>
        <v>ALVARO LLOMPART GRIMM - HLS APOLO</v>
      </c>
      <c r="BI340" s="43" t="e">
        <f>VLOOKUP(BG340,Equipos!$A$2:$B$105,2,0)</f>
        <v>#N/A</v>
      </c>
      <c r="BJ340" s="43" t="str">
        <f t="shared" si="121"/>
        <v>06:11:38</v>
      </c>
      <c r="BK340" s="43" t="e">
        <f>VLOOKUP(BG340,'Base Jinetes FEI'!$M$5:$N$341,2,0)</f>
        <v>#N/A</v>
      </c>
      <c r="BL340" s="43" t="e">
        <f>VLOOKUP(BG340,'Base Jinetes FEI'!$M$5:$O$341,3,0)</f>
        <v>#N/A</v>
      </c>
      <c r="BN340" s="43">
        <f t="shared" si="122"/>
        <v>1</v>
      </c>
      <c r="BO340" s="43">
        <v>340</v>
      </c>
    </row>
    <row r="341" spans="1:67" ht="14.4" customHeight="1" x14ac:dyDescent="0.3">
      <c r="A341" s="43" t="str">
        <f t="shared" si="124"/>
        <v>EL CUADRO 19 I</v>
      </c>
      <c r="B341" s="43" t="str">
        <f t="shared" si="124"/>
        <v>FEI</v>
      </c>
      <c r="C341" s="43">
        <f t="shared" si="124"/>
        <v>120</v>
      </c>
      <c r="D341" s="43">
        <f t="shared" si="124"/>
        <v>123.4</v>
      </c>
      <c r="E341" s="43" t="str">
        <f t="shared" si="124"/>
        <v>AD</v>
      </c>
      <c r="F341" s="189" t="s">
        <v>152</v>
      </c>
      <c r="G341" s="189" t="s">
        <v>95</v>
      </c>
      <c r="H341" s="189" t="s">
        <v>96</v>
      </c>
      <c r="I341" s="189" t="s">
        <v>96</v>
      </c>
      <c r="J341" s="189" t="s">
        <v>1230</v>
      </c>
      <c r="K341" s="189" t="s">
        <v>562</v>
      </c>
      <c r="L341" s="189" t="s">
        <v>563</v>
      </c>
      <c r="M341" s="189" t="s">
        <v>1410</v>
      </c>
      <c r="N341" s="189" t="s">
        <v>787</v>
      </c>
      <c r="O341" s="189"/>
      <c r="P341" s="189" t="s">
        <v>96</v>
      </c>
      <c r="Q341" s="189"/>
      <c r="R341" s="189" t="s">
        <v>96</v>
      </c>
      <c r="S341" s="189" t="s">
        <v>97</v>
      </c>
      <c r="T341" s="189" t="s">
        <v>96</v>
      </c>
      <c r="U341" s="189" t="s">
        <v>4380</v>
      </c>
      <c r="V341" s="189" t="s">
        <v>4381</v>
      </c>
      <c r="W341" s="189"/>
      <c r="X341" s="189" t="s">
        <v>3383</v>
      </c>
      <c r="Y341" s="189" t="s">
        <v>595</v>
      </c>
      <c r="Z341" s="189" t="s">
        <v>4382</v>
      </c>
      <c r="AA341" s="189"/>
      <c r="AB341" s="189" t="s">
        <v>1247</v>
      </c>
      <c r="AC341" s="189" t="s">
        <v>919</v>
      </c>
      <c r="AD341" s="189" t="s">
        <v>4383</v>
      </c>
      <c r="AE341" s="189"/>
      <c r="AF341" s="189" t="s">
        <v>3372</v>
      </c>
      <c r="AG341" s="189" t="s">
        <v>852</v>
      </c>
      <c r="AH341" s="189" t="s">
        <v>4384</v>
      </c>
      <c r="AI341" s="189"/>
      <c r="AJ341" s="189" t="s">
        <v>1354</v>
      </c>
      <c r="AK341" s="189" t="s">
        <v>496</v>
      </c>
      <c r="AL341" s="189" t="s">
        <v>4385</v>
      </c>
      <c r="AM341" s="189"/>
      <c r="AN341" s="189" t="s">
        <v>4386</v>
      </c>
      <c r="AO341" s="189"/>
      <c r="AP341" s="189"/>
      <c r="AQ341" s="189"/>
      <c r="AR341" s="189"/>
      <c r="AS341" s="189"/>
      <c r="AT341" s="189"/>
      <c r="AU341" s="189"/>
      <c r="AV341" s="189"/>
      <c r="AW341" s="189"/>
      <c r="AX341" s="189">
        <v>14.81</v>
      </c>
      <c r="AY341" s="189">
        <v>29989</v>
      </c>
      <c r="AZ341" s="47">
        <f t="shared" si="113"/>
        <v>29989</v>
      </c>
      <c r="BA341" s="47" t="str">
        <f t="shared" si="114"/>
        <v>120/160 AD</v>
      </c>
      <c r="BB341" s="43">
        <f t="shared" si="123"/>
        <v>18</v>
      </c>
      <c r="BC341" s="43" t="str">
        <f t="shared" si="115"/>
        <v>08:19:49</v>
      </c>
      <c r="BD341" s="43">
        <f t="shared" si="116"/>
        <v>115</v>
      </c>
      <c r="BE341" s="48">
        <f t="shared" si="117"/>
        <v>-128.18333333333334</v>
      </c>
      <c r="BF341" s="49">
        <f t="shared" si="118"/>
        <v>123.39999986000001</v>
      </c>
      <c r="BG341" s="43" t="str">
        <f t="shared" si="119"/>
        <v>TARA ANNE GREASLEY</v>
      </c>
      <c r="BH341" s="43" t="str">
        <f t="shared" si="120"/>
        <v>TARA ANNE GREASLEY - MC TANGO</v>
      </c>
      <c r="BI341" s="43" t="e">
        <f>VLOOKUP(BG341,Equipos!$A$2:$B$105,2,0)</f>
        <v>#N/A</v>
      </c>
      <c r="BJ341" s="43" t="str">
        <f t="shared" si="121"/>
        <v>06:11:38</v>
      </c>
      <c r="BK341" s="43" t="e">
        <f>VLOOKUP(BG341,'Base Jinetes FEI'!$M$5:$N$341,2,0)</f>
        <v>#N/A</v>
      </c>
      <c r="BL341" s="43" t="e">
        <f>VLOOKUP(BG341,'Base Jinetes FEI'!$M$5:$O$341,3,0)</f>
        <v>#N/A</v>
      </c>
      <c r="BN341" s="43">
        <f t="shared" si="122"/>
        <v>1</v>
      </c>
      <c r="BO341" s="43">
        <v>341</v>
      </c>
    </row>
    <row r="342" spans="1:67" ht="14.4" customHeight="1" x14ac:dyDescent="0.3">
      <c r="A342" s="43" t="str">
        <f t="shared" si="124"/>
        <v>EL CUADRO 19 I</v>
      </c>
      <c r="B342" s="43" t="str">
        <f t="shared" si="124"/>
        <v>FEI</v>
      </c>
      <c r="C342" s="43">
        <f t="shared" si="124"/>
        <v>120</v>
      </c>
      <c r="D342" s="43">
        <f t="shared" si="124"/>
        <v>123.4</v>
      </c>
      <c r="E342" s="43" t="str">
        <f t="shared" si="124"/>
        <v>AD</v>
      </c>
      <c r="F342" s="189" t="s">
        <v>153</v>
      </c>
      <c r="G342" s="189" t="s">
        <v>105</v>
      </c>
      <c r="H342" s="189" t="s">
        <v>96</v>
      </c>
      <c r="I342" s="189" t="s">
        <v>96</v>
      </c>
      <c r="J342" s="189" t="s">
        <v>2262</v>
      </c>
      <c r="K342" s="189" t="s">
        <v>510</v>
      </c>
      <c r="L342" s="189" t="s">
        <v>2263</v>
      </c>
      <c r="M342" s="189" t="s">
        <v>710</v>
      </c>
      <c r="N342" s="189" t="s">
        <v>711</v>
      </c>
      <c r="O342" s="189"/>
      <c r="P342" s="189" t="s">
        <v>96</v>
      </c>
      <c r="Q342" s="189"/>
      <c r="R342" s="189" t="s">
        <v>96</v>
      </c>
      <c r="S342" s="189" t="s">
        <v>2249</v>
      </c>
      <c r="T342" s="189" t="s">
        <v>96</v>
      </c>
      <c r="U342" s="189" t="s">
        <v>3673</v>
      </c>
      <c r="V342" s="189" t="s">
        <v>4387</v>
      </c>
      <c r="W342" s="189"/>
      <c r="X342" s="189" t="s">
        <v>1564</v>
      </c>
      <c r="Y342" s="189" t="s">
        <v>2879</v>
      </c>
      <c r="Z342" s="189" t="s">
        <v>4388</v>
      </c>
      <c r="AA342" s="189"/>
      <c r="AB342" s="189" t="s">
        <v>2243</v>
      </c>
      <c r="AC342" s="189" t="s">
        <v>934</v>
      </c>
      <c r="AD342" s="189" t="s">
        <v>4389</v>
      </c>
      <c r="AE342" s="189"/>
      <c r="AF342" s="189" t="s">
        <v>1208</v>
      </c>
      <c r="AG342" s="189" t="s">
        <v>4390</v>
      </c>
      <c r="AH342" s="189" t="s">
        <v>4391</v>
      </c>
      <c r="AI342" s="189"/>
      <c r="AJ342" s="189" t="s">
        <v>3329</v>
      </c>
      <c r="AK342" s="189" t="s">
        <v>4392</v>
      </c>
      <c r="AL342" s="189" t="s">
        <v>4393</v>
      </c>
      <c r="AM342" s="189" t="s">
        <v>266</v>
      </c>
      <c r="AN342" s="189" t="s">
        <v>2254</v>
      </c>
      <c r="AO342" s="189"/>
      <c r="AP342" s="189"/>
      <c r="AQ342" s="189"/>
      <c r="AR342" s="189"/>
      <c r="AS342" s="189"/>
      <c r="AT342" s="189"/>
      <c r="AU342" s="189"/>
      <c r="AV342" s="189"/>
      <c r="AW342" s="189"/>
      <c r="AX342" s="189">
        <v>15.69</v>
      </c>
      <c r="AY342" s="189">
        <v>28321</v>
      </c>
      <c r="AZ342" s="47" t="str">
        <f t="shared" si="113"/>
        <v>NA</v>
      </c>
      <c r="BA342" s="47" t="str">
        <f t="shared" si="114"/>
        <v>120/160 AD</v>
      </c>
      <c r="BB342" s="43" t="str">
        <f t="shared" si="123"/>
        <v>NA</v>
      </c>
      <c r="BC342" s="43" t="str">
        <f t="shared" si="115"/>
        <v>NA</v>
      </c>
      <c r="BD342" s="43">
        <f t="shared" si="116"/>
        <v>0</v>
      </c>
      <c r="BE342" s="48" t="e">
        <f t="shared" si="117"/>
        <v>#VALUE!</v>
      </c>
      <c r="BF342" s="49">
        <f t="shared" si="118"/>
        <v>0</v>
      </c>
      <c r="BG342" s="43" t="str">
        <f t="shared" si="119"/>
        <v>HECTOR ALMEIDA AYALA</v>
      </c>
      <c r="BH342" s="43" t="str">
        <f t="shared" si="120"/>
        <v>HECTOR ALMEIDA AYALA - CL JACARTA</v>
      </c>
      <c r="BI342" s="43" t="e">
        <f>VLOOKUP(BG342,Equipos!$A$2:$B$105,2,0)</f>
        <v>#N/A</v>
      </c>
      <c r="BJ342" s="43" t="str">
        <f t="shared" si="121"/>
        <v>06:11:38</v>
      </c>
      <c r="BK342" s="43" t="e">
        <f>VLOOKUP(BG342,'Base Jinetes FEI'!$M$5:$N$341,2,0)</f>
        <v>#N/A</v>
      </c>
      <c r="BL342" s="43" t="e">
        <f>VLOOKUP(BG342,'Base Jinetes FEI'!$M$5:$O$341,3,0)</f>
        <v>#N/A</v>
      </c>
      <c r="BN342" s="43">
        <f t="shared" si="122"/>
        <v>0</v>
      </c>
      <c r="BO342" s="43">
        <v>342</v>
      </c>
    </row>
    <row r="343" spans="1:67" ht="14.4" customHeight="1" x14ac:dyDescent="0.3">
      <c r="A343" s="43" t="str">
        <f t="shared" si="124"/>
        <v>EL CUADRO 19 I</v>
      </c>
      <c r="B343" s="43" t="str">
        <f t="shared" si="124"/>
        <v>FEI</v>
      </c>
      <c r="C343" s="43">
        <f t="shared" si="124"/>
        <v>120</v>
      </c>
      <c r="D343" s="43">
        <f t="shared" si="124"/>
        <v>123.4</v>
      </c>
      <c r="E343" s="43" t="str">
        <f t="shared" si="124"/>
        <v>AD</v>
      </c>
      <c r="F343" s="189" t="s">
        <v>108</v>
      </c>
      <c r="G343" s="189" t="s">
        <v>105</v>
      </c>
      <c r="H343" s="189" t="s">
        <v>96</v>
      </c>
      <c r="I343" s="189" t="s">
        <v>96</v>
      </c>
      <c r="J343" s="189" t="s">
        <v>1065</v>
      </c>
      <c r="K343" s="189" t="s">
        <v>445</v>
      </c>
      <c r="L343" s="189" t="s">
        <v>342</v>
      </c>
      <c r="M343" s="189" t="s">
        <v>4394</v>
      </c>
      <c r="N343" s="189" t="s">
        <v>4395</v>
      </c>
      <c r="O343" s="189"/>
      <c r="P343" s="189" t="s">
        <v>96</v>
      </c>
      <c r="Q343" s="189"/>
      <c r="R343" s="189" t="s">
        <v>96</v>
      </c>
      <c r="S343" s="189" t="s">
        <v>97</v>
      </c>
      <c r="T343" s="189" t="s">
        <v>96</v>
      </c>
      <c r="U343" s="189" t="s">
        <v>2657</v>
      </c>
      <c r="V343" s="189" t="s">
        <v>4396</v>
      </c>
      <c r="W343" s="189"/>
      <c r="X343" s="189" t="s">
        <v>4397</v>
      </c>
      <c r="Y343" s="189" t="s">
        <v>4398</v>
      </c>
      <c r="Z343" s="189" t="s">
        <v>4399</v>
      </c>
      <c r="AA343" s="189"/>
      <c r="AB343" s="189" t="s">
        <v>4400</v>
      </c>
      <c r="AC343" s="189" t="s">
        <v>4401</v>
      </c>
      <c r="AD343" s="189" t="s">
        <v>303</v>
      </c>
      <c r="AE343" s="189"/>
      <c r="AF343" s="189" t="s">
        <v>4402</v>
      </c>
      <c r="AG343" s="189" t="s">
        <v>4403</v>
      </c>
      <c r="AH343" s="189" t="s">
        <v>4404</v>
      </c>
      <c r="AI343" s="189" t="s">
        <v>266</v>
      </c>
      <c r="AJ343" s="189" t="s">
        <v>1210</v>
      </c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>
        <v>18.75</v>
      </c>
      <c r="AY343" s="189">
        <v>19703</v>
      </c>
      <c r="AZ343" s="47" t="str">
        <f t="shared" si="113"/>
        <v>NA</v>
      </c>
      <c r="BA343" s="47" t="str">
        <f t="shared" si="114"/>
        <v>120/160 AD</v>
      </c>
      <c r="BB343" s="43" t="str">
        <f t="shared" si="123"/>
        <v>NA</v>
      </c>
      <c r="BC343" s="43" t="str">
        <f t="shared" si="115"/>
        <v>NA</v>
      </c>
      <c r="BD343" s="43">
        <f t="shared" si="116"/>
        <v>0</v>
      </c>
      <c r="BE343" s="48" t="e">
        <f t="shared" si="117"/>
        <v>#VALUE!</v>
      </c>
      <c r="BF343" s="49">
        <f t="shared" si="118"/>
        <v>0</v>
      </c>
      <c r="BG343" s="43" t="str">
        <f t="shared" si="119"/>
        <v>MARTIN GARCIA LAZO</v>
      </c>
      <c r="BH343" s="43" t="str">
        <f t="shared" si="120"/>
        <v>MARTIN GARCIA LAZO - CAL FLAMING DRAHK</v>
      </c>
      <c r="BI343" s="43" t="str">
        <f>VLOOKUP(BG343,Equipos!$A$2:$B$105,2,0)</f>
        <v>EL MOLINO A</v>
      </c>
      <c r="BJ343" s="43" t="str">
        <f t="shared" si="121"/>
        <v>06:11:38</v>
      </c>
      <c r="BK343" s="43" t="e">
        <f>VLOOKUP(BG343,'Base Jinetes FEI'!$M$5:$N$341,2,0)</f>
        <v>#N/A</v>
      </c>
      <c r="BL343" s="43" t="e">
        <f>VLOOKUP(BG343,'Base Jinetes FEI'!$M$5:$O$341,3,0)</f>
        <v>#N/A</v>
      </c>
      <c r="BN343" s="43">
        <f t="shared" si="122"/>
        <v>0</v>
      </c>
      <c r="BO343" s="43">
        <v>343</v>
      </c>
    </row>
    <row r="344" spans="1:67" ht="14.4" customHeight="1" x14ac:dyDescent="0.3">
      <c r="A344" s="43" t="str">
        <f t="shared" si="124"/>
        <v>EL CUADRO 19 I</v>
      </c>
      <c r="B344" s="43" t="str">
        <f t="shared" si="124"/>
        <v>FEI</v>
      </c>
      <c r="C344" s="43">
        <f t="shared" si="124"/>
        <v>120</v>
      </c>
      <c r="D344" s="43">
        <f t="shared" si="124"/>
        <v>123.4</v>
      </c>
      <c r="E344" s="43" t="str">
        <f t="shared" si="124"/>
        <v>AD</v>
      </c>
      <c r="F344" s="189" t="s">
        <v>154</v>
      </c>
      <c r="G344" s="189" t="s">
        <v>105</v>
      </c>
      <c r="H344" s="189" t="s">
        <v>96</v>
      </c>
      <c r="I344" s="189" t="s">
        <v>96</v>
      </c>
      <c r="J344" s="189" t="s">
        <v>1089</v>
      </c>
      <c r="K344" s="189" t="s">
        <v>120</v>
      </c>
      <c r="L344" s="189" t="s">
        <v>121</v>
      </c>
      <c r="M344" s="189" t="s">
        <v>4405</v>
      </c>
      <c r="N344" s="189" t="s">
        <v>4406</v>
      </c>
      <c r="O344" s="189"/>
      <c r="P344" s="189" t="s">
        <v>96</v>
      </c>
      <c r="Q344" s="189"/>
      <c r="R344" s="189" t="s">
        <v>96</v>
      </c>
      <c r="S344" s="189" t="s">
        <v>97</v>
      </c>
      <c r="T344" s="189" t="s">
        <v>96</v>
      </c>
      <c r="U344" s="189" t="s">
        <v>580</v>
      </c>
      <c r="V344" s="189" t="s">
        <v>4407</v>
      </c>
      <c r="W344" s="189"/>
      <c r="X344" s="189" t="s">
        <v>1218</v>
      </c>
      <c r="Y344" s="189" t="s">
        <v>4408</v>
      </c>
      <c r="Z344" s="189" t="s">
        <v>4409</v>
      </c>
      <c r="AA344" s="189"/>
      <c r="AB344" s="189" t="s">
        <v>2517</v>
      </c>
      <c r="AC344" s="189" t="s">
        <v>861</v>
      </c>
      <c r="AD344" s="189" t="s">
        <v>4410</v>
      </c>
      <c r="AE344" s="189"/>
      <c r="AF344" s="189" t="s">
        <v>1420</v>
      </c>
      <c r="AG344" s="189" t="s">
        <v>4411</v>
      </c>
      <c r="AH344" s="189" t="s">
        <v>4412</v>
      </c>
      <c r="AI344" s="189" t="s">
        <v>266</v>
      </c>
      <c r="AJ344" s="189" t="s">
        <v>1226</v>
      </c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>
        <v>17.45</v>
      </c>
      <c r="AY344" s="189">
        <v>21165</v>
      </c>
      <c r="AZ344" s="47" t="str">
        <f t="shared" si="113"/>
        <v>NA</v>
      </c>
      <c r="BA344" s="47" t="str">
        <f t="shared" si="114"/>
        <v>120/160 AD</v>
      </c>
      <c r="BB344" s="43" t="str">
        <f t="shared" si="123"/>
        <v>NA</v>
      </c>
      <c r="BC344" s="43" t="str">
        <f t="shared" si="115"/>
        <v>NA</v>
      </c>
      <c r="BD344" s="43">
        <f t="shared" si="116"/>
        <v>0</v>
      </c>
      <c r="BE344" s="48" t="e">
        <f t="shared" si="117"/>
        <v>#VALUE!</v>
      </c>
      <c r="BF344" s="49">
        <f t="shared" si="118"/>
        <v>0</v>
      </c>
      <c r="BG344" s="43" t="str">
        <f t="shared" si="119"/>
        <v>ANDRE ALVAREZ</v>
      </c>
      <c r="BH344" s="43" t="str">
        <f t="shared" si="120"/>
        <v>ANDRE ALVAREZ - HLS PAMPA 69</v>
      </c>
      <c r="BI344" s="43" t="e">
        <f>VLOOKUP(BG344,Equipos!$A$2:$B$105,2,0)</f>
        <v>#N/A</v>
      </c>
      <c r="BJ344" s="43" t="str">
        <f t="shared" si="121"/>
        <v>06:11:38</v>
      </c>
      <c r="BK344" s="43" t="e">
        <f>VLOOKUP(BG344,'Base Jinetes FEI'!$M$5:$N$341,2,0)</f>
        <v>#N/A</v>
      </c>
      <c r="BL344" s="43" t="e">
        <f>VLOOKUP(BG344,'Base Jinetes FEI'!$M$5:$O$341,3,0)</f>
        <v>#N/A</v>
      </c>
      <c r="BN344" s="43">
        <f t="shared" si="122"/>
        <v>0</v>
      </c>
      <c r="BO344" s="43">
        <v>344</v>
      </c>
    </row>
    <row r="345" spans="1:67" ht="14.4" customHeight="1" x14ac:dyDescent="0.3">
      <c r="A345" s="43" t="str">
        <f t="shared" si="124"/>
        <v>EL CUADRO 19 I</v>
      </c>
      <c r="B345" s="43" t="str">
        <f t="shared" si="124"/>
        <v>FEI</v>
      </c>
      <c r="C345" s="43">
        <f t="shared" si="124"/>
        <v>120</v>
      </c>
      <c r="D345" s="43">
        <f t="shared" si="124"/>
        <v>123.4</v>
      </c>
      <c r="E345" s="43" t="str">
        <f t="shared" si="124"/>
        <v>AD</v>
      </c>
      <c r="F345" s="189" t="s">
        <v>155</v>
      </c>
      <c r="G345" s="189" t="s">
        <v>105</v>
      </c>
      <c r="H345" s="189" t="s">
        <v>96</v>
      </c>
      <c r="I345" s="189" t="s">
        <v>96</v>
      </c>
      <c r="J345" s="189" t="s">
        <v>1422</v>
      </c>
      <c r="K345" s="189" t="s">
        <v>138</v>
      </c>
      <c r="L345" s="189" t="s">
        <v>1423</v>
      </c>
      <c r="M345" s="189" t="s">
        <v>348</v>
      </c>
      <c r="N345" s="189" t="s">
        <v>349</v>
      </c>
      <c r="O345" s="189"/>
      <c r="P345" s="189" t="s">
        <v>96</v>
      </c>
      <c r="Q345" s="189"/>
      <c r="R345" s="189" t="s">
        <v>96</v>
      </c>
      <c r="S345" s="189" t="s">
        <v>97</v>
      </c>
      <c r="T345" s="189" t="s">
        <v>96</v>
      </c>
      <c r="U345" s="189" t="s">
        <v>4413</v>
      </c>
      <c r="V345" s="189" t="s">
        <v>4414</v>
      </c>
      <c r="W345" s="189"/>
      <c r="X345" s="189" t="s">
        <v>1263</v>
      </c>
      <c r="Y345" s="189" t="s">
        <v>4415</v>
      </c>
      <c r="Z345" s="189" t="s">
        <v>4416</v>
      </c>
      <c r="AA345" s="189"/>
      <c r="AB345" s="189" t="s">
        <v>4417</v>
      </c>
      <c r="AC345" s="189" t="s">
        <v>1884</v>
      </c>
      <c r="AD345" s="189" t="s">
        <v>4418</v>
      </c>
      <c r="AE345" s="189"/>
      <c r="AF345" s="189" t="s">
        <v>4419</v>
      </c>
      <c r="AG345" s="189" t="s">
        <v>809</v>
      </c>
      <c r="AH345" s="189" t="s">
        <v>4420</v>
      </c>
      <c r="AI345" s="189" t="s">
        <v>266</v>
      </c>
      <c r="AJ345" s="189" t="s">
        <v>2330</v>
      </c>
      <c r="AK345" s="189"/>
      <c r="AL345" s="189"/>
      <c r="AM345" s="189"/>
      <c r="AN345" s="189"/>
      <c r="AO345" s="189"/>
      <c r="AP345" s="189"/>
      <c r="AQ345" s="189"/>
      <c r="AR345" s="189"/>
      <c r="AS345" s="189"/>
      <c r="AT345" s="189"/>
      <c r="AU345" s="189"/>
      <c r="AV345" s="189"/>
      <c r="AW345" s="189"/>
      <c r="AX345" s="189">
        <v>16.71</v>
      </c>
      <c r="AY345" s="189">
        <v>22100</v>
      </c>
      <c r="AZ345" s="47" t="str">
        <f t="shared" si="113"/>
        <v>NA</v>
      </c>
      <c r="BA345" s="47" t="str">
        <f t="shared" si="114"/>
        <v>120/160 AD</v>
      </c>
      <c r="BB345" s="43" t="str">
        <f t="shared" si="123"/>
        <v>NA</v>
      </c>
      <c r="BC345" s="43" t="str">
        <f t="shared" si="115"/>
        <v>NA</v>
      </c>
      <c r="BD345" s="43">
        <f t="shared" si="116"/>
        <v>0</v>
      </c>
      <c r="BE345" s="48" t="e">
        <f t="shared" si="117"/>
        <v>#VALUE!</v>
      </c>
      <c r="BF345" s="49">
        <f t="shared" si="118"/>
        <v>0</v>
      </c>
      <c r="BG345" s="43" t="str">
        <f t="shared" si="119"/>
        <v>CRISTOBAL BELTRAMIN</v>
      </c>
      <c r="BH345" s="43" t="str">
        <f t="shared" si="120"/>
        <v>CRISTOBAL BELTRAMIN - CANTINERO</v>
      </c>
      <c r="BI345" s="43" t="e">
        <f>VLOOKUP(BG345,Equipos!$A$2:$B$105,2,0)</f>
        <v>#N/A</v>
      </c>
      <c r="BJ345" s="43" t="str">
        <f t="shared" si="121"/>
        <v>06:11:38</v>
      </c>
      <c r="BK345" s="43" t="e">
        <f>VLOOKUP(BG345,'Base Jinetes FEI'!$M$5:$N$341,2,0)</f>
        <v>#N/A</v>
      </c>
      <c r="BL345" s="43" t="e">
        <f>VLOOKUP(BG345,'Base Jinetes FEI'!$M$5:$O$341,3,0)</f>
        <v>#N/A</v>
      </c>
      <c r="BN345" s="43">
        <f t="shared" si="122"/>
        <v>0</v>
      </c>
      <c r="BO345" s="43">
        <v>345</v>
      </c>
    </row>
    <row r="346" spans="1:67" ht="14.4" customHeight="1" x14ac:dyDescent="0.3">
      <c r="A346" s="43" t="str">
        <f t="shared" si="124"/>
        <v>EL CUADRO 19 I</v>
      </c>
      <c r="B346" s="43" t="str">
        <f t="shared" si="124"/>
        <v>FEI</v>
      </c>
      <c r="C346" s="43">
        <f t="shared" si="124"/>
        <v>120</v>
      </c>
      <c r="D346" s="43">
        <f t="shared" si="124"/>
        <v>123.4</v>
      </c>
      <c r="E346" s="43" t="str">
        <f t="shared" si="124"/>
        <v>AD</v>
      </c>
      <c r="F346" s="189" t="s">
        <v>156</v>
      </c>
      <c r="G346" s="189" t="s">
        <v>105</v>
      </c>
      <c r="H346" s="189" t="s">
        <v>96</v>
      </c>
      <c r="I346" s="189" t="s">
        <v>96</v>
      </c>
      <c r="J346" s="189" t="s">
        <v>1068</v>
      </c>
      <c r="K346" s="189" t="s">
        <v>638</v>
      </c>
      <c r="L346" s="189" t="s">
        <v>421</v>
      </c>
      <c r="M346" s="189" t="s">
        <v>1882</v>
      </c>
      <c r="N346" s="189" t="s">
        <v>422</v>
      </c>
      <c r="O346" s="189"/>
      <c r="P346" s="189" t="s">
        <v>96</v>
      </c>
      <c r="Q346" s="189"/>
      <c r="R346" s="189" t="s">
        <v>96</v>
      </c>
      <c r="S346" s="189" t="s">
        <v>97</v>
      </c>
      <c r="T346" s="189" t="s">
        <v>96</v>
      </c>
      <c r="U346" s="189" t="s">
        <v>3385</v>
      </c>
      <c r="V346" s="189" t="s">
        <v>4421</v>
      </c>
      <c r="W346" s="189"/>
      <c r="X346" s="189" t="s">
        <v>3372</v>
      </c>
      <c r="Y346" s="189" t="s">
        <v>4422</v>
      </c>
      <c r="Z346" s="189" t="s">
        <v>4423</v>
      </c>
      <c r="AA346" s="189"/>
      <c r="AB346" s="189" t="s">
        <v>2311</v>
      </c>
      <c r="AC346" s="189" t="s">
        <v>656</v>
      </c>
      <c r="AD346" s="189" t="s">
        <v>4424</v>
      </c>
      <c r="AE346" s="189"/>
      <c r="AF346" s="189" t="s">
        <v>3492</v>
      </c>
      <c r="AG346" s="189" t="s">
        <v>4425</v>
      </c>
      <c r="AH346" s="189" t="s">
        <v>4426</v>
      </c>
      <c r="AI346" s="189" t="s">
        <v>266</v>
      </c>
      <c r="AJ346" s="189" t="s">
        <v>2254</v>
      </c>
      <c r="AK346" s="189"/>
      <c r="AL346" s="189"/>
      <c r="AM346" s="189"/>
      <c r="AN346" s="189"/>
      <c r="AO346" s="189"/>
      <c r="AP346" s="189"/>
      <c r="AQ346" s="189"/>
      <c r="AR346" s="189"/>
      <c r="AS346" s="189"/>
      <c r="AT346" s="189"/>
      <c r="AU346" s="189"/>
      <c r="AV346" s="189"/>
      <c r="AW346" s="189"/>
      <c r="AX346" s="189">
        <v>16.63</v>
      </c>
      <c r="AY346" s="189">
        <v>22211</v>
      </c>
      <c r="AZ346" s="47" t="str">
        <f t="shared" si="113"/>
        <v>NA</v>
      </c>
      <c r="BA346" s="47" t="str">
        <f t="shared" si="114"/>
        <v>120/160 AD</v>
      </c>
      <c r="BB346" s="43" t="str">
        <f t="shared" si="123"/>
        <v>NA</v>
      </c>
      <c r="BC346" s="43" t="str">
        <f t="shared" si="115"/>
        <v>NA</v>
      </c>
      <c r="BD346" s="43">
        <f t="shared" si="116"/>
        <v>0</v>
      </c>
      <c r="BE346" s="48" t="e">
        <f t="shared" si="117"/>
        <v>#VALUE!</v>
      </c>
      <c r="BF346" s="49">
        <f t="shared" si="118"/>
        <v>0</v>
      </c>
      <c r="BG346" s="43" t="str">
        <f t="shared" si="119"/>
        <v>SEBASTIAN SALINAS</v>
      </c>
      <c r="BH346" s="43" t="str">
        <f t="shared" si="120"/>
        <v>SEBASTIAN SALINAS - HF BATAL</v>
      </c>
      <c r="BI346" s="43" t="e">
        <f>VLOOKUP(BG346,Equipos!$A$2:$B$105,2,0)</f>
        <v>#N/A</v>
      </c>
      <c r="BJ346" s="43" t="str">
        <f t="shared" si="121"/>
        <v>06:11:38</v>
      </c>
      <c r="BK346" s="43" t="e">
        <f>VLOOKUP(BG346,'Base Jinetes FEI'!$M$5:$N$341,2,0)</f>
        <v>#N/A</v>
      </c>
      <c r="BL346" s="43" t="e">
        <f>VLOOKUP(BG346,'Base Jinetes FEI'!$M$5:$O$341,3,0)</f>
        <v>#N/A</v>
      </c>
      <c r="BN346" s="43">
        <f t="shared" si="122"/>
        <v>0</v>
      </c>
      <c r="BO346" s="43">
        <v>346</v>
      </c>
    </row>
    <row r="347" spans="1:67" ht="14.4" customHeight="1" x14ac:dyDescent="0.3">
      <c r="A347" s="43" t="str">
        <f t="shared" si="124"/>
        <v>EL CUADRO 19 I</v>
      </c>
      <c r="B347" s="43" t="str">
        <f t="shared" si="124"/>
        <v>FEI</v>
      </c>
      <c r="C347" s="43">
        <f t="shared" si="124"/>
        <v>120</v>
      </c>
      <c r="D347" s="43">
        <f t="shared" si="124"/>
        <v>123.4</v>
      </c>
      <c r="E347" s="43" t="str">
        <f t="shared" si="124"/>
        <v>AD</v>
      </c>
      <c r="F347" s="189" t="s">
        <v>134</v>
      </c>
      <c r="G347" s="189" t="s">
        <v>105</v>
      </c>
      <c r="H347" s="189" t="s">
        <v>96</v>
      </c>
      <c r="I347" s="189" t="s">
        <v>96</v>
      </c>
      <c r="J347" s="189" t="s">
        <v>4427</v>
      </c>
      <c r="K347" s="189" t="s">
        <v>111</v>
      </c>
      <c r="L347" s="189" t="s">
        <v>374</v>
      </c>
      <c r="M347" s="189"/>
      <c r="N347" s="189" t="s">
        <v>4428</v>
      </c>
      <c r="O347" s="189"/>
      <c r="P347" s="189" t="s">
        <v>96</v>
      </c>
      <c r="Q347" s="189"/>
      <c r="R347" s="189" t="s">
        <v>96</v>
      </c>
      <c r="S347" s="189" t="s">
        <v>97</v>
      </c>
      <c r="T347" s="189" t="s">
        <v>96</v>
      </c>
      <c r="U347" s="189" t="s">
        <v>1049</v>
      </c>
      <c r="V347" s="189" t="s">
        <v>4429</v>
      </c>
      <c r="W347" s="189"/>
      <c r="X347" s="189" t="s">
        <v>3427</v>
      </c>
      <c r="Y347" s="189" t="s">
        <v>4430</v>
      </c>
      <c r="Z347" s="189" t="s">
        <v>4431</v>
      </c>
      <c r="AA347" s="189" t="s">
        <v>163</v>
      </c>
      <c r="AB347" s="189" t="s">
        <v>2196</v>
      </c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>
        <v>17.41</v>
      </c>
      <c r="AY347" s="189">
        <v>10606</v>
      </c>
      <c r="AZ347" s="47" t="str">
        <f t="shared" si="113"/>
        <v>NA</v>
      </c>
      <c r="BA347" s="47" t="str">
        <f t="shared" si="114"/>
        <v>120/160 AD</v>
      </c>
      <c r="BB347" s="43" t="str">
        <f t="shared" si="123"/>
        <v>NA</v>
      </c>
      <c r="BC347" s="43" t="str">
        <f t="shared" si="115"/>
        <v>NA</v>
      </c>
      <c r="BD347" s="43">
        <f t="shared" si="116"/>
        <v>0</v>
      </c>
      <c r="BE347" s="48" t="e">
        <f t="shared" si="117"/>
        <v>#VALUE!</v>
      </c>
      <c r="BF347" s="49">
        <f t="shared" si="118"/>
        <v>0</v>
      </c>
      <c r="BG347" s="43" t="str">
        <f t="shared" si="119"/>
        <v>CATALINA LLORENS CLARK</v>
      </c>
      <c r="BH347" s="43" t="str">
        <f t="shared" si="120"/>
        <v>CATALINA LLORENS CLARK - LUNA 1</v>
      </c>
      <c r="BI347" s="43" t="str">
        <f>VLOOKUP(BG347,Equipos!$A$2:$B$105,2,0)</f>
        <v>SANDEK 1</v>
      </c>
      <c r="BJ347" s="43" t="str">
        <f>BJ348</f>
        <v>06:11:38</v>
      </c>
      <c r="BK347" s="43" t="e">
        <f>VLOOKUP(BG347,'Base Jinetes FEI'!$M$5:$N$341,2,0)</f>
        <v>#N/A</v>
      </c>
      <c r="BL347" s="43" t="e">
        <f>VLOOKUP(BG347,'Base Jinetes FEI'!$M$5:$O$341,3,0)</f>
        <v>#N/A</v>
      </c>
      <c r="BN347" s="43">
        <f t="shared" si="122"/>
        <v>0</v>
      </c>
      <c r="BO347" s="43">
        <v>347</v>
      </c>
    </row>
    <row r="348" spans="1:67" ht="14.4" customHeight="1" x14ac:dyDescent="0.3">
      <c r="A348" s="43" t="str">
        <f t="shared" si="124"/>
        <v>EL CUADRO 19 I</v>
      </c>
      <c r="B348" s="43" t="str">
        <f t="shared" si="124"/>
        <v>FEI</v>
      </c>
      <c r="C348" s="43">
        <f t="shared" si="124"/>
        <v>120</v>
      </c>
      <c r="D348" s="43">
        <f t="shared" si="124"/>
        <v>123.4</v>
      </c>
      <c r="E348" s="43" t="s">
        <v>52</v>
      </c>
      <c r="F348" s="190" t="s">
        <v>106</v>
      </c>
      <c r="G348" s="190" t="s">
        <v>95</v>
      </c>
      <c r="H348" s="190" t="s">
        <v>96</v>
      </c>
      <c r="I348" s="190" t="s">
        <v>96</v>
      </c>
      <c r="J348" s="190" t="s">
        <v>1516</v>
      </c>
      <c r="K348" s="190" t="s">
        <v>970</v>
      </c>
      <c r="L348" s="190" t="s">
        <v>382</v>
      </c>
      <c r="M348" s="190" t="s">
        <v>1517</v>
      </c>
      <c r="N348" s="190" t="s">
        <v>1518</v>
      </c>
      <c r="O348" s="190"/>
      <c r="P348" s="190" t="s">
        <v>96</v>
      </c>
      <c r="Q348" s="190"/>
      <c r="R348" s="190" t="s">
        <v>96</v>
      </c>
      <c r="S348" s="190" t="s">
        <v>97</v>
      </c>
      <c r="T348" s="190" t="s">
        <v>96</v>
      </c>
      <c r="U348" s="190" t="s">
        <v>806</v>
      </c>
      <c r="V348" s="190" t="s">
        <v>4432</v>
      </c>
      <c r="W348" s="190"/>
      <c r="X348" s="190" t="s">
        <v>4433</v>
      </c>
      <c r="Y348" s="190" t="s">
        <v>4434</v>
      </c>
      <c r="Z348" s="190" t="s">
        <v>4435</v>
      </c>
      <c r="AA348" s="190"/>
      <c r="AB348" s="190" t="s">
        <v>4436</v>
      </c>
      <c r="AC348" s="190" t="s">
        <v>4371</v>
      </c>
      <c r="AD348" s="190" t="s">
        <v>4437</v>
      </c>
      <c r="AE348" s="190"/>
      <c r="AF348" s="190" t="s">
        <v>2392</v>
      </c>
      <c r="AG348" s="190" t="s">
        <v>4438</v>
      </c>
      <c r="AH348" s="190" t="s">
        <v>4439</v>
      </c>
      <c r="AI348" s="190"/>
      <c r="AJ348" s="190" t="s">
        <v>1374</v>
      </c>
      <c r="AK348" s="190" t="s">
        <v>4440</v>
      </c>
      <c r="AL348" s="190" t="s">
        <v>4441</v>
      </c>
      <c r="AM348" s="190"/>
      <c r="AN348" s="190" t="s">
        <v>4442</v>
      </c>
      <c r="AO348" s="190"/>
      <c r="AP348" s="190"/>
      <c r="AQ348" s="190"/>
      <c r="AR348" s="190"/>
      <c r="AS348" s="190"/>
      <c r="AT348" s="190"/>
      <c r="AU348" s="190"/>
      <c r="AV348" s="190"/>
      <c r="AW348" s="190"/>
      <c r="AX348" s="190">
        <v>19.920000000000002</v>
      </c>
      <c r="AY348" s="190">
        <v>22298</v>
      </c>
      <c r="AZ348" s="47">
        <f t="shared" si="113"/>
        <v>22298</v>
      </c>
      <c r="BA348" s="47" t="str">
        <f t="shared" si="114"/>
        <v>120/160 YR</v>
      </c>
      <c r="BB348" s="43">
        <f t="shared" si="123"/>
        <v>1</v>
      </c>
      <c r="BC348" s="43" t="str">
        <f t="shared" si="115"/>
        <v>06:11:38</v>
      </c>
      <c r="BD348" s="43">
        <f t="shared" si="116"/>
        <v>200</v>
      </c>
      <c r="BE348" s="48">
        <f t="shared" si="117"/>
        <v>0</v>
      </c>
      <c r="BF348" s="49">
        <f t="shared" si="118"/>
        <v>323.39999999999998</v>
      </c>
      <c r="BG348" s="43" t="str">
        <f t="shared" si="119"/>
        <v>MICAELA TORRES HORTA</v>
      </c>
      <c r="BH348" s="43" t="str">
        <f t="shared" si="120"/>
        <v>MICAELA TORRES HORTA - MARENGO ITATA</v>
      </c>
      <c r="BI348" s="43" t="e">
        <f>VLOOKUP(BG348,Equipos!$A$2:$B$105,2,0)</f>
        <v>#N/A</v>
      </c>
      <c r="BJ348" s="43" t="str">
        <f t="shared" ref="BJ348:BJ391" si="125">IF(BB348=1,BC348,BJ347)</f>
        <v>06:11:38</v>
      </c>
      <c r="BK348" s="43" t="e">
        <f>VLOOKUP(BG348,'Base Jinetes FEI'!$M$5:$N$341,2,0)</f>
        <v>#N/A</v>
      </c>
      <c r="BL348" s="43" t="e">
        <f>VLOOKUP(BG348,'Base Jinetes FEI'!$M$5:$O$341,3,0)</f>
        <v>#N/A</v>
      </c>
      <c r="BN348" s="43">
        <f t="shared" si="122"/>
        <v>1</v>
      </c>
      <c r="BO348" s="43">
        <v>348</v>
      </c>
    </row>
    <row r="349" spans="1:67" ht="14.4" customHeight="1" x14ac:dyDescent="0.3">
      <c r="A349" s="43" t="str">
        <f t="shared" si="124"/>
        <v>EL CUADRO 19 I</v>
      </c>
      <c r="B349" s="43" t="str">
        <f t="shared" si="124"/>
        <v>FEI</v>
      </c>
      <c r="C349" s="43">
        <f t="shared" si="124"/>
        <v>120</v>
      </c>
      <c r="D349" s="43">
        <f t="shared" si="124"/>
        <v>123.4</v>
      </c>
      <c r="E349" s="43" t="str">
        <f t="shared" si="124"/>
        <v>YR</v>
      </c>
      <c r="F349" s="190" t="s">
        <v>107</v>
      </c>
      <c r="G349" s="190" t="s">
        <v>95</v>
      </c>
      <c r="H349" s="190" t="s">
        <v>96</v>
      </c>
      <c r="I349" s="190" t="s">
        <v>96</v>
      </c>
      <c r="J349" s="190" t="s">
        <v>1083</v>
      </c>
      <c r="K349" s="190" t="s">
        <v>138</v>
      </c>
      <c r="L349" s="190" t="s">
        <v>139</v>
      </c>
      <c r="M349" s="190" t="s">
        <v>2980</v>
      </c>
      <c r="N349" s="190" t="s">
        <v>2981</v>
      </c>
      <c r="O349" s="190"/>
      <c r="P349" s="190" t="s">
        <v>96</v>
      </c>
      <c r="Q349" s="190"/>
      <c r="R349" s="190" t="s">
        <v>96</v>
      </c>
      <c r="S349" s="190" t="s">
        <v>97</v>
      </c>
      <c r="T349" s="190" t="s">
        <v>96</v>
      </c>
      <c r="U349" s="190" t="s">
        <v>969</v>
      </c>
      <c r="V349" s="190" t="s">
        <v>4443</v>
      </c>
      <c r="W349" s="190"/>
      <c r="X349" s="190" t="s">
        <v>4444</v>
      </c>
      <c r="Y349" s="190" t="s">
        <v>3442</v>
      </c>
      <c r="Z349" s="190" t="s">
        <v>4445</v>
      </c>
      <c r="AA349" s="190"/>
      <c r="AB349" s="190" t="s">
        <v>4446</v>
      </c>
      <c r="AC349" s="190" t="s">
        <v>3343</v>
      </c>
      <c r="AD349" s="190" t="s">
        <v>4447</v>
      </c>
      <c r="AE349" s="190"/>
      <c r="AF349" s="190" t="s">
        <v>3414</v>
      </c>
      <c r="AG349" s="190" t="s">
        <v>663</v>
      </c>
      <c r="AH349" s="190" t="s">
        <v>1646</v>
      </c>
      <c r="AI349" s="190"/>
      <c r="AJ349" s="190" t="s">
        <v>1372</v>
      </c>
      <c r="AK349" s="190" t="s">
        <v>4448</v>
      </c>
      <c r="AL349" s="190" t="s">
        <v>4449</v>
      </c>
      <c r="AM349" s="190"/>
      <c r="AN349" s="190" t="s">
        <v>4450</v>
      </c>
      <c r="AO349" s="190"/>
      <c r="AP349" s="190"/>
      <c r="AQ349" s="190"/>
      <c r="AR349" s="190"/>
      <c r="AS349" s="190"/>
      <c r="AT349" s="190"/>
      <c r="AU349" s="190"/>
      <c r="AV349" s="190"/>
      <c r="AW349" s="190"/>
      <c r="AX349" s="190">
        <v>19.66</v>
      </c>
      <c r="AY349" s="190">
        <v>22599</v>
      </c>
      <c r="AZ349" s="47">
        <f t="shared" si="113"/>
        <v>22599</v>
      </c>
      <c r="BA349" s="47" t="str">
        <f t="shared" si="114"/>
        <v>120/160 YR</v>
      </c>
      <c r="BB349" s="43">
        <f t="shared" si="123"/>
        <v>5</v>
      </c>
      <c r="BC349" s="43" t="str">
        <f t="shared" si="115"/>
        <v>06:16:39</v>
      </c>
      <c r="BD349" s="43">
        <f t="shared" si="116"/>
        <v>180</v>
      </c>
      <c r="BE349" s="48">
        <f t="shared" si="117"/>
        <v>-5.0166666666666666</v>
      </c>
      <c r="BF349" s="49">
        <f t="shared" si="118"/>
        <v>298.38333333333333</v>
      </c>
      <c r="BG349" s="43" t="str">
        <f t="shared" si="119"/>
        <v>CRISTOBAL LARRAIN ARJONA</v>
      </c>
      <c r="BH349" s="43" t="str">
        <f t="shared" si="120"/>
        <v>CRISTOBAL LARRAIN ARJONA - SI PADME</v>
      </c>
      <c r="BI349" s="43" t="str">
        <f>VLOOKUP(BG349,Equipos!$A$2:$B$105,2,0)</f>
        <v>EL QUILLAY</v>
      </c>
      <c r="BJ349" s="43" t="str">
        <f t="shared" si="125"/>
        <v>06:11:38</v>
      </c>
      <c r="BK349" s="43" t="e">
        <f>VLOOKUP(BG349,'Base Jinetes FEI'!$M$5:$N$341,2,0)</f>
        <v>#N/A</v>
      </c>
      <c r="BL349" s="43" t="e">
        <f>VLOOKUP(BG349,'Base Jinetes FEI'!$M$5:$O$341,3,0)</f>
        <v>#N/A</v>
      </c>
      <c r="BN349" s="43">
        <f t="shared" si="122"/>
        <v>1</v>
      </c>
      <c r="BO349" s="43">
        <v>349</v>
      </c>
    </row>
    <row r="350" spans="1:67" ht="14.4" customHeight="1" x14ac:dyDescent="0.3">
      <c r="A350" s="43" t="str">
        <f t="shared" si="124"/>
        <v>EL CUADRO 19 I</v>
      </c>
      <c r="B350" s="43" t="str">
        <f t="shared" si="124"/>
        <v>FEI</v>
      </c>
      <c r="C350" s="43">
        <f t="shared" si="124"/>
        <v>120</v>
      </c>
      <c r="D350" s="43">
        <f t="shared" si="124"/>
        <v>123.4</v>
      </c>
      <c r="E350" s="43" t="str">
        <f t="shared" si="124"/>
        <v>YR</v>
      </c>
      <c r="F350" s="190" t="s">
        <v>109</v>
      </c>
      <c r="G350" s="190" t="s">
        <v>95</v>
      </c>
      <c r="H350" s="190" t="s">
        <v>96</v>
      </c>
      <c r="I350" s="190" t="s">
        <v>96</v>
      </c>
      <c r="J350" s="190" t="s">
        <v>1142</v>
      </c>
      <c r="K350" s="190" t="s">
        <v>1370</v>
      </c>
      <c r="L350" s="190" t="s">
        <v>185</v>
      </c>
      <c r="M350" s="190" t="s">
        <v>4451</v>
      </c>
      <c r="N350" s="190" t="s">
        <v>4452</v>
      </c>
      <c r="O350" s="190"/>
      <c r="P350" s="190" t="s">
        <v>96</v>
      </c>
      <c r="Q350" s="190"/>
      <c r="R350" s="190" t="s">
        <v>96</v>
      </c>
      <c r="S350" s="190" t="s">
        <v>97</v>
      </c>
      <c r="T350" s="190" t="s">
        <v>96</v>
      </c>
      <c r="U350" s="190" t="s">
        <v>519</v>
      </c>
      <c r="V350" s="190" t="s">
        <v>4453</v>
      </c>
      <c r="W350" s="190"/>
      <c r="X350" s="190" t="s">
        <v>4454</v>
      </c>
      <c r="Y350" s="190" t="s">
        <v>4455</v>
      </c>
      <c r="Z350" s="190" t="s">
        <v>4456</v>
      </c>
      <c r="AA350" s="190"/>
      <c r="AB350" s="190" t="s">
        <v>4402</v>
      </c>
      <c r="AC350" s="190" t="s">
        <v>3883</v>
      </c>
      <c r="AD350" s="190" t="s">
        <v>4457</v>
      </c>
      <c r="AE350" s="190"/>
      <c r="AF350" s="190" t="s">
        <v>1201</v>
      </c>
      <c r="AG350" s="190" t="s">
        <v>975</v>
      </c>
      <c r="AH350" s="190" t="s">
        <v>4458</v>
      </c>
      <c r="AI350" s="190"/>
      <c r="AJ350" s="190" t="s">
        <v>4459</v>
      </c>
      <c r="AK350" s="190" t="s">
        <v>4460</v>
      </c>
      <c r="AL350" s="190" t="s">
        <v>4461</v>
      </c>
      <c r="AM350" s="190"/>
      <c r="AN350" s="190" t="s">
        <v>4462</v>
      </c>
      <c r="AO350" s="190"/>
      <c r="AP350" s="190"/>
      <c r="AQ350" s="190"/>
      <c r="AR350" s="190"/>
      <c r="AS350" s="190"/>
      <c r="AT350" s="190"/>
      <c r="AU350" s="190"/>
      <c r="AV350" s="190"/>
      <c r="AW350" s="190"/>
      <c r="AX350" s="190">
        <v>19.64</v>
      </c>
      <c r="AY350" s="190">
        <v>22618</v>
      </c>
      <c r="AZ350" s="47">
        <f t="shared" si="113"/>
        <v>22618</v>
      </c>
      <c r="BA350" s="47" t="str">
        <f t="shared" si="114"/>
        <v>120/160 YR</v>
      </c>
      <c r="BB350" s="43">
        <f t="shared" si="123"/>
        <v>6</v>
      </c>
      <c r="BC350" s="43" t="str">
        <f t="shared" si="115"/>
        <v>06:16:58</v>
      </c>
      <c r="BD350" s="43">
        <f t="shared" si="116"/>
        <v>175</v>
      </c>
      <c r="BE350" s="48">
        <f t="shared" si="117"/>
        <v>-5.333333333333333</v>
      </c>
      <c r="BF350" s="49">
        <f t="shared" si="118"/>
        <v>293.06666666666666</v>
      </c>
      <c r="BG350" s="43" t="str">
        <f t="shared" si="119"/>
        <v>PEDRO TOMAS VARELA CERDA</v>
      </c>
      <c r="BH350" s="43" t="str">
        <f t="shared" si="120"/>
        <v>PEDRO TOMAS VARELA CERDA - BACO</v>
      </c>
      <c r="BI350" s="43" t="str">
        <f>VLOOKUP(BG350,Equipos!$A$2:$B$105,2,0)</f>
        <v>EL MOLINO B</v>
      </c>
      <c r="BJ350" s="43" t="str">
        <f t="shared" si="125"/>
        <v>06:11:38</v>
      </c>
      <c r="BK350" s="43" t="e">
        <f>VLOOKUP(BG350,'Base Jinetes FEI'!$M$5:$N$341,2,0)</f>
        <v>#N/A</v>
      </c>
      <c r="BL350" s="43" t="e">
        <f>VLOOKUP(BG350,'Base Jinetes FEI'!$M$5:$O$341,3,0)</f>
        <v>#N/A</v>
      </c>
      <c r="BN350" s="43">
        <f t="shared" si="122"/>
        <v>1</v>
      </c>
      <c r="BO350" s="43">
        <v>350</v>
      </c>
    </row>
    <row r="351" spans="1:67" ht="14.4" customHeight="1" x14ac:dyDescent="0.3">
      <c r="A351" s="43" t="str">
        <f t="shared" si="124"/>
        <v>EL CUADRO 19 I</v>
      </c>
      <c r="B351" s="43" t="str">
        <f t="shared" si="124"/>
        <v>FEI</v>
      </c>
      <c r="C351" s="43">
        <f t="shared" si="124"/>
        <v>120</v>
      </c>
      <c r="D351" s="43">
        <f t="shared" si="124"/>
        <v>123.4</v>
      </c>
      <c r="E351" s="43" t="str">
        <f t="shared" si="124"/>
        <v>YR</v>
      </c>
      <c r="F351" s="190" t="s">
        <v>110</v>
      </c>
      <c r="G351" s="190" t="s">
        <v>95</v>
      </c>
      <c r="H351" s="190" t="s">
        <v>96</v>
      </c>
      <c r="I351" s="190" t="s">
        <v>96</v>
      </c>
      <c r="J351" s="190" t="s">
        <v>1541</v>
      </c>
      <c r="K351" s="190" t="s">
        <v>216</v>
      </c>
      <c r="L351" s="190" t="s">
        <v>217</v>
      </c>
      <c r="M351" s="190" t="s">
        <v>1542</v>
      </c>
      <c r="N351" s="190" t="s">
        <v>446</v>
      </c>
      <c r="O351" s="190"/>
      <c r="P351" s="190" t="s">
        <v>96</v>
      </c>
      <c r="Q351" s="190"/>
      <c r="R351" s="190" t="s">
        <v>96</v>
      </c>
      <c r="S351" s="190" t="s">
        <v>97</v>
      </c>
      <c r="T351" s="190" t="s">
        <v>96</v>
      </c>
      <c r="U351" s="190" t="s">
        <v>2709</v>
      </c>
      <c r="V351" s="190" t="s">
        <v>4463</v>
      </c>
      <c r="W351" s="190"/>
      <c r="X351" s="190" t="s">
        <v>4464</v>
      </c>
      <c r="Y351" s="190" t="s">
        <v>3343</v>
      </c>
      <c r="Z351" s="190" t="s">
        <v>4465</v>
      </c>
      <c r="AA351" s="190"/>
      <c r="AB351" s="190" t="s">
        <v>2350</v>
      </c>
      <c r="AC351" s="190" t="s">
        <v>4060</v>
      </c>
      <c r="AD351" s="190" t="s">
        <v>4466</v>
      </c>
      <c r="AE351" s="190"/>
      <c r="AF351" s="190" t="s">
        <v>4467</v>
      </c>
      <c r="AG351" s="190" t="s">
        <v>589</v>
      </c>
      <c r="AH351" s="190" t="s">
        <v>4468</v>
      </c>
      <c r="AI351" s="190"/>
      <c r="AJ351" s="190" t="s">
        <v>2362</v>
      </c>
      <c r="AK351" s="190" t="s">
        <v>788</v>
      </c>
      <c r="AL351" s="190" t="s">
        <v>4469</v>
      </c>
      <c r="AM351" s="190"/>
      <c r="AN351" s="190" t="s">
        <v>3372</v>
      </c>
      <c r="AO351" s="190"/>
      <c r="AP351" s="190"/>
      <c r="AQ351" s="190"/>
      <c r="AR351" s="190"/>
      <c r="AS351" s="190"/>
      <c r="AT351" s="190"/>
      <c r="AU351" s="190"/>
      <c r="AV351" s="190"/>
      <c r="AW351" s="190"/>
      <c r="AX351" s="190">
        <v>16.329999999999998</v>
      </c>
      <c r="AY351" s="190">
        <v>27201</v>
      </c>
      <c r="AZ351" s="47">
        <f t="shared" si="113"/>
        <v>27201</v>
      </c>
      <c r="BA351" s="47" t="str">
        <f t="shared" si="114"/>
        <v>120/160 YR</v>
      </c>
      <c r="BB351" s="43">
        <f t="shared" si="123"/>
        <v>14</v>
      </c>
      <c r="BC351" s="43" t="str">
        <f t="shared" si="115"/>
        <v>07:33:21</v>
      </c>
      <c r="BD351" s="43">
        <f t="shared" si="116"/>
        <v>135</v>
      </c>
      <c r="BE351" s="48">
        <f t="shared" si="117"/>
        <v>-81.716666666666669</v>
      </c>
      <c r="BF351" s="49">
        <f t="shared" si="118"/>
        <v>176.68333333333331</v>
      </c>
      <c r="BG351" s="43" t="str">
        <f t="shared" si="119"/>
        <v>EMILIA PATTERSON</v>
      </c>
      <c r="BH351" s="43" t="str">
        <f t="shared" si="120"/>
        <v>EMILIA PATTERSON - SEMBLANZA</v>
      </c>
      <c r="BI351" s="43" t="str">
        <f>VLOOKUP(BG351,Equipos!$A$2:$B$105,2,0)</f>
        <v>RINCONADA A</v>
      </c>
      <c r="BJ351" s="43" t="str">
        <f t="shared" si="125"/>
        <v>06:11:38</v>
      </c>
      <c r="BK351" s="43" t="e">
        <f>VLOOKUP(BG351,'Base Jinetes FEI'!$M$5:$N$341,2,0)</f>
        <v>#N/A</v>
      </c>
      <c r="BL351" s="43" t="e">
        <f>VLOOKUP(BG351,'Base Jinetes FEI'!$M$5:$O$341,3,0)</f>
        <v>#N/A</v>
      </c>
      <c r="BN351" s="43">
        <f t="shared" si="122"/>
        <v>1</v>
      </c>
      <c r="BO351" s="43">
        <v>351</v>
      </c>
    </row>
    <row r="352" spans="1:67" ht="14.4" customHeight="1" x14ac:dyDescent="0.3">
      <c r="A352" s="43" t="str">
        <f t="shared" si="124"/>
        <v>EL CUADRO 19 I</v>
      </c>
      <c r="B352" s="43" t="str">
        <f t="shared" si="124"/>
        <v>FEI</v>
      </c>
      <c r="C352" s="43">
        <f t="shared" si="124"/>
        <v>120</v>
      </c>
      <c r="D352" s="43">
        <f t="shared" si="124"/>
        <v>123.4</v>
      </c>
      <c r="E352" s="43" t="str">
        <f t="shared" si="124"/>
        <v>YR</v>
      </c>
      <c r="F352" s="190" t="s">
        <v>117</v>
      </c>
      <c r="G352" s="190" t="s">
        <v>95</v>
      </c>
      <c r="H352" s="190" t="s">
        <v>96</v>
      </c>
      <c r="I352" s="190" t="s">
        <v>96</v>
      </c>
      <c r="J352" s="190" t="s">
        <v>1524</v>
      </c>
      <c r="K352" s="190" t="s">
        <v>452</v>
      </c>
      <c r="L352" s="190" t="s">
        <v>453</v>
      </c>
      <c r="M352" s="190" t="s">
        <v>1525</v>
      </c>
      <c r="N352" s="190" t="s">
        <v>801</v>
      </c>
      <c r="O352" s="190"/>
      <c r="P352" s="190" t="s">
        <v>96</v>
      </c>
      <c r="Q352" s="190"/>
      <c r="R352" s="190" t="s">
        <v>96</v>
      </c>
      <c r="S352" s="190" t="s">
        <v>1526</v>
      </c>
      <c r="T352" s="190" t="s">
        <v>96</v>
      </c>
      <c r="U352" s="190" t="s">
        <v>1667</v>
      </c>
      <c r="V352" s="190" t="s">
        <v>4470</v>
      </c>
      <c r="W352" s="190"/>
      <c r="X352" s="190" t="s">
        <v>4471</v>
      </c>
      <c r="Y352" s="190" t="s">
        <v>3982</v>
      </c>
      <c r="Z352" s="190" t="s">
        <v>4472</v>
      </c>
      <c r="AA352" s="190"/>
      <c r="AB352" s="190" t="s">
        <v>2199</v>
      </c>
      <c r="AC352" s="190" t="s">
        <v>947</v>
      </c>
      <c r="AD352" s="190" t="s">
        <v>4473</v>
      </c>
      <c r="AE352" s="190"/>
      <c r="AF352" s="190" t="s">
        <v>4474</v>
      </c>
      <c r="AG352" s="190" t="s">
        <v>4475</v>
      </c>
      <c r="AH352" s="190" t="s">
        <v>4476</v>
      </c>
      <c r="AI352" s="190"/>
      <c r="AJ352" s="190" t="s">
        <v>4477</v>
      </c>
      <c r="AK352" s="190" t="s">
        <v>972</v>
      </c>
      <c r="AL352" s="190" t="s">
        <v>4478</v>
      </c>
      <c r="AM352" s="190"/>
      <c r="AN352" s="190" t="s">
        <v>4479</v>
      </c>
      <c r="AO352" s="190"/>
      <c r="AP352" s="190"/>
      <c r="AQ352" s="190"/>
      <c r="AR352" s="190"/>
      <c r="AS352" s="190"/>
      <c r="AT352" s="190"/>
      <c r="AU352" s="190"/>
      <c r="AV352" s="190"/>
      <c r="AW352" s="190"/>
      <c r="AX352" s="190">
        <v>14.79</v>
      </c>
      <c r="AY352" s="190">
        <v>30046</v>
      </c>
      <c r="AZ352" s="47">
        <f t="shared" si="113"/>
        <v>30046</v>
      </c>
      <c r="BA352" s="47" t="str">
        <f t="shared" si="114"/>
        <v>120/160 YR</v>
      </c>
      <c r="BB352" s="43">
        <f t="shared" si="123"/>
        <v>19</v>
      </c>
      <c r="BC352" s="43" t="str">
        <f t="shared" si="115"/>
        <v>08:20:46</v>
      </c>
      <c r="BD352" s="43">
        <f t="shared" si="116"/>
        <v>110</v>
      </c>
      <c r="BE352" s="48">
        <f t="shared" si="117"/>
        <v>-129.13333333333333</v>
      </c>
      <c r="BF352" s="49">
        <f t="shared" si="118"/>
        <v>123.39999995000001</v>
      </c>
      <c r="BG352" s="43" t="str">
        <f t="shared" si="119"/>
        <v>WILLIAM GREASLEY MAKAI</v>
      </c>
      <c r="BH352" s="43" t="str">
        <f t="shared" si="120"/>
        <v>WILLIAM GREASLEY MAKAI - MC BELLACO</v>
      </c>
      <c r="BI352" s="43" t="e">
        <f>VLOOKUP(BG352,Equipos!$A$2:$B$105,2,0)</f>
        <v>#N/A</v>
      </c>
      <c r="BJ352" s="43" t="str">
        <f t="shared" si="125"/>
        <v>06:11:38</v>
      </c>
      <c r="BK352" s="43" t="e">
        <f>VLOOKUP(BG352,'Base Jinetes FEI'!$M$5:$N$341,2,0)</f>
        <v>#N/A</v>
      </c>
      <c r="BL352" s="43" t="e">
        <f>VLOOKUP(BG352,'Base Jinetes FEI'!$M$5:$O$341,3,0)</f>
        <v>#N/A</v>
      </c>
      <c r="BN352" s="43">
        <f t="shared" si="122"/>
        <v>1</v>
      </c>
      <c r="BO352" s="43">
        <v>352</v>
      </c>
    </row>
    <row r="353" spans="1:67" ht="14.4" customHeight="1" x14ac:dyDescent="0.3">
      <c r="A353" s="43" t="str">
        <f t="shared" si="124"/>
        <v>EL CUADRO 19 I</v>
      </c>
      <c r="B353" s="43" t="str">
        <f t="shared" si="124"/>
        <v>FEI</v>
      </c>
      <c r="C353" s="43">
        <f t="shared" si="124"/>
        <v>120</v>
      </c>
      <c r="D353" s="43">
        <f t="shared" si="124"/>
        <v>123.4</v>
      </c>
      <c r="E353" s="43" t="str">
        <f t="shared" si="124"/>
        <v>YR</v>
      </c>
      <c r="F353" s="190" t="s">
        <v>122</v>
      </c>
      <c r="G353" s="190" t="s">
        <v>105</v>
      </c>
      <c r="H353" s="190" t="s">
        <v>96</v>
      </c>
      <c r="I353" s="190" t="s">
        <v>96</v>
      </c>
      <c r="J353" s="190" t="s">
        <v>1078</v>
      </c>
      <c r="K353" s="190" t="s">
        <v>192</v>
      </c>
      <c r="L353" s="190" t="s">
        <v>142</v>
      </c>
      <c r="M353" s="190" t="s">
        <v>4480</v>
      </c>
      <c r="N353" s="190" t="s">
        <v>4481</v>
      </c>
      <c r="O353" s="190"/>
      <c r="P353" s="190" t="s">
        <v>96</v>
      </c>
      <c r="Q353" s="190"/>
      <c r="R353" s="190" t="s">
        <v>96</v>
      </c>
      <c r="S353" s="190" t="s">
        <v>97</v>
      </c>
      <c r="T353" s="190" t="s">
        <v>96</v>
      </c>
      <c r="U353" s="190" t="s">
        <v>4482</v>
      </c>
      <c r="V353" s="190" t="s">
        <v>4483</v>
      </c>
      <c r="W353" s="190"/>
      <c r="X353" s="190" t="s">
        <v>3338</v>
      </c>
      <c r="Y353" s="190" t="s">
        <v>4455</v>
      </c>
      <c r="Z353" s="190" t="s">
        <v>4456</v>
      </c>
      <c r="AA353" s="190"/>
      <c r="AB353" s="190" t="s">
        <v>4484</v>
      </c>
      <c r="AC353" s="190" t="s">
        <v>663</v>
      </c>
      <c r="AD353" s="190" t="s">
        <v>4485</v>
      </c>
      <c r="AE353" s="190"/>
      <c r="AF353" s="190" t="s">
        <v>4486</v>
      </c>
      <c r="AG353" s="190" t="s">
        <v>4411</v>
      </c>
      <c r="AH353" s="190" t="s">
        <v>4412</v>
      </c>
      <c r="AI353" s="190"/>
      <c r="AJ353" s="190" t="s">
        <v>4386</v>
      </c>
      <c r="AK353" s="190" t="s">
        <v>4487</v>
      </c>
      <c r="AL353" s="190" t="s">
        <v>4488</v>
      </c>
      <c r="AM353" s="190" t="s">
        <v>266</v>
      </c>
      <c r="AN353" s="190" t="s">
        <v>4489</v>
      </c>
      <c r="AO353" s="190"/>
      <c r="AP353" s="190"/>
      <c r="AQ353" s="190"/>
      <c r="AR353" s="190"/>
      <c r="AS353" s="190"/>
      <c r="AT353" s="190"/>
      <c r="AU353" s="190"/>
      <c r="AV353" s="190"/>
      <c r="AW353" s="190"/>
      <c r="AX353" s="190">
        <v>19.66</v>
      </c>
      <c r="AY353" s="190">
        <v>22594</v>
      </c>
      <c r="AZ353" s="47" t="str">
        <f t="shared" si="113"/>
        <v>NA</v>
      </c>
      <c r="BA353" s="47" t="str">
        <f t="shared" si="114"/>
        <v>120/160 YR</v>
      </c>
      <c r="BB353" s="43" t="str">
        <f t="shared" si="123"/>
        <v>NA</v>
      </c>
      <c r="BC353" s="43" t="str">
        <f t="shared" si="115"/>
        <v>NA</v>
      </c>
      <c r="BD353" s="43">
        <f t="shared" si="116"/>
        <v>0</v>
      </c>
      <c r="BE353" s="48" t="e">
        <f t="shared" si="117"/>
        <v>#VALUE!</v>
      </c>
      <c r="BF353" s="49">
        <f t="shared" si="118"/>
        <v>0</v>
      </c>
      <c r="BG353" s="43" t="str">
        <f t="shared" si="119"/>
        <v>BORJA MAYOL</v>
      </c>
      <c r="BH353" s="43" t="str">
        <f t="shared" si="120"/>
        <v>BORJA MAYOL - ALTAMIRA VENTARRON</v>
      </c>
      <c r="BI353" s="43" t="e">
        <f>VLOOKUP(BG353,Equipos!$A$2:$B$105,2,0)</f>
        <v>#N/A</v>
      </c>
      <c r="BJ353" s="43" t="str">
        <f t="shared" si="125"/>
        <v>06:11:38</v>
      </c>
      <c r="BK353" s="43" t="e">
        <f>VLOOKUP(BG353,'Base Jinetes FEI'!$M$5:$N$341,2,0)</f>
        <v>#N/A</v>
      </c>
      <c r="BL353" s="43" t="e">
        <f>VLOOKUP(BG353,'Base Jinetes FEI'!$M$5:$O$341,3,0)</f>
        <v>#N/A</v>
      </c>
      <c r="BN353" s="43">
        <f t="shared" si="122"/>
        <v>0</v>
      </c>
      <c r="BO353" s="43">
        <v>353</v>
      </c>
    </row>
    <row r="354" spans="1:67" ht="14.4" customHeight="1" x14ac:dyDescent="0.3">
      <c r="A354" s="43" t="str">
        <f t="shared" si="124"/>
        <v>EL CUADRO 19 I</v>
      </c>
      <c r="B354" s="43" t="str">
        <f t="shared" si="124"/>
        <v>FEI</v>
      </c>
      <c r="C354" s="43">
        <f t="shared" si="124"/>
        <v>120</v>
      </c>
      <c r="D354" s="43">
        <f t="shared" si="124"/>
        <v>123.4</v>
      </c>
      <c r="E354" s="43" t="str">
        <f t="shared" si="124"/>
        <v>YR</v>
      </c>
      <c r="F354" s="190" t="s">
        <v>123</v>
      </c>
      <c r="G354" s="190" t="s">
        <v>105</v>
      </c>
      <c r="H354" s="190" t="s">
        <v>96</v>
      </c>
      <c r="I354" s="190" t="s">
        <v>96</v>
      </c>
      <c r="J354" s="190" t="s">
        <v>1076</v>
      </c>
      <c r="K354" s="190" t="s">
        <v>141</v>
      </c>
      <c r="L354" s="190" t="s">
        <v>1352</v>
      </c>
      <c r="M354" s="190"/>
      <c r="N354" s="190" t="s">
        <v>4490</v>
      </c>
      <c r="O354" s="190"/>
      <c r="P354" s="190" t="s">
        <v>96</v>
      </c>
      <c r="Q354" s="190"/>
      <c r="R354" s="190" t="s">
        <v>96</v>
      </c>
      <c r="S354" s="190" t="s">
        <v>97</v>
      </c>
      <c r="T354" s="190" t="s">
        <v>96</v>
      </c>
      <c r="U354" s="190" t="s">
        <v>2665</v>
      </c>
      <c r="V354" s="190" t="s">
        <v>4491</v>
      </c>
      <c r="W354" s="190"/>
      <c r="X354" s="190" t="s">
        <v>4265</v>
      </c>
      <c r="Y354" s="190" t="s">
        <v>623</v>
      </c>
      <c r="Z354" s="190" t="s">
        <v>4492</v>
      </c>
      <c r="AA354" s="190"/>
      <c r="AB354" s="190" t="s">
        <v>2300</v>
      </c>
      <c r="AC354" s="190" t="s">
        <v>640</v>
      </c>
      <c r="AD354" s="190" t="s">
        <v>4493</v>
      </c>
      <c r="AE354" s="190"/>
      <c r="AF354" s="190" t="s">
        <v>4494</v>
      </c>
      <c r="AG354" s="190" t="s">
        <v>3982</v>
      </c>
      <c r="AH354" s="190" t="s">
        <v>3102</v>
      </c>
      <c r="AI354" s="190" t="s">
        <v>266</v>
      </c>
      <c r="AJ354" s="190" t="s">
        <v>2377</v>
      </c>
      <c r="AK354" s="190"/>
      <c r="AL354" s="190"/>
      <c r="AM354" s="190"/>
      <c r="AN354" s="190"/>
      <c r="AO354" s="190"/>
      <c r="AP354" s="190"/>
      <c r="AQ354" s="190"/>
      <c r="AR354" s="190"/>
      <c r="AS354" s="190"/>
      <c r="AT354" s="190"/>
      <c r="AU354" s="190"/>
      <c r="AV354" s="190"/>
      <c r="AW354" s="190"/>
      <c r="AX354" s="190">
        <v>15.41</v>
      </c>
      <c r="AY354" s="190">
        <v>23971</v>
      </c>
      <c r="AZ354" s="47" t="str">
        <f t="shared" si="113"/>
        <v>NA</v>
      </c>
      <c r="BA354" s="47" t="str">
        <f t="shared" si="114"/>
        <v>120/160 YR</v>
      </c>
      <c r="BB354" s="43" t="str">
        <f t="shared" si="123"/>
        <v>NA</v>
      </c>
      <c r="BC354" s="43" t="str">
        <f t="shared" si="115"/>
        <v>NA</v>
      </c>
      <c r="BD354" s="43">
        <f t="shared" si="116"/>
        <v>0</v>
      </c>
      <c r="BE354" s="48" t="e">
        <f t="shared" si="117"/>
        <v>#VALUE!</v>
      </c>
      <c r="BF354" s="49">
        <f t="shared" si="118"/>
        <v>0</v>
      </c>
      <c r="BG354" s="43" t="str">
        <f t="shared" si="119"/>
        <v>VICENTE MAYOL LARRAIN</v>
      </c>
      <c r="BH354" s="43" t="str">
        <f t="shared" si="120"/>
        <v>VICENTE MAYOL LARRAIN - ASWAD</v>
      </c>
      <c r="BI354" s="43" t="e">
        <f>VLOOKUP(BG354,Equipos!$A$2:$B$105,2,0)</f>
        <v>#N/A</v>
      </c>
      <c r="BJ354" s="43" t="str">
        <f t="shared" si="125"/>
        <v>06:11:38</v>
      </c>
      <c r="BK354" s="43" t="e">
        <f>VLOOKUP(BG354,'Base Jinetes FEI'!$M$5:$N$341,2,0)</f>
        <v>#N/A</v>
      </c>
      <c r="BL354" s="43" t="e">
        <f>VLOOKUP(BG354,'Base Jinetes FEI'!$M$5:$O$341,3,0)</f>
        <v>#N/A</v>
      </c>
      <c r="BN354" s="43">
        <f t="shared" si="122"/>
        <v>0</v>
      </c>
      <c r="BO354" s="43">
        <v>354</v>
      </c>
    </row>
    <row r="355" spans="1:67" ht="14.4" customHeight="1" x14ac:dyDescent="0.3">
      <c r="A355" s="43" t="str">
        <f t="shared" si="124"/>
        <v>EL CUADRO 19 I</v>
      </c>
      <c r="B355" s="43" t="str">
        <f t="shared" si="124"/>
        <v>FEI</v>
      </c>
      <c r="C355" s="43">
        <f t="shared" si="124"/>
        <v>120</v>
      </c>
      <c r="D355" s="43">
        <f t="shared" si="124"/>
        <v>123.4</v>
      </c>
      <c r="E355" s="43" t="str">
        <f t="shared" si="124"/>
        <v>YR</v>
      </c>
      <c r="F355" s="190" t="s">
        <v>94</v>
      </c>
      <c r="G355" s="190" t="s">
        <v>105</v>
      </c>
      <c r="H355" s="190" t="s">
        <v>96</v>
      </c>
      <c r="I355" s="190" t="s">
        <v>96</v>
      </c>
      <c r="J355" s="190" t="s">
        <v>1086</v>
      </c>
      <c r="K355" s="190" t="s">
        <v>164</v>
      </c>
      <c r="L355" s="190" t="s">
        <v>202</v>
      </c>
      <c r="M355" s="190"/>
      <c r="N355" s="190" t="s">
        <v>4495</v>
      </c>
      <c r="O355" s="190"/>
      <c r="P355" s="190" t="s">
        <v>96</v>
      </c>
      <c r="Q355" s="190"/>
      <c r="R355" s="190" t="s">
        <v>96</v>
      </c>
      <c r="S355" s="190" t="s">
        <v>97</v>
      </c>
      <c r="T355" s="190" t="s">
        <v>96</v>
      </c>
      <c r="U355" s="190" t="s">
        <v>3405</v>
      </c>
      <c r="V355" s="190" t="s">
        <v>4496</v>
      </c>
      <c r="W355" s="190"/>
      <c r="X355" s="190" t="s">
        <v>2280</v>
      </c>
      <c r="Y355" s="190" t="s">
        <v>4311</v>
      </c>
      <c r="Z355" s="190" t="s">
        <v>3446</v>
      </c>
      <c r="AA355" s="190"/>
      <c r="AB355" s="190" t="s">
        <v>4497</v>
      </c>
      <c r="AC355" s="190" t="s">
        <v>4498</v>
      </c>
      <c r="AD355" s="190" t="s">
        <v>4499</v>
      </c>
      <c r="AE355" s="190" t="s">
        <v>2907</v>
      </c>
      <c r="AF355" s="190" t="s">
        <v>4500</v>
      </c>
      <c r="AG355" s="190"/>
      <c r="AH355" s="190"/>
      <c r="AI355" s="190"/>
      <c r="AJ355" s="190"/>
      <c r="AK355" s="190"/>
      <c r="AL355" s="190"/>
      <c r="AM355" s="190"/>
      <c r="AN355" s="190"/>
      <c r="AO355" s="190"/>
      <c r="AP355" s="190"/>
      <c r="AQ355" s="190"/>
      <c r="AR355" s="190"/>
      <c r="AS355" s="190"/>
      <c r="AT355" s="190"/>
      <c r="AU355" s="190"/>
      <c r="AV355" s="190"/>
      <c r="AW355" s="190"/>
      <c r="AX355" s="190">
        <v>14.69</v>
      </c>
      <c r="AY355" s="190">
        <v>20049</v>
      </c>
      <c r="AZ355" s="47" t="str">
        <f t="shared" si="113"/>
        <v>NA</v>
      </c>
      <c r="BA355" s="47" t="str">
        <f t="shared" si="114"/>
        <v>120/160 YR</v>
      </c>
      <c r="BB355" s="43" t="str">
        <f t="shared" si="123"/>
        <v>NA</v>
      </c>
      <c r="BC355" s="43" t="str">
        <f t="shared" si="115"/>
        <v>NA</v>
      </c>
      <c r="BD355" s="43">
        <f t="shared" si="116"/>
        <v>0</v>
      </c>
      <c r="BE355" s="48" t="e">
        <f t="shared" si="117"/>
        <v>#VALUE!</v>
      </c>
      <c r="BF355" s="49">
        <f t="shared" si="118"/>
        <v>0</v>
      </c>
      <c r="BG355" s="43" t="str">
        <f t="shared" si="119"/>
        <v>FLORENCIA CARDONE ALMARZA</v>
      </c>
      <c r="BH355" s="43" t="str">
        <f t="shared" si="120"/>
        <v>FLORENCIA CARDONE ALMARZA - CONDESA</v>
      </c>
      <c r="BI355" s="43" t="e">
        <f>VLOOKUP(BG355,Equipos!$A$2:$B$105,2,0)</f>
        <v>#N/A</v>
      </c>
      <c r="BJ355" s="43" t="str">
        <f t="shared" si="125"/>
        <v>06:11:38</v>
      </c>
      <c r="BK355" s="43" t="e">
        <f>VLOOKUP(BG355,'Base Jinetes FEI'!$M$5:$N$341,2,0)</f>
        <v>#N/A</v>
      </c>
      <c r="BL355" s="43" t="e">
        <f>VLOOKUP(BG355,'Base Jinetes FEI'!$M$5:$O$341,3,0)</f>
        <v>#N/A</v>
      </c>
      <c r="BN355" s="43">
        <f t="shared" si="122"/>
        <v>0</v>
      </c>
      <c r="BO355" s="43">
        <v>355</v>
      </c>
    </row>
    <row r="356" spans="1:67" ht="14.4" customHeight="1" x14ac:dyDescent="0.3">
      <c r="A356" s="43" t="str">
        <f t="shared" si="124"/>
        <v>EL CUADRO 19 I</v>
      </c>
      <c r="B356" s="43" t="str">
        <f t="shared" si="124"/>
        <v>FEI</v>
      </c>
      <c r="C356" s="43">
        <f t="shared" si="124"/>
        <v>120</v>
      </c>
      <c r="D356" s="43">
        <f t="shared" si="124"/>
        <v>123.4</v>
      </c>
      <c r="E356" s="43" t="str">
        <f t="shared" si="124"/>
        <v>YR</v>
      </c>
      <c r="F356" s="190" t="s">
        <v>125</v>
      </c>
      <c r="G356" s="190" t="s">
        <v>105</v>
      </c>
      <c r="H356" s="190" t="s">
        <v>96</v>
      </c>
      <c r="I356" s="190" t="s">
        <v>96</v>
      </c>
      <c r="J356" s="190" t="s">
        <v>1771</v>
      </c>
      <c r="K356" s="190" t="s">
        <v>232</v>
      </c>
      <c r="L356" s="190" t="s">
        <v>233</v>
      </c>
      <c r="M356" s="190" t="s">
        <v>1616</v>
      </c>
      <c r="N356" s="190" t="s">
        <v>1174</v>
      </c>
      <c r="O356" s="190"/>
      <c r="P356" s="190" t="s">
        <v>96</v>
      </c>
      <c r="Q356" s="190"/>
      <c r="R356" s="190" t="s">
        <v>96</v>
      </c>
      <c r="S356" s="190" t="s">
        <v>97</v>
      </c>
      <c r="T356" s="190" t="s">
        <v>96</v>
      </c>
      <c r="U356" s="190" t="s">
        <v>971</v>
      </c>
      <c r="V356" s="190" t="s">
        <v>4501</v>
      </c>
      <c r="W356" s="190"/>
      <c r="X356" s="190" t="s">
        <v>1402</v>
      </c>
      <c r="Y356" s="190" t="s">
        <v>1160</v>
      </c>
      <c r="Z356" s="190" t="s">
        <v>4502</v>
      </c>
      <c r="AA356" s="190" t="s">
        <v>266</v>
      </c>
      <c r="AB356" s="190" t="s">
        <v>2460</v>
      </c>
      <c r="AC356" s="190"/>
      <c r="AD356" s="190"/>
      <c r="AE356" s="190"/>
      <c r="AF356" s="190"/>
      <c r="AG356" s="190"/>
      <c r="AH356" s="190"/>
      <c r="AI356" s="190"/>
      <c r="AJ356" s="190"/>
      <c r="AK356" s="190"/>
      <c r="AL356" s="190"/>
      <c r="AM356" s="190"/>
      <c r="AN356" s="190"/>
      <c r="AO356" s="190"/>
      <c r="AP356" s="190"/>
      <c r="AQ356" s="190"/>
      <c r="AR356" s="190"/>
      <c r="AS356" s="190"/>
      <c r="AT356" s="190"/>
      <c r="AU356" s="190"/>
      <c r="AV356" s="190"/>
      <c r="AW356" s="190"/>
      <c r="AX356" s="190">
        <v>18.41</v>
      </c>
      <c r="AY356" s="190">
        <v>10031</v>
      </c>
      <c r="AZ356" s="47" t="str">
        <f t="shared" si="113"/>
        <v>NA</v>
      </c>
      <c r="BA356" s="47" t="str">
        <f t="shared" si="114"/>
        <v>120/160 YR</v>
      </c>
      <c r="BB356" s="43" t="str">
        <f t="shared" si="123"/>
        <v>NA</v>
      </c>
      <c r="BC356" s="43" t="str">
        <f t="shared" si="115"/>
        <v>NA</v>
      </c>
      <c r="BD356" s="43">
        <f t="shared" si="116"/>
        <v>0</v>
      </c>
      <c r="BE356" s="48" t="e">
        <f t="shared" si="117"/>
        <v>#VALUE!</v>
      </c>
      <c r="BF356" s="49">
        <f t="shared" si="118"/>
        <v>0</v>
      </c>
      <c r="BG356" s="43" t="str">
        <f t="shared" si="119"/>
        <v>COLOMBA MATTE TYRER</v>
      </c>
      <c r="BH356" s="43" t="str">
        <f t="shared" si="120"/>
        <v>COLOMBA MATTE TYRER - MISIL</v>
      </c>
      <c r="BI356" s="43" t="str">
        <f>VLOOKUP(BG356,Equipos!$A$2:$B$105,2,0)</f>
        <v>KEHAILAN A</v>
      </c>
      <c r="BJ356" s="43" t="str">
        <f t="shared" si="125"/>
        <v>06:11:38</v>
      </c>
      <c r="BK356" s="43" t="e">
        <f>VLOOKUP(BG356,'Base Jinetes FEI'!$M$5:$N$341,2,0)</f>
        <v>#N/A</v>
      </c>
      <c r="BL356" s="43" t="e">
        <f>VLOOKUP(BG356,'Base Jinetes FEI'!$M$5:$O$341,3,0)</f>
        <v>#N/A</v>
      </c>
      <c r="BN356" s="43">
        <f t="shared" si="122"/>
        <v>0</v>
      </c>
      <c r="BO356" s="43">
        <v>356</v>
      </c>
    </row>
    <row r="357" spans="1:67" ht="14.4" customHeight="1" x14ac:dyDescent="0.3">
      <c r="A357" s="43" t="str">
        <f t="shared" si="124"/>
        <v>EL CUADRO 19 I</v>
      </c>
      <c r="B357" s="43" t="str">
        <f t="shared" si="124"/>
        <v>FEI</v>
      </c>
      <c r="C357" s="43">
        <f t="shared" si="124"/>
        <v>120</v>
      </c>
      <c r="D357" s="43">
        <f t="shared" si="124"/>
        <v>123.4</v>
      </c>
      <c r="E357" s="43" t="str">
        <f t="shared" si="124"/>
        <v>YR</v>
      </c>
      <c r="F357" s="190" t="s">
        <v>128</v>
      </c>
      <c r="G357" s="190" t="s">
        <v>105</v>
      </c>
      <c r="H357" s="190" t="s">
        <v>96</v>
      </c>
      <c r="I357" s="190" t="s">
        <v>96</v>
      </c>
      <c r="J357" s="190" t="s">
        <v>1314</v>
      </c>
      <c r="K357" s="190" t="s">
        <v>1315</v>
      </c>
      <c r="L357" s="190" t="s">
        <v>428</v>
      </c>
      <c r="M357" s="190" t="s">
        <v>712</v>
      </c>
      <c r="N357" s="190" t="s">
        <v>713</v>
      </c>
      <c r="O357" s="190"/>
      <c r="P357" s="190" t="s">
        <v>96</v>
      </c>
      <c r="Q357" s="190"/>
      <c r="R357" s="190" t="s">
        <v>96</v>
      </c>
      <c r="S357" s="190" t="s">
        <v>97</v>
      </c>
      <c r="T357" s="190" t="s">
        <v>96</v>
      </c>
      <c r="U357" s="190" t="s">
        <v>537</v>
      </c>
      <c r="V357" s="190" t="s">
        <v>4503</v>
      </c>
      <c r="W357" s="190"/>
      <c r="X357" s="190" t="s">
        <v>2333</v>
      </c>
      <c r="Y357" s="190" t="s">
        <v>4504</v>
      </c>
      <c r="Z357" s="190" t="s">
        <v>4505</v>
      </c>
      <c r="AA357" s="190" t="s">
        <v>266</v>
      </c>
      <c r="AB357" s="190" t="s">
        <v>4474</v>
      </c>
      <c r="AC357" s="190"/>
      <c r="AD357" s="190"/>
      <c r="AE357" s="190"/>
      <c r="AF357" s="190"/>
      <c r="AG357" s="190"/>
      <c r="AH357" s="190"/>
      <c r="AI357" s="190"/>
      <c r="AJ357" s="190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90"/>
      <c r="AV357" s="190"/>
      <c r="AW357" s="190"/>
      <c r="AX357" s="190">
        <v>16.8</v>
      </c>
      <c r="AY357" s="190">
        <v>10996</v>
      </c>
      <c r="AZ357" s="47" t="str">
        <f t="shared" si="113"/>
        <v>NA</v>
      </c>
      <c r="BA357" s="47" t="str">
        <f t="shared" si="114"/>
        <v>120/160 YR</v>
      </c>
      <c r="BB357" s="43" t="str">
        <f t="shared" si="123"/>
        <v>NA</v>
      </c>
      <c r="BC357" s="43" t="str">
        <f t="shared" si="115"/>
        <v>NA</v>
      </c>
      <c r="BD357" s="43">
        <f t="shared" si="116"/>
        <v>0</v>
      </c>
      <c r="BE357" s="48" t="e">
        <f t="shared" si="117"/>
        <v>#VALUE!</v>
      </c>
      <c r="BF357" s="49">
        <f t="shared" si="118"/>
        <v>0</v>
      </c>
      <c r="BG357" s="43" t="str">
        <f t="shared" si="119"/>
        <v>JESUS MAXIMILIANO CERPA VERA</v>
      </c>
      <c r="BH357" s="43" t="str">
        <f t="shared" si="120"/>
        <v>JESUS MAXIMILIANO CERPA VERA - URKO</v>
      </c>
      <c r="BI357" s="43" t="e">
        <f>VLOOKUP(BG357,Equipos!$A$2:$B$105,2,0)</f>
        <v>#N/A</v>
      </c>
      <c r="BJ357" s="43" t="str">
        <f t="shared" si="125"/>
        <v>06:11:38</v>
      </c>
      <c r="BK357" s="43" t="e">
        <f>VLOOKUP(BG357,'Base Jinetes FEI'!$M$5:$N$341,2,0)</f>
        <v>#N/A</v>
      </c>
      <c r="BL357" s="43" t="e">
        <f>VLOOKUP(BG357,'Base Jinetes FEI'!$M$5:$O$341,3,0)</f>
        <v>#N/A</v>
      </c>
      <c r="BN357" s="43">
        <f t="shared" si="122"/>
        <v>0</v>
      </c>
      <c r="BO357" s="43">
        <v>357</v>
      </c>
    </row>
    <row r="358" spans="1:67" ht="14.4" customHeight="1" x14ac:dyDescent="0.3">
      <c r="A358" s="43" t="str">
        <f t="shared" si="124"/>
        <v>EL CUADRO 19 I</v>
      </c>
      <c r="B358" s="43" t="str">
        <f t="shared" si="124"/>
        <v>FEI</v>
      </c>
      <c r="C358" s="43">
        <f t="shared" si="124"/>
        <v>120</v>
      </c>
      <c r="D358" s="43">
        <f t="shared" si="124"/>
        <v>123.4</v>
      </c>
      <c r="E358" s="43" t="str">
        <f t="shared" si="124"/>
        <v>YR</v>
      </c>
      <c r="F358" s="190" t="s">
        <v>129</v>
      </c>
      <c r="G358" s="190" t="s">
        <v>105</v>
      </c>
      <c r="H358" s="190" t="s">
        <v>96</v>
      </c>
      <c r="I358" s="190" t="s">
        <v>96</v>
      </c>
      <c r="J358" s="190" t="s">
        <v>859</v>
      </c>
      <c r="K358" s="190" t="s">
        <v>383</v>
      </c>
      <c r="L358" s="190" t="s">
        <v>384</v>
      </c>
      <c r="M358" s="190" t="s">
        <v>1123</v>
      </c>
      <c r="N358" s="190" t="s">
        <v>1124</v>
      </c>
      <c r="O358" s="190"/>
      <c r="P358" s="190" t="s">
        <v>96</v>
      </c>
      <c r="Q358" s="190"/>
      <c r="R358" s="190" t="s">
        <v>96</v>
      </c>
      <c r="S358" s="190" t="s">
        <v>97</v>
      </c>
      <c r="T358" s="190" t="s">
        <v>96</v>
      </c>
      <c r="U358" s="190" t="s">
        <v>782</v>
      </c>
      <c r="V358" s="190" t="s">
        <v>4506</v>
      </c>
      <c r="W358" s="190" t="s">
        <v>163</v>
      </c>
      <c r="X358" s="190" t="s">
        <v>4507</v>
      </c>
      <c r="Y358" s="190"/>
      <c r="Z358" s="190"/>
      <c r="AA358" s="190"/>
      <c r="AB358" s="190"/>
      <c r="AC358" s="190"/>
      <c r="AD358" s="190"/>
      <c r="AE358" s="190"/>
      <c r="AF358" s="190"/>
      <c r="AG358" s="190"/>
      <c r="AH358" s="190"/>
      <c r="AI358" s="190"/>
      <c r="AJ358" s="190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  <c r="AU358" s="190"/>
      <c r="AV358" s="190"/>
      <c r="AW358" s="190"/>
      <c r="AX358" s="190">
        <v>16.91</v>
      </c>
      <c r="AY358" s="190">
        <v>6492</v>
      </c>
      <c r="AZ358" s="47" t="str">
        <f t="shared" si="113"/>
        <v>NA</v>
      </c>
      <c r="BA358" s="47" t="str">
        <f t="shared" si="114"/>
        <v>120/160 YR</v>
      </c>
      <c r="BB358" s="43" t="str">
        <f t="shared" si="123"/>
        <v>NA</v>
      </c>
      <c r="BC358" s="43" t="str">
        <f t="shared" si="115"/>
        <v>NA</v>
      </c>
      <c r="BD358" s="43">
        <f t="shared" si="116"/>
        <v>0</v>
      </c>
      <c r="BE358" s="48" t="e">
        <f t="shared" si="117"/>
        <v>#VALUE!</v>
      </c>
      <c r="BF358" s="49">
        <f t="shared" si="118"/>
        <v>0</v>
      </c>
      <c r="BG358" s="43" t="str">
        <f t="shared" si="119"/>
        <v>FRANCISCO  EGUIGUREN VALDÉS</v>
      </c>
      <c r="BH358" s="43" t="str">
        <f t="shared" si="120"/>
        <v>FRANCISCO  EGUIGUREN VALDÉS - OBI WAN</v>
      </c>
      <c r="BI358" s="43" t="str">
        <f>VLOOKUP(BG358,Equipos!$A$2:$B$105,2,0)</f>
        <v>EL QUILLAY</v>
      </c>
      <c r="BJ358" s="43" t="str">
        <f t="shared" si="125"/>
        <v>06:11:38</v>
      </c>
      <c r="BK358" s="43" t="e">
        <f>VLOOKUP(BG358,'Base Jinetes FEI'!$M$5:$N$341,2,0)</f>
        <v>#N/A</v>
      </c>
      <c r="BL358" s="43" t="e">
        <f>VLOOKUP(BG358,'Base Jinetes FEI'!$M$5:$O$341,3,0)</f>
        <v>#N/A</v>
      </c>
      <c r="BN358" s="43">
        <f t="shared" si="122"/>
        <v>0</v>
      </c>
      <c r="BO358" s="43">
        <v>358</v>
      </c>
    </row>
    <row r="359" spans="1:67" ht="14.4" customHeight="1" x14ac:dyDescent="0.3">
      <c r="A359" s="43" t="str">
        <f t="shared" si="124"/>
        <v>EL CUADRO 19 I</v>
      </c>
      <c r="B359" s="43" t="str">
        <f t="shared" si="124"/>
        <v>FEI</v>
      </c>
      <c r="C359" s="43">
        <v>80</v>
      </c>
      <c r="D359" s="43">
        <v>81.8</v>
      </c>
      <c r="E359" s="43" t="s">
        <v>51</v>
      </c>
      <c r="F359" s="191" t="s">
        <v>106</v>
      </c>
      <c r="G359" s="191" t="s">
        <v>95</v>
      </c>
      <c r="H359" s="191" t="s">
        <v>96</v>
      </c>
      <c r="I359" s="191" t="s">
        <v>96</v>
      </c>
      <c r="J359" s="191"/>
      <c r="K359" s="191" t="s">
        <v>4508</v>
      </c>
      <c r="L359" s="191" t="s">
        <v>4509</v>
      </c>
      <c r="M359" s="191" t="s">
        <v>2499</v>
      </c>
      <c r="N359" s="191" t="s">
        <v>2500</v>
      </c>
      <c r="O359" s="191"/>
      <c r="P359" s="191" t="s">
        <v>96</v>
      </c>
      <c r="Q359" s="191"/>
      <c r="R359" s="191" t="s">
        <v>96</v>
      </c>
      <c r="S359" s="191" t="s">
        <v>97</v>
      </c>
      <c r="T359" s="191" t="s">
        <v>96</v>
      </c>
      <c r="U359" s="191" t="s">
        <v>4510</v>
      </c>
      <c r="V359" s="191" t="s">
        <v>3114</v>
      </c>
      <c r="W359" s="191"/>
      <c r="X359" s="191" t="s">
        <v>2222</v>
      </c>
      <c r="Y359" s="191" t="s">
        <v>3850</v>
      </c>
      <c r="Z359" s="191" t="s">
        <v>4511</v>
      </c>
      <c r="AA359" s="191"/>
      <c r="AB359" s="191" t="s">
        <v>1534</v>
      </c>
      <c r="AC359" s="191" t="s">
        <v>4512</v>
      </c>
      <c r="AD359" s="191" t="s">
        <v>4513</v>
      </c>
      <c r="AE359" s="191"/>
      <c r="AF359" s="191" t="s">
        <v>4514</v>
      </c>
      <c r="AG359" s="191"/>
      <c r="AH359" s="191"/>
      <c r="AI359" s="191"/>
      <c r="AJ359" s="191"/>
      <c r="AK359" s="191"/>
      <c r="AL359" s="191"/>
      <c r="AM359" s="191"/>
      <c r="AN359" s="191"/>
      <c r="AO359" s="191"/>
      <c r="AP359" s="191"/>
      <c r="AQ359" s="191"/>
      <c r="AR359" s="191"/>
      <c r="AS359" s="191"/>
      <c r="AT359" s="191"/>
      <c r="AU359" s="191"/>
      <c r="AV359" s="191"/>
      <c r="AW359" s="191"/>
      <c r="AX359" s="191">
        <v>21.84</v>
      </c>
      <c r="AY359" s="191">
        <v>13484</v>
      </c>
      <c r="AZ359" s="47">
        <f t="shared" si="113"/>
        <v>13484</v>
      </c>
      <c r="BA359" s="47" t="str">
        <f t="shared" si="114"/>
        <v>80 AD</v>
      </c>
      <c r="BB359" s="43">
        <f>IF(G359="R",RANK(AZ359,$AZ$359:$AZ$387,1), "NA")</f>
        <v>1</v>
      </c>
      <c r="BC359" s="43" t="str">
        <f t="shared" si="115"/>
        <v>03:44:44</v>
      </c>
      <c r="BD359" s="43">
        <f t="shared" si="116"/>
        <v>200</v>
      </c>
      <c r="BE359" s="48">
        <f t="shared" si="117"/>
        <v>0</v>
      </c>
      <c r="BF359" s="49">
        <f t="shared" si="118"/>
        <v>281.8</v>
      </c>
      <c r="BG359" s="43" t="str">
        <f t="shared" si="119"/>
        <v>EDUARDO BAEZA</v>
      </c>
      <c r="BH359" s="43" t="str">
        <f t="shared" si="120"/>
        <v>EDUARDO BAEZA - AS EMBRUJO</v>
      </c>
      <c r="BI359" s="43" t="e">
        <f>VLOOKUP(BG359,Equipos!$A$2:$B$105,2,0)</f>
        <v>#N/A</v>
      </c>
      <c r="BJ359" s="43" t="str">
        <f t="shared" si="125"/>
        <v>03:44:44</v>
      </c>
      <c r="BK359" s="43" t="e">
        <f>VLOOKUP(BG359,'Base Jinetes FEI'!$M$5:$N$341,2,0)</f>
        <v>#N/A</v>
      </c>
      <c r="BL359" s="43" t="e">
        <f>VLOOKUP(BG359,'Base Jinetes FEI'!$M$5:$O$341,3,0)</f>
        <v>#N/A</v>
      </c>
      <c r="BN359" s="43">
        <f t="shared" si="122"/>
        <v>1</v>
      </c>
      <c r="BO359" s="43">
        <v>359</v>
      </c>
    </row>
    <row r="360" spans="1:67" ht="14.4" customHeight="1" x14ac:dyDescent="0.3">
      <c r="A360" s="43" t="str">
        <f t="shared" si="124"/>
        <v>EL CUADRO 19 I</v>
      </c>
      <c r="B360" s="43" t="str">
        <f t="shared" si="124"/>
        <v>FEI</v>
      </c>
      <c r="C360" s="43">
        <f t="shared" si="124"/>
        <v>80</v>
      </c>
      <c r="D360" s="43">
        <f t="shared" si="124"/>
        <v>81.8</v>
      </c>
      <c r="E360" s="43" t="str">
        <f t="shared" si="124"/>
        <v>AD</v>
      </c>
      <c r="F360" s="191" t="s">
        <v>107</v>
      </c>
      <c r="G360" s="191" t="s">
        <v>95</v>
      </c>
      <c r="H360" s="191" t="s">
        <v>96</v>
      </c>
      <c r="I360" s="191" t="s">
        <v>96</v>
      </c>
      <c r="J360" s="191" t="s">
        <v>2303</v>
      </c>
      <c r="K360" s="192" t="s">
        <v>3256</v>
      </c>
      <c r="L360" s="192" t="s">
        <v>902</v>
      </c>
      <c r="M360" s="191" t="s">
        <v>1378</v>
      </c>
      <c r="N360" s="191" t="s">
        <v>1379</v>
      </c>
      <c r="O360" s="191"/>
      <c r="P360" s="191" t="s">
        <v>96</v>
      </c>
      <c r="Q360" s="191"/>
      <c r="R360" s="191" t="s">
        <v>96</v>
      </c>
      <c r="S360" s="191" t="s">
        <v>97</v>
      </c>
      <c r="T360" s="191" t="s">
        <v>96</v>
      </c>
      <c r="U360" s="191" t="s">
        <v>503</v>
      </c>
      <c r="V360" s="191" t="s">
        <v>4515</v>
      </c>
      <c r="W360" s="191"/>
      <c r="X360" s="191" t="s">
        <v>1563</v>
      </c>
      <c r="Y360" s="191" t="s">
        <v>4516</v>
      </c>
      <c r="Z360" s="191" t="s">
        <v>771</v>
      </c>
      <c r="AA360" s="191"/>
      <c r="AB360" s="191" t="s">
        <v>1471</v>
      </c>
      <c r="AC360" s="191" t="s">
        <v>4517</v>
      </c>
      <c r="AD360" s="191" t="s">
        <v>4518</v>
      </c>
      <c r="AE360" s="191"/>
      <c r="AF360" s="191" t="s">
        <v>4519</v>
      </c>
      <c r="AG360" s="191"/>
      <c r="AH360" s="191"/>
      <c r="AI360" s="191"/>
      <c r="AJ360" s="191"/>
      <c r="AK360" s="191"/>
      <c r="AL360" s="191"/>
      <c r="AM360" s="191"/>
      <c r="AN360" s="191"/>
      <c r="AO360" s="191"/>
      <c r="AP360" s="191"/>
      <c r="AQ360" s="191"/>
      <c r="AR360" s="191"/>
      <c r="AS360" s="191"/>
      <c r="AT360" s="191"/>
      <c r="AU360" s="191"/>
      <c r="AV360" s="191"/>
      <c r="AW360" s="191"/>
      <c r="AX360" s="191">
        <v>21.37</v>
      </c>
      <c r="AY360" s="191">
        <v>13778</v>
      </c>
      <c r="AZ360" s="47">
        <f t="shared" si="113"/>
        <v>13778</v>
      </c>
      <c r="BA360" s="47" t="str">
        <f t="shared" si="114"/>
        <v>80 AD</v>
      </c>
      <c r="BB360" s="43">
        <f t="shared" ref="BB360:BB387" si="126">IF(G360="R",RANK(AZ360,$AZ$359:$AZ$387,1), "NA")</f>
        <v>2</v>
      </c>
      <c r="BC360" s="43" t="str">
        <f t="shared" si="115"/>
        <v>03:49:38</v>
      </c>
      <c r="BD360" s="43">
        <f t="shared" si="116"/>
        <v>195</v>
      </c>
      <c r="BE360" s="48">
        <f t="shared" si="117"/>
        <v>-4.9000000000000004</v>
      </c>
      <c r="BF360" s="49">
        <f t="shared" si="118"/>
        <v>271.90000000000003</v>
      </c>
      <c r="BG360" s="43" t="str">
        <f t="shared" si="119"/>
        <v>ERNESTO DE LA FUENTE FUENZALIDA</v>
      </c>
      <c r="BH360" s="43" t="str">
        <f t="shared" si="120"/>
        <v>ERNESTO DE LA FUENTE FUENZALIDA - AL AZAN</v>
      </c>
      <c r="BI360" s="43" t="str">
        <f>VLOOKUP(BG360,Equipos!$A$2:$B$105,2,0)</f>
        <v>SANDEK 1</v>
      </c>
      <c r="BJ360" s="43" t="str">
        <f t="shared" si="125"/>
        <v>03:44:44</v>
      </c>
      <c r="BK360" s="43" t="e">
        <f>VLOOKUP(BG360,'Base Jinetes FEI'!$M$5:$N$341,2,0)</f>
        <v>#N/A</v>
      </c>
      <c r="BL360" s="43" t="e">
        <f>VLOOKUP(BG360,'Base Jinetes FEI'!$M$5:$O$341,3,0)</f>
        <v>#N/A</v>
      </c>
      <c r="BN360" s="43">
        <f t="shared" si="122"/>
        <v>1</v>
      </c>
      <c r="BO360" s="43">
        <v>360</v>
      </c>
    </row>
    <row r="361" spans="1:67" ht="14.4" customHeight="1" x14ac:dyDescent="0.3">
      <c r="A361" s="43" t="str">
        <f t="shared" si="124"/>
        <v>EL CUADRO 19 I</v>
      </c>
      <c r="B361" s="43" t="str">
        <f t="shared" si="124"/>
        <v>FEI</v>
      </c>
      <c r="C361" s="43">
        <f t="shared" si="124"/>
        <v>80</v>
      </c>
      <c r="D361" s="43">
        <f t="shared" si="124"/>
        <v>81.8</v>
      </c>
      <c r="E361" s="43" t="str">
        <f t="shared" si="124"/>
        <v>AD</v>
      </c>
      <c r="F361" s="191" t="s">
        <v>109</v>
      </c>
      <c r="G361" s="191" t="s">
        <v>95</v>
      </c>
      <c r="H361" s="191" t="s">
        <v>96</v>
      </c>
      <c r="I361" s="191" t="s">
        <v>96</v>
      </c>
      <c r="J361" s="191" t="s">
        <v>1067</v>
      </c>
      <c r="K361" s="191" t="s">
        <v>88</v>
      </c>
      <c r="L361" s="191" t="s">
        <v>89</v>
      </c>
      <c r="M361" s="191"/>
      <c r="N361" s="191" t="s">
        <v>4520</v>
      </c>
      <c r="O361" s="191"/>
      <c r="P361" s="191" t="s">
        <v>96</v>
      </c>
      <c r="Q361" s="191"/>
      <c r="R361" s="191" t="s">
        <v>96</v>
      </c>
      <c r="S361" s="191" t="s">
        <v>97</v>
      </c>
      <c r="T361" s="191" t="s">
        <v>96</v>
      </c>
      <c r="U361" s="191" t="s">
        <v>833</v>
      </c>
      <c r="V361" s="191" t="s">
        <v>4521</v>
      </c>
      <c r="W361" s="191"/>
      <c r="X361" s="191" t="s">
        <v>3599</v>
      </c>
      <c r="Y361" s="191" t="s">
        <v>4522</v>
      </c>
      <c r="Z361" s="191" t="s">
        <v>4523</v>
      </c>
      <c r="AA361" s="191"/>
      <c r="AB361" s="191" t="s">
        <v>4524</v>
      </c>
      <c r="AC361" s="191" t="s">
        <v>4525</v>
      </c>
      <c r="AD361" s="191" t="s">
        <v>4526</v>
      </c>
      <c r="AE361" s="191"/>
      <c r="AF361" s="191" t="s">
        <v>2407</v>
      </c>
      <c r="AG361" s="191"/>
      <c r="AH361" s="191"/>
      <c r="AI361" s="191"/>
      <c r="AJ361" s="191"/>
      <c r="AK361" s="191"/>
      <c r="AL361" s="191"/>
      <c r="AM361" s="191"/>
      <c r="AN361" s="191"/>
      <c r="AO361" s="191"/>
      <c r="AP361" s="191"/>
      <c r="AQ361" s="191"/>
      <c r="AR361" s="191"/>
      <c r="AS361" s="191"/>
      <c r="AT361" s="191"/>
      <c r="AU361" s="191"/>
      <c r="AV361" s="191"/>
      <c r="AW361" s="191"/>
      <c r="AX361" s="191">
        <v>20.77</v>
      </c>
      <c r="AY361" s="191">
        <v>14180</v>
      </c>
      <c r="AZ361" s="47">
        <f t="shared" si="113"/>
        <v>14180</v>
      </c>
      <c r="BA361" s="47" t="str">
        <f t="shared" si="114"/>
        <v>80 AD</v>
      </c>
      <c r="BB361" s="43">
        <f t="shared" si="126"/>
        <v>3</v>
      </c>
      <c r="BC361" s="43" t="str">
        <f t="shared" si="115"/>
        <v>03:56:20</v>
      </c>
      <c r="BD361" s="43">
        <f t="shared" si="116"/>
        <v>190</v>
      </c>
      <c r="BE361" s="48">
        <f t="shared" si="117"/>
        <v>-11.6</v>
      </c>
      <c r="BF361" s="49">
        <f t="shared" si="118"/>
        <v>260.2</v>
      </c>
      <c r="BG361" s="43" t="str">
        <f t="shared" si="119"/>
        <v>DAVID RAMIREZ AGUILERA</v>
      </c>
      <c r="BH361" s="43" t="str">
        <f t="shared" si="120"/>
        <v>DAVID RAMIREZ AGUILERA - DIANKA</v>
      </c>
      <c r="BI361" s="43" t="e">
        <f>VLOOKUP(BG361,Equipos!$A$2:$B$105,2,0)</f>
        <v>#N/A</v>
      </c>
      <c r="BJ361" s="43" t="str">
        <f t="shared" si="125"/>
        <v>03:44:44</v>
      </c>
      <c r="BK361" s="43" t="e">
        <f>VLOOKUP(BG361,'Base Jinetes FEI'!$M$5:$N$341,2,0)</f>
        <v>#N/A</v>
      </c>
      <c r="BL361" s="43" t="e">
        <f>VLOOKUP(BG361,'Base Jinetes FEI'!$M$5:$O$341,3,0)</f>
        <v>#N/A</v>
      </c>
      <c r="BN361" s="43">
        <f t="shared" si="122"/>
        <v>1</v>
      </c>
      <c r="BO361" s="43">
        <v>361</v>
      </c>
    </row>
    <row r="362" spans="1:67" ht="14.4" customHeight="1" x14ac:dyDescent="0.3">
      <c r="A362" s="43" t="str">
        <f t="shared" si="124"/>
        <v>EL CUADRO 19 I</v>
      </c>
      <c r="B362" s="43" t="str">
        <f t="shared" si="124"/>
        <v>FEI</v>
      </c>
      <c r="C362" s="43">
        <f t="shared" si="124"/>
        <v>80</v>
      </c>
      <c r="D362" s="43">
        <f t="shared" si="124"/>
        <v>81.8</v>
      </c>
      <c r="E362" s="43" t="str">
        <f t="shared" si="124"/>
        <v>AD</v>
      </c>
      <c r="F362" s="191" t="s">
        <v>110</v>
      </c>
      <c r="G362" s="191" t="s">
        <v>95</v>
      </c>
      <c r="H362" s="191" t="s">
        <v>96</v>
      </c>
      <c r="I362" s="191" t="s">
        <v>96</v>
      </c>
      <c r="J362" s="191" t="s">
        <v>1472</v>
      </c>
      <c r="K362" s="191" t="s">
        <v>854</v>
      </c>
      <c r="L362" s="191" t="s">
        <v>347</v>
      </c>
      <c r="M362" s="191"/>
      <c r="N362" s="191" t="s">
        <v>4527</v>
      </c>
      <c r="O362" s="191"/>
      <c r="P362" s="191" t="s">
        <v>96</v>
      </c>
      <c r="Q362" s="191"/>
      <c r="R362" s="191" t="s">
        <v>96</v>
      </c>
      <c r="S362" s="191" t="s">
        <v>97</v>
      </c>
      <c r="T362" s="191" t="s">
        <v>96</v>
      </c>
      <c r="U362" s="191" t="s">
        <v>904</v>
      </c>
      <c r="V362" s="191" t="s">
        <v>4528</v>
      </c>
      <c r="W362" s="191"/>
      <c r="X362" s="191" t="s">
        <v>4366</v>
      </c>
      <c r="Y362" s="191" t="s">
        <v>558</v>
      </c>
      <c r="Z362" s="191" t="s">
        <v>4529</v>
      </c>
      <c r="AA362" s="191"/>
      <c r="AB362" s="191" t="s">
        <v>4530</v>
      </c>
      <c r="AC362" s="191" t="s">
        <v>875</v>
      </c>
      <c r="AD362" s="191" t="s">
        <v>4531</v>
      </c>
      <c r="AE362" s="191"/>
      <c r="AF362" s="191" t="s">
        <v>4417</v>
      </c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191">
        <v>18.39</v>
      </c>
      <c r="AY362" s="191">
        <v>16013</v>
      </c>
      <c r="AZ362" s="47">
        <f t="shared" si="113"/>
        <v>16013</v>
      </c>
      <c r="BA362" s="47" t="str">
        <f t="shared" si="114"/>
        <v>80 AD</v>
      </c>
      <c r="BB362" s="43">
        <f t="shared" si="126"/>
        <v>5</v>
      </c>
      <c r="BC362" s="43" t="str">
        <f t="shared" si="115"/>
        <v>04:26:53</v>
      </c>
      <c r="BD362" s="43">
        <f t="shared" si="116"/>
        <v>180</v>
      </c>
      <c r="BE362" s="48">
        <f t="shared" si="117"/>
        <v>-42.15</v>
      </c>
      <c r="BF362" s="49">
        <f t="shared" si="118"/>
        <v>219.65</v>
      </c>
      <c r="BG362" s="43" t="str">
        <f t="shared" si="119"/>
        <v>HARKEN JENSEN</v>
      </c>
      <c r="BH362" s="43" t="str">
        <f t="shared" si="120"/>
        <v>HARKEN JENSEN - ALLHAMI</v>
      </c>
      <c r="BI362" s="43" t="str">
        <f>VLOOKUP(BG362,Equipos!$A$2:$B$105,2,0)</f>
        <v>KEHAILAN A</v>
      </c>
      <c r="BJ362" s="43" t="str">
        <f t="shared" si="125"/>
        <v>03:44:44</v>
      </c>
      <c r="BK362" s="43" t="e">
        <f>VLOOKUP(BG362,'Base Jinetes FEI'!$M$5:$N$341,2,0)</f>
        <v>#N/A</v>
      </c>
      <c r="BL362" s="43" t="e">
        <f>VLOOKUP(BG362,'Base Jinetes FEI'!$M$5:$O$341,3,0)</f>
        <v>#N/A</v>
      </c>
      <c r="BN362" s="43">
        <f t="shared" si="122"/>
        <v>1</v>
      </c>
      <c r="BO362" s="43">
        <v>362</v>
      </c>
    </row>
    <row r="363" spans="1:67" ht="14.4" customHeight="1" x14ac:dyDescent="0.3">
      <c r="A363" s="43" t="str">
        <f t="shared" si="124"/>
        <v>EL CUADRO 19 I</v>
      </c>
      <c r="B363" s="43" t="str">
        <f t="shared" si="124"/>
        <v>FEI</v>
      </c>
      <c r="C363" s="43">
        <f t="shared" si="124"/>
        <v>80</v>
      </c>
      <c r="D363" s="43">
        <f t="shared" si="124"/>
        <v>81.8</v>
      </c>
      <c r="E363" s="43" t="str">
        <f t="shared" si="124"/>
        <v>AD</v>
      </c>
      <c r="F363" s="191" t="s">
        <v>117</v>
      </c>
      <c r="G363" s="191" t="s">
        <v>95</v>
      </c>
      <c r="H363" s="191" t="s">
        <v>96</v>
      </c>
      <c r="I363" s="191" t="s">
        <v>96</v>
      </c>
      <c r="J363" s="191" t="s">
        <v>1447</v>
      </c>
      <c r="K363" s="191" t="s">
        <v>998</v>
      </c>
      <c r="L363" s="191" t="s">
        <v>999</v>
      </c>
      <c r="M363" s="191" t="s">
        <v>1448</v>
      </c>
      <c r="N363" s="191" t="s">
        <v>1000</v>
      </c>
      <c r="O363" s="191"/>
      <c r="P363" s="191" t="s">
        <v>96</v>
      </c>
      <c r="Q363" s="191"/>
      <c r="R363" s="191" t="s">
        <v>96</v>
      </c>
      <c r="S363" s="191" t="s">
        <v>97</v>
      </c>
      <c r="T363" s="191" t="s">
        <v>96</v>
      </c>
      <c r="U363" s="191" t="s">
        <v>519</v>
      </c>
      <c r="V363" s="191" t="s">
        <v>4532</v>
      </c>
      <c r="W363" s="191"/>
      <c r="X363" s="191" t="s">
        <v>1261</v>
      </c>
      <c r="Y363" s="191" t="s">
        <v>628</v>
      </c>
      <c r="Z363" s="191" t="s">
        <v>4533</v>
      </c>
      <c r="AA363" s="191"/>
      <c r="AB363" s="191" t="s">
        <v>4534</v>
      </c>
      <c r="AC363" s="191" t="s">
        <v>4535</v>
      </c>
      <c r="AD363" s="191" t="s">
        <v>4536</v>
      </c>
      <c r="AE363" s="191"/>
      <c r="AF363" s="191" t="s">
        <v>4537</v>
      </c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191">
        <v>18.149999999999999</v>
      </c>
      <c r="AY363" s="191">
        <v>16224</v>
      </c>
      <c r="AZ363" s="47">
        <f t="shared" si="113"/>
        <v>16224</v>
      </c>
      <c r="BA363" s="47" t="str">
        <f t="shared" si="114"/>
        <v>80 AD</v>
      </c>
      <c r="BB363" s="43">
        <f t="shared" si="126"/>
        <v>6</v>
      </c>
      <c r="BC363" s="43" t="str">
        <f t="shared" si="115"/>
        <v>04:30:24</v>
      </c>
      <c r="BD363" s="43">
        <f t="shared" si="116"/>
        <v>175</v>
      </c>
      <c r="BE363" s="48">
        <f t="shared" si="117"/>
        <v>-45.666666666666664</v>
      </c>
      <c r="BF363" s="49">
        <f t="shared" si="118"/>
        <v>211.13333333333335</v>
      </c>
      <c r="BG363" s="43" t="str">
        <f t="shared" si="119"/>
        <v>INGRID  FONCK</v>
      </c>
      <c r="BH363" s="43" t="str">
        <f t="shared" si="120"/>
        <v>INGRID  FONCK - CL MISTERIOSA</v>
      </c>
      <c r="BI363" s="43" t="str">
        <f>VLOOKUP(BG363,Equipos!$A$2:$B$105,2,0)</f>
        <v>EL MOLINO A</v>
      </c>
      <c r="BJ363" s="43" t="str">
        <f t="shared" si="125"/>
        <v>03:44:44</v>
      </c>
      <c r="BK363" s="43" t="e">
        <f>VLOOKUP(BG363,'Base Jinetes FEI'!$M$5:$N$341,2,0)</f>
        <v>#N/A</v>
      </c>
      <c r="BL363" s="43" t="e">
        <f>VLOOKUP(BG363,'Base Jinetes FEI'!$M$5:$O$341,3,0)</f>
        <v>#N/A</v>
      </c>
      <c r="BN363" s="43">
        <f t="shared" si="122"/>
        <v>1</v>
      </c>
      <c r="BO363" s="43">
        <v>363</v>
      </c>
    </row>
    <row r="364" spans="1:67" ht="14.4" customHeight="1" x14ac:dyDescent="0.3">
      <c r="A364" s="43" t="str">
        <f t="shared" si="124"/>
        <v>EL CUADRO 19 I</v>
      </c>
      <c r="B364" s="43" t="str">
        <f t="shared" si="124"/>
        <v>FEI</v>
      </c>
      <c r="C364" s="43">
        <f t="shared" si="124"/>
        <v>80</v>
      </c>
      <c r="D364" s="43">
        <f t="shared" si="124"/>
        <v>81.8</v>
      </c>
      <c r="E364" s="43" t="str">
        <f t="shared" si="124"/>
        <v>AD</v>
      </c>
      <c r="F364" s="191" t="s">
        <v>122</v>
      </c>
      <c r="G364" s="191" t="s">
        <v>95</v>
      </c>
      <c r="H364" s="191" t="s">
        <v>96</v>
      </c>
      <c r="I364" s="191" t="s">
        <v>96</v>
      </c>
      <c r="J364" s="191" t="s">
        <v>4538</v>
      </c>
      <c r="K364" s="191" t="s">
        <v>4539</v>
      </c>
      <c r="L364" s="191" t="s">
        <v>3369</v>
      </c>
      <c r="M364" s="191"/>
      <c r="N364" s="191" t="s">
        <v>4540</v>
      </c>
      <c r="O364" s="191"/>
      <c r="P364" s="191" t="s">
        <v>96</v>
      </c>
      <c r="Q364" s="191"/>
      <c r="R364" s="191" t="s">
        <v>96</v>
      </c>
      <c r="S364" s="191" t="s">
        <v>97</v>
      </c>
      <c r="T364" s="191" t="s">
        <v>96</v>
      </c>
      <c r="U364" s="191" t="s">
        <v>943</v>
      </c>
      <c r="V364" s="191" t="s">
        <v>4541</v>
      </c>
      <c r="W364" s="191"/>
      <c r="X364" s="191" t="s">
        <v>3404</v>
      </c>
      <c r="Y364" s="191" t="s">
        <v>798</v>
      </c>
      <c r="Z364" s="191" t="s">
        <v>4542</v>
      </c>
      <c r="AA364" s="191"/>
      <c r="AB364" s="191" t="s">
        <v>4543</v>
      </c>
      <c r="AC364" s="191" t="s">
        <v>1154</v>
      </c>
      <c r="AD364" s="191" t="s">
        <v>4544</v>
      </c>
      <c r="AE364" s="191"/>
      <c r="AF364" s="191" t="s">
        <v>1318</v>
      </c>
      <c r="AG364" s="191"/>
      <c r="AH364" s="191"/>
      <c r="AI364" s="191"/>
      <c r="AJ364" s="191"/>
      <c r="AK364" s="191"/>
      <c r="AL364" s="191"/>
      <c r="AM364" s="191"/>
      <c r="AN364" s="191"/>
      <c r="AO364" s="191"/>
      <c r="AP364" s="191"/>
      <c r="AQ364" s="191"/>
      <c r="AR364" s="191"/>
      <c r="AS364" s="191"/>
      <c r="AT364" s="191"/>
      <c r="AU364" s="191"/>
      <c r="AV364" s="191"/>
      <c r="AW364" s="191"/>
      <c r="AX364" s="191">
        <v>17.93</v>
      </c>
      <c r="AY364" s="191">
        <v>16421</v>
      </c>
      <c r="AZ364" s="47">
        <f t="shared" si="113"/>
        <v>16421</v>
      </c>
      <c r="BA364" s="47" t="str">
        <f t="shared" si="114"/>
        <v>80 AD</v>
      </c>
      <c r="BB364" s="43">
        <f t="shared" si="126"/>
        <v>7</v>
      </c>
      <c r="BC364" s="43" t="str">
        <f t="shared" si="115"/>
        <v>04:33:41</v>
      </c>
      <c r="BD364" s="43">
        <f t="shared" si="116"/>
        <v>170</v>
      </c>
      <c r="BE364" s="48">
        <f t="shared" si="117"/>
        <v>-48.95</v>
      </c>
      <c r="BF364" s="49">
        <f t="shared" si="118"/>
        <v>202.85000000000002</v>
      </c>
      <c r="BG364" s="43" t="str">
        <f t="shared" si="119"/>
        <v>JUAN PABLO PERO DOMEYKO</v>
      </c>
      <c r="BH364" s="43" t="str">
        <f t="shared" si="120"/>
        <v>JUAN PABLO PERO DOMEYKO - PERSEVERANCIA GARUA</v>
      </c>
      <c r="BI364" s="43" t="e">
        <f>VLOOKUP(BG364,Equipos!$A$2:$B$105,2,0)</f>
        <v>#N/A</v>
      </c>
      <c r="BJ364" s="43" t="str">
        <f t="shared" si="125"/>
        <v>03:44:44</v>
      </c>
      <c r="BK364" s="43" t="e">
        <f>VLOOKUP(BG364,'Base Jinetes FEI'!$M$5:$N$341,2,0)</f>
        <v>#N/A</v>
      </c>
      <c r="BL364" s="43" t="e">
        <f>VLOOKUP(BG364,'Base Jinetes FEI'!$M$5:$O$341,3,0)</f>
        <v>#N/A</v>
      </c>
      <c r="BN364" s="43">
        <f t="shared" si="122"/>
        <v>1</v>
      </c>
      <c r="BO364" s="43">
        <v>364</v>
      </c>
    </row>
    <row r="365" spans="1:67" ht="14.4" customHeight="1" x14ac:dyDescent="0.3">
      <c r="A365" s="43" t="str">
        <f t="shared" si="124"/>
        <v>EL CUADRO 19 I</v>
      </c>
      <c r="B365" s="43" t="str">
        <f t="shared" si="124"/>
        <v>FEI</v>
      </c>
      <c r="C365" s="43">
        <f t="shared" si="124"/>
        <v>80</v>
      </c>
      <c r="D365" s="43">
        <f t="shared" si="124"/>
        <v>81.8</v>
      </c>
      <c r="E365" s="43" t="str">
        <f t="shared" si="124"/>
        <v>AD</v>
      </c>
      <c r="F365" s="191" t="s">
        <v>123</v>
      </c>
      <c r="G365" s="191" t="s">
        <v>95</v>
      </c>
      <c r="H365" s="191" t="s">
        <v>96</v>
      </c>
      <c r="I365" s="191" t="s">
        <v>96</v>
      </c>
      <c r="J365" s="191" t="s">
        <v>4545</v>
      </c>
      <c r="K365" s="191" t="s">
        <v>2968</v>
      </c>
      <c r="L365" s="191" t="s">
        <v>4546</v>
      </c>
      <c r="M365" s="191"/>
      <c r="N365" s="191" t="s">
        <v>1772</v>
      </c>
      <c r="O365" s="191"/>
      <c r="P365" s="191" t="s">
        <v>96</v>
      </c>
      <c r="Q365" s="191"/>
      <c r="R365" s="191" t="s">
        <v>96</v>
      </c>
      <c r="S365" s="191" t="s">
        <v>97</v>
      </c>
      <c r="T365" s="191" t="s">
        <v>96</v>
      </c>
      <c r="U365" s="191" t="s">
        <v>523</v>
      </c>
      <c r="V365" s="191" t="s">
        <v>1467</v>
      </c>
      <c r="W365" s="191"/>
      <c r="X365" s="191" t="s">
        <v>4265</v>
      </c>
      <c r="Y365" s="191" t="s">
        <v>285</v>
      </c>
      <c r="Z365" s="191" t="s">
        <v>1736</v>
      </c>
      <c r="AA365" s="191"/>
      <c r="AB365" s="191" t="s">
        <v>4547</v>
      </c>
      <c r="AC365" s="191" t="s">
        <v>4548</v>
      </c>
      <c r="AD365" s="191" t="s">
        <v>4549</v>
      </c>
      <c r="AE365" s="191"/>
      <c r="AF365" s="191" t="s">
        <v>4550</v>
      </c>
      <c r="AG365" s="191"/>
      <c r="AH365" s="191"/>
      <c r="AI365" s="191"/>
      <c r="AJ365" s="191"/>
      <c r="AK365" s="191"/>
      <c r="AL365" s="191"/>
      <c r="AM365" s="191"/>
      <c r="AN365" s="191"/>
      <c r="AO365" s="191"/>
      <c r="AP365" s="191"/>
      <c r="AQ365" s="191"/>
      <c r="AR365" s="191"/>
      <c r="AS365" s="191"/>
      <c r="AT365" s="191"/>
      <c r="AU365" s="191"/>
      <c r="AV365" s="191"/>
      <c r="AW365" s="191"/>
      <c r="AX365" s="191">
        <v>15.85</v>
      </c>
      <c r="AY365" s="191">
        <v>18585</v>
      </c>
      <c r="AZ365" s="47">
        <f t="shared" si="113"/>
        <v>18585</v>
      </c>
      <c r="BA365" s="47" t="str">
        <f t="shared" si="114"/>
        <v>80 AD</v>
      </c>
      <c r="BB365" s="43">
        <f t="shared" si="126"/>
        <v>8</v>
      </c>
      <c r="BC365" s="43" t="str">
        <f t="shared" si="115"/>
        <v>05:09:45</v>
      </c>
      <c r="BD365" s="43">
        <f t="shared" si="116"/>
        <v>165</v>
      </c>
      <c r="BE365" s="48">
        <f t="shared" si="117"/>
        <v>-85.016666666666666</v>
      </c>
      <c r="BF365" s="49">
        <f t="shared" si="118"/>
        <v>161.78333333333336</v>
      </c>
      <c r="BG365" s="43" t="str">
        <f t="shared" si="119"/>
        <v>ANDRES VELASQUEZ</v>
      </c>
      <c r="BH365" s="43" t="str">
        <f t="shared" si="120"/>
        <v>ANDRES VELASQUEZ - ESCONDIDA</v>
      </c>
      <c r="BI365" s="43" t="e">
        <f>VLOOKUP(BG365,Equipos!$A$2:$B$105,2,0)</f>
        <v>#N/A</v>
      </c>
      <c r="BJ365" s="43" t="str">
        <f t="shared" si="125"/>
        <v>03:44:44</v>
      </c>
      <c r="BK365" s="43" t="e">
        <f>VLOOKUP(BG365,'Base Jinetes FEI'!$M$5:$N$341,2,0)</f>
        <v>#N/A</v>
      </c>
      <c r="BL365" s="43" t="e">
        <f>VLOOKUP(BG365,'Base Jinetes FEI'!$M$5:$O$341,3,0)</f>
        <v>#N/A</v>
      </c>
      <c r="BN365" s="43">
        <f t="shared" si="122"/>
        <v>1</v>
      </c>
      <c r="BO365" s="43">
        <v>365</v>
      </c>
    </row>
    <row r="366" spans="1:67" ht="14.4" customHeight="1" x14ac:dyDescent="0.3">
      <c r="A366" s="43" t="str">
        <f t="shared" si="124"/>
        <v>EL CUADRO 19 I</v>
      </c>
      <c r="B366" s="43" t="str">
        <f t="shared" si="124"/>
        <v>FEI</v>
      </c>
      <c r="C366" s="43">
        <f t="shared" si="124"/>
        <v>80</v>
      </c>
      <c r="D366" s="43">
        <f t="shared" si="124"/>
        <v>81.8</v>
      </c>
      <c r="E366" s="43" t="str">
        <f t="shared" si="124"/>
        <v>AD</v>
      </c>
      <c r="F366" s="191" t="s">
        <v>94</v>
      </c>
      <c r="G366" s="191" t="s">
        <v>105</v>
      </c>
      <c r="H366" s="191" t="s">
        <v>96</v>
      </c>
      <c r="I366" s="191" t="s">
        <v>96</v>
      </c>
      <c r="J366" s="191" t="s">
        <v>3898</v>
      </c>
      <c r="K366" s="191" t="s">
        <v>3899</v>
      </c>
      <c r="L366" s="191" t="s">
        <v>3900</v>
      </c>
      <c r="M366" s="191" t="s">
        <v>4551</v>
      </c>
      <c r="N366" s="191" t="s">
        <v>4552</v>
      </c>
      <c r="O366" s="191"/>
      <c r="P366" s="191" t="s">
        <v>96</v>
      </c>
      <c r="Q366" s="191"/>
      <c r="R366" s="191" t="s">
        <v>96</v>
      </c>
      <c r="S366" s="191" t="s">
        <v>97</v>
      </c>
      <c r="T366" s="191" t="s">
        <v>96</v>
      </c>
      <c r="U366" s="191" t="s">
        <v>4553</v>
      </c>
      <c r="V366" s="191" t="s">
        <v>4554</v>
      </c>
      <c r="W366" s="191"/>
      <c r="X366" s="191" t="s">
        <v>2277</v>
      </c>
      <c r="Y366" s="191" t="s">
        <v>559</v>
      </c>
      <c r="Z366" s="191" t="s">
        <v>4555</v>
      </c>
      <c r="AA366" s="191"/>
      <c r="AB366" s="191" t="s">
        <v>4556</v>
      </c>
      <c r="AC366" s="191" t="s">
        <v>4557</v>
      </c>
      <c r="AD366" s="191" t="s">
        <v>4558</v>
      </c>
      <c r="AE366" s="191" t="s">
        <v>163</v>
      </c>
      <c r="AF366" s="191" t="s">
        <v>4559</v>
      </c>
      <c r="AG366" s="191"/>
      <c r="AH366" s="191"/>
      <c r="AI366" s="191"/>
      <c r="AJ366" s="191"/>
      <c r="AK366" s="191"/>
      <c r="AL366" s="191"/>
      <c r="AM366" s="191"/>
      <c r="AN366" s="191"/>
      <c r="AO366" s="191"/>
      <c r="AP366" s="191"/>
      <c r="AQ366" s="191"/>
      <c r="AR366" s="191"/>
      <c r="AS366" s="191"/>
      <c r="AT366" s="191"/>
      <c r="AU366" s="191"/>
      <c r="AV366" s="191"/>
      <c r="AW366" s="191"/>
      <c r="AX366" s="191">
        <v>20.64</v>
      </c>
      <c r="AY366" s="191">
        <v>14269</v>
      </c>
      <c r="AZ366" s="47" t="str">
        <f t="shared" si="113"/>
        <v>NA</v>
      </c>
      <c r="BA366" s="47" t="str">
        <f t="shared" si="114"/>
        <v>80 AD</v>
      </c>
      <c r="BB366" s="43" t="str">
        <f t="shared" si="126"/>
        <v>NA</v>
      </c>
      <c r="BC366" s="43" t="str">
        <f t="shared" si="115"/>
        <v>NA</v>
      </c>
      <c r="BD366" s="43">
        <f t="shared" si="116"/>
        <v>0</v>
      </c>
      <c r="BE366" s="48" t="e">
        <f t="shared" si="117"/>
        <v>#VALUE!</v>
      </c>
      <c r="BF366" s="49">
        <f t="shared" si="118"/>
        <v>0</v>
      </c>
      <c r="BG366" s="43" t="str">
        <f t="shared" si="119"/>
        <v>JUAN EDUARDO COX VIAL</v>
      </c>
      <c r="BH366" s="43" t="str">
        <f t="shared" si="120"/>
        <v>JUAN EDUARDO COX VIAL - MP LUNA</v>
      </c>
      <c r="BI366" s="43" t="e">
        <f>VLOOKUP(BG366,Equipos!$A$2:$B$105,2,0)</f>
        <v>#N/A</v>
      </c>
      <c r="BJ366" s="43" t="str">
        <f t="shared" si="125"/>
        <v>03:44:44</v>
      </c>
      <c r="BK366" s="43" t="e">
        <f>VLOOKUP(BG366,'Base Jinetes FEI'!$M$5:$N$341,2,0)</f>
        <v>#N/A</v>
      </c>
      <c r="BL366" s="43" t="e">
        <f>VLOOKUP(BG366,'Base Jinetes FEI'!$M$5:$O$341,3,0)</f>
        <v>#N/A</v>
      </c>
      <c r="BN366" s="43">
        <f t="shared" si="122"/>
        <v>0</v>
      </c>
      <c r="BO366" s="43">
        <v>366</v>
      </c>
    </row>
    <row r="367" spans="1:67" ht="14.4" customHeight="1" x14ac:dyDescent="0.3">
      <c r="A367" s="43" t="str">
        <f t="shared" si="124"/>
        <v>EL CUADRO 19 I</v>
      </c>
      <c r="B367" s="43" t="str">
        <f t="shared" si="124"/>
        <v>FEI</v>
      </c>
      <c r="C367" s="43">
        <f t="shared" si="124"/>
        <v>80</v>
      </c>
      <c r="D367" s="43">
        <f t="shared" si="124"/>
        <v>81.8</v>
      </c>
      <c r="E367" s="43" t="str">
        <f t="shared" si="124"/>
        <v>AD</v>
      </c>
      <c r="F367" s="191" t="s">
        <v>125</v>
      </c>
      <c r="G367" s="191" t="s">
        <v>105</v>
      </c>
      <c r="H367" s="191" t="s">
        <v>96</v>
      </c>
      <c r="I367" s="191" t="s">
        <v>96</v>
      </c>
      <c r="J367" s="191" t="s">
        <v>1097</v>
      </c>
      <c r="K367" s="191" t="s">
        <v>118</v>
      </c>
      <c r="L367" s="191" t="s">
        <v>119</v>
      </c>
      <c r="M367" s="191" t="s">
        <v>707</v>
      </c>
      <c r="N367" s="191" t="s">
        <v>708</v>
      </c>
      <c r="O367" s="191"/>
      <c r="P367" s="191" t="s">
        <v>96</v>
      </c>
      <c r="Q367" s="191"/>
      <c r="R367" s="191" t="s">
        <v>96</v>
      </c>
      <c r="S367" s="191" t="s">
        <v>97</v>
      </c>
      <c r="T367" s="191" t="s">
        <v>96</v>
      </c>
      <c r="U367" s="191" t="s">
        <v>4560</v>
      </c>
      <c r="V367" s="191" t="s">
        <v>4561</v>
      </c>
      <c r="W367" s="191"/>
      <c r="X367" s="191" t="s">
        <v>1435</v>
      </c>
      <c r="Y367" s="191" t="s">
        <v>3514</v>
      </c>
      <c r="Z367" s="191" t="s">
        <v>4562</v>
      </c>
      <c r="AA367" s="191" t="s">
        <v>266</v>
      </c>
      <c r="AB367" s="191" t="s">
        <v>4563</v>
      </c>
      <c r="AC367" s="191"/>
      <c r="AD367" s="191"/>
      <c r="AE367" s="191"/>
      <c r="AF367" s="191"/>
      <c r="AG367" s="191"/>
      <c r="AH367" s="191"/>
      <c r="AI367" s="191"/>
      <c r="AJ367" s="191"/>
      <c r="AK367" s="191"/>
      <c r="AL367" s="191"/>
      <c r="AM367" s="191"/>
      <c r="AN367" s="191"/>
      <c r="AO367" s="191"/>
      <c r="AP367" s="191"/>
      <c r="AQ367" s="191"/>
      <c r="AR367" s="191"/>
      <c r="AS367" s="191"/>
      <c r="AT367" s="191"/>
      <c r="AU367" s="191"/>
      <c r="AV367" s="191"/>
      <c r="AW367" s="191"/>
      <c r="AX367" s="191">
        <v>20.29</v>
      </c>
      <c r="AY367" s="191">
        <v>10825</v>
      </c>
      <c r="AZ367" s="47" t="str">
        <f t="shared" si="113"/>
        <v>NA</v>
      </c>
      <c r="BA367" s="47" t="str">
        <f t="shared" si="114"/>
        <v>80 AD</v>
      </c>
      <c r="BB367" s="43" t="str">
        <f t="shared" si="126"/>
        <v>NA</v>
      </c>
      <c r="BC367" s="43" t="str">
        <f t="shared" si="115"/>
        <v>NA</v>
      </c>
      <c r="BD367" s="43">
        <f t="shared" si="116"/>
        <v>0</v>
      </c>
      <c r="BE367" s="48" t="e">
        <f t="shared" si="117"/>
        <v>#VALUE!</v>
      </c>
      <c r="BF367" s="49">
        <f t="shared" si="118"/>
        <v>0</v>
      </c>
      <c r="BG367" s="43" t="str">
        <f t="shared" si="119"/>
        <v>RODOLFO FUENZALIDA SANHUEZA</v>
      </c>
      <c r="BH367" s="43" t="str">
        <f t="shared" si="120"/>
        <v>RODOLFO FUENZALIDA SANHUEZA - RAYO</v>
      </c>
      <c r="BI367" s="43" t="str">
        <f>VLOOKUP(BG367,Equipos!$A$2:$B$105,2,0)</f>
        <v>SANDEK 1</v>
      </c>
      <c r="BJ367" s="43" t="str">
        <f t="shared" si="125"/>
        <v>03:44:44</v>
      </c>
      <c r="BK367" s="43" t="e">
        <f>VLOOKUP(BG367,'Base Jinetes FEI'!$M$5:$N$341,2,0)</f>
        <v>#N/A</v>
      </c>
      <c r="BL367" s="43" t="e">
        <f>VLOOKUP(BG367,'Base Jinetes FEI'!$M$5:$O$341,3,0)</f>
        <v>#N/A</v>
      </c>
      <c r="BN367" s="43">
        <f t="shared" si="122"/>
        <v>0</v>
      </c>
      <c r="BO367" s="43">
        <v>367</v>
      </c>
    </row>
    <row r="368" spans="1:67" ht="14.4" customHeight="1" x14ac:dyDescent="0.3">
      <c r="A368" s="43" t="str">
        <f t="shared" si="124"/>
        <v>EL CUADRO 19 I</v>
      </c>
      <c r="B368" s="43" t="str">
        <f t="shared" si="124"/>
        <v>FEI</v>
      </c>
      <c r="C368" s="43">
        <f t="shared" si="124"/>
        <v>80</v>
      </c>
      <c r="D368" s="43">
        <f t="shared" si="124"/>
        <v>81.8</v>
      </c>
      <c r="E368" s="43" t="str">
        <f t="shared" si="124"/>
        <v>AD</v>
      </c>
      <c r="F368" s="191" t="s">
        <v>128</v>
      </c>
      <c r="G368" s="191" t="s">
        <v>105</v>
      </c>
      <c r="H368" s="191" t="s">
        <v>96</v>
      </c>
      <c r="I368" s="191" t="s">
        <v>96</v>
      </c>
      <c r="J368" s="191" t="s">
        <v>4564</v>
      </c>
      <c r="K368" s="191" t="s">
        <v>4565</v>
      </c>
      <c r="L368" s="191" t="s">
        <v>4566</v>
      </c>
      <c r="M368" s="191" t="s">
        <v>3596</v>
      </c>
      <c r="N368" s="191" t="s">
        <v>741</v>
      </c>
      <c r="O368" s="191"/>
      <c r="P368" s="191" t="s">
        <v>96</v>
      </c>
      <c r="Q368" s="191"/>
      <c r="R368" s="191" t="s">
        <v>96</v>
      </c>
      <c r="S368" s="191" t="s">
        <v>97</v>
      </c>
      <c r="T368" s="191" t="s">
        <v>96</v>
      </c>
      <c r="U368" s="191" t="s">
        <v>4567</v>
      </c>
      <c r="V368" s="191" t="s">
        <v>4568</v>
      </c>
      <c r="W368" s="191"/>
      <c r="X368" s="191" t="s">
        <v>4373</v>
      </c>
      <c r="Y368" s="191" t="s">
        <v>876</v>
      </c>
      <c r="Z368" s="191" t="s">
        <v>4569</v>
      </c>
      <c r="AA368" s="191" t="s">
        <v>266</v>
      </c>
      <c r="AB368" s="191" t="s">
        <v>4570</v>
      </c>
      <c r="AC368" s="191"/>
      <c r="AD368" s="191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  <c r="AX368" s="191">
        <v>20.22</v>
      </c>
      <c r="AY368" s="191">
        <v>10861</v>
      </c>
      <c r="AZ368" s="47" t="str">
        <f t="shared" si="113"/>
        <v>NA</v>
      </c>
      <c r="BA368" s="47" t="str">
        <f t="shared" si="114"/>
        <v>80 AD</v>
      </c>
      <c r="BB368" s="43" t="str">
        <f t="shared" si="126"/>
        <v>NA</v>
      </c>
      <c r="BC368" s="43" t="str">
        <f t="shared" si="115"/>
        <v>NA</v>
      </c>
      <c r="BD368" s="43">
        <f t="shared" si="116"/>
        <v>0</v>
      </c>
      <c r="BE368" s="48" t="e">
        <f t="shared" si="117"/>
        <v>#VALUE!</v>
      </c>
      <c r="BF368" s="49">
        <f t="shared" si="118"/>
        <v>0</v>
      </c>
      <c r="BG368" s="43" t="str">
        <f t="shared" si="119"/>
        <v>ORNELLA BALDUCCI MOULINIE</v>
      </c>
      <c r="BH368" s="43" t="str">
        <f t="shared" si="120"/>
        <v>ORNELLA BALDUCCI MOULINIE - DANZARINA</v>
      </c>
      <c r="BI368" s="43" t="e">
        <f>VLOOKUP(BG368,Equipos!$A$2:$B$105,2,0)</f>
        <v>#N/A</v>
      </c>
      <c r="BJ368" s="43" t="str">
        <f t="shared" si="125"/>
        <v>03:44:44</v>
      </c>
      <c r="BK368" s="43" t="e">
        <f>VLOOKUP(BG368,'Base Jinetes FEI'!$M$5:$N$341,2,0)</f>
        <v>#N/A</v>
      </c>
      <c r="BL368" s="43" t="e">
        <f>VLOOKUP(BG368,'Base Jinetes FEI'!$M$5:$O$341,3,0)</f>
        <v>#N/A</v>
      </c>
      <c r="BN368" s="43">
        <f t="shared" si="122"/>
        <v>0</v>
      </c>
      <c r="BO368" s="43">
        <v>368</v>
      </c>
    </row>
    <row r="369" spans="1:67" ht="14.4" customHeight="1" x14ac:dyDescent="0.3">
      <c r="A369" s="43" t="str">
        <f t="shared" si="124"/>
        <v>EL CUADRO 19 I</v>
      </c>
      <c r="B369" s="43" t="str">
        <f t="shared" si="124"/>
        <v>FEI</v>
      </c>
      <c r="C369" s="43">
        <f t="shared" si="124"/>
        <v>80</v>
      </c>
      <c r="D369" s="43">
        <f t="shared" si="124"/>
        <v>81.8</v>
      </c>
      <c r="E369" s="43" t="str">
        <f t="shared" si="124"/>
        <v>AD</v>
      </c>
      <c r="F369" s="191" t="s">
        <v>129</v>
      </c>
      <c r="G369" s="191" t="s">
        <v>105</v>
      </c>
      <c r="H369" s="191" t="s">
        <v>96</v>
      </c>
      <c r="I369" s="191" t="s">
        <v>96</v>
      </c>
      <c r="J369" s="191" t="s">
        <v>1396</v>
      </c>
      <c r="K369" s="191" t="s">
        <v>162</v>
      </c>
      <c r="L369" s="191" t="s">
        <v>3369</v>
      </c>
      <c r="M369" s="191" t="s">
        <v>3580</v>
      </c>
      <c r="N369" s="191" t="s">
        <v>3581</v>
      </c>
      <c r="O369" s="191"/>
      <c r="P369" s="191" t="s">
        <v>96</v>
      </c>
      <c r="Q369" s="191"/>
      <c r="R369" s="191" t="s">
        <v>96</v>
      </c>
      <c r="S369" s="191" t="s">
        <v>97</v>
      </c>
      <c r="T369" s="191" t="s">
        <v>96</v>
      </c>
      <c r="U369" s="191" t="s">
        <v>767</v>
      </c>
      <c r="V369" s="191" t="s">
        <v>4571</v>
      </c>
      <c r="W369" s="191"/>
      <c r="X369" s="191" t="s">
        <v>4572</v>
      </c>
      <c r="Y369" s="191" t="s">
        <v>4573</v>
      </c>
      <c r="Z369" s="191" t="s">
        <v>4574</v>
      </c>
      <c r="AA369" s="191" t="s">
        <v>266</v>
      </c>
      <c r="AB369" s="191" t="s">
        <v>1405</v>
      </c>
      <c r="AC369" s="191"/>
      <c r="AD369" s="191"/>
      <c r="AE369" s="191"/>
      <c r="AF369" s="191"/>
      <c r="AG369" s="191"/>
      <c r="AH369" s="191"/>
      <c r="AI369" s="191"/>
      <c r="AJ369" s="191"/>
      <c r="AK369" s="191"/>
      <c r="AL369" s="191"/>
      <c r="AM369" s="191"/>
      <c r="AN369" s="191"/>
      <c r="AO369" s="191"/>
      <c r="AP369" s="191"/>
      <c r="AQ369" s="191"/>
      <c r="AR369" s="191"/>
      <c r="AS369" s="191"/>
      <c r="AT369" s="191"/>
      <c r="AU369" s="191"/>
      <c r="AV369" s="191"/>
      <c r="AW369" s="191"/>
      <c r="AX369" s="191">
        <v>20.18</v>
      </c>
      <c r="AY369" s="191">
        <v>10883</v>
      </c>
      <c r="AZ369" s="47" t="str">
        <f t="shared" si="113"/>
        <v>NA</v>
      </c>
      <c r="BA369" s="47" t="str">
        <f t="shared" si="114"/>
        <v>80 AD</v>
      </c>
      <c r="BB369" s="43" t="str">
        <f t="shared" si="126"/>
        <v>NA</v>
      </c>
      <c r="BC369" s="43" t="str">
        <f t="shared" si="115"/>
        <v>NA</v>
      </c>
      <c r="BD369" s="43">
        <f t="shared" si="116"/>
        <v>0</v>
      </c>
      <c r="BE369" s="48" t="e">
        <f t="shared" si="117"/>
        <v>#VALUE!</v>
      </c>
      <c r="BF369" s="49">
        <f t="shared" si="118"/>
        <v>0</v>
      </c>
      <c r="BG369" s="43" t="str">
        <f t="shared" si="119"/>
        <v>FELIPE PERO DOMEYKO</v>
      </c>
      <c r="BH369" s="43" t="str">
        <f t="shared" si="120"/>
        <v>FELIPE PERO DOMEYKO - EL PANGUE LIBIYA</v>
      </c>
      <c r="BI369" s="43" t="str">
        <f>VLOOKUP(BG369,Equipos!$A$2:$B$105,2,0)</f>
        <v>KEHAILAN A</v>
      </c>
      <c r="BJ369" s="43" t="str">
        <f t="shared" si="125"/>
        <v>03:44:44</v>
      </c>
      <c r="BK369" s="43" t="e">
        <f>VLOOKUP(BG369,'Base Jinetes FEI'!$M$5:$N$341,2,0)</f>
        <v>#N/A</v>
      </c>
      <c r="BL369" s="43" t="e">
        <f>VLOOKUP(BG369,'Base Jinetes FEI'!$M$5:$O$341,3,0)</f>
        <v>#N/A</v>
      </c>
      <c r="BN369" s="43">
        <f t="shared" si="122"/>
        <v>0</v>
      </c>
      <c r="BO369" s="43">
        <v>369</v>
      </c>
    </row>
    <row r="370" spans="1:67" ht="14.4" customHeight="1" x14ac:dyDescent="0.3">
      <c r="A370" s="43" t="str">
        <f t="shared" si="124"/>
        <v>EL CUADRO 19 I</v>
      </c>
      <c r="B370" s="43" t="str">
        <f t="shared" si="124"/>
        <v>FEI</v>
      </c>
      <c r="C370" s="43">
        <f t="shared" si="124"/>
        <v>80</v>
      </c>
      <c r="D370" s="43">
        <f t="shared" si="124"/>
        <v>81.8</v>
      </c>
      <c r="E370" s="43" t="str">
        <f t="shared" si="124"/>
        <v>AD</v>
      </c>
      <c r="F370" s="191" t="s">
        <v>98</v>
      </c>
      <c r="G370" s="191" t="s">
        <v>105</v>
      </c>
      <c r="H370" s="191" t="s">
        <v>96</v>
      </c>
      <c r="I370" s="191" t="s">
        <v>96</v>
      </c>
      <c r="J370" s="191" t="s">
        <v>3555</v>
      </c>
      <c r="K370" s="191" t="s">
        <v>535</v>
      </c>
      <c r="L370" s="191" t="s">
        <v>3556</v>
      </c>
      <c r="M370" s="191" t="s">
        <v>1505</v>
      </c>
      <c r="N370" s="191" t="s">
        <v>1024</v>
      </c>
      <c r="O370" s="191"/>
      <c r="P370" s="191" t="s">
        <v>96</v>
      </c>
      <c r="Q370" s="191"/>
      <c r="R370" s="191" t="s">
        <v>96</v>
      </c>
      <c r="S370" s="191" t="s">
        <v>97</v>
      </c>
      <c r="T370" s="191" t="s">
        <v>96</v>
      </c>
      <c r="U370" s="191" t="s">
        <v>3027</v>
      </c>
      <c r="V370" s="191" t="s">
        <v>4575</v>
      </c>
      <c r="W370" s="191"/>
      <c r="X370" s="191" t="s">
        <v>1399</v>
      </c>
      <c r="Y370" s="191" t="s">
        <v>3588</v>
      </c>
      <c r="Z370" s="191" t="s">
        <v>4576</v>
      </c>
      <c r="AA370" s="191" t="s">
        <v>272</v>
      </c>
      <c r="AB370" s="191" t="s">
        <v>4577</v>
      </c>
      <c r="AC370" s="191"/>
      <c r="AD370" s="191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>
        <v>19.77</v>
      </c>
      <c r="AY370" s="191">
        <v>11108</v>
      </c>
      <c r="AZ370" s="47" t="str">
        <f t="shared" si="113"/>
        <v>NA</v>
      </c>
      <c r="BA370" s="47" t="str">
        <f t="shared" si="114"/>
        <v>80 AD</v>
      </c>
      <c r="BB370" s="43" t="str">
        <f t="shared" si="126"/>
        <v>NA</v>
      </c>
      <c r="BC370" s="43" t="str">
        <f t="shared" si="115"/>
        <v>NA</v>
      </c>
      <c r="BD370" s="43">
        <f t="shared" si="116"/>
        <v>0</v>
      </c>
      <c r="BE370" s="48" t="e">
        <f t="shared" si="117"/>
        <v>#VALUE!</v>
      </c>
      <c r="BF370" s="49">
        <f t="shared" si="118"/>
        <v>0</v>
      </c>
      <c r="BG370" s="43" t="str">
        <f t="shared" si="119"/>
        <v>DIEGO FUENTES URRUTIA</v>
      </c>
      <c r="BH370" s="43" t="str">
        <f t="shared" si="120"/>
        <v>DIEGO FUENTES URRUTIA - DESPERADO</v>
      </c>
      <c r="BI370" s="43" t="e">
        <f>VLOOKUP(BG370,Equipos!$A$2:$B$105,2,0)</f>
        <v>#N/A</v>
      </c>
      <c r="BJ370" s="43" t="str">
        <f t="shared" si="125"/>
        <v>03:44:44</v>
      </c>
      <c r="BK370" s="43" t="e">
        <f>VLOOKUP(BG370,'Base Jinetes FEI'!$M$5:$N$341,2,0)</f>
        <v>#N/A</v>
      </c>
      <c r="BL370" s="43" t="e">
        <f>VLOOKUP(BG370,'Base Jinetes FEI'!$M$5:$O$341,3,0)</f>
        <v>#N/A</v>
      </c>
      <c r="BN370" s="43">
        <f t="shared" si="122"/>
        <v>0</v>
      </c>
      <c r="BO370" s="43">
        <v>370</v>
      </c>
    </row>
    <row r="371" spans="1:67" ht="14.4" customHeight="1" x14ac:dyDescent="0.3">
      <c r="A371" s="43" t="str">
        <f t="shared" si="124"/>
        <v>EL CUADRO 19 I</v>
      </c>
      <c r="B371" s="43" t="str">
        <f t="shared" si="124"/>
        <v>FEI</v>
      </c>
      <c r="C371" s="43">
        <f t="shared" si="124"/>
        <v>80</v>
      </c>
      <c r="D371" s="43">
        <f t="shared" si="124"/>
        <v>81.8</v>
      </c>
      <c r="E371" s="43" t="str">
        <f t="shared" si="124"/>
        <v>AD</v>
      </c>
      <c r="F371" s="191" t="s">
        <v>151</v>
      </c>
      <c r="G371" s="191" t="s">
        <v>105</v>
      </c>
      <c r="H371" s="191" t="s">
        <v>96</v>
      </c>
      <c r="I371" s="191" t="s">
        <v>96</v>
      </c>
      <c r="J371" s="191" t="s">
        <v>1415</v>
      </c>
      <c r="K371" s="191" t="s">
        <v>210</v>
      </c>
      <c r="L371" s="191" t="s">
        <v>90</v>
      </c>
      <c r="M371" s="191" t="s">
        <v>1416</v>
      </c>
      <c r="N371" s="191" t="s">
        <v>1417</v>
      </c>
      <c r="O371" s="191"/>
      <c r="P371" s="191" t="s">
        <v>96</v>
      </c>
      <c r="Q371" s="191"/>
      <c r="R371" s="191" t="s">
        <v>96</v>
      </c>
      <c r="S371" s="191" t="s">
        <v>97</v>
      </c>
      <c r="T371" s="191" t="s">
        <v>96</v>
      </c>
      <c r="U371" s="191" t="s">
        <v>1300</v>
      </c>
      <c r="V371" s="191" t="s">
        <v>4578</v>
      </c>
      <c r="W371" s="191" t="s">
        <v>163</v>
      </c>
      <c r="X371" s="191" t="s">
        <v>1479</v>
      </c>
      <c r="Y371" s="191"/>
      <c r="Z371" s="191"/>
      <c r="AA371" s="191"/>
      <c r="AB371" s="191"/>
      <c r="AC371" s="191"/>
      <c r="AD371" s="191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191">
        <v>19.899999999999999</v>
      </c>
      <c r="AY371" s="191">
        <v>5519</v>
      </c>
      <c r="AZ371" s="47" t="str">
        <f t="shared" si="113"/>
        <v>NA</v>
      </c>
      <c r="BA371" s="47" t="str">
        <f t="shared" si="114"/>
        <v>80 AD</v>
      </c>
      <c r="BB371" s="43" t="str">
        <f t="shared" si="126"/>
        <v>NA</v>
      </c>
      <c r="BC371" s="43" t="str">
        <f t="shared" si="115"/>
        <v>NA</v>
      </c>
      <c r="BD371" s="43">
        <f t="shared" si="116"/>
        <v>0</v>
      </c>
      <c r="BE371" s="48" t="e">
        <f t="shared" si="117"/>
        <v>#VALUE!</v>
      </c>
      <c r="BF371" s="49">
        <f t="shared" si="118"/>
        <v>0</v>
      </c>
      <c r="BG371" s="43" t="str">
        <f t="shared" si="119"/>
        <v>ORLANDO VILLALOBOS</v>
      </c>
      <c r="BH371" s="43" t="str">
        <f t="shared" si="120"/>
        <v>ORLANDO VILLALOBOS - LA PERFECTA</v>
      </c>
      <c r="BI371" s="43" t="e">
        <f>VLOOKUP(BG371,Equipos!$A$2:$B$105,2,0)</f>
        <v>#N/A</v>
      </c>
      <c r="BJ371" s="43" t="str">
        <f t="shared" si="125"/>
        <v>03:44:44</v>
      </c>
      <c r="BK371" s="43" t="e">
        <f>VLOOKUP(BG371,'Base Jinetes FEI'!$M$5:$N$341,2,0)</f>
        <v>#N/A</v>
      </c>
      <c r="BL371" s="43" t="e">
        <f>VLOOKUP(BG371,'Base Jinetes FEI'!$M$5:$O$341,3,0)</f>
        <v>#N/A</v>
      </c>
      <c r="BN371" s="43">
        <f t="shared" si="122"/>
        <v>0</v>
      </c>
      <c r="BO371" s="43">
        <v>371</v>
      </c>
    </row>
    <row r="372" spans="1:67" ht="14.4" customHeight="1" x14ac:dyDescent="0.3">
      <c r="A372" s="43" t="str">
        <f t="shared" si="124"/>
        <v>EL CUADRO 19 I</v>
      </c>
      <c r="B372" s="43" t="str">
        <f t="shared" si="124"/>
        <v>FEI</v>
      </c>
      <c r="C372" s="43">
        <f t="shared" si="124"/>
        <v>80</v>
      </c>
      <c r="D372" s="43">
        <f t="shared" si="124"/>
        <v>81.8</v>
      </c>
      <c r="E372" s="43" t="str">
        <f t="shared" si="124"/>
        <v>AD</v>
      </c>
      <c r="F372" s="191" t="s">
        <v>152</v>
      </c>
      <c r="G372" s="191" t="s">
        <v>105</v>
      </c>
      <c r="H372" s="191" t="s">
        <v>96</v>
      </c>
      <c r="I372" s="191" t="s">
        <v>96</v>
      </c>
      <c r="J372" s="191" t="s">
        <v>4579</v>
      </c>
      <c r="K372" s="191" t="s">
        <v>4580</v>
      </c>
      <c r="L372" s="191" t="s">
        <v>4581</v>
      </c>
      <c r="M372" s="191" t="s">
        <v>1388</v>
      </c>
      <c r="N372" s="191" t="s">
        <v>437</v>
      </c>
      <c r="O372" s="191"/>
      <c r="P372" s="191" t="s">
        <v>96</v>
      </c>
      <c r="Q372" s="191"/>
      <c r="R372" s="191" t="s">
        <v>96</v>
      </c>
      <c r="S372" s="191" t="s">
        <v>97</v>
      </c>
      <c r="T372" s="191" t="s">
        <v>96</v>
      </c>
      <c r="U372" s="191" t="s">
        <v>4582</v>
      </c>
      <c r="V372" s="191" t="s">
        <v>4583</v>
      </c>
      <c r="W372" s="191" t="s">
        <v>266</v>
      </c>
      <c r="X372" s="191" t="s">
        <v>3608</v>
      </c>
      <c r="Y372" s="191"/>
      <c r="Z372" s="191"/>
      <c r="AA372" s="191"/>
      <c r="AB372" s="191"/>
      <c r="AC372" s="191"/>
      <c r="AD372" s="191"/>
      <c r="AE372" s="191"/>
      <c r="AF372" s="191"/>
      <c r="AG372" s="191"/>
      <c r="AH372" s="191"/>
      <c r="AI372" s="191"/>
      <c r="AJ372" s="191"/>
      <c r="AK372" s="191"/>
      <c r="AL372" s="191"/>
      <c r="AM372" s="191"/>
      <c r="AN372" s="191"/>
      <c r="AO372" s="191"/>
      <c r="AP372" s="191"/>
      <c r="AQ372" s="191"/>
      <c r="AR372" s="191"/>
      <c r="AS372" s="191"/>
      <c r="AT372" s="191"/>
      <c r="AU372" s="191"/>
      <c r="AV372" s="191"/>
      <c r="AW372" s="191"/>
      <c r="AX372" s="191">
        <v>19.489999999999998</v>
      </c>
      <c r="AY372" s="191">
        <v>5634</v>
      </c>
      <c r="AZ372" s="47" t="str">
        <f t="shared" si="113"/>
        <v>NA</v>
      </c>
      <c r="BA372" s="47" t="str">
        <f t="shared" si="114"/>
        <v>80 AD</v>
      </c>
      <c r="BB372" s="43" t="str">
        <f t="shared" si="126"/>
        <v>NA</v>
      </c>
      <c r="BC372" s="43" t="str">
        <f t="shared" si="115"/>
        <v>NA</v>
      </c>
      <c r="BD372" s="43">
        <f t="shared" si="116"/>
        <v>0</v>
      </c>
      <c r="BE372" s="48" t="e">
        <f t="shared" si="117"/>
        <v>#VALUE!</v>
      </c>
      <c r="BF372" s="49">
        <f t="shared" si="118"/>
        <v>0</v>
      </c>
      <c r="BG372" s="43" t="str">
        <f t="shared" si="119"/>
        <v>OSVALDO ARAYA URZUA</v>
      </c>
      <c r="BH372" s="43" t="str">
        <f t="shared" si="120"/>
        <v>OSVALDO ARAYA URZUA - SHAZAM</v>
      </c>
      <c r="BI372" s="43" t="e">
        <f>VLOOKUP(BG372,Equipos!$A$2:$B$105,2,0)</f>
        <v>#N/A</v>
      </c>
      <c r="BJ372" s="43" t="str">
        <f t="shared" si="125"/>
        <v>03:44:44</v>
      </c>
      <c r="BK372" s="43" t="e">
        <f>VLOOKUP(BG372,'Base Jinetes FEI'!$M$5:$N$341,2,0)</f>
        <v>#N/A</v>
      </c>
      <c r="BL372" s="43" t="e">
        <f>VLOOKUP(BG372,'Base Jinetes FEI'!$M$5:$O$341,3,0)</f>
        <v>#N/A</v>
      </c>
      <c r="BN372" s="43">
        <f t="shared" si="122"/>
        <v>0</v>
      </c>
      <c r="BO372" s="43">
        <v>372</v>
      </c>
    </row>
    <row r="373" spans="1:67" ht="14.4" customHeight="1" x14ac:dyDescent="0.3">
      <c r="A373" s="43" t="str">
        <f t="shared" si="124"/>
        <v>EL CUADRO 19 I</v>
      </c>
      <c r="B373" s="43" t="str">
        <f t="shared" si="124"/>
        <v>FEI</v>
      </c>
      <c r="C373" s="43">
        <f t="shared" si="124"/>
        <v>80</v>
      </c>
      <c r="D373" s="43">
        <f t="shared" si="124"/>
        <v>81.8</v>
      </c>
      <c r="E373" s="43" t="s">
        <v>52</v>
      </c>
      <c r="F373" s="192" t="s">
        <v>106</v>
      </c>
      <c r="G373" s="192" t="s">
        <v>95</v>
      </c>
      <c r="H373" s="192" t="s">
        <v>96</v>
      </c>
      <c r="I373" s="192" t="s">
        <v>96</v>
      </c>
      <c r="J373" s="192" t="s">
        <v>1551</v>
      </c>
      <c r="K373" s="192" t="s">
        <v>186</v>
      </c>
      <c r="L373" s="192" t="s">
        <v>215</v>
      </c>
      <c r="M373" s="192"/>
      <c r="N373" s="192" t="s">
        <v>1970</v>
      </c>
      <c r="O373" s="192"/>
      <c r="P373" s="192" t="s">
        <v>96</v>
      </c>
      <c r="Q373" s="192"/>
      <c r="R373" s="192" t="s">
        <v>96</v>
      </c>
      <c r="S373" s="192" t="s">
        <v>97</v>
      </c>
      <c r="T373" s="192" t="s">
        <v>96</v>
      </c>
      <c r="U373" s="192" t="s">
        <v>247</v>
      </c>
      <c r="V373" s="192" t="s">
        <v>4584</v>
      </c>
      <c r="W373" s="192"/>
      <c r="X373" s="192" t="s">
        <v>2517</v>
      </c>
      <c r="Y373" s="192" t="s">
        <v>802</v>
      </c>
      <c r="Z373" s="192" t="s">
        <v>4585</v>
      </c>
      <c r="AA373" s="192"/>
      <c r="AB373" s="192" t="s">
        <v>3414</v>
      </c>
      <c r="AC373" s="192" t="s">
        <v>1109</v>
      </c>
      <c r="AD373" s="192" t="s">
        <v>4586</v>
      </c>
      <c r="AE373" s="192"/>
      <c r="AF373" s="192" t="s">
        <v>4450</v>
      </c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>
        <v>15.58</v>
      </c>
      <c r="AY373" s="192">
        <v>18903</v>
      </c>
      <c r="AZ373" s="47">
        <f t="shared" si="113"/>
        <v>18903</v>
      </c>
      <c r="BA373" s="47" t="str">
        <f t="shared" si="114"/>
        <v>80 YR</v>
      </c>
      <c r="BB373" s="43">
        <f t="shared" si="126"/>
        <v>9</v>
      </c>
      <c r="BC373" s="43" t="str">
        <f t="shared" si="115"/>
        <v>05:15:03</v>
      </c>
      <c r="BD373" s="43">
        <f t="shared" si="116"/>
        <v>160</v>
      </c>
      <c r="BE373" s="48">
        <f t="shared" si="117"/>
        <v>-90.316666666666663</v>
      </c>
      <c r="BF373" s="49">
        <f t="shared" si="118"/>
        <v>151.48333333333335</v>
      </c>
      <c r="BG373" s="43" t="str">
        <f t="shared" si="119"/>
        <v>TRINIDAD MARINKOVIC CORTESE</v>
      </c>
      <c r="BH373" s="43" t="str">
        <f t="shared" si="120"/>
        <v>TRINIDAD MARINKOVIC CORTESE - HADI</v>
      </c>
      <c r="BI373" s="43" t="e">
        <f>VLOOKUP(BG373,Equipos!$A$2:$B$105,2,0)</f>
        <v>#N/A</v>
      </c>
      <c r="BJ373" s="43" t="str">
        <f t="shared" si="125"/>
        <v>03:44:44</v>
      </c>
      <c r="BK373" s="43" t="e">
        <f>VLOOKUP(BG373,'Base Jinetes FEI'!$M$5:$N$341,2,0)</f>
        <v>#N/A</v>
      </c>
      <c r="BL373" s="43" t="e">
        <f>VLOOKUP(BG373,'Base Jinetes FEI'!$M$5:$O$341,3,0)</f>
        <v>#N/A</v>
      </c>
      <c r="BN373" s="43">
        <f t="shared" si="122"/>
        <v>1</v>
      </c>
      <c r="BO373" s="43">
        <v>373</v>
      </c>
    </row>
    <row r="374" spans="1:67" ht="14.4" customHeight="1" x14ac:dyDescent="0.3">
      <c r="A374" s="43" t="str">
        <f t="shared" si="124"/>
        <v>EL CUADRO 19 I</v>
      </c>
      <c r="B374" s="43" t="str">
        <f t="shared" si="124"/>
        <v>FEI</v>
      </c>
      <c r="C374" s="43">
        <f t="shared" si="124"/>
        <v>80</v>
      </c>
      <c r="D374" s="43">
        <f t="shared" si="124"/>
        <v>81.8</v>
      </c>
      <c r="E374" s="43" t="str">
        <f t="shared" si="124"/>
        <v>YR</v>
      </c>
      <c r="F374" s="192" t="s">
        <v>107</v>
      </c>
      <c r="G374" s="192" t="s">
        <v>95</v>
      </c>
      <c r="H374" s="192" t="s">
        <v>96</v>
      </c>
      <c r="I374" s="192" t="s">
        <v>96</v>
      </c>
      <c r="J374" s="192" t="s">
        <v>1547</v>
      </c>
      <c r="K374" s="192" t="s">
        <v>211</v>
      </c>
      <c r="L374" s="192" t="s">
        <v>212</v>
      </c>
      <c r="M374" s="192"/>
      <c r="N374" s="192" t="s">
        <v>4007</v>
      </c>
      <c r="O374" s="192"/>
      <c r="P374" s="192" t="s">
        <v>96</v>
      </c>
      <c r="Q374" s="192"/>
      <c r="R374" s="192" t="s">
        <v>96</v>
      </c>
      <c r="S374" s="192" t="s">
        <v>97</v>
      </c>
      <c r="T374" s="192" t="s">
        <v>96</v>
      </c>
      <c r="U374" s="192" t="s">
        <v>2938</v>
      </c>
      <c r="V374" s="192" t="s">
        <v>4587</v>
      </c>
      <c r="W374" s="192"/>
      <c r="X374" s="192" t="s">
        <v>4588</v>
      </c>
      <c r="Y374" s="192" t="s">
        <v>3911</v>
      </c>
      <c r="Z374" s="192" t="s">
        <v>4589</v>
      </c>
      <c r="AA374" s="192"/>
      <c r="AB374" s="192" t="s">
        <v>1240</v>
      </c>
      <c r="AC374" s="192" t="s">
        <v>910</v>
      </c>
      <c r="AD374" s="192" t="s">
        <v>4590</v>
      </c>
      <c r="AE374" s="192"/>
      <c r="AF374" s="192" t="s">
        <v>4591</v>
      </c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>
        <v>15.58</v>
      </c>
      <c r="AY374" s="192">
        <v>18905</v>
      </c>
      <c r="AZ374" s="47">
        <f t="shared" si="113"/>
        <v>18905</v>
      </c>
      <c r="BA374" s="47" t="str">
        <f t="shared" si="114"/>
        <v>80 YR</v>
      </c>
      <c r="BB374" s="43">
        <f t="shared" si="126"/>
        <v>10</v>
      </c>
      <c r="BC374" s="43" t="str">
        <f t="shared" si="115"/>
        <v>05:15:05</v>
      </c>
      <c r="BD374" s="43">
        <f t="shared" si="116"/>
        <v>155</v>
      </c>
      <c r="BE374" s="48">
        <f t="shared" si="117"/>
        <v>-90.35</v>
      </c>
      <c r="BF374" s="49">
        <f t="shared" si="118"/>
        <v>146.45000000000002</v>
      </c>
      <c r="BG374" s="43" t="str">
        <f t="shared" si="119"/>
        <v>CONSUELO MARCHANT CARDENAS</v>
      </c>
      <c r="BH374" s="43" t="str">
        <f t="shared" si="120"/>
        <v>CONSUELO MARCHANT CARDENAS - FALAX</v>
      </c>
      <c r="BI374" s="43" t="e">
        <f>VLOOKUP(BG374,Equipos!$A$2:$B$105,2,0)</f>
        <v>#N/A</v>
      </c>
      <c r="BJ374" s="43" t="str">
        <f t="shared" si="125"/>
        <v>03:44:44</v>
      </c>
      <c r="BK374" s="43" t="e">
        <f>VLOOKUP(BG374,'Base Jinetes FEI'!$M$5:$N$341,2,0)</f>
        <v>#N/A</v>
      </c>
      <c r="BL374" s="43" t="e">
        <f>VLOOKUP(BG374,'Base Jinetes FEI'!$M$5:$O$341,3,0)</f>
        <v>#N/A</v>
      </c>
      <c r="BN374" s="43">
        <f t="shared" si="122"/>
        <v>1</v>
      </c>
      <c r="BO374" s="43">
        <v>374</v>
      </c>
    </row>
    <row r="375" spans="1:67" ht="14.4" customHeight="1" x14ac:dyDescent="0.3">
      <c r="A375" s="43" t="str">
        <f t="shared" si="124"/>
        <v>EL CUADRO 19 I</v>
      </c>
      <c r="B375" s="43" t="str">
        <f t="shared" si="124"/>
        <v>FEI</v>
      </c>
      <c r="C375" s="43">
        <f t="shared" si="124"/>
        <v>80</v>
      </c>
      <c r="D375" s="43">
        <f t="shared" si="124"/>
        <v>81.8</v>
      </c>
      <c r="E375" s="43" t="str">
        <f t="shared" si="124"/>
        <v>YR</v>
      </c>
      <c r="F375" s="192" t="s">
        <v>109</v>
      </c>
      <c r="G375" s="192" t="s">
        <v>95</v>
      </c>
      <c r="H375" s="192" t="s">
        <v>96</v>
      </c>
      <c r="I375" s="192" t="s">
        <v>96</v>
      </c>
      <c r="J375" s="192" t="s">
        <v>2461</v>
      </c>
      <c r="K375" s="192" t="s">
        <v>886</v>
      </c>
      <c r="L375" s="192" t="s">
        <v>887</v>
      </c>
      <c r="M375" s="192"/>
      <c r="N375" s="192" t="s">
        <v>4592</v>
      </c>
      <c r="O375" s="192"/>
      <c r="P375" s="192" t="s">
        <v>96</v>
      </c>
      <c r="Q375" s="192"/>
      <c r="R375" s="192" t="s">
        <v>96</v>
      </c>
      <c r="S375" s="192" t="s">
        <v>97</v>
      </c>
      <c r="T375" s="192" t="s">
        <v>96</v>
      </c>
      <c r="U375" s="192" t="s">
        <v>1987</v>
      </c>
      <c r="V375" s="192" t="s">
        <v>4593</v>
      </c>
      <c r="W375" s="192"/>
      <c r="X375" s="192" t="s">
        <v>4373</v>
      </c>
      <c r="Y375" s="192" t="s">
        <v>1146</v>
      </c>
      <c r="Z375" s="192" t="s">
        <v>4594</v>
      </c>
      <c r="AA375" s="192"/>
      <c r="AB375" s="192" t="s">
        <v>1469</v>
      </c>
      <c r="AC375" s="192" t="s">
        <v>1125</v>
      </c>
      <c r="AD375" s="192" t="s">
        <v>4595</v>
      </c>
      <c r="AE375" s="192"/>
      <c r="AF375" s="192" t="s">
        <v>4596</v>
      </c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>
        <v>14.57</v>
      </c>
      <c r="AY375" s="192">
        <v>20209</v>
      </c>
      <c r="AZ375" s="47">
        <f t="shared" si="113"/>
        <v>20209</v>
      </c>
      <c r="BA375" s="47" t="str">
        <f t="shared" si="114"/>
        <v>80 YR</v>
      </c>
      <c r="BB375" s="43">
        <f t="shared" si="126"/>
        <v>17</v>
      </c>
      <c r="BC375" s="43" t="str">
        <f t="shared" si="115"/>
        <v>05:36:49</v>
      </c>
      <c r="BD375" s="43">
        <f t="shared" si="116"/>
        <v>120</v>
      </c>
      <c r="BE375" s="48">
        <f t="shared" si="117"/>
        <v>-112.08333333333334</v>
      </c>
      <c r="BF375" s="49">
        <f t="shared" si="118"/>
        <v>89.716666666666669</v>
      </c>
      <c r="BG375" s="43" t="str">
        <f t="shared" si="119"/>
        <v>PAULINO RIOS MORAGA</v>
      </c>
      <c r="BH375" s="43" t="str">
        <f t="shared" si="120"/>
        <v>PAULINO RIOS MORAGA - KHADAR</v>
      </c>
      <c r="BI375" s="43" t="e">
        <f>VLOOKUP(BG375,Equipos!$A$2:$B$105,2,0)</f>
        <v>#N/A</v>
      </c>
      <c r="BJ375" s="43" t="str">
        <f t="shared" si="125"/>
        <v>03:44:44</v>
      </c>
      <c r="BK375" s="43" t="e">
        <f>VLOOKUP(BG375,'Base Jinetes FEI'!$M$5:$N$341,2,0)</f>
        <v>#N/A</v>
      </c>
      <c r="BL375" s="43" t="e">
        <f>VLOOKUP(BG375,'Base Jinetes FEI'!$M$5:$O$341,3,0)</f>
        <v>#N/A</v>
      </c>
      <c r="BN375" s="43">
        <f t="shared" si="122"/>
        <v>1</v>
      </c>
      <c r="BO375" s="43">
        <v>375</v>
      </c>
    </row>
    <row r="376" spans="1:67" ht="14.4" customHeight="1" x14ac:dyDescent="0.3">
      <c r="A376" s="43" t="str">
        <f t="shared" si="124"/>
        <v>EL CUADRO 19 I</v>
      </c>
      <c r="B376" s="43" t="str">
        <f t="shared" si="124"/>
        <v>FEI</v>
      </c>
      <c r="C376" s="43">
        <f t="shared" si="124"/>
        <v>80</v>
      </c>
      <c r="D376" s="43">
        <f t="shared" si="124"/>
        <v>81.8</v>
      </c>
      <c r="E376" s="43" t="str">
        <f t="shared" si="124"/>
        <v>YR</v>
      </c>
      <c r="F376" s="192" t="s">
        <v>110</v>
      </c>
      <c r="G376" s="192" t="s">
        <v>95</v>
      </c>
      <c r="H376" s="192" t="s">
        <v>96</v>
      </c>
      <c r="I376" s="192" t="s">
        <v>96</v>
      </c>
      <c r="J376" s="192" t="s">
        <v>1358</v>
      </c>
      <c r="K376" s="192" t="s">
        <v>145</v>
      </c>
      <c r="L376" s="192" t="s">
        <v>423</v>
      </c>
      <c r="M376" s="192"/>
      <c r="N376" s="192" t="s">
        <v>2752</v>
      </c>
      <c r="O376" s="192"/>
      <c r="P376" s="192" t="s">
        <v>96</v>
      </c>
      <c r="Q376" s="192"/>
      <c r="R376" s="192" t="s">
        <v>96</v>
      </c>
      <c r="S376" s="192" t="s">
        <v>97</v>
      </c>
      <c r="T376" s="192" t="s">
        <v>96</v>
      </c>
      <c r="U376" s="192" t="s">
        <v>2005</v>
      </c>
      <c r="V376" s="192" t="s">
        <v>4597</v>
      </c>
      <c r="W376" s="192"/>
      <c r="X376" s="192" t="s">
        <v>4598</v>
      </c>
      <c r="Y376" s="192" t="s">
        <v>3488</v>
      </c>
      <c r="Z376" s="192" t="s">
        <v>4599</v>
      </c>
      <c r="AA376" s="192"/>
      <c r="AB376" s="192" t="s">
        <v>4600</v>
      </c>
      <c r="AC376" s="192" t="s">
        <v>795</v>
      </c>
      <c r="AD376" s="192" t="s">
        <v>4601</v>
      </c>
      <c r="AE376" s="192"/>
      <c r="AF376" s="192" t="s">
        <v>1443</v>
      </c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>
        <v>13.8</v>
      </c>
      <c r="AY376" s="192">
        <v>21343</v>
      </c>
      <c r="AZ376" s="47">
        <f t="shared" si="113"/>
        <v>21343</v>
      </c>
      <c r="BA376" s="47" t="str">
        <f t="shared" si="114"/>
        <v>80 YR</v>
      </c>
      <c r="BB376" s="43">
        <f t="shared" si="126"/>
        <v>18</v>
      </c>
      <c r="BC376" s="43" t="str">
        <f t="shared" si="115"/>
        <v>05:55:43</v>
      </c>
      <c r="BD376" s="43">
        <f t="shared" si="116"/>
        <v>115</v>
      </c>
      <c r="BE376" s="48">
        <f t="shared" si="117"/>
        <v>-130.98333333333332</v>
      </c>
      <c r="BF376" s="49">
        <f t="shared" si="118"/>
        <v>81.799999959999994</v>
      </c>
      <c r="BG376" s="43" t="str">
        <f t="shared" si="119"/>
        <v>JOSE SPOERER VERGARA</v>
      </c>
      <c r="BH376" s="43" t="str">
        <f t="shared" si="120"/>
        <v>JOSE SPOERER VERGARA - MANSUR</v>
      </c>
      <c r="BI376" s="43" t="str">
        <f>VLOOKUP(BG376,Equipos!$A$2:$B$105,2,0)</f>
        <v>LA COMPAÑÍA</v>
      </c>
      <c r="BJ376" s="43" t="str">
        <f t="shared" si="125"/>
        <v>03:44:44</v>
      </c>
      <c r="BK376" s="43" t="e">
        <f>VLOOKUP(BG376,'Base Jinetes FEI'!$M$5:$N$341,2,0)</f>
        <v>#N/A</v>
      </c>
      <c r="BL376" s="43" t="e">
        <f>VLOOKUP(BG376,'Base Jinetes FEI'!$M$5:$O$341,3,0)</f>
        <v>#N/A</v>
      </c>
      <c r="BN376" s="43">
        <f t="shared" si="122"/>
        <v>1</v>
      </c>
      <c r="BO376" s="43">
        <v>376</v>
      </c>
    </row>
    <row r="377" spans="1:67" ht="14.4" customHeight="1" x14ac:dyDescent="0.3">
      <c r="A377" s="43" t="str">
        <f t="shared" si="124"/>
        <v>EL CUADRO 19 I</v>
      </c>
      <c r="B377" s="43" t="s">
        <v>53</v>
      </c>
      <c r="C377" s="43">
        <f t="shared" si="124"/>
        <v>80</v>
      </c>
      <c r="D377" s="43">
        <f t="shared" si="124"/>
        <v>81.8</v>
      </c>
      <c r="E377" s="43" t="s">
        <v>51</v>
      </c>
      <c r="F377" s="104" t="s">
        <v>106</v>
      </c>
      <c r="G377" s="105" t="s">
        <v>95</v>
      </c>
      <c r="H377" s="192" t="s">
        <v>96</v>
      </c>
      <c r="I377" s="192" t="s">
        <v>96</v>
      </c>
      <c r="J377" s="105" t="s">
        <v>1266</v>
      </c>
      <c r="K377" s="107" t="s">
        <v>173</v>
      </c>
      <c r="L377" s="105" t="s">
        <v>174</v>
      </c>
      <c r="M377" s="105" t="s">
        <v>175</v>
      </c>
      <c r="N377" s="109" t="s">
        <v>2366</v>
      </c>
      <c r="O377" s="192"/>
      <c r="P377" s="192" t="s">
        <v>96</v>
      </c>
      <c r="Q377" s="192"/>
      <c r="R377" s="192" t="s">
        <v>96</v>
      </c>
      <c r="S377" s="105" t="s">
        <v>97</v>
      </c>
      <c r="T377" s="192" t="s">
        <v>96</v>
      </c>
      <c r="U377" s="192" t="s">
        <v>4602</v>
      </c>
      <c r="V377" s="192" t="s">
        <v>4603</v>
      </c>
      <c r="W377" s="192" t="s">
        <v>4604</v>
      </c>
      <c r="X377" s="110" t="s">
        <v>668</v>
      </c>
      <c r="Y377" s="110" t="s">
        <v>872</v>
      </c>
      <c r="Z377" s="110" t="s">
        <v>2410</v>
      </c>
      <c r="AA377" s="105"/>
      <c r="AB377" s="105" t="s">
        <v>4605</v>
      </c>
      <c r="AC377" s="105" t="s">
        <v>4606</v>
      </c>
      <c r="AD377" s="105" t="s">
        <v>4607</v>
      </c>
      <c r="AE377" s="110" t="s">
        <v>833</v>
      </c>
      <c r="AF377" s="110" t="s">
        <v>4608</v>
      </c>
      <c r="AG377" s="110" t="s">
        <v>4609</v>
      </c>
      <c r="AH377" s="105"/>
      <c r="AI377" s="105" t="s">
        <v>4610</v>
      </c>
      <c r="AJ377" s="105" t="s">
        <v>4611</v>
      </c>
      <c r="AK377" s="105" t="s">
        <v>4612</v>
      </c>
      <c r="AL377" s="110" t="s">
        <v>4613</v>
      </c>
      <c r="AM377" s="110" t="s">
        <v>4613</v>
      </c>
      <c r="AN377" s="110" t="s">
        <v>4614</v>
      </c>
      <c r="AO377" s="105"/>
      <c r="AP377" s="105"/>
      <c r="AQ377" s="105"/>
      <c r="AR377" s="105"/>
      <c r="AS377" s="110"/>
      <c r="AT377" s="110"/>
      <c r="AU377" s="110"/>
      <c r="AV377" s="105"/>
      <c r="AW377" s="105"/>
      <c r="AX377" s="192">
        <v>20.54</v>
      </c>
      <c r="AY377" s="192">
        <v>14340</v>
      </c>
      <c r="AZ377" s="47">
        <f t="shared" si="113"/>
        <v>14340</v>
      </c>
      <c r="BA377" s="47" t="str">
        <f t="shared" si="114"/>
        <v>80 AD</v>
      </c>
      <c r="BB377" s="43">
        <f t="shared" si="126"/>
        <v>4</v>
      </c>
      <c r="BC377" s="43" t="str">
        <f t="shared" si="115"/>
        <v>03:59:00</v>
      </c>
      <c r="BD377" s="43">
        <f t="shared" si="116"/>
        <v>185</v>
      </c>
      <c r="BE377" s="48">
        <f t="shared" si="117"/>
        <v>-14.266666666666667</v>
      </c>
      <c r="BF377" s="49">
        <f t="shared" si="118"/>
        <v>252.53333333333333</v>
      </c>
      <c r="BG377" s="43" t="str">
        <f t="shared" si="119"/>
        <v>NICOLE HAMMERSLEY FONK</v>
      </c>
      <c r="BH377" s="43" t="str">
        <f t="shared" si="120"/>
        <v>NICOLE HAMMERSLEY FONK - GRAN MARQUEZ</v>
      </c>
      <c r="BI377" s="43" t="str">
        <f>VLOOKUP(BG377,Equipos!$A$2:$B$105,2,0)</f>
        <v>EL MOLINO A</v>
      </c>
      <c r="BJ377" s="43" t="str">
        <f t="shared" si="125"/>
        <v>03:44:44</v>
      </c>
      <c r="BK377" s="43" t="e">
        <f>VLOOKUP(BG377,'Base Jinetes FEI'!$M$5:$N$341,2,0)</f>
        <v>#N/A</v>
      </c>
      <c r="BL377" s="43" t="e">
        <f>VLOOKUP(BG377,'Base Jinetes FEI'!$M$5:$O$341,3,0)</f>
        <v>#N/A</v>
      </c>
      <c r="BN377" s="43">
        <f t="shared" si="122"/>
        <v>1</v>
      </c>
      <c r="BO377" s="43">
        <v>377</v>
      </c>
    </row>
    <row r="378" spans="1:67" ht="14.4" customHeight="1" x14ac:dyDescent="0.3">
      <c r="A378" s="43" t="str">
        <f t="shared" si="124"/>
        <v>EL CUADRO 19 I</v>
      </c>
      <c r="B378" s="43" t="str">
        <f t="shared" ref="B378:E378" si="127">B377</f>
        <v>NAC</v>
      </c>
      <c r="C378" s="43">
        <f t="shared" si="127"/>
        <v>80</v>
      </c>
      <c r="D378" s="43">
        <f t="shared" si="127"/>
        <v>81.8</v>
      </c>
      <c r="E378" s="43" t="str">
        <f t="shared" si="127"/>
        <v>AD</v>
      </c>
      <c r="F378" s="104" t="s">
        <v>107</v>
      </c>
      <c r="G378" s="105" t="s">
        <v>95</v>
      </c>
      <c r="H378" s="192" t="s">
        <v>96</v>
      </c>
      <c r="I378" s="192" t="s">
        <v>96</v>
      </c>
      <c r="J378" s="105" t="s">
        <v>1069</v>
      </c>
      <c r="K378" s="108" t="s">
        <v>376</v>
      </c>
      <c r="L378" s="105" t="s">
        <v>377</v>
      </c>
      <c r="M378" s="105"/>
      <c r="N378" s="109" t="s">
        <v>3149</v>
      </c>
      <c r="O378" s="192"/>
      <c r="P378" s="192" t="s">
        <v>96</v>
      </c>
      <c r="Q378" s="192"/>
      <c r="R378" s="192" t="s">
        <v>96</v>
      </c>
      <c r="S378" s="105" t="s">
        <v>97</v>
      </c>
      <c r="T378" s="192" t="s">
        <v>96</v>
      </c>
      <c r="U378" s="192" t="s">
        <v>4602</v>
      </c>
      <c r="V378" s="192" t="s">
        <v>4615</v>
      </c>
      <c r="W378" s="192" t="s">
        <v>4616</v>
      </c>
      <c r="X378" s="110" t="s">
        <v>934</v>
      </c>
      <c r="Y378" s="110" t="s">
        <v>824</v>
      </c>
      <c r="Z378" s="110" t="s">
        <v>2483</v>
      </c>
      <c r="AA378" s="105"/>
      <c r="AB378" s="105" t="s">
        <v>4617</v>
      </c>
      <c r="AC378" s="105" t="s">
        <v>4618</v>
      </c>
      <c r="AD378" s="105" t="s">
        <v>4619</v>
      </c>
      <c r="AE378" s="110" t="s">
        <v>914</v>
      </c>
      <c r="AF378" s="110" t="s">
        <v>4620</v>
      </c>
      <c r="AG378" s="110" t="s">
        <v>4621</v>
      </c>
      <c r="AH378" s="105"/>
      <c r="AI378" s="105" t="s">
        <v>4622</v>
      </c>
      <c r="AJ378" s="105" t="s">
        <v>4623</v>
      </c>
      <c r="AK378" s="105" t="s">
        <v>4624</v>
      </c>
      <c r="AL378" s="110" t="s">
        <v>569</v>
      </c>
      <c r="AM378" s="110" t="s">
        <v>569</v>
      </c>
      <c r="AN378" s="110" t="s">
        <v>4625</v>
      </c>
      <c r="AO378" s="105"/>
      <c r="AP378" s="105"/>
      <c r="AQ378" s="105"/>
      <c r="AR378" s="105"/>
      <c r="AS378" s="110"/>
      <c r="AT378" s="110"/>
      <c r="AU378" s="110"/>
      <c r="AV378" s="105"/>
      <c r="AW378" s="105"/>
      <c r="AX378" s="192">
        <v>15.05</v>
      </c>
      <c r="AY378" s="192">
        <v>19568</v>
      </c>
      <c r="AZ378" s="47">
        <f t="shared" si="113"/>
        <v>19568</v>
      </c>
      <c r="BA378" s="47" t="str">
        <f t="shared" si="114"/>
        <v>80 AD</v>
      </c>
      <c r="BB378" s="43">
        <f t="shared" si="126"/>
        <v>12</v>
      </c>
      <c r="BC378" s="43" t="str">
        <f t="shared" si="115"/>
        <v>05:26:08</v>
      </c>
      <c r="BD378" s="43">
        <f t="shared" si="116"/>
        <v>145</v>
      </c>
      <c r="BE378" s="48">
        <f t="shared" si="117"/>
        <v>-101.4</v>
      </c>
      <c r="BF378" s="49">
        <f t="shared" si="118"/>
        <v>125.4</v>
      </c>
      <c r="BG378" s="43" t="str">
        <f t="shared" si="119"/>
        <v>MARIA PAZ VARGAS</v>
      </c>
      <c r="BH378" s="43" t="str">
        <f t="shared" si="120"/>
        <v>MARIA PAZ VARGAS - COLIPI</v>
      </c>
      <c r="BI378" s="43" t="e">
        <f>VLOOKUP(BG378,Equipos!$A$2:$B$105,2,0)</f>
        <v>#N/A</v>
      </c>
      <c r="BJ378" s="43" t="str">
        <f t="shared" si="125"/>
        <v>03:44:44</v>
      </c>
      <c r="BK378" s="43" t="e">
        <f>VLOOKUP(BG378,'Base Jinetes FEI'!$M$5:$N$341,2,0)</f>
        <v>#N/A</v>
      </c>
      <c r="BL378" s="43" t="e">
        <f>VLOOKUP(BG378,'Base Jinetes FEI'!$M$5:$O$341,3,0)</f>
        <v>#N/A</v>
      </c>
      <c r="BN378" s="43">
        <f t="shared" si="122"/>
        <v>1</v>
      </c>
      <c r="BO378" s="43">
        <v>378</v>
      </c>
    </row>
    <row r="379" spans="1:67" ht="14.4" customHeight="1" x14ac:dyDescent="0.3">
      <c r="A379" s="43" t="str">
        <f t="shared" si="124"/>
        <v>EL CUADRO 19 I</v>
      </c>
      <c r="B379" s="43" t="str">
        <f t="shared" ref="B379:E379" si="128">B378</f>
        <v>NAC</v>
      </c>
      <c r="C379" s="43">
        <f t="shared" si="128"/>
        <v>80</v>
      </c>
      <c r="D379" s="43">
        <f t="shared" si="128"/>
        <v>81.8</v>
      </c>
      <c r="E379" s="43" t="str">
        <f t="shared" si="128"/>
        <v>AD</v>
      </c>
      <c r="F379" s="104" t="s">
        <v>109</v>
      </c>
      <c r="G379" s="105" t="s">
        <v>95</v>
      </c>
      <c r="H379" s="192" t="s">
        <v>96</v>
      </c>
      <c r="I379" s="192" t="s">
        <v>96</v>
      </c>
      <c r="J379" s="105"/>
      <c r="K379" s="107" t="s">
        <v>3642</v>
      </c>
      <c r="L379" s="105" t="s">
        <v>3643</v>
      </c>
      <c r="M379" s="105"/>
      <c r="N379" s="109" t="s">
        <v>4626</v>
      </c>
      <c r="O379" s="192"/>
      <c r="P379" s="192" t="s">
        <v>96</v>
      </c>
      <c r="Q379" s="192"/>
      <c r="R379" s="192" t="s">
        <v>96</v>
      </c>
      <c r="S379" s="105" t="s">
        <v>97</v>
      </c>
      <c r="T379" s="192" t="s">
        <v>96</v>
      </c>
      <c r="U379" s="192" t="s">
        <v>4602</v>
      </c>
      <c r="V379" s="192" t="s">
        <v>4627</v>
      </c>
      <c r="W379" s="192" t="s">
        <v>4628</v>
      </c>
      <c r="X379" s="110" t="s">
        <v>2698</v>
      </c>
      <c r="Y379" s="110" t="s">
        <v>824</v>
      </c>
      <c r="Z379" s="110" t="s">
        <v>2364</v>
      </c>
      <c r="AA379" s="105"/>
      <c r="AB379" s="105" t="s">
        <v>4629</v>
      </c>
      <c r="AC379" s="105" t="s">
        <v>4630</v>
      </c>
      <c r="AD379" s="105" t="s">
        <v>4631</v>
      </c>
      <c r="AE379" s="110" t="s">
        <v>1001</v>
      </c>
      <c r="AF379" s="110" t="s">
        <v>2638</v>
      </c>
      <c r="AG379" s="110" t="s">
        <v>2244</v>
      </c>
      <c r="AH379" s="105"/>
      <c r="AI379" s="105" t="s">
        <v>4632</v>
      </c>
      <c r="AJ379" s="105" t="s">
        <v>4633</v>
      </c>
      <c r="AK379" s="105" t="s">
        <v>4634</v>
      </c>
      <c r="AL379" s="110" t="s">
        <v>4635</v>
      </c>
      <c r="AM379" s="110" t="s">
        <v>4635</v>
      </c>
      <c r="AN379" s="110" t="s">
        <v>4636</v>
      </c>
      <c r="AO379" s="105"/>
      <c r="AP379" s="105"/>
      <c r="AQ379" s="105"/>
      <c r="AR379" s="105"/>
      <c r="AS379" s="110"/>
      <c r="AT379" s="110"/>
      <c r="AU379" s="110"/>
      <c r="AV379" s="105"/>
      <c r="AW379" s="105"/>
      <c r="AX379" s="192">
        <v>15.05</v>
      </c>
      <c r="AY379" s="192">
        <v>19571</v>
      </c>
      <c r="AZ379" s="47">
        <f t="shared" si="113"/>
        <v>19571</v>
      </c>
      <c r="BA379" s="47" t="str">
        <f t="shared" si="114"/>
        <v>80 AD</v>
      </c>
      <c r="BB379" s="43">
        <f t="shared" si="126"/>
        <v>13</v>
      </c>
      <c r="BC379" s="43" t="str">
        <f t="shared" si="115"/>
        <v>05:26:11</v>
      </c>
      <c r="BD379" s="43">
        <f t="shared" si="116"/>
        <v>140</v>
      </c>
      <c r="BE379" s="48">
        <f t="shared" si="117"/>
        <v>-101.45</v>
      </c>
      <c r="BF379" s="49">
        <f t="shared" si="118"/>
        <v>120.35000000000001</v>
      </c>
      <c r="BG379" s="43" t="str">
        <f t="shared" si="119"/>
        <v>RENZO  ALVARADO BAHAMONDES</v>
      </c>
      <c r="BH379" s="43" t="str">
        <f t="shared" si="120"/>
        <v>RENZO  ALVARADO BAHAMONDES - TOBA TAURO</v>
      </c>
      <c r="BJ379" s="43" t="str">
        <f t="shared" si="125"/>
        <v>03:44:44</v>
      </c>
      <c r="BK379" s="43" t="e">
        <f>VLOOKUP(BG379,'Base Jinetes FEI'!$M$5:$N$341,2,0)</f>
        <v>#N/A</v>
      </c>
      <c r="BL379" s="43" t="e">
        <f>VLOOKUP(BG379,'Base Jinetes FEI'!$M$5:$O$341,3,0)</f>
        <v>#N/A</v>
      </c>
      <c r="BN379" s="43">
        <f t="shared" si="122"/>
        <v>1</v>
      </c>
      <c r="BO379" s="43">
        <v>379</v>
      </c>
    </row>
    <row r="380" spans="1:67" ht="14.4" customHeight="1" x14ac:dyDescent="0.3">
      <c r="A380" s="43" t="str">
        <f t="shared" si="124"/>
        <v>EL CUADRO 19 I</v>
      </c>
      <c r="B380" s="43" t="str">
        <f t="shared" ref="B380:E380" si="129">B379</f>
        <v>NAC</v>
      </c>
      <c r="C380" s="43">
        <f t="shared" si="129"/>
        <v>80</v>
      </c>
      <c r="D380" s="43">
        <f t="shared" si="129"/>
        <v>81.8</v>
      </c>
      <c r="E380" s="43" t="str">
        <f t="shared" si="129"/>
        <v>AD</v>
      </c>
      <c r="F380" s="104" t="s">
        <v>110</v>
      </c>
      <c r="G380" s="105" t="s">
        <v>105</v>
      </c>
      <c r="H380" s="192" t="s">
        <v>96</v>
      </c>
      <c r="I380" s="192" t="s">
        <v>96</v>
      </c>
      <c r="J380" s="105"/>
      <c r="K380" s="107" t="s">
        <v>179</v>
      </c>
      <c r="L380" s="105" t="s">
        <v>181</v>
      </c>
      <c r="M380" s="105"/>
      <c r="N380" s="109" t="s">
        <v>3858</v>
      </c>
      <c r="O380" s="192"/>
      <c r="P380" s="192" t="s">
        <v>96</v>
      </c>
      <c r="Q380" s="192"/>
      <c r="R380" s="192" t="s">
        <v>96</v>
      </c>
      <c r="S380" s="105" t="s">
        <v>97</v>
      </c>
      <c r="T380" s="192" t="s">
        <v>96</v>
      </c>
      <c r="U380" s="192" t="s">
        <v>4602</v>
      </c>
      <c r="V380" s="192" t="s">
        <v>4637</v>
      </c>
      <c r="W380" s="192" t="s">
        <v>4638</v>
      </c>
      <c r="X380" s="110" t="s">
        <v>4261</v>
      </c>
      <c r="Y380" s="110" t="s">
        <v>4639</v>
      </c>
      <c r="Z380" s="110" t="s">
        <v>4640</v>
      </c>
      <c r="AA380" s="105"/>
      <c r="AB380" s="105" t="s">
        <v>4641</v>
      </c>
      <c r="AC380" s="105" t="s">
        <v>4642</v>
      </c>
      <c r="AD380" s="105" t="s">
        <v>4643</v>
      </c>
      <c r="AE380" s="110" t="s">
        <v>4644</v>
      </c>
      <c r="AF380" s="110" t="s">
        <v>4645</v>
      </c>
      <c r="AG380" s="110" t="s">
        <v>4646</v>
      </c>
      <c r="AH380" s="105" t="s">
        <v>266</v>
      </c>
      <c r="AI380" s="105"/>
      <c r="AJ380" s="105"/>
      <c r="AK380" s="105"/>
      <c r="AL380" s="110"/>
      <c r="AM380" s="110"/>
      <c r="AN380" s="110"/>
      <c r="AO380" s="105"/>
      <c r="AP380" s="105"/>
      <c r="AQ380" s="105"/>
      <c r="AR380" s="105"/>
      <c r="AS380" s="110"/>
      <c r="AT380" s="110"/>
      <c r="AU380" s="110"/>
      <c r="AV380" s="105"/>
      <c r="AW380" s="105"/>
      <c r="AX380" s="192">
        <v>20.63</v>
      </c>
      <c r="AY380" s="192">
        <v>10647</v>
      </c>
      <c r="AZ380" s="47" t="str">
        <f t="shared" si="113"/>
        <v>NA</v>
      </c>
      <c r="BA380" s="47" t="str">
        <f t="shared" si="114"/>
        <v>80 AD</v>
      </c>
      <c r="BB380" s="43" t="str">
        <f t="shared" si="126"/>
        <v>NA</v>
      </c>
      <c r="BC380" s="43" t="str">
        <f t="shared" si="115"/>
        <v>NA</v>
      </c>
      <c r="BD380" s="43">
        <f t="shared" si="116"/>
        <v>0</v>
      </c>
      <c r="BE380" s="48" t="e">
        <f t="shared" si="117"/>
        <v>#VALUE!</v>
      </c>
      <c r="BF380" s="49">
        <f t="shared" si="118"/>
        <v>0</v>
      </c>
      <c r="BG380" s="43" t="str">
        <f t="shared" si="119"/>
        <v>RICARDO THOMSEN</v>
      </c>
      <c r="BH380" s="43" t="str">
        <f t="shared" si="120"/>
        <v>RICARDO THOMSEN - GLORIA</v>
      </c>
      <c r="BI380" s="43" t="e">
        <f>VLOOKUP(BG380,Equipos!$A$2:$B$105,2,0)</f>
        <v>#N/A</v>
      </c>
      <c r="BJ380" s="43" t="str">
        <f t="shared" si="125"/>
        <v>03:44:44</v>
      </c>
      <c r="BK380" s="43" t="e">
        <f>VLOOKUP(BG380,'Base Jinetes FEI'!$M$5:$N$341,2,0)</f>
        <v>#N/A</v>
      </c>
      <c r="BL380" s="43" t="e">
        <f>VLOOKUP(BG380,'Base Jinetes FEI'!$M$5:$O$341,3,0)</f>
        <v>#N/A</v>
      </c>
      <c r="BN380" s="43">
        <f t="shared" si="122"/>
        <v>0</v>
      </c>
      <c r="BO380" s="43">
        <v>380</v>
      </c>
    </row>
    <row r="381" spans="1:67" ht="14.4" customHeight="1" x14ac:dyDescent="0.3">
      <c r="A381" s="43" t="str">
        <f t="shared" si="124"/>
        <v>EL CUADRO 19 I</v>
      </c>
      <c r="B381" s="43" t="str">
        <f t="shared" ref="B381:E381" si="130">B380</f>
        <v>NAC</v>
      </c>
      <c r="C381" s="43">
        <f t="shared" si="130"/>
        <v>80</v>
      </c>
      <c r="D381" s="43">
        <f t="shared" si="130"/>
        <v>81.8</v>
      </c>
      <c r="E381" s="43" t="str">
        <f t="shared" si="130"/>
        <v>AD</v>
      </c>
      <c r="F381" s="104" t="s">
        <v>117</v>
      </c>
      <c r="G381" s="105" t="s">
        <v>105</v>
      </c>
      <c r="H381" s="192" t="s">
        <v>96</v>
      </c>
      <c r="I381" s="192" t="s">
        <v>96</v>
      </c>
      <c r="J381" s="105"/>
      <c r="K381" s="107" t="s">
        <v>170</v>
      </c>
      <c r="L381" s="105" t="s">
        <v>1605</v>
      </c>
      <c r="M381" s="105"/>
      <c r="N381" s="109" t="s">
        <v>426</v>
      </c>
      <c r="O381" s="192"/>
      <c r="P381" s="192" t="s">
        <v>96</v>
      </c>
      <c r="Q381" s="192"/>
      <c r="R381" s="192" t="s">
        <v>96</v>
      </c>
      <c r="S381" s="105" t="s">
        <v>97</v>
      </c>
      <c r="T381" s="192" t="s">
        <v>96</v>
      </c>
      <c r="U381" s="192" t="s">
        <v>4602</v>
      </c>
      <c r="V381" s="192" t="s">
        <v>4647</v>
      </c>
      <c r="W381" s="192" t="s">
        <v>4648</v>
      </c>
      <c r="X381" s="110" t="s">
        <v>781</v>
      </c>
      <c r="Y381" s="110" t="s">
        <v>4649</v>
      </c>
      <c r="Z381" s="110" t="s">
        <v>303</v>
      </c>
      <c r="AA381" s="105"/>
      <c r="AB381" s="105" t="s">
        <v>4650</v>
      </c>
      <c r="AC381" s="105" t="s">
        <v>4651</v>
      </c>
      <c r="AD381" s="105" t="s">
        <v>4652</v>
      </c>
      <c r="AE381" s="110" t="s">
        <v>3379</v>
      </c>
      <c r="AF381" s="110" t="s">
        <v>927</v>
      </c>
      <c r="AG381" s="110" t="s">
        <v>2347</v>
      </c>
      <c r="AH381" s="105" t="s">
        <v>266</v>
      </c>
      <c r="AI381" s="105"/>
      <c r="AJ381" s="105"/>
      <c r="AK381" s="105"/>
      <c r="AL381" s="110"/>
      <c r="AM381" s="110"/>
      <c r="AN381" s="110"/>
      <c r="AO381" s="105"/>
      <c r="AP381" s="105"/>
      <c r="AQ381" s="105"/>
      <c r="AR381" s="105"/>
      <c r="AS381" s="110"/>
      <c r="AT381" s="110"/>
      <c r="AU381" s="110"/>
      <c r="AV381" s="105"/>
      <c r="AW381" s="105"/>
      <c r="AX381" s="192">
        <v>18.37</v>
      </c>
      <c r="AY381" s="192">
        <v>11955</v>
      </c>
      <c r="AZ381" s="47" t="str">
        <f t="shared" si="113"/>
        <v>NA</v>
      </c>
      <c r="BA381" s="47" t="str">
        <f t="shared" si="114"/>
        <v>80 AD</v>
      </c>
      <c r="BB381" s="43" t="str">
        <f t="shared" si="126"/>
        <v>NA</v>
      </c>
      <c r="BC381" s="43" t="str">
        <f t="shared" si="115"/>
        <v>NA</v>
      </c>
      <c r="BD381" s="43">
        <f t="shared" si="116"/>
        <v>0</v>
      </c>
      <c r="BE381" s="48" t="e">
        <f t="shared" si="117"/>
        <v>#VALUE!</v>
      </c>
      <c r="BF381" s="49">
        <f t="shared" si="118"/>
        <v>0</v>
      </c>
      <c r="BG381" s="43" t="str">
        <f t="shared" si="119"/>
        <v>MATIAS ALONSO ASCUY</v>
      </c>
      <c r="BH381" s="43" t="str">
        <f t="shared" si="120"/>
        <v>MATIAS ALONSO ASCUY - ARAMIS</v>
      </c>
      <c r="BI381" s="43" t="str">
        <f>VLOOKUP(BG381,Equipos!$A$2:$B$105,2,0)</f>
        <v>SANDEK 1</v>
      </c>
      <c r="BJ381" s="43" t="str">
        <f t="shared" si="125"/>
        <v>03:44:44</v>
      </c>
      <c r="BK381" s="43" t="e">
        <f>VLOOKUP(BG381,'Base Jinetes FEI'!$M$5:$N$341,2,0)</f>
        <v>#N/A</v>
      </c>
      <c r="BL381" s="43" t="e">
        <f>VLOOKUP(BG381,'Base Jinetes FEI'!$M$5:$O$341,3,0)</f>
        <v>#N/A</v>
      </c>
      <c r="BN381" s="43">
        <f t="shared" si="122"/>
        <v>0</v>
      </c>
      <c r="BO381" s="43">
        <v>381</v>
      </c>
    </row>
    <row r="382" spans="1:67" ht="14.4" customHeight="1" x14ac:dyDescent="0.3">
      <c r="A382" s="43" t="str">
        <f t="shared" si="124"/>
        <v>EL CUADRO 19 I</v>
      </c>
      <c r="B382" s="43" t="str">
        <f t="shared" ref="B382:E382" si="131">B381</f>
        <v>NAC</v>
      </c>
      <c r="C382" s="43">
        <f t="shared" si="131"/>
        <v>80</v>
      </c>
      <c r="D382" s="43">
        <f t="shared" si="131"/>
        <v>81.8</v>
      </c>
      <c r="E382" s="43" t="str">
        <f t="shared" si="131"/>
        <v>AD</v>
      </c>
      <c r="F382" s="104" t="s">
        <v>122</v>
      </c>
      <c r="G382" s="105" t="s">
        <v>105</v>
      </c>
      <c r="H382" s="192" t="s">
        <v>96</v>
      </c>
      <c r="I382" s="192" t="s">
        <v>96</v>
      </c>
      <c r="J382" s="105"/>
      <c r="K382" s="107" t="s">
        <v>2809</v>
      </c>
      <c r="L382" s="105" t="s">
        <v>2810</v>
      </c>
      <c r="M382" s="105" t="s">
        <v>302</v>
      </c>
      <c r="N382" s="109" t="s">
        <v>220</v>
      </c>
      <c r="O382" s="192"/>
      <c r="P382" s="192" t="s">
        <v>96</v>
      </c>
      <c r="Q382" s="192"/>
      <c r="R382" s="192" t="s">
        <v>96</v>
      </c>
      <c r="S382" s="105" t="s">
        <v>97</v>
      </c>
      <c r="T382" s="192" t="s">
        <v>96</v>
      </c>
      <c r="U382" s="192" t="s">
        <v>4602</v>
      </c>
      <c r="V382" s="192" t="s">
        <v>4653</v>
      </c>
      <c r="W382" s="192" t="s">
        <v>4654</v>
      </c>
      <c r="X382" s="110" t="s">
        <v>4655</v>
      </c>
      <c r="Y382" s="110" t="s">
        <v>4656</v>
      </c>
      <c r="Z382" s="110" t="s">
        <v>4657</v>
      </c>
      <c r="AA382" s="105" t="s">
        <v>266</v>
      </c>
      <c r="AB382" s="105"/>
      <c r="AC382" s="105"/>
      <c r="AD382" s="105"/>
      <c r="AE382" s="110"/>
      <c r="AF382" s="110"/>
      <c r="AG382" s="110"/>
      <c r="AH382" s="105"/>
      <c r="AI382" s="105"/>
      <c r="AJ382" s="105"/>
      <c r="AK382" s="105"/>
      <c r="AL382" s="110"/>
      <c r="AM382" s="110"/>
      <c r="AN382" s="110"/>
      <c r="AO382" s="105"/>
      <c r="AP382" s="105"/>
      <c r="AQ382" s="105"/>
      <c r="AR382" s="105"/>
      <c r="AS382" s="110"/>
      <c r="AT382" s="110"/>
      <c r="AU382" s="110"/>
      <c r="AV382" s="105"/>
      <c r="AW382" s="105"/>
      <c r="AX382" s="192">
        <v>11.65</v>
      </c>
      <c r="AY382" s="192">
        <v>9426</v>
      </c>
      <c r="AZ382" s="47" t="str">
        <f t="shared" si="113"/>
        <v>NA</v>
      </c>
      <c r="BA382" s="47" t="str">
        <f t="shared" si="114"/>
        <v>80 AD</v>
      </c>
      <c r="BB382" s="43" t="str">
        <f t="shared" si="126"/>
        <v>NA</v>
      </c>
      <c r="BC382" s="43" t="str">
        <f t="shared" si="115"/>
        <v>NA</v>
      </c>
      <c r="BD382" s="43">
        <f t="shared" si="116"/>
        <v>0</v>
      </c>
      <c r="BE382" s="48" t="e">
        <f t="shared" si="117"/>
        <v>#VALUE!</v>
      </c>
      <c r="BF382" s="49">
        <f t="shared" si="118"/>
        <v>0</v>
      </c>
      <c r="BG382" s="43" t="str">
        <f t="shared" si="119"/>
        <v>PABLO  LLOMPART GARCIA HUIDOBRO</v>
      </c>
      <c r="BH382" s="43" t="str">
        <f t="shared" si="120"/>
        <v>PABLO  LLOMPART GARCIA HUIDOBRO - ANCAR FLOKI</v>
      </c>
      <c r="BI382" s="43" t="e">
        <f>VLOOKUP(BG382,Equipos!$A$2:$B$105,2,0)</f>
        <v>#N/A</v>
      </c>
      <c r="BJ382" s="43" t="str">
        <f t="shared" si="125"/>
        <v>03:44:44</v>
      </c>
      <c r="BK382" s="43" t="e">
        <f>VLOOKUP(BG382,'Base Jinetes FEI'!$M$5:$N$341,2,0)</f>
        <v>#N/A</v>
      </c>
      <c r="BL382" s="43" t="e">
        <f>VLOOKUP(BG382,'Base Jinetes FEI'!$M$5:$O$341,3,0)</f>
        <v>#N/A</v>
      </c>
      <c r="BN382" s="43">
        <f t="shared" si="122"/>
        <v>0</v>
      </c>
      <c r="BO382" s="43">
        <v>382</v>
      </c>
    </row>
    <row r="383" spans="1:67" ht="14.4" customHeight="1" x14ac:dyDescent="0.3">
      <c r="A383" s="43" t="str">
        <f t="shared" si="124"/>
        <v>EL CUADRO 19 I</v>
      </c>
      <c r="B383" s="43" t="str">
        <f t="shared" ref="B383:D383" si="132">B382</f>
        <v>NAC</v>
      </c>
      <c r="C383" s="43">
        <f t="shared" si="132"/>
        <v>80</v>
      </c>
      <c r="D383" s="43">
        <f t="shared" si="132"/>
        <v>81.8</v>
      </c>
      <c r="E383" s="43" t="s">
        <v>52</v>
      </c>
      <c r="F383" s="104" t="s">
        <v>106</v>
      </c>
      <c r="G383" s="105" t="s">
        <v>95</v>
      </c>
      <c r="H383" s="192" t="s">
        <v>96</v>
      </c>
      <c r="I383" s="192" t="s">
        <v>96</v>
      </c>
      <c r="J383" s="105"/>
      <c r="K383" s="107" t="s">
        <v>2966</v>
      </c>
      <c r="L383" s="105" t="s">
        <v>364</v>
      </c>
      <c r="M383" s="105"/>
      <c r="N383" s="109" t="s">
        <v>4658</v>
      </c>
      <c r="O383" s="192"/>
      <c r="P383" s="192" t="s">
        <v>96</v>
      </c>
      <c r="Q383" s="192"/>
      <c r="R383" s="192" t="s">
        <v>96</v>
      </c>
      <c r="S383" s="105" t="s">
        <v>97</v>
      </c>
      <c r="T383" s="192" t="s">
        <v>96</v>
      </c>
      <c r="U383" s="192" t="s">
        <v>4659</v>
      </c>
      <c r="V383" s="192" t="s">
        <v>4660</v>
      </c>
      <c r="W383" s="192" t="s">
        <v>4661</v>
      </c>
      <c r="X383" s="110" t="s">
        <v>4025</v>
      </c>
      <c r="Y383" s="110" t="s">
        <v>3987</v>
      </c>
      <c r="Z383" s="110" t="s">
        <v>4662</v>
      </c>
      <c r="AA383" s="105"/>
      <c r="AB383" s="105" t="s">
        <v>4663</v>
      </c>
      <c r="AC383" s="105" t="s">
        <v>4664</v>
      </c>
      <c r="AD383" s="105" t="s">
        <v>4665</v>
      </c>
      <c r="AE383" s="110" t="s">
        <v>4666</v>
      </c>
      <c r="AF383" s="110" t="s">
        <v>1049</v>
      </c>
      <c r="AG383" s="110" t="s">
        <v>4667</v>
      </c>
      <c r="AH383" s="105"/>
      <c r="AI383" s="105" t="s">
        <v>4668</v>
      </c>
      <c r="AJ383" s="105" t="s">
        <v>4669</v>
      </c>
      <c r="AK383" s="105" t="s">
        <v>4670</v>
      </c>
      <c r="AL383" s="110" t="s">
        <v>1010</v>
      </c>
      <c r="AM383" s="110" t="s">
        <v>1010</v>
      </c>
      <c r="AN383" s="110" t="s">
        <v>4671</v>
      </c>
      <c r="AO383" s="105"/>
      <c r="AP383" s="105"/>
      <c r="AQ383" s="105"/>
      <c r="AR383" s="105"/>
      <c r="AS383" s="110"/>
      <c r="AT383" s="110"/>
      <c r="AU383" s="110"/>
      <c r="AV383" s="105"/>
      <c r="AW383" s="105"/>
      <c r="AX383" s="192">
        <v>15.24</v>
      </c>
      <c r="AY383" s="192">
        <v>19317</v>
      </c>
      <c r="AZ383" s="47">
        <f t="shared" si="113"/>
        <v>19317</v>
      </c>
      <c r="BA383" s="47" t="str">
        <f t="shared" si="114"/>
        <v>80 YR</v>
      </c>
      <c r="BB383" s="43">
        <f t="shared" si="126"/>
        <v>11</v>
      </c>
      <c r="BC383" s="43" t="str">
        <f t="shared" si="115"/>
        <v>05:21:57</v>
      </c>
      <c r="BD383" s="43">
        <f t="shared" si="116"/>
        <v>150</v>
      </c>
      <c r="BE383" s="48">
        <f t="shared" si="117"/>
        <v>-97.216666666666669</v>
      </c>
      <c r="BF383" s="49">
        <f t="shared" si="118"/>
        <v>134.58333333333334</v>
      </c>
      <c r="BG383" s="43" t="str">
        <f t="shared" si="119"/>
        <v>MAX BULNES LABRA</v>
      </c>
      <c r="BH383" s="43" t="str">
        <f t="shared" si="120"/>
        <v>MAX BULNES LABRA - MANOLO</v>
      </c>
      <c r="BI383" s="43" t="e">
        <f>VLOOKUP(BG383,Equipos!$A$2:$B$105,2,0)</f>
        <v>#N/A</v>
      </c>
      <c r="BJ383" s="43" t="str">
        <f t="shared" si="125"/>
        <v>03:44:44</v>
      </c>
      <c r="BK383" s="43" t="e">
        <f>VLOOKUP(BG383,'Base Jinetes FEI'!$M$5:$N$341,2,0)</f>
        <v>#N/A</v>
      </c>
      <c r="BL383" s="43" t="e">
        <f>VLOOKUP(BG383,'Base Jinetes FEI'!$M$5:$O$341,3,0)</f>
        <v>#N/A</v>
      </c>
      <c r="BN383" s="43">
        <f t="shared" si="122"/>
        <v>1</v>
      </c>
      <c r="BO383" s="43">
        <v>383</v>
      </c>
    </row>
    <row r="384" spans="1:67" ht="14.4" customHeight="1" x14ac:dyDescent="0.3">
      <c r="A384" s="43" t="str">
        <f t="shared" si="124"/>
        <v>EL CUADRO 19 I</v>
      </c>
      <c r="B384" s="43" t="str">
        <f t="shared" ref="B384:E384" si="133">B383</f>
        <v>NAC</v>
      </c>
      <c r="C384" s="43">
        <f t="shared" si="133"/>
        <v>80</v>
      </c>
      <c r="D384" s="43">
        <f t="shared" si="133"/>
        <v>81.8</v>
      </c>
      <c r="E384" s="43" t="str">
        <f t="shared" si="133"/>
        <v>YR</v>
      </c>
      <c r="F384" s="104" t="s">
        <v>107</v>
      </c>
      <c r="G384" s="105" t="s">
        <v>95</v>
      </c>
      <c r="H384" s="192" t="s">
        <v>96</v>
      </c>
      <c r="I384" s="192" t="s">
        <v>96</v>
      </c>
      <c r="J384" s="105" t="s">
        <v>96</v>
      </c>
      <c r="K384" s="108" t="s">
        <v>1798</v>
      </c>
      <c r="L384" s="105" t="s">
        <v>161</v>
      </c>
      <c r="M384" s="105"/>
      <c r="N384" s="109" t="s">
        <v>4016</v>
      </c>
      <c r="O384" s="192"/>
      <c r="P384" s="192" t="s">
        <v>96</v>
      </c>
      <c r="Q384" s="192"/>
      <c r="R384" s="192" t="s">
        <v>96</v>
      </c>
      <c r="S384" s="105" t="s">
        <v>97</v>
      </c>
      <c r="T384" s="192" t="s">
        <v>96</v>
      </c>
      <c r="U384" s="192" t="s">
        <v>4659</v>
      </c>
      <c r="V384" s="192" t="s">
        <v>4672</v>
      </c>
      <c r="W384" s="192" t="s">
        <v>4673</v>
      </c>
      <c r="X384" s="110" t="s">
        <v>2188</v>
      </c>
      <c r="Y384" s="110" t="s">
        <v>4674</v>
      </c>
      <c r="Z384" s="110" t="s">
        <v>4675</v>
      </c>
      <c r="AA384" s="105"/>
      <c r="AB384" s="105" t="s">
        <v>4676</v>
      </c>
      <c r="AC384" s="105" t="s">
        <v>4677</v>
      </c>
      <c r="AD384" s="105" t="s">
        <v>4678</v>
      </c>
      <c r="AE384" s="110" t="s">
        <v>2787</v>
      </c>
      <c r="AF384" s="110" t="s">
        <v>4679</v>
      </c>
      <c r="AG384" s="110" t="s">
        <v>2258</v>
      </c>
      <c r="AH384" s="105"/>
      <c r="AI384" s="105" t="s">
        <v>4680</v>
      </c>
      <c r="AJ384" s="105" t="s">
        <v>4681</v>
      </c>
      <c r="AK384" s="105" t="s">
        <v>4682</v>
      </c>
      <c r="AL384" s="110" t="s">
        <v>3332</v>
      </c>
      <c r="AM384" s="110" t="s">
        <v>3332</v>
      </c>
      <c r="AN384" s="110" t="s">
        <v>4683</v>
      </c>
      <c r="AO384" s="105"/>
      <c r="AP384" s="105"/>
      <c r="AQ384" s="105"/>
      <c r="AR384" s="105"/>
      <c r="AS384" s="110"/>
      <c r="AT384" s="110"/>
      <c r="AU384" s="110"/>
      <c r="AV384" s="105"/>
      <c r="AW384" s="105"/>
      <c r="AX384" s="192">
        <v>14.76</v>
      </c>
      <c r="AY384" s="192">
        <v>19945</v>
      </c>
      <c r="AZ384" s="47">
        <f t="shared" si="113"/>
        <v>19945</v>
      </c>
      <c r="BA384" s="47" t="str">
        <f t="shared" si="114"/>
        <v>80 YR</v>
      </c>
      <c r="BB384" s="43">
        <f t="shared" si="126"/>
        <v>14</v>
      </c>
      <c r="BC384" s="43" t="str">
        <f t="shared" si="115"/>
        <v>05:32:25</v>
      </c>
      <c r="BD384" s="43">
        <f t="shared" si="116"/>
        <v>135</v>
      </c>
      <c r="BE384" s="48">
        <f t="shared" si="117"/>
        <v>-107.68333333333334</v>
      </c>
      <c r="BF384" s="49">
        <f t="shared" si="118"/>
        <v>109.11666666666667</v>
      </c>
      <c r="BG384" s="43" t="str">
        <f t="shared" si="119"/>
        <v>AMELIA  LARRAIN</v>
      </c>
      <c r="BH384" s="43" t="str">
        <f t="shared" si="120"/>
        <v>AMELIA  LARRAIN - PUNTA DEL VIENTO MUSHALI</v>
      </c>
      <c r="BI384" s="43" t="str">
        <f>VLOOKUP(BG384,Equipos!$A$2:$B$105,2,0)</f>
        <v>EL QUILLAY</v>
      </c>
      <c r="BJ384" s="43" t="str">
        <f t="shared" si="125"/>
        <v>03:44:44</v>
      </c>
      <c r="BK384" s="43" t="e">
        <f>VLOOKUP(BG384,'Base Jinetes FEI'!$M$5:$N$341,2,0)</f>
        <v>#N/A</v>
      </c>
      <c r="BL384" s="43" t="e">
        <f>VLOOKUP(BG384,'Base Jinetes FEI'!$M$5:$O$341,3,0)</f>
        <v>#N/A</v>
      </c>
      <c r="BN384" s="43">
        <f t="shared" si="122"/>
        <v>1</v>
      </c>
      <c r="BO384" s="43">
        <v>384</v>
      </c>
    </row>
    <row r="385" spans="1:67" ht="14.4" customHeight="1" x14ac:dyDescent="0.3">
      <c r="A385" s="43" t="str">
        <f t="shared" si="124"/>
        <v>EL CUADRO 19 I</v>
      </c>
      <c r="B385" s="43" t="str">
        <f t="shared" ref="B385:E385" si="134">B384</f>
        <v>NAC</v>
      </c>
      <c r="C385" s="43">
        <f t="shared" si="134"/>
        <v>80</v>
      </c>
      <c r="D385" s="43">
        <f t="shared" si="134"/>
        <v>81.8</v>
      </c>
      <c r="E385" s="43" t="str">
        <f t="shared" si="134"/>
        <v>YR</v>
      </c>
      <c r="F385" s="104" t="s">
        <v>109</v>
      </c>
      <c r="G385" s="105" t="s">
        <v>95</v>
      </c>
      <c r="H385" s="192" t="s">
        <v>96</v>
      </c>
      <c r="I385" s="192" t="s">
        <v>96</v>
      </c>
      <c r="J385" s="105" t="s">
        <v>1101</v>
      </c>
      <c r="K385" s="107" t="s">
        <v>1339</v>
      </c>
      <c r="L385" s="105" t="s">
        <v>139</v>
      </c>
      <c r="M385" s="105"/>
      <c r="N385" s="109" t="s">
        <v>4684</v>
      </c>
      <c r="O385" s="192"/>
      <c r="P385" s="192" t="s">
        <v>96</v>
      </c>
      <c r="Q385" s="192"/>
      <c r="R385" s="192" t="s">
        <v>96</v>
      </c>
      <c r="S385" s="105" t="s">
        <v>97</v>
      </c>
      <c r="T385" s="192" t="s">
        <v>96</v>
      </c>
      <c r="U385" s="192" t="s">
        <v>4659</v>
      </c>
      <c r="V385" s="192" t="s">
        <v>4685</v>
      </c>
      <c r="W385" s="192" t="s">
        <v>4686</v>
      </c>
      <c r="X385" s="110" t="s">
        <v>2188</v>
      </c>
      <c r="Y385" s="110" t="s">
        <v>4687</v>
      </c>
      <c r="Z385" s="110" t="s">
        <v>4688</v>
      </c>
      <c r="AA385" s="105"/>
      <c r="AB385" s="105" t="s">
        <v>4689</v>
      </c>
      <c r="AC385" s="105" t="s">
        <v>4690</v>
      </c>
      <c r="AD385" s="105" t="s">
        <v>4691</v>
      </c>
      <c r="AE385" s="110" t="s">
        <v>2787</v>
      </c>
      <c r="AF385" s="110" t="s">
        <v>4679</v>
      </c>
      <c r="AG385" s="110" t="s">
        <v>4692</v>
      </c>
      <c r="AH385" s="105"/>
      <c r="AI385" s="105" t="s">
        <v>4693</v>
      </c>
      <c r="AJ385" s="105" t="s">
        <v>4694</v>
      </c>
      <c r="AK385" s="105" t="s">
        <v>4695</v>
      </c>
      <c r="AL385" s="110" t="s">
        <v>4696</v>
      </c>
      <c r="AM385" s="110" t="s">
        <v>4696</v>
      </c>
      <c r="AN385" s="110" t="s">
        <v>4697</v>
      </c>
      <c r="AO385" s="105"/>
      <c r="AP385" s="105"/>
      <c r="AQ385" s="105"/>
      <c r="AR385" s="105"/>
      <c r="AS385" s="110"/>
      <c r="AT385" s="110"/>
      <c r="AU385" s="110"/>
      <c r="AV385" s="105"/>
      <c r="AW385" s="105"/>
      <c r="AX385" s="192">
        <v>14.76</v>
      </c>
      <c r="AY385" s="192">
        <v>19947</v>
      </c>
      <c r="AZ385" s="47">
        <f t="shared" si="113"/>
        <v>19947</v>
      </c>
      <c r="BA385" s="47" t="str">
        <f t="shared" si="114"/>
        <v>80 YR</v>
      </c>
      <c r="BB385" s="43">
        <f t="shared" si="126"/>
        <v>15</v>
      </c>
      <c r="BC385" s="43" t="str">
        <f t="shared" si="115"/>
        <v>05:32:27</v>
      </c>
      <c r="BD385" s="43">
        <f t="shared" si="116"/>
        <v>130</v>
      </c>
      <c r="BE385" s="48">
        <f t="shared" si="117"/>
        <v>-107.71666666666667</v>
      </c>
      <c r="BF385" s="49">
        <f t="shared" si="118"/>
        <v>104.08333333333334</v>
      </c>
      <c r="BG385" s="43" t="str">
        <f t="shared" si="119"/>
        <v>VICENTE  LARRAIN ARJONA</v>
      </c>
      <c r="BH385" s="43" t="str">
        <f t="shared" si="120"/>
        <v>VICENTE  LARRAIN ARJONA - HF EVA</v>
      </c>
      <c r="BI385" s="43" t="str">
        <f>VLOOKUP(BG385,Equipos!$A$2:$B$105,2,0)</f>
        <v>EL QUILLAY</v>
      </c>
      <c r="BJ385" s="43" t="str">
        <f t="shared" si="125"/>
        <v>03:44:44</v>
      </c>
      <c r="BK385" s="43" t="e">
        <f>VLOOKUP(BG385,'Base Jinetes FEI'!$M$5:$N$341,2,0)</f>
        <v>#N/A</v>
      </c>
      <c r="BL385" s="43" t="e">
        <f>VLOOKUP(BG385,'Base Jinetes FEI'!$M$5:$O$341,3,0)</f>
        <v>#N/A</v>
      </c>
      <c r="BN385" s="43">
        <f t="shared" si="122"/>
        <v>1</v>
      </c>
      <c r="BO385" s="43">
        <v>385</v>
      </c>
    </row>
    <row r="386" spans="1:67" ht="14.4" customHeight="1" x14ac:dyDescent="0.3">
      <c r="A386" s="43" t="str">
        <f t="shared" si="124"/>
        <v>EL CUADRO 19 I</v>
      </c>
      <c r="B386" s="43" t="str">
        <f t="shared" ref="B386:E386" si="135">B385</f>
        <v>NAC</v>
      </c>
      <c r="C386" s="43">
        <f t="shared" si="135"/>
        <v>80</v>
      </c>
      <c r="D386" s="43">
        <f t="shared" si="135"/>
        <v>81.8</v>
      </c>
      <c r="E386" s="43" t="str">
        <f t="shared" si="135"/>
        <v>YR</v>
      </c>
      <c r="F386" s="104" t="s">
        <v>110</v>
      </c>
      <c r="G386" s="105" t="s">
        <v>95</v>
      </c>
      <c r="H386" s="192" t="s">
        <v>96</v>
      </c>
      <c r="I386" s="192" t="s">
        <v>96</v>
      </c>
      <c r="J386" s="105"/>
      <c r="K386" s="107" t="s">
        <v>834</v>
      </c>
      <c r="L386" s="105" t="s">
        <v>835</v>
      </c>
      <c r="M386" s="105" t="s">
        <v>4698</v>
      </c>
      <c r="N386" s="109" t="s">
        <v>4699</v>
      </c>
      <c r="O386" s="192"/>
      <c r="P386" s="192" t="s">
        <v>96</v>
      </c>
      <c r="Q386" s="192"/>
      <c r="R386" s="192" t="s">
        <v>96</v>
      </c>
      <c r="S386" s="105" t="s">
        <v>97</v>
      </c>
      <c r="T386" s="192" t="s">
        <v>96</v>
      </c>
      <c r="U386" s="192" t="s">
        <v>4659</v>
      </c>
      <c r="V386" s="192" t="s">
        <v>4700</v>
      </c>
      <c r="W386" s="192" t="s">
        <v>4701</v>
      </c>
      <c r="X386" s="110" t="s">
        <v>2917</v>
      </c>
      <c r="Y386" s="110" t="s">
        <v>3942</v>
      </c>
      <c r="Z386" s="110" t="s">
        <v>4702</v>
      </c>
      <c r="AA386" s="105"/>
      <c r="AB386" s="105" t="s">
        <v>4703</v>
      </c>
      <c r="AC386" s="105" t="s">
        <v>4704</v>
      </c>
      <c r="AD386" s="105" t="s">
        <v>4705</v>
      </c>
      <c r="AE386" s="110" t="s">
        <v>517</v>
      </c>
      <c r="AF386" s="110" t="s">
        <v>4706</v>
      </c>
      <c r="AG386" s="110" t="s">
        <v>4707</v>
      </c>
      <c r="AH386" s="105"/>
      <c r="AI386" s="105" t="s">
        <v>4708</v>
      </c>
      <c r="AJ386" s="105" t="s">
        <v>4709</v>
      </c>
      <c r="AK386" s="105" t="s">
        <v>4710</v>
      </c>
      <c r="AL386" s="110" t="s">
        <v>156</v>
      </c>
      <c r="AM386" s="110" t="s">
        <v>156</v>
      </c>
      <c r="AN386" s="110" t="s">
        <v>4711</v>
      </c>
      <c r="AO386" s="105"/>
      <c r="AP386" s="105"/>
      <c r="AQ386" s="105"/>
      <c r="AR386" s="105"/>
      <c r="AS386" s="110"/>
      <c r="AT386" s="110"/>
      <c r="AU386" s="110"/>
      <c r="AV386" s="105"/>
      <c r="AW386" s="105"/>
      <c r="AX386" s="192">
        <v>14.64</v>
      </c>
      <c r="AY386" s="192">
        <v>20117</v>
      </c>
      <c r="AZ386" s="47">
        <f t="shared" si="113"/>
        <v>20117</v>
      </c>
      <c r="BA386" s="47" t="str">
        <f t="shared" si="114"/>
        <v>80 YR</v>
      </c>
      <c r="BB386" s="43">
        <f t="shared" si="126"/>
        <v>16</v>
      </c>
      <c r="BC386" s="43" t="str">
        <f t="shared" si="115"/>
        <v>05:35:17</v>
      </c>
      <c r="BD386" s="43">
        <f t="shared" si="116"/>
        <v>125</v>
      </c>
      <c r="BE386" s="48">
        <f t="shared" si="117"/>
        <v>-110.55</v>
      </c>
      <c r="BF386" s="49">
        <f t="shared" si="118"/>
        <v>96.250000000000014</v>
      </c>
      <c r="BG386" s="43" t="str">
        <f t="shared" si="119"/>
        <v>HELENA CERPA PINOCHET</v>
      </c>
      <c r="BH386" s="43" t="str">
        <f t="shared" si="120"/>
        <v>HELENA CERPA PINOCHET - VALENTINO</v>
      </c>
      <c r="BI386" s="43" t="e">
        <f>VLOOKUP(BG386,Equipos!$A$2:$B$105,2,0)</f>
        <v>#N/A</v>
      </c>
      <c r="BJ386" s="43" t="str">
        <f t="shared" si="125"/>
        <v>03:44:44</v>
      </c>
      <c r="BK386" s="43" t="e">
        <f>VLOOKUP(BG386,'Base Jinetes FEI'!$M$5:$N$341,2,0)</f>
        <v>#N/A</v>
      </c>
      <c r="BL386" s="43" t="e">
        <f>VLOOKUP(BG386,'Base Jinetes FEI'!$M$5:$O$341,3,0)</f>
        <v>#N/A</v>
      </c>
      <c r="BN386" s="43">
        <f t="shared" si="122"/>
        <v>1</v>
      </c>
      <c r="BO386" s="43">
        <v>386</v>
      </c>
    </row>
    <row r="387" spans="1:67" ht="14.4" customHeight="1" x14ac:dyDescent="0.3">
      <c r="A387" s="43" t="str">
        <f t="shared" si="124"/>
        <v>EL CUADRO 19 I</v>
      </c>
      <c r="B387" s="43" t="str">
        <f t="shared" ref="B387:E387" si="136">B386</f>
        <v>NAC</v>
      </c>
      <c r="C387" s="43">
        <f t="shared" si="136"/>
        <v>80</v>
      </c>
      <c r="D387" s="43">
        <f t="shared" si="136"/>
        <v>81.8</v>
      </c>
      <c r="E387" s="43" t="str">
        <f t="shared" si="136"/>
        <v>YR</v>
      </c>
      <c r="F387" s="104" t="s">
        <v>117</v>
      </c>
      <c r="G387" s="105" t="s">
        <v>105</v>
      </c>
      <c r="H387" s="192" t="s">
        <v>96</v>
      </c>
      <c r="I387" s="192" t="s">
        <v>96</v>
      </c>
      <c r="J387" s="105"/>
      <c r="K387" s="107" t="s">
        <v>4027</v>
      </c>
      <c r="L387" s="105" t="s">
        <v>4028</v>
      </c>
      <c r="M387" s="105"/>
      <c r="N387" s="109" t="s">
        <v>2811</v>
      </c>
      <c r="O387" s="192"/>
      <c r="P387" s="192" t="s">
        <v>96</v>
      </c>
      <c r="Q387" s="192"/>
      <c r="R387" s="192" t="s">
        <v>96</v>
      </c>
      <c r="S387" s="105" t="s">
        <v>97</v>
      </c>
      <c r="T387" s="192" t="s">
        <v>96</v>
      </c>
      <c r="U387" s="192" t="s">
        <v>4659</v>
      </c>
      <c r="V387" s="192" t="s">
        <v>4712</v>
      </c>
      <c r="W387" s="192" t="s">
        <v>4713</v>
      </c>
      <c r="X387" s="110" t="s">
        <v>1968</v>
      </c>
      <c r="Y387" s="110" t="s">
        <v>3903</v>
      </c>
      <c r="Z387" s="110" t="s">
        <v>4714</v>
      </c>
      <c r="AA387" s="105"/>
      <c r="AB387" s="105" t="s">
        <v>4715</v>
      </c>
      <c r="AC387" s="105" t="s">
        <v>4716</v>
      </c>
      <c r="AD387" s="105" t="s">
        <v>4050</v>
      </c>
      <c r="AE387" s="110" t="s">
        <v>4717</v>
      </c>
      <c r="AF387" s="110" t="s">
        <v>517</v>
      </c>
      <c r="AG387" s="110" t="s">
        <v>4718</v>
      </c>
      <c r="AH387" s="105" t="s">
        <v>266</v>
      </c>
      <c r="AI387" s="105"/>
      <c r="AJ387" s="105"/>
      <c r="AK387" s="105"/>
      <c r="AL387" s="110"/>
      <c r="AM387" s="110"/>
      <c r="AN387" s="110"/>
      <c r="AO387" s="105"/>
      <c r="AP387" s="105"/>
      <c r="AQ387" s="105"/>
      <c r="AR387" s="105"/>
      <c r="AS387" s="110"/>
      <c r="AT387" s="110"/>
      <c r="AU387" s="110"/>
      <c r="AV387" s="105"/>
      <c r="AW387" s="105"/>
      <c r="AX387" s="192">
        <v>13.06</v>
      </c>
      <c r="AY387" s="192">
        <v>16814</v>
      </c>
      <c r="AZ387" s="47" t="str">
        <f t="shared" si="113"/>
        <v>NA</v>
      </c>
      <c r="BA387" s="47" t="str">
        <f t="shared" si="114"/>
        <v>80 YR</v>
      </c>
      <c r="BB387" s="43" t="str">
        <f t="shared" si="126"/>
        <v>NA</v>
      </c>
      <c r="BC387" s="43" t="str">
        <f t="shared" si="115"/>
        <v>NA</v>
      </c>
      <c r="BD387" s="43">
        <f t="shared" si="116"/>
        <v>0</v>
      </c>
      <c r="BE387" s="48" t="e">
        <f t="shared" si="117"/>
        <v>#VALUE!</v>
      </c>
      <c r="BF387" s="49">
        <f t="shared" si="118"/>
        <v>0</v>
      </c>
      <c r="BG387" s="43" t="str">
        <f t="shared" si="119"/>
        <v>ISIDORA CAÑAS</v>
      </c>
      <c r="BH387" s="43" t="str">
        <f t="shared" si="120"/>
        <v>ISIDORA CAÑAS - ANCAR FARUK</v>
      </c>
      <c r="BI387" s="43" t="e">
        <f>VLOOKUP(BG387,Equipos!$A$2:$B$105,2,0)</f>
        <v>#N/A</v>
      </c>
      <c r="BJ387" s="43" t="str">
        <f t="shared" si="125"/>
        <v>03:44:44</v>
      </c>
      <c r="BK387" s="43" t="e">
        <f>VLOOKUP(BG387,'Base Jinetes FEI'!$M$5:$N$341,2,0)</f>
        <v>#N/A</v>
      </c>
      <c r="BL387" s="43" t="e">
        <f>VLOOKUP(BG387,'Base Jinetes FEI'!$M$5:$O$341,3,0)</f>
        <v>#N/A</v>
      </c>
      <c r="BN387" s="43">
        <f t="shared" si="122"/>
        <v>0</v>
      </c>
      <c r="BO387" s="43">
        <v>387</v>
      </c>
    </row>
    <row r="388" spans="1:67" ht="14.4" x14ac:dyDescent="0.3">
      <c r="A388" s="43" t="str">
        <f t="shared" si="124"/>
        <v>EL CUADRO 19 I</v>
      </c>
      <c r="B388" s="43" t="str">
        <f t="shared" ref="B388" si="137">B387</f>
        <v>NAC</v>
      </c>
      <c r="C388" s="43">
        <v>60</v>
      </c>
      <c r="D388" s="43">
        <v>61</v>
      </c>
      <c r="E388" s="43" t="s">
        <v>52</v>
      </c>
      <c r="F388" s="104" t="s">
        <v>106</v>
      </c>
      <c r="G388" s="105" t="s">
        <v>95</v>
      </c>
      <c r="H388" s="192" t="s">
        <v>96</v>
      </c>
      <c r="I388" s="192" t="s">
        <v>96</v>
      </c>
      <c r="J388" s="105"/>
      <c r="K388" s="107" t="s">
        <v>4719</v>
      </c>
      <c r="L388" s="105" t="s">
        <v>382</v>
      </c>
      <c r="M388" s="105" t="s">
        <v>4720</v>
      </c>
      <c r="N388" s="109" t="s">
        <v>4721</v>
      </c>
      <c r="O388" s="192"/>
      <c r="P388" s="192" t="s">
        <v>96</v>
      </c>
      <c r="Q388" s="192"/>
      <c r="R388" s="192" t="s">
        <v>96</v>
      </c>
      <c r="S388" s="105" t="s">
        <v>97</v>
      </c>
      <c r="T388" s="192" t="s">
        <v>96</v>
      </c>
      <c r="U388" s="192" t="s">
        <v>911</v>
      </c>
      <c r="V388" s="192" t="s">
        <v>4722</v>
      </c>
      <c r="W388" s="192" t="s">
        <v>4723</v>
      </c>
      <c r="X388" s="110" t="s">
        <v>4724</v>
      </c>
      <c r="Y388" s="110" t="s">
        <v>539</v>
      </c>
      <c r="Z388" s="110" t="s">
        <v>2218</v>
      </c>
      <c r="AA388" s="105"/>
      <c r="AB388" s="105" t="s">
        <v>4725</v>
      </c>
      <c r="AC388" s="105" t="s">
        <v>4726</v>
      </c>
      <c r="AD388" s="105" t="s">
        <v>592</v>
      </c>
      <c r="AE388" s="110" t="s">
        <v>4727</v>
      </c>
      <c r="AF388" s="110" t="s">
        <v>1149</v>
      </c>
      <c r="AG388" s="110" t="s">
        <v>4728</v>
      </c>
      <c r="AH388" s="105"/>
      <c r="AI388" s="105"/>
      <c r="AJ388" s="105"/>
      <c r="AK388" s="105"/>
      <c r="AL388" s="110"/>
      <c r="AM388" s="110"/>
      <c r="AN388" s="110"/>
      <c r="AO388" s="105"/>
      <c r="AP388" s="105"/>
      <c r="AQ388" s="105"/>
      <c r="AR388" s="105"/>
      <c r="AS388" s="110"/>
      <c r="AT388" s="110"/>
      <c r="AU388" s="110"/>
      <c r="AV388" s="105"/>
      <c r="AW388" s="105"/>
      <c r="AX388" s="192">
        <v>16.38</v>
      </c>
      <c r="AY388" s="192">
        <v>13407</v>
      </c>
      <c r="AZ388" s="47">
        <f t="shared" si="113"/>
        <v>13407</v>
      </c>
      <c r="BA388" s="47" t="str">
        <f t="shared" si="114"/>
        <v>60 YR</v>
      </c>
      <c r="BB388" s="43">
        <f>IF(G388="R",RANK(AZ388,$AZ$388:$AZ$393,1), "NA")</f>
        <v>1</v>
      </c>
      <c r="BC388" s="43" t="str">
        <f t="shared" si="115"/>
        <v>03:43:27</v>
      </c>
      <c r="BD388" s="43">
        <f t="shared" si="116"/>
        <v>200</v>
      </c>
      <c r="BE388" s="48">
        <f t="shared" si="117"/>
        <v>0</v>
      </c>
      <c r="BF388" s="49">
        <f t="shared" si="118"/>
        <v>261</v>
      </c>
      <c r="BG388" s="43" t="str">
        <f t="shared" si="119"/>
        <v>FERNANDA TORRES HORTA</v>
      </c>
      <c r="BH388" s="43" t="str">
        <f t="shared" si="120"/>
        <v>FERNANDA TORRES HORTA - HALILA</v>
      </c>
      <c r="BI388" s="43" t="e">
        <f>VLOOKUP(BG388,Equipos!$A$2:$B$105,2,0)</f>
        <v>#N/A</v>
      </c>
      <c r="BJ388" s="43" t="str">
        <f>IF(BB388=1,BC388,BJ387)</f>
        <v>03:43:27</v>
      </c>
      <c r="BK388" s="43" t="e">
        <f>VLOOKUP(BG388,'Base Jinetes FEI'!$M$5:$N$341,2,0)</f>
        <v>#N/A</v>
      </c>
      <c r="BL388" s="43" t="e">
        <f>VLOOKUP(BG388,'Base Jinetes FEI'!$M$5:$O$341,3,0)</f>
        <v>#N/A</v>
      </c>
      <c r="BN388" s="43">
        <f t="shared" si="122"/>
        <v>1</v>
      </c>
      <c r="BO388" s="43">
        <v>388</v>
      </c>
    </row>
    <row r="389" spans="1:67" ht="14.4" x14ac:dyDescent="0.3">
      <c r="A389" s="43" t="str">
        <f t="shared" si="124"/>
        <v>EL CUADRO 19 I</v>
      </c>
      <c r="B389" s="43" t="str">
        <f t="shared" ref="B389:D389" si="138">B388</f>
        <v>NAC</v>
      </c>
      <c r="C389" s="43">
        <f t="shared" si="138"/>
        <v>60</v>
      </c>
      <c r="D389" s="43">
        <f t="shared" si="138"/>
        <v>61</v>
      </c>
      <c r="E389" s="43" t="s">
        <v>51</v>
      </c>
      <c r="F389" s="104" t="s">
        <v>107</v>
      </c>
      <c r="G389" s="105" t="s">
        <v>95</v>
      </c>
      <c r="H389" s="192" t="s">
        <v>96</v>
      </c>
      <c r="I389" s="192" t="s">
        <v>96</v>
      </c>
      <c r="J389" s="105"/>
      <c r="K389" s="108" t="s">
        <v>2968</v>
      </c>
      <c r="L389" s="105" t="s">
        <v>2969</v>
      </c>
      <c r="M389" s="105"/>
      <c r="N389" s="109" t="s">
        <v>2970</v>
      </c>
      <c r="O389" s="192"/>
      <c r="P389" s="192" t="s">
        <v>96</v>
      </c>
      <c r="Q389" s="192"/>
      <c r="R389" s="192" t="s">
        <v>96</v>
      </c>
      <c r="S389" s="105" t="s">
        <v>97</v>
      </c>
      <c r="T389" s="192" t="s">
        <v>96</v>
      </c>
      <c r="U389" s="192" t="s">
        <v>911</v>
      </c>
      <c r="V389" s="192" t="s">
        <v>4729</v>
      </c>
      <c r="W389" s="192" t="s">
        <v>4730</v>
      </c>
      <c r="X389" s="110" t="s">
        <v>2873</v>
      </c>
      <c r="Y389" s="110" t="s">
        <v>976</v>
      </c>
      <c r="Z389" s="110" t="s">
        <v>4731</v>
      </c>
      <c r="AA389" s="105"/>
      <c r="AB389" s="105" t="s">
        <v>4732</v>
      </c>
      <c r="AC389" s="105" t="s">
        <v>4733</v>
      </c>
      <c r="AD389" s="105" t="s">
        <v>4734</v>
      </c>
      <c r="AE389" s="110" t="s">
        <v>153</v>
      </c>
      <c r="AF389" s="110" t="s">
        <v>3113</v>
      </c>
      <c r="AG389" s="110" t="s">
        <v>4735</v>
      </c>
      <c r="AH389" s="105"/>
      <c r="AI389" s="105"/>
      <c r="AJ389" s="105"/>
      <c r="AK389" s="105"/>
      <c r="AL389" s="110"/>
      <c r="AM389" s="110"/>
      <c r="AN389" s="110"/>
      <c r="AO389" s="105"/>
      <c r="AP389" s="105"/>
      <c r="AQ389" s="105"/>
      <c r="AR389" s="105"/>
      <c r="AS389" s="110"/>
      <c r="AT389" s="110"/>
      <c r="AU389" s="110"/>
      <c r="AV389" s="105"/>
      <c r="AW389" s="105"/>
      <c r="AX389" s="192">
        <v>16.37</v>
      </c>
      <c r="AY389" s="192">
        <v>13415</v>
      </c>
      <c r="AZ389" s="47">
        <f t="shared" si="113"/>
        <v>13415</v>
      </c>
      <c r="BA389" s="47" t="str">
        <f t="shared" si="114"/>
        <v>60 AD</v>
      </c>
      <c r="BB389" s="43">
        <f t="shared" ref="BB389:BB393" si="139">IF(G389="R",RANK(AZ389,$AZ$388:$AZ$393,1), "NA")</f>
        <v>2</v>
      </c>
      <c r="BC389" s="43" t="str">
        <f t="shared" si="115"/>
        <v>03:43:35</v>
      </c>
      <c r="BD389" s="43">
        <f t="shared" si="116"/>
        <v>195</v>
      </c>
      <c r="BE389" s="48">
        <f t="shared" si="117"/>
        <v>-0.13333333333333333</v>
      </c>
      <c r="BF389" s="49">
        <f t="shared" si="118"/>
        <v>255.86666666666667</v>
      </c>
      <c r="BG389" s="43" t="str">
        <f t="shared" si="119"/>
        <v>ANDRES GATICA JOLFRE</v>
      </c>
      <c r="BH389" s="43" t="str">
        <f t="shared" si="120"/>
        <v>ANDRES GATICA JOLFRE - CL MERLIN</v>
      </c>
      <c r="BI389" s="43" t="str">
        <f>VLOOKUP(BG389,Equipos!$A$2:$B$105,2,0)</f>
        <v>EL MOLINO B</v>
      </c>
      <c r="BJ389" s="43" t="str">
        <f t="shared" si="125"/>
        <v>03:43:27</v>
      </c>
      <c r="BK389" s="43" t="e">
        <f>VLOOKUP(BG389,'Base Jinetes FEI'!$M$5:$N$341,2,0)</f>
        <v>#N/A</v>
      </c>
      <c r="BL389" s="43" t="e">
        <f>VLOOKUP(BG389,'Base Jinetes FEI'!$M$5:$O$341,3,0)</f>
        <v>#N/A</v>
      </c>
      <c r="BN389" s="43">
        <f t="shared" si="122"/>
        <v>1</v>
      </c>
      <c r="BO389" s="43">
        <v>389</v>
      </c>
    </row>
    <row r="390" spans="1:67" ht="14.4" x14ac:dyDescent="0.3">
      <c r="A390" s="43" t="str">
        <f t="shared" si="124"/>
        <v>EL CUADRO 19 I</v>
      </c>
      <c r="B390" s="43" t="str">
        <f t="shared" ref="B390:D390" si="140">B389</f>
        <v>NAC</v>
      </c>
      <c r="C390" s="43">
        <f t="shared" si="140"/>
        <v>60</v>
      </c>
      <c r="D390" s="43">
        <f t="shared" si="140"/>
        <v>61</v>
      </c>
      <c r="E390" s="43" t="s">
        <v>51</v>
      </c>
      <c r="F390" s="104" t="s">
        <v>109</v>
      </c>
      <c r="G390" s="105" t="s">
        <v>95</v>
      </c>
      <c r="H390" s="192" t="s">
        <v>96</v>
      </c>
      <c r="I390" s="192" t="s">
        <v>96</v>
      </c>
      <c r="J390" s="105"/>
      <c r="K390" s="107" t="s">
        <v>170</v>
      </c>
      <c r="L390" s="105" t="s">
        <v>3091</v>
      </c>
      <c r="M390" s="105"/>
      <c r="N390" s="109" t="s">
        <v>3889</v>
      </c>
      <c r="O390" s="192"/>
      <c r="P390" s="192" t="s">
        <v>96</v>
      </c>
      <c r="Q390" s="192"/>
      <c r="R390" s="192" t="s">
        <v>96</v>
      </c>
      <c r="S390" s="105" t="s">
        <v>97</v>
      </c>
      <c r="T390" s="192" t="s">
        <v>96</v>
      </c>
      <c r="U390" s="192" t="s">
        <v>911</v>
      </c>
      <c r="V390" s="192" t="s">
        <v>4736</v>
      </c>
      <c r="W390" s="192" t="s">
        <v>4737</v>
      </c>
      <c r="X390" s="110" t="s">
        <v>637</v>
      </c>
      <c r="Y390" s="110" t="s">
        <v>4738</v>
      </c>
      <c r="Z390" s="110" t="s">
        <v>4739</v>
      </c>
      <c r="AA390" s="105"/>
      <c r="AB390" s="105" t="s">
        <v>4740</v>
      </c>
      <c r="AC390" s="105" t="s">
        <v>4741</v>
      </c>
      <c r="AD390" s="105" t="s">
        <v>4742</v>
      </c>
      <c r="AE390" s="110" t="s">
        <v>947</v>
      </c>
      <c r="AF390" s="110" t="s">
        <v>1042</v>
      </c>
      <c r="AG390" s="110" t="s">
        <v>4743</v>
      </c>
      <c r="AH390" s="105"/>
      <c r="AI390" s="105"/>
      <c r="AJ390" s="105"/>
      <c r="AK390" s="105"/>
      <c r="AL390" s="110"/>
      <c r="AM390" s="110"/>
      <c r="AN390" s="110"/>
      <c r="AO390" s="105"/>
      <c r="AP390" s="105"/>
      <c r="AQ390" s="105"/>
      <c r="AR390" s="105"/>
      <c r="AS390" s="110"/>
      <c r="AT390" s="110"/>
      <c r="AU390" s="110"/>
      <c r="AV390" s="105"/>
      <c r="AW390" s="105"/>
      <c r="AX390" s="192">
        <v>16.14</v>
      </c>
      <c r="AY390" s="192">
        <v>13607</v>
      </c>
      <c r="AZ390" s="47">
        <f t="shared" si="113"/>
        <v>13607</v>
      </c>
      <c r="BA390" s="47" t="str">
        <f t="shared" si="114"/>
        <v>60 AD</v>
      </c>
      <c r="BB390" s="43">
        <f t="shared" si="139"/>
        <v>3</v>
      </c>
      <c r="BC390" s="43" t="str">
        <f t="shared" si="115"/>
        <v>03:46:47</v>
      </c>
      <c r="BD390" s="43">
        <f t="shared" si="116"/>
        <v>190</v>
      </c>
      <c r="BE390" s="48">
        <f t="shared" si="117"/>
        <v>-3.3333333333333335</v>
      </c>
      <c r="BF390" s="49">
        <f t="shared" si="118"/>
        <v>247.66666666666666</v>
      </c>
      <c r="BG390" s="43" t="str">
        <f t="shared" si="119"/>
        <v>MATIAS LILLO</v>
      </c>
      <c r="BH390" s="43" t="str">
        <f t="shared" si="120"/>
        <v>MATIAS LILLO - ALI BABA</v>
      </c>
      <c r="BI390" s="43" t="str">
        <f>VLOOKUP(BG390,Equipos!$A$2:$B$105,2,0)</f>
        <v>KEHAILAN A</v>
      </c>
      <c r="BJ390" s="43" t="str">
        <f t="shared" si="125"/>
        <v>03:43:27</v>
      </c>
      <c r="BK390" s="43" t="e">
        <f>VLOOKUP(BG390,'Base Jinetes FEI'!$M$5:$N$341,2,0)</f>
        <v>#N/A</v>
      </c>
      <c r="BL390" s="43" t="e">
        <f>VLOOKUP(BG390,'Base Jinetes FEI'!$M$5:$O$341,3,0)</f>
        <v>#N/A</v>
      </c>
      <c r="BN390" s="43">
        <f t="shared" si="122"/>
        <v>1</v>
      </c>
      <c r="BO390" s="43">
        <v>390</v>
      </c>
    </row>
    <row r="391" spans="1:67" ht="14.4" x14ac:dyDescent="0.3">
      <c r="A391" s="43" t="str">
        <f t="shared" si="124"/>
        <v>EL CUADRO 19 I</v>
      </c>
      <c r="B391" s="43" t="str">
        <f t="shared" ref="B391:D391" si="141">B390</f>
        <v>NAC</v>
      </c>
      <c r="C391" s="43">
        <f t="shared" si="141"/>
        <v>60</v>
      </c>
      <c r="D391" s="43">
        <f t="shared" si="141"/>
        <v>61</v>
      </c>
      <c r="E391" s="43" t="s">
        <v>51</v>
      </c>
      <c r="F391" s="104" t="s">
        <v>110</v>
      </c>
      <c r="G391" s="105" t="s">
        <v>95</v>
      </c>
      <c r="H391" s="192" t="s">
        <v>96</v>
      </c>
      <c r="I391" s="192" t="s">
        <v>96</v>
      </c>
      <c r="J391" s="105"/>
      <c r="K391" s="107" t="s">
        <v>447</v>
      </c>
      <c r="L391" s="105" t="s">
        <v>448</v>
      </c>
      <c r="M391" s="105"/>
      <c r="N391" s="109" t="s">
        <v>439</v>
      </c>
      <c r="O391" s="192"/>
      <c r="P391" s="192" t="s">
        <v>96</v>
      </c>
      <c r="Q391" s="192"/>
      <c r="R391" s="192" t="s">
        <v>96</v>
      </c>
      <c r="S391" s="105" t="s">
        <v>97</v>
      </c>
      <c r="T391" s="192" t="s">
        <v>96</v>
      </c>
      <c r="U391" s="192" t="s">
        <v>911</v>
      </c>
      <c r="V391" s="192" t="s">
        <v>4744</v>
      </c>
      <c r="W391" s="192" t="s">
        <v>4745</v>
      </c>
      <c r="X391" s="110" t="s">
        <v>4746</v>
      </c>
      <c r="Y391" s="110" t="s">
        <v>994</v>
      </c>
      <c r="Z391" s="110" t="s">
        <v>4747</v>
      </c>
      <c r="AA391" s="105"/>
      <c r="AB391" s="105" t="s">
        <v>4748</v>
      </c>
      <c r="AC391" s="105" t="s">
        <v>4749</v>
      </c>
      <c r="AD391" s="105" t="s">
        <v>4750</v>
      </c>
      <c r="AE391" s="110" t="s">
        <v>1061</v>
      </c>
      <c r="AF391" s="110" t="s">
        <v>4751</v>
      </c>
      <c r="AG391" s="110" t="s">
        <v>2343</v>
      </c>
      <c r="AH391" s="105"/>
      <c r="AI391" s="105"/>
      <c r="AJ391" s="105"/>
      <c r="AK391" s="105"/>
      <c r="AL391" s="110"/>
      <c r="AM391" s="110"/>
      <c r="AN391" s="110"/>
      <c r="AO391" s="105"/>
      <c r="AP391" s="105"/>
      <c r="AQ391" s="105"/>
      <c r="AR391" s="105"/>
      <c r="AS391" s="110"/>
      <c r="AT391" s="110"/>
      <c r="AU391" s="110"/>
      <c r="AV391" s="105"/>
      <c r="AW391" s="105"/>
      <c r="AX391" s="192">
        <v>16.13</v>
      </c>
      <c r="AY391" s="192">
        <v>13616</v>
      </c>
      <c r="AZ391" s="47">
        <f t="shared" si="113"/>
        <v>13616</v>
      </c>
      <c r="BA391" s="47" t="str">
        <f t="shared" si="114"/>
        <v>60 AD</v>
      </c>
      <c r="BB391" s="43">
        <f t="shared" si="139"/>
        <v>4</v>
      </c>
      <c r="BC391" s="43" t="str">
        <f t="shared" si="115"/>
        <v>03:46:56</v>
      </c>
      <c r="BD391" s="43">
        <f t="shared" si="116"/>
        <v>185</v>
      </c>
      <c r="BE391" s="48">
        <f t="shared" si="117"/>
        <v>-3.4833333333333334</v>
      </c>
      <c r="BF391" s="49">
        <f t="shared" si="118"/>
        <v>242.51666666666668</v>
      </c>
      <c r="BG391" s="43" t="str">
        <f t="shared" si="119"/>
        <v>FERNANDO DE PEÑA</v>
      </c>
      <c r="BH391" s="43" t="str">
        <f t="shared" si="120"/>
        <v>FERNANDO DE PEÑA - ANCAR SHAZAM</v>
      </c>
      <c r="BI391" s="43" t="e">
        <f>VLOOKUP(BG391,Equipos!$A$2:$B$105,2,0)</f>
        <v>#N/A</v>
      </c>
      <c r="BJ391" s="43" t="str">
        <f t="shared" si="125"/>
        <v>03:43:27</v>
      </c>
      <c r="BK391" s="43" t="e">
        <f>VLOOKUP(BG391,'Base Jinetes FEI'!$M$5:$N$341,2,0)</f>
        <v>#N/A</v>
      </c>
      <c r="BL391" s="43" t="e">
        <f>VLOOKUP(BG391,'Base Jinetes FEI'!$M$5:$O$341,3,0)</f>
        <v>#N/A</v>
      </c>
      <c r="BN391" s="43">
        <f t="shared" si="122"/>
        <v>1</v>
      </c>
      <c r="BO391" s="43">
        <v>391</v>
      </c>
    </row>
    <row r="392" spans="1:67" ht="14.4" x14ac:dyDescent="0.3">
      <c r="A392" s="43" t="str">
        <f t="shared" si="124"/>
        <v>EL CUADRO 19 I</v>
      </c>
      <c r="B392" s="43" t="str">
        <f t="shared" ref="B392:D392" si="142">B391</f>
        <v>NAC</v>
      </c>
      <c r="C392" s="43">
        <f t="shared" si="142"/>
        <v>60</v>
      </c>
      <c r="D392" s="43">
        <f t="shared" si="142"/>
        <v>61</v>
      </c>
      <c r="E392" s="43" t="s">
        <v>51</v>
      </c>
      <c r="F392" s="104" t="s">
        <v>117</v>
      </c>
      <c r="G392" s="105" t="s">
        <v>105</v>
      </c>
      <c r="H392" s="192" t="s">
        <v>96</v>
      </c>
      <c r="I392" s="192" t="s">
        <v>96</v>
      </c>
      <c r="J392" s="105" t="s">
        <v>2845</v>
      </c>
      <c r="K392" s="107" t="s">
        <v>132</v>
      </c>
      <c r="L392" s="105" t="s">
        <v>2846</v>
      </c>
      <c r="M392" s="105"/>
      <c r="N392" s="109" t="s">
        <v>2847</v>
      </c>
      <c r="O392" s="192"/>
      <c r="P392" s="192" t="s">
        <v>96</v>
      </c>
      <c r="Q392" s="192"/>
      <c r="R392" s="192" t="s">
        <v>96</v>
      </c>
      <c r="S392" s="105" t="s">
        <v>97</v>
      </c>
      <c r="T392" s="192" t="s">
        <v>96</v>
      </c>
      <c r="U392" s="192" t="s">
        <v>911</v>
      </c>
      <c r="V392" s="192" t="s">
        <v>4752</v>
      </c>
      <c r="W392" s="192" t="s">
        <v>4753</v>
      </c>
      <c r="X392" s="110" t="s">
        <v>1029</v>
      </c>
      <c r="Y392" s="110" t="s">
        <v>936</v>
      </c>
      <c r="Z392" s="110" t="s">
        <v>1275</v>
      </c>
      <c r="AA392" s="105" t="s">
        <v>272</v>
      </c>
      <c r="AB392" s="105"/>
      <c r="AC392" s="105"/>
      <c r="AD392" s="105"/>
      <c r="AE392" s="110"/>
      <c r="AF392" s="110"/>
      <c r="AG392" s="110"/>
      <c r="AH392" s="105"/>
      <c r="AI392" s="105"/>
      <c r="AJ392" s="105"/>
      <c r="AK392" s="105"/>
      <c r="AL392" s="110"/>
      <c r="AM392" s="110"/>
      <c r="AN392" s="110"/>
      <c r="AO392" s="105"/>
      <c r="AP392" s="105"/>
      <c r="AQ392" s="105"/>
      <c r="AR392" s="105"/>
      <c r="AS392" s="110"/>
      <c r="AT392" s="110"/>
      <c r="AU392" s="110"/>
      <c r="AV392" s="105"/>
      <c r="AW392" s="105"/>
      <c r="AX392" s="192">
        <v>16.41</v>
      </c>
      <c r="AY392" s="192">
        <v>6691</v>
      </c>
      <c r="AZ392" s="47" t="str">
        <f t="shared" ref="AZ392:AZ434" si="143">IF(G392="R",AY392,"NA")</f>
        <v>NA</v>
      </c>
      <c r="BA392" s="47" t="str">
        <f t="shared" ref="BA392:BA434" si="144">IF(C392&lt;120,CONCATENATE(C392," ", E392),CONCATENATE("120/160"," ",E392))</f>
        <v>60 AD</v>
      </c>
      <c r="BB392" s="43" t="str">
        <f t="shared" si="139"/>
        <v>NA</v>
      </c>
      <c r="BC392" s="43" t="str">
        <f t="shared" ref="BC392:BC434" si="145">IF(AZ392="NA","NA",TEXT(AZ392/24/60/60,"hh:mm:ss"))</f>
        <v>NA</v>
      </c>
      <c r="BD392" s="43">
        <f t="shared" ref="BD392:BD434" si="146">IF(BB392="NA",0,205-BB392*5)</f>
        <v>0</v>
      </c>
      <c r="BE392" s="48" t="e">
        <f t="shared" ref="BE392:BE434" si="147">-(SECOND(BC392-BJ392)/60+MINUTE(BC392-BJ392)+HOUR(BC392-BJ392)*60)</f>
        <v>#VALUE!</v>
      </c>
      <c r="BF392" s="49">
        <f t="shared" ref="BF392:BF434" si="148">IF(BB392="NA",0,MAX(D392-0.00000001*F392,D392+BD392+BE392))</f>
        <v>0</v>
      </c>
      <c r="BG392" s="43" t="str">
        <f t="shared" ref="BG392:BG434" si="149">UPPER((CONCATENATE(K392," ",L392)))</f>
        <v>FRANCISCO BOETSCH VICUÑA</v>
      </c>
      <c r="BH392" s="43" t="str">
        <f t="shared" ref="BH392:BH434" si="150">UPPER(CONCATENATE(BG392, " - ",N392))</f>
        <v>FRANCISCO BOETSCH VICUÑA - BELLE</v>
      </c>
      <c r="BI392" s="43" t="e">
        <f>VLOOKUP(BG392,Equipos!$A$2:$B$105,2,0)</f>
        <v>#N/A</v>
      </c>
      <c r="BJ392" s="43" t="str">
        <f t="shared" ref="BJ392:BJ434" si="151">IF(BB392=1,BC392,BJ391)</f>
        <v>03:43:27</v>
      </c>
      <c r="BK392" s="43" t="e">
        <f>VLOOKUP(BG392,'Base Jinetes FEI'!$M$5:$N$341,2,0)</f>
        <v>#N/A</v>
      </c>
      <c r="BL392" s="43" t="e">
        <f>VLOOKUP(BG392,'Base Jinetes FEI'!$M$5:$O$341,3,0)</f>
        <v>#N/A</v>
      </c>
      <c r="BN392" s="43">
        <f t="shared" ref="BN392:BN434" si="152">IF(BF392&gt;1,1,0)</f>
        <v>0</v>
      </c>
      <c r="BO392" s="43">
        <v>392</v>
      </c>
    </row>
    <row r="393" spans="1:67" ht="14.4" x14ac:dyDescent="0.3">
      <c r="A393" s="43" t="str">
        <f t="shared" si="124"/>
        <v>EL CUADRO 19 I</v>
      </c>
      <c r="B393" s="43" t="str">
        <f t="shared" ref="B393:D393" si="153">B392</f>
        <v>NAC</v>
      </c>
      <c r="C393" s="43">
        <f t="shared" si="153"/>
        <v>60</v>
      </c>
      <c r="D393" s="43">
        <f t="shared" si="153"/>
        <v>61</v>
      </c>
      <c r="E393" s="43" t="s">
        <v>51</v>
      </c>
      <c r="F393" s="104" t="s">
        <v>122</v>
      </c>
      <c r="G393" s="105" t="s">
        <v>105</v>
      </c>
      <c r="H393" s="192" t="s">
        <v>96</v>
      </c>
      <c r="I393" s="192" t="s">
        <v>96</v>
      </c>
      <c r="J393" s="105"/>
      <c r="K393" s="107" t="s">
        <v>2019</v>
      </c>
      <c r="L393" s="105" t="s">
        <v>219</v>
      </c>
      <c r="M393" s="105"/>
      <c r="N393" s="109" t="s">
        <v>255</v>
      </c>
      <c r="O393" s="192"/>
      <c r="P393" s="192" t="s">
        <v>96</v>
      </c>
      <c r="Q393" s="192"/>
      <c r="R393" s="192" t="s">
        <v>96</v>
      </c>
      <c r="S393" s="105" t="s">
        <v>97</v>
      </c>
      <c r="T393" s="192" t="s">
        <v>96</v>
      </c>
      <c r="U393" s="192" t="s">
        <v>911</v>
      </c>
      <c r="V393" s="192" t="s">
        <v>4754</v>
      </c>
      <c r="W393" s="192" t="s">
        <v>4755</v>
      </c>
      <c r="X393" s="110" t="s">
        <v>4756</v>
      </c>
      <c r="Y393" s="110" t="s">
        <v>4757</v>
      </c>
      <c r="Z393" s="110" t="s">
        <v>4758</v>
      </c>
      <c r="AA393" s="105" t="s">
        <v>2907</v>
      </c>
      <c r="AB393" s="105"/>
      <c r="AC393" s="105"/>
      <c r="AD393" s="105"/>
      <c r="AE393" s="110"/>
      <c r="AF393" s="110"/>
      <c r="AG393" s="110"/>
      <c r="AH393" s="105"/>
      <c r="AI393" s="105"/>
      <c r="AJ393" s="105"/>
      <c r="AK393" s="105"/>
      <c r="AL393" s="110"/>
      <c r="AM393" s="110"/>
      <c r="AN393" s="110"/>
      <c r="AO393" s="105"/>
      <c r="AP393" s="105"/>
      <c r="AQ393" s="105"/>
      <c r="AR393" s="105"/>
      <c r="AS393" s="110"/>
      <c r="AT393" s="110"/>
      <c r="AU393" s="110"/>
      <c r="AV393" s="105"/>
      <c r="AW393" s="105"/>
      <c r="AX393" s="192">
        <v>15.74</v>
      </c>
      <c r="AY393" s="192">
        <v>6975</v>
      </c>
      <c r="AZ393" s="47" t="str">
        <f t="shared" si="143"/>
        <v>NA</v>
      </c>
      <c r="BA393" s="47" t="str">
        <f t="shared" si="144"/>
        <v>60 AD</v>
      </c>
      <c r="BB393" s="43" t="str">
        <f t="shared" si="139"/>
        <v>NA</v>
      </c>
      <c r="BC393" s="43" t="str">
        <f t="shared" si="145"/>
        <v>NA</v>
      </c>
      <c r="BD393" s="43">
        <f t="shared" si="146"/>
        <v>0</v>
      </c>
      <c r="BE393" s="48" t="e">
        <f t="shared" si="147"/>
        <v>#VALUE!</v>
      </c>
      <c r="BF393" s="49">
        <f t="shared" si="148"/>
        <v>0</v>
      </c>
      <c r="BG393" s="43" t="str">
        <f t="shared" si="149"/>
        <v>JOSE  ELIAS  RISHMAWI</v>
      </c>
      <c r="BH393" s="43" t="str">
        <f t="shared" si="150"/>
        <v>JOSE  ELIAS  RISHMAWI - ANCAR BAKUR</v>
      </c>
      <c r="BI393" s="43" t="str">
        <f>VLOOKUP(BG393,Equipos!$A$2:$B$105,2,0)</f>
        <v>EL QUILLAY</v>
      </c>
      <c r="BJ393" s="43" t="str">
        <f t="shared" si="151"/>
        <v>03:43:27</v>
      </c>
      <c r="BK393" s="43" t="e">
        <f>VLOOKUP(BG393,'Base Jinetes FEI'!$M$5:$N$341,2,0)</f>
        <v>#N/A</v>
      </c>
      <c r="BL393" s="43" t="e">
        <f>VLOOKUP(BG393,'Base Jinetes FEI'!$M$5:$O$341,3,0)</f>
        <v>#N/A</v>
      </c>
      <c r="BN393" s="43">
        <f t="shared" si="152"/>
        <v>0</v>
      </c>
      <c r="BO393" s="43">
        <v>393</v>
      </c>
    </row>
    <row r="394" spans="1:67" ht="14.4" customHeight="1" x14ac:dyDescent="0.3">
      <c r="A394" s="43" t="str">
        <f t="shared" ref="A394:E434" si="154">A393</f>
        <v>EL CUADRO 19 I</v>
      </c>
      <c r="B394" s="43" t="str">
        <f t="shared" si="154"/>
        <v>NAC</v>
      </c>
      <c r="C394" s="43">
        <v>40</v>
      </c>
      <c r="D394" s="43">
        <v>41</v>
      </c>
      <c r="E394" s="43" t="s">
        <v>51</v>
      </c>
      <c r="F394" s="104" t="s">
        <v>106</v>
      </c>
      <c r="G394" s="105" t="s">
        <v>95</v>
      </c>
      <c r="H394" s="192" t="s">
        <v>96</v>
      </c>
      <c r="I394" s="192" t="s">
        <v>96</v>
      </c>
      <c r="J394" s="105"/>
      <c r="K394" s="107" t="s">
        <v>328</v>
      </c>
      <c r="L394" s="105" t="s">
        <v>3857</v>
      </c>
      <c r="M394" s="105"/>
      <c r="N394" s="109" t="s">
        <v>198</v>
      </c>
      <c r="O394" s="192"/>
      <c r="P394" s="192" t="s">
        <v>96</v>
      </c>
      <c r="Q394" s="192"/>
      <c r="R394" s="192" t="s">
        <v>96</v>
      </c>
      <c r="S394" s="105" t="s">
        <v>97</v>
      </c>
      <c r="T394" s="192" t="s">
        <v>96</v>
      </c>
      <c r="U394" s="192" t="s">
        <v>745</v>
      </c>
      <c r="V394" s="192" t="s">
        <v>4759</v>
      </c>
      <c r="W394" s="192" t="s">
        <v>4760</v>
      </c>
      <c r="X394" s="110" t="s">
        <v>4761</v>
      </c>
      <c r="Y394" s="110" t="s">
        <v>4762</v>
      </c>
      <c r="Z394" s="110" t="s">
        <v>4763</v>
      </c>
      <c r="AA394" s="105"/>
      <c r="AB394" s="105" t="s">
        <v>4764</v>
      </c>
      <c r="AC394" s="105" t="s">
        <v>4765</v>
      </c>
      <c r="AD394" s="105" t="s">
        <v>4766</v>
      </c>
      <c r="AE394" s="110" t="s">
        <v>608</v>
      </c>
      <c r="AF394" s="110" t="s">
        <v>4767</v>
      </c>
      <c r="AG394" s="110" t="s">
        <v>4355</v>
      </c>
      <c r="AH394" s="105"/>
      <c r="AI394" s="105"/>
      <c r="AJ394" s="105"/>
      <c r="AK394" s="105"/>
      <c r="AL394" s="110"/>
      <c r="AM394" s="110"/>
      <c r="AN394" s="110"/>
      <c r="AO394" s="105"/>
      <c r="AP394" s="105"/>
      <c r="AQ394" s="105"/>
      <c r="AR394" s="105"/>
      <c r="AS394" s="110"/>
      <c r="AT394" s="110"/>
      <c r="AU394" s="110"/>
      <c r="AV394" s="105"/>
      <c r="AW394" s="105"/>
      <c r="AX394" s="192">
        <v>20.76</v>
      </c>
      <c r="AY394" s="192">
        <v>7109</v>
      </c>
      <c r="AZ394" s="47">
        <f t="shared" si="143"/>
        <v>7109</v>
      </c>
      <c r="BA394" s="47" t="str">
        <f t="shared" si="144"/>
        <v>40 AD</v>
      </c>
      <c r="BB394" s="43">
        <f>IF(G394="R",RANK(AZ394,$AZ$394:$AZ$430,1), "NA")</f>
        <v>1</v>
      </c>
      <c r="BC394" s="43" t="str">
        <f t="shared" si="145"/>
        <v>01:58:29</v>
      </c>
      <c r="BD394" s="43">
        <f t="shared" si="146"/>
        <v>200</v>
      </c>
      <c r="BE394" s="48">
        <f t="shared" si="147"/>
        <v>0</v>
      </c>
      <c r="BF394" s="49">
        <f t="shared" si="148"/>
        <v>241</v>
      </c>
      <c r="BG394" s="43" t="str">
        <f t="shared" si="149"/>
        <v>JORGE GELDRES</v>
      </c>
      <c r="BH394" s="43" t="str">
        <f t="shared" si="150"/>
        <v>JORGE GELDRES - CORAJE</v>
      </c>
      <c r="BI394" s="43" t="e">
        <f>VLOOKUP(BG394,Equipos!$A$2:$B$105,2,0)</f>
        <v>#N/A</v>
      </c>
      <c r="BJ394" s="43" t="str">
        <f t="shared" si="151"/>
        <v>01:58:29</v>
      </c>
      <c r="BK394" s="43" t="e">
        <f>VLOOKUP(BG394,'Base Jinetes FEI'!$M$5:$N$341,2,0)</f>
        <v>#N/A</v>
      </c>
      <c r="BL394" s="43" t="e">
        <f>VLOOKUP(BG394,'Base Jinetes FEI'!$M$5:$O$341,3,0)</f>
        <v>#N/A</v>
      </c>
      <c r="BN394" s="43">
        <f t="shared" si="152"/>
        <v>1</v>
      </c>
      <c r="BO394" s="43">
        <v>394</v>
      </c>
    </row>
    <row r="395" spans="1:67" ht="14.4" customHeight="1" x14ac:dyDescent="0.3">
      <c r="A395" s="43" t="str">
        <f t="shared" si="154"/>
        <v>EL CUADRO 19 I</v>
      </c>
      <c r="B395" s="43" t="str">
        <f t="shared" si="154"/>
        <v>NAC</v>
      </c>
      <c r="C395" s="43">
        <f t="shared" si="154"/>
        <v>40</v>
      </c>
      <c r="D395" s="43">
        <f t="shared" si="154"/>
        <v>41</v>
      </c>
      <c r="E395" s="43" t="str">
        <f t="shared" si="154"/>
        <v>AD</v>
      </c>
      <c r="F395" s="104" t="s">
        <v>107</v>
      </c>
      <c r="G395" s="105" t="s">
        <v>95</v>
      </c>
      <c r="H395" s="192" t="s">
        <v>96</v>
      </c>
      <c r="I395" s="192" t="s">
        <v>96</v>
      </c>
      <c r="J395" s="105" t="s">
        <v>3915</v>
      </c>
      <c r="K395" s="108" t="s">
        <v>3916</v>
      </c>
      <c r="L395" s="105" t="s">
        <v>3917</v>
      </c>
      <c r="M395" s="105"/>
      <c r="N395" s="109" t="s">
        <v>4768</v>
      </c>
      <c r="O395" s="192"/>
      <c r="P395" s="192" t="s">
        <v>96</v>
      </c>
      <c r="Q395" s="192"/>
      <c r="R395" s="192" t="s">
        <v>96</v>
      </c>
      <c r="S395" s="105" t="s">
        <v>97</v>
      </c>
      <c r="T395" s="192" t="s">
        <v>96</v>
      </c>
      <c r="U395" s="192" t="s">
        <v>745</v>
      </c>
      <c r="V395" s="192" t="s">
        <v>4769</v>
      </c>
      <c r="W395" s="192" t="s">
        <v>4770</v>
      </c>
      <c r="X395" s="110" t="s">
        <v>865</v>
      </c>
      <c r="Y395" s="110" t="s">
        <v>805</v>
      </c>
      <c r="Z395" s="110" t="s">
        <v>4771</v>
      </c>
      <c r="AA395" s="105"/>
      <c r="AB395" s="105" t="s">
        <v>4772</v>
      </c>
      <c r="AC395" s="105" t="s">
        <v>4773</v>
      </c>
      <c r="AD395" s="105" t="s">
        <v>4774</v>
      </c>
      <c r="AE395" s="110" t="s">
        <v>4516</v>
      </c>
      <c r="AF395" s="110" t="s">
        <v>2905</v>
      </c>
      <c r="AG395" s="110" t="s">
        <v>4775</v>
      </c>
      <c r="AH395" s="105"/>
      <c r="AI395" s="105"/>
      <c r="AJ395" s="105"/>
      <c r="AK395" s="105"/>
      <c r="AL395" s="110"/>
      <c r="AM395" s="110"/>
      <c r="AN395" s="110"/>
      <c r="AO395" s="105"/>
      <c r="AP395" s="105"/>
      <c r="AQ395" s="105"/>
      <c r="AR395" s="105"/>
      <c r="AS395" s="110"/>
      <c r="AT395" s="110"/>
      <c r="AU395" s="110"/>
      <c r="AV395" s="105"/>
      <c r="AW395" s="105"/>
      <c r="AX395" s="192">
        <v>20.7</v>
      </c>
      <c r="AY395" s="192">
        <v>7130</v>
      </c>
      <c r="AZ395" s="47">
        <f t="shared" si="143"/>
        <v>7130</v>
      </c>
      <c r="BA395" s="47" t="str">
        <f t="shared" si="144"/>
        <v>40 AD</v>
      </c>
      <c r="BB395" s="43">
        <f t="shared" ref="BB395:BB430" si="155">IF(G395="R",RANK(AZ395,$AZ$394:$AZ$430,1), "NA")</f>
        <v>2</v>
      </c>
      <c r="BC395" s="43" t="str">
        <f t="shared" si="145"/>
        <v>01:58:50</v>
      </c>
      <c r="BD395" s="43">
        <f t="shared" si="146"/>
        <v>195</v>
      </c>
      <c r="BE395" s="48">
        <f t="shared" si="147"/>
        <v>-0.35</v>
      </c>
      <c r="BF395" s="49">
        <f t="shared" si="148"/>
        <v>235.65</v>
      </c>
      <c r="BG395" s="43" t="str">
        <f t="shared" si="149"/>
        <v>CAMILA  HERRERA</v>
      </c>
      <c r="BH395" s="43" t="str">
        <f t="shared" si="150"/>
        <v>CAMILA  HERRERA - PDV SAKIRA</v>
      </c>
      <c r="BI395" s="43" t="e">
        <f>VLOOKUP(BG395,Equipos!$A$2:$B$105,2,0)</f>
        <v>#N/A</v>
      </c>
      <c r="BJ395" s="43" t="str">
        <f t="shared" si="151"/>
        <v>01:58:29</v>
      </c>
      <c r="BK395" s="43" t="e">
        <f>VLOOKUP(BG395,'Base Jinetes FEI'!$M$5:$N$341,2,0)</f>
        <v>#N/A</v>
      </c>
      <c r="BL395" s="43" t="e">
        <f>VLOOKUP(BG395,'Base Jinetes FEI'!$M$5:$O$341,3,0)</f>
        <v>#N/A</v>
      </c>
      <c r="BN395" s="43">
        <f t="shared" si="152"/>
        <v>1</v>
      </c>
      <c r="BO395" s="43">
        <v>395</v>
      </c>
    </row>
    <row r="396" spans="1:67" ht="14.4" customHeight="1" x14ac:dyDescent="0.3">
      <c r="A396" s="43" t="str">
        <f t="shared" si="154"/>
        <v>EL CUADRO 19 I</v>
      </c>
      <c r="B396" s="43" t="str">
        <f t="shared" si="154"/>
        <v>NAC</v>
      </c>
      <c r="C396" s="43">
        <f t="shared" si="154"/>
        <v>40</v>
      </c>
      <c r="D396" s="43">
        <f t="shared" si="154"/>
        <v>41</v>
      </c>
      <c r="E396" s="43" t="str">
        <f t="shared" si="154"/>
        <v>AD</v>
      </c>
      <c r="F396" s="104" t="s">
        <v>109</v>
      </c>
      <c r="G396" s="105" t="s">
        <v>95</v>
      </c>
      <c r="H396" s="192" t="s">
        <v>96</v>
      </c>
      <c r="I396" s="192" t="s">
        <v>96</v>
      </c>
      <c r="J396" s="105"/>
      <c r="K396" s="107" t="s">
        <v>638</v>
      </c>
      <c r="L396" s="105" t="s">
        <v>639</v>
      </c>
      <c r="M396" s="105"/>
      <c r="N396" s="109" t="s">
        <v>1030</v>
      </c>
      <c r="O396" s="192"/>
      <c r="P396" s="192" t="s">
        <v>96</v>
      </c>
      <c r="Q396" s="192"/>
      <c r="R396" s="192" t="s">
        <v>96</v>
      </c>
      <c r="S396" s="105" t="s">
        <v>97</v>
      </c>
      <c r="T396" s="192" t="s">
        <v>96</v>
      </c>
      <c r="U396" s="192" t="s">
        <v>745</v>
      </c>
      <c r="V396" s="192" t="s">
        <v>4776</v>
      </c>
      <c r="W396" s="192" t="s">
        <v>3848</v>
      </c>
      <c r="X396" s="110" t="s">
        <v>860</v>
      </c>
      <c r="Y396" s="110" t="s">
        <v>866</v>
      </c>
      <c r="Z396" s="110" t="s">
        <v>4777</v>
      </c>
      <c r="AA396" s="105"/>
      <c r="AB396" s="105" t="s">
        <v>3852</v>
      </c>
      <c r="AC396" s="105" t="s">
        <v>4778</v>
      </c>
      <c r="AD396" s="105" t="s">
        <v>4779</v>
      </c>
      <c r="AE396" s="110" t="s">
        <v>4354</v>
      </c>
      <c r="AF396" s="110" t="s">
        <v>4780</v>
      </c>
      <c r="AG396" s="110" t="s">
        <v>4781</v>
      </c>
      <c r="AH396" s="105"/>
      <c r="AI396" s="105"/>
      <c r="AJ396" s="105"/>
      <c r="AK396" s="105"/>
      <c r="AL396" s="110"/>
      <c r="AM396" s="110"/>
      <c r="AN396" s="110"/>
      <c r="AO396" s="105"/>
      <c r="AP396" s="105"/>
      <c r="AQ396" s="105"/>
      <c r="AR396" s="105"/>
      <c r="AS396" s="110"/>
      <c r="AT396" s="110"/>
      <c r="AU396" s="110"/>
      <c r="AV396" s="105"/>
      <c r="AW396" s="105"/>
      <c r="AX396" s="192">
        <v>19.940000000000001</v>
      </c>
      <c r="AY396" s="192">
        <v>7401</v>
      </c>
      <c r="AZ396" s="47">
        <f t="shared" si="143"/>
        <v>7401</v>
      </c>
      <c r="BA396" s="47" t="str">
        <f t="shared" si="144"/>
        <v>40 AD</v>
      </c>
      <c r="BB396" s="43">
        <f t="shared" si="155"/>
        <v>3</v>
      </c>
      <c r="BC396" s="43" t="str">
        <f t="shared" si="145"/>
        <v>02:03:21</v>
      </c>
      <c r="BD396" s="43">
        <f t="shared" si="146"/>
        <v>190</v>
      </c>
      <c r="BE396" s="48">
        <f t="shared" si="147"/>
        <v>-4.8666666666666671</v>
      </c>
      <c r="BF396" s="49">
        <f t="shared" si="148"/>
        <v>226.13333333333333</v>
      </c>
      <c r="BG396" s="43" t="str">
        <f t="shared" si="149"/>
        <v>SEBASTIAN IRRIBARRA CONA</v>
      </c>
      <c r="BH396" s="43" t="str">
        <f t="shared" si="150"/>
        <v>SEBASTIAN IRRIBARRA CONA - RB URRACA</v>
      </c>
      <c r="BI396" s="43" t="e">
        <f>VLOOKUP(BG396,Equipos!$A$2:$B$105,2,0)</f>
        <v>#N/A</v>
      </c>
      <c r="BJ396" s="43" t="str">
        <f t="shared" si="151"/>
        <v>01:58:29</v>
      </c>
      <c r="BK396" s="43" t="e">
        <f>VLOOKUP(BG396,'Base Jinetes FEI'!$M$5:$N$341,2,0)</f>
        <v>#N/A</v>
      </c>
      <c r="BL396" s="43" t="e">
        <f>VLOOKUP(BG396,'Base Jinetes FEI'!$M$5:$O$341,3,0)</f>
        <v>#N/A</v>
      </c>
      <c r="BN396" s="43">
        <f t="shared" si="152"/>
        <v>1</v>
      </c>
      <c r="BO396" s="43">
        <v>396</v>
      </c>
    </row>
    <row r="397" spans="1:67" ht="14.4" customHeight="1" x14ac:dyDescent="0.3">
      <c r="A397" s="43" t="str">
        <f t="shared" si="154"/>
        <v>EL CUADRO 19 I</v>
      </c>
      <c r="B397" s="43" t="str">
        <f t="shared" si="154"/>
        <v>NAC</v>
      </c>
      <c r="C397" s="43">
        <f t="shared" si="154"/>
        <v>40</v>
      </c>
      <c r="D397" s="43">
        <f t="shared" si="154"/>
        <v>41</v>
      </c>
      <c r="E397" s="43" t="str">
        <f t="shared" si="154"/>
        <v>AD</v>
      </c>
      <c r="F397" s="104" t="s">
        <v>110</v>
      </c>
      <c r="G397" s="105" t="s">
        <v>95</v>
      </c>
      <c r="H397" s="192" t="s">
        <v>96</v>
      </c>
      <c r="I397" s="192" t="s">
        <v>96</v>
      </c>
      <c r="J397" s="105" t="s">
        <v>1215</v>
      </c>
      <c r="K397" s="107" t="s">
        <v>166</v>
      </c>
      <c r="L397" s="105" t="s">
        <v>167</v>
      </c>
      <c r="M397" s="105" t="s">
        <v>168</v>
      </c>
      <c r="N397" s="109" t="s">
        <v>4782</v>
      </c>
      <c r="O397" s="192"/>
      <c r="P397" s="192" t="s">
        <v>96</v>
      </c>
      <c r="Q397" s="192"/>
      <c r="R397" s="192" t="s">
        <v>96</v>
      </c>
      <c r="S397" s="105" t="s">
        <v>97</v>
      </c>
      <c r="T397" s="192" t="s">
        <v>96</v>
      </c>
      <c r="U397" s="192" t="s">
        <v>745</v>
      </c>
      <c r="V397" s="192" t="s">
        <v>4783</v>
      </c>
      <c r="W397" s="192" t="s">
        <v>4784</v>
      </c>
      <c r="X397" s="110" t="s">
        <v>2838</v>
      </c>
      <c r="Y397" s="110" t="s">
        <v>4785</v>
      </c>
      <c r="Z397" s="110" t="s">
        <v>4786</v>
      </c>
      <c r="AA397" s="105"/>
      <c r="AB397" s="105" t="s">
        <v>4787</v>
      </c>
      <c r="AC397" s="105" t="s">
        <v>4788</v>
      </c>
      <c r="AD397" s="105" t="s">
        <v>3175</v>
      </c>
      <c r="AE397" s="110" t="s">
        <v>631</v>
      </c>
      <c r="AF397" s="110" t="s">
        <v>4789</v>
      </c>
      <c r="AG397" s="110" t="s">
        <v>4790</v>
      </c>
      <c r="AH397" s="105"/>
      <c r="AI397" s="105"/>
      <c r="AJ397" s="105"/>
      <c r="AK397" s="105"/>
      <c r="AL397" s="110"/>
      <c r="AM397" s="110"/>
      <c r="AN397" s="110"/>
      <c r="AO397" s="105"/>
      <c r="AP397" s="105"/>
      <c r="AQ397" s="105"/>
      <c r="AR397" s="105"/>
      <c r="AS397" s="110"/>
      <c r="AT397" s="110"/>
      <c r="AU397" s="110"/>
      <c r="AV397" s="105"/>
      <c r="AW397" s="105"/>
      <c r="AX397" s="192">
        <v>19.940000000000001</v>
      </c>
      <c r="AY397" s="192">
        <v>7403</v>
      </c>
      <c r="AZ397" s="47">
        <f t="shared" si="143"/>
        <v>7403</v>
      </c>
      <c r="BA397" s="47" t="str">
        <f t="shared" si="144"/>
        <v>40 AD</v>
      </c>
      <c r="BB397" s="43">
        <f t="shared" si="155"/>
        <v>4</v>
      </c>
      <c r="BC397" s="43" t="str">
        <f t="shared" si="145"/>
        <v>02:03:23</v>
      </c>
      <c r="BD397" s="43">
        <f t="shared" si="146"/>
        <v>185</v>
      </c>
      <c r="BE397" s="48">
        <f t="shared" si="147"/>
        <v>-4.9000000000000004</v>
      </c>
      <c r="BF397" s="49">
        <f t="shared" si="148"/>
        <v>221.1</v>
      </c>
      <c r="BG397" s="43" t="str">
        <f t="shared" si="149"/>
        <v>NICOLAS SCHMIDT GONZALEZ</v>
      </c>
      <c r="BH397" s="43" t="str">
        <f t="shared" si="150"/>
        <v>NICOLAS SCHMIDT GONZALEZ - MALBORO</v>
      </c>
      <c r="BJ397" s="43" t="str">
        <f t="shared" si="151"/>
        <v>01:58:29</v>
      </c>
      <c r="BK397" s="43" t="e">
        <f>VLOOKUP(BG397,'Base Jinetes FEI'!$M$5:$N$341,2,0)</f>
        <v>#N/A</v>
      </c>
      <c r="BL397" s="43" t="e">
        <f>VLOOKUP(BG397,'Base Jinetes FEI'!$M$5:$O$341,3,0)</f>
        <v>#N/A</v>
      </c>
      <c r="BN397" s="43">
        <f t="shared" si="152"/>
        <v>1</v>
      </c>
      <c r="BO397" s="43">
        <v>397</v>
      </c>
    </row>
    <row r="398" spans="1:67" ht="14.4" customHeight="1" x14ac:dyDescent="0.3">
      <c r="A398" s="43" t="str">
        <f t="shared" si="154"/>
        <v>EL CUADRO 19 I</v>
      </c>
      <c r="B398" s="43" t="str">
        <f t="shared" si="154"/>
        <v>NAC</v>
      </c>
      <c r="C398" s="43">
        <f t="shared" si="154"/>
        <v>40</v>
      </c>
      <c r="D398" s="43">
        <f t="shared" si="154"/>
        <v>41</v>
      </c>
      <c r="E398" s="43" t="str">
        <f t="shared" si="154"/>
        <v>AD</v>
      </c>
      <c r="F398" s="104" t="s">
        <v>117</v>
      </c>
      <c r="G398" s="105" t="s">
        <v>95</v>
      </c>
      <c r="H398" s="192" t="s">
        <v>96</v>
      </c>
      <c r="I398" s="192" t="s">
        <v>96</v>
      </c>
      <c r="J398" s="105"/>
      <c r="K398" s="107" t="s">
        <v>4791</v>
      </c>
      <c r="L398" s="105" t="s">
        <v>4792</v>
      </c>
      <c r="M398" s="105" t="s">
        <v>4793</v>
      </c>
      <c r="N398" s="109" t="s">
        <v>4794</v>
      </c>
      <c r="O398" s="192"/>
      <c r="P398" s="192" t="s">
        <v>96</v>
      </c>
      <c r="Q398" s="192"/>
      <c r="R398" s="192" t="s">
        <v>96</v>
      </c>
      <c r="S398" s="105" t="s">
        <v>97</v>
      </c>
      <c r="T398" s="192" t="s">
        <v>96</v>
      </c>
      <c r="U398" s="192" t="s">
        <v>745</v>
      </c>
      <c r="V398" s="192" t="s">
        <v>4795</v>
      </c>
      <c r="W398" s="192" t="s">
        <v>4796</v>
      </c>
      <c r="X398" s="110" t="s">
        <v>4797</v>
      </c>
      <c r="Y398" s="110" t="s">
        <v>4798</v>
      </c>
      <c r="Z398" s="110" t="s">
        <v>3856</v>
      </c>
      <c r="AA398" s="105"/>
      <c r="AB398" s="105" t="s">
        <v>4799</v>
      </c>
      <c r="AC398" s="105" t="s">
        <v>4800</v>
      </c>
      <c r="AD398" s="105" t="s">
        <v>4801</v>
      </c>
      <c r="AE398" s="110" t="s">
        <v>666</v>
      </c>
      <c r="AF398" s="110" t="s">
        <v>4802</v>
      </c>
      <c r="AG398" s="110" t="s">
        <v>4803</v>
      </c>
      <c r="AH398" s="105"/>
      <c r="AI398" s="105"/>
      <c r="AJ398" s="105"/>
      <c r="AK398" s="105"/>
      <c r="AL398" s="110"/>
      <c r="AM398" s="110"/>
      <c r="AN398" s="110"/>
      <c r="AO398" s="105"/>
      <c r="AP398" s="105"/>
      <c r="AQ398" s="105"/>
      <c r="AR398" s="105"/>
      <c r="AS398" s="110"/>
      <c r="AT398" s="110"/>
      <c r="AU398" s="110"/>
      <c r="AV398" s="105"/>
      <c r="AW398" s="105"/>
      <c r="AX398" s="192">
        <v>19.53</v>
      </c>
      <c r="AY398" s="192">
        <v>7557</v>
      </c>
      <c r="AZ398" s="47">
        <f t="shared" si="143"/>
        <v>7557</v>
      </c>
      <c r="BA398" s="47" t="str">
        <f t="shared" si="144"/>
        <v>40 AD</v>
      </c>
      <c r="BB398" s="43">
        <f t="shared" si="155"/>
        <v>5</v>
      </c>
      <c r="BC398" s="43" t="str">
        <f t="shared" si="145"/>
        <v>02:05:57</v>
      </c>
      <c r="BD398" s="43">
        <f t="shared" si="146"/>
        <v>180</v>
      </c>
      <c r="BE398" s="48">
        <f t="shared" si="147"/>
        <v>-7.4666666666666668</v>
      </c>
      <c r="BF398" s="49">
        <f t="shared" si="148"/>
        <v>213.53333333333333</v>
      </c>
      <c r="BG398" s="43" t="str">
        <f t="shared" si="149"/>
        <v>JAVIERA  REINOSO RUDZAJS</v>
      </c>
      <c r="BH398" s="43" t="str">
        <f t="shared" si="150"/>
        <v>JAVIERA  REINOSO RUDZAJS - PUELO</v>
      </c>
      <c r="BI398" s="43" t="e">
        <f>VLOOKUP(BG398,Equipos!$A$2:$B$105,2,0)</f>
        <v>#N/A</v>
      </c>
      <c r="BJ398" s="43" t="str">
        <f t="shared" si="151"/>
        <v>01:58:29</v>
      </c>
      <c r="BK398" s="43" t="e">
        <f>VLOOKUP(BG398,'Base Jinetes FEI'!$M$5:$N$341,2,0)</f>
        <v>#N/A</v>
      </c>
      <c r="BL398" s="43" t="e">
        <f>VLOOKUP(BG398,'Base Jinetes FEI'!$M$5:$O$341,3,0)</f>
        <v>#N/A</v>
      </c>
      <c r="BN398" s="43">
        <f t="shared" si="152"/>
        <v>1</v>
      </c>
      <c r="BO398" s="43">
        <v>398</v>
      </c>
    </row>
    <row r="399" spans="1:67" ht="14.4" customHeight="1" x14ac:dyDescent="0.3">
      <c r="A399" s="43" t="str">
        <f t="shared" si="154"/>
        <v>EL CUADRO 19 I</v>
      </c>
      <c r="B399" s="43" t="str">
        <f t="shared" si="154"/>
        <v>NAC</v>
      </c>
      <c r="C399" s="43">
        <f t="shared" si="154"/>
        <v>40</v>
      </c>
      <c r="D399" s="43">
        <f t="shared" si="154"/>
        <v>41</v>
      </c>
      <c r="E399" s="43" t="str">
        <f t="shared" si="154"/>
        <v>AD</v>
      </c>
      <c r="F399" s="104" t="s">
        <v>122</v>
      </c>
      <c r="G399" s="105" t="s">
        <v>95</v>
      </c>
      <c r="H399" s="192" t="s">
        <v>96</v>
      </c>
      <c r="I399" s="192" t="s">
        <v>96</v>
      </c>
      <c r="J399" s="105"/>
      <c r="K399" s="107" t="s">
        <v>3103</v>
      </c>
      <c r="L399" s="105" t="s">
        <v>4804</v>
      </c>
      <c r="M399" s="105"/>
      <c r="N399" s="109" t="s">
        <v>4805</v>
      </c>
      <c r="O399" s="192"/>
      <c r="P399" s="192" t="s">
        <v>96</v>
      </c>
      <c r="Q399" s="192"/>
      <c r="R399" s="192" t="s">
        <v>96</v>
      </c>
      <c r="S399" s="105" t="s">
        <v>97</v>
      </c>
      <c r="T399" s="192" t="s">
        <v>96</v>
      </c>
      <c r="U399" s="192" t="s">
        <v>745</v>
      </c>
      <c r="V399" s="192" t="s">
        <v>4806</v>
      </c>
      <c r="W399" s="192" t="s">
        <v>4807</v>
      </c>
      <c r="X399" s="110" t="s">
        <v>994</v>
      </c>
      <c r="Y399" s="110" t="s">
        <v>4808</v>
      </c>
      <c r="Z399" s="110" t="s">
        <v>4809</v>
      </c>
      <c r="AA399" s="105"/>
      <c r="AB399" s="105" t="s">
        <v>4810</v>
      </c>
      <c r="AC399" s="105" t="s">
        <v>4811</v>
      </c>
      <c r="AD399" s="105" t="s">
        <v>4812</v>
      </c>
      <c r="AE399" s="110" t="s">
        <v>4813</v>
      </c>
      <c r="AF399" s="110" t="s">
        <v>4814</v>
      </c>
      <c r="AG399" s="110" t="s">
        <v>4815</v>
      </c>
      <c r="AH399" s="105"/>
      <c r="AI399" s="105"/>
      <c r="AJ399" s="105"/>
      <c r="AK399" s="105"/>
      <c r="AL399" s="110"/>
      <c r="AM399" s="110"/>
      <c r="AN399" s="110"/>
      <c r="AO399" s="105"/>
      <c r="AP399" s="105"/>
      <c r="AQ399" s="105"/>
      <c r="AR399" s="105"/>
      <c r="AS399" s="110"/>
      <c r="AT399" s="110"/>
      <c r="AU399" s="110"/>
      <c r="AV399" s="105"/>
      <c r="AW399" s="105"/>
      <c r="AX399" s="192">
        <v>19.420000000000002</v>
      </c>
      <c r="AY399" s="192">
        <v>7601</v>
      </c>
      <c r="AZ399" s="47">
        <f t="shared" si="143"/>
        <v>7601</v>
      </c>
      <c r="BA399" s="47" t="str">
        <f t="shared" si="144"/>
        <v>40 AD</v>
      </c>
      <c r="BB399" s="43">
        <f t="shared" si="155"/>
        <v>6</v>
      </c>
      <c r="BC399" s="43" t="str">
        <f t="shared" si="145"/>
        <v>02:06:41</v>
      </c>
      <c r="BD399" s="43">
        <f t="shared" si="146"/>
        <v>175</v>
      </c>
      <c r="BE399" s="48">
        <f t="shared" si="147"/>
        <v>-8.1999999999999993</v>
      </c>
      <c r="BF399" s="49">
        <f t="shared" si="148"/>
        <v>207.8</v>
      </c>
      <c r="BG399" s="43" t="str">
        <f t="shared" si="149"/>
        <v>CONSTANZA BERCKEMEYER</v>
      </c>
      <c r="BH399" s="43" t="str">
        <f t="shared" si="150"/>
        <v>CONSTANZA BERCKEMEYER - AS LA OMA</v>
      </c>
      <c r="BI399" s="43" t="e">
        <f>VLOOKUP(BG399,Equipos!$A$2:$B$105,2,0)</f>
        <v>#N/A</v>
      </c>
      <c r="BJ399" s="43" t="str">
        <f t="shared" si="151"/>
        <v>01:58:29</v>
      </c>
      <c r="BK399" s="43" t="e">
        <f>VLOOKUP(BG399,'Base Jinetes FEI'!$M$5:$N$341,2,0)</f>
        <v>#N/A</v>
      </c>
      <c r="BL399" s="43" t="e">
        <f>VLOOKUP(BG399,'Base Jinetes FEI'!$M$5:$O$341,3,0)</f>
        <v>#N/A</v>
      </c>
      <c r="BN399" s="43">
        <f t="shared" si="152"/>
        <v>1</v>
      </c>
      <c r="BO399" s="43">
        <v>399</v>
      </c>
    </row>
    <row r="400" spans="1:67" ht="14.4" customHeight="1" x14ac:dyDescent="0.3">
      <c r="A400" s="43" t="str">
        <f t="shared" si="154"/>
        <v>EL CUADRO 19 I</v>
      </c>
      <c r="B400" s="43" t="str">
        <f t="shared" si="154"/>
        <v>NAC</v>
      </c>
      <c r="C400" s="43">
        <f t="shared" si="154"/>
        <v>40</v>
      </c>
      <c r="D400" s="43">
        <f t="shared" si="154"/>
        <v>41</v>
      </c>
      <c r="E400" s="43" t="str">
        <f t="shared" si="154"/>
        <v>AD</v>
      </c>
      <c r="F400" s="104" t="s">
        <v>123</v>
      </c>
      <c r="G400" s="105" t="s">
        <v>95</v>
      </c>
      <c r="H400" s="192" t="s">
        <v>96</v>
      </c>
      <c r="I400" s="192" t="s">
        <v>96</v>
      </c>
      <c r="J400" s="105"/>
      <c r="K400" s="107" t="s">
        <v>3868</v>
      </c>
      <c r="L400" s="105" t="s">
        <v>3869</v>
      </c>
      <c r="M400" s="105"/>
      <c r="N400" s="109" t="s">
        <v>3870</v>
      </c>
      <c r="O400" s="192"/>
      <c r="P400" s="192" t="s">
        <v>96</v>
      </c>
      <c r="Q400" s="192"/>
      <c r="R400" s="192" t="s">
        <v>96</v>
      </c>
      <c r="S400" s="105" t="s">
        <v>97</v>
      </c>
      <c r="T400" s="192" t="s">
        <v>96</v>
      </c>
      <c r="U400" s="192" t="s">
        <v>745</v>
      </c>
      <c r="V400" s="192" t="s">
        <v>4816</v>
      </c>
      <c r="W400" s="192" t="s">
        <v>4817</v>
      </c>
      <c r="X400" s="110" t="s">
        <v>4582</v>
      </c>
      <c r="Y400" s="110" t="s">
        <v>4818</v>
      </c>
      <c r="Z400" s="110" t="s">
        <v>4819</v>
      </c>
      <c r="AA400" s="105"/>
      <c r="AB400" s="105" t="s">
        <v>4820</v>
      </c>
      <c r="AC400" s="105" t="s">
        <v>4821</v>
      </c>
      <c r="AD400" s="105" t="s">
        <v>4822</v>
      </c>
      <c r="AE400" s="110" t="s">
        <v>3042</v>
      </c>
      <c r="AF400" s="110" t="s">
        <v>3964</v>
      </c>
      <c r="AG400" s="110" t="s">
        <v>1604</v>
      </c>
      <c r="AH400" s="105"/>
      <c r="AI400" s="105"/>
      <c r="AJ400" s="105"/>
      <c r="AK400" s="105"/>
      <c r="AL400" s="110"/>
      <c r="AM400" s="110"/>
      <c r="AN400" s="110"/>
      <c r="AO400" s="105"/>
      <c r="AP400" s="105"/>
      <c r="AQ400" s="105"/>
      <c r="AR400" s="105"/>
      <c r="AS400" s="110"/>
      <c r="AT400" s="110"/>
      <c r="AU400" s="110"/>
      <c r="AV400" s="105"/>
      <c r="AW400" s="105"/>
      <c r="AX400" s="192">
        <v>18.84</v>
      </c>
      <c r="AY400" s="192">
        <v>7833</v>
      </c>
      <c r="AZ400" s="47">
        <f t="shared" si="143"/>
        <v>7833</v>
      </c>
      <c r="BA400" s="47" t="str">
        <f t="shared" si="144"/>
        <v>40 AD</v>
      </c>
      <c r="BB400" s="43">
        <f t="shared" si="155"/>
        <v>7</v>
      </c>
      <c r="BC400" s="43" t="str">
        <f t="shared" si="145"/>
        <v>02:10:33</v>
      </c>
      <c r="BD400" s="43">
        <f t="shared" si="146"/>
        <v>170</v>
      </c>
      <c r="BE400" s="48">
        <f t="shared" si="147"/>
        <v>-12.066666666666666</v>
      </c>
      <c r="BF400" s="49">
        <f t="shared" si="148"/>
        <v>198.93333333333334</v>
      </c>
      <c r="BG400" s="43" t="str">
        <f t="shared" si="149"/>
        <v>JORGE  BERCKEMEYER GOSCH</v>
      </c>
      <c r="BH400" s="43" t="str">
        <f t="shared" si="150"/>
        <v>JORGE  BERCKEMEYER GOSCH - SHAWAN</v>
      </c>
      <c r="BI400" s="43" t="e">
        <f>VLOOKUP(BG400,Equipos!$A$2:$B$105,2,0)</f>
        <v>#N/A</v>
      </c>
      <c r="BJ400" s="43" t="str">
        <f t="shared" si="151"/>
        <v>01:58:29</v>
      </c>
      <c r="BK400" s="43" t="e">
        <f>VLOOKUP(BG400,'Base Jinetes FEI'!$M$5:$N$341,2,0)</f>
        <v>#N/A</v>
      </c>
      <c r="BL400" s="43" t="e">
        <f>VLOOKUP(BG400,'Base Jinetes FEI'!$M$5:$O$341,3,0)</f>
        <v>#N/A</v>
      </c>
      <c r="BN400" s="43">
        <f t="shared" si="152"/>
        <v>1</v>
      </c>
      <c r="BO400" s="43">
        <v>400</v>
      </c>
    </row>
    <row r="401" spans="1:67" ht="14.4" customHeight="1" x14ac:dyDescent="0.3">
      <c r="A401" s="43" t="str">
        <f t="shared" si="154"/>
        <v>EL CUADRO 19 I</v>
      </c>
      <c r="B401" s="43" t="str">
        <f t="shared" si="154"/>
        <v>NAC</v>
      </c>
      <c r="C401" s="43">
        <f t="shared" si="154"/>
        <v>40</v>
      </c>
      <c r="D401" s="43">
        <f t="shared" si="154"/>
        <v>41</v>
      </c>
      <c r="E401" s="43" t="str">
        <f t="shared" si="154"/>
        <v>AD</v>
      </c>
      <c r="F401" s="104" t="s">
        <v>94</v>
      </c>
      <c r="G401" s="105" t="s">
        <v>95</v>
      </c>
      <c r="H401" s="192" t="s">
        <v>96</v>
      </c>
      <c r="I401" s="192" t="s">
        <v>96</v>
      </c>
      <c r="J401" s="105"/>
      <c r="K401" s="107" t="s">
        <v>201</v>
      </c>
      <c r="L401" s="105" t="s">
        <v>219</v>
      </c>
      <c r="M401" s="105"/>
      <c r="N401" s="109" t="s">
        <v>4823</v>
      </c>
      <c r="O401" s="192"/>
      <c r="P401" s="192" t="s">
        <v>96</v>
      </c>
      <c r="Q401" s="192"/>
      <c r="R401" s="192" t="s">
        <v>96</v>
      </c>
      <c r="S401" s="105" t="s">
        <v>97</v>
      </c>
      <c r="T401" s="192" t="s">
        <v>96</v>
      </c>
      <c r="U401" s="192" t="s">
        <v>745</v>
      </c>
      <c r="V401" s="192" t="s">
        <v>4824</v>
      </c>
      <c r="W401" s="192" t="s">
        <v>4825</v>
      </c>
      <c r="X401" s="110" t="s">
        <v>4826</v>
      </c>
      <c r="Y401" s="110" t="s">
        <v>4827</v>
      </c>
      <c r="Z401" s="110" t="s">
        <v>4423</v>
      </c>
      <c r="AA401" s="105"/>
      <c r="AB401" s="105" t="s">
        <v>4828</v>
      </c>
      <c r="AC401" s="105" t="s">
        <v>4829</v>
      </c>
      <c r="AD401" s="105" t="s">
        <v>4830</v>
      </c>
      <c r="AE401" s="110" t="s">
        <v>283</v>
      </c>
      <c r="AF401" s="110" t="s">
        <v>4831</v>
      </c>
      <c r="AG401" s="110" t="s">
        <v>4832</v>
      </c>
      <c r="AH401" s="105"/>
      <c r="AI401" s="105"/>
      <c r="AJ401" s="105"/>
      <c r="AK401" s="105"/>
      <c r="AL401" s="110"/>
      <c r="AM401" s="110"/>
      <c r="AN401" s="110"/>
      <c r="AO401" s="105"/>
      <c r="AP401" s="105"/>
      <c r="AQ401" s="105"/>
      <c r="AR401" s="105"/>
      <c r="AS401" s="110"/>
      <c r="AT401" s="110"/>
      <c r="AU401" s="110"/>
      <c r="AV401" s="105"/>
      <c r="AW401" s="105"/>
      <c r="AX401" s="192">
        <v>18.8</v>
      </c>
      <c r="AY401" s="192">
        <v>7849</v>
      </c>
      <c r="AZ401" s="47">
        <f t="shared" si="143"/>
        <v>7849</v>
      </c>
      <c r="BA401" s="47" t="str">
        <f t="shared" si="144"/>
        <v>40 AD</v>
      </c>
      <c r="BB401" s="43">
        <f t="shared" si="155"/>
        <v>8</v>
      </c>
      <c r="BC401" s="43" t="str">
        <f t="shared" si="145"/>
        <v>02:10:49</v>
      </c>
      <c r="BD401" s="43">
        <f t="shared" si="146"/>
        <v>165</v>
      </c>
      <c r="BE401" s="48">
        <f t="shared" si="147"/>
        <v>-12.333333333333334</v>
      </c>
      <c r="BF401" s="49">
        <f t="shared" si="148"/>
        <v>193.66666666666666</v>
      </c>
      <c r="BG401" s="43" t="str">
        <f t="shared" si="149"/>
        <v>MARIA RISHMAWI</v>
      </c>
      <c r="BH401" s="43" t="str">
        <f t="shared" si="150"/>
        <v>MARIA RISHMAWI - LA CORREDORA WF MAFIQ</v>
      </c>
      <c r="BI401" s="43" t="e">
        <f>VLOOKUP(BG401,Equipos!$A$2:$B$105,2,0)</f>
        <v>#N/A</v>
      </c>
      <c r="BJ401" s="43" t="str">
        <f t="shared" si="151"/>
        <v>01:58:29</v>
      </c>
      <c r="BK401" s="43" t="e">
        <f>VLOOKUP(BG401,'Base Jinetes FEI'!$M$5:$N$341,2,0)</f>
        <v>#N/A</v>
      </c>
      <c r="BL401" s="43" t="e">
        <f>VLOOKUP(BG401,'Base Jinetes FEI'!$M$5:$O$341,3,0)</f>
        <v>#N/A</v>
      </c>
      <c r="BN401" s="43">
        <f t="shared" si="152"/>
        <v>1</v>
      </c>
      <c r="BO401" s="43">
        <v>401</v>
      </c>
    </row>
    <row r="402" spans="1:67" ht="14.4" customHeight="1" x14ac:dyDescent="0.3">
      <c r="A402" s="43" t="str">
        <f t="shared" si="154"/>
        <v>EL CUADRO 19 I</v>
      </c>
      <c r="B402" s="43" t="str">
        <f t="shared" si="154"/>
        <v>NAC</v>
      </c>
      <c r="C402" s="43">
        <f t="shared" si="154"/>
        <v>40</v>
      </c>
      <c r="D402" s="43">
        <f t="shared" si="154"/>
        <v>41</v>
      </c>
      <c r="E402" s="43" t="str">
        <f t="shared" si="154"/>
        <v>AD</v>
      </c>
      <c r="F402" s="104" t="s">
        <v>125</v>
      </c>
      <c r="G402" s="105" t="s">
        <v>95</v>
      </c>
      <c r="H402" s="192" t="s">
        <v>96</v>
      </c>
      <c r="I402" s="192" t="s">
        <v>96</v>
      </c>
      <c r="J402" s="105"/>
      <c r="K402" s="107" t="s">
        <v>4833</v>
      </c>
      <c r="L402" s="105" t="s">
        <v>4834</v>
      </c>
      <c r="M402" s="105"/>
      <c r="N402" s="109" t="s">
        <v>4835</v>
      </c>
      <c r="O402" s="192"/>
      <c r="P402" s="192" t="s">
        <v>96</v>
      </c>
      <c r="Q402" s="192"/>
      <c r="R402" s="192" t="s">
        <v>96</v>
      </c>
      <c r="S402" s="105" t="s">
        <v>97</v>
      </c>
      <c r="T402" s="192" t="s">
        <v>96</v>
      </c>
      <c r="U402" s="192" t="s">
        <v>745</v>
      </c>
      <c r="V402" s="192" t="s">
        <v>4836</v>
      </c>
      <c r="W402" s="192" t="s">
        <v>4837</v>
      </c>
      <c r="X402" s="110" t="s">
        <v>4838</v>
      </c>
      <c r="Y402" s="110" t="s">
        <v>4839</v>
      </c>
      <c r="Z402" s="110" t="s">
        <v>4840</v>
      </c>
      <c r="AA402" s="105"/>
      <c r="AB402" s="105" t="s">
        <v>4841</v>
      </c>
      <c r="AC402" s="105" t="s">
        <v>4842</v>
      </c>
      <c r="AD402" s="105" t="s">
        <v>4843</v>
      </c>
      <c r="AE402" s="110" t="s">
        <v>618</v>
      </c>
      <c r="AF402" s="110" t="s">
        <v>3017</v>
      </c>
      <c r="AG402" s="110" t="s">
        <v>4844</v>
      </c>
      <c r="AH402" s="105"/>
      <c r="AI402" s="105"/>
      <c r="AJ402" s="105"/>
      <c r="AK402" s="105"/>
      <c r="AL402" s="110"/>
      <c r="AM402" s="110"/>
      <c r="AN402" s="110"/>
      <c r="AO402" s="105"/>
      <c r="AP402" s="105"/>
      <c r="AQ402" s="105"/>
      <c r="AR402" s="105"/>
      <c r="AS402" s="110"/>
      <c r="AT402" s="110"/>
      <c r="AU402" s="110"/>
      <c r="AV402" s="105"/>
      <c r="AW402" s="105"/>
      <c r="AX402" s="192">
        <v>17.39</v>
      </c>
      <c r="AY402" s="192">
        <v>8490</v>
      </c>
      <c r="AZ402" s="47">
        <f t="shared" si="143"/>
        <v>8490</v>
      </c>
      <c r="BA402" s="47" t="str">
        <f t="shared" si="144"/>
        <v>40 AD</v>
      </c>
      <c r="BB402" s="43">
        <f t="shared" si="155"/>
        <v>9</v>
      </c>
      <c r="BC402" s="43" t="str">
        <f t="shared" si="145"/>
        <v>02:21:30</v>
      </c>
      <c r="BD402" s="43">
        <f t="shared" si="146"/>
        <v>160</v>
      </c>
      <c r="BE402" s="48">
        <f t="shared" si="147"/>
        <v>-23.016666666666666</v>
      </c>
      <c r="BF402" s="49">
        <f t="shared" si="148"/>
        <v>177.98333333333335</v>
      </c>
      <c r="BG402" s="43" t="str">
        <f t="shared" si="149"/>
        <v>DAMIEN  DE LA PANOUSE</v>
      </c>
      <c r="BH402" s="43" t="str">
        <f t="shared" si="150"/>
        <v>DAMIEN  DE LA PANOUSE - GIRO</v>
      </c>
      <c r="BI402" s="43" t="e">
        <f>VLOOKUP(BG402,Equipos!$A$2:$B$105,2,0)</f>
        <v>#N/A</v>
      </c>
      <c r="BJ402" s="43" t="str">
        <f t="shared" si="151"/>
        <v>01:58:29</v>
      </c>
      <c r="BK402" s="43" t="e">
        <f>VLOOKUP(BG402,'Base Jinetes FEI'!$M$5:$N$341,2,0)</f>
        <v>#N/A</v>
      </c>
      <c r="BL402" s="43" t="e">
        <f>VLOOKUP(BG402,'Base Jinetes FEI'!$M$5:$O$341,3,0)</f>
        <v>#N/A</v>
      </c>
      <c r="BN402" s="43">
        <f t="shared" si="152"/>
        <v>1</v>
      </c>
      <c r="BO402" s="43">
        <v>402</v>
      </c>
    </row>
    <row r="403" spans="1:67" ht="14.4" customHeight="1" x14ac:dyDescent="0.3">
      <c r="A403" s="43" t="str">
        <f t="shared" si="154"/>
        <v>EL CUADRO 19 I</v>
      </c>
      <c r="B403" s="43" t="str">
        <f t="shared" si="154"/>
        <v>NAC</v>
      </c>
      <c r="C403" s="43">
        <f t="shared" si="154"/>
        <v>40</v>
      </c>
      <c r="D403" s="43">
        <f t="shared" si="154"/>
        <v>41</v>
      </c>
      <c r="E403" s="43" t="str">
        <f t="shared" si="154"/>
        <v>AD</v>
      </c>
      <c r="F403" s="104" t="s">
        <v>128</v>
      </c>
      <c r="G403" s="105" t="s">
        <v>95</v>
      </c>
      <c r="H403" s="192" t="s">
        <v>96</v>
      </c>
      <c r="I403" s="192" t="s">
        <v>96</v>
      </c>
      <c r="J403" s="105" t="s">
        <v>1874</v>
      </c>
      <c r="K403" s="107" t="s">
        <v>513</v>
      </c>
      <c r="L403" s="105" t="s">
        <v>430</v>
      </c>
      <c r="M403" s="105"/>
      <c r="N403" s="109" t="s">
        <v>3045</v>
      </c>
      <c r="O403" s="192"/>
      <c r="P403" s="192" t="s">
        <v>96</v>
      </c>
      <c r="Q403" s="192"/>
      <c r="R403" s="192" t="s">
        <v>96</v>
      </c>
      <c r="S403" s="105" t="s">
        <v>97</v>
      </c>
      <c r="T403" s="192" t="s">
        <v>96</v>
      </c>
      <c r="U403" s="192" t="s">
        <v>745</v>
      </c>
      <c r="V403" s="192" t="s">
        <v>4845</v>
      </c>
      <c r="W403" s="192" t="s">
        <v>4846</v>
      </c>
      <c r="X403" s="110" t="s">
        <v>2964</v>
      </c>
      <c r="Y403" s="110" t="s">
        <v>976</v>
      </c>
      <c r="Z403" s="110" t="s">
        <v>4847</v>
      </c>
      <c r="AA403" s="105"/>
      <c r="AB403" s="105" t="s">
        <v>4848</v>
      </c>
      <c r="AC403" s="105" t="s">
        <v>4849</v>
      </c>
      <c r="AD403" s="105" t="s">
        <v>4850</v>
      </c>
      <c r="AE403" s="110" t="s">
        <v>4851</v>
      </c>
      <c r="AF403" s="110" t="s">
        <v>508</v>
      </c>
      <c r="AG403" s="110" t="s">
        <v>4852</v>
      </c>
      <c r="AH403" s="105"/>
      <c r="AI403" s="105"/>
      <c r="AJ403" s="105"/>
      <c r="AK403" s="105"/>
      <c r="AL403" s="110"/>
      <c r="AM403" s="110"/>
      <c r="AN403" s="110"/>
      <c r="AO403" s="105"/>
      <c r="AP403" s="105"/>
      <c r="AQ403" s="105"/>
      <c r="AR403" s="105"/>
      <c r="AS403" s="110"/>
      <c r="AT403" s="110"/>
      <c r="AU403" s="110"/>
      <c r="AV403" s="105"/>
      <c r="AW403" s="105"/>
      <c r="AX403" s="192">
        <v>17.3</v>
      </c>
      <c r="AY403" s="192">
        <v>8533</v>
      </c>
      <c r="AZ403" s="47">
        <f t="shared" si="143"/>
        <v>8533</v>
      </c>
      <c r="BA403" s="47" t="str">
        <f t="shared" si="144"/>
        <v>40 AD</v>
      </c>
      <c r="BB403" s="43">
        <f t="shared" si="155"/>
        <v>10</v>
      </c>
      <c r="BC403" s="43" t="str">
        <f t="shared" si="145"/>
        <v>02:22:13</v>
      </c>
      <c r="BD403" s="43">
        <f t="shared" si="146"/>
        <v>155</v>
      </c>
      <c r="BE403" s="48">
        <f t="shared" si="147"/>
        <v>-23.733333333333334</v>
      </c>
      <c r="BF403" s="49">
        <f t="shared" si="148"/>
        <v>172.26666666666665</v>
      </c>
      <c r="BG403" s="43" t="str">
        <f t="shared" si="149"/>
        <v>MARIA CECILIA GODOY</v>
      </c>
      <c r="BH403" s="43" t="str">
        <f t="shared" si="150"/>
        <v>MARIA CECILIA GODOY - GITAN</v>
      </c>
      <c r="BI403" s="43" t="str">
        <f>VLOOKUP(BG403,Equipos!$A$2:$B$105,2,0)</f>
        <v>EL SENDERO</v>
      </c>
      <c r="BJ403" s="43" t="str">
        <f t="shared" si="151"/>
        <v>01:58:29</v>
      </c>
      <c r="BK403" s="43" t="e">
        <f>VLOOKUP(BG403,'Base Jinetes FEI'!$M$5:$N$341,2,0)</f>
        <v>#N/A</v>
      </c>
      <c r="BL403" s="43" t="e">
        <f>VLOOKUP(BG403,'Base Jinetes FEI'!$M$5:$O$341,3,0)</f>
        <v>#N/A</v>
      </c>
      <c r="BN403" s="43">
        <f t="shared" si="152"/>
        <v>1</v>
      </c>
      <c r="BO403" s="43">
        <v>403</v>
      </c>
    </row>
    <row r="404" spans="1:67" ht="14.4" customHeight="1" x14ac:dyDescent="0.3">
      <c r="A404" s="43" t="str">
        <f t="shared" si="154"/>
        <v>EL CUADRO 19 I</v>
      </c>
      <c r="B404" s="43" t="str">
        <f t="shared" si="154"/>
        <v>NAC</v>
      </c>
      <c r="C404" s="43">
        <f t="shared" si="154"/>
        <v>40</v>
      </c>
      <c r="D404" s="43">
        <f t="shared" si="154"/>
        <v>41</v>
      </c>
      <c r="E404" s="43" t="str">
        <f t="shared" si="154"/>
        <v>AD</v>
      </c>
      <c r="F404" s="104" t="s">
        <v>129</v>
      </c>
      <c r="G404" s="105" t="s">
        <v>95</v>
      </c>
      <c r="H404" s="192" t="s">
        <v>96</v>
      </c>
      <c r="I404" s="192" t="s">
        <v>96</v>
      </c>
      <c r="J404" s="105"/>
      <c r="K404" s="107" t="s">
        <v>189</v>
      </c>
      <c r="L404" s="105" t="s">
        <v>4853</v>
      </c>
      <c r="M404" s="105"/>
      <c r="N404" s="109" t="s">
        <v>4854</v>
      </c>
      <c r="O404" s="192"/>
      <c r="P404" s="192" t="s">
        <v>96</v>
      </c>
      <c r="Q404" s="192"/>
      <c r="R404" s="192" t="s">
        <v>96</v>
      </c>
      <c r="S404" s="105" t="s">
        <v>97</v>
      </c>
      <c r="T404" s="192" t="s">
        <v>96</v>
      </c>
      <c r="U404" s="192" t="s">
        <v>745</v>
      </c>
      <c r="V404" s="192" t="s">
        <v>4855</v>
      </c>
      <c r="W404" s="192" t="s">
        <v>4856</v>
      </c>
      <c r="X404" s="110" t="s">
        <v>582</v>
      </c>
      <c r="Y404" s="110" t="s">
        <v>4857</v>
      </c>
      <c r="Z404" s="110" t="s">
        <v>4858</v>
      </c>
      <c r="AA404" s="105"/>
      <c r="AB404" s="105" t="s">
        <v>4859</v>
      </c>
      <c r="AC404" s="105" t="s">
        <v>4860</v>
      </c>
      <c r="AD404" s="105" t="s">
        <v>4861</v>
      </c>
      <c r="AE404" s="110" t="s">
        <v>4060</v>
      </c>
      <c r="AF404" s="110" t="s">
        <v>492</v>
      </c>
      <c r="AG404" s="110" t="s">
        <v>4862</v>
      </c>
      <c r="AH404" s="105"/>
      <c r="AI404" s="105"/>
      <c r="AJ404" s="105"/>
      <c r="AK404" s="105"/>
      <c r="AL404" s="110"/>
      <c r="AM404" s="110"/>
      <c r="AN404" s="110"/>
      <c r="AO404" s="105"/>
      <c r="AP404" s="105"/>
      <c r="AQ404" s="105"/>
      <c r="AR404" s="105"/>
      <c r="AS404" s="110"/>
      <c r="AT404" s="110"/>
      <c r="AU404" s="110"/>
      <c r="AV404" s="105"/>
      <c r="AW404" s="105"/>
      <c r="AX404" s="192">
        <v>17.07</v>
      </c>
      <c r="AY404" s="192">
        <v>8644</v>
      </c>
      <c r="AZ404" s="47">
        <f t="shared" si="143"/>
        <v>8644</v>
      </c>
      <c r="BA404" s="47" t="str">
        <f t="shared" si="144"/>
        <v>40 AD</v>
      </c>
      <c r="BB404" s="43">
        <f t="shared" si="155"/>
        <v>11</v>
      </c>
      <c r="BC404" s="43" t="str">
        <f t="shared" si="145"/>
        <v>02:24:04</v>
      </c>
      <c r="BD404" s="43">
        <f t="shared" si="146"/>
        <v>150</v>
      </c>
      <c r="BE404" s="48">
        <f t="shared" si="147"/>
        <v>-25.583333333333332</v>
      </c>
      <c r="BF404" s="49">
        <f t="shared" si="148"/>
        <v>165.41666666666666</v>
      </c>
      <c r="BG404" s="43" t="str">
        <f t="shared" si="149"/>
        <v>ESTEBAN DE LA FUENTE ERNST</v>
      </c>
      <c r="BH404" s="43" t="str">
        <f t="shared" si="150"/>
        <v>ESTEBAN DE LA FUENTE ERNST - AKIFA</v>
      </c>
      <c r="BI404" s="43" t="e">
        <f>VLOOKUP(BG404,Equipos!$A$2:$B$105,2,0)</f>
        <v>#N/A</v>
      </c>
      <c r="BJ404" s="43" t="str">
        <f t="shared" si="151"/>
        <v>01:58:29</v>
      </c>
      <c r="BK404" s="43" t="e">
        <f>VLOOKUP(BG404,'Base Jinetes FEI'!$M$5:$N$341,2,0)</f>
        <v>#N/A</v>
      </c>
      <c r="BL404" s="43" t="e">
        <f>VLOOKUP(BG404,'Base Jinetes FEI'!$M$5:$O$341,3,0)</f>
        <v>#N/A</v>
      </c>
      <c r="BN404" s="43">
        <f t="shared" si="152"/>
        <v>1</v>
      </c>
      <c r="BO404" s="43">
        <v>404</v>
      </c>
    </row>
    <row r="405" spans="1:67" ht="14.4" customHeight="1" x14ac:dyDescent="0.3">
      <c r="A405" s="43" t="str">
        <f t="shared" si="154"/>
        <v>EL CUADRO 19 I</v>
      </c>
      <c r="B405" s="43" t="str">
        <f t="shared" si="154"/>
        <v>NAC</v>
      </c>
      <c r="C405" s="43">
        <f t="shared" si="154"/>
        <v>40</v>
      </c>
      <c r="D405" s="43">
        <f t="shared" si="154"/>
        <v>41</v>
      </c>
      <c r="E405" s="43" t="str">
        <f t="shared" si="154"/>
        <v>AD</v>
      </c>
      <c r="F405" s="104" t="s">
        <v>98</v>
      </c>
      <c r="G405" s="105" t="s">
        <v>95</v>
      </c>
      <c r="H405" s="192" t="s">
        <v>96</v>
      </c>
      <c r="I405" s="192" t="s">
        <v>96</v>
      </c>
      <c r="J405" s="105"/>
      <c r="K405" s="107" t="s">
        <v>4863</v>
      </c>
      <c r="L405" s="105" t="s">
        <v>4864</v>
      </c>
      <c r="M405" s="105"/>
      <c r="N405" s="109" t="s">
        <v>4865</v>
      </c>
      <c r="O405" s="192"/>
      <c r="P405" s="192" t="s">
        <v>96</v>
      </c>
      <c r="Q405" s="192"/>
      <c r="R405" s="192" t="s">
        <v>96</v>
      </c>
      <c r="S405" s="105" t="s">
        <v>97</v>
      </c>
      <c r="T405" s="192" t="s">
        <v>96</v>
      </c>
      <c r="U405" s="192" t="s">
        <v>745</v>
      </c>
      <c r="V405" s="192" t="s">
        <v>4866</v>
      </c>
      <c r="W405" s="192" t="s">
        <v>4867</v>
      </c>
      <c r="X405" s="110" t="s">
        <v>4868</v>
      </c>
      <c r="Y405" s="110" t="s">
        <v>4869</v>
      </c>
      <c r="Z405" s="110" t="s">
        <v>4870</v>
      </c>
      <c r="AA405" s="105"/>
      <c r="AB405" s="105" t="s">
        <v>4871</v>
      </c>
      <c r="AC405" s="105" t="s">
        <v>4872</v>
      </c>
      <c r="AD405" s="105" t="s">
        <v>4873</v>
      </c>
      <c r="AE405" s="110" t="s">
        <v>1884</v>
      </c>
      <c r="AF405" s="110" t="s">
        <v>4874</v>
      </c>
      <c r="AG405" s="110" t="s">
        <v>4875</v>
      </c>
      <c r="AH405" s="105"/>
      <c r="AI405" s="105"/>
      <c r="AJ405" s="105"/>
      <c r="AK405" s="105"/>
      <c r="AL405" s="110"/>
      <c r="AM405" s="110"/>
      <c r="AN405" s="110"/>
      <c r="AO405" s="105"/>
      <c r="AP405" s="105"/>
      <c r="AQ405" s="105"/>
      <c r="AR405" s="105"/>
      <c r="AS405" s="110"/>
      <c r="AT405" s="110"/>
      <c r="AU405" s="110"/>
      <c r="AV405" s="105"/>
      <c r="AW405" s="105"/>
      <c r="AX405" s="192">
        <v>16.559999999999999</v>
      </c>
      <c r="AY405" s="192">
        <v>8913</v>
      </c>
      <c r="AZ405" s="47">
        <f t="shared" si="143"/>
        <v>8913</v>
      </c>
      <c r="BA405" s="47" t="str">
        <f t="shared" si="144"/>
        <v>40 AD</v>
      </c>
      <c r="BB405" s="43">
        <f t="shared" si="155"/>
        <v>12</v>
      </c>
      <c r="BC405" s="43" t="str">
        <f t="shared" si="145"/>
        <v>02:28:33</v>
      </c>
      <c r="BD405" s="43">
        <f t="shared" si="146"/>
        <v>145</v>
      </c>
      <c r="BE405" s="48">
        <f t="shared" si="147"/>
        <v>-30.066666666666666</v>
      </c>
      <c r="BF405" s="49">
        <f t="shared" si="148"/>
        <v>155.93333333333334</v>
      </c>
      <c r="BG405" s="43" t="str">
        <f t="shared" si="149"/>
        <v>SERGIO IVAN  ULLOA</v>
      </c>
      <c r="BH405" s="43" t="str">
        <f t="shared" si="150"/>
        <v>SERGIO IVAN  ULLOA - BRISCA</v>
      </c>
      <c r="BI405" s="43" t="e">
        <f>VLOOKUP(BG405,Equipos!$A$2:$B$105,2,0)</f>
        <v>#N/A</v>
      </c>
      <c r="BJ405" s="43" t="str">
        <f t="shared" si="151"/>
        <v>01:58:29</v>
      </c>
      <c r="BK405" s="43" t="e">
        <f>VLOOKUP(BG405,'Base Jinetes FEI'!$M$5:$N$341,2,0)</f>
        <v>#N/A</v>
      </c>
      <c r="BL405" s="43" t="e">
        <f>VLOOKUP(BG405,'Base Jinetes FEI'!$M$5:$O$341,3,0)</f>
        <v>#N/A</v>
      </c>
      <c r="BN405" s="43">
        <f t="shared" si="152"/>
        <v>1</v>
      </c>
      <c r="BO405" s="43">
        <v>405</v>
      </c>
    </row>
    <row r="406" spans="1:67" ht="14.4" customHeight="1" x14ac:dyDescent="0.3">
      <c r="A406" s="43" t="str">
        <f t="shared" si="154"/>
        <v>EL CUADRO 19 I</v>
      </c>
      <c r="B406" s="43" t="str">
        <f t="shared" si="154"/>
        <v>NAC</v>
      </c>
      <c r="C406" s="43">
        <f t="shared" si="154"/>
        <v>40</v>
      </c>
      <c r="D406" s="43">
        <f t="shared" si="154"/>
        <v>41</v>
      </c>
      <c r="E406" s="43" t="str">
        <f t="shared" si="154"/>
        <v>AD</v>
      </c>
      <c r="F406" s="104" t="s">
        <v>151</v>
      </c>
      <c r="G406" s="105" t="s">
        <v>95</v>
      </c>
      <c r="H406" s="192" t="s">
        <v>96</v>
      </c>
      <c r="I406" s="192" t="s">
        <v>96</v>
      </c>
      <c r="J406" s="105" t="s">
        <v>1931</v>
      </c>
      <c r="K406" s="107" t="s">
        <v>789</v>
      </c>
      <c r="L406" s="105" t="s">
        <v>790</v>
      </c>
      <c r="M406" s="105"/>
      <c r="N406" s="109" t="s">
        <v>1932</v>
      </c>
      <c r="O406" s="192"/>
      <c r="P406" s="192" t="s">
        <v>96</v>
      </c>
      <c r="Q406" s="192"/>
      <c r="R406" s="192" t="s">
        <v>96</v>
      </c>
      <c r="S406" s="105" t="s">
        <v>97</v>
      </c>
      <c r="T406" s="192" t="s">
        <v>96</v>
      </c>
      <c r="U406" s="192" t="s">
        <v>745</v>
      </c>
      <c r="V406" s="192" t="s">
        <v>1888</v>
      </c>
      <c r="W406" s="192" t="s">
        <v>4876</v>
      </c>
      <c r="X406" s="110" t="s">
        <v>882</v>
      </c>
      <c r="Y406" s="110" t="s">
        <v>1049</v>
      </c>
      <c r="Z406" s="110" t="s">
        <v>4877</v>
      </c>
      <c r="AA406" s="105"/>
      <c r="AB406" s="105" t="s">
        <v>4878</v>
      </c>
      <c r="AC406" s="105" t="s">
        <v>4879</v>
      </c>
      <c r="AD406" s="105" t="s">
        <v>4880</v>
      </c>
      <c r="AE406" s="110" t="s">
        <v>1268</v>
      </c>
      <c r="AF406" s="110" t="s">
        <v>612</v>
      </c>
      <c r="AG406" s="110" t="s">
        <v>4881</v>
      </c>
      <c r="AH406" s="105"/>
      <c r="AI406" s="105"/>
      <c r="AJ406" s="105"/>
      <c r="AK406" s="105"/>
      <c r="AL406" s="110"/>
      <c r="AM406" s="110"/>
      <c r="AN406" s="110"/>
      <c r="AO406" s="105"/>
      <c r="AP406" s="105"/>
      <c r="AQ406" s="105"/>
      <c r="AR406" s="105"/>
      <c r="AS406" s="110"/>
      <c r="AT406" s="110"/>
      <c r="AU406" s="110"/>
      <c r="AV406" s="105"/>
      <c r="AW406" s="105"/>
      <c r="AX406" s="192">
        <v>16.04</v>
      </c>
      <c r="AY406" s="192">
        <v>9205</v>
      </c>
      <c r="AZ406" s="47">
        <f t="shared" si="143"/>
        <v>9205</v>
      </c>
      <c r="BA406" s="47" t="str">
        <f t="shared" si="144"/>
        <v>40 AD</v>
      </c>
      <c r="BB406" s="43">
        <f t="shared" si="155"/>
        <v>13</v>
      </c>
      <c r="BC406" s="43" t="str">
        <f t="shared" si="145"/>
        <v>02:33:25</v>
      </c>
      <c r="BD406" s="43">
        <f t="shared" si="146"/>
        <v>140</v>
      </c>
      <c r="BE406" s="48">
        <f t="shared" si="147"/>
        <v>-34.93333333333333</v>
      </c>
      <c r="BF406" s="49">
        <f t="shared" si="148"/>
        <v>146.06666666666666</v>
      </c>
      <c r="BG406" s="43" t="str">
        <f t="shared" si="149"/>
        <v>JOSE ANDRES  POBLETE SALCEDO</v>
      </c>
      <c r="BH406" s="43" t="str">
        <f t="shared" si="150"/>
        <v>JOSE ANDRES  POBLETE SALCEDO - HF BAUSAH</v>
      </c>
      <c r="BI406" s="43" t="str">
        <f>VLOOKUP(BG406,Equipos!$A$2:$B$105,2,0)</f>
        <v>EL SENDERO</v>
      </c>
      <c r="BJ406" s="43" t="str">
        <f t="shared" si="151"/>
        <v>01:58:29</v>
      </c>
      <c r="BK406" s="43" t="e">
        <f>VLOOKUP(BG406,'Base Jinetes FEI'!$M$5:$N$341,2,0)</f>
        <v>#N/A</v>
      </c>
      <c r="BL406" s="43" t="e">
        <f>VLOOKUP(BG406,'Base Jinetes FEI'!$M$5:$O$341,3,0)</f>
        <v>#N/A</v>
      </c>
      <c r="BN406" s="43">
        <f t="shared" si="152"/>
        <v>1</v>
      </c>
      <c r="BO406" s="43">
        <v>406</v>
      </c>
    </row>
    <row r="407" spans="1:67" ht="14.4" customHeight="1" x14ac:dyDescent="0.3">
      <c r="A407" s="43" t="str">
        <f t="shared" si="154"/>
        <v>EL CUADRO 19 I</v>
      </c>
      <c r="B407" s="43" t="str">
        <f t="shared" si="154"/>
        <v>NAC</v>
      </c>
      <c r="C407" s="43">
        <f t="shared" si="154"/>
        <v>40</v>
      </c>
      <c r="D407" s="43">
        <f t="shared" si="154"/>
        <v>41</v>
      </c>
      <c r="E407" s="43" t="str">
        <f t="shared" si="154"/>
        <v>AD</v>
      </c>
      <c r="F407" s="104" t="s">
        <v>152</v>
      </c>
      <c r="G407" s="105" t="s">
        <v>95</v>
      </c>
      <c r="H407" s="192" t="s">
        <v>96</v>
      </c>
      <c r="I407" s="192" t="s">
        <v>96</v>
      </c>
      <c r="J407" s="105"/>
      <c r="K407" s="107" t="s">
        <v>4882</v>
      </c>
      <c r="L407" s="105" t="s">
        <v>4883</v>
      </c>
      <c r="M407" s="105"/>
      <c r="N407" s="109" t="s">
        <v>4884</v>
      </c>
      <c r="O407" s="192"/>
      <c r="P407" s="192" t="s">
        <v>96</v>
      </c>
      <c r="Q407" s="192"/>
      <c r="R407" s="192" t="s">
        <v>96</v>
      </c>
      <c r="S407" s="105" t="s">
        <v>97</v>
      </c>
      <c r="T407" s="192" t="s">
        <v>96</v>
      </c>
      <c r="U407" s="192" t="s">
        <v>745</v>
      </c>
      <c r="V407" s="192" t="s">
        <v>4885</v>
      </c>
      <c r="W407" s="192" t="s">
        <v>4886</v>
      </c>
      <c r="X407" s="110" t="s">
        <v>2768</v>
      </c>
      <c r="Y407" s="110" t="s">
        <v>4887</v>
      </c>
      <c r="Z407" s="110" t="s">
        <v>4888</v>
      </c>
      <c r="AA407" s="105"/>
      <c r="AB407" s="105" t="s">
        <v>4889</v>
      </c>
      <c r="AC407" s="105" t="s">
        <v>4890</v>
      </c>
      <c r="AD407" s="105" t="s">
        <v>4891</v>
      </c>
      <c r="AE407" s="110" t="s">
        <v>945</v>
      </c>
      <c r="AF407" s="110" t="s">
        <v>4390</v>
      </c>
      <c r="AG407" s="110" t="s">
        <v>4892</v>
      </c>
      <c r="AH407" s="105"/>
      <c r="AI407" s="105"/>
      <c r="AJ407" s="105"/>
      <c r="AK407" s="105"/>
      <c r="AL407" s="110"/>
      <c r="AM407" s="110"/>
      <c r="AN407" s="110"/>
      <c r="AO407" s="105"/>
      <c r="AP407" s="105"/>
      <c r="AQ407" s="105"/>
      <c r="AR407" s="105"/>
      <c r="AS407" s="110"/>
      <c r="AT407" s="110"/>
      <c r="AU407" s="110"/>
      <c r="AV407" s="105"/>
      <c r="AW407" s="105"/>
      <c r="AX407" s="192">
        <v>15.42</v>
      </c>
      <c r="AY407" s="192">
        <v>9574</v>
      </c>
      <c r="AZ407" s="47">
        <f t="shared" si="143"/>
        <v>9574</v>
      </c>
      <c r="BA407" s="47" t="str">
        <f t="shared" si="144"/>
        <v>40 AD</v>
      </c>
      <c r="BB407" s="43">
        <f t="shared" si="155"/>
        <v>14</v>
      </c>
      <c r="BC407" s="43" t="str">
        <f t="shared" si="145"/>
        <v>02:39:34</v>
      </c>
      <c r="BD407" s="43">
        <f t="shared" si="146"/>
        <v>135</v>
      </c>
      <c r="BE407" s="48">
        <f t="shared" si="147"/>
        <v>-41.083333333333336</v>
      </c>
      <c r="BF407" s="49">
        <f t="shared" si="148"/>
        <v>134.91666666666666</v>
      </c>
      <c r="BG407" s="43" t="str">
        <f t="shared" si="149"/>
        <v>ALEJANDRO VALDES CRUZ</v>
      </c>
      <c r="BH407" s="43" t="str">
        <f t="shared" si="150"/>
        <v>ALEJANDRO VALDES CRUZ - MYRA</v>
      </c>
      <c r="BI407" s="43" t="e">
        <f>VLOOKUP(BG407,Equipos!$A$2:$B$105,2,0)</f>
        <v>#N/A</v>
      </c>
      <c r="BJ407" s="43" t="str">
        <f t="shared" si="151"/>
        <v>01:58:29</v>
      </c>
      <c r="BK407" s="43" t="e">
        <f>VLOOKUP(BG407,'Base Jinetes FEI'!$M$5:$N$341,2,0)</f>
        <v>#N/A</v>
      </c>
      <c r="BL407" s="43" t="e">
        <f>VLOOKUP(BG407,'Base Jinetes FEI'!$M$5:$O$341,3,0)</f>
        <v>#N/A</v>
      </c>
      <c r="BN407" s="43">
        <f t="shared" si="152"/>
        <v>1</v>
      </c>
      <c r="BO407" s="43">
        <v>407</v>
      </c>
    </row>
    <row r="408" spans="1:67" ht="14.4" customHeight="1" x14ac:dyDescent="0.3">
      <c r="A408" s="43" t="str">
        <f t="shared" si="154"/>
        <v>EL CUADRO 19 I</v>
      </c>
      <c r="B408" s="43" t="str">
        <f t="shared" si="154"/>
        <v>NAC</v>
      </c>
      <c r="C408" s="43">
        <f t="shared" si="154"/>
        <v>40</v>
      </c>
      <c r="D408" s="43">
        <f t="shared" si="154"/>
        <v>41</v>
      </c>
      <c r="E408" s="43" t="str">
        <f t="shared" si="154"/>
        <v>AD</v>
      </c>
      <c r="F408" s="104" t="s">
        <v>153</v>
      </c>
      <c r="G408" s="105" t="s">
        <v>95</v>
      </c>
      <c r="H408" s="192" t="s">
        <v>96</v>
      </c>
      <c r="I408" s="192" t="s">
        <v>96</v>
      </c>
      <c r="J408" s="105" t="s">
        <v>4893</v>
      </c>
      <c r="K408" s="107" t="s">
        <v>4719</v>
      </c>
      <c r="L408" s="105" t="s">
        <v>4894</v>
      </c>
      <c r="M408" s="105"/>
      <c r="N408" s="109" t="s">
        <v>4895</v>
      </c>
      <c r="O408" s="192"/>
      <c r="P408" s="192" t="s">
        <v>96</v>
      </c>
      <c r="Q408" s="192"/>
      <c r="R408" s="192" t="s">
        <v>96</v>
      </c>
      <c r="S408" s="105" t="s">
        <v>97</v>
      </c>
      <c r="T408" s="192" t="s">
        <v>96</v>
      </c>
      <c r="U408" s="192" t="s">
        <v>745</v>
      </c>
      <c r="V408" s="192" t="s">
        <v>4896</v>
      </c>
      <c r="W408" s="192" t="s">
        <v>4897</v>
      </c>
      <c r="X408" s="110" t="s">
        <v>795</v>
      </c>
      <c r="Y408" s="110" t="s">
        <v>298</v>
      </c>
      <c r="Z408" s="110" t="s">
        <v>4898</v>
      </c>
      <c r="AA408" s="105"/>
      <c r="AB408" s="105" t="s">
        <v>4899</v>
      </c>
      <c r="AC408" s="105" t="s">
        <v>4900</v>
      </c>
      <c r="AD408" s="105" t="s">
        <v>4901</v>
      </c>
      <c r="AE408" s="110" t="s">
        <v>1739</v>
      </c>
      <c r="AF408" s="110" t="s">
        <v>795</v>
      </c>
      <c r="AG408" s="110" t="s">
        <v>4902</v>
      </c>
      <c r="AH408" s="105"/>
      <c r="AI408" s="105"/>
      <c r="AJ408" s="105"/>
      <c r="AK408" s="105"/>
      <c r="AL408" s="110"/>
      <c r="AM408" s="110"/>
      <c r="AN408" s="110"/>
      <c r="AO408" s="105"/>
      <c r="AP408" s="105"/>
      <c r="AQ408" s="105"/>
      <c r="AR408" s="105"/>
      <c r="AS408" s="110"/>
      <c r="AT408" s="110"/>
      <c r="AU408" s="110"/>
      <c r="AV408" s="105"/>
      <c r="AW408" s="105"/>
      <c r="AX408" s="192">
        <v>15.21</v>
      </c>
      <c r="AY408" s="192">
        <v>9703</v>
      </c>
      <c r="AZ408" s="47">
        <f t="shared" si="143"/>
        <v>9703</v>
      </c>
      <c r="BA408" s="47" t="str">
        <f t="shared" si="144"/>
        <v>40 AD</v>
      </c>
      <c r="BB408" s="43">
        <f t="shared" si="155"/>
        <v>15</v>
      </c>
      <c r="BC408" s="43" t="str">
        <f t="shared" si="145"/>
        <v>02:41:43</v>
      </c>
      <c r="BD408" s="43">
        <f t="shared" si="146"/>
        <v>130</v>
      </c>
      <c r="BE408" s="48">
        <f t="shared" si="147"/>
        <v>-43.233333333333334</v>
      </c>
      <c r="BF408" s="49">
        <f t="shared" si="148"/>
        <v>127.76666666666667</v>
      </c>
      <c r="BG408" s="43" t="str">
        <f t="shared" si="149"/>
        <v>FERNANDA HERRERA CRUZ</v>
      </c>
      <c r="BH408" s="43" t="str">
        <f t="shared" si="150"/>
        <v>FERNANDA HERRERA CRUZ - IMAHUE</v>
      </c>
      <c r="BI408" s="43" t="e">
        <f>VLOOKUP(BG408,Equipos!$A$2:$B$105,2,0)</f>
        <v>#N/A</v>
      </c>
      <c r="BJ408" s="43" t="str">
        <f t="shared" si="151"/>
        <v>01:58:29</v>
      </c>
      <c r="BK408" s="43" t="e">
        <f>VLOOKUP(BG408,'Base Jinetes FEI'!$M$5:$N$341,2,0)</f>
        <v>#N/A</v>
      </c>
      <c r="BL408" s="43" t="e">
        <f>VLOOKUP(BG408,'Base Jinetes FEI'!$M$5:$O$341,3,0)</f>
        <v>#N/A</v>
      </c>
      <c r="BN408" s="43">
        <f t="shared" si="152"/>
        <v>1</v>
      </c>
      <c r="BO408" s="43">
        <v>408</v>
      </c>
    </row>
    <row r="409" spans="1:67" ht="14.4" customHeight="1" x14ac:dyDescent="0.3">
      <c r="A409" s="43" t="str">
        <f t="shared" si="154"/>
        <v>EL CUADRO 19 I</v>
      </c>
      <c r="B409" s="43" t="str">
        <f t="shared" si="154"/>
        <v>NAC</v>
      </c>
      <c r="C409" s="43">
        <f t="shared" si="154"/>
        <v>40</v>
      </c>
      <c r="D409" s="43">
        <f t="shared" si="154"/>
        <v>41</v>
      </c>
      <c r="E409" s="43" t="str">
        <f t="shared" si="154"/>
        <v>AD</v>
      </c>
      <c r="F409" s="104" t="s">
        <v>108</v>
      </c>
      <c r="G409" s="105" t="s">
        <v>95</v>
      </c>
      <c r="H409" s="192" t="s">
        <v>96</v>
      </c>
      <c r="I409" s="192" t="s">
        <v>96</v>
      </c>
      <c r="J409" s="105"/>
      <c r="K409" s="107" t="s">
        <v>328</v>
      </c>
      <c r="L409" s="105" t="s">
        <v>1900</v>
      </c>
      <c r="M409" s="105"/>
      <c r="N409" s="109" t="s">
        <v>4903</v>
      </c>
      <c r="O409" s="192"/>
      <c r="P409" s="192" t="s">
        <v>96</v>
      </c>
      <c r="Q409" s="192"/>
      <c r="R409" s="192" t="s">
        <v>96</v>
      </c>
      <c r="S409" s="105" t="s">
        <v>97</v>
      </c>
      <c r="T409" s="192" t="s">
        <v>96</v>
      </c>
      <c r="U409" s="192" t="s">
        <v>745</v>
      </c>
      <c r="V409" s="192" t="s">
        <v>4904</v>
      </c>
      <c r="W409" s="192" t="s">
        <v>4905</v>
      </c>
      <c r="X409" s="110" t="s">
        <v>4906</v>
      </c>
      <c r="Y409" s="110" t="s">
        <v>580</v>
      </c>
      <c r="Z409" s="110" t="s">
        <v>4907</v>
      </c>
      <c r="AA409" s="105"/>
      <c r="AB409" s="105" t="s">
        <v>4908</v>
      </c>
      <c r="AC409" s="105" t="s">
        <v>4909</v>
      </c>
      <c r="AD409" s="105" t="s">
        <v>4910</v>
      </c>
      <c r="AE409" s="110" t="s">
        <v>803</v>
      </c>
      <c r="AF409" s="110" t="s">
        <v>656</v>
      </c>
      <c r="AG409" s="110" t="s">
        <v>4911</v>
      </c>
      <c r="AH409" s="105"/>
      <c r="AI409" s="105"/>
      <c r="AJ409" s="105"/>
      <c r="AK409" s="105"/>
      <c r="AL409" s="110"/>
      <c r="AM409" s="110"/>
      <c r="AN409" s="110"/>
      <c r="AO409" s="105"/>
      <c r="AP409" s="105"/>
      <c r="AQ409" s="105"/>
      <c r="AR409" s="105"/>
      <c r="AS409" s="110"/>
      <c r="AT409" s="110"/>
      <c r="AU409" s="110"/>
      <c r="AV409" s="105"/>
      <c r="AW409" s="105"/>
      <c r="AX409" s="192">
        <v>14.81</v>
      </c>
      <c r="AY409" s="192">
        <v>9965</v>
      </c>
      <c r="AZ409" s="47">
        <f t="shared" si="143"/>
        <v>9965</v>
      </c>
      <c r="BA409" s="47" t="str">
        <f t="shared" si="144"/>
        <v>40 AD</v>
      </c>
      <c r="BB409" s="43">
        <f t="shared" si="155"/>
        <v>16</v>
      </c>
      <c r="BC409" s="43" t="str">
        <f t="shared" si="145"/>
        <v>02:46:05</v>
      </c>
      <c r="BD409" s="43">
        <f t="shared" si="146"/>
        <v>125</v>
      </c>
      <c r="BE409" s="48">
        <f t="shared" si="147"/>
        <v>-47.6</v>
      </c>
      <c r="BF409" s="49">
        <f t="shared" si="148"/>
        <v>118.4</v>
      </c>
      <c r="BG409" s="43" t="str">
        <f t="shared" si="149"/>
        <v>JORGE RUIZ-TAGLE</v>
      </c>
      <c r="BH409" s="43" t="str">
        <f t="shared" si="150"/>
        <v>JORGE RUIZ-TAGLE - ANCAR SHARIM</v>
      </c>
      <c r="BI409" s="43" t="e">
        <f>VLOOKUP(BG409,Equipos!$A$2:$B$105,2,0)</f>
        <v>#N/A</v>
      </c>
      <c r="BJ409" s="43" t="str">
        <f t="shared" si="151"/>
        <v>01:58:29</v>
      </c>
      <c r="BK409" s="43" t="e">
        <f>VLOOKUP(BG409,'Base Jinetes FEI'!$M$5:$N$341,2,0)</f>
        <v>#N/A</v>
      </c>
      <c r="BL409" s="43" t="e">
        <f>VLOOKUP(BG409,'Base Jinetes FEI'!$M$5:$O$341,3,0)</f>
        <v>#N/A</v>
      </c>
      <c r="BN409" s="43">
        <f t="shared" si="152"/>
        <v>1</v>
      </c>
      <c r="BO409" s="43">
        <v>409</v>
      </c>
    </row>
    <row r="410" spans="1:67" ht="14.4" customHeight="1" x14ac:dyDescent="0.3">
      <c r="A410" s="43" t="str">
        <f t="shared" si="154"/>
        <v>EL CUADRO 19 I</v>
      </c>
      <c r="B410" s="43" t="str">
        <f t="shared" si="154"/>
        <v>NAC</v>
      </c>
      <c r="C410" s="43">
        <f t="shared" si="154"/>
        <v>40</v>
      </c>
      <c r="D410" s="43">
        <f t="shared" si="154"/>
        <v>41</v>
      </c>
      <c r="E410" s="43" t="str">
        <f t="shared" si="154"/>
        <v>AD</v>
      </c>
      <c r="F410" s="104" t="s">
        <v>154</v>
      </c>
      <c r="G410" s="105" t="s">
        <v>95</v>
      </c>
      <c r="H410" s="192" t="s">
        <v>96</v>
      </c>
      <c r="I410" s="192" t="s">
        <v>96</v>
      </c>
      <c r="J410" s="105"/>
      <c r="K410" s="107" t="s">
        <v>179</v>
      </c>
      <c r="L410" s="105" t="s">
        <v>2901</v>
      </c>
      <c r="M410" s="105"/>
      <c r="N410" s="109" t="s">
        <v>4912</v>
      </c>
      <c r="O410" s="192"/>
      <c r="P410" s="192" t="s">
        <v>96</v>
      </c>
      <c r="Q410" s="192"/>
      <c r="R410" s="192" t="s">
        <v>96</v>
      </c>
      <c r="S410" s="105" t="s">
        <v>97</v>
      </c>
      <c r="T410" s="192" t="s">
        <v>96</v>
      </c>
      <c r="U410" s="192" t="s">
        <v>745</v>
      </c>
      <c r="V410" s="192" t="s">
        <v>4913</v>
      </c>
      <c r="W410" s="192" t="s">
        <v>4914</v>
      </c>
      <c r="X410" s="110" t="s">
        <v>3771</v>
      </c>
      <c r="Y410" s="110" t="s">
        <v>2730</v>
      </c>
      <c r="Z410" s="110" t="s">
        <v>4915</v>
      </c>
      <c r="AA410" s="105"/>
      <c r="AB410" s="105" t="s">
        <v>4916</v>
      </c>
      <c r="AC410" s="105" t="s">
        <v>4917</v>
      </c>
      <c r="AD410" s="105" t="s">
        <v>4918</v>
      </c>
      <c r="AE410" s="110" t="s">
        <v>823</v>
      </c>
      <c r="AF410" s="110" t="s">
        <v>917</v>
      </c>
      <c r="AG410" s="110" t="s">
        <v>4919</v>
      </c>
      <c r="AH410" s="105"/>
      <c r="AI410" s="105"/>
      <c r="AJ410" s="105"/>
      <c r="AK410" s="105"/>
      <c r="AL410" s="110"/>
      <c r="AM410" s="110"/>
      <c r="AN410" s="110"/>
      <c r="AO410" s="105"/>
      <c r="AP410" s="105"/>
      <c r="AQ410" s="105"/>
      <c r="AR410" s="105"/>
      <c r="AS410" s="110"/>
      <c r="AT410" s="110"/>
      <c r="AU410" s="110"/>
      <c r="AV410" s="105"/>
      <c r="AW410" s="105"/>
      <c r="AX410" s="192">
        <v>14.4</v>
      </c>
      <c r="AY410" s="192">
        <v>10252</v>
      </c>
      <c r="AZ410" s="47">
        <f t="shared" si="143"/>
        <v>10252</v>
      </c>
      <c r="BA410" s="47" t="str">
        <f t="shared" si="144"/>
        <v>40 AD</v>
      </c>
      <c r="BB410" s="43">
        <f t="shared" si="155"/>
        <v>18</v>
      </c>
      <c r="BC410" s="43" t="str">
        <f t="shared" si="145"/>
        <v>02:50:52</v>
      </c>
      <c r="BD410" s="43">
        <f t="shared" si="146"/>
        <v>115</v>
      </c>
      <c r="BE410" s="48">
        <f t="shared" si="147"/>
        <v>-52.383333333333333</v>
      </c>
      <c r="BF410" s="49">
        <f t="shared" si="148"/>
        <v>103.61666666666667</v>
      </c>
      <c r="BG410" s="43" t="str">
        <f t="shared" si="149"/>
        <v>RICARDO BACHELET</v>
      </c>
      <c r="BH410" s="43" t="str">
        <f t="shared" si="150"/>
        <v>RICARDO BACHELET - LP AL MALIKI</v>
      </c>
      <c r="BI410" s="43" t="e">
        <f>VLOOKUP(BG410,Equipos!$A$2:$B$105,2,0)</f>
        <v>#N/A</v>
      </c>
      <c r="BJ410" s="43" t="str">
        <f t="shared" si="151"/>
        <v>01:58:29</v>
      </c>
      <c r="BK410" s="43" t="e">
        <f>VLOOKUP(BG410,'Base Jinetes FEI'!$M$5:$N$341,2,0)</f>
        <v>#N/A</v>
      </c>
      <c r="BL410" s="43" t="e">
        <f>VLOOKUP(BG410,'Base Jinetes FEI'!$M$5:$O$341,3,0)</f>
        <v>#N/A</v>
      </c>
      <c r="BN410" s="43">
        <f t="shared" si="152"/>
        <v>1</v>
      </c>
      <c r="BO410" s="43">
        <v>410</v>
      </c>
    </row>
    <row r="411" spans="1:67" ht="14.4" customHeight="1" x14ac:dyDescent="0.3">
      <c r="A411" s="43" t="str">
        <f t="shared" si="154"/>
        <v>EL CUADRO 19 I</v>
      </c>
      <c r="B411" s="43" t="str">
        <f t="shared" si="154"/>
        <v>NAC</v>
      </c>
      <c r="C411" s="43">
        <f t="shared" si="154"/>
        <v>40</v>
      </c>
      <c r="D411" s="43">
        <f t="shared" si="154"/>
        <v>41</v>
      </c>
      <c r="E411" s="43" t="str">
        <f t="shared" si="154"/>
        <v>AD</v>
      </c>
      <c r="F411" s="104" t="s">
        <v>155</v>
      </c>
      <c r="G411" s="105" t="s">
        <v>95</v>
      </c>
      <c r="H411" s="192" t="s">
        <v>96</v>
      </c>
      <c r="I411" s="192" t="s">
        <v>96</v>
      </c>
      <c r="J411" s="105"/>
      <c r="K411" s="107" t="s">
        <v>1817</v>
      </c>
      <c r="L411" s="105" t="s">
        <v>1818</v>
      </c>
      <c r="M411" s="105"/>
      <c r="N411" s="109" t="s">
        <v>1819</v>
      </c>
      <c r="O411" s="192"/>
      <c r="P411" s="192" t="s">
        <v>96</v>
      </c>
      <c r="Q411" s="192"/>
      <c r="R411" s="192" t="s">
        <v>96</v>
      </c>
      <c r="S411" s="105" t="s">
        <v>97</v>
      </c>
      <c r="T411" s="192" t="s">
        <v>96</v>
      </c>
      <c r="U411" s="192" t="s">
        <v>745</v>
      </c>
      <c r="V411" s="192" t="s">
        <v>4920</v>
      </c>
      <c r="W411" s="192" t="s">
        <v>4921</v>
      </c>
      <c r="X411" s="110" t="s">
        <v>315</v>
      </c>
      <c r="Y411" s="110" t="s">
        <v>3385</v>
      </c>
      <c r="Z411" s="110" t="s">
        <v>695</v>
      </c>
      <c r="AA411" s="105"/>
      <c r="AB411" s="105" t="s">
        <v>4922</v>
      </c>
      <c r="AC411" s="105" t="s">
        <v>4923</v>
      </c>
      <c r="AD411" s="105" t="s">
        <v>4924</v>
      </c>
      <c r="AE411" s="110" t="s">
        <v>4925</v>
      </c>
      <c r="AF411" s="110" t="s">
        <v>655</v>
      </c>
      <c r="AG411" s="110" t="s">
        <v>4926</v>
      </c>
      <c r="AH411" s="105"/>
      <c r="AI411" s="105"/>
      <c r="AJ411" s="105"/>
      <c r="AK411" s="105"/>
      <c r="AL411" s="110"/>
      <c r="AM411" s="110"/>
      <c r="AN411" s="110"/>
      <c r="AO411" s="105"/>
      <c r="AP411" s="105"/>
      <c r="AQ411" s="105"/>
      <c r="AR411" s="105"/>
      <c r="AS411" s="110"/>
      <c r="AT411" s="110"/>
      <c r="AU411" s="110"/>
      <c r="AV411" s="105"/>
      <c r="AW411" s="105"/>
      <c r="AX411" s="192">
        <v>14.03</v>
      </c>
      <c r="AY411" s="192">
        <v>10522</v>
      </c>
      <c r="AZ411" s="47">
        <f t="shared" si="143"/>
        <v>10522</v>
      </c>
      <c r="BA411" s="47" t="str">
        <f t="shared" si="144"/>
        <v>40 AD</v>
      </c>
      <c r="BB411" s="43">
        <f t="shared" si="155"/>
        <v>19</v>
      </c>
      <c r="BC411" s="43" t="str">
        <f t="shared" si="145"/>
        <v>02:55:22</v>
      </c>
      <c r="BD411" s="43">
        <f t="shared" si="146"/>
        <v>110</v>
      </c>
      <c r="BE411" s="48">
        <f t="shared" si="147"/>
        <v>-56.883333333333333</v>
      </c>
      <c r="BF411" s="49">
        <f t="shared" si="148"/>
        <v>94.116666666666674</v>
      </c>
      <c r="BG411" s="43" t="str">
        <f t="shared" si="149"/>
        <v>ALEXIS  HENRIQUEZ RAMIREZ</v>
      </c>
      <c r="BH411" s="43" t="str">
        <f t="shared" si="150"/>
        <v>ALEXIS  HENRIQUEZ RAMIREZ - ODALISCA</v>
      </c>
      <c r="BI411" s="43" t="e">
        <f>VLOOKUP(BG411,Equipos!$A$2:$B$105,2,0)</f>
        <v>#N/A</v>
      </c>
      <c r="BJ411" s="43" t="str">
        <f t="shared" si="151"/>
        <v>01:58:29</v>
      </c>
      <c r="BK411" s="43" t="e">
        <f>VLOOKUP(BG411,'Base Jinetes FEI'!$M$5:$N$341,2,0)</f>
        <v>#N/A</v>
      </c>
      <c r="BL411" s="43" t="e">
        <f>VLOOKUP(BG411,'Base Jinetes FEI'!$M$5:$O$341,3,0)</f>
        <v>#N/A</v>
      </c>
      <c r="BN411" s="43">
        <f t="shared" si="152"/>
        <v>1</v>
      </c>
      <c r="BO411" s="43">
        <v>411</v>
      </c>
    </row>
    <row r="412" spans="1:67" ht="14.4" customHeight="1" x14ac:dyDescent="0.3">
      <c r="A412" s="43" t="str">
        <f t="shared" si="154"/>
        <v>EL CUADRO 19 I</v>
      </c>
      <c r="B412" s="43" t="str">
        <f t="shared" si="154"/>
        <v>NAC</v>
      </c>
      <c r="C412" s="43">
        <f t="shared" si="154"/>
        <v>40</v>
      </c>
      <c r="D412" s="43">
        <f t="shared" si="154"/>
        <v>41</v>
      </c>
      <c r="E412" s="43" t="str">
        <f t="shared" si="154"/>
        <v>AD</v>
      </c>
      <c r="F412" s="104" t="s">
        <v>156</v>
      </c>
      <c r="G412" s="105" t="s">
        <v>95</v>
      </c>
      <c r="H412" s="192" t="s">
        <v>96</v>
      </c>
      <c r="I412" s="192" t="s">
        <v>96</v>
      </c>
      <c r="J412" s="105"/>
      <c r="K412" s="107" t="s">
        <v>4927</v>
      </c>
      <c r="L412" s="105" t="s">
        <v>264</v>
      </c>
      <c r="M412" s="105"/>
      <c r="N412" s="109" t="s">
        <v>3979</v>
      </c>
      <c r="O412" s="192"/>
      <c r="P412" s="192" t="s">
        <v>96</v>
      </c>
      <c r="Q412" s="192"/>
      <c r="R412" s="192" t="s">
        <v>96</v>
      </c>
      <c r="S412" s="105" t="s">
        <v>97</v>
      </c>
      <c r="T412" s="192" t="s">
        <v>96</v>
      </c>
      <c r="U412" s="192" t="s">
        <v>745</v>
      </c>
      <c r="V412" s="192" t="s">
        <v>4928</v>
      </c>
      <c r="W412" s="192" t="s">
        <v>4929</v>
      </c>
      <c r="X412" s="110" t="s">
        <v>308</v>
      </c>
      <c r="Y412" s="110" t="s">
        <v>2698</v>
      </c>
      <c r="Z412" s="110" t="s">
        <v>454</v>
      </c>
      <c r="AA412" s="105"/>
      <c r="AB412" s="105" t="s">
        <v>4930</v>
      </c>
      <c r="AC412" s="105" t="s">
        <v>4931</v>
      </c>
      <c r="AD412" s="105" t="s">
        <v>4932</v>
      </c>
      <c r="AE412" s="110" t="s">
        <v>159</v>
      </c>
      <c r="AF412" s="110" t="s">
        <v>919</v>
      </c>
      <c r="AG412" s="110" t="s">
        <v>4933</v>
      </c>
      <c r="AH412" s="105"/>
      <c r="AI412" s="105"/>
      <c r="AJ412" s="105"/>
      <c r="AK412" s="105"/>
      <c r="AL412" s="110"/>
      <c r="AM412" s="110"/>
      <c r="AN412" s="110"/>
      <c r="AO412" s="105"/>
      <c r="AP412" s="105"/>
      <c r="AQ412" s="105"/>
      <c r="AR412" s="105"/>
      <c r="AS412" s="110"/>
      <c r="AT412" s="110"/>
      <c r="AU412" s="110"/>
      <c r="AV412" s="105"/>
      <c r="AW412" s="105"/>
      <c r="AX412" s="192">
        <v>13.96</v>
      </c>
      <c r="AY412" s="192">
        <v>10571</v>
      </c>
      <c r="AZ412" s="47">
        <f t="shared" si="143"/>
        <v>10571</v>
      </c>
      <c r="BA412" s="47" t="str">
        <f t="shared" si="144"/>
        <v>40 AD</v>
      </c>
      <c r="BB412" s="43">
        <f t="shared" si="155"/>
        <v>20</v>
      </c>
      <c r="BC412" s="43" t="str">
        <f t="shared" si="145"/>
        <v>02:56:11</v>
      </c>
      <c r="BD412" s="43">
        <f t="shared" si="146"/>
        <v>105</v>
      </c>
      <c r="BE412" s="48">
        <f t="shared" si="147"/>
        <v>-57.7</v>
      </c>
      <c r="BF412" s="49">
        <f t="shared" si="148"/>
        <v>88.3</v>
      </c>
      <c r="BG412" s="43" t="str">
        <f t="shared" si="149"/>
        <v>PABLO  VALDES RAMIREZ</v>
      </c>
      <c r="BH412" s="43" t="str">
        <f t="shared" si="150"/>
        <v>PABLO  VALDES RAMIREZ - LOMA VERDE BALFA</v>
      </c>
      <c r="BI412" s="43" t="e">
        <f>VLOOKUP(BG412,Equipos!$A$2:$B$105,2,0)</f>
        <v>#N/A</v>
      </c>
      <c r="BJ412" s="43" t="str">
        <f t="shared" si="151"/>
        <v>01:58:29</v>
      </c>
      <c r="BK412" s="43" t="e">
        <f>VLOOKUP(BG412,'Base Jinetes FEI'!$M$5:$N$341,2,0)</f>
        <v>#N/A</v>
      </c>
      <c r="BL412" s="43" t="e">
        <f>VLOOKUP(BG412,'Base Jinetes FEI'!$M$5:$O$341,3,0)</f>
        <v>#N/A</v>
      </c>
      <c r="BN412" s="43">
        <f t="shared" si="152"/>
        <v>1</v>
      </c>
      <c r="BO412" s="43">
        <v>412</v>
      </c>
    </row>
    <row r="413" spans="1:67" ht="14.4" customHeight="1" x14ac:dyDescent="0.3">
      <c r="A413" s="43" t="str">
        <f t="shared" si="154"/>
        <v>EL CUADRO 19 I</v>
      </c>
      <c r="B413" s="43" t="str">
        <f t="shared" si="154"/>
        <v>NAC</v>
      </c>
      <c r="C413" s="43">
        <f t="shared" si="154"/>
        <v>40</v>
      </c>
      <c r="D413" s="43">
        <f t="shared" si="154"/>
        <v>41</v>
      </c>
      <c r="E413" s="43" t="str">
        <f t="shared" si="154"/>
        <v>AD</v>
      </c>
      <c r="F413" s="104" t="s">
        <v>134</v>
      </c>
      <c r="G413" s="105" t="s">
        <v>95</v>
      </c>
      <c r="H413" s="192" t="s">
        <v>96</v>
      </c>
      <c r="I413" s="192" t="s">
        <v>96</v>
      </c>
      <c r="J413" s="105"/>
      <c r="K413" s="107" t="s">
        <v>4934</v>
      </c>
      <c r="L413" s="105" t="s">
        <v>4935</v>
      </c>
      <c r="M413" s="105"/>
      <c r="N413" s="109" t="s">
        <v>4936</v>
      </c>
      <c r="O413" s="192"/>
      <c r="P413" s="192" t="s">
        <v>96</v>
      </c>
      <c r="Q413" s="192"/>
      <c r="R413" s="192" t="s">
        <v>96</v>
      </c>
      <c r="S413" s="105" t="s">
        <v>97</v>
      </c>
      <c r="T413" s="192" t="s">
        <v>96</v>
      </c>
      <c r="U413" s="192" t="s">
        <v>745</v>
      </c>
      <c r="V413" s="192" t="s">
        <v>4937</v>
      </c>
      <c r="W413" s="192" t="s">
        <v>4938</v>
      </c>
      <c r="X413" s="110" t="s">
        <v>1181</v>
      </c>
      <c r="Y413" s="110" t="s">
        <v>4939</v>
      </c>
      <c r="Z413" s="110" t="s">
        <v>3592</v>
      </c>
      <c r="AA413" s="105"/>
      <c r="AB413" s="105" t="s">
        <v>4940</v>
      </c>
      <c r="AC413" s="105" t="s">
        <v>4941</v>
      </c>
      <c r="AD413" s="105" t="s">
        <v>4942</v>
      </c>
      <c r="AE413" s="110" t="s">
        <v>4943</v>
      </c>
      <c r="AF413" s="110" t="s">
        <v>595</v>
      </c>
      <c r="AG413" s="110" t="s">
        <v>4944</v>
      </c>
      <c r="AH413" s="105"/>
      <c r="AI413" s="105"/>
      <c r="AJ413" s="105"/>
      <c r="AK413" s="105"/>
      <c r="AL413" s="110"/>
      <c r="AM413" s="110"/>
      <c r="AN413" s="110"/>
      <c r="AO413" s="105"/>
      <c r="AP413" s="105"/>
      <c r="AQ413" s="105"/>
      <c r="AR413" s="105"/>
      <c r="AS413" s="110"/>
      <c r="AT413" s="110"/>
      <c r="AU413" s="110"/>
      <c r="AV413" s="105"/>
      <c r="AW413" s="105"/>
      <c r="AX413" s="192">
        <v>13.48</v>
      </c>
      <c r="AY413" s="192">
        <v>10951</v>
      </c>
      <c r="AZ413" s="47">
        <f t="shared" si="143"/>
        <v>10951</v>
      </c>
      <c r="BA413" s="47" t="str">
        <f t="shared" si="144"/>
        <v>40 AD</v>
      </c>
      <c r="BB413" s="43">
        <f t="shared" si="155"/>
        <v>21</v>
      </c>
      <c r="BC413" s="43" t="str">
        <f t="shared" si="145"/>
        <v>03:02:31</v>
      </c>
      <c r="BD413" s="43">
        <f t="shared" si="146"/>
        <v>100</v>
      </c>
      <c r="BE413" s="48">
        <f t="shared" si="147"/>
        <v>-64.033333333333331</v>
      </c>
      <c r="BF413" s="49">
        <f t="shared" si="148"/>
        <v>76.966666666666669</v>
      </c>
      <c r="BG413" s="43" t="str">
        <f t="shared" si="149"/>
        <v>STEFANO ROSSI</v>
      </c>
      <c r="BH413" s="43" t="str">
        <f t="shared" si="150"/>
        <v>STEFANO ROSSI - TARIK</v>
      </c>
      <c r="BI413" s="43" t="e">
        <f>VLOOKUP(BG413,Equipos!$A$2:$B$105,2,0)</f>
        <v>#N/A</v>
      </c>
      <c r="BJ413" s="43" t="str">
        <f t="shared" si="151"/>
        <v>01:58:29</v>
      </c>
      <c r="BK413" s="43" t="e">
        <f>VLOOKUP(BG413,'Base Jinetes FEI'!$M$5:$N$341,2,0)</f>
        <v>#N/A</v>
      </c>
      <c r="BL413" s="43" t="e">
        <f>VLOOKUP(BG413,'Base Jinetes FEI'!$M$5:$O$341,3,0)</f>
        <v>#N/A</v>
      </c>
      <c r="BN413" s="43">
        <f t="shared" si="152"/>
        <v>1</v>
      </c>
      <c r="BO413" s="43">
        <v>413</v>
      </c>
    </row>
    <row r="414" spans="1:67" ht="14.4" customHeight="1" x14ac:dyDescent="0.3">
      <c r="A414" s="43" t="str">
        <f t="shared" si="154"/>
        <v>EL CUADRO 19 I</v>
      </c>
      <c r="B414" s="43" t="str">
        <f t="shared" si="154"/>
        <v>NAC</v>
      </c>
      <c r="C414" s="43">
        <f t="shared" si="154"/>
        <v>40</v>
      </c>
      <c r="D414" s="43">
        <f t="shared" si="154"/>
        <v>41</v>
      </c>
      <c r="E414" s="43" t="str">
        <f t="shared" si="154"/>
        <v>AD</v>
      </c>
      <c r="F414" s="104" t="s">
        <v>158</v>
      </c>
      <c r="G414" s="105" t="s">
        <v>95</v>
      </c>
      <c r="H414" s="192" t="s">
        <v>96</v>
      </c>
      <c r="I414" s="192" t="s">
        <v>96</v>
      </c>
      <c r="J414" s="105"/>
      <c r="K414" s="107" t="s">
        <v>4945</v>
      </c>
      <c r="L414" s="105" t="s">
        <v>4946</v>
      </c>
      <c r="M414" s="105"/>
      <c r="N414" s="109" t="s">
        <v>834</v>
      </c>
      <c r="O414" s="192"/>
      <c r="P414" s="192" t="s">
        <v>96</v>
      </c>
      <c r="Q414" s="192"/>
      <c r="R414" s="192" t="s">
        <v>96</v>
      </c>
      <c r="S414" s="105" t="s">
        <v>97</v>
      </c>
      <c r="T414" s="192" t="s">
        <v>96</v>
      </c>
      <c r="U414" s="192" t="s">
        <v>745</v>
      </c>
      <c r="V414" s="192" t="s">
        <v>4947</v>
      </c>
      <c r="W414" s="192" t="s">
        <v>4948</v>
      </c>
      <c r="X414" s="110" t="s">
        <v>1168</v>
      </c>
      <c r="Y414" s="110" t="s">
        <v>648</v>
      </c>
      <c r="Z414" s="110" t="s">
        <v>4949</v>
      </c>
      <c r="AA414" s="105"/>
      <c r="AB414" s="105" t="s">
        <v>4950</v>
      </c>
      <c r="AC414" s="105" t="s">
        <v>4951</v>
      </c>
      <c r="AD414" s="105" t="s">
        <v>4952</v>
      </c>
      <c r="AE414" s="110" t="s">
        <v>2197</v>
      </c>
      <c r="AF414" s="110" t="s">
        <v>4953</v>
      </c>
      <c r="AG414" s="110" t="s">
        <v>4954</v>
      </c>
      <c r="AH414" s="105"/>
      <c r="AI414" s="105"/>
      <c r="AJ414" s="105"/>
      <c r="AK414" s="105"/>
      <c r="AL414" s="110"/>
      <c r="AM414" s="110"/>
      <c r="AN414" s="110"/>
      <c r="AO414" s="105"/>
      <c r="AP414" s="105"/>
      <c r="AQ414" s="105"/>
      <c r="AR414" s="105"/>
      <c r="AS414" s="110"/>
      <c r="AT414" s="110"/>
      <c r="AU414" s="110"/>
      <c r="AV414" s="105"/>
      <c r="AW414" s="105"/>
      <c r="AX414" s="192">
        <v>13.4</v>
      </c>
      <c r="AY414" s="192">
        <v>11017</v>
      </c>
      <c r="AZ414" s="47">
        <f t="shared" si="143"/>
        <v>11017</v>
      </c>
      <c r="BA414" s="47" t="str">
        <f t="shared" si="144"/>
        <v>40 AD</v>
      </c>
      <c r="BB414" s="43">
        <f t="shared" si="155"/>
        <v>23</v>
      </c>
      <c r="BC414" s="43" t="str">
        <f t="shared" si="145"/>
        <v>03:03:37</v>
      </c>
      <c r="BD414" s="43">
        <f t="shared" si="146"/>
        <v>90</v>
      </c>
      <c r="BE414" s="48">
        <f t="shared" si="147"/>
        <v>-65.13333333333334</v>
      </c>
      <c r="BF414" s="49">
        <f t="shared" si="148"/>
        <v>65.86666666666666</v>
      </c>
      <c r="BG414" s="43" t="str">
        <f t="shared" si="149"/>
        <v xml:space="preserve">CAROLINA COX MUJICA </v>
      </c>
      <c r="BH414" s="43" t="str">
        <f t="shared" si="150"/>
        <v>CAROLINA COX MUJICA  - HELENA</v>
      </c>
      <c r="BI414" s="43" t="e">
        <f>VLOOKUP(BG414,Equipos!$A$2:$B$105,2,0)</f>
        <v>#N/A</v>
      </c>
      <c r="BJ414" s="43" t="str">
        <f t="shared" si="151"/>
        <v>01:58:29</v>
      </c>
      <c r="BK414" s="43" t="e">
        <f>VLOOKUP(BG414,'Base Jinetes FEI'!$M$5:$N$341,2,0)</f>
        <v>#N/A</v>
      </c>
      <c r="BL414" s="43" t="e">
        <f>VLOOKUP(BG414,'Base Jinetes FEI'!$M$5:$O$341,3,0)</f>
        <v>#N/A</v>
      </c>
      <c r="BN414" s="43">
        <f t="shared" si="152"/>
        <v>1</v>
      </c>
      <c r="BO414" s="43">
        <v>414</v>
      </c>
    </row>
    <row r="415" spans="1:67" ht="14.4" customHeight="1" x14ac:dyDescent="0.3">
      <c r="A415" s="43" t="str">
        <f t="shared" si="154"/>
        <v>EL CUADRO 19 I</v>
      </c>
      <c r="B415" s="43" t="str">
        <f t="shared" si="154"/>
        <v>NAC</v>
      </c>
      <c r="C415" s="43">
        <f t="shared" si="154"/>
        <v>40</v>
      </c>
      <c r="D415" s="43">
        <f t="shared" si="154"/>
        <v>41</v>
      </c>
      <c r="E415" s="43" t="str">
        <f t="shared" si="154"/>
        <v>AD</v>
      </c>
      <c r="F415" s="104" t="s">
        <v>244</v>
      </c>
      <c r="G415" s="105" t="s">
        <v>95</v>
      </c>
      <c r="H415" s="192" t="s">
        <v>96</v>
      </c>
      <c r="I415" s="192" t="s">
        <v>96</v>
      </c>
      <c r="J415" s="105"/>
      <c r="K415" s="107" t="s">
        <v>143</v>
      </c>
      <c r="L415" s="105" t="s">
        <v>864</v>
      </c>
      <c r="M415" s="105"/>
      <c r="N415" s="109" t="s">
        <v>4955</v>
      </c>
      <c r="O415" s="192"/>
      <c r="P415" s="192" t="s">
        <v>96</v>
      </c>
      <c r="Q415" s="192"/>
      <c r="R415" s="192" t="s">
        <v>96</v>
      </c>
      <c r="S415" s="105" t="s">
        <v>97</v>
      </c>
      <c r="T415" s="192" t="s">
        <v>96</v>
      </c>
      <c r="U415" s="192" t="s">
        <v>745</v>
      </c>
      <c r="V415" s="192" t="s">
        <v>4956</v>
      </c>
      <c r="W415" s="192" t="s">
        <v>1906</v>
      </c>
      <c r="X415" s="110" t="s">
        <v>4957</v>
      </c>
      <c r="Y415" s="110" t="s">
        <v>2018</v>
      </c>
      <c r="Z415" s="110" t="s">
        <v>4958</v>
      </c>
      <c r="AA415" s="105"/>
      <c r="AB415" s="105" t="s">
        <v>4959</v>
      </c>
      <c r="AC415" s="105" t="s">
        <v>4960</v>
      </c>
      <c r="AD415" s="105" t="s">
        <v>4961</v>
      </c>
      <c r="AE415" s="110" t="s">
        <v>4717</v>
      </c>
      <c r="AF415" s="110" t="s">
        <v>4010</v>
      </c>
      <c r="AG415" s="110" t="s">
        <v>4962</v>
      </c>
      <c r="AH415" s="105"/>
      <c r="AI415" s="105"/>
      <c r="AJ415" s="105"/>
      <c r="AK415" s="105"/>
      <c r="AL415" s="110"/>
      <c r="AM415" s="110"/>
      <c r="AN415" s="110"/>
      <c r="AO415" s="105"/>
      <c r="AP415" s="105"/>
      <c r="AQ415" s="105"/>
      <c r="AR415" s="105"/>
      <c r="AS415" s="110"/>
      <c r="AT415" s="110"/>
      <c r="AU415" s="110"/>
      <c r="AV415" s="105"/>
      <c r="AW415" s="105"/>
      <c r="AX415" s="192">
        <v>13.1</v>
      </c>
      <c r="AY415" s="192">
        <v>11265</v>
      </c>
      <c r="AZ415" s="47">
        <f t="shared" si="143"/>
        <v>11265</v>
      </c>
      <c r="BA415" s="47" t="str">
        <f t="shared" si="144"/>
        <v>40 AD</v>
      </c>
      <c r="BB415" s="43">
        <f t="shared" si="155"/>
        <v>24</v>
      </c>
      <c r="BC415" s="43" t="str">
        <f t="shared" si="145"/>
        <v>03:07:45</v>
      </c>
      <c r="BD415" s="43">
        <f t="shared" si="146"/>
        <v>85</v>
      </c>
      <c r="BE415" s="48">
        <f t="shared" si="147"/>
        <v>-69.266666666666666</v>
      </c>
      <c r="BF415" s="49">
        <f t="shared" si="148"/>
        <v>56.733333333333334</v>
      </c>
      <c r="BG415" s="43" t="str">
        <f t="shared" si="149"/>
        <v>CRISTIAN SANCHEZ</v>
      </c>
      <c r="BH415" s="43" t="str">
        <f t="shared" si="150"/>
        <v>CRISTIAN SANCHEZ - PUNTA DEL VIENTO AL AMAN</v>
      </c>
      <c r="BI415" s="43" t="str">
        <f>VLOOKUP(BG415,Equipos!$A$2:$B$105,2,0)</f>
        <v>KEHAILAN B</v>
      </c>
      <c r="BJ415" s="43" t="str">
        <f t="shared" si="151"/>
        <v>01:58:29</v>
      </c>
      <c r="BK415" s="43" t="e">
        <f>VLOOKUP(BG415,'Base Jinetes FEI'!$M$5:$N$341,2,0)</f>
        <v>#N/A</v>
      </c>
      <c r="BL415" s="43" t="e">
        <f>VLOOKUP(BG415,'Base Jinetes FEI'!$M$5:$O$341,3,0)</f>
        <v>#N/A</v>
      </c>
      <c r="BN415" s="43">
        <f t="shared" si="152"/>
        <v>1</v>
      </c>
      <c r="BO415" s="43">
        <v>415</v>
      </c>
    </row>
    <row r="416" spans="1:67" ht="14.4" customHeight="1" x14ac:dyDescent="0.3">
      <c r="A416" s="43" t="str">
        <f t="shared" si="154"/>
        <v>EL CUADRO 19 I</v>
      </c>
      <c r="B416" s="43" t="str">
        <f t="shared" si="154"/>
        <v>NAC</v>
      </c>
      <c r="C416" s="43">
        <f t="shared" si="154"/>
        <v>40</v>
      </c>
      <c r="D416" s="43">
        <f t="shared" si="154"/>
        <v>41</v>
      </c>
      <c r="E416" s="43" t="str">
        <f t="shared" si="154"/>
        <v>AD</v>
      </c>
      <c r="F416" s="104" t="s">
        <v>372</v>
      </c>
      <c r="G416" s="105" t="s">
        <v>95</v>
      </c>
      <c r="H416" s="192" t="s">
        <v>96</v>
      </c>
      <c r="I416" s="192" t="s">
        <v>96</v>
      </c>
      <c r="J416" s="105"/>
      <c r="K416" s="107" t="s">
        <v>146</v>
      </c>
      <c r="L416" s="105" t="s">
        <v>218</v>
      </c>
      <c r="M416" s="105"/>
      <c r="N416" s="109" t="s">
        <v>3135</v>
      </c>
      <c r="O416" s="192"/>
      <c r="P416" s="192" t="s">
        <v>96</v>
      </c>
      <c r="Q416" s="192"/>
      <c r="R416" s="192" t="s">
        <v>96</v>
      </c>
      <c r="S416" s="105" t="s">
        <v>97</v>
      </c>
      <c r="T416" s="192" t="s">
        <v>96</v>
      </c>
      <c r="U416" s="192" t="s">
        <v>745</v>
      </c>
      <c r="V416" s="192" t="s">
        <v>4963</v>
      </c>
      <c r="W416" s="192" t="s">
        <v>4964</v>
      </c>
      <c r="X416" s="110" t="s">
        <v>1158</v>
      </c>
      <c r="Y416" s="110" t="s">
        <v>257</v>
      </c>
      <c r="Z416" s="110" t="s">
        <v>4965</v>
      </c>
      <c r="AA416" s="105"/>
      <c r="AB416" s="105" t="s">
        <v>743</v>
      </c>
      <c r="AC416" s="105" t="s">
        <v>4966</v>
      </c>
      <c r="AD416" s="105" t="s">
        <v>4967</v>
      </c>
      <c r="AE416" s="110" t="s">
        <v>4968</v>
      </c>
      <c r="AF416" s="110" t="s">
        <v>4969</v>
      </c>
      <c r="AG416" s="110" t="s">
        <v>4970</v>
      </c>
      <c r="AH416" s="105"/>
      <c r="AI416" s="105"/>
      <c r="AJ416" s="105"/>
      <c r="AK416" s="105"/>
      <c r="AL416" s="110"/>
      <c r="AM416" s="110"/>
      <c r="AN416" s="110"/>
      <c r="AO416" s="105"/>
      <c r="AP416" s="105"/>
      <c r="AQ416" s="105"/>
      <c r="AR416" s="105"/>
      <c r="AS416" s="110"/>
      <c r="AT416" s="110"/>
      <c r="AU416" s="110"/>
      <c r="AV416" s="105"/>
      <c r="AW416" s="105"/>
      <c r="AX416" s="192">
        <v>12.83</v>
      </c>
      <c r="AY416" s="192">
        <v>11506</v>
      </c>
      <c r="AZ416" s="47">
        <f t="shared" si="143"/>
        <v>11506</v>
      </c>
      <c r="BA416" s="47" t="str">
        <f t="shared" si="144"/>
        <v>40 AD</v>
      </c>
      <c r="BB416" s="43">
        <f t="shared" si="155"/>
        <v>25</v>
      </c>
      <c r="BC416" s="43" t="str">
        <f t="shared" si="145"/>
        <v>03:11:46</v>
      </c>
      <c r="BD416" s="43">
        <f t="shared" si="146"/>
        <v>80</v>
      </c>
      <c r="BE416" s="48">
        <f t="shared" si="147"/>
        <v>-73.283333333333331</v>
      </c>
      <c r="BF416" s="49">
        <f t="shared" si="148"/>
        <v>47.716666666666669</v>
      </c>
      <c r="BG416" s="43" t="str">
        <f t="shared" si="149"/>
        <v>JAIME BARRIENTOS RAMIREZ</v>
      </c>
      <c r="BH416" s="43" t="str">
        <f t="shared" si="150"/>
        <v>JAIME BARRIENTOS RAMIREZ - COSACO</v>
      </c>
      <c r="BI416" s="43" t="e">
        <f>VLOOKUP(BG416,Equipos!$A$2:$B$105,2,0)</f>
        <v>#N/A</v>
      </c>
      <c r="BJ416" s="43" t="str">
        <f t="shared" si="151"/>
        <v>01:58:29</v>
      </c>
      <c r="BK416" s="43" t="e">
        <f>VLOOKUP(BG416,'Base Jinetes FEI'!$M$5:$N$341,2,0)</f>
        <v>#N/A</v>
      </c>
      <c r="BL416" s="43" t="e">
        <f>VLOOKUP(BG416,'Base Jinetes FEI'!$M$5:$O$341,3,0)</f>
        <v>#N/A</v>
      </c>
      <c r="BN416" s="43">
        <f t="shared" si="152"/>
        <v>1</v>
      </c>
      <c r="BO416" s="43">
        <v>416</v>
      </c>
    </row>
    <row r="417" spans="1:67" ht="14.4" customHeight="1" x14ac:dyDescent="0.3">
      <c r="A417" s="43" t="str">
        <f t="shared" si="154"/>
        <v>EL CUADRO 19 I</v>
      </c>
      <c r="B417" s="43" t="str">
        <f t="shared" si="154"/>
        <v>NAC</v>
      </c>
      <c r="C417" s="43">
        <f t="shared" si="154"/>
        <v>40</v>
      </c>
      <c r="D417" s="43">
        <f t="shared" si="154"/>
        <v>41</v>
      </c>
      <c r="E417" s="43" t="str">
        <f t="shared" si="154"/>
        <v>AD</v>
      </c>
      <c r="F417" s="104" t="s">
        <v>440</v>
      </c>
      <c r="G417" s="105" t="s">
        <v>95</v>
      </c>
      <c r="H417" s="192" t="s">
        <v>96</v>
      </c>
      <c r="I417" s="192" t="s">
        <v>96</v>
      </c>
      <c r="J417" s="105"/>
      <c r="K417" s="107" t="s">
        <v>157</v>
      </c>
      <c r="L417" s="105" t="s">
        <v>4971</v>
      </c>
      <c r="M417" s="105"/>
      <c r="N417" s="109" t="s">
        <v>4972</v>
      </c>
      <c r="O417" s="192"/>
      <c r="P417" s="192" t="s">
        <v>96</v>
      </c>
      <c r="Q417" s="192"/>
      <c r="R417" s="192" t="s">
        <v>96</v>
      </c>
      <c r="S417" s="105" t="s">
        <v>97</v>
      </c>
      <c r="T417" s="192" t="s">
        <v>96</v>
      </c>
      <c r="U417" s="192" t="s">
        <v>745</v>
      </c>
      <c r="V417" s="192" t="s">
        <v>4973</v>
      </c>
      <c r="W417" s="192" t="s">
        <v>4974</v>
      </c>
      <c r="X417" s="110" t="s">
        <v>2944</v>
      </c>
      <c r="Y417" s="110" t="s">
        <v>947</v>
      </c>
      <c r="Z417" s="110" t="s">
        <v>4975</v>
      </c>
      <c r="AA417" s="105"/>
      <c r="AB417" s="105" t="s">
        <v>4976</v>
      </c>
      <c r="AC417" s="105" t="s">
        <v>4977</v>
      </c>
      <c r="AD417" s="105" t="s">
        <v>4978</v>
      </c>
      <c r="AE417" s="110" t="s">
        <v>273</v>
      </c>
      <c r="AF417" s="110" t="s">
        <v>4979</v>
      </c>
      <c r="AG417" s="110" t="s">
        <v>4980</v>
      </c>
      <c r="AH417" s="105"/>
      <c r="AI417" s="105"/>
      <c r="AJ417" s="105"/>
      <c r="AK417" s="105"/>
      <c r="AL417" s="110"/>
      <c r="AM417" s="110"/>
      <c r="AN417" s="110"/>
      <c r="AO417" s="105"/>
      <c r="AP417" s="105"/>
      <c r="AQ417" s="105"/>
      <c r="AR417" s="105"/>
      <c r="AS417" s="110"/>
      <c r="AT417" s="110"/>
      <c r="AU417" s="110"/>
      <c r="AV417" s="105"/>
      <c r="AW417" s="105"/>
      <c r="AX417" s="192">
        <v>12.74</v>
      </c>
      <c r="AY417" s="192">
        <v>11586</v>
      </c>
      <c r="AZ417" s="47">
        <f t="shared" si="143"/>
        <v>11586</v>
      </c>
      <c r="BA417" s="47" t="str">
        <f t="shared" si="144"/>
        <v>40 AD</v>
      </c>
      <c r="BB417" s="43">
        <f t="shared" si="155"/>
        <v>26</v>
      </c>
      <c r="BC417" s="43" t="str">
        <f t="shared" si="145"/>
        <v>03:13:06</v>
      </c>
      <c r="BD417" s="43">
        <f t="shared" si="146"/>
        <v>75</v>
      </c>
      <c r="BE417" s="48">
        <f t="shared" si="147"/>
        <v>-74.616666666666674</v>
      </c>
      <c r="BF417" s="49">
        <f t="shared" si="148"/>
        <v>41.383333333333326</v>
      </c>
      <c r="BG417" s="43" t="str">
        <f t="shared" si="149"/>
        <v>CLAUDIO JORQUERA AHUMADA</v>
      </c>
      <c r="BH417" s="43" t="str">
        <f t="shared" si="150"/>
        <v>CLAUDIO JORQUERA AHUMADA - FARAON</v>
      </c>
      <c r="BI417" s="43" t="e">
        <f>VLOOKUP(BG417,Equipos!$A$2:$B$105,2,0)</f>
        <v>#N/A</v>
      </c>
      <c r="BJ417" s="43" t="str">
        <f t="shared" si="151"/>
        <v>01:58:29</v>
      </c>
      <c r="BK417" s="43" t="e">
        <f>VLOOKUP(BG417,'Base Jinetes FEI'!$M$5:$N$341,2,0)</f>
        <v>#N/A</v>
      </c>
      <c r="BL417" s="43" t="e">
        <f>VLOOKUP(BG417,'Base Jinetes FEI'!$M$5:$O$341,3,0)</f>
        <v>#N/A</v>
      </c>
      <c r="BN417" s="43">
        <f t="shared" si="152"/>
        <v>1</v>
      </c>
      <c r="BO417" s="43">
        <v>417</v>
      </c>
    </row>
    <row r="418" spans="1:67" ht="14.4" customHeight="1" x14ac:dyDescent="0.3">
      <c r="A418" s="43" t="str">
        <f t="shared" si="154"/>
        <v>EL CUADRO 19 I</v>
      </c>
      <c r="B418" s="43" t="str">
        <f t="shared" si="154"/>
        <v>NAC</v>
      </c>
      <c r="C418" s="43">
        <f t="shared" si="154"/>
        <v>40</v>
      </c>
      <c r="D418" s="43">
        <f t="shared" si="154"/>
        <v>41</v>
      </c>
      <c r="E418" s="43" t="str">
        <f t="shared" si="154"/>
        <v>AD</v>
      </c>
      <c r="F418" s="104" t="s">
        <v>441</v>
      </c>
      <c r="G418" s="105" t="s">
        <v>95</v>
      </c>
      <c r="H418" s="192" t="s">
        <v>96</v>
      </c>
      <c r="I418" s="192" t="s">
        <v>96</v>
      </c>
      <c r="J418" s="105"/>
      <c r="K418" s="107" t="s">
        <v>4981</v>
      </c>
      <c r="L418" s="105" t="s">
        <v>4982</v>
      </c>
      <c r="M418" s="105"/>
      <c r="N418" s="109" t="s">
        <v>4983</v>
      </c>
      <c r="O418" s="192"/>
      <c r="P418" s="192" t="s">
        <v>96</v>
      </c>
      <c r="Q418" s="192"/>
      <c r="R418" s="192" t="s">
        <v>96</v>
      </c>
      <c r="S418" s="105" t="s">
        <v>97</v>
      </c>
      <c r="T418" s="192" t="s">
        <v>96</v>
      </c>
      <c r="U418" s="192" t="s">
        <v>745</v>
      </c>
      <c r="V418" s="192" t="s">
        <v>4984</v>
      </c>
      <c r="W418" s="192" t="s">
        <v>4985</v>
      </c>
      <c r="X418" s="110" t="s">
        <v>1093</v>
      </c>
      <c r="Y418" s="110" t="s">
        <v>558</v>
      </c>
      <c r="Z418" s="110" t="s">
        <v>4986</v>
      </c>
      <c r="AA418" s="105"/>
      <c r="AB418" s="105" t="s">
        <v>4987</v>
      </c>
      <c r="AC418" s="105" t="s">
        <v>4988</v>
      </c>
      <c r="AD418" s="105" t="s">
        <v>4989</v>
      </c>
      <c r="AE418" s="110" t="s">
        <v>4990</v>
      </c>
      <c r="AF418" s="110" t="s">
        <v>4957</v>
      </c>
      <c r="AG418" s="110" t="s">
        <v>4991</v>
      </c>
      <c r="AH418" s="105"/>
      <c r="AI418" s="105"/>
      <c r="AJ418" s="105"/>
      <c r="AK418" s="105"/>
      <c r="AL418" s="110"/>
      <c r="AM418" s="110"/>
      <c r="AN418" s="110"/>
      <c r="AO418" s="105"/>
      <c r="AP418" s="105"/>
      <c r="AQ418" s="105"/>
      <c r="AR418" s="105"/>
      <c r="AS418" s="110"/>
      <c r="AT418" s="110"/>
      <c r="AU418" s="110"/>
      <c r="AV418" s="105"/>
      <c r="AW418" s="105"/>
      <c r="AX418" s="192">
        <v>12.23</v>
      </c>
      <c r="AY418" s="192">
        <v>12064</v>
      </c>
      <c r="AZ418" s="47">
        <f t="shared" si="143"/>
        <v>12064</v>
      </c>
      <c r="BA418" s="47" t="str">
        <f t="shared" si="144"/>
        <v>40 AD</v>
      </c>
      <c r="BB418" s="43">
        <f t="shared" si="155"/>
        <v>27</v>
      </c>
      <c r="BC418" s="43" t="str">
        <f t="shared" si="145"/>
        <v>03:21:04</v>
      </c>
      <c r="BD418" s="43">
        <f t="shared" si="146"/>
        <v>70</v>
      </c>
      <c r="BE418" s="48">
        <f t="shared" si="147"/>
        <v>-82.583333333333329</v>
      </c>
      <c r="BF418" s="49">
        <f t="shared" si="148"/>
        <v>40.999999750000001</v>
      </c>
      <c r="BG418" s="43" t="str">
        <f t="shared" si="149"/>
        <v xml:space="preserve">GERARDO ALAMOS </v>
      </c>
      <c r="BH418" s="43" t="str">
        <f t="shared" si="150"/>
        <v>GERARDO ALAMOS  - TALENTO</v>
      </c>
      <c r="BI418" s="43" t="e">
        <f>VLOOKUP(BG418,Equipos!$A$2:$B$105,2,0)</f>
        <v>#N/A</v>
      </c>
      <c r="BJ418" s="43" t="str">
        <f t="shared" si="151"/>
        <v>01:58:29</v>
      </c>
      <c r="BK418" s="43" t="e">
        <f>VLOOKUP(BG418,'Base Jinetes FEI'!$M$5:$N$341,2,0)</f>
        <v>#N/A</v>
      </c>
      <c r="BL418" s="43" t="e">
        <f>VLOOKUP(BG418,'Base Jinetes FEI'!$M$5:$O$341,3,0)</f>
        <v>#N/A</v>
      </c>
      <c r="BN418" s="43">
        <f t="shared" si="152"/>
        <v>1</v>
      </c>
      <c r="BO418" s="43">
        <v>418</v>
      </c>
    </row>
    <row r="419" spans="1:67" ht="14.4" customHeight="1" x14ac:dyDescent="0.3">
      <c r="A419" s="43" t="str">
        <f t="shared" si="154"/>
        <v>EL CUADRO 19 I</v>
      </c>
      <c r="B419" s="43" t="str">
        <f t="shared" si="154"/>
        <v>NAC</v>
      </c>
      <c r="C419" s="43">
        <f t="shared" si="154"/>
        <v>40</v>
      </c>
      <c r="D419" s="43">
        <f t="shared" si="154"/>
        <v>41</v>
      </c>
      <c r="E419" s="43" t="str">
        <f t="shared" si="154"/>
        <v>AD</v>
      </c>
      <c r="F419" s="104" t="s">
        <v>443</v>
      </c>
      <c r="G419" s="105" t="s">
        <v>105</v>
      </c>
      <c r="H419" s="192" t="s">
        <v>96</v>
      </c>
      <c r="I419" s="192" t="s">
        <v>96</v>
      </c>
      <c r="J419" s="105"/>
      <c r="K419" s="107" t="s">
        <v>4992</v>
      </c>
      <c r="L419" s="105" t="s">
        <v>4993</v>
      </c>
      <c r="M419" s="105"/>
      <c r="N419" s="109" t="s">
        <v>4994</v>
      </c>
      <c r="O419" s="192"/>
      <c r="P419" s="192" t="s">
        <v>96</v>
      </c>
      <c r="Q419" s="192"/>
      <c r="R419" s="192" t="s">
        <v>96</v>
      </c>
      <c r="S419" s="105" t="s">
        <v>97</v>
      </c>
      <c r="T419" s="192" t="s">
        <v>96</v>
      </c>
      <c r="U419" s="192" t="s">
        <v>745</v>
      </c>
      <c r="V419" s="192" t="s">
        <v>4995</v>
      </c>
      <c r="W419" s="192" t="s">
        <v>4996</v>
      </c>
      <c r="X419" s="110" t="s">
        <v>4997</v>
      </c>
      <c r="Y419" s="110" t="s">
        <v>4998</v>
      </c>
      <c r="Z419" s="110" t="s">
        <v>4999</v>
      </c>
      <c r="AA419" s="105"/>
      <c r="AB419" s="105" t="s">
        <v>5000</v>
      </c>
      <c r="AC419" s="105" t="s">
        <v>5001</v>
      </c>
      <c r="AD419" s="105" t="s">
        <v>5002</v>
      </c>
      <c r="AE419" s="110" t="s">
        <v>4010</v>
      </c>
      <c r="AF419" s="110" t="s">
        <v>5003</v>
      </c>
      <c r="AG419" s="110" t="s">
        <v>5004</v>
      </c>
      <c r="AH419" s="105" t="s">
        <v>266</v>
      </c>
      <c r="AI419" s="105"/>
      <c r="AJ419" s="105"/>
      <c r="AK419" s="105"/>
      <c r="AL419" s="110"/>
      <c r="AM419" s="110"/>
      <c r="AN419" s="110"/>
      <c r="AO419" s="105"/>
      <c r="AP419" s="105"/>
      <c r="AQ419" s="105"/>
      <c r="AR419" s="105"/>
      <c r="AS419" s="110"/>
      <c r="AT419" s="110"/>
      <c r="AU419" s="110"/>
      <c r="AV419" s="105"/>
      <c r="AW419" s="105"/>
      <c r="AX419" s="192">
        <v>14.96</v>
      </c>
      <c r="AY419" s="192">
        <v>9869</v>
      </c>
      <c r="AZ419" s="47" t="str">
        <f t="shared" si="143"/>
        <v>NA</v>
      </c>
      <c r="BA419" s="47" t="str">
        <f t="shared" si="144"/>
        <v>40 AD</v>
      </c>
      <c r="BB419" s="43" t="str">
        <f t="shared" si="155"/>
        <v>NA</v>
      </c>
      <c r="BC419" s="43" t="str">
        <f t="shared" si="145"/>
        <v>NA</v>
      </c>
      <c r="BD419" s="43">
        <f t="shared" si="146"/>
        <v>0</v>
      </c>
      <c r="BE419" s="48" t="e">
        <f t="shared" si="147"/>
        <v>#VALUE!</v>
      </c>
      <c r="BF419" s="49">
        <f t="shared" si="148"/>
        <v>0</v>
      </c>
      <c r="BG419" s="43" t="str">
        <f t="shared" si="149"/>
        <v>JOSE TOMAS QUEZADA</v>
      </c>
      <c r="BH419" s="43" t="str">
        <f t="shared" si="150"/>
        <v>JOSE TOMAS QUEZADA - LOSTRI</v>
      </c>
      <c r="BI419" s="43" t="e">
        <f>VLOOKUP(BG419,Equipos!$A$2:$B$105,2,0)</f>
        <v>#N/A</v>
      </c>
      <c r="BJ419" s="43" t="str">
        <f t="shared" si="151"/>
        <v>01:58:29</v>
      </c>
      <c r="BK419" s="43" t="e">
        <f>VLOOKUP(BG419,'Base Jinetes FEI'!$M$5:$N$341,2,0)</f>
        <v>#N/A</v>
      </c>
      <c r="BL419" s="43" t="e">
        <f>VLOOKUP(BG419,'Base Jinetes FEI'!$M$5:$O$341,3,0)</f>
        <v>#N/A</v>
      </c>
      <c r="BN419" s="43">
        <f t="shared" si="152"/>
        <v>0</v>
      </c>
      <c r="BO419" s="43">
        <v>419</v>
      </c>
    </row>
    <row r="420" spans="1:67" ht="14.4" customHeight="1" x14ac:dyDescent="0.3">
      <c r="A420" s="43" t="str">
        <f t="shared" si="154"/>
        <v>EL CUADRO 19 I</v>
      </c>
      <c r="B420" s="43" t="str">
        <f t="shared" si="154"/>
        <v>NAC</v>
      </c>
      <c r="C420" s="43">
        <f t="shared" si="154"/>
        <v>40</v>
      </c>
      <c r="D420" s="43">
        <f t="shared" si="154"/>
        <v>41</v>
      </c>
      <c r="E420" s="43" t="str">
        <f t="shared" si="154"/>
        <v>AD</v>
      </c>
      <c r="F420" s="104" t="s">
        <v>444</v>
      </c>
      <c r="G420" s="105" t="s">
        <v>105</v>
      </c>
      <c r="H420" s="192" t="s">
        <v>96</v>
      </c>
      <c r="I420" s="192" t="s">
        <v>96</v>
      </c>
      <c r="J420" s="105"/>
      <c r="K420" s="107" t="s">
        <v>3989</v>
      </c>
      <c r="L420" s="105" t="s">
        <v>3990</v>
      </c>
      <c r="M420" s="105"/>
      <c r="N420" s="109" t="s">
        <v>3185</v>
      </c>
      <c r="O420" s="192"/>
      <c r="P420" s="192" t="s">
        <v>96</v>
      </c>
      <c r="Q420" s="192"/>
      <c r="R420" s="192" t="s">
        <v>96</v>
      </c>
      <c r="S420" s="105" t="s">
        <v>97</v>
      </c>
      <c r="T420" s="192" t="s">
        <v>96</v>
      </c>
      <c r="U420" s="192" t="s">
        <v>745</v>
      </c>
      <c r="V420" s="192" t="s">
        <v>5005</v>
      </c>
      <c r="W420" s="192" t="s">
        <v>5006</v>
      </c>
      <c r="X420" s="110" t="s">
        <v>540</v>
      </c>
      <c r="Y420" s="110" t="s">
        <v>618</v>
      </c>
      <c r="Z420" s="110" t="s">
        <v>5007</v>
      </c>
      <c r="AA420" s="105"/>
      <c r="AB420" s="105" t="s">
        <v>4040</v>
      </c>
      <c r="AC420" s="105" t="s">
        <v>96</v>
      </c>
      <c r="AD420" s="105" t="s">
        <v>96</v>
      </c>
      <c r="AE420" s="110" t="s">
        <v>96</v>
      </c>
      <c r="AF420" s="110" t="s">
        <v>96</v>
      </c>
      <c r="AG420" s="110" t="s">
        <v>96</v>
      </c>
      <c r="AH420" s="105" t="s">
        <v>272</v>
      </c>
      <c r="AI420" s="105"/>
      <c r="AJ420" s="105"/>
      <c r="AK420" s="105"/>
      <c r="AL420" s="110"/>
      <c r="AM420" s="110"/>
      <c r="AN420" s="110"/>
      <c r="AO420" s="105"/>
      <c r="AP420" s="105"/>
      <c r="AQ420" s="105"/>
      <c r="AR420" s="105"/>
      <c r="AS420" s="110"/>
      <c r="AT420" s="110"/>
      <c r="AU420" s="110"/>
      <c r="AV420" s="105"/>
      <c r="AW420" s="105"/>
      <c r="AX420" s="192">
        <v>16.850000000000001</v>
      </c>
      <c r="AY420" s="192">
        <v>4380</v>
      </c>
      <c r="AZ420" s="47" t="str">
        <f t="shared" si="143"/>
        <v>NA</v>
      </c>
      <c r="BA420" s="47" t="str">
        <f t="shared" si="144"/>
        <v>40 AD</v>
      </c>
      <c r="BB420" s="43" t="str">
        <f t="shared" si="155"/>
        <v>NA</v>
      </c>
      <c r="BC420" s="43" t="str">
        <f t="shared" si="145"/>
        <v>NA</v>
      </c>
      <c r="BD420" s="43">
        <f t="shared" si="146"/>
        <v>0</v>
      </c>
      <c r="BE420" s="48" t="e">
        <f t="shared" si="147"/>
        <v>#VALUE!</v>
      </c>
      <c r="BF420" s="49">
        <f t="shared" si="148"/>
        <v>0</v>
      </c>
      <c r="BG420" s="43" t="str">
        <f t="shared" si="149"/>
        <v>ESTEBAN  GALDAMES CASORZO</v>
      </c>
      <c r="BH420" s="43" t="str">
        <f t="shared" si="150"/>
        <v>ESTEBAN  GALDAMES CASORZO - KIMAL</v>
      </c>
      <c r="BI420" s="43" t="e">
        <f>VLOOKUP(BG420,Equipos!$A$2:$B$105,2,0)</f>
        <v>#N/A</v>
      </c>
      <c r="BJ420" s="43" t="str">
        <f t="shared" si="151"/>
        <v>01:58:29</v>
      </c>
      <c r="BK420" s="43" t="e">
        <f>VLOOKUP(BG420,'Base Jinetes FEI'!$M$5:$N$341,2,0)</f>
        <v>#N/A</v>
      </c>
      <c r="BL420" s="43" t="e">
        <f>VLOOKUP(BG420,'Base Jinetes FEI'!$M$5:$O$341,3,0)</f>
        <v>#N/A</v>
      </c>
      <c r="BN420" s="43">
        <f t="shared" si="152"/>
        <v>0</v>
      </c>
      <c r="BO420" s="43">
        <v>420</v>
      </c>
    </row>
    <row r="421" spans="1:67" ht="14.4" customHeight="1" x14ac:dyDescent="0.3">
      <c r="A421" s="43" t="str">
        <f t="shared" si="154"/>
        <v>EL CUADRO 19 I</v>
      </c>
      <c r="B421" s="43" t="str">
        <f t="shared" si="154"/>
        <v>NAC</v>
      </c>
      <c r="C421" s="43">
        <f t="shared" si="154"/>
        <v>40</v>
      </c>
      <c r="D421" s="43">
        <f t="shared" si="154"/>
        <v>41</v>
      </c>
      <c r="E421" s="43" t="str">
        <f t="shared" si="154"/>
        <v>AD</v>
      </c>
      <c r="F421" s="104" t="s">
        <v>5008</v>
      </c>
      <c r="G421" s="105" t="s">
        <v>105</v>
      </c>
      <c r="H421" s="192" t="s">
        <v>96</v>
      </c>
      <c r="I421" s="192" t="s">
        <v>96</v>
      </c>
      <c r="J421" s="105" t="s">
        <v>4005</v>
      </c>
      <c r="K421" s="136" t="s">
        <v>1026</v>
      </c>
      <c r="L421" s="137" t="s">
        <v>1027</v>
      </c>
      <c r="M421" s="105"/>
      <c r="N421" s="109" t="s">
        <v>3082</v>
      </c>
      <c r="O421" s="192"/>
      <c r="P421" s="192" t="s">
        <v>96</v>
      </c>
      <c r="Q421" s="192"/>
      <c r="R421" s="192" t="s">
        <v>96</v>
      </c>
      <c r="S421" s="105" t="s">
        <v>97</v>
      </c>
      <c r="T421" s="192" t="s">
        <v>96</v>
      </c>
      <c r="U421" s="192" t="s">
        <v>745</v>
      </c>
      <c r="V421" s="192" t="s">
        <v>5009</v>
      </c>
      <c r="W421" s="192" t="s">
        <v>5010</v>
      </c>
      <c r="X421" s="110" t="s">
        <v>5011</v>
      </c>
      <c r="Y421" s="110" t="s">
        <v>2950</v>
      </c>
      <c r="Z421" s="110" t="s">
        <v>5012</v>
      </c>
      <c r="AA421" s="105"/>
      <c r="AB421" s="105" t="s">
        <v>5013</v>
      </c>
      <c r="AC421" s="105" t="s">
        <v>96</v>
      </c>
      <c r="AD421" s="105" t="s">
        <v>96</v>
      </c>
      <c r="AE421" s="110" t="s">
        <v>96</v>
      </c>
      <c r="AF421" s="110" t="s">
        <v>96</v>
      </c>
      <c r="AG421" s="110" t="s">
        <v>96</v>
      </c>
      <c r="AH421" s="105" t="s">
        <v>163</v>
      </c>
      <c r="AI421" s="105"/>
      <c r="AJ421" s="105"/>
      <c r="AK421" s="105"/>
      <c r="AL421" s="110"/>
      <c r="AM421" s="110"/>
      <c r="AN421" s="110"/>
      <c r="AO421" s="105"/>
      <c r="AP421" s="105"/>
      <c r="AQ421" s="105"/>
      <c r="AR421" s="105"/>
      <c r="AS421" s="110"/>
      <c r="AT421" s="110"/>
      <c r="AU421" s="110"/>
      <c r="AV421" s="105"/>
      <c r="AW421" s="105"/>
      <c r="AX421" s="192">
        <v>11.98</v>
      </c>
      <c r="AY421" s="192">
        <v>6159</v>
      </c>
      <c r="AZ421" s="47" t="str">
        <f t="shared" si="143"/>
        <v>NA</v>
      </c>
      <c r="BA421" s="47" t="str">
        <f t="shared" si="144"/>
        <v>40 AD</v>
      </c>
      <c r="BB421" s="43" t="str">
        <f t="shared" si="155"/>
        <v>NA</v>
      </c>
      <c r="BC421" s="43" t="str">
        <f t="shared" si="145"/>
        <v>NA</v>
      </c>
      <c r="BD421" s="43">
        <f t="shared" si="146"/>
        <v>0</v>
      </c>
      <c r="BE421" s="48" t="e">
        <f t="shared" si="147"/>
        <v>#VALUE!</v>
      </c>
      <c r="BF421" s="49">
        <f t="shared" si="148"/>
        <v>0</v>
      </c>
      <c r="BG421" s="43" t="str">
        <f t="shared" si="149"/>
        <v>RENI  MULLER</v>
      </c>
      <c r="BH421" s="43" t="str">
        <f t="shared" si="150"/>
        <v>RENI  MULLER - KUFRA EL PANGUE</v>
      </c>
      <c r="BI421" s="43" t="str">
        <f>VLOOKUP(BG421,Equipos!$A$2:$B$105,2,0)</f>
        <v>KEHAILAN A</v>
      </c>
      <c r="BJ421" s="43" t="str">
        <f t="shared" si="151"/>
        <v>01:58:29</v>
      </c>
      <c r="BK421" s="43" t="e">
        <f>VLOOKUP(BG421,'Base Jinetes FEI'!$M$5:$N$341,2,0)</f>
        <v>#N/A</v>
      </c>
      <c r="BL421" s="43" t="e">
        <f>VLOOKUP(BG421,'Base Jinetes FEI'!$M$5:$O$341,3,0)</f>
        <v>#N/A</v>
      </c>
      <c r="BN421" s="43">
        <f t="shared" si="152"/>
        <v>0</v>
      </c>
      <c r="BO421" s="43">
        <v>421</v>
      </c>
    </row>
    <row r="422" spans="1:67" ht="14.4" customHeight="1" x14ac:dyDescent="0.3">
      <c r="A422" s="43" t="str">
        <f t="shared" si="154"/>
        <v>EL CUADRO 19 I</v>
      </c>
      <c r="B422" s="43" t="str">
        <f t="shared" si="154"/>
        <v>NAC</v>
      </c>
      <c r="C422" s="43">
        <f t="shared" si="154"/>
        <v>40</v>
      </c>
      <c r="D422" s="43">
        <f t="shared" si="154"/>
        <v>41</v>
      </c>
      <c r="E422" s="43" t="str">
        <f t="shared" si="154"/>
        <v>AD</v>
      </c>
      <c r="F422" s="104" t="s">
        <v>5014</v>
      </c>
      <c r="G422" s="105" t="s">
        <v>105</v>
      </c>
      <c r="H422" s="192" t="s">
        <v>96</v>
      </c>
      <c r="I422" s="192" t="s">
        <v>96</v>
      </c>
      <c r="J422" s="105"/>
      <c r="K422" s="107" t="s">
        <v>3034</v>
      </c>
      <c r="L422" s="105" t="s">
        <v>3035</v>
      </c>
      <c r="M422" s="105"/>
      <c r="N422" s="109" t="s">
        <v>65</v>
      </c>
      <c r="O422" s="192"/>
      <c r="P422" s="192" t="s">
        <v>96</v>
      </c>
      <c r="Q422" s="192"/>
      <c r="R422" s="192" t="s">
        <v>96</v>
      </c>
      <c r="S422" s="105" t="s">
        <v>97</v>
      </c>
      <c r="T422" s="192" t="s">
        <v>96</v>
      </c>
      <c r="U422" s="192" t="s">
        <v>745</v>
      </c>
      <c r="V422" s="192" t="s">
        <v>5015</v>
      </c>
      <c r="W422" s="192" t="s">
        <v>5016</v>
      </c>
      <c r="X422" s="110" t="s">
        <v>1126</v>
      </c>
      <c r="Y422" s="110" t="s">
        <v>5017</v>
      </c>
      <c r="Z422" s="110" t="s">
        <v>5018</v>
      </c>
      <c r="AA422" s="105"/>
      <c r="AB422" s="105" t="s">
        <v>5019</v>
      </c>
      <c r="AC422" s="105" t="s">
        <v>96</v>
      </c>
      <c r="AD422" s="105" t="s">
        <v>96</v>
      </c>
      <c r="AE422" s="110" t="s">
        <v>96</v>
      </c>
      <c r="AF422" s="110" t="s">
        <v>96</v>
      </c>
      <c r="AG422" s="110" t="s">
        <v>96</v>
      </c>
      <c r="AH422" s="105" t="s">
        <v>272</v>
      </c>
      <c r="AI422" s="105"/>
      <c r="AJ422" s="105"/>
      <c r="AK422" s="105"/>
      <c r="AL422" s="110"/>
      <c r="AM422" s="110"/>
      <c r="AN422" s="110"/>
      <c r="AO422" s="105"/>
      <c r="AP422" s="105"/>
      <c r="AQ422" s="105"/>
      <c r="AR422" s="105"/>
      <c r="AS422" s="110"/>
      <c r="AT422" s="110"/>
      <c r="AU422" s="110"/>
      <c r="AV422" s="105"/>
      <c r="AW422" s="105"/>
      <c r="AX422" s="192">
        <v>18.440000000000001</v>
      </c>
      <c r="AY422" s="192">
        <v>4003</v>
      </c>
      <c r="AZ422" s="47" t="str">
        <f t="shared" si="143"/>
        <v>NA</v>
      </c>
      <c r="BA422" s="47" t="str">
        <f t="shared" si="144"/>
        <v>40 AD</v>
      </c>
      <c r="BB422" s="43" t="str">
        <f t="shared" si="155"/>
        <v>NA</v>
      </c>
      <c r="BC422" s="43" t="str">
        <f t="shared" si="145"/>
        <v>NA</v>
      </c>
      <c r="BD422" s="43">
        <f t="shared" si="146"/>
        <v>0</v>
      </c>
      <c r="BE422" s="48" t="e">
        <f t="shared" si="147"/>
        <v>#VALUE!</v>
      </c>
      <c r="BF422" s="49">
        <f t="shared" si="148"/>
        <v>0</v>
      </c>
      <c r="BG422" s="43" t="str">
        <f t="shared" si="149"/>
        <v>GUILLERMO  TORO TASSARA</v>
      </c>
      <c r="BH422" s="43" t="str">
        <f t="shared" si="150"/>
        <v>GUILLERMO  TORO TASSARA - ROBLE</v>
      </c>
      <c r="BI422" s="43" t="e">
        <f>VLOOKUP(BG422,Equipos!$A$2:$B$105,2,0)</f>
        <v>#N/A</v>
      </c>
      <c r="BJ422" s="43" t="str">
        <f t="shared" si="151"/>
        <v>01:58:29</v>
      </c>
      <c r="BK422" s="43" t="e">
        <f>VLOOKUP(BG422,'Base Jinetes FEI'!$M$5:$N$341,2,0)</f>
        <v>#N/A</v>
      </c>
      <c r="BL422" s="43" t="e">
        <f>VLOOKUP(BG422,'Base Jinetes FEI'!$M$5:$O$341,3,0)</f>
        <v>#N/A</v>
      </c>
      <c r="BN422" s="43">
        <f t="shared" si="152"/>
        <v>0</v>
      </c>
      <c r="BO422" s="43">
        <v>422</v>
      </c>
    </row>
    <row r="423" spans="1:67" ht="14.4" customHeight="1" x14ac:dyDescent="0.3">
      <c r="A423" s="43" t="str">
        <f t="shared" si="154"/>
        <v>EL CUADRO 19 I</v>
      </c>
      <c r="B423" s="43" t="str">
        <f t="shared" si="154"/>
        <v>NAC</v>
      </c>
      <c r="C423" s="43">
        <f t="shared" si="154"/>
        <v>40</v>
      </c>
      <c r="D423" s="43">
        <f t="shared" si="154"/>
        <v>41</v>
      </c>
      <c r="E423" s="43" t="str">
        <f t="shared" si="154"/>
        <v>AD</v>
      </c>
      <c r="F423" s="104" t="s">
        <v>5020</v>
      </c>
      <c r="G423" s="105" t="s">
        <v>105</v>
      </c>
      <c r="H423" s="192" t="s">
        <v>96</v>
      </c>
      <c r="I423" s="192" t="s">
        <v>96</v>
      </c>
      <c r="J423" s="105"/>
      <c r="K423" s="107" t="s">
        <v>2002</v>
      </c>
      <c r="L423" s="105" t="s">
        <v>2003</v>
      </c>
      <c r="M423" s="105"/>
      <c r="N423" s="109" t="s">
        <v>5021</v>
      </c>
      <c r="O423" s="192"/>
      <c r="P423" s="192" t="s">
        <v>96</v>
      </c>
      <c r="Q423" s="192"/>
      <c r="R423" s="192" t="s">
        <v>96</v>
      </c>
      <c r="S423" s="105" t="s">
        <v>97</v>
      </c>
      <c r="T423" s="192" t="s">
        <v>96</v>
      </c>
      <c r="U423" s="192" t="s">
        <v>745</v>
      </c>
      <c r="V423" s="192" t="s">
        <v>5022</v>
      </c>
      <c r="W423" s="192" t="s">
        <v>5023</v>
      </c>
      <c r="X423" s="110" t="s">
        <v>5024</v>
      </c>
      <c r="Y423" s="110" t="s">
        <v>5025</v>
      </c>
      <c r="Z423" s="110" t="s">
        <v>5026</v>
      </c>
      <c r="AA423" s="105" t="s">
        <v>272</v>
      </c>
      <c r="AB423" s="105"/>
      <c r="AC423" s="105"/>
      <c r="AD423" s="105"/>
      <c r="AE423" s="110"/>
      <c r="AF423" s="110"/>
      <c r="AG423" s="110"/>
      <c r="AH423" s="105"/>
      <c r="AI423" s="105"/>
      <c r="AJ423" s="105"/>
      <c r="AK423" s="105"/>
      <c r="AL423" s="110"/>
      <c r="AM423" s="110"/>
      <c r="AN423" s="110"/>
      <c r="AO423" s="105"/>
      <c r="AP423" s="105"/>
      <c r="AQ423" s="105"/>
      <c r="AR423" s="105"/>
      <c r="AS423" s="110"/>
      <c r="AT423" s="110"/>
      <c r="AU423" s="110"/>
      <c r="AV423" s="105"/>
      <c r="AW423" s="105"/>
      <c r="AX423" s="192">
        <v>22.04</v>
      </c>
      <c r="AY423" s="192">
        <v>3349</v>
      </c>
      <c r="AZ423" s="47" t="str">
        <f t="shared" si="143"/>
        <v>NA</v>
      </c>
      <c r="BA423" s="47" t="str">
        <f t="shared" si="144"/>
        <v>40 AD</v>
      </c>
      <c r="BB423" s="43" t="str">
        <f t="shared" si="155"/>
        <v>NA</v>
      </c>
      <c r="BC423" s="43" t="str">
        <f t="shared" si="145"/>
        <v>NA</v>
      </c>
      <c r="BD423" s="43">
        <f t="shared" si="146"/>
        <v>0</v>
      </c>
      <c r="BE423" s="48" t="e">
        <f t="shared" si="147"/>
        <v>#VALUE!</v>
      </c>
      <c r="BF423" s="49">
        <f t="shared" si="148"/>
        <v>0</v>
      </c>
      <c r="BG423" s="43" t="str">
        <f t="shared" si="149"/>
        <v>JOSEFA AGUILERA</v>
      </c>
      <c r="BH423" s="43" t="str">
        <f t="shared" si="150"/>
        <v>JOSEFA AGUILERA - SEEHLAH AL JAMAAL</v>
      </c>
      <c r="BI423" s="43" t="str">
        <f>VLOOKUP(BG423,Equipos!$A$2:$B$105,2,0)</f>
        <v>RINCONADA B</v>
      </c>
      <c r="BJ423" s="43" t="str">
        <f t="shared" si="151"/>
        <v>01:58:29</v>
      </c>
      <c r="BK423" s="43" t="e">
        <f>VLOOKUP(BG423,'Base Jinetes FEI'!$M$5:$N$341,2,0)</f>
        <v>#N/A</v>
      </c>
      <c r="BL423" s="43" t="e">
        <f>VLOOKUP(BG423,'Base Jinetes FEI'!$M$5:$O$341,3,0)</f>
        <v>#N/A</v>
      </c>
      <c r="BN423" s="43">
        <f t="shared" si="152"/>
        <v>0</v>
      </c>
      <c r="BO423" s="43">
        <v>423</v>
      </c>
    </row>
    <row r="424" spans="1:67" ht="14.4" customHeight="1" x14ac:dyDescent="0.3">
      <c r="A424" s="43" t="str">
        <f t="shared" si="154"/>
        <v>EL CUADRO 19 I</v>
      </c>
      <c r="B424" s="43" t="str">
        <f t="shared" si="154"/>
        <v>NAC</v>
      </c>
      <c r="C424" s="43">
        <f t="shared" si="154"/>
        <v>40</v>
      </c>
      <c r="D424" s="43">
        <f t="shared" si="154"/>
        <v>41</v>
      </c>
      <c r="E424" s="43" t="str">
        <f t="shared" si="154"/>
        <v>AD</v>
      </c>
      <c r="F424" s="104" t="s">
        <v>5027</v>
      </c>
      <c r="G424" s="105" t="s">
        <v>105</v>
      </c>
      <c r="H424" s="192" t="s">
        <v>96</v>
      </c>
      <c r="I424" s="192" t="s">
        <v>96</v>
      </c>
      <c r="J424" s="105"/>
      <c r="K424" s="107" t="s">
        <v>5028</v>
      </c>
      <c r="L424" s="105" t="s">
        <v>5029</v>
      </c>
      <c r="M424" s="105"/>
      <c r="N424" s="109" t="s">
        <v>5030</v>
      </c>
      <c r="O424" s="192"/>
      <c r="P424" s="192" t="s">
        <v>96</v>
      </c>
      <c r="Q424" s="192"/>
      <c r="R424" s="192" t="s">
        <v>96</v>
      </c>
      <c r="S424" s="105" t="s">
        <v>97</v>
      </c>
      <c r="T424" s="192" t="s">
        <v>96</v>
      </c>
      <c r="U424" s="192" t="s">
        <v>745</v>
      </c>
      <c r="V424" s="192" t="s">
        <v>5031</v>
      </c>
      <c r="W424" s="192" t="s">
        <v>5032</v>
      </c>
      <c r="X424" s="110" t="s">
        <v>5033</v>
      </c>
      <c r="Y424" s="110" t="s">
        <v>3822</v>
      </c>
      <c r="Z424" s="110" t="s">
        <v>5034</v>
      </c>
      <c r="AA424" s="105" t="s">
        <v>272</v>
      </c>
      <c r="AB424" s="105"/>
      <c r="AC424" s="105"/>
      <c r="AD424" s="105"/>
      <c r="AE424" s="110"/>
      <c r="AF424" s="110"/>
      <c r="AG424" s="110"/>
      <c r="AH424" s="105"/>
      <c r="AI424" s="105"/>
      <c r="AJ424" s="105"/>
      <c r="AK424" s="105"/>
      <c r="AL424" s="110"/>
      <c r="AM424" s="110"/>
      <c r="AN424" s="110"/>
      <c r="AO424" s="105"/>
      <c r="AP424" s="105"/>
      <c r="AQ424" s="105"/>
      <c r="AR424" s="105"/>
      <c r="AS424" s="110"/>
      <c r="AT424" s="110"/>
      <c r="AU424" s="110"/>
      <c r="AV424" s="105"/>
      <c r="AW424" s="105"/>
      <c r="AX424" s="192">
        <v>16.100000000000001</v>
      </c>
      <c r="AY424" s="192">
        <v>4584</v>
      </c>
      <c r="AZ424" s="47" t="str">
        <f t="shared" si="143"/>
        <v>NA</v>
      </c>
      <c r="BA424" s="47" t="str">
        <f t="shared" si="144"/>
        <v>40 AD</v>
      </c>
      <c r="BB424" s="43" t="str">
        <f t="shared" si="155"/>
        <v>NA</v>
      </c>
      <c r="BC424" s="43" t="str">
        <f t="shared" si="145"/>
        <v>NA</v>
      </c>
      <c r="BD424" s="43">
        <f t="shared" si="146"/>
        <v>0</v>
      </c>
      <c r="BE424" s="48" t="e">
        <f t="shared" si="147"/>
        <v>#VALUE!</v>
      </c>
      <c r="BF424" s="49">
        <f t="shared" si="148"/>
        <v>0</v>
      </c>
      <c r="BG424" s="43" t="str">
        <f t="shared" si="149"/>
        <v>DIEGO  QUEZADA BASCUÑAN</v>
      </c>
      <c r="BH424" s="43" t="str">
        <f t="shared" si="150"/>
        <v>DIEGO  QUEZADA BASCUÑAN - SELKAN</v>
      </c>
      <c r="BI424" s="43" t="e">
        <f>VLOOKUP(BG424,Equipos!$A$2:$B$105,2,0)</f>
        <v>#N/A</v>
      </c>
      <c r="BJ424" s="43" t="str">
        <f t="shared" si="151"/>
        <v>01:58:29</v>
      </c>
      <c r="BK424" s="43" t="e">
        <f>VLOOKUP(BG424,'Base Jinetes FEI'!$M$5:$N$341,2,0)</f>
        <v>#N/A</v>
      </c>
      <c r="BL424" s="43" t="e">
        <f>VLOOKUP(BG424,'Base Jinetes FEI'!$M$5:$O$341,3,0)</f>
        <v>#N/A</v>
      </c>
      <c r="BN424" s="43">
        <f t="shared" si="152"/>
        <v>0</v>
      </c>
      <c r="BO424" s="43">
        <v>424</v>
      </c>
    </row>
    <row r="425" spans="1:67" ht="14.4" customHeight="1" x14ac:dyDescent="0.3">
      <c r="A425" s="43" t="str">
        <f t="shared" si="154"/>
        <v>EL CUADRO 19 I</v>
      </c>
      <c r="B425" s="43" t="str">
        <f t="shared" si="154"/>
        <v>NAC</v>
      </c>
      <c r="C425" s="43">
        <f t="shared" si="154"/>
        <v>40</v>
      </c>
      <c r="D425" s="43">
        <f t="shared" si="154"/>
        <v>41</v>
      </c>
      <c r="E425" s="43" t="str">
        <f t="shared" si="154"/>
        <v>AD</v>
      </c>
      <c r="F425" s="104" t="s">
        <v>5035</v>
      </c>
      <c r="G425" s="105" t="s">
        <v>105</v>
      </c>
      <c r="H425" s="192" t="s">
        <v>96</v>
      </c>
      <c r="I425" s="192" t="s">
        <v>96</v>
      </c>
      <c r="J425" s="105" t="s">
        <v>1992</v>
      </c>
      <c r="K425" s="107" t="s">
        <v>1011</v>
      </c>
      <c r="L425" s="105" t="s">
        <v>438</v>
      </c>
      <c r="M425" s="105"/>
      <c r="N425" s="109" t="s">
        <v>1993</v>
      </c>
      <c r="O425" s="192"/>
      <c r="P425" s="192" t="s">
        <v>96</v>
      </c>
      <c r="Q425" s="192"/>
      <c r="R425" s="192" t="s">
        <v>96</v>
      </c>
      <c r="S425" s="105" t="s">
        <v>97</v>
      </c>
      <c r="T425" s="192" t="s">
        <v>96</v>
      </c>
      <c r="U425" s="192" t="s">
        <v>745</v>
      </c>
      <c r="V425" s="192" t="s">
        <v>3701</v>
      </c>
      <c r="W425" s="192" t="s">
        <v>5036</v>
      </c>
      <c r="X425" s="110" t="s">
        <v>5037</v>
      </c>
      <c r="Y425" s="110" t="s">
        <v>257</v>
      </c>
      <c r="Z425" s="110" t="s">
        <v>5038</v>
      </c>
      <c r="AA425" s="105" t="s">
        <v>266</v>
      </c>
      <c r="AB425" s="105"/>
      <c r="AC425" s="105"/>
      <c r="AD425" s="105"/>
      <c r="AE425" s="110"/>
      <c r="AF425" s="110"/>
      <c r="AG425" s="110"/>
      <c r="AH425" s="105"/>
      <c r="AI425" s="105"/>
      <c r="AJ425" s="105"/>
      <c r="AK425" s="105"/>
      <c r="AL425" s="110"/>
      <c r="AM425" s="110"/>
      <c r="AN425" s="110"/>
      <c r="AO425" s="105"/>
      <c r="AP425" s="105"/>
      <c r="AQ425" s="105"/>
      <c r="AR425" s="105"/>
      <c r="AS425" s="110"/>
      <c r="AT425" s="110"/>
      <c r="AU425" s="110"/>
      <c r="AV425" s="105"/>
      <c r="AW425" s="105"/>
      <c r="AX425" s="192">
        <v>13.66</v>
      </c>
      <c r="AY425" s="192">
        <v>5402</v>
      </c>
      <c r="AZ425" s="47" t="str">
        <f t="shared" si="143"/>
        <v>NA</v>
      </c>
      <c r="BA425" s="47" t="str">
        <f t="shared" si="144"/>
        <v>40 AD</v>
      </c>
      <c r="BB425" s="43" t="str">
        <f t="shared" si="155"/>
        <v>NA</v>
      </c>
      <c r="BC425" s="43" t="str">
        <f t="shared" si="145"/>
        <v>NA</v>
      </c>
      <c r="BD425" s="43">
        <f t="shared" si="146"/>
        <v>0</v>
      </c>
      <c r="BE425" s="48" t="e">
        <f t="shared" si="147"/>
        <v>#VALUE!</v>
      </c>
      <c r="BF425" s="49">
        <f t="shared" si="148"/>
        <v>0</v>
      </c>
      <c r="BG425" s="43" t="str">
        <f t="shared" si="149"/>
        <v>FRANCESCA GIOIA MANSILLA</v>
      </c>
      <c r="BH425" s="43" t="str">
        <f t="shared" si="150"/>
        <v>FRANCESCA GIOIA MANSILLA - SHARAV</v>
      </c>
      <c r="BI425" s="43" t="str">
        <f>VLOOKUP(BG425,Equipos!$A$2:$B$105,2,0)</f>
        <v>RINCONADA A</v>
      </c>
      <c r="BJ425" s="43" t="str">
        <f t="shared" si="151"/>
        <v>01:58:29</v>
      </c>
      <c r="BK425" s="43" t="e">
        <f>VLOOKUP(BG425,'Base Jinetes FEI'!$M$5:$N$341,2,0)</f>
        <v>#N/A</v>
      </c>
      <c r="BL425" s="43" t="e">
        <f>VLOOKUP(BG425,'Base Jinetes FEI'!$M$5:$O$341,3,0)</f>
        <v>#N/A</v>
      </c>
      <c r="BN425" s="43">
        <f t="shared" si="152"/>
        <v>0</v>
      </c>
      <c r="BO425" s="43">
        <v>425</v>
      </c>
    </row>
    <row r="426" spans="1:67" ht="14.4" customHeight="1" x14ac:dyDescent="0.3">
      <c r="A426" s="43" t="str">
        <f t="shared" si="154"/>
        <v>EL CUADRO 19 I</v>
      </c>
      <c r="B426" s="43" t="str">
        <f t="shared" si="154"/>
        <v>NAC</v>
      </c>
      <c r="C426" s="43">
        <f t="shared" si="154"/>
        <v>40</v>
      </c>
      <c r="D426" s="43">
        <f t="shared" si="154"/>
        <v>41</v>
      </c>
      <c r="E426" s="43" t="str">
        <f t="shared" si="154"/>
        <v>AD</v>
      </c>
      <c r="F426" s="104" t="s">
        <v>5039</v>
      </c>
      <c r="G426" s="105" t="s">
        <v>105</v>
      </c>
      <c r="H426" s="192" t="s">
        <v>96</v>
      </c>
      <c r="I426" s="192" t="s">
        <v>96</v>
      </c>
      <c r="J426" s="105"/>
      <c r="K426" s="107" t="s">
        <v>157</v>
      </c>
      <c r="L426" s="105" t="s">
        <v>449</v>
      </c>
      <c r="M426" s="105"/>
      <c r="N426" s="109" t="s">
        <v>749</v>
      </c>
      <c r="O426" s="192"/>
      <c r="P426" s="192" t="s">
        <v>96</v>
      </c>
      <c r="Q426" s="192"/>
      <c r="R426" s="192" t="s">
        <v>96</v>
      </c>
      <c r="S426" s="105" t="s">
        <v>97</v>
      </c>
      <c r="T426" s="192" t="s">
        <v>96</v>
      </c>
      <c r="U426" s="192" t="s">
        <v>745</v>
      </c>
      <c r="V426" s="192" t="s">
        <v>2004</v>
      </c>
      <c r="W426" s="192" t="s">
        <v>5040</v>
      </c>
      <c r="X426" s="110" t="s">
        <v>5041</v>
      </c>
      <c r="Y426" s="110" t="s">
        <v>5042</v>
      </c>
      <c r="Z426" s="110" t="s">
        <v>2432</v>
      </c>
      <c r="AA426" s="105" t="s">
        <v>163</v>
      </c>
      <c r="AB426" s="105"/>
      <c r="AC426" s="105"/>
      <c r="AD426" s="105"/>
      <c r="AE426" s="110"/>
      <c r="AF426" s="110"/>
      <c r="AG426" s="110"/>
      <c r="AH426" s="105"/>
      <c r="AI426" s="105"/>
      <c r="AJ426" s="105"/>
      <c r="AK426" s="105"/>
      <c r="AL426" s="110"/>
      <c r="AM426" s="110"/>
      <c r="AN426" s="110"/>
      <c r="AO426" s="105"/>
      <c r="AP426" s="105"/>
      <c r="AQ426" s="105"/>
      <c r="AR426" s="105"/>
      <c r="AS426" s="110"/>
      <c r="AT426" s="110"/>
      <c r="AU426" s="110"/>
      <c r="AV426" s="105"/>
      <c r="AW426" s="105"/>
      <c r="AX426" s="192">
        <v>10.75</v>
      </c>
      <c r="AY426" s="192">
        <v>6863</v>
      </c>
      <c r="AZ426" s="47" t="str">
        <f t="shared" si="143"/>
        <v>NA</v>
      </c>
      <c r="BA426" s="47" t="str">
        <f t="shared" si="144"/>
        <v>40 AD</v>
      </c>
      <c r="BB426" s="43" t="str">
        <f t="shared" si="155"/>
        <v>NA</v>
      </c>
      <c r="BC426" s="43" t="str">
        <f t="shared" si="145"/>
        <v>NA</v>
      </c>
      <c r="BD426" s="43">
        <f t="shared" si="146"/>
        <v>0</v>
      </c>
      <c r="BE426" s="48" t="e">
        <f t="shared" si="147"/>
        <v>#VALUE!</v>
      </c>
      <c r="BF426" s="49">
        <f t="shared" si="148"/>
        <v>0</v>
      </c>
      <c r="BG426" s="43" t="str">
        <f t="shared" si="149"/>
        <v>CLAUDIO SEPULVEDA EGAÑA</v>
      </c>
      <c r="BH426" s="43" t="str">
        <f t="shared" si="150"/>
        <v>CLAUDIO SEPULVEDA EGAÑA - PANTANAL</v>
      </c>
      <c r="BI426" s="43" t="e">
        <f>VLOOKUP(BG426,Equipos!$A$2:$B$105,2,0)</f>
        <v>#N/A</v>
      </c>
      <c r="BJ426" s="43" t="str">
        <f t="shared" si="151"/>
        <v>01:58:29</v>
      </c>
      <c r="BK426" s="43" t="e">
        <f>VLOOKUP(BG426,'Base Jinetes FEI'!$M$5:$N$341,2,0)</f>
        <v>#N/A</v>
      </c>
      <c r="BL426" s="43" t="e">
        <f>VLOOKUP(BG426,'Base Jinetes FEI'!$M$5:$O$341,3,0)</f>
        <v>#N/A</v>
      </c>
      <c r="BN426" s="43">
        <f t="shared" si="152"/>
        <v>0</v>
      </c>
      <c r="BO426" s="43">
        <v>426</v>
      </c>
    </row>
    <row r="427" spans="1:67" ht="14.4" customHeight="1" x14ac:dyDescent="0.3">
      <c r="A427" s="43" t="str">
        <f t="shared" si="154"/>
        <v>EL CUADRO 19 I</v>
      </c>
      <c r="B427" s="43" t="str">
        <f t="shared" si="154"/>
        <v>NAC</v>
      </c>
      <c r="C427" s="43">
        <f t="shared" si="154"/>
        <v>40</v>
      </c>
      <c r="D427" s="43">
        <f t="shared" si="154"/>
        <v>41</v>
      </c>
      <c r="E427" s="43" t="str">
        <f t="shared" si="154"/>
        <v>AD</v>
      </c>
      <c r="F427" s="104" t="s">
        <v>5043</v>
      </c>
      <c r="G427" s="105" t="s">
        <v>105</v>
      </c>
      <c r="H427" s="192" t="s">
        <v>96</v>
      </c>
      <c r="I427" s="192" t="s">
        <v>96</v>
      </c>
      <c r="J427" s="105"/>
      <c r="K427" s="107" t="s">
        <v>5044</v>
      </c>
      <c r="L427" s="105" t="s">
        <v>5045</v>
      </c>
      <c r="M427" s="105"/>
      <c r="N427" s="109" t="s">
        <v>5046</v>
      </c>
      <c r="O427" s="192"/>
      <c r="P427" s="192" t="s">
        <v>96</v>
      </c>
      <c r="Q427" s="192"/>
      <c r="R427" s="192" t="s">
        <v>96</v>
      </c>
      <c r="S427" s="105" t="s">
        <v>97</v>
      </c>
      <c r="T427" s="192" t="s">
        <v>96</v>
      </c>
      <c r="U427" s="192" t="s">
        <v>745</v>
      </c>
      <c r="V427" s="192" t="s">
        <v>96</v>
      </c>
      <c r="W427" s="192" t="s">
        <v>96</v>
      </c>
      <c r="X427" s="110" t="s">
        <v>96</v>
      </c>
      <c r="Y427" s="110" t="s">
        <v>96</v>
      </c>
      <c r="Z427" s="110" t="s">
        <v>96</v>
      </c>
      <c r="AA427" s="105" t="s">
        <v>184</v>
      </c>
      <c r="AB427" s="105"/>
      <c r="AC427" s="105"/>
      <c r="AD427" s="105"/>
      <c r="AE427" s="110"/>
      <c r="AF427" s="110"/>
      <c r="AG427" s="110"/>
      <c r="AH427" s="105"/>
      <c r="AI427" s="105"/>
      <c r="AJ427" s="105"/>
      <c r="AK427" s="105"/>
      <c r="AL427" s="110"/>
      <c r="AM427" s="110"/>
      <c r="AN427" s="110"/>
      <c r="AO427" s="105"/>
      <c r="AP427" s="105"/>
      <c r="AQ427" s="105"/>
      <c r="AR427" s="105"/>
      <c r="AS427" s="110"/>
      <c r="AT427" s="110"/>
      <c r="AU427" s="110"/>
      <c r="AV427" s="105"/>
      <c r="AW427" s="105"/>
      <c r="AX427" s="192"/>
      <c r="AY427" s="192"/>
      <c r="AZ427" s="47" t="str">
        <f t="shared" si="143"/>
        <v>NA</v>
      </c>
      <c r="BA427" s="47" t="str">
        <f t="shared" si="144"/>
        <v>40 AD</v>
      </c>
      <c r="BB427" s="43" t="str">
        <f t="shared" si="155"/>
        <v>NA</v>
      </c>
      <c r="BC427" s="43" t="str">
        <f t="shared" si="145"/>
        <v>NA</v>
      </c>
      <c r="BD427" s="43">
        <f t="shared" si="146"/>
        <v>0</v>
      </c>
      <c r="BE427" s="48" t="e">
        <f t="shared" si="147"/>
        <v>#VALUE!</v>
      </c>
      <c r="BF427" s="49">
        <f t="shared" si="148"/>
        <v>0</v>
      </c>
      <c r="BG427" s="43" t="str">
        <f t="shared" si="149"/>
        <v>TANJA WEBER</v>
      </c>
      <c r="BH427" s="43" t="str">
        <f t="shared" si="150"/>
        <v>TANJA WEBER - ESPERANZA</v>
      </c>
      <c r="BI427" s="43" t="e">
        <f>VLOOKUP(BG427,Equipos!$A$2:$B$105,2,0)</f>
        <v>#N/A</v>
      </c>
      <c r="BJ427" s="43" t="str">
        <f t="shared" si="151"/>
        <v>01:58:29</v>
      </c>
      <c r="BK427" s="43" t="e">
        <f>VLOOKUP(BG427,'Base Jinetes FEI'!$M$5:$N$341,2,0)</f>
        <v>#N/A</v>
      </c>
      <c r="BL427" s="43" t="e">
        <f>VLOOKUP(BG427,'Base Jinetes FEI'!$M$5:$O$341,3,0)</f>
        <v>#N/A</v>
      </c>
      <c r="BN427" s="43">
        <f t="shared" si="152"/>
        <v>0</v>
      </c>
      <c r="BO427" s="43">
        <v>427</v>
      </c>
    </row>
    <row r="428" spans="1:67" ht="14.4" customHeight="1" x14ac:dyDescent="0.3">
      <c r="A428" s="43" t="str">
        <f t="shared" si="154"/>
        <v>EL CUADRO 19 I</v>
      </c>
      <c r="B428" s="43" t="str">
        <f t="shared" si="154"/>
        <v>NAC</v>
      </c>
      <c r="C428" s="43">
        <f t="shared" si="154"/>
        <v>40</v>
      </c>
      <c r="D428" s="43">
        <f t="shared" si="154"/>
        <v>41</v>
      </c>
      <c r="E428" s="43" t="str">
        <f t="shared" si="154"/>
        <v>AD</v>
      </c>
      <c r="F428" s="104" t="s">
        <v>5047</v>
      </c>
      <c r="G428" s="105" t="s">
        <v>105</v>
      </c>
      <c r="H428" s="192" t="s">
        <v>96</v>
      </c>
      <c r="I428" s="192" t="s">
        <v>96</v>
      </c>
      <c r="J428" s="105"/>
      <c r="K428" s="107" t="s">
        <v>1854</v>
      </c>
      <c r="L428" s="105" t="s">
        <v>1855</v>
      </c>
      <c r="M428" s="105"/>
      <c r="N428" s="109" t="s">
        <v>1856</v>
      </c>
      <c r="O428" s="192"/>
      <c r="P428" s="192" t="s">
        <v>96</v>
      </c>
      <c r="Q428" s="192"/>
      <c r="R428" s="192" t="s">
        <v>96</v>
      </c>
      <c r="S428" s="105" t="s">
        <v>97</v>
      </c>
      <c r="T428" s="192" t="s">
        <v>96</v>
      </c>
      <c r="U428" s="192" t="s">
        <v>745</v>
      </c>
      <c r="V428" s="192" t="s">
        <v>96</v>
      </c>
      <c r="W428" s="192" t="s">
        <v>96</v>
      </c>
      <c r="X428" s="110" t="s">
        <v>96</v>
      </c>
      <c r="Y428" s="110" t="s">
        <v>96</v>
      </c>
      <c r="Z428" s="110" t="s">
        <v>96</v>
      </c>
      <c r="AA428" s="105" t="s">
        <v>184</v>
      </c>
      <c r="AB428" s="105"/>
      <c r="AC428" s="105"/>
      <c r="AD428" s="105"/>
      <c r="AE428" s="110"/>
      <c r="AF428" s="110"/>
      <c r="AG428" s="110"/>
      <c r="AH428" s="105"/>
      <c r="AI428" s="105"/>
      <c r="AJ428" s="105"/>
      <c r="AK428" s="105"/>
      <c r="AL428" s="110"/>
      <c r="AM428" s="110"/>
      <c r="AN428" s="110"/>
      <c r="AO428" s="105"/>
      <c r="AP428" s="105"/>
      <c r="AQ428" s="105"/>
      <c r="AR428" s="105"/>
      <c r="AS428" s="110"/>
      <c r="AT428" s="110"/>
      <c r="AU428" s="110"/>
      <c r="AV428" s="105"/>
      <c r="AW428" s="105"/>
      <c r="AX428" s="192"/>
      <c r="AY428" s="192"/>
      <c r="AZ428" s="47" t="str">
        <f t="shared" si="143"/>
        <v>NA</v>
      </c>
      <c r="BA428" s="47" t="str">
        <f t="shared" si="144"/>
        <v>40 AD</v>
      </c>
      <c r="BB428" s="43" t="str">
        <f t="shared" si="155"/>
        <v>NA</v>
      </c>
      <c r="BC428" s="43" t="str">
        <f t="shared" si="145"/>
        <v>NA</v>
      </c>
      <c r="BD428" s="43">
        <f t="shared" si="146"/>
        <v>0</v>
      </c>
      <c r="BE428" s="48" t="e">
        <f t="shared" si="147"/>
        <v>#VALUE!</v>
      </c>
      <c r="BF428" s="49">
        <f t="shared" si="148"/>
        <v>0</v>
      </c>
      <c r="BG428" s="43" t="str">
        <f t="shared" si="149"/>
        <v>ADRIANA PANTOJA CONTRERAA</v>
      </c>
      <c r="BH428" s="43" t="str">
        <f t="shared" si="150"/>
        <v>ADRIANA PANTOJA CONTRERAA - KALUHA</v>
      </c>
      <c r="BI428" s="43" t="str">
        <f>VLOOKUP(BG428,Equipos!$A$2:$B$105,2,0)</f>
        <v>SANDEK 2</v>
      </c>
      <c r="BJ428" s="43" t="str">
        <f t="shared" si="151"/>
        <v>01:58:29</v>
      </c>
      <c r="BK428" s="43" t="e">
        <f>VLOOKUP(BG428,'Base Jinetes FEI'!$M$5:$N$341,2,0)</f>
        <v>#N/A</v>
      </c>
      <c r="BL428" s="43" t="e">
        <f>VLOOKUP(BG428,'Base Jinetes FEI'!$M$5:$O$341,3,0)</f>
        <v>#N/A</v>
      </c>
      <c r="BN428" s="43">
        <f t="shared" si="152"/>
        <v>0</v>
      </c>
      <c r="BO428" s="43">
        <v>428</v>
      </c>
    </row>
    <row r="429" spans="1:67" ht="14.4" customHeight="1" x14ac:dyDescent="0.3">
      <c r="A429" s="43" t="str">
        <f t="shared" si="154"/>
        <v>EL CUADRO 19 I</v>
      </c>
      <c r="B429" s="43" t="str">
        <f t="shared" si="154"/>
        <v>NAC</v>
      </c>
      <c r="C429" s="43">
        <f t="shared" si="154"/>
        <v>40</v>
      </c>
      <c r="D429" s="43">
        <f t="shared" si="154"/>
        <v>41</v>
      </c>
      <c r="E429" s="43" t="s">
        <v>52</v>
      </c>
      <c r="F429" s="104" t="s">
        <v>106</v>
      </c>
      <c r="G429" s="105" t="s">
        <v>95</v>
      </c>
      <c r="H429" s="192" t="s">
        <v>96</v>
      </c>
      <c r="I429" s="192" t="s">
        <v>96</v>
      </c>
      <c r="J429" s="105"/>
      <c r="K429" s="107" t="s">
        <v>164</v>
      </c>
      <c r="L429" s="105" t="s">
        <v>116</v>
      </c>
      <c r="M429" s="105"/>
      <c r="N429" s="109" t="s">
        <v>317</v>
      </c>
      <c r="O429" s="192"/>
      <c r="P429" s="192" t="s">
        <v>96</v>
      </c>
      <c r="Q429" s="192"/>
      <c r="R429" s="192" t="s">
        <v>96</v>
      </c>
      <c r="S429" s="105" t="s">
        <v>97</v>
      </c>
      <c r="T429" s="192" t="s">
        <v>96</v>
      </c>
      <c r="U429" s="192" t="s">
        <v>5048</v>
      </c>
      <c r="V429" s="192" t="s">
        <v>5049</v>
      </c>
      <c r="W429" s="192" t="s">
        <v>5050</v>
      </c>
      <c r="X429" s="110" t="s">
        <v>3499</v>
      </c>
      <c r="Y429" s="110" t="s">
        <v>3814</v>
      </c>
      <c r="Z429" s="110" t="s">
        <v>5051</v>
      </c>
      <c r="AA429" s="105"/>
      <c r="AB429" s="105" t="s">
        <v>5052</v>
      </c>
      <c r="AC429" s="105" t="s">
        <v>5053</v>
      </c>
      <c r="AD429" s="105" t="s">
        <v>5054</v>
      </c>
      <c r="AE429" s="110" t="s">
        <v>247</v>
      </c>
      <c r="AF429" s="110" t="s">
        <v>3672</v>
      </c>
      <c r="AG429" s="110" t="s">
        <v>5055</v>
      </c>
      <c r="AH429" s="105"/>
      <c r="AI429" s="105"/>
      <c r="AJ429" s="105"/>
      <c r="AK429" s="105"/>
      <c r="AL429" s="110"/>
      <c r="AM429" s="110"/>
      <c r="AN429" s="110"/>
      <c r="AO429" s="105"/>
      <c r="AP429" s="105"/>
      <c r="AQ429" s="105"/>
      <c r="AR429" s="105"/>
      <c r="AS429" s="110"/>
      <c r="AT429" s="110"/>
      <c r="AU429" s="110"/>
      <c r="AV429" s="105"/>
      <c r="AW429" s="105"/>
      <c r="AX429" s="192">
        <v>14.6</v>
      </c>
      <c r="AY429" s="192">
        <v>10110</v>
      </c>
      <c r="AZ429" s="47">
        <f t="shared" si="143"/>
        <v>10110</v>
      </c>
      <c r="BA429" s="47" t="str">
        <f t="shared" si="144"/>
        <v>40 YR</v>
      </c>
      <c r="BB429" s="43">
        <f t="shared" si="155"/>
        <v>17</v>
      </c>
      <c r="BC429" s="43" t="str">
        <f t="shared" si="145"/>
        <v>02:48:30</v>
      </c>
      <c r="BD429" s="43">
        <f t="shared" si="146"/>
        <v>120</v>
      </c>
      <c r="BE429" s="48">
        <f t="shared" si="147"/>
        <v>-50.016666666666666</v>
      </c>
      <c r="BF429" s="49">
        <f t="shared" si="148"/>
        <v>110.98333333333333</v>
      </c>
      <c r="BG429" s="43" t="str">
        <f t="shared" si="149"/>
        <v>FLORENCIA HIRMAS VALDERRAMA</v>
      </c>
      <c r="BH429" s="43" t="str">
        <f t="shared" si="150"/>
        <v>FLORENCIA HIRMAS VALDERRAMA - NAHLA</v>
      </c>
      <c r="BI429" s="43" t="e">
        <f>VLOOKUP(BG429,Equipos!$A$2:$B$105,2,0)</f>
        <v>#N/A</v>
      </c>
      <c r="BJ429" s="43" t="str">
        <f t="shared" si="151"/>
        <v>01:58:29</v>
      </c>
      <c r="BK429" s="43" t="e">
        <f>VLOOKUP(BG429,'Base Jinetes FEI'!$M$5:$N$341,2,0)</f>
        <v>#N/A</v>
      </c>
      <c r="BL429" s="43" t="e">
        <f>VLOOKUP(BG429,'Base Jinetes FEI'!$M$5:$O$341,3,0)</f>
        <v>#N/A</v>
      </c>
      <c r="BN429" s="43">
        <f t="shared" si="152"/>
        <v>1</v>
      </c>
      <c r="BO429" s="43">
        <v>429</v>
      </c>
    </row>
    <row r="430" spans="1:67" ht="14.4" customHeight="1" x14ac:dyDescent="0.3">
      <c r="A430" s="43" t="str">
        <f t="shared" si="154"/>
        <v>EL CUADRO 19 I</v>
      </c>
      <c r="B430" s="43" t="str">
        <f t="shared" si="154"/>
        <v>NAC</v>
      </c>
      <c r="C430" s="43">
        <f t="shared" si="154"/>
        <v>40</v>
      </c>
      <c r="D430" s="43">
        <f t="shared" si="154"/>
        <v>41</v>
      </c>
      <c r="E430" s="43" t="str">
        <f t="shared" si="154"/>
        <v>YR</v>
      </c>
      <c r="F430" s="104" t="s">
        <v>107</v>
      </c>
      <c r="G430" s="105" t="s">
        <v>95</v>
      </c>
      <c r="H430" s="192" t="s">
        <v>96</v>
      </c>
      <c r="I430" s="192" t="s">
        <v>96</v>
      </c>
      <c r="J430" s="105"/>
      <c r="K430" s="108" t="s">
        <v>4027</v>
      </c>
      <c r="L430" s="105" t="s">
        <v>5056</v>
      </c>
      <c r="M430" s="105"/>
      <c r="N430" s="109" t="s">
        <v>1984</v>
      </c>
      <c r="O430" s="192"/>
      <c r="P430" s="192" t="s">
        <v>96</v>
      </c>
      <c r="Q430" s="192"/>
      <c r="R430" s="192" t="s">
        <v>96</v>
      </c>
      <c r="S430" s="105" t="s">
        <v>97</v>
      </c>
      <c r="T430" s="192" t="s">
        <v>96</v>
      </c>
      <c r="U430" s="192" t="s">
        <v>5048</v>
      </c>
      <c r="V430" s="192" t="s">
        <v>5057</v>
      </c>
      <c r="W430" s="192" t="s">
        <v>5058</v>
      </c>
      <c r="X430" s="110" t="s">
        <v>3934</v>
      </c>
      <c r="Y430" s="110" t="s">
        <v>2938</v>
      </c>
      <c r="Z430" s="110" t="s">
        <v>5059</v>
      </c>
      <c r="AA430" s="105"/>
      <c r="AB430" s="105" t="s">
        <v>5060</v>
      </c>
      <c r="AC430" s="105" t="s">
        <v>5061</v>
      </c>
      <c r="AD430" s="105" t="s">
        <v>5062</v>
      </c>
      <c r="AE430" s="110" t="s">
        <v>309</v>
      </c>
      <c r="AF430" s="110" t="s">
        <v>3921</v>
      </c>
      <c r="AG430" s="110" t="s">
        <v>5063</v>
      </c>
      <c r="AH430" s="105"/>
      <c r="AI430" s="105"/>
      <c r="AJ430" s="105"/>
      <c r="AK430" s="105"/>
      <c r="AL430" s="110"/>
      <c r="AM430" s="110"/>
      <c r="AN430" s="110"/>
      <c r="AO430" s="105"/>
      <c r="AP430" s="105"/>
      <c r="AQ430" s="105"/>
      <c r="AR430" s="105"/>
      <c r="AS430" s="110"/>
      <c r="AT430" s="110"/>
      <c r="AU430" s="110"/>
      <c r="AV430" s="105"/>
      <c r="AW430" s="105"/>
      <c r="AX430" s="192">
        <v>13.43</v>
      </c>
      <c r="AY430" s="192">
        <v>10991</v>
      </c>
      <c r="AZ430" s="47">
        <f t="shared" si="143"/>
        <v>10991</v>
      </c>
      <c r="BA430" s="47" t="str">
        <f t="shared" si="144"/>
        <v>40 YR</v>
      </c>
      <c r="BB430" s="43">
        <f t="shared" si="155"/>
        <v>22</v>
      </c>
      <c r="BC430" s="43" t="str">
        <f t="shared" si="145"/>
        <v>03:03:11</v>
      </c>
      <c r="BD430" s="43">
        <f t="shared" si="146"/>
        <v>95</v>
      </c>
      <c r="BE430" s="48">
        <f t="shared" si="147"/>
        <v>-64.7</v>
      </c>
      <c r="BF430" s="49">
        <f t="shared" si="148"/>
        <v>71.3</v>
      </c>
      <c r="BG430" s="43" t="str">
        <f t="shared" si="149"/>
        <v>ISIDORA SANCHEZ LAMOLIATTE</v>
      </c>
      <c r="BH430" s="43" t="str">
        <f t="shared" si="150"/>
        <v>ISIDORA SANCHEZ LAMOLIATTE - KALIMANTAN</v>
      </c>
      <c r="BI430" s="43" t="e">
        <f>VLOOKUP(BG430,Equipos!$A$2:$B$105,2,0)</f>
        <v>#N/A</v>
      </c>
      <c r="BJ430" s="43" t="str">
        <f t="shared" si="151"/>
        <v>01:58:29</v>
      </c>
      <c r="BK430" s="43" t="e">
        <f>VLOOKUP(BG430,'Base Jinetes FEI'!$M$5:$N$341,2,0)</f>
        <v>#N/A</v>
      </c>
      <c r="BL430" s="43" t="e">
        <f>VLOOKUP(BG430,'Base Jinetes FEI'!$M$5:$O$341,3,0)</f>
        <v>#N/A</v>
      </c>
      <c r="BN430" s="43">
        <f t="shared" si="152"/>
        <v>1</v>
      </c>
      <c r="BO430" s="43">
        <v>430</v>
      </c>
    </row>
    <row r="431" spans="1:67" ht="14.4" customHeight="1" x14ac:dyDescent="0.3">
      <c r="A431" s="43" t="str">
        <f t="shared" si="154"/>
        <v>EL CUADRO 19 I</v>
      </c>
      <c r="B431" s="43" t="str">
        <f t="shared" si="154"/>
        <v>NAC</v>
      </c>
      <c r="C431" s="43">
        <v>20</v>
      </c>
      <c r="D431" s="43">
        <v>20.5</v>
      </c>
      <c r="E431" s="43" t="s">
        <v>4066</v>
      </c>
      <c r="F431" s="104" t="s">
        <v>106</v>
      </c>
      <c r="G431" s="105" t="s">
        <v>95</v>
      </c>
      <c r="H431" s="192" t="s">
        <v>96</v>
      </c>
      <c r="I431" s="192" t="s">
        <v>96</v>
      </c>
      <c r="J431" s="105"/>
      <c r="K431" s="107" t="s">
        <v>5064</v>
      </c>
      <c r="L431" s="105" t="s">
        <v>5065</v>
      </c>
      <c r="M431" s="105" t="s">
        <v>5066</v>
      </c>
      <c r="N431" s="109" t="s">
        <v>5067</v>
      </c>
      <c r="O431" s="192"/>
      <c r="P431" s="192" t="s">
        <v>96</v>
      </c>
      <c r="Q431" s="192"/>
      <c r="R431" s="192" t="s">
        <v>96</v>
      </c>
      <c r="S431" s="105" t="s">
        <v>97</v>
      </c>
      <c r="T431" s="192" t="s">
        <v>96</v>
      </c>
      <c r="U431" s="192" t="s">
        <v>3173</v>
      </c>
      <c r="V431" s="192" t="s">
        <v>5068</v>
      </c>
      <c r="W431" s="192" t="s">
        <v>5069</v>
      </c>
      <c r="X431" s="110" t="s">
        <v>3647</v>
      </c>
      <c r="Y431" s="110" t="s">
        <v>4415</v>
      </c>
      <c r="Z431" s="110" t="s">
        <v>5070</v>
      </c>
      <c r="AA431" s="105"/>
      <c r="AB431" s="105"/>
      <c r="AC431" s="105"/>
      <c r="AD431" s="105"/>
      <c r="AE431" s="110"/>
      <c r="AF431" s="110"/>
      <c r="AG431" s="110"/>
      <c r="AH431" s="105"/>
      <c r="AI431" s="105"/>
      <c r="AJ431" s="105"/>
      <c r="AK431" s="105"/>
      <c r="AL431" s="110"/>
      <c r="AM431" s="110"/>
      <c r="AN431" s="110"/>
      <c r="AO431" s="105"/>
      <c r="AP431" s="105"/>
      <c r="AQ431" s="105"/>
      <c r="AR431" s="105"/>
      <c r="AS431" s="110"/>
      <c r="AT431" s="110"/>
      <c r="AU431" s="110"/>
      <c r="AV431" s="105"/>
      <c r="AW431" s="105"/>
      <c r="AX431" s="192">
        <v>16.600000000000001</v>
      </c>
      <c r="AY431" s="192">
        <v>4447</v>
      </c>
      <c r="AZ431" s="47">
        <f t="shared" si="143"/>
        <v>4447</v>
      </c>
      <c r="BA431" s="47" t="str">
        <f t="shared" si="144"/>
        <v>20 PR</v>
      </c>
      <c r="BB431" s="43">
        <f>IF(G431="R",RANK(AZ431,$AZ$431:$AZ$434,1), "NA")</f>
        <v>1</v>
      </c>
      <c r="BC431" s="43" t="str">
        <f t="shared" si="145"/>
        <v>01:14:07</v>
      </c>
      <c r="BD431" s="43">
        <f t="shared" si="146"/>
        <v>200</v>
      </c>
      <c r="BE431" s="48">
        <f t="shared" si="147"/>
        <v>0</v>
      </c>
      <c r="BF431" s="49">
        <f t="shared" si="148"/>
        <v>220.5</v>
      </c>
      <c r="BG431" s="43" t="str">
        <f t="shared" si="149"/>
        <v>KARIM VON MUHLENBROCK</v>
      </c>
      <c r="BH431" s="43" t="str">
        <f t="shared" si="150"/>
        <v>KARIM VON MUHLENBROCK - EMIR</v>
      </c>
      <c r="BI431" s="43" t="e">
        <f>VLOOKUP(BG431,Equipos!$A$2:$B$105,2,0)</f>
        <v>#N/A</v>
      </c>
      <c r="BJ431" s="43" t="str">
        <f t="shared" si="151"/>
        <v>01:14:07</v>
      </c>
      <c r="BK431" s="43" t="e">
        <f>VLOOKUP(BG431,'Base Jinetes FEI'!$M$5:$N$341,2,0)</f>
        <v>#N/A</v>
      </c>
      <c r="BL431" s="43" t="e">
        <f>VLOOKUP(BG431,'Base Jinetes FEI'!$M$5:$O$341,3,0)</f>
        <v>#N/A</v>
      </c>
      <c r="BN431" s="43">
        <f t="shared" si="152"/>
        <v>1</v>
      </c>
      <c r="BO431" s="43">
        <v>431</v>
      </c>
    </row>
    <row r="432" spans="1:67" ht="14.4" customHeight="1" x14ac:dyDescent="0.3">
      <c r="A432" s="43" t="str">
        <f t="shared" si="154"/>
        <v>EL CUADRO 19 I</v>
      </c>
      <c r="B432" s="43" t="str">
        <f t="shared" si="154"/>
        <v>NAC</v>
      </c>
      <c r="C432" s="43">
        <f t="shared" si="154"/>
        <v>20</v>
      </c>
      <c r="D432" s="43">
        <f t="shared" si="154"/>
        <v>20.5</v>
      </c>
      <c r="E432" s="43" t="str">
        <f t="shared" si="154"/>
        <v>PR</v>
      </c>
      <c r="F432" s="104" t="s">
        <v>107</v>
      </c>
      <c r="G432" s="105" t="s">
        <v>95</v>
      </c>
      <c r="H432" s="192" t="s">
        <v>96</v>
      </c>
      <c r="I432" s="192" t="s">
        <v>96</v>
      </c>
      <c r="J432" s="105"/>
      <c r="K432" s="108" t="s">
        <v>5071</v>
      </c>
      <c r="L432" s="105" t="s">
        <v>5072</v>
      </c>
      <c r="M432" s="105"/>
      <c r="N432" s="109" t="s">
        <v>5073</v>
      </c>
      <c r="O432" s="192"/>
      <c r="P432" s="192" t="s">
        <v>96</v>
      </c>
      <c r="Q432" s="192"/>
      <c r="R432" s="192" t="s">
        <v>96</v>
      </c>
      <c r="S432" s="105" t="s">
        <v>97</v>
      </c>
      <c r="T432" s="192" t="s">
        <v>96</v>
      </c>
      <c r="U432" s="192" t="s">
        <v>3173</v>
      </c>
      <c r="V432" s="192" t="s">
        <v>5074</v>
      </c>
      <c r="W432" s="192" t="s">
        <v>5075</v>
      </c>
      <c r="X432" s="110" t="s">
        <v>262</v>
      </c>
      <c r="Y432" s="110" t="s">
        <v>3814</v>
      </c>
      <c r="Z432" s="110" t="s">
        <v>1668</v>
      </c>
      <c r="AA432" s="105"/>
      <c r="AB432" s="105"/>
      <c r="AC432" s="105"/>
      <c r="AD432" s="105"/>
      <c r="AE432" s="110"/>
      <c r="AF432" s="110"/>
      <c r="AG432" s="110"/>
      <c r="AH432" s="105"/>
      <c r="AI432" s="105"/>
      <c r="AJ432" s="105"/>
      <c r="AK432" s="105"/>
      <c r="AL432" s="110"/>
      <c r="AM432" s="110"/>
      <c r="AN432" s="110"/>
      <c r="AO432" s="105"/>
      <c r="AP432" s="105"/>
      <c r="AQ432" s="105"/>
      <c r="AR432" s="105"/>
      <c r="AS432" s="110"/>
      <c r="AT432" s="110"/>
      <c r="AU432" s="110"/>
      <c r="AV432" s="105"/>
      <c r="AW432" s="105"/>
      <c r="AX432" s="192">
        <v>14.88</v>
      </c>
      <c r="AY432" s="192">
        <v>4958</v>
      </c>
      <c r="AZ432" s="47">
        <f t="shared" si="143"/>
        <v>4958</v>
      </c>
      <c r="BA432" s="47" t="str">
        <f t="shared" si="144"/>
        <v>20 PR</v>
      </c>
      <c r="BB432" s="43">
        <f t="shared" ref="BB432:BB434" si="156">IF(G432="R",RANK(AZ432,$AZ$431:$AZ$434,1), "NA")</f>
        <v>2</v>
      </c>
      <c r="BC432" s="43" t="str">
        <f t="shared" si="145"/>
        <v>01:22:38</v>
      </c>
      <c r="BD432" s="43">
        <f t="shared" si="146"/>
        <v>195</v>
      </c>
      <c r="BE432" s="48">
        <f t="shared" si="147"/>
        <v>-8.5166666666666675</v>
      </c>
      <c r="BF432" s="49">
        <f t="shared" si="148"/>
        <v>206.98333333333332</v>
      </c>
      <c r="BG432" s="43" t="str">
        <f t="shared" si="149"/>
        <v>TIKI LEA-PLAZA</v>
      </c>
      <c r="BH432" s="43" t="str">
        <f t="shared" si="150"/>
        <v>TIKI LEA-PLAZA - AMIRA</v>
      </c>
      <c r="BI432" s="43" t="e">
        <f>VLOOKUP(BG432,Equipos!$A$2:$B$105,2,0)</f>
        <v>#N/A</v>
      </c>
      <c r="BJ432" s="43" t="str">
        <f t="shared" si="151"/>
        <v>01:14:07</v>
      </c>
      <c r="BK432" s="43" t="e">
        <f>VLOOKUP(BG432,'Base Jinetes FEI'!$M$5:$N$341,2,0)</f>
        <v>#N/A</v>
      </c>
      <c r="BL432" s="43" t="e">
        <f>VLOOKUP(BG432,'Base Jinetes FEI'!$M$5:$O$341,3,0)</f>
        <v>#N/A</v>
      </c>
      <c r="BN432" s="43">
        <f t="shared" si="152"/>
        <v>1</v>
      </c>
      <c r="BO432" s="43">
        <v>432</v>
      </c>
    </row>
    <row r="433" spans="1:67" ht="14.4" customHeight="1" x14ac:dyDescent="0.3">
      <c r="A433" s="43" t="str">
        <f t="shared" si="154"/>
        <v>EL CUADRO 19 I</v>
      </c>
      <c r="B433" s="43" t="str">
        <f t="shared" si="154"/>
        <v>NAC</v>
      </c>
      <c r="C433" s="43">
        <f t="shared" si="154"/>
        <v>20</v>
      </c>
      <c r="D433" s="43">
        <f t="shared" si="154"/>
        <v>20.5</v>
      </c>
      <c r="E433" s="43" t="str">
        <f t="shared" si="154"/>
        <v>PR</v>
      </c>
      <c r="F433" s="104" t="s">
        <v>109</v>
      </c>
      <c r="G433" s="105" t="s">
        <v>95</v>
      </c>
      <c r="H433" s="192" t="s">
        <v>96</v>
      </c>
      <c r="I433" s="192" t="s">
        <v>96</v>
      </c>
      <c r="J433" s="105"/>
      <c r="K433" s="107" t="s">
        <v>5076</v>
      </c>
      <c r="L433" s="105" t="s">
        <v>5077</v>
      </c>
      <c r="M433" s="105"/>
      <c r="N433" s="109" t="s">
        <v>5078</v>
      </c>
      <c r="O433" s="192"/>
      <c r="P433" s="192" t="s">
        <v>96</v>
      </c>
      <c r="Q433" s="192"/>
      <c r="R433" s="192" t="s">
        <v>96</v>
      </c>
      <c r="S433" s="105" t="s">
        <v>97</v>
      </c>
      <c r="T433" s="192" t="s">
        <v>96</v>
      </c>
      <c r="U433" s="192" t="s">
        <v>3173</v>
      </c>
      <c r="V433" s="192" t="s">
        <v>5079</v>
      </c>
      <c r="W433" s="192" t="s">
        <v>5080</v>
      </c>
      <c r="X433" s="110" t="s">
        <v>5081</v>
      </c>
      <c r="Y433" s="110" t="s">
        <v>2755</v>
      </c>
      <c r="Z433" s="110" t="s">
        <v>5082</v>
      </c>
      <c r="AA433" s="105"/>
      <c r="AB433" s="105"/>
      <c r="AC433" s="105"/>
      <c r="AD433" s="105"/>
      <c r="AE433" s="110"/>
      <c r="AF433" s="110"/>
      <c r="AG433" s="110"/>
      <c r="AH433" s="105"/>
      <c r="AI433" s="105"/>
      <c r="AJ433" s="105"/>
      <c r="AK433" s="105"/>
      <c r="AL433" s="110"/>
      <c r="AM433" s="110"/>
      <c r="AN433" s="110"/>
      <c r="AO433" s="105"/>
      <c r="AP433" s="105"/>
      <c r="AQ433" s="105"/>
      <c r="AR433" s="105"/>
      <c r="AS433" s="110"/>
      <c r="AT433" s="110"/>
      <c r="AU433" s="110"/>
      <c r="AV433" s="105"/>
      <c r="AW433" s="105"/>
      <c r="AX433" s="192">
        <v>13.67</v>
      </c>
      <c r="AY433" s="192">
        <v>5400</v>
      </c>
      <c r="AZ433" s="47">
        <f t="shared" si="143"/>
        <v>5400</v>
      </c>
      <c r="BA433" s="47" t="str">
        <f t="shared" si="144"/>
        <v>20 PR</v>
      </c>
      <c r="BB433" s="43">
        <f t="shared" si="156"/>
        <v>3</v>
      </c>
      <c r="BC433" s="43" t="str">
        <f t="shared" si="145"/>
        <v>01:30:00</v>
      </c>
      <c r="BD433" s="43">
        <f t="shared" si="146"/>
        <v>190</v>
      </c>
      <c r="BE433" s="48">
        <f t="shared" si="147"/>
        <v>-15.883333333333333</v>
      </c>
      <c r="BF433" s="49">
        <f t="shared" si="148"/>
        <v>194.61666666666667</v>
      </c>
      <c r="BG433" s="43" t="str">
        <f t="shared" si="149"/>
        <v>INA LABBE</v>
      </c>
      <c r="BH433" s="43" t="str">
        <f t="shared" si="150"/>
        <v>INA LABBE - PALOMO</v>
      </c>
      <c r="BI433" s="43" t="e">
        <f>VLOOKUP(BG433,Equipos!$A$2:$B$105,2,0)</f>
        <v>#N/A</v>
      </c>
      <c r="BJ433" s="43" t="str">
        <f t="shared" si="151"/>
        <v>01:14:07</v>
      </c>
      <c r="BK433" s="43" t="e">
        <f>VLOOKUP(BG433,'Base Jinetes FEI'!$M$5:$N$341,2,0)</f>
        <v>#N/A</v>
      </c>
      <c r="BL433" s="43" t="e">
        <f>VLOOKUP(BG433,'Base Jinetes FEI'!$M$5:$O$341,3,0)</f>
        <v>#N/A</v>
      </c>
      <c r="BN433" s="43">
        <f t="shared" si="152"/>
        <v>1</v>
      </c>
      <c r="BO433" s="43">
        <v>433</v>
      </c>
    </row>
    <row r="434" spans="1:67" ht="14.4" customHeight="1" x14ac:dyDescent="0.3">
      <c r="A434" s="43" t="str">
        <f t="shared" si="154"/>
        <v>EL CUADRO 19 I</v>
      </c>
      <c r="B434" s="43" t="str">
        <f t="shared" si="154"/>
        <v>NAC</v>
      </c>
      <c r="C434" s="43">
        <f t="shared" si="154"/>
        <v>20</v>
      </c>
      <c r="D434" s="43">
        <f t="shared" si="154"/>
        <v>20.5</v>
      </c>
      <c r="E434" s="43" t="str">
        <f t="shared" si="154"/>
        <v>PR</v>
      </c>
      <c r="F434" s="104" t="s">
        <v>110</v>
      </c>
      <c r="G434" s="105" t="s">
        <v>105</v>
      </c>
      <c r="H434" s="192" t="s">
        <v>96</v>
      </c>
      <c r="I434" s="192" t="s">
        <v>96</v>
      </c>
      <c r="J434" s="105"/>
      <c r="K434" s="107" t="s">
        <v>5083</v>
      </c>
      <c r="L434" s="105" t="s">
        <v>5084</v>
      </c>
      <c r="M434" s="105"/>
      <c r="N434" s="109" t="s">
        <v>5085</v>
      </c>
      <c r="O434" s="192"/>
      <c r="P434" s="192" t="s">
        <v>96</v>
      </c>
      <c r="Q434" s="192"/>
      <c r="R434" s="192" t="s">
        <v>96</v>
      </c>
      <c r="S434" s="105" t="s">
        <v>97</v>
      </c>
      <c r="T434" s="192" t="s">
        <v>96</v>
      </c>
      <c r="U434" s="192" t="s">
        <v>3173</v>
      </c>
      <c r="V434" s="192" t="s">
        <v>5086</v>
      </c>
      <c r="W434" s="192" t="s">
        <v>5087</v>
      </c>
      <c r="X434" s="110" t="s">
        <v>825</v>
      </c>
      <c r="Y434" s="110" t="s">
        <v>600</v>
      </c>
      <c r="Z434" s="110" t="s">
        <v>5088</v>
      </c>
      <c r="AA434" s="105" t="s">
        <v>266</v>
      </c>
      <c r="AB434" s="105"/>
      <c r="AC434" s="105"/>
      <c r="AD434" s="105"/>
      <c r="AE434" s="110"/>
      <c r="AF434" s="110"/>
      <c r="AG434" s="110"/>
      <c r="AH434" s="105"/>
      <c r="AI434" s="105"/>
      <c r="AJ434" s="105"/>
      <c r="AK434" s="105"/>
      <c r="AL434" s="110"/>
      <c r="AM434" s="110"/>
      <c r="AN434" s="110"/>
      <c r="AO434" s="105"/>
      <c r="AP434" s="105"/>
      <c r="AQ434" s="105"/>
      <c r="AR434" s="105"/>
      <c r="AS434" s="110"/>
      <c r="AT434" s="110"/>
      <c r="AU434" s="110"/>
      <c r="AV434" s="105"/>
      <c r="AW434" s="105"/>
      <c r="AX434" s="192">
        <v>16.47</v>
      </c>
      <c r="AY434" s="192">
        <v>4481</v>
      </c>
      <c r="AZ434" s="47" t="str">
        <f t="shared" si="143"/>
        <v>NA</v>
      </c>
      <c r="BA434" s="47" t="str">
        <f t="shared" si="144"/>
        <v>20 PR</v>
      </c>
      <c r="BB434" s="43" t="str">
        <f t="shared" si="156"/>
        <v>NA</v>
      </c>
      <c r="BC434" s="43" t="str">
        <f t="shared" si="145"/>
        <v>NA</v>
      </c>
      <c r="BD434" s="43">
        <f t="shared" si="146"/>
        <v>0</v>
      </c>
      <c r="BE434" s="48" t="e">
        <f t="shared" si="147"/>
        <v>#VALUE!</v>
      </c>
      <c r="BF434" s="49">
        <f t="shared" si="148"/>
        <v>0</v>
      </c>
      <c r="BG434" s="43" t="str">
        <f t="shared" si="149"/>
        <v>ALEJANDRA  CALDERON</v>
      </c>
      <c r="BH434" s="43" t="str">
        <f t="shared" si="150"/>
        <v>ALEJANDRA  CALDERON - SILVER</v>
      </c>
      <c r="BI434" s="43" t="e">
        <f>VLOOKUP(BG434,Equipos!$A$2:$B$105,2,0)</f>
        <v>#N/A</v>
      </c>
      <c r="BJ434" s="43" t="str">
        <f t="shared" si="151"/>
        <v>01:14:07</v>
      </c>
      <c r="BK434" s="43" t="e">
        <f>VLOOKUP(BG434,'Base Jinetes FEI'!$M$5:$N$341,2,0)</f>
        <v>#N/A</v>
      </c>
      <c r="BL434" s="43" t="e">
        <f>VLOOKUP(BG434,'Base Jinetes FEI'!$M$5:$O$341,3,0)</f>
        <v>#N/A</v>
      </c>
      <c r="BN434" s="43">
        <f t="shared" si="152"/>
        <v>0</v>
      </c>
      <c r="BO434" s="43">
        <v>434</v>
      </c>
    </row>
    <row r="435" spans="1:67" ht="14.4" customHeight="1" x14ac:dyDescent="0.3">
      <c r="A435" s="43" t="s">
        <v>5246</v>
      </c>
      <c r="B435" s="43" t="s">
        <v>50</v>
      </c>
      <c r="C435" s="43">
        <v>120</v>
      </c>
      <c r="D435" s="43">
        <v>120</v>
      </c>
      <c r="E435" s="43" t="s">
        <v>51</v>
      </c>
      <c r="F435" s="192" t="s">
        <v>106</v>
      </c>
      <c r="G435" s="192" t="s">
        <v>95</v>
      </c>
      <c r="H435" s="192" t="s">
        <v>96</v>
      </c>
      <c r="I435" s="192" t="s">
        <v>96</v>
      </c>
      <c r="J435" s="192" t="s">
        <v>1065</v>
      </c>
      <c r="K435" s="192" t="s">
        <v>445</v>
      </c>
      <c r="L435" s="192" t="s">
        <v>342</v>
      </c>
      <c r="M435" s="192" t="s">
        <v>4394</v>
      </c>
      <c r="N435" s="192" t="s">
        <v>4395</v>
      </c>
      <c r="O435" s="192"/>
      <c r="P435" s="192" t="s">
        <v>96</v>
      </c>
      <c r="Q435" s="192"/>
      <c r="R435" s="192" t="s">
        <v>96</v>
      </c>
      <c r="S435" s="192" t="s">
        <v>97</v>
      </c>
      <c r="T435" s="192" t="s">
        <v>96</v>
      </c>
      <c r="U435" s="192" t="s">
        <v>904</v>
      </c>
      <c r="V435" s="192" t="s">
        <v>5247</v>
      </c>
      <c r="W435" s="192"/>
      <c r="X435" s="192" t="s">
        <v>4446</v>
      </c>
      <c r="Y435" s="192" t="s">
        <v>527</v>
      </c>
      <c r="Z435" s="192" t="s">
        <v>5248</v>
      </c>
      <c r="AA435" s="192"/>
      <c r="AB435" s="192" t="s">
        <v>3439</v>
      </c>
      <c r="AC435" s="192" t="s">
        <v>5249</v>
      </c>
      <c r="AD435" s="192" t="s">
        <v>4011</v>
      </c>
      <c r="AE435" s="192"/>
      <c r="AF435" s="192" t="s">
        <v>3412</v>
      </c>
      <c r="AG435" s="192" t="s">
        <v>5250</v>
      </c>
      <c r="AH435" s="192" t="s">
        <v>5251</v>
      </c>
      <c r="AI435" s="192"/>
      <c r="AJ435" s="192" t="s">
        <v>5252</v>
      </c>
      <c r="AK435" s="192"/>
      <c r="AL435" s="192"/>
      <c r="AM435" s="192"/>
      <c r="AN435" s="192"/>
      <c r="AO435" s="192"/>
      <c r="AP435" s="192"/>
      <c r="AQ435" s="192"/>
      <c r="AR435" s="192"/>
      <c r="AS435" s="192"/>
      <c r="AT435" s="192"/>
      <c r="AU435" s="192"/>
      <c r="AV435" s="235"/>
      <c r="AW435" s="192"/>
      <c r="AX435" s="192">
        <v>20.059999999999999</v>
      </c>
      <c r="AY435" s="192">
        <v>21538</v>
      </c>
      <c r="AZ435" s="47">
        <f t="shared" ref="AZ435:AZ498" si="157">IF(G435="R",AY435,"NA")</f>
        <v>21538</v>
      </c>
      <c r="BA435" s="47" t="str">
        <f t="shared" ref="BA435:BA498" si="158">IF(C435&lt;120,CONCATENATE(C435," ", E435),CONCATENATE("120/160"," ",E435))</f>
        <v>120/160 AD</v>
      </c>
      <c r="BB435" s="43">
        <f>IF(G435="R",RANK(AZ435,$AZ$435:$AZ$469,1), "NA")</f>
        <v>2</v>
      </c>
      <c r="BC435" s="43" t="str">
        <f t="shared" ref="BC435:BC498" si="159">IF(AZ435="NA","NA",TEXT(AZ435/24/60/60,"hh:mm:ss"))</f>
        <v>05:58:58</v>
      </c>
      <c r="BD435" s="43">
        <f t="shared" ref="BD435:BD498" si="160">IF(BB435="NA",0,205-BB435*5)</f>
        <v>195</v>
      </c>
      <c r="BE435" s="48">
        <f t="shared" ref="BE435:BE498" si="161">-(SECOND(BC435-BJ435)/60+MINUTE(BC435-BJ435)+HOUR(BC435-BJ435)*60)</f>
        <v>-15.05</v>
      </c>
      <c r="BF435" s="49">
        <f t="shared" ref="BF435:BF498" si="162">IF(BB435="NA",0,MAX(D435-0.00000001*F435,D435+BD435+BE435))</f>
        <v>299.95</v>
      </c>
      <c r="BG435" s="43" t="str">
        <f t="shared" ref="BG435:BG498" si="163">UPPER((CONCATENATE(K435," ",L435)))</f>
        <v>MARTIN GARCIA LAZO</v>
      </c>
      <c r="BH435" s="43" t="str">
        <f t="shared" ref="BH435:BH498" si="164">UPPER(CONCATENATE(BG435, " - ",N435))</f>
        <v>MARTIN GARCIA LAZO - CAL FLAMING DRAHK</v>
      </c>
      <c r="BI435" s="43" t="str">
        <f>VLOOKUP(BG435,Equipos!$A$2:$B$105,2,0)</f>
        <v>EL MOLINO A</v>
      </c>
      <c r="BJ435" s="43" t="str">
        <f t="shared" ref="BJ435:BJ455" si="165">BJ436</f>
        <v>05:43:55</v>
      </c>
      <c r="BK435" s="43" t="e">
        <f>VLOOKUP(BG435,'Base Jinetes FEI'!$M$5:$N$341,2,0)</f>
        <v>#N/A</v>
      </c>
      <c r="BL435" s="43" t="e">
        <f>VLOOKUP(BG435,'Base Jinetes FEI'!$M$5:$O$341,3,0)</f>
        <v>#N/A</v>
      </c>
      <c r="BN435" s="43">
        <f t="shared" ref="BN435:BN498" si="166">IF(BF435&gt;1,1,0)</f>
        <v>1</v>
      </c>
      <c r="BO435" s="43">
        <v>435</v>
      </c>
    </row>
    <row r="436" spans="1:67" ht="14.4" customHeight="1" x14ac:dyDescent="0.3">
      <c r="A436" s="43" t="str">
        <f t="shared" ref="A436:E436" si="167">A435</f>
        <v>EL CUADRO 19 II</v>
      </c>
      <c r="B436" s="43" t="str">
        <f t="shared" si="167"/>
        <v>FEI</v>
      </c>
      <c r="C436" s="43">
        <f t="shared" si="167"/>
        <v>120</v>
      </c>
      <c r="D436" s="43">
        <f t="shared" si="167"/>
        <v>120</v>
      </c>
      <c r="E436" s="43" t="str">
        <f t="shared" si="167"/>
        <v>AD</v>
      </c>
      <c r="F436" s="192" t="s">
        <v>107</v>
      </c>
      <c r="G436" s="192" t="s">
        <v>95</v>
      </c>
      <c r="H436" s="192" t="s">
        <v>96</v>
      </c>
      <c r="I436" s="192" t="s">
        <v>96</v>
      </c>
      <c r="J436" s="192" t="s">
        <v>1071</v>
      </c>
      <c r="K436" s="192" t="s">
        <v>2213</v>
      </c>
      <c r="L436" s="192" t="s">
        <v>135</v>
      </c>
      <c r="M436" s="192" t="s">
        <v>2230</v>
      </c>
      <c r="N436" s="192" t="s">
        <v>436</v>
      </c>
      <c r="O436" s="192"/>
      <c r="P436" s="192" t="s">
        <v>96</v>
      </c>
      <c r="Q436" s="192"/>
      <c r="R436" s="192" t="s">
        <v>96</v>
      </c>
      <c r="S436" s="192" t="s">
        <v>97</v>
      </c>
      <c r="T436" s="192" t="s">
        <v>96</v>
      </c>
      <c r="U436" s="192" t="s">
        <v>5253</v>
      </c>
      <c r="V436" s="192" t="s">
        <v>5254</v>
      </c>
      <c r="W436" s="192"/>
      <c r="X436" s="192" t="s">
        <v>1479</v>
      </c>
      <c r="Y436" s="192" t="s">
        <v>931</v>
      </c>
      <c r="Z436" s="192" t="s">
        <v>5255</v>
      </c>
      <c r="AA436" s="192"/>
      <c r="AB436" s="192" t="s">
        <v>1399</v>
      </c>
      <c r="AC436" s="192" t="s">
        <v>2604</v>
      </c>
      <c r="AD436" s="192" t="s">
        <v>5256</v>
      </c>
      <c r="AE436" s="192"/>
      <c r="AF436" s="192" t="s">
        <v>5257</v>
      </c>
      <c r="AG436" s="192" t="s">
        <v>3442</v>
      </c>
      <c r="AH436" s="192" t="s">
        <v>5258</v>
      </c>
      <c r="AI436" s="192"/>
      <c r="AJ436" s="192" t="s">
        <v>1251</v>
      </c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235"/>
      <c r="AW436" s="192"/>
      <c r="AX436" s="192">
        <v>19.52</v>
      </c>
      <c r="AY436" s="192">
        <v>22136</v>
      </c>
      <c r="AZ436" s="47">
        <f t="shared" si="157"/>
        <v>22136</v>
      </c>
      <c r="BA436" s="47" t="str">
        <f t="shared" si="158"/>
        <v>120/160 AD</v>
      </c>
      <c r="BB436" s="43">
        <f t="shared" ref="BB436:BB469" si="168">IF(G436="R",RANK(AZ436,$AZ$435:$AZ$469,1), "NA")</f>
        <v>3</v>
      </c>
      <c r="BC436" s="43" t="str">
        <f t="shared" si="159"/>
        <v>06:08:56</v>
      </c>
      <c r="BD436" s="43">
        <f t="shared" si="160"/>
        <v>190</v>
      </c>
      <c r="BE436" s="48">
        <f t="shared" si="161"/>
        <v>-25.016666666666666</v>
      </c>
      <c r="BF436" s="49">
        <f t="shared" si="162"/>
        <v>284.98333333333335</v>
      </c>
      <c r="BG436" s="43" t="str">
        <f t="shared" si="163"/>
        <v>MARCELA  COTO NIELSEN</v>
      </c>
      <c r="BH436" s="43" t="str">
        <f t="shared" si="164"/>
        <v>MARCELA  COTO NIELSEN - PY SORPRESIVO</v>
      </c>
      <c r="BI436" s="43" t="e">
        <f>VLOOKUP(BG436,Equipos!$A$2:$B$105,2,0)</f>
        <v>#N/A</v>
      </c>
      <c r="BJ436" s="43" t="str">
        <f t="shared" si="165"/>
        <v>05:43:55</v>
      </c>
      <c r="BK436" s="43" t="e">
        <f>VLOOKUP(BG436,'Base Jinetes FEI'!$M$5:$N$341,2,0)</f>
        <v>#N/A</v>
      </c>
      <c r="BL436" s="43" t="e">
        <f>VLOOKUP(BG436,'Base Jinetes FEI'!$M$5:$O$341,3,0)</f>
        <v>#N/A</v>
      </c>
      <c r="BN436" s="43">
        <f t="shared" si="166"/>
        <v>1</v>
      </c>
      <c r="BO436" s="43">
        <v>436</v>
      </c>
    </row>
    <row r="437" spans="1:67" ht="14.4" customHeight="1" x14ac:dyDescent="0.3">
      <c r="A437" s="43" t="str">
        <f t="shared" ref="A437:E437" si="169">A436</f>
        <v>EL CUADRO 19 II</v>
      </c>
      <c r="B437" s="43" t="str">
        <f t="shared" si="169"/>
        <v>FEI</v>
      </c>
      <c r="C437" s="43">
        <f t="shared" si="169"/>
        <v>120</v>
      </c>
      <c r="D437" s="43">
        <f t="shared" si="169"/>
        <v>120</v>
      </c>
      <c r="E437" s="43" t="str">
        <f t="shared" si="169"/>
        <v>AD</v>
      </c>
      <c r="F437" s="192" t="s">
        <v>109</v>
      </c>
      <c r="G437" s="192" t="s">
        <v>95</v>
      </c>
      <c r="H437" s="192" t="s">
        <v>96</v>
      </c>
      <c r="I437" s="192" t="s">
        <v>96</v>
      </c>
      <c r="J437" s="192"/>
      <c r="K437" s="192" t="s">
        <v>4508</v>
      </c>
      <c r="L437" s="192" t="s">
        <v>4509</v>
      </c>
      <c r="M437" s="192" t="s">
        <v>5259</v>
      </c>
      <c r="N437" s="192" t="s">
        <v>5260</v>
      </c>
      <c r="O437" s="192"/>
      <c r="P437" s="192" t="s">
        <v>96</v>
      </c>
      <c r="Q437" s="192"/>
      <c r="R437" s="192" t="s">
        <v>96</v>
      </c>
      <c r="S437" s="192" t="s">
        <v>97</v>
      </c>
      <c r="T437" s="192" t="s">
        <v>96</v>
      </c>
      <c r="U437" s="192" t="s">
        <v>663</v>
      </c>
      <c r="V437" s="192" t="s">
        <v>5261</v>
      </c>
      <c r="W437" s="192"/>
      <c r="X437" s="192" t="s">
        <v>5262</v>
      </c>
      <c r="Y437" s="192" t="s">
        <v>3849</v>
      </c>
      <c r="Z437" s="192" t="s">
        <v>5263</v>
      </c>
      <c r="AA437" s="192"/>
      <c r="AB437" s="192" t="s">
        <v>3340</v>
      </c>
      <c r="AC437" s="192" t="s">
        <v>5264</v>
      </c>
      <c r="AD437" s="192" t="s">
        <v>5265</v>
      </c>
      <c r="AE437" s="192"/>
      <c r="AF437" s="192" t="s">
        <v>5266</v>
      </c>
      <c r="AG437" s="192" t="s">
        <v>5267</v>
      </c>
      <c r="AH437" s="192" t="s">
        <v>5268</v>
      </c>
      <c r="AI437" s="192"/>
      <c r="AJ437" s="192" t="s">
        <v>5269</v>
      </c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235"/>
      <c r="AW437" s="192"/>
      <c r="AX437" s="192">
        <v>19.43</v>
      </c>
      <c r="AY437" s="192">
        <v>22232</v>
      </c>
      <c r="AZ437" s="47">
        <f t="shared" si="157"/>
        <v>22232</v>
      </c>
      <c r="BA437" s="47" t="str">
        <f t="shared" si="158"/>
        <v>120/160 AD</v>
      </c>
      <c r="BB437" s="43">
        <f t="shared" si="168"/>
        <v>4</v>
      </c>
      <c r="BC437" s="43" t="str">
        <f t="shared" si="159"/>
        <v>06:10:32</v>
      </c>
      <c r="BD437" s="43">
        <f t="shared" si="160"/>
        <v>185</v>
      </c>
      <c r="BE437" s="48">
        <f t="shared" si="161"/>
        <v>-26.616666666666667</v>
      </c>
      <c r="BF437" s="49">
        <f t="shared" si="162"/>
        <v>278.38333333333333</v>
      </c>
      <c r="BG437" s="43" t="str">
        <f t="shared" si="163"/>
        <v>EDUARDO BAEZA</v>
      </c>
      <c r="BH437" s="43" t="str">
        <f t="shared" si="164"/>
        <v>EDUARDO BAEZA - SHORTNEY BUMER</v>
      </c>
      <c r="BI437" s="43" t="e">
        <f>VLOOKUP(BG437,Equipos!$A$2:$B$105,2,0)</f>
        <v>#N/A</v>
      </c>
      <c r="BJ437" s="43" t="str">
        <f t="shared" si="165"/>
        <v>05:43:55</v>
      </c>
      <c r="BK437" s="43" t="e">
        <f>VLOOKUP(BG437,'Base Jinetes FEI'!$M$5:$N$341,2,0)</f>
        <v>#N/A</v>
      </c>
      <c r="BL437" s="43" t="e">
        <f>VLOOKUP(BG437,'Base Jinetes FEI'!$M$5:$O$341,3,0)</f>
        <v>#N/A</v>
      </c>
      <c r="BN437" s="43">
        <f t="shared" si="166"/>
        <v>1</v>
      </c>
      <c r="BO437" s="43">
        <v>437</v>
      </c>
    </row>
    <row r="438" spans="1:67" ht="14.4" customHeight="1" x14ac:dyDescent="0.3">
      <c r="A438" s="43" t="str">
        <f t="shared" ref="A438:E438" si="170">A437</f>
        <v>EL CUADRO 19 II</v>
      </c>
      <c r="B438" s="43" t="str">
        <f t="shared" si="170"/>
        <v>FEI</v>
      </c>
      <c r="C438" s="43">
        <f t="shared" si="170"/>
        <v>120</v>
      </c>
      <c r="D438" s="43">
        <f t="shared" si="170"/>
        <v>120</v>
      </c>
      <c r="E438" s="43" t="str">
        <f t="shared" si="170"/>
        <v>AD</v>
      </c>
      <c r="F438" s="192" t="s">
        <v>110</v>
      </c>
      <c r="G438" s="192" t="s">
        <v>95</v>
      </c>
      <c r="H438" s="192" t="s">
        <v>96</v>
      </c>
      <c r="I438" s="192" t="s">
        <v>96</v>
      </c>
      <c r="J438" s="192" t="s">
        <v>1066</v>
      </c>
      <c r="K438" s="192" t="s">
        <v>126</v>
      </c>
      <c r="L438" s="192" t="s">
        <v>127</v>
      </c>
      <c r="M438" s="192" t="s">
        <v>4293</v>
      </c>
      <c r="N438" s="192" t="s">
        <v>4294</v>
      </c>
      <c r="O438" s="192"/>
      <c r="P438" s="192" t="s">
        <v>96</v>
      </c>
      <c r="Q438" s="192"/>
      <c r="R438" s="192" t="s">
        <v>96</v>
      </c>
      <c r="S438" s="192" t="s">
        <v>97</v>
      </c>
      <c r="T438" s="192" t="s">
        <v>96</v>
      </c>
      <c r="U438" s="192" t="s">
        <v>1133</v>
      </c>
      <c r="V438" s="192" t="s">
        <v>5270</v>
      </c>
      <c r="W438" s="192"/>
      <c r="X438" s="192" t="s">
        <v>3340</v>
      </c>
      <c r="Y438" s="192" t="s">
        <v>631</v>
      </c>
      <c r="Z438" s="192" t="s">
        <v>5271</v>
      </c>
      <c r="AA438" s="192"/>
      <c r="AB438" s="192" t="s">
        <v>1360</v>
      </c>
      <c r="AC438" s="192" t="s">
        <v>2867</v>
      </c>
      <c r="AD438" s="192" t="s">
        <v>5272</v>
      </c>
      <c r="AE438" s="192"/>
      <c r="AF438" s="192" t="s">
        <v>5273</v>
      </c>
      <c r="AG438" s="192" t="s">
        <v>5274</v>
      </c>
      <c r="AH438" s="192" t="s">
        <v>5275</v>
      </c>
      <c r="AI438" s="192"/>
      <c r="AJ438" s="192" t="s">
        <v>5276</v>
      </c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235"/>
      <c r="AW438" s="192"/>
      <c r="AX438" s="192">
        <v>19.39</v>
      </c>
      <c r="AY438" s="192">
        <v>22280</v>
      </c>
      <c r="AZ438" s="47">
        <f t="shared" si="157"/>
        <v>22280</v>
      </c>
      <c r="BA438" s="47" t="str">
        <f t="shared" si="158"/>
        <v>120/160 AD</v>
      </c>
      <c r="BB438" s="43">
        <f t="shared" si="168"/>
        <v>5</v>
      </c>
      <c r="BC438" s="43" t="str">
        <f t="shared" si="159"/>
        <v>06:11:20</v>
      </c>
      <c r="BD438" s="43">
        <f t="shared" si="160"/>
        <v>180</v>
      </c>
      <c r="BE438" s="48">
        <f t="shared" si="161"/>
        <v>-27.416666666666668</v>
      </c>
      <c r="BF438" s="49">
        <f t="shared" si="162"/>
        <v>272.58333333333331</v>
      </c>
      <c r="BG438" s="43" t="str">
        <f t="shared" si="163"/>
        <v>MAXI WIMMER</v>
      </c>
      <c r="BH438" s="43" t="str">
        <f t="shared" si="164"/>
        <v>MAXI WIMMER - EO SALMA</v>
      </c>
      <c r="BI438" s="43" t="str">
        <f>VLOOKUP(BG438,Equipos!$A$2:$B$105,2,0)</f>
        <v>EL MOLINO A</v>
      </c>
      <c r="BJ438" s="43" t="str">
        <f t="shared" si="165"/>
        <v>05:43:55</v>
      </c>
      <c r="BK438" s="43" t="e">
        <f>VLOOKUP(BG438,'Base Jinetes FEI'!$M$5:$N$341,2,0)</f>
        <v>#N/A</v>
      </c>
      <c r="BL438" s="43" t="e">
        <f>VLOOKUP(BG438,'Base Jinetes FEI'!$M$5:$O$341,3,0)</f>
        <v>#N/A</v>
      </c>
      <c r="BN438" s="43">
        <f t="shared" si="166"/>
        <v>1</v>
      </c>
      <c r="BO438" s="43">
        <v>438</v>
      </c>
    </row>
    <row r="439" spans="1:67" ht="14.4" customHeight="1" x14ac:dyDescent="0.3">
      <c r="A439" s="43" t="str">
        <f t="shared" ref="A439:E439" si="171">A438</f>
        <v>EL CUADRO 19 II</v>
      </c>
      <c r="B439" s="43" t="str">
        <f t="shared" si="171"/>
        <v>FEI</v>
      </c>
      <c r="C439" s="43">
        <f t="shared" si="171"/>
        <v>120</v>
      </c>
      <c r="D439" s="43">
        <f t="shared" si="171"/>
        <v>120</v>
      </c>
      <c r="E439" s="43" t="str">
        <f t="shared" si="171"/>
        <v>AD</v>
      </c>
      <c r="F439" s="192" t="s">
        <v>117</v>
      </c>
      <c r="G439" s="192" t="s">
        <v>95</v>
      </c>
      <c r="H439" s="192" t="s">
        <v>96</v>
      </c>
      <c r="I439" s="192" t="s">
        <v>96</v>
      </c>
      <c r="J439" s="192" t="s">
        <v>1396</v>
      </c>
      <c r="K439" s="192" t="s">
        <v>162</v>
      </c>
      <c r="L439" s="192" t="s">
        <v>3369</v>
      </c>
      <c r="M439" s="192" t="s">
        <v>2373</v>
      </c>
      <c r="N439" s="192" t="s">
        <v>895</v>
      </c>
      <c r="O439" s="192"/>
      <c r="P439" s="192" t="s">
        <v>96</v>
      </c>
      <c r="Q439" s="192"/>
      <c r="R439" s="192" t="s">
        <v>96</v>
      </c>
      <c r="S439" s="192" t="s">
        <v>97</v>
      </c>
      <c r="T439" s="192" t="s">
        <v>96</v>
      </c>
      <c r="U439" s="192" t="s">
        <v>642</v>
      </c>
      <c r="V439" s="192" t="s">
        <v>2441</v>
      </c>
      <c r="W439" s="192"/>
      <c r="X439" s="192" t="s">
        <v>3338</v>
      </c>
      <c r="Y439" s="192" t="s">
        <v>599</v>
      </c>
      <c r="Z439" s="192" t="s">
        <v>3988</v>
      </c>
      <c r="AA439" s="192"/>
      <c r="AB439" s="192" t="s">
        <v>5277</v>
      </c>
      <c r="AC439" s="192" t="s">
        <v>2826</v>
      </c>
      <c r="AD439" s="192" t="s">
        <v>5278</v>
      </c>
      <c r="AE439" s="192"/>
      <c r="AF439" s="192" t="s">
        <v>1413</v>
      </c>
      <c r="AG439" s="192" t="s">
        <v>4272</v>
      </c>
      <c r="AH439" s="192" t="s">
        <v>5279</v>
      </c>
      <c r="AI439" s="192"/>
      <c r="AJ439" s="192" t="s">
        <v>5280</v>
      </c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235"/>
      <c r="AW439" s="192"/>
      <c r="AX439" s="192">
        <v>19.190000000000001</v>
      </c>
      <c r="AY439" s="192">
        <v>22511</v>
      </c>
      <c r="AZ439" s="47">
        <f t="shared" si="157"/>
        <v>22511</v>
      </c>
      <c r="BA439" s="47" t="str">
        <f t="shared" si="158"/>
        <v>120/160 AD</v>
      </c>
      <c r="BB439" s="43">
        <f t="shared" si="168"/>
        <v>6</v>
      </c>
      <c r="BC439" s="43" t="str">
        <f t="shared" si="159"/>
        <v>06:15:11</v>
      </c>
      <c r="BD439" s="43">
        <f t="shared" si="160"/>
        <v>175</v>
      </c>
      <c r="BE439" s="48">
        <f t="shared" si="161"/>
        <v>-31.266666666666666</v>
      </c>
      <c r="BF439" s="49">
        <f t="shared" si="162"/>
        <v>263.73333333333335</v>
      </c>
      <c r="BG439" s="43" t="str">
        <f t="shared" si="163"/>
        <v>FELIPE PERO DOMEYKO</v>
      </c>
      <c r="BH439" s="43" t="str">
        <f t="shared" si="164"/>
        <v>FELIPE PERO DOMEYKO - ALIA</v>
      </c>
      <c r="BI439" s="43" t="str">
        <f>VLOOKUP(BG439,Equipos!$A$2:$B$105,2,0)</f>
        <v>KEHAILAN A</v>
      </c>
      <c r="BJ439" s="43" t="str">
        <f t="shared" si="165"/>
        <v>05:43:55</v>
      </c>
      <c r="BK439" s="43" t="e">
        <f>VLOOKUP(BG439,'Base Jinetes FEI'!$M$5:$N$341,2,0)</f>
        <v>#N/A</v>
      </c>
      <c r="BL439" s="43" t="e">
        <f>VLOOKUP(BG439,'Base Jinetes FEI'!$M$5:$O$341,3,0)</f>
        <v>#N/A</v>
      </c>
      <c r="BN439" s="43">
        <f t="shared" si="166"/>
        <v>1</v>
      </c>
      <c r="BO439" s="43">
        <v>439</v>
      </c>
    </row>
    <row r="440" spans="1:67" ht="14.4" customHeight="1" x14ac:dyDescent="0.3">
      <c r="A440" s="43" t="str">
        <f t="shared" ref="A440:E440" si="172">A439</f>
        <v>EL CUADRO 19 II</v>
      </c>
      <c r="B440" s="43" t="str">
        <f t="shared" si="172"/>
        <v>FEI</v>
      </c>
      <c r="C440" s="43">
        <f t="shared" si="172"/>
        <v>120</v>
      </c>
      <c r="D440" s="43">
        <f t="shared" si="172"/>
        <v>120</v>
      </c>
      <c r="E440" s="43" t="str">
        <f t="shared" si="172"/>
        <v>AD</v>
      </c>
      <c r="F440" s="192" t="s">
        <v>122</v>
      </c>
      <c r="G440" s="192" t="s">
        <v>95</v>
      </c>
      <c r="H440" s="192" t="s">
        <v>96</v>
      </c>
      <c r="I440" s="192" t="s">
        <v>96</v>
      </c>
      <c r="J440" s="192" t="s">
        <v>1422</v>
      </c>
      <c r="K440" s="192" t="s">
        <v>138</v>
      </c>
      <c r="L440" s="192" t="s">
        <v>1423</v>
      </c>
      <c r="M440" s="192" t="s">
        <v>355</v>
      </c>
      <c r="N440" s="192" t="s">
        <v>356</v>
      </c>
      <c r="O440" s="192"/>
      <c r="P440" s="192" t="s">
        <v>96</v>
      </c>
      <c r="Q440" s="192"/>
      <c r="R440" s="192" t="s">
        <v>96</v>
      </c>
      <c r="S440" s="192" t="s">
        <v>97</v>
      </c>
      <c r="T440" s="192" t="s">
        <v>96</v>
      </c>
      <c r="U440" s="192" t="s">
        <v>4415</v>
      </c>
      <c r="V440" s="192" t="s">
        <v>5281</v>
      </c>
      <c r="W440" s="192"/>
      <c r="X440" s="192" t="s">
        <v>1235</v>
      </c>
      <c r="Y440" s="192" t="s">
        <v>4430</v>
      </c>
      <c r="Z440" s="192" t="s">
        <v>3927</v>
      </c>
      <c r="AA440" s="192"/>
      <c r="AB440" s="192" t="s">
        <v>5282</v>
      </c>
      <c r="AC440" s="192" t="s">
        <v>905</v>
      </c>
      <c r="AD440" s="192" t="s">
        <v>5283</v>
      </c>
      <c r="AE440" s="192"/>
      <c r="AF440" s="192" t="s">
        <v>3492</v>
      </c>
      <c r="AG440" s="192" t="s">
        <v>3652</v>
      </c>
      <c r="AH440" s="192" t="s">
        <v>5284</v>
      </c>
      <c r="AI440" s="192"/>
      <c r="AJ440" s="192" t="s">
        <v>5285</v>
      </c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235"/>
      <c r="AW440" s="192"/>
      <c r="AX440" s="192">
        <v>18.3</v>
      </c>
      <c r="AY440" s="192">
        <v>23605</v>
      </c>
      <c r="AZ440" s="47">
        <f t="shared" si="157"/>
        <v>23605</v>
      </c>
      <c r="BA440" s="47" t="str">
        <f t="shared" si="158"/>
        <v>120/160 AD</v>
      </c>
      <c r="BB440" s="43">
        <f t="shared" si="168"/>
        <v>10</v>
      </c>
      <c r="BC440" s="43" t="str">
        <f t="shared" si="159"/>
        <v>06:33:25</v>
      </c>
      <c r="BD440" s="43">
        <f t="shared" si="160"/>
        <v>155</v>
      </c>
      <c r="BE440" s="48">
        <f t="shared" si="161"/>
        <v>-49.5</v>
      </c>
      <c r="BF440" s="49">
        <f t="shared" si="162"/>
        <v>225.5</v>
      </c>
      <c r="BG440" s="43" t="str">
        <f t="shared" si="163"/>
        <v>CRISTOBAL BELTRAMIN</v>
      </c>
      <c r="BH440" s="43" t="str">
        <f t="shared" si="164"/>
        <v>CRISTOBAL BELTRAMIN - ATOMO</v>
      </c>
      <c r="BI440" s="43" t="e">
        <f>VLOOKUP(BG440,Equipos!$A$2:$B$105,2,0)</f>
        <v>#N/A</v>
      </c>
      <c r="BJ440" s="43" t="str">
        <f t="shared" si="165"/>
        <v>05:43:55</v>
      </c>
      <c r="BK440" s="43" t="e">
        <f>VLOOKUP(BG440,'Base Jinetes FEI'!$M$5:$N$341,2,0)</f>
        <v>#N/A</v>
      </c>
      <c r="BL440" s="43" t="e">
        <f>VLOOKUP(BG440,'Base Jinetes FEI'!$M$5:$O$341,3,0)</f>
        <v>#N/A</v>
      </c>
      <c r="BN440" s="43">
        <f t="shared" si="166"/>
        <v>1</v>
      </c>
      <c r="BO440" s="43">
        <v>440</v>
      </c>
    </row>
    <row r="441" spans="1:67" ht="14.4" customHeight="1" x14ac:dyDescent="0.3">
      <c r="A441" s="43" t="str">
        <f t="shared" ref="A441:E441" si="173">A440</f>
        <v>EL CUADRO 19 II</v>
      </c>
      <c r="B441" s="43" t="str">
        <f t="shared" si="173"/>
        <v>FEI</v>
      </c>
      <c r="C441" s="43">
        <f t="shared" si="173"/>
        <v>120</v>
      </c>
      <c r="D441" s="43">
        <f t="shared" si="173"/>
        <v>120</v>
      </c>
      <c r="E441" s="43" t="str">
        <f t="shared" si="173"/>
        <v>AD</v>
      </c>
      <c r="F441" s="192" t="s">
        <v>123</v>
      </c>
      <c r="G441" s="192" t="s">
        <v>95</v>
      </c>
      <c r="H441" s="192" t="s">
        <v>96</v>
      </c>
      <c r="I441" s="192" t="s">
        <v>96</v>
      </c>
      <c r="J441" s="192" t="s">
        <v>1128</v>
      </c>
      <c r="K441" s="192" t="s">
        <v>170</v>
      </c>
      <c r="L441" s="192" t="s">
        <v>1373</v>
      </c>
      <c r="M441" s="192" t="s">
        <v>2468</v>
      </c>
      <c r="N441" s="192" t="s">
        <v>2469</v>
      </c>
      <c r="O441" s="192"/>
      <c r="P441" s="192" t="s">
        <v>96</v>
      </c>
      <c r="Q441" s="192"/>
      <c r="R441" s="192" t="s">
        <v>96</v>
      </c>
      <c r="S441" s="192" t="s">
        <v>97</v>
      </c>
      <c r="T441" s="192" t="s">
        <v>96</v>
      </c>
      <c r="U441" s="192" t="s">
        <v>2803</v>
      </c>
      <c r="V441" s="192" t="s">
        <v>5286</v>
      </c>
      <c r="W441" s="192"/>
      <c r="X441" s="192" t="s">
        <v>1226</v>
      </c>
      <c r="Y441" s="192" t="s">
        <v>4548</v>
      </c>
      <c r="Z441" s="192" t="s">
        <v>5287</v>
      </c>
      <c r="AA441" s="192"/>
      <c r="AB441" s="192" t="s">
        <v>2385</v>
      </c>
      <c r="AC441" s="192" t="s">
        <v>3491</v>
      </c>
      <c r="AD441" s="192" t="s">
        <v>2503</v>
      </c>
      <c r="AE441" s="192"/>
      <c r="AF441" s="192" t="s">
        <v>5288</v>
      </c>
      <c r="AG441" s="192" t="s">
        <v>4553</v>
      </c>
      <c r="AH441" s="192" t="s">
        <v>5289</v>
      </c>
      <c r="AI441" s="192"/>
      <c r="AJ441" s="192" t="s">
        <v>3377</v>
      </c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235"/>
      <c r="AW441" s="192"/>
      <c r="AX441" s="192">
        <v>17.82</v>
      </c>
      <c r="AY441" s="192">
        <v>24248</v>
      </c>
      <c r="AZ441" s="47">
        <f t="shared" si="157"/>
        <v>24248</v>
      </c>
      <c r="BA441" s="47" t="str">
        <f t="shared" si="158"/>
        <v>120/160 AD</v>
      </c>
      <c r="BB441" s="43">
        <f t="shared" si="168"/>
        <v>13</v>
      </c>
      <c r="BC441" s="43" t="str">
        <f t="shared" si="159"/>
        <v>06:44:08</v>
      </c>
      <c r="BD441" s="43">
        <f t="shared" si="160"/>
        <v>140</v>
      </c>
      <c r="BE441" s="48">
        <f t="shared" si="161"/>
        <v>-60.216666666666669</v>
      </c>
      <c r="BF441" s="49">
        <f t="shared" si="162"/>
        <v>199.78333333333333</v>
      </c>
      <c r="BG441" s="43" t="str">
        <f t="shared" si="163"/>
        <v>MATIAS ALAMOS</v>
      </c>
      <c r="BH441" s="43" t="str">
        <f t="shared" si="164"/>
        <v>MATIAS ALAMOS - AO PATRIARCA</v>
      </c>
      <c r="BI441" s="43" t="str">
        <f>VLOOKUP(BG441,Equipos!$A$2:$B$105,2,0)</f>
        <v>EL MOLINO A</v>
      </c>
      <c r="BJ441" s="43" t="str">
        <f t="shared" si="165"/>
        <v>05:43:55</v>
      </c>
      <c r="BK441" s="43" t="e">
        <f>VLOOKUP(BG441,'Base Jinetes FEI'!$M$5:$N$341,2,0)</f>
        <v>#N/A</v>
      </c>
      <c r="BL441" s="43" t="e">
        <f>VLOOKUP(BG441,'Base Jinetes FEI'!$M$5:$O$341,3,0)</f>
        <v>#N/A</v>
      </c>
      <c r="BN441" s="43">
        <f t="shared" si="166"/>
        <v>1</v>
      </c>
      <c r="BO441" s="43">
        <v>441</v>
      </c>
    </row>
    <row r="442" spans="1:67" ht="14.4" customHeight="1" x14ac:dyDescent="0.3">
      <c r="A442" s="43" t="str">
        <f t="shared" ref="A442:E442" si="174">A441</f>
        <v>EL CUADRO 19 II</v>
      </c>
      <c r="B442" s="43" t="str">
        <f t="shared" si="174"/>
        <v>FEI</v>
      </c>
      <c r="C442" s="43">
        <f t="shared" si="174"/>
        <v>120</v>
      </c>
      <c r="D442" s="43">
        <f t="shared" si="174"/>
        <v>120</v>
      </c>
      <c r="E442" s="43" t="str">
        <f t="shared" si="174"/>
        <v>AD</v>
      </c>
      <c r="F442" s="192" t="s">
        <v>94</v>
      </c>
      <c r="G442" s="192" t="s">
        <v>95</v>
      </c>
      <c r="H442" s="192" t="s">
        <v>96</v>
      </c>
      <c r="I442" s="192" t="s">
        <v>96</v>
      </c>
      <c r="J442" s="192" t="s">
        <v>3577</v>
      </c>
      <c r="K442" s="192" t="s">
        <v>3578</v>
      </c>
      <c r="L442" s="192" t="s">
        <v>3579</v>
      </c>
      <c r="M442" s="192" t="s">
        <v>1397</v>
      </c>
      <c r="N442" s="192" t="s">
        <v>652</v>
      </c>
      <c r="O442" s="192"/>
      <c r="P442" s="192" t="s">
        <v>96</v>
      </c>
      <c r="Q442" s="192"/>
      <c r="R442" s="192" t="s">
        <v>96</v>
      </c>
      <c r="S442" s="192" t="s">
        <v>97</v>
      </c>
      <c r="T442" s="192" t="s">
        <v>96</v>
      </c>
      <c r="U442" s="192" t="s">
        <v>5290</v>
      </c>
      <c r="V442" s="192" t="s">
        <v>5291</v>
      </c>
      <c r="W442" s="192"/>
      <c r="X442" s="192" t="s">
        <v>4433</v>
      </c>
      <c r="Y442" s="192" t="s">
        <v>491</v>
      </c>
      <c r="Z442" s="192" t="s">
        <v>5292</v>
      </c>
      <c r="AA442" s="192"/>
      <c r="AB442" s="192" t="s">
        <v>5293</v>
      </c>
      <c r="AC442" s="192" t="s">
        <v>948</v>
      </c>
      <c r="AD442" s="192" t="s">
        <v>5294</v>
      </c>
      <c r="AE442" s="192"/>
      <c r="AF442" s="192" t="s">
        <v>2457</v>
      </c>
      <c r="AG442" s="192" t="s">
        <v>5290</v>
      </c>
      <c r="AH442" s="192" t="s">
        <v>5295</v>
      </c>
      <c r="AI442" s="192"/>
      <c r="AJ442" s="192" t="s">
        <v>1438</v>
      </c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235"/>
      <c r="AW442" s="192"/>
      <c r="AX442" s="192">
        <v>17.809999999999999</v>
      </c>
      <c r="AY442" s="192">
        <v>24251</v>
      </c>
      <c r="AZ442" s="47">
        <f t="shared" si="157"/>
        <v>24251</v>
      </c>
      <c r="BA442" s="47" t="str">
        <f t="shared" si="158"/>
        <v>120/160 AD</v>
      </c>
      <c r="BB442" s="43">
        <f t="shared" si="168"/>
        <v>14</v>
      </c>
      <c r="BC442" s="43" t="str">
        <f t="shared" si="159"/>
        <v>06:44:11</v>
      </c>
      <c r="BD442" s="43">
        <f t="shared" si="160"/>
        <v>135</v>
      </c>
      <c r="BE442" s="48">
        <f t="shared" si="161"/>
        <v>-60.266666666666666</v>
      </c>
      <c r="BF442" s="49">
        <f t="shared" si="162"/>
        <v>194.73333333333335</v>
      </c>
      <c r="BG442" s="43" t="str">
        <f t="shared" si="163"/>
        <v>RAIMUNDO UNDURRAGA MUJICA</v>
      </c>
      <c r="BH442" s="43" t="str">
        <f t="shared" si="164"/>
        <v>RAIMUNDO UNDURRAGA MUJICA - ZLATAN</v>
      </c>
      <c r="BI442" s="43" t="e">
        <f>VLOOKUP(BG442,Equipos!$A$2:$B$105,2,0)</f>
        <v>#N/A</v>
      </c>
      <c r="BJ442" s="43" t="str">
        <f t="shared" si="165"/>
        <v>05:43:55</v>
      </c>
      <c r="BK442" s="43" t="e">
        <f>VLOOKUP(BG442,'Base Jinetes FEI'!$M$5:$N$341,2,0)</f>
        <v>#N/A</v>
      </c>
      <c r="BL442" s="43" t="e">
        <f>VLOOKUP(BG442,'Base Jinetes FEI'!$M$5:$O$341,3,0)</f>
        <v>#N/A</v>
      </c>
      <c r="BN442" s="43">
        <f t="shared" si="166"/>
        <v>1</v>
      </c>
      <c r="BO442" s="43">
        <v>442</v>
      </c>
    </row>
    <row r="443" spans="1:67" ht="14.4" customHeight="1" x14ac:dyDescent="0.3">
      <c r="A443" s="43" t="str">
        <f t="shared" ref="A443:E443" si="175">A442</f>
        <v>EL CUADRO 19 II</v>
      </c>
      <c r="B443" s="43" t="str">
        <f t="shared" si="175"/>
        <v>FEI</v>
      </c>
      <c r="C443" s="43">
        <f t="shared" si="175"/>
        <v>120</v>
      </c>
      <c r="D443" s="43">
        <f t="shared" si="175"/>
        <v>120</v>
      </c>
      <c r="E443" s="43" t="str">
        <f t="shared" si="175"/>
        <v>AD</v>
      </c>
      <c r="F443" s="192" t="s">
        <v>125</v>
      </c>
      <c r="G443" s="192" t="s">
        <v>95</v>
      </c>
      <c r="H443" s="192" t="s">
        <v>96</v>
      </c>
      <c r="I443" s="192" t="s">
        <v>96</v>
      </c>
      <c r="J443" s="192"/>
      <c r="K443" s="192" t="s">
        <v>1582</v>
      </c>
      <c r="L443" s="192" t="s">
        <v>1019</v>
      </c>
      <c r="M443" s="192" t="s">
        <v>5296</v>
      </c>
      <c r="N443" s="192" t="s">
        <v>5297</v>
      </c>
      <c r="O443" s="192"/>
      <c r="P443" s="192" t="s">
        <v>96</v>
      </c>
      <c r="Q443" s="192"/>
      <c r="R443" s="192" t="s">
        <v>96</v>
      </c>
      <c r="S443" s="192" t="s">
        <v>97</v>
      </c>
      <c r="T443" s="192" t="s">
        <v>96</v>
      </c>
      <c r="U443" s="192" t="s">
        <v>884</v>
      </c>
      <c r="V443" s="192" t="s">
        <v>4369</v>
      </c>
      <c r="W443" s="192"/>
      <c r="X443" s="192" t="s">
        <v>4265</v>
      </c>
      <c r="Y443" s="192" t="s">
        <v>3591</v>
      </c>
      <c r="Z443" s="192" t="s">
        <v>5298</v>
      </c>
      <c r="AA443" s="192"/>
      <c r="AB443" s="192" t="s">
        <v>1510</v>
      </c>
      <c r="AC443" s="192" t="s">
        <v>500</v>
      </c>
      <c r="AD443" s="192" t="s">
        <v>5299</v>
      </c>
      <c r="AE443" s="192"/>
      <c r="AF443" s="192" t="s">
        <v>5300</v>
      </c>
      <c r="AG443" s="192" t="s">
        <v>2938</v>
      </c>
      <c r="AH443" s="192" t="s">
        <v>5301</v>
      </c>
      <c r="AI443" s="192"/>
      <c r="AJ443" s="192" t="s">
        <v>5302</v>
      </c>
      <c r="AK443" s="192"/>
      <c r="AL443" s="192"/>
      <c r="AM443" s="192"/>
      <c r="AN443" s="192"/>
      <c r="AO443" s="192"/>
      <c r="AP443" s="192"/>
      <c r="AQ443" s="192"/>
      <c r="AR443" s="192"/>
      <c r="AS443" s="192"/>
      <c r="AT443" s="192"/>
      <c r="AU443" s="192"/>
      <c r="AV443" s="235"/>
      <c r="AW443" s="192"/>
      <c r="AX443" s="192">
        <v>17.420000000000002</v>
      </c>
      <c r="AY443" s="192">
        <v>24798</v>
      </c>
      <c r="AZ443" s="47">
        <f t="shared" si="157"/>
        <v>24798</v>
      </c>
      <c r="BA443" s="47" t="str">
        <f t="shared" si="158"/>
        <v>120/160 AD</v>
      </c>
      <c r="BB443" s="43">
        <f t="shared" si="168"/>
        <v>15</v>
      </c>
      <c r="BC443" s="43" t="str">
        <f t="shared" si="159"/>
        <v>06:53:18</v>
      </c>
      <c r="BD443" s="43">
        <f t="shared" si="160"/>
        <v>130</v>
      </c>
      <c r="BE443" s="48">
        <f t="shared" si="161"/>
        <v>-69.383333333333326</v>
      </c>
      <c r="BF443" s="49">
        <f t="shared" si="162"/>
        <v>180.61666666666667</v>
      </c>
      <c r="BG443" s="43" t="str">
        <f t="shared" si="163"/>
        <v>OSCAR TAHAN</v>
      </c>
      <c r="BH443" s="43" t="str">
        <f t="shared" si="164"/>
        <v>OSCAR TAHAN - MP NAHUEL</v>
      </c>
      <c r="BI443" s="43" t="e">
        <f>VLOOKUP(BG443,Equipos!$A$2:$B$105,2,0)</f>
        <v>#N/A</v>
      </c>
      <c r="BJ443" s="43" t="str">
        <f t="shared" si="165"/>
        <v>05:43:55</v>
      </c>
      <c r="BK443" s="43" t="e">
        <f>VLOOKUP(BG443,'Base Jinetes FEI'!$M$5:$N$341,2,0)</f>
        <v>#N/A</v>
      </c>
      <c r="BL443" s="43" t="e">
        <f>VLOOKUP(BG443,'Base Jinetes FEI'!$M$5:$O$341,3,0)</f>
        <v>#N/A</v>
      </c>
      <c r="BN443" s="43">
        <f t="shared" si="166"/>
        <v>1</v>
      </c>
      <c r="BO443" s="43">
        <v>443</v>
      </c>
    </row>
    <row r="444" spans="1:67" ht="14.4" customHeight="1" x14ac:dyDescent="0.3">
      <c r="A444" s="43" t="str">
        <f t="shared" ref="A444:E444" si="176">A443</f>
        <v>EL CUADRO 19 II</v>
      </c>
      <c r="B444" s="43" t="str">
        <f t="shared" si="176"/>
        <v>FEI</v>
      </c>
      <c r="C444" s="43">
        <f t="shared" si="176"/>
        <v>120</v>
      </c>
      <c r="D444" s="43">
        <f t="shared" si="176"/>
        <v>120</v>
      </c>
      <c r="E444" s="43" t="str">
        <f t="shared" si="176"/>
        <v>AD</v>
      </c>
      <c r="F444" s="192" t="s">
        <v>128</v>
      </c>
      <c r="G444" s="192" t="s">
        <v>95</v>
      </c>
      <c r="H444" s="192" t="s">
        <v>96</v>
      </c>
      <c r="I444" s="192" t="s">
        <v>96</v>
      </c>
      <c r="J444" s="192" t="s">
        <v>1266</v>
      </c>
      <c r="K444" s="192" t="s">
        <v>173</v>
      </c>
      <c r="L444" s="192" t="s">
        <v>174</v>
      </c>
      <c r="M444" s="192" t="s">
        <v>175</v>
      </c>
      <c r="N444" s="192" t="s">
        <v>2366</v>
      </c>
      <c r="O444" s="192"/>
      <c r="P444" s="192" t="s">
        <v>96</v>
      </c>
      <c r="Q444" s="192"/>
      <c r="R444" s="192" t="s">
        <v>96</v>
      </c>
      <c r="S444" s="192" t="s">
        <v>97</v>
      </c>
      <c r="T444" s="192" t="s">
        <v>96</v>
      </c>
      <c r="U444" s="192" t="s">
        <v>5303</v>
      </c>
      <c r="V444" s="192" t="s">
        <v>5304</v>
      </c>
      <c r="W444" s="192"/>
      <c r="X444" s="192" t="s">
        <v>5293</v>
      </c>
      <c r="Y444" s="192" t="s">
        <v>1018</v>
      </c>
      <c r="Z444" s="192" t="s">
        <v>5305</v>
      </c>
      <c r="AA444" s="192"/>
      <c r="AB444" s="192" t="s">
        <v>2362</v>
      </c>
      <c r="AC444" s="192" t="s">
        <v>4425</v>
      </c>
      <c r="AD444" s="192" t="s">
        <v>5306</v>
      </c>
      <c r="AE444" s="192"/>
      <c r="AF444" s="192" t="s">
        <v>5307</v>
      </c>
      <c r="AG444" s="192" t="s">
        <v>3896</v>
      </c>
      <c r="AH444" s="192" t="s">
        <v>5308</v>
      </c>
      <c r="AI444" s="192"/>
      <c r="AJ444" s="192" t="s">
        <v>1383</v>
      </c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235"/>
      <c r="AW444" s="192"/>
      <c r="AX444" s="192">
        <v>17.03</v>
      </c>
      <c r="AY444" s="192">
        <v>25364</v>
      </c>
      <c r="AZ444" s="47">
        <f t="shared" si="157"/>
        <v>25364</v>
      </c>
      <c r="BA444" s="47" t="str">
        <f t="shared" si="158"/>
        <v>120/160 AD</v>
      </c>
      <c r="BB444" s="43">
        <f t="shared" si="168"/>
        <v>16</v>
      </c>
      <c r="BC444" s="43" t="str">
        <f t="shared" si="159"/>
        <v>07:02:44</v>
      </c>
      <c r="BD444" s="43">
        <f t="shared" si="160"/>
        <v>125</v>
      </c>
      <c r="BE444" s="48">
        <f t="shared" si="161"/>
        <v>-78.816666666666663</v>
      </c>
      <c r="BF444" s="49">
        <f t="shared" si="162"/>
        <v>166.18333333333334</v>
      </c>
      <c r="BG444" s="43" t="str">
        <f t="shared" si="163"/>
        <v>NICOLE HAMMERSLEY FONK</v>
      </c>
      <c r="BH444" s="43" t="str">
        <f t="shared" si="164"/>
        <v>NICOLE HAMMERSLEY FONK - GRAN MARQUEZ</v>
      </c>
      <c r="BI444" s="43" t="str">
        <f>VLOOKUP(BG444,Equipos!$A$2:$B$105,2,0)</f>
        <v>EL MOLINO A</v>
      </c>
      <c r="BJ444" s="43" t="str">
        <f t="shared" si="165"/>
        <v>05:43:55</v>
      </c>
      <c r="BK444" s="43" t="e">
        <f>VLOOKUP(BG444,'Base Jinetes FEI'!$M$5:$N$341,2,0)</f>
        <v>#N/A</v>
      </c>
      <c r="BL444" s="43" t="e">
        <f>VLOOKUP(BG444,'Base Jinetes FEI'!$M$5:$O$341,3,0)</f>
        <v>#N/A</v>
      </c>
      <c r="BN444" s="43">
        <f t="shared" si="166"/>
        <v>1</v>
      </c>
      <c r="BO444" s="43">
        <v>444</v>
      </c>
    </row>
    <row r="445" spans="1:67" ht="14.4" customHeight="1" x14ac:dyDescent="0.3">
      <c r="A445" s="43" t="str">
        <f t="shared" ref="A445:E445" si="177">A444</f>
        <v>EL CUADRO 19 II</v>
      </c>
      <c r="B445" s="43" t="str">
        <f t="shared" si="177"/>
        <v>FEI</v>
      </c>
      <c r="C445" s="43">
        <f t="shared" si="177"/>
        <v>120</v>
      </c>
      <c r="D445" s="43">
        <f t="shared" si="177"/>
        <v>120</v>
      </c>
      <c r="E445" s="43" t="str">
        <f t="shared" si="177"/>
        <v>AD</v>
      </c>
      <c r="F445" s="192" t="s">
        <v>129</v>
      </c>
      <c r="G445" s="192" t="s">
        <v>95</v>
      </c>
      <c r="H445" s="192" t="s">
        <v>96</v>
      </c>
      <c r="I445" s="192" t="s">
        <v>96</v>
      </c>
      <c r="J445" s="192" t="s">
        <v>2289</v>
      </c>
      <c r="K445" s="192" t="s">
        <v>2290</v>
      </c>
      <c r="L445" s="192" t="s">
        <v>2291</v>
      </c>
      <c r="M445" s="192" t="s">
        <v>2292</v>
      </c>
      <c r="N445" s="192" t="s">
        <v>874</v>
      </c>
      <c r="O445" s="192"/>
      <c r="P445" s="192" t="s">
        <v>96</v>
      </c>
      <c r="Q445" s="192"/>
      <c r="R445" s="192" t="s">
        <v>96</v>
      </c>
      <c r="S445" s="192" t="s">
        <v>2249</v>
      </c>
      <c r="T445" s="192" t="s">
        <v>96</v>
      </c>
      <c r="U445" s="192" t="s">
        <v>649</v>
      </c>
      <c r="V445" s="192" t="s">
        <v>5309</v>
      </c>
      <c r="W445" s="192"/>
      <c r="X445" s="192" t="s">
        <v>1198</v>
      </c>
      <c r="Y445" s="192" t="s">
        <v>3445</v>
      </c>
      <c r="Z445" s="192" t="s">
        <v>5310</v>
      </c>
      <c r="AA445" s="192"/>
      <c r="AB445" s="192" t="s">
        <v>4274</v>
      </c>
      <c r="AC445" s="192" t="s">
        <v>5311</v>
      </c>
      <c r="AD445" s="192" t="s">
        <v>5312</v>
      </c>
      <c r="AE445" s="192"/>
      <c r="AF445" s="192" t="s">
        <v>3536</v>
      </c>
      <c r="AG445" s="192" t="s">
        <v>252</v>
      </c>
      <c r="AH445" s="192" t="s">
        <v>5313</v>
      </c>
      <c r="AI445" s="192"/>
      <c r="AJ445" s="192" t="s">
        <v>3524</v>
      </c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235"/>
      <c r="AW445" s="192"/>
      <c r="AX445" s="192">
        <v>16.88</v>
      </c>
      <c r="AY445" s="192">
        <v>25593</v>
      </c>
      <c r="AZ445" s="47">
        <f t="shared" si="157"/>
        <v>25593</v>
      </c>
      <c r="BA445" s="47" t="str">
        <f t="shared" si="158"/>
        <v>120/160 AD</v>
      </c>
      <c r="BB445" s="43">
        <f t="shared" si="168"/>
        <v>17</v>
      </c>
      <c r="BC445" s="43" t="str">
        <f t="shared" si="159"/>
        <v>07:06:33</v>
      </c>
      <c r="BD445" s="43">
        <f t="shared" si="160"/>
        <v>120</v>
      </c>
      <c r="BE445" s="48">
        <f t="shared" si="161"/>
        <v>-82.633333333333326</v>
      </c>
      <c r="BF445" s="49">
        <f t="shared" si="162"/>
        <v>157.36666666666667</v>
      </c>
      <c r="BG445" s="43" t="str">
        <f t="shared" si="163"/>
        <v>PABLO XAVIER VINTIMILLA</v>
      </c>
      <c r="BH445" s="43" t="str">
        <f t="shared" si="164"/>
        <v>PABLO XAVIER VINTIMILLA - FUERZA BRUTA LB</v>
      </c>
      <c r="BI445" s="43" t="e">
        <f>VLOOKUP(BG445,Equipos!$A$2:$B$105,2,0)</f>
        <v>#N/A</v>
      </c>
      <c r="BJ445" s="43" t="str">
        <f t="shared" si="165"/>
        <v>05:43:55</v>
      </c>
      <c r="BK445" s="43" t="e">
        <f>VLOOKUP(BG445,'Base Jinetes FEI'!$M$5:$N$341,2,0)</f>
        <v>#N/A</v>
      </c>
      <c r="BL445" s="43" t="e">
        <f>VLOOKUP(BG445,'Base Jinetes FEI'!$M$5:$O$341,3,0)</f>
        <v>#N/A</v>
      </c>
      <c r="BN445" s="43">
        <f t="shared" si="166"/>
        <v>1</v>
      </c>
      <c r="BO445" s="43">
        <v>445</v>
      </c>
    </row>
    <row r="446" spans="1:67" ht="14.4" customHeight="1" x14ac:dyDescent="0.3">
      <c r="A446" s="43" t="str">
        <f t="shared" ref="A446:E446" si="178">A445</f>
        <v>EL CUADRO 19 II</v>
      </c>
      <c r="B446" s="43" t="str">
        <f t="shared" si="178"/>
        <v>FEI</v>
      </c>
      <c r="C446" s="43">
        <f t="shared" si="178"/>
        <v>120</v>
      </c>
      <c r="D446" s="43">
        <f t="shared" si="178"/>
        <v>120</v>
      </c>
      <c r="E446" s="43" t="str">
        <f t="shared" si="178"/>
        <v>AD</v>
      </c>
      <c r="F446" s="192" t="s">
        <v>98</v>
      </c>
      <c r="G446" s="192" t="s">
        <v>95</v>
      </c>
      <c r="H446" s="192" t="s">
        <v>96</v>
      </c>
      <c r="I446" s="192" t="s">
        <v>96</v>
      </c>
      <c r="J446" s="192" t="s">
        <v>3548</v>
      </c>
      <c r="K446" s="192" t="s">
        <v>180</v>
      </c>
      <c r="L446" s="192" t="s">
        <v>3549</v>
      </c>
      <c r="M446" s="192" t="s">
        <v>5314</v>
      </c>
      <c r="N446" s="192" t="s">
        <v>5315</v>
      </c>
      <c r="O446" s="192"/>
      <c r="P446" s="192" t="s">
        <v>96</v>
      </c>
      <c r="Q446" s="192"/>
      <c r="R446" s="192" t="s">
        <v>96</v>
      </c>
      <c r="S446" s="192" t="s">
        <v>97</v>
      </c>
      <c r="T446" s="192" t="s">
        <v>96</v>
      </c>
      <c r="U446" s="192" t="s">
        <v>3647</v>
      </c>
      <c r="V446" s="192" t="s">
        <v>5316</v>
      </c>
      <c r="W446" s="192"/>
      <c r="X446" s="192" t="s">
        <v>5317</v>
      </c>
      <c r="Y446" s="192" t="s">
        <v>559</v>
      </c>
      <c r="Z446" s="192" t="s">
        <v>5318</v>
      </c>
      <c r="AA446" s="192"/>
      <c r="AB446" s="192" t="s">
        <v>1419</v>
      </c>
      <c r="AC446" s="192" t="s">
        <v>500</v>
      </c>
      <c r="AD446" s="192" t="s">
        <v>3523</v>
      </c>
      <c r="AE446" s="192"/>
      <c r="AF446" s="192" t="s">
        <v>1434</v>
      </c>
      <c r="AG446" s="192" t="s">
        <v>623</v>
      </c>
      <c r="AH446" s="192" t="s">
        <v>5319</v>
      </c>
      <c r="AI446" s="192"/>
      <c r="AJ446" s="192" t="s">
        <v>5320</v>
      </c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235"/>
      <c r="AW446" s="192"/>
      <c r="AX446" s="192">
        <v>16.8</v>
      </c>
      <c r="AY446" s="192">
        <v>25720</v>
      </c>
      <c r="AZ446" s="47">
        <f t="shared" si="157"/>
        <v>25720</v>
      </c>
      <c r="BA446" s="47" t="str">
        <f t="shared" si="158"/>
        <v>120/160 AD</v>
      </c>
      <c r="BB446" s="43">
        <f t="shared" si="168"/>
        <v>18</v>
      </c>
      <c r="BC446" s="43" t="str">
        <f t="shared" si="159"/>
        <v>07:08:40</v>
      </c>
      <c r="BD446" s="43">
        <f t="shared" si="160"/>
        <v>115</v>
      </c>
      <c r="BE446" s="48">
        <f t="shared" si="161"/>
        <v>-84.75</v>
      </c>
      <c r="BF446" s="49">
        <f t="shared" si="162"/>
        <v>150.25</v>
      </c>
      <c r="BG446" s="43" t="str">
        <f t="shared" si="163"/>
        <v>ANTONIA KIMBER VERGARA</v>
      </c>
      <c r="BH446" s="43" t="str">
        <f t="shared" si="164"/>
        <v>ANTONIA KIMBER VERGARA - TERRIBLE  CACHA</v>
      </c>
      <c r="BI446" s="43" t="e">
        <f>VLOOKUP(BG446,Equipos!$A$2:$B$105,2,0)</f>
        <v>#N/A</v>
      </c>
      <c r="BJ446" s="43" t="str">
        <f t="shared" si="165"/>
        <v>05:43:55</v>
      </c>
      <c r="BK446" s="43" t="e">
        <f>VLOOKUP(BG446,'Base Jinetes FEI'!$M$5:$N$341,2,0)</f>
        <v>#N/A</v>
      </c>
      <c r="BL446" s="43" t="e">
        <f>VLOOKUP(BG446,'Base Jinetes FEI'!$M$5:$O$341,3,0)</f>
        <v>#N/A</v>
      </c>
      <c r="BN446" s="43">
        <f t="shared" si="166"/>
        <v>1</v>
      </c>
      <c r="BO446" s="43">
        <v>446</v>
      </c>
    </row>
    <row r="447" spans="1:67" ht="14.4" customHeight="1" x14ac:dyDescent="0.3">
      <c r="A447" s="43" t="str">
        <f t="shared" ref="A447:E447" si="179">A446</f>
        <v>EL CUADRO 19 II</v>
      </c>
      <c r="B447" s="43" t="str">
        <f t="shared" si="179"/>
        <v>FEI</v>
      </c>
      <c r="C447" s="43">
        <f t="shared" si="179"/>
        <v>120</v>
      </c>
      <c r="D447" s="43">
        <f t="shared" si="179"/>
        <v>120</v>
      </c>
      <c r="E447" s="43" t="str">
        <f t="shared" si="179"/>
        <v>AD</v>
      </c>
      <c r="F447" s="192" t="s">
        <v>151</v>
      </c>
      <c r="G447" s="192" t="s">
        <v>95</v>
      </c>
      <c r="H447" s="192" t="s">
        <v>96</v>
      </c>
      <c r="I447" s="192" t="s">
        <v>96</v>
      </c>
      <c r="J447" s="192" t="s">
        <v>4538</v>
      </c>
      <c r="K447" s="192" t="s">
        <v>4539</v>
      </c>
      <c r="L447" s="192" t="s">
        <v>3369</v>
      </c>
      <c r="M447" s="192"/>
      <c r="N447" s="192" t="s">
        <v>4540</v>
      </c>
      <c r="O447" s="192"/>
      <c r="P447" s="192" t="s">
        <v>96</v>
      </c>
      <c r="Q447" s="192"/>
      <c r="R447" s="192" t="s">
        <v>96</v>
      </c>
      <c r="S447" s="192" t="s">
        <v>97</v>
      </c>
      <c r="T447" s="192" t="s">
        <v>96</v>
      </c>
      <c r="U447" s="192" t="s">
        <v>5321</v>
      </c>
      <c r="V447" s="192" t="s">
        <v>5322</v>
      </c>
      <c r="W447" s="192"/>
      <c r="X447" s="192" t="s">
        <v>2512</v>
      </c>
      <c r="Y447" s="192" t="s">
        <v>3545</v>
      </c>
      <c r="Z447" s="192" t="s">
        <v>5323</v>
      </c>
      <c r="AA447" s="192"/>
      <c r="AB447" s="192" t="s">
        <v>1350</v>
      </c>
      <c r="AC447" s="192" t="s">
        <v>1088</v>
      </c>
      <c r="AD447" s="192" t="s">
        <v>5324</v>
      </c>
      <c r="AE447" s="192"/>
      <c r="AF447" s="192" t="s">
        <v>5325</v>
      </c>
      <c r="AG447" s="192" t="s">
        <v>5326</v>
      </c>
      <c r="AH447" s="192" t="s">
        <v>5327</v>
      </c>
      <c r="AI447" s="192"/>
      <c r="AJ447" s="192" t="s">
        <v>5328</v>
      </c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235"/>
      <c r="AW447" s="192"/>
      <c r="AX447" s="192">
        <v>16.79</v>
      </c>
      <c r="AY447" s="192">
        <v>25733</v>
      </c>
      <c r="AZ447" s="47">
        <f t="shared" si="157"/>
        <v>25733</v>
      </c>
      <c r="BA447" s="47" t="str">
        <f t="shared" si="158"/>
        <v>120/160 AD</v>
      </c>
      <c r="BB447" s="43">
        <f t="shared" si="168"/>
        <v>19</v>
      </c>
      <c r="BC447" s="43" t="str">
        <f t="shared" si="159"/>
        <v>07:08:53</v>
      </c>
      <c r="BD447" s="43">
        <f t="shared" si="160"/>
        <v>110</v>
      </c>
      <c r="BE447" s="48">
        <f t="shared" si="161"/>
        <v>-84.966666666666669</v>
      </c>
      <c r="BF447" s="49">
        <f t="shared" si="162"/>
        <v>145.03333333333333</v>
      </c>
      <c r="BG447" s="43" t="str">
        <f t="shared" si="163"/>
        <v>JUAN PABLO PERO DOMEYKO</v>
      </c>
      <c r="BH447" s="43" t="str">
        <f t="shared" si="164"/>
        <v>JUAN PABLO PERO DOMEYKO - PERSEVERANCIA GARUA</v>
      </c>
      <c r="BI447" s="43" t="e">
        <f>VLOOKUP(BG447,Equipos!$A$2:$B$105,2,0)</f>
        <v>#N/A</v>
      </c>
      <c r="BJ447" s="43" t="str">
        <f t="shared" si="165"/>
        <v>05:43:55</v>
      </c>
      <c r="BK447" s="43" t="e">
        <f>VLOOKUP(BG447,'Base Jinetes FEI'!$M$5:$N$341,2,0)</f>
        <v>#N/A</v>
      </c>
      <c r="BL447" s="43" t="e">
        <f>VLOOKUP(BG447,'Base Jinetes FEI'!$M$5:$O$341,3,0)</f>
        <v>#N/A</v>
      </c>
      <c r="BN447" s="43">
        <f t="shared" si="166"/>
        <v>1</v>
      </c>
      <c r="BO447" s="43">
        <v>447</v>
      </c>
    </row>
    <row r="448" spans="1:67" ht="14.4" customHeight="1" x14ac:dyDescent="0.3">
      <c r="A448" s="43" t="str">
        <f t="shared" ref="A448:E448" si="180">A447</f>
        <v>EL CUADRO 19 II</v>
      </c>
      <c r="B448" s="43" t="str">
        <f t="shared" si="180"/>
        <v>FEI</v>
      </c>
      <c r="C448" s="43">
        <f t="shared" si="180"/>
        <v>120</v>
      </c>
      <c r="D448" s="43">
        <f t="shared" si="180"/>
        <v>120</v>
      </c>
      <c r="E448" s="43" t="str">
        <f t="shared" si="180"/>
        <v>AD</v>
      </c>
      <c r="F448" s="192" t="s">
        <v>152</v>
      </c>
      <c r="G448" s="192" t="s">
        <v>95</v>
      </c>
      <c r="H448" s="192" t="s">
        <v>96</v>
      </c>
      <c r="I448" s="192" t="s">
        <v>96</v>
      </c>
      <c r="J448" s="192" t="s">
        <v>1129</v>
      </c>
      <c r="K448" s="192" t="s">
        <v>735</v>
      </c>
      <c r="L448" s="192" t="s">
        <v>736</v>
      </c>
      <c r="M448" s="192" t="s">
        <v>1130</v>
      </c>
      <c r="N448" s="192" t="s">
        <v>230</v>
      </c>
      <c r="O448" s="192"/>
      <c r="P448" s="192" t="s">
        <v>96</v>
      </c>
      <c r="Q448" s="192"/>
      <c r="R448" s="192" t="s">
        <v>96</v>
      </c>
      <c r="S448" s="192" t="s">
        <v>97</v>
      </c>
      <c r="T448" s="192" t="s">
        <v>96</v>
      </c>
      <c r="U448" s="192" t="s">
        <v>489</v>
      </c>
      <c r="V448" s="192" t="s">
        <v>5329</v>
      </c>
      <c r="W448" s="192"/>
      <c r="X448" s="192" t="s">
        <v>2414</v>
      </c>
      <c r="Y448" s="192" t="s">
        <v>5330</v>
      </c>
      <c r="Z448" s="192" t="s">
        <v>5331</v>
      </c>
      <c r="AA448" s="192"/>
      <c r="AB448" s="192" t="s">
        <v>1523</v>
      </c>
      <c r="AC448" s="192" t="s">
        <v>635</v>
      </c>
      <c r="AD448" s="192" t="s">
        <v>5332</v>
      </c>
      <c r="AE448" s="192"/>
      <c r="AF448" s="192" t="s">
        <v>2427</v>
      </c>
      <c r="AG448" s="192" t="s">
        <v>5033</v>
      </c>
      <c r="AH448" s="192" t="s">
        <v>5333</v>
      </c>
      <c r="AI448" s="192"/>
      <c r="AJ448" s="192" t="s">
        <v>1493</v>
      </c>
      <c r="AK448" s="192"/>
      <c r="AL448" s="192"/>
      <c r="AM448" s="192"/>
      <c r="AN448" s="192"/>
      <c r="AO448" s="192"/>
      <c r="AP448" s="192"/>
      <c r="AQ448" s="192"/>
      <c r="AR448" s="192"/>
      <c r="AS448" s="192"/>
      <c r="AT448" s="192"/>
      <c r="AU448" s="192"/>
      <c r="AV448" s="235"/>
      <c r="AW448" s="192"/>
      <c r="AX448" s="192">
        <v>16.559999999999999</v>
      </c>
      <c r="AY448" s="192">
        <v>26091</v>
      </c>
      <c r="AZ448" s="47">
        <f t="shared" si="157"/>
        <v>26091</v>
      </c>
      <c r="BA448" s="47" t="str">
        <f t="shared" si="158"/>
        <v>120/160 AD</v>
      </c>
      <c r="BB448" s="43">
        <f t="shared" si="168"/>
        <v>20</v>
      </c>
      <c r="BC448" s="43" t="str">
        <f t="shared" si="159"/>
        <v>07:14:51</v>
      </c>
      <c r="BD448" s="43">
        <f t="shared" si="160"/>
        <v>105</v>
      </c>
      <c r="BE448" s="48">
        <f t="shared" si="161"/>
        <v>-90.933333333333337</v>
      </c>
      <c r="BF448" s="49">
        <f t="shared" si="162"/>
        <v>134.06666666666666</v>
      </c>
      <c r="BG448" s="43" t="str">
        <f t="shared" si="163"/>
        <v>SANTIAGO UGARTE</v>
      </c>
      <c r="BH448" s="43" t="str">
        <f t="shared" si="164"/>
        <v>SANTIAGO UGARTE - MUSTAFA</v>
      </c>
      <c r="BI448" s="43" t="e">
        <f>VLOOKUP(BG448,Equipos!$A$2:$B$105,2,0)</f>
        <v>#N/A</v>
      </c>
      <c r="BJ448" s="43" t="str">
        <f t="shared" si="165"/>
        <v>05:43:55</v>
      </c>
      <c r="BK448" s="43" t="e">
        <f>VLOOKUP(BG448,'Base Jinetes FEI'!$M$5:$N$341,2,0)</f>
        <v>#N/A</v>
      </c>
      <c r="BL448" s="43" t="e">
        <f>VLOOKUP(BG448,'Base Jinetes FEI'!$M$5:$O$341,3,0)</f>
        <v>#N/A</v>
      </c>
      <c r="BN448" s="43">
        <f t="shared" si="166"/>
        <v>1</v>
      </c>
      <c r="BO448" s="43">
        <v>448</v>
      </c>
    </row>
    <row r="449" spans="1:67" ht="14.4" customHeight="1" x14ac:dyDescent="0.3">
      <c r="A449" s="43" t="str">
        <f t="shared" ref="A449:E449" si="181">A448</f>
        <v>EL CUADRO 19 II</v>
      </c>
      <c r="B449" s="43" t="str">
        <f t="shared" si="181"/>
        <v>FEI</v>
      </c>
      <c r="C449" s="43">
        <f t="shared" si="181"/>
        <v>120</v>
      </c>
      <c r="D449" s="43">
        <f t="shared" si="181"/>
        <v>120</v>
      </c>
      <c r="E449" s="43" t="str">
        <f t="shared" si="181"/>
        <v>AD</v>
      </c>
      <c r="F449" s="192" t="s">
        <v>153</v>
      </c>
      <c r="G449" s="192" t="s">
        <v>95</v>
      </c>
      <c r="H449" s="192" t="s">
        <v>96</v>
      </c>
      <c r="I449" s="192" t="s">
        <v>96</v>
      </c>
      <c r="J449" s="192" t="s">
        <v>1089</v>
      </c>
      <c r="K449" s="192" t="s">
        <v>120</v>
      </c>
      <c r="L449" s="192" t="s">
        <v>121</v>
      </c>
      <c r="M449" s="192" t="s">
        <v>2494</v>
      </c>
      <c r="N449" s="192" t="s">
        <v>577</v>
      </c>
      <c r="O449" s="192"/>
      <c r="P449" s="192" t="s">
        <v>96</v>
      </c>
      <c r="Q449" s="192"/>
      <c r="R449" s="192" t="s">
        <v>96</v>
      </c>
      <c r="S449" s="192" t="s">
        <v>97</v>
      </c>
      <c r="T449" s="192" t="s">
        <v>96</v>
      </c>
      <c r="U449" s="192" t="s">
        <v>2826</v>
      </c>
      <c r="V449" s="192" t="s">
        <v>5334</v>
      </c>
      <c r="W449" s="192"/>
      <c r="X449" s="192" t="s">
        <v>1362</v>
      </c>
      <c r="Y449" s="192" t="s">
        <v>1556</v>
      </c>
      <c r="Z449" s="192" t="s">
        <v>5335</v>
      </c>
      <c r="AA449" s="192"/>
      <c r="AB449" s="192" t="s">
        <v>4291</v>
      </c>
      <c r="AC449" s="192" t="s">
        <v>3499</v>
      </c>
      <c r="AD449" s="192" t="s">
        <v>5336</v>
      </c>
      <c r="AE449" s="192"/>
      <c r="AF449" s="192" t="s">
        <v>5337</v>
      </c>
      <c r="AG449" s="192" t="s">
        <v>5338</v>
      </c>
      <c r="AH449" s="192" t="s">
        <v>5339</v>
      </c>
      <c r="AI449" s="192"/>
      <c r="AJ449" s="192" t="s">
        <v>5340</v>
      </c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  <c r="AV449" s="235"/>
      <c r="AW449" s="192"/>
      <c r="AX449" s="192">
        <v>16.27</v>
      </c>
      <c r="AY449" s="192">
        <v>26552</v>
      </c>
      <c r="AZ449" s="47">
        <f t="shared" si="157"/>
        <v>26552</v>
      </c>
      <c r="BA449" s="47" t="str">
        <f t="shared" si="158"/>
        <v>120/160 AD</v>
      </c>
      <c r="BB449" s="43">
        <f t="shared" si="168"/>
        <v>21</v>
      </c>
      <c r="BC449" s="43" t="str">
        <f t="shared" si="159"/>
        <v>07:22:32</v>
      </c>
      <c r="BD449" s="43">
        <f t="shared" si="160"/>
        <v>100</v>
      </c>
      <c r="BE449" s="48">
        <f t="shared" si="161"/>
        <v>-98.616666666666674</v>
      </c>
      <c r="BF449" s="49">
        <f t="shared" si="162"/>
        <v>121.38333333333333</v>
      </c>
      <c r="BG449" s="43" t="str">
        <f t="shared" si="163"/>
        <v>ANDRE ALVAREZ</v>
      </c>
      <c r="BH449" s="43" t="str">
        <f t="shared" si="164"/>
        <v>ANDRE ALVAREZ - ALCAZAR ATOMO</v>
      </c>
      <c r="BI449" s="43" t="e">
        <f>VLOOKUP(BG449,Equipos!$A$2:$B$105,2,0)</f>
        <v>#N/A</v>
      </c>
      <c r="BJ449" s="43" t="str">
        <f t="shared" si="165"/>
        <v>05:43:55</v>
      </c>
      <c r="BK449" s="43" t="e">
        <f>VLOOKUP(BG449,'Base Jinetes FEI'!$M$5:$N$341,2,0)</f>
        <v>#N/A</v>
      </c>
      <c r="BL449" s="43" t="e">
        <f>VLOOKUP(BG449,'Base Jinetes FEI'!$M$5:$O$341,3,0)</f>
        <v>#N/A</v>
      </c>
      <c r="BN449" s="43">
        <f t="shared" si="166"/>
        <v>1</v>
      </c>
      <c r="BO449" s="43">
        <v>449</v>
      </c>
    </row>
    <row r="450" spans="1:67" ht="14.4" customHeight="1" x14ac:dyDescent="0.3">
      <c r="A450" s="43" t="str">
        <f t="shared" ref="A450:E450" si="182">A449</f>
        <v>EL CUADRO 19 II</v>
      </c>
      <c r="B450" s="43" t="str">
        <f t="shared" si="182"/>
        <v>FEI</v>
      </c>
      <c r="C450" s="43">
        <f t="shared" si="182"/>
        <v>120</v>
      </c>
      <c r="D450" s="43">
        <f t="shared" si="182"/>
        <v>120</v>
      </c>
      <c r="E450" s="43" t="str">
        <f t="shared" si="182"/>
        <v>AD</v>
      </c>
      <c r="F450" s="192" t="s">
        <v>108</v>
      </c>
      <c r="G450" s="192" t="s">
        <v>95</v>
      </c>
      <c r="H450" s="192" t="s">
        <v>96</v>
      </c>
      <c r="I450" s="192" t="s">
        <v>96</v>
      </c>
      <c r="J450" s="192" t="s">
        <v>1131</v>
      </c>
      <c r="K450" s="192" t="s">
        <v>133</v>
      </c>
      <c r="L450" s="192" t="s">
        <v>977</v>
      </c>
      <c r="M450" s="192" t="s">
        <v>1132</v>
      </c>
      <c r="N450" s="192" t="s">
        <v>791</v>
      </c>
      <c r="O450" s="192"/>
      <c r="P450" s="192" t="s">
        <v>96</v>
      </c>
      <c r="Q450" s="192"/>
      <c r="R450" s="192" t="s">
        <v>96</v>
      </c>
      <c r="S450" s="192" t="s">
        <v>97</v>
      </c>
      <c r="T450" s="192" t="s">
        <v>96</v>
      </c>
      <c r="U450" s="192" t="s">
        <v>500</v>
      </c>
      <c r="V450" s="192" t="s">
        <v>5341</v>
      </c>
      <c r="W450" s="192"/>
      <c r="X450" s="192" t="s">
        <v>5342</v>
      </c>
      <c r="Y450" s="192" t="s">
        <v>489</v>
      </c>
      <c r="Z450" s="192" t="s">
        <v>5343</v>
      </c>
      <c r="AA450" s="192"/>
      <c r="AB450" s="192" t="s">
        <v>1233</v>
      </c>
      <c r="AC450" s="192" t="s">
        <v>3841</v>
      </c>
      <c r="AD450" s="192" t="s">
        <v>5294</v>
      </c>
      <c r="AE450" s="192"/>
      <c r="AF450" s="192" t="s">
        <v>5344</v>
      </c>
      <c r="AG450" s="192" t="s">
        <v>3065</v>
      </c>
      <c r="AH450" s="192" t="s">
        <v>5345</v>
      </c>
      <c r="AI450" s="192"/>
      <c r="AJ450" s="192" t="s">
        <v>5346</v>
      </c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235"/>
      <c r="AW450" s="192"/>
      <c r="AX450" s="192">
        <v>16.03</v>
      </c>
      <c r="AY450" s="192">
        <v>26952</v>
      </c>
      <c r="AZ450" s="47">
        <f t="shared" si="157"/>
        <v>26952</v>
      </c>
      <c r="BA450" s="47" t="str">
        <f t="shared" si="158"/>
        <v>120/160 AD</v>
      </c>
      <c r="BB450" s="43">
        <f t="shared" si="168"/>
        <v>22</v>
      </c>
      <c r="BC450" s="43" t="str">
        <f t="shared" si="159"/>
        <v>07:29:12</v>
      </c>
      <c r="BD450" s="43">
        <f t="shared" si="160"/>
        <v>95</v>
      </c>
      <c r="BE450" s="48">
        <f t="shared" si="161"/>
        <v>-105.28333333333333</v>
      </c>
      <c r="BF450" s="49">
        <f t="shared" si="162"/>
        <v>119.99999984</v>
      </c>
      <c r="BG450" s="43" t="str">
        <f t="shared" si="163"/>
        <v>CARLOS HUMERES SIGALA</v>
      </c>
      <c r="BH450" s="43" t="str">
        <f t="shared" si="164"/>
        <v>CARLOS HUMERES SIGALA - GARROCHA</v>
      </c>
      <c r="BI450" s="43" t="str">
        <f>VLOOKUP(BG450,Equipos!$A$2:$B$105,2,0)</f>
        <v>EL SENDERO</v>
      </c>
      <c r="BJ450" s="43" t="str">
        <f t="shared" si="165"/>
        <v>05:43:55</v>
      </c>
      <c r="BK450" s="43" t="e">
        <f>VLOOKUP(BG450,'Base Jinetes FEI'!$M$5:$N$341,2,0)</f>
        <v>#N/A</v>
      </c>
      <c r="BL450" s="43" t="e">
        <f>VLOOKUP(BG450,'Base Jinetes FEI'!$M$5:$O$341,3,0)</f>
        <v>#N/A</v>
      </c>
      <c r="BN450" s="43">
        <f t="shared" si="166"/>
        <v>1</v>
      </c>
      <c r="BO450" s="43">
        <v>450</v>
      </c>
    </row>
    <row r="451" spans="1:67" ht="14.4" customHeight="1" x14ac:dyDescent="0.3">
      <c r="A451" s="43" t="str">
        <f t="shared" ref="A451:E451" si="183">A450</f>
        <v>EL CUADRO 19 II</v>
      </c>
      <c r="B451" s="43" t="str">
        <f t="shared" si="183"/>
        <v>FEI</v>
      </c>
      <c r="C451" s="43">
        <f t="shared" si="183"/>
        <v>120</v>
      </c>
      <c r="D451" s="43">
        <f t="shared" si="183"/>
        <v>120</v>
      </c>
      <c r="E451" s="43" t="str">
        <f t="shared" si="183"/>
        <v>AD</v>
      </c>
      <c r="F451" s="192" t="s">
        <v>154</v>
      </c>
      <c r="G451" s="192" t="s">
        <v>105</v>
      </c>
      <c r="H451" s="192" t="s">
        <v>96</v>
      </c>
      <c r="I451" s="192" t="s">
        <v>96</v>
      </c>
      <c r="J451" s="192" t="s">
        <v>1070</v>
      </c>
      <c r="K451" s="192" t="s">
        <v>845</v>
      </c>
      <c r="L451" s="192" t="s">
        <v>369</v>
      </c>
      <c r="M451" s="192" t="s">
        <v>3357</v>
      </c>
      <c r="N451" s="192" t="s">
        <v>3358</v>
      </c>
      <c r="O451" s="192"/>
      <c r="P451" s="192" t="s">
        <v>96</v>
      </c>
      <c r="Q451" s="192"/>
      <c r="R451" s="192" t="s">
        <v>96</v>
      </c>
      <c r="S451" s="192" t="s">
        <v>97</v>
      </c>
      <c r="T451" s="192" t="s">
        <v>96</v>
      </c>
      <c r="U451" s="192" t="s">
        <v>156</v>
      </c>
      <c r="V451" s="192" t="s">
        <v>5347</v>
      </c>
      <c r="W451" s="192"/>
      <c r="X451" s="192" t="s">
        <v>1342</v>
      </c>
      <c r="Y451" s="192" t="s">
        <v>669</v>
      </c>
      <c r="Z451" s="192" t="s">
        <v>5348</v>
      </c>
      <c r="AA451" s="192"/>
      <c r="AB451" s="192" t="s">
        <v>5349</v>
      </c>
      <c r="AC451" s="192" t="s">
        <v>605</v>
      </c>
      <c r="AD451" s="192" t="s">
        <v>5350</v>
      </c>
      <c r="AE451" s="192" t="s">
        <v>266</v>
      </c>
      <c r="AF451" s="192" t="s">
        <v>5342</v>
      </c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235"/>
      <c r="AW451" s="192"/>
      <c r="AX451" s="192">
        <v>19.399999999999999</v>
      </c>
      <c r="AY451" s="192">
        <v>18572</v>
      </c>
      <c r="AZ451" s="47" t="str">
        <f t="shared" si="157"/>
        <v>NA</v>
      </c>
      <c r="BA451" s="47" t="str">
        <f t="shared" si="158"/>
        <v>120/160 AD</v>
      </c>
      <c r="BB451" s="43" t="str">
        <f t="shared" si="168"/>
        <v>NA</v>
      </c>
      <c r="BC451" s="43" t="str">
        <f t="shared" si="159"/>
        <v>NA</v>
      </c>
      <c r="BD451" s="43">
        <f t="shared" si="160"/>
        <v>0</v>
      </c>
      <c r="BE451" s="48" t="e">
        <f t="shared" si="161"/>
        <v>#VALUE!</v>
      </c>
      <c r="BF451" s="49">
        <f t="shared" si="162"/>
        <v>0</v>
      </c>
      <c r="BG451" s="43" t="str">
        <f t="shared" si="163"/>
        <v>JUAN FRANCISCO DEL CANTO</v>
      </c>
      <c r="BH451" s="43" t="str">
        <f t="shared" si="164"/>
        <v>JUAN FRANCISCO DEL CANTO - NOBU</v>
      </c>
      <c r="BI451" s="43" t="e">
        <f>VLOOKUP(BG451,Equipos!$A$2:$B$105,2,0)</f>
        <v>#N/A</v>
      </c>
      <c r="BJ451" s="43" t="str">
        <f t="shared" si="165"/>
        <v>05:43:55</v>
      </c>
      <c r="BK451" s="43" t="e">
        <f>VLOOKUP(BG451,'Base Jinetes FEI'!$M$5:$N$341,2,0)</f>
        <v>#N/A</v>
      </c>
      <c r="BL451" s="43" t="e">
        <f>VLOOKUP(BG451,'Base Jinetes FEI'!$M$5:$O$341,3,0)</f>
        <v>#N/A</v>
      </c>
      <c r="BN451" s="43">
        <f t="shared" si="166"/>
        <v>0</v>
      </c>
      <c r="BO451" s="43">
        <v>451</v>
      </c>
    </row>
    <row r="452" spans="1:67" ht="14.4" customHeight="1" x14ac:dyDescent="0.3">
      <c r="A452" s="43" t="str">
        <f t="shared" ref="A452:E452" si="184">A451</f>
        <v>EL CUADRO 19 II</v>
      </c>
      <c r="B452" s="43" t="str">
        <f t="shared" si="184"/>
        <v>FEI</v>
      </c>
      <c r="C452" s="43">
        <f t="shared" si="184"/>
        <v>120</v>
      </c>
      <c r="D452" s="43">
        <f t="shared" si="184"/>
        <v>120</v>
      </c>
      <c r="E452" s="43" t="str">
        <f t="shared" si="184"/>
        <v>AD</v>
      </c>
      <c r="F452" s="192" t="s">
        <v>155</v>
      </c>
      <c r="G452" s="192" t="s">
        <v>105</v>
      </c>
      <c r="H452" s="192" t="s">
        <v>96</v>
      </c>
      <c r="I452" s="192" t="s">
        <v>96</v>
      </c>
      <c r="J452" s="192" t="s">
        <v>1224</v>
      </c>
      <c r="K452" s="192" t="s">
        <v>162</v>
      </c>
      <c r="L452" s="192" t="s">
        <v>362</v>
      </c>
      <c r="M452" s="192" t="s">
        <v>5351</v>
      </c>
      <c r="N452" s="192" t="s">
        <v>5352</v>
      </c>
      <c r="O452" s="192"/>
      <c r="P452" s="192" t="s">
        <v>96</v>
      </c>
      <c r="Q452" s="192"/>
      <c r="R452" s="192" t="s">
        <v>96</v>
      </c>
      <c r="S452" s="192" t="s">
        <v>97</v>
      </c>
      <c r="T452" s="192" t="s">
        <v>96</v>
      </c>
      <c r="U452" s="192" t="s">
        <v>976</v>
      </c>
      <c r="V452" s="192" t="s">
        <v>5353</v>
      </c>
      <c r="W452" s="192"/>
      <c r="X452" s="192" t="s">
        <v>2222</v>
      </c>
      <c r="Y452" s="192" t="s">
        <v>761</v>
      </c>
      <c r="Z452" s="192" t="s">
        <v>5354</v>
      </c>
      <c r="AA452" s="192"/>
      <c r="AB452" s="192" t="s">
        <v>1521</v>
      </c>
      <c r="AC452" s="192" t="s">
        <v>1109</v>
      </c>
      <c r="AD452" s="192" t="s">
        <v>5355</v>
      </c>
      <c r="AE452" s="192" t="s">
        <v>266</v>
      </c>
      <c r="AF452" s="192" t="s">
        <v>3465</v>
      </c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2"/>
      <c r="AQ452" s="192"/>
      <c r="AR452" s="192"/>
      <c r="AS452" s="192"/>
      <c r="AT452" s="192"/>
      <c r="AU452" s="192"/>
      <c r="AV452" s="235"/>
      <c r="AW452" s="192"/>
      <c r="AX452" s="192">
        <v>19.350000000000001</v>
      </c>
      <c r="AY452" s="192">
        <v>18623</v>
      </c>
      <c r="AZ452" s="47" t="str">
        <f t="shared" si="157"/>
        <v>NA</v>
      </c>
      <c r="BA452" s="47" t="str">
        <f t="shared" si="158"/>
        <v>120/160 AD</v>
      </c>
      <c r="BB452" s="43" t="str">
        <f t="shared" si="168"/>
        <v>NA</v>
      </c>
      <c r="BC452" s="43" t="str">
        <f t="shared" si="159"/>
        <v>NA</v>
      </c>
      <c r="BD452" s="43">
        <f t="shared" si="160"/>
        <v>0</v>
      </c>
      <c r="BE452" s="48" t="e">
        <f t="shared" si="161"/>
        <v>#VALUE!</v>
      </c>
      <c r="BF452" s="49">
        <f t="shared" si="162"/>
        <v>0</v>
      </c>
      <c r="BG452" s="43" t="str">
        <f t="shared" si="163"/>
        <v>FELIPE SAT YABER</v>
      </c>
      <c r="BH452" s="43" t="str">
        <f t="shared" si="164"/>
        <v>FELIPE SAT YABER - AURA</v>
      </c>
      <c r="BI452" s="43" t="str">
        <f>VLOOKUP(BG452,Equipos!$A$2:$B$105,2,0)</f>
        <v>RINCONADA A</v>
      </c>
      <c r="BJ452" s="43" t="str">
        <f t="shared" si="165"/>
        <v>05:43:55</v>
      </c>
      <c r="BK452" s="43" t="e">
        <f>VLOOKUP(BG452,'Base Jinetes FEI'!$M$5:$N$341,2,0)</f>
        <v>#N/A</v>
      </c>
      <c r="BL452" s="43" t="e">
        <f>VLOOKUP(BG452,'Base Jinetes FEI'!$M$5:$O$341,3,0)</f>
        <v>#N/A</v>
      </c>
      <c r="BN452" s="43">
        <f t="shared" si="166"/>
        <v>0</v>
      </c>
      <c r="BO452" s="43">
        <v>452</v>
      </c>
    </row>
    <row r="453" spans="1:67" ht="14.4" customHeight="1" x14ac:dyDescent="0.3">
      <c r="A453" s="43" t="str">
        <f t="shared" ref="A453:E453" si="185">A452</f>
        <v>EL CUADRO 19 II</v>
      </c>
      <c r="B453" s="43" t="str">
        <f t="shared" si="185"/>
        <v>FEI</v>
      </c>
      <c r="C453" s="43">
        <f t="shared" si="185"/>
        <v>120</v>
      </c>
      <c r="D453" s="43">
        <f t="shared" si="185"/>
        <v>120</v>
      </c>
      <c r="E453" s="43" t="str">
        <f t="shared" si="185"/>
        <v>AD</v>
      </c>
      <c r="F453" s="192" t="s">
        <v>156</v>
      </c>
      <c r="G453" s="192" t="s">
        <v>105</v>
      </c>
      <c r="H453" s="192" t="s">
        <v>96</v>
      </c>
      <c r="I453" s="192" t="s">
        <v>96</v>
      </c>
      <c r="J453" s="192" t="s">
        <v>1230</v>
      </c>
      <c r="K453" s="192" t="s">
        <v>562</v>
      </c>
      <c r="L453" s="192" t="s">
        <v>563</v>
      </c>
      <c r="M453" s="192" t="s">
        <v>1231</v>
      </c>
      <c r="N453" s="192" t="s">
        <v>564</v>
      </c>
      <c r="O453" s="192"/>
      <c r="P453" s="192" t="s">
        <v>96</v>
      </c>
      <c r="Q453" s="192"/>
      <c r="R453" s="192" t="s">
        <v>96</v>
      </c>
      <c r="S453" s="192" t="s">
        <v>97</v>
      </c>
      <c r="T453" s="192" t="s">
        <v>96</v>
      </c>
      <c r="U453" s="192" t="s">
        <v>497</v>
      </c>
      <c r="V453" s="192" t="s">
        <v>5356</v>
      </c>
      <c r="W453" s="192"/>
      <c r="X453" s="192" t="s">
        <v>3585</v>
      </c>
      <c r="Y453" s="192" t="s">
        <v>169</v>
      </c>
      <c r="Z453" s="192" t="s">
        <v>5357</v>
      </c>
      <c r="AA453" s="192"/>
      <c r="AB453" s="192" t="s">
        <v>1369</v>
      </c>
      <c r="AC453" s="192" t="s">
        <v>4390</v>
      </c>
      <c r="AD453" s="192" t="s">
        <v>5358</v>
      </c>
      <c r="AE453" s="192" t="s">
        <v>266</v>
      </c>
      <c r="AF453" s="192" t="s">
        <v>1366</v>
      </c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2"/>
      <c r="AQ453" s="192"/>
      <c r="AR453" s="192"/>
      <c r="AS453" s="192"/>
      <c r="AT453" s="192"/>
      <c r="AU453" s="192"/>
      <c r="AV453" s="235"/>
      <c r="AW453" s="192"/>
      <c r="AX453" s="192">
        <v>16.61</v>
      </c>
      <c r="AY453" s="192">
        <v>21700</v>
      </c>
      <c r="AZ453" s="47" t="str">
        <f t="shared" si="157"/>
        <v>NA</v>
      </c>
      <c r="BA453" s="47" t="str">
        <f t="shared" si="158"/>
        <v>120/160 AD</v>
      </c>
      <c r="BB453" s="43" t="str">
        <f t="shared" si="168"/>
        <v>NA</v>
      </c>
      <c r="BC453" s="43" t="str">
        <f t="shared" si="159"/>
        <v>NA</v>
      </c>
      <c r="BD453" s="43">
        <f t="shared" si="160"/>
        <v>0</v>
      </c>
      <c r="BE453" s="48" t="e">
        <f t="shared" si="161"/>
        <v>#VALUE!</v>
      </c>
      <c r="BF453" s="49">
        <f t="shared" si="162"/>
        <v>0</v>
      </c>
      <c r="BG453" s="43" t="str">
        <f t="shared" si="163"/>
        <v>TARA ANNE GREASLEY</v>
      </c>
      <c r="BH453" s="43" t="str">
        <f t="shared" si="164"/>
        <v>TARA ANNE GREASLEY - AYHUN</v>
      </c>
      <c r="BI453" s="43" t="e">
        <f>VLOOKUP(BG453,Equipos!$A$2:$B$105,2,0)</f>
        <v>#N/A</v>
      </c>
      <c r="BJ453" s="43" t="str">
        <f t="shared" si="165"/>
        <v>05:43:55</v>
      </c>
      <c r="BK453" s="43" t="e">
        <f>VLOOKUP(BG453,'Base Jinetes FEI'!$M$5:$N$341,2,0)</f>
        <v>#N/A</v>
      </c>
      <c r="BL453" s="43" t="e">
        <f>VLOOKUP(BG453,'Base Jinetes FEI'!$M$5:$O$341,3,0)</f>
        <v>#N/A</v>
      </c>
      <c r="BN453" s="43">
        <f t="shared" si="166"/>
        <v>0</v>
      </c>
      <c r="BO453" s="43">
        <v>453</v>
      </c>
    </row>
    <row r="454" spans="1:67" ht="14.4" customHeight="1" x14ac:dyDescent="0.3">
      <c r="A454" s="43" t="str">
        <f t="shared" ref="A454:E454" si="186">A453</f>
        <v>EL CUADRO 19 II</v>
      </c>
      <c r="B454" s="43" t="str">
        <f t="shared" si="186"/>
        <v>FEI</v>
      </c>
      <c r="C454" s="43">
        <f t="shared" si="186"/>
        <v>120</v>
      </c>
      <c r="D454" s="43">
        <f t="shared" si="186"/>
        <v>120</v>
      </c>
      <c r="E454" s="43" t="str">
        <f t="shared" si="186"/>
        <v>AD</v>
      </c>
      <c r="F454" s="192" t="s">
        <v>134</v>
      </c>
      <c r="G454" s="192" t="s">
        <v>105</v>
      </c>
      <c r="H454" s="192" t="s">
        <v>96</v>
      </c>
      <c r="I454" s="192" t="s">
        <v>96</v>
      </c>
      <c r="J454" s="192" t="s">
        <v>3555</v>
      </c>
      <c r="K454" s="192" t="s">
        <v>535</v>
      </c>
      <c r="L454" s="192" t="s">
        <v>3556</v>
      </c>
      <c r="M454" s="192" t="s">
        <v>399</v>
      </c>
      <c r="N454" s="192" t="s">
        <v>400</v>
      </c>
      <c r="O454" s="192"/>
      <c r="P454" s="192" t="s">
        <v>96</v>
      </c>
      <c r="Q454" s="192"/>
      <c r="R454" s="192" t="s">
        <v>96</v>
      </c>
      <c r="S454" s="192" t="s">
        <v>97</v>
      </c>
      <c r="T454" s="192" t="s">
        <v>96</v>
      </c>
      <c r="U454" s="192" t="s">
        <v>5359</v>
      </c>
      <c r="V454" s="192" t="s">
        <v>5360</v>
      </c>
      <c r="W454" s="192"/>
      <c r="X454" s="192" t="s">
        <v>1521</v>
      </c>
      <c r="Y454" s="192" t="s">
        <v>1136</v>
      </c>
      <c r="Z454" s="192" t="s">
        <v>5361</v>
      </c>
      <c r="AA454" s="192"/>
      <c r="AB454" s="192" t="s">
        <v>5362</v>
      </c>
      <c r="AC454" s="192" t="s">
        <v>5363</v>
      </c>
      <c r="AD454" s="192" t="s">
        <v>5364</v>
      </c>
      <c r="AE454" s="192" t="s">
        <v>272</v>
      </c>
      <c r="AF454" s="192" t="s">
        <v>5365</v>
      </c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235"/>
      <c r="AW454" s="192"/>
      <c r="AX454" s="192">
        <v>16.12</v>
      </c>
      <c r="AY454" s="192">
        <v>22362</v>
      </c>
      <c r="AZ454" s="47" t="str">
        <f t="shared" si="157"/>
        <v>NA</v>
      </c>
      <c r="BA454" s="47" t="str">
        <f t="shared" si="158"/>
        <v>120/160 AD</v>
      </c>
      <c r="BB454" s="43" t="str">
        <f t="shared" si="168"/>
        <v>NA</v>
      </c>
      <c r="BC454" s="43" t="str">
        <f t="shared" si="159"/>
        <v>NA</v>
      </c>
      <c r="BD454" s="43">
        <f t="shared" si="160"/>
        <v>0</v>
      </c>
      <c r="BE454" s="48" t="e">
        <f t="shared" si="161"/>
        <v>#VALUE!</v>
      </c>
      <c r="BF454" s="49">
        <f t="shared" si="162"/>
        <v>0</v>
      </c>
      <c r="BG454" s="43" t="str">
        <f t="shared" si="163"/>
        <v>DIEGO FUENTES URRUTIA</v>
      </c>
      <c r="BH454" s="43" t="str">
        <f t="shared" si="164"/>
        <v>DIEGO FUENTES URRUTIA - ZORRITO</v>
      </c>
      <c r="BI454" s="43" t="e">
        <f>VLOOKUP(BG454,Equipos!$A$2:$B$105,2,0)</f>
        <v>#N/A</v>
      </c>
      <c r="BJ454" s="43" t="str">
        <f t="shared" si="165"/>
        <v>05:43:55</v>
      </c>
      <c r="BK454" s="43" t="e">
        <f>VLOOKUP(BG454,'Base Jinetes FEI'!$M$5:$N$341,2,0)</f>
        <v>#N/A</v>
      </c>
      <c r="BL454" s="43" t="e">
        <f>VLOOKUP(BG454,'Base Jinetes FEI'!$M$5:$O$341,3,0)</f>
        <v>#N/A</v>
      </c>
      <c r="BN454" s="43">
        <f t="shared" si="166"/>
        <v>0</v>
      </c>
      <c r="BO454" s="43">
        <v>454</v>
      </c>
    </row>
    <row r="455" spans="1:67" ht="14.4" customHeight="1" x14ac:dyDescent="0.3">
      <c r="A455" s="43" t="str">
        <f t="shared" ref="A455:E455" si="187">A454</f>
        <v>EL CUADRO 19 II</v>
      </c>
      <c r="B455" s="43" t="str">
        <f t="shared" si="187"/>
        <v>FEI</v>
      </c>
      <c r="C455" s="43">
        <f t="shared" si="187"/>
        <v>120</v>
      </c>
      <c r="D455" s="43">
        <f t="shared" si="187"/>
        <v>120</v>
      </c>
      <c r="E455" s="43" t="str">
        <f t="shared" si="187"/>
        <v>AD</v>
      </c>
      <c r="F455" s="192" t="s">
        <v>158</v>
      </c>
      <c r="G455" s="192" t="s">
        <v>105</v>
      </c>
      <c r="H455" s="192" t="s">
        <v>96</v>
      </c>
      <c r="I455" s="192" t="s">
        <v>96</v>
      </c>
      <c r="J455" s="192" t="s">
        <v>1387</v>
      </c>
      <c r="K455" s="192" t="s">
        <v>535</v>
      </c>
      <c r="L455" s="192" t="s">
        <v>364</v>
      </c>
      <c r="M455" s="192" t="s">
        <v>1388</v>
      </c>
      <c r="N455" s="192" t="s">
        <v>437</v>
      </c>
      <c r="O455" s="192"/>
      <c r="P455" s="192" t="s">
        <v>96</v>
      </c>
      <c r="Q455" s="192"/>
      <c r="R455" s="192" t="s">
        <v>96</v>
      </c>
      <c r="S455" s="192" t="s">
        <v>97</v>
      </c>
      <c r="T455" s="192" t="s">
        <v>96</v>
      </c>
      <c r="U455" s="192" t="s">
        <v>907</v>
      </c>
      <c r="V455" s="192" t="s">
        <v>5366</v>
      </c>
      <c r="W455" s="192" t="s">
        <v>266</v>
      </c>
      <c r="X455" s="192" t="s">
        <v>4514</v>
      </c>
      <c r="Y455" s="192"/>
      <c r="Z455" s="192"/>
      <c r="AA455" s="192"/>
      <c r="AB455" s="192"/>
      <c r="AC455" s="192"/>
      <c r="AD455" s="192"/>
      <c r="AE455" s="192"/>
      <c r="AF455" s="192"/>
      <c r="AG455" s="192"/>
      <c r="AH455" s="192"/>
      <c r="AI455" s="192"/>
      <c r="AJ455" s="192"/>
      <c r="AK455" s="192"/>
      <c r="AL455" s="192"/>
      <c r="AM455" s="192"/>
      <c r="AN455" s="192"/>
      <c r="AO455" s="192"/>
      <c r="AP455" s="192"/>
      <c r="AQ455" s="192"/>
      <c r="AR455" s="192"/>
      <c r="AS455" s="192"/>
      <c r="AT455" s="192"/>
      <c r="AU455" s="192"/>
      <c r="AV455" s="235"/>
      <c r="AW455" s="192"/>
      <c r="AX455" s="192">
        <v>18.3</v>
      </c>
      <c r="AY455" s="192">
        <v>7811</v>
      </c>
      <c r="AZ455" s="47" t="str">
        <f t="shared" si="157"/>
        <v>NA</v>
      </c>
      <c r="BA455" s="47" t="str">
        <f t="shared" si="158"/>
        <v>120/160 AD</v>
      </c>
      <c r="BB455" s="43" t="str">
        <f t="shared" si="168"/>
        <v>NA</v>
      </c>
      <c r="BC455" s="43" t="str">
        <f t="shared" si="159"/>
        <v>NA</v>
      </c>
      <c r="BD455" s="43">
        <f t="shared" si="160"/>
        <v>0</v>
      </c>
      <c r="BE455" s="48" t="e">
        <f t="shared" si="161"/>
        <v>#VALUE!</v>
      </c>
      <c r="BF455" s="49">
        <f t="shared" si="162"/>
        <v>0</v>
      </c>
      <c r="BG455" s="43" t="str">
        <f t="shared" si="163"/>
        <v>DIEGO BULNES LABRA</v>
      </c>
      <c r="BH455" s="43" t="str">
        <f t="shared" si="164"/>
        <v>DIEGO BULNES LABRA - SHAZAM</v>
      </c>
      <c r="BI455" s="43" t="e">
        <f>VLOOKUP(BG455,Equipos!$A$2:$B$105,2,0)</f>
        <v>#N/A</v>
      </c>
      <c r="BJ455" s="43" t="str">
        <f t="shared" si="165"/>
        <v>05:43:55</v>
      </c>
      <c r="BK455" s="43" t="e">
        <f>VLOOKUP(BG455,'Base Jinetes FEI'!$M$5:$N$341,2,0)</f>
        <v>#N/A</v>
      </c>
      <c r="BL455" s="43" t="e">
        <f>VLOOKUP(BG455,'Base Jinetes FEI'!$M$5:$O$341,3,0)</f>
        <v>#N/A</v>
      </c>
      <c r="BN455" s="43">
        <f t="shared" si="166"/>
        <v>0</v>
      </c>
      <c r="BO455" s="43">
        <v>455</v>
      </c>
    </row>
    <row r="456" spans="1:67" ht="14.4" customHeight="1" x14ac:dyDescent="0.3">
      <c r="A456" s="43" t="str">
        <f t="shared" ref="A456:E456" si="188">A455</f>
        <v>EL CUADRO 19 II</v>
      </c>
      <c r="B456" s="43" t="str">
        <f t="shared" si="188"/>
        <v>FEI</v>
      </c>
      <c r="C456" s="43">
        <f t="shared" si="188"/>
        <v>120</v>
      </c>
      <c r="D456" s="43">
        <f t="shared" si="188"/>
        <v>120</v>
      </c>
      <c r="E456" s="43" t="str">
        <f t="shared" si="188"/>
        <v>AD</v>
      </c>
      <c r="F456" s="192" t="s">
        <v>244</v>
      </c>
      <c r="G456" s="192" t="s">
        <v>105</v>
      </c>
      <c r="H456" s="192" t="s">
        <v>96</v>
      </c>
      <c r="I456" s="192" t="s">
        <v>96</v>
      </c>
      <c r="J456" s="192" t="s">
        <v>1205</v>
      </c>
      <c r="K456" s="192" t="s">
        <v>113</v>
      </c>
      <c r="L456" s="192" t="s">
        <v>1206</v>
      </c>
      <c r="M456" s="192" t="s">
        <v>3378</v>
      </c>
      <c r="N456" s="192" t="s">
        <v>5367</v>
      </c>
      <c r="O456" s="192"/>
      <c r="P456" s="192" t="s">
        <v>96</v>
      </c>
      <c r="Q456" s="192"/>
      <c r="R456" s="192" t="s">
        <v>96</v>
      </c>
      <c r="S456" s="192" t="s">
        <v>97</v>
      </c>
      <c r="T456" s="192" t="s">
        <v>96</v>
      </c>
      <c r="U456" s="192" t="s">
        <v>4939</v>
      </c>
      <c r="V456" s="192" t="s">
        <v>5368</v>
      </c>
      <c r="W456" s="192" t="s">
        <v>163</v>
      </c>
      <c r="X456" s="192" t="s">
        <v>5369</v>
      </c>
      <c r="Y456" s="192"/>
      <c r="Z456" s="192"/>
      <c r="AA456" s="192"/>
      <c r="AB456" s="192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235"/>
      <c r="AW456" s="192"/>
      <c r="AX456" s="192">
        <v>17.13</v>
      </c>
      <c r="AY456" s="192">
        <v>8342</v>
      </c>
      <c r="AZ456" s="47" t="str">
        <f t="shared" si="157"/>
        <v>NA</v>
      </c>
      <c r="BA456" s="47" t="str">
        <f t="shared" si="158"/>
        <v>120/160 AD</v>
      </c>
      <c r="BB456" s="43" t="str">
        <f t="shared" si="168"/>
        <v>NA</v>
      </c>
      <c r="BC456" s="43" t="str">
        <f t="shared" si="159"/>
        <v>NA</v>
      </c>
      <c r="BD456" s="43">
        <f t="shared" si="160"/>
        <v>0</v>
      </c>
      <c r="BE456" s="48" t="e">
        <f t="shared" si="161"/>
        <v>#VALUE!</v>
      </c>
      <c r="BF456" s="49">
        <f t="shared" si="162"/>
        <v>0</v>
      </c>
      <c r="BG456" s="43" t="str">
        <f t="shared" si="163"/>
        <v>PABLO LLOMPART</v>
      </c>
      <c r="BH456" s="43" t="str">
        <f t="shared" si="164"/>
        <v>PABLO LLOMPART - DASAM</v>
      </c>
      <c r="BI456" s="43" t="str">
        <f>VLOOKUP(BG456,Equipos!$A$2:$B$105,2,0)</f>
        <v>EL QUILLAY</v>
      </c>
      <c r="BJ456" s="43" t="str">
        <f>BJ457</f>
        <v>05:43:55</v>
      </c>
      <c r="BK456" s="43" t="e">
        <f>VLOOKUP(BG456,'Base Jinetes FEI'!$M$5:$N$341,2,0)</f>
        <v>#N/A</v>
      </c>
      <c r="BL456" s="43" t="e">
        <f>VLOOKUP(BG456,'Base Jinetes FEI'!$M$5:$O$341,3,0)</f>
        <v>#N/A</v>
      </c>
      <c r="BN456" s="43">
        <f t="shared" si="166"/>
        <v>0</v>
      </c>
      <c r="BO456" s="43">
        <v>456</v>
      </c>
    </row>
    <row r="457" spans="1:67" ht="14.4" customHeight="1" x14ac:dyDescent="0.3">
      <c r="A457" s="43" t="str">
        <f t="shared" ref="A457:D457" si="189">A456</f>
        <v>EL CUADRO 19 II</v>
      </c>
      <c r="B457" s="43" t="str">
        <f t="shared" si="189"/>
        <v>FEI</v>
      </c>
      <c r="C457" s="43">
        <f t="shared" si="189"/>
        <v>120</v>
      </c>
      <c r="D457" s="43">
        <f t="shared" si="189"/>
        <v>120</v>
      </c>
      <c r="E457" s="43" t="s">
        <v>52</v>
      </c>
      <c r="F457" s="192" t="s">
        <v>106</v>
      </c>
      <c r="G457" s="192" t="s">
        <v>95</v>
      </c>
      <c r="H457" s="192" t="s">
        <v>96</v>
      </c>
      <c r="I457" s="192" t="s">
        <v>96</v>
      </c>
      <c r="J457" s="192" t="s">
        <v>1516</v>
      </c>
      <c r="K457" s="192" t="s">
        <v>970</v>
      </c>
      <c r="L457" s="192" t="s">
        <v>382</v>
      </c>
      <c r="M457" s="192" t="s">
        <v>4720</v>
      </c>
      <c r="N457" s="192" t="s">
        <v>4721</v>
      </c>
      <c r="O457" s="192"/>
      <c r="P457" s="192" t="s">
        <v>96</v>
      </c>
      <c r="Q457" s="192"/>
      <c r="R457" s="192" t="s">
        <v>96</v>
      </c>
      <c r="S457" s="192" t="s">
        <v>97</v>
      </c>
      <c r="T457" s="192" t="s">
        <v>96</v>
      </c>
      <c r="U457" s="192" t="s">
        <v>3008</v>
      </c>
      <c r="V457" s="192" t="s">
        <v>5370</v>
      </c>
      <c r="W457" s="192"/>
      <c r="X457" s="192" t="s">
        <v>4400</v>
      </c>
      <c r="Y457" s="192" t="s">
        <v>5371</v>
      </c>
      <c r="Z457" s="192" t="s">
        <v>5372</v>
      </c>
      <c r="AA457" s="192"/>
      <c r="AB457" s="192" t="s">
        <v>4274</v>
      </c>
      <c r="AC457" s="192" t="s">
        <v>910</v>
      </c>
      <c r="AD457" s="192" t="s">
        <v>5373</v>
      </c>
      <c r="AE457" s="192"/>
      <c r="AF457" s="192" t="s">
        <v>3475</v>
      </c>
      <c r="AG457" s="192" t="s">
        <v>5374</v>
      </c>
      <c r="AH457" s="192" t="s">
        <v>5375</v>
      </c>
      <c r="AI457" s="192"/>
      <c r="AJ457" s="192" t="s">
        <v>5376</v>
      </c>
      <c r="AK457" s="192"/>
      <c r="AL457" s="192"/>
      <c r="AM457" s="192"/>
      <c r="AN457" s="192"/>
      <c r="AO457" s="192"/>
      <c r="AP457" s="192"/>
      <c r="AQ457" s="192"/>
      <c r="AR457" s="192"/>
      <c r="AS457" s="192"/>
      <c r="AT457" s="192"/>
      <c r="AU457" s="192"/>
      <c r="AV457" s="235"/>
      <c r="AW457" s="192"/>
      <c r="AX457" s="192">
        <v>20.94</v>
      </c>
      <c r="AY457" s="192">
        <v>20635</v>
      </c>
      <c r="AZ457" s="47">
        <f t="shared" si="157"/>
        <v>20635</v>
      </c>
      <c r="BA457" s="47" t="str">
        <f t="shared" si="158"/>
        <v>120/160 YR</v>
      </c>
      <c r="BB457" s="43">
        <f t="shared" si="168"/>
        <v>1</v>
      </c>
      <c r="BC457" s="43" t="str">
        <f t="shared" si="159"/>
        <v>05:43:55</v>
      </c>
      <c r="BD457" s="43">
        <f t="shared" si="160"/>
        <v>200</v>
      </c>
      <c r="BE457" s="48">
        <f t="shared" si="161"/>
        <v>0</v>
      </c>
      <c r="BF457" s="49">
        <f t="shared" si="162"/>
        <v>320</v>
      </c>
      <c r="BG457" s="43" t="str">
        <f t="shared" si="163"/>
        <v>MICAELA TORRES HORTA</v>
      </c>
      <c r="BH457" s="43" t="str">
        <f t="shared" si="164"/>
        <v>MICAELA TORRES HORTA - HALILA</v>
      </c>
      <c r="BI457" s="43" t="e">
        <f>VLOOKUP(BG457,Equipos!$A$2:$B$105,2,0)</f>
        <v>#N/A</v>
      </c>
      <c r="BJ457" s="43" t="str">
        <f t="shared" ref="BJ457:BJ498" si="190">IF(BB457=1,BC457,BJ456)</f>
        <v>05:43:55</v>
      </c>
      <c r="BK457" s="43" t="e">
        <f>VLOOKUP(BG457,'Base Jinetes FEI'!$M$5:$N$341,2,0)</f>
        <v>#N/A</v>
      </c>
      <c r="BL457" s="43" t="e">
        <f>VLOOKUP(BG457,'Base Jinetes FEI'!$M$5:$O$341,3,0)</f>
        <v>#N/A</v>
      </c>
      <c r="BN457" s="43">
        <f t="shared" si="166"/>
        <v>1</v>
      </c>
      <c r="BO457" s="43">
        <v>457</v>
      </c>
    </row>
    <row r="458" spans="1:67" ht="14.4" customHeight="1" x14ac:dyDescent="0.3">
      <c r="A458" s="43" t="str">
        <f t="shared" ref="A458:E458" si="191">A457</f>
        <v>EL CUADRO 19 II</v>
      </c>
      <c r="B458" s="43" t="str">
        <f t="shared" si="191"/>
        <v>FEI</v>
      </c>
      <c r="C458" s="43">
        <f t="shared" si="191"/>
        <v>120</v>
      </c>
      <c r="D458" s="43">
        <f t="shared" si="191"/>
        <v>120</v>
      </c>
      <c r="E458" s="43" t="str">
        <f t="shared" si="191"/>
        <v>YR</v>
      </c>
      <c r="F458" s="192" t="s">
        <v>107</v>
      </c>
      <c r="G458" s="192" t="s">
        <v>95</v>
      </c>
      <c r="H458" s="192" t="s">
        <v>96</v>
      </c>
      <c r="I458" s="192" t="s">
        <v>96</v>
      </c>
      <c r="J458" s="192" t="s">
        <v>1140</v>
      </c>
      <c r="K458" s="192" t="s">
        <v>542</v>
      </c>
      <c r="L458" s="192" t="s">
        <v>864</v>
      </c>
      <c r="M458" s="192" t="s">
        <v>2408</v>
      </c>
      <c r="N458" s="192" t="s">
        <v>1105</v>
      </c>
      <c r="O458" s="192"/>
      <c r="P458" s="192" t="s">
        <v>96</v>
      </c>
      <c r="Q458" s="192"/>
      <c r="R458" s="192" t="s">
        <v>96</v>
      </c>
      <c r="S458" s="192" t="s">
        <v>502</v>
      </c>
      <c r="T458" s="192" t="s">
        <v>96</v>
      </c>
      <c r="U458" s="192" t="s">
        <v>3379</v>
      </c>
      <c r="V458" s="192" t="s">
        <v>5377</v>
      </c>
      <c r="W458" s="192"/>
      <c r="X458" s="192" t="s">
        <v>1342</v>
      </c>
      <c r="Y458" s="192" t="s">
        <v>3352</v>
      </c>
      <c r="Z458" s="192" t="s">
        <v>5378</v>
      </c>
      <c r="AA458" s="192"/>
      <c r="AB458" s="192" t="s">
        <v>1401</v>
      </c>
      <c r="AC458" s="192" t="s">
        <v>519</v>
      </c>
      <c r="AD458" s="192" t="s">
        <v>4542</v>
      </c>
      <c r="AE458" s="192"/>
      <c r="AF458" s="192" t="s">
        <v>4402</v>
      </c>
      <c r="AG458" s="192" t="s">
        <v>5379</v>
      </c>
      <c r="AH458" s="192" t="s">
        <v>5380</v>
      </c>
      <c r="AI458" s="192"/>
      <c r="AJ458" s="192" t="s">
        <v>5381</v>
      </c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235"/>
      <c r="AW458" s="192"/>
      <c r="AX458" s="192">
        <v>18.84</v>
      </c>
      <c r="AY458" s="192">
        <v>22926</v>
      </c>
      <c r="AZ458" s="47">
        <f t="shared" si="157"/>
        <v>22926</v>
      </c>
      <c r="BA458" s="47" t="str">
        <f t="shared" si="158"/>
        <v>120/160 YR</v>
      </c>
      <c r="BB458" s="43">
        <f t="shared" si="168"/>
        <v>7</v>
      </c>
      <c r="BC458" s="43" t="str">
        <f t="shared" si="159"/>
        <v>06:22:06</v>
      </c>
      <c r="BD458" s="43">
        <f t="shared" si="160"/>
        <v>170</v>
      </c>
      <c r="BE458" s="48">
        <f t="shared" si="161"/>
        <v>-38.18333333333333</v>
      </c>
      <c r="BF458" s="49">
        <f t="shared" si="162"/>
        <v>251.81666666666666</v>
      </c>
      <c r="BG458" s="43" t="str">
        <f t="shared" si="163"/>
        <v>CAMILA SANCHEZ</v>
      </c>
      <c r="BH458" s="43" t="str">
        <f t="shared" si="164"/>
        <v>CAMILA SANCHEZ - POZO BRUJO BASHIRA</v>
      </c>
      <c r="BI458" s="43" t="e">
        <f>VLOOKUP(BG458,Equipos!$A$2:$B$105,2,0)</f>
        <v>#N/A</v>
      </c>
      <c r="BJ458" s="43" t="str">
        <f t="shared" si="190"/>
        <v>05:43:55</v>
      </c>
      <c r="BK458" s="43" t="e">
        <f>VLOOKUP(BG458,'Base Jinetes FEI'!$M$5:$N$341,2,0)</f>
        <v>#N/A</v>
      </c>
      <c r="BL458" s="43" t="e">
        <f>VLOOKUP(BG458,'Base Jinetes FEI'!$M$5:$O$341,3,0)</f>
        <v>#N/A</v>
      </c>
      <c r="BN458" s="43">
        <f t="shared" si="166"/>
        <v>1</v>
      </c>
      <c r="BO458" s="43">
        <v>458</v>
      </c>
    </row>
    <row r="459" spans="1:67" ht="14.4" customHeight="1" x14ac:dyDescent="0.3">
      <c r="A459" s="43" t="str">
        <f t="shared" ref="A459:E459" si="192">A458</f>
        <v>EL CUADRO 19 II</v>
      </c>
      <c r="B459" s="43" t="str">
        <f t="shared" si="192"/>
        <v>FEI</v>
      </c>
      <c r="C459" s="43">
        <f t="shared" si="192"/>
        <v>120</v>
      </c>
      <c r="D459" s="43">
        <f t="shared" si="192"/>
        <v>120</v>
      </c>
      <c r="E459" s="43" t="str">
        <f t="shared" si="192"/>
        <v>YR</v>
      </c>
      <c r="F459" s="192" t="s">
        <v>109</v>
      </c>
      <c r="G459" s="192" t="s">
        <v>95</v>
      </c>
      <c r="H459" s="192" t="s">
        <v>96</v>
      </c>
      <c r="I459" s="192" t="s">
        <v>96</v>
      </c>
      <c r="J459" s="192" t="s">
        <v>1083</v>
      </c>
      <c r="K459" s="192" t="s">
        <v>138</v>
      </c>
      <c r="L459" s="192" t="s">
        <v>139</v>
      </c>
      <c r="M459" s="192" t="s">
        <v>302</v>
      </c>
      <c r="N459" s="192" t="s">
        <v>220</v>
      </c>
      <c r="O459" s="192"/>
      <c r="P459" s="192" t="s">
        <v>96</v>
      </c>
      <c r="Q459" s="192"/>
      <c r="R459" s="192" t="s">
        <v>96</v>
      </c>
      <c r="S459" s="192" t="s">
        <v>97</v>
      </c>
      <c r="T459" s="192" t="s">
        <v>96</v>
      </c>
      <c r="U459" s="192" t="s">
        <v>5382</v>
      </c>
      <c r="V459" s="192" t="s">
        <v>3806</v>
      </c>
      <c r="W459" s="192"/>
      <c r="X459" s="192" t="s">
        <v>4305</v>
      </c>
      <c r="Y459" s="192" t="s">
        <v>5383</v>
      </c>
      <c r="Z459" s="192" t="s">
        <v>5384</v>
      </c>
      <c r="AA459" s="192"/>
      <c r="AB459" s="192" t="s">
        <v>3502</v>
      </c>
      <c r="AC459" s="192" t="s">
        <v>997</v>
      </c>
      <c r="AD459" s="192" t="s">
        <v>5385</v>
      </c>
      <c r="AE459" s="192"/>
      <c r="AF459" s="192" t="s">
        <v>3334</v>
      </c>
      <c r="AG459" s="192" t="s">
        <v>5386</v>
      </c>
      <c r="AH459" s="192" t="s">
        <v>5387</v>
      </c>
      <c r="AI459" s="192"/>
      <c r="AJ459" s="192" t="s">
        <v>5388</v>
      </c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235"/>
      <c r="AW459" s="192"/>
      <c r="AX459" s="192">
        <v>18.84</v>
      </c>
      <c r="AY459" s="192">
        <v>22928</v>
      </c>
      <c r="AZ459" s="47">
        <f t="shared" si="157"/>
        <v>22928</v>
      </c>
      <c r="BA459" s="47" t="str">
        <f t="shared" si="158"/>
        <v>120/160 YR</v>
      </c>
      <c r="BB459" s="43">
        <f t="shared" si="168"/>
        <v>8</v>
      </c>
      <c r="BC459" s="43" t="str">
        <f t="shared" si="159"/>
        <v>06:22:08</v>
      </c>
      <c r="BD459" s="43">
        <f t="shared" si="160"/>
        <v>165</v>
      </c>
      <c r="BE459" s="48">
        <f t="shared" si="161"/>
        <v>-38.216666666666669</v>
      </c>
      <c r="BF459" s="49">
        <f t="shared" si="162"/>
        <v>246.78333333333333</v>
      </c>
      <c r="BG459" s="43" t="str">
        <f t="shared" si="163"/>
        <v>CRISTOBAL LARRAIN ARJONA</v>
      </c>
      <c r="BH459" s="43" t="str">
        <f t="shared" si="164"/>
        <v>CRISTOBAL LARRAIN ARJONA - ANCAR FLOKI</v>
      </c>
      <c r="BI459" s="43" t="str">
        <f>VLOOKUP(BG459,Equipos!$A$2:$B$105,2,0)</f>
        <v>EL QUILLAY</v>
      </c>
      <c r="BJ459" s="43" t="str">
        <f t="shared" si="190"/>
        <v>05:43:55</v>
      </c>
      <c r="BK459" s="43" t="e">
        <f>VLOOKUP(BG459,'Base Jinetes FEI'!$M$5:$N$341,2,0)</f>
        <v>#N/A</v>
      </c>
      <c r="BL459" s="43" t="e">
        <f>VLOOKUP(BG459,'Base Jinetes FEI'!$M$5:$O$341,3,0)</f>
        <v>#N/A</v>
      </c>
      <c r="BN459" s="43">
        <f t="shared" si="166"/>
        <v>1</v>
      </c>
      <c r="BO459" s="43">
        <v>459</v>
      </c>
    </row>
    <row r="460" spans="1:67" ht="14.4" customHeight="1" x14ac:dyDescent="0.3">
      <c r="A460" s="43" t="str">
        <f t="shared" ref="A460:E460" si="193">A459</f>
        <v>EL CUADRO 19 II</v>
      </c>
      <c r="B460" s="43" t="str">
        <f t="shared" si="193"/>
        <v>FEI</v>
      </c>
      <c r="C460" s="43">
        <f t="shared" si="193"/>
        <v>120</v>
      </c>
      <c r="D460" s="43">
        <f t="shared" si="193"/>
        <v>120</v>
      </c>
      <c r="E460" s="43" t="str">
        <f t="shared" si="193"/>
        <v>YR</v>
      </c>
      <c r="F460" s="192" t="s">
        <v>110</v>
      </c>
      <c r="G460" s="192" t="s">
        <v>95</v>
      </c>
      <c r="H460" s="192" t="s">
        <v>96</v>
      </c>
      <c r="I460" s="192" t="s">
        <v>96</v>
      </c>
      <c r="J460" s="192" t="s">
        <v>1134</v>
      </c>
      <c r="K460" s="192" t="s">
        <v>5389</v>
      </c>
      <c r="L460" s="192" t="s">
        <v>2390</v>
      </c>
      <c r="M460" s="192" t="s">
        <v>1134</v>
      </c>
      <c r="N460" s="192" t="s">
        <v>415</v>
      </c>
      <c r="O460" s="192"/>
      <c r="P460" s="192" t="s">
        <v>96</v>
      </c>
      <c r="Q460" s="192"/>
      <c r="R460" s="192" t="s">
        <v>96</v>
      </c>
      <c r="S460" s="192" t="s">
        <v>502</v>
      </c>
      <c r="T460" s="192" t="s">
        <v>96</v>
      </c>
      <c r="U460" s="192" t="s">
        <v>905</v>
      </c>
      <c r="V460" s="192" t="s">
        <v>5390</v>
      </c>
      <c r="W460" s="192"/>
      <c r="X460" s="192" t="s">
        <v>5391</v>
      </c>
      <c r="Y460" s="192" t="s">
        <v>4275</v>
      </c>
      <c r="Z460" s="192" t="s">
        <v>1506</v>
      </c>
      <c r="AA460" s="192"/>
      <c r="AB460" s="192" t="s">
        <v>5392</v>
      </c>
      <c r="AC460" s="192" t="s">
        <v>1045</v>
      </c>
      <c r="AD460" s="192" t="s">
        <v>5393</v>
      </c>
      <c r="AE460" s="192"/>
      <c r="AF460" s="192" t="s">
        <v>1558</v>
      </c>
      <c r="AG460" s="192" t="s">
        <v>1202</v>
      </c>
      <c r="AH460" s="192" t="s">
        <v>5394</v>
      </c>
      <c r="AI460" s="192"/>
      <c r="AJ460" s="192" t="s">
        <v>5395</v>
      </c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235"/>
      <c r="AW460" s="192"/>
      <c r="AX460" s="192">
        <v>18.55</v>
      </c>
      <c r="AY460" s="192">
        <v>23294</v>
      </c>
      <c r="AZ460" s="47">
        <f t="shared" si="157"/>
        <v>23294</v>
      </c>
      <c r="BA460" s="47" t="str">
        <f t="shared" si="158"/>
        <v>120/160 YR</v>
      </c>
      <c r="BB460" s="43">
        <f t="shared" si="168"/>
        <v>9</v>
      </c>
      <c r="BC460" s="43" t="str">
        <f t="shared" si="159"/>
        <v>06:28:14</v>
      </c>
      <c r="BD460" s="43">
        <f t="shared" si="160"/>
        <v>160</v>
      </c>
      <c r="BE460" s="48">
        <f t="shared" si="161"/>
        <v>-44.31666666666667</v>
      </c>
      <c r="BF460" s="49">
        <f t="shared" si="162"/>
        <v>235.68333333333334</v>
      </c>
      <c r="BG460" s="43" t="str">
        <f t="shared" si="163"/>
        <v>FELICITAS  FIGUERAS</v>
      </c>
      <c r="BH460" s="43" t="str">
        <f t="shared" si="164"/>
        <v>FELICITAS  FIGUERAS - ALCAZAR SHABUK</v>
      </c>
      <c r="BI460" s="43" t="e">
        <f>VLOOKUP(BG460,Equipos!$A$2:$B$105,2,0)</f>
        <v>#N/A</v>
      </c>
      <c r="BJ460" s="43" t="str">
        <f t="shared" si="190"/>
        <v>05:43:55</v>
      </c>
      <c r="BK460" s="43" t="e">
        <f>VLOOKUP(BG460,'Base Jinetes FEI'!$M$5:$N$341,2,0)</f>
        <v>#N/A</v>
      </c>
      <c r="BL460" s="43" t="e">
        <f>VLOOKUP(BG460,'Base Jinetes FEI'!$M$5:$O$341,3,0)</f>
        <v>#N/A</v>
      </c>
      <c r="BN460" s="43">
        <f t="shared" si="166"/>
        <v>1</v>
      </c>
      <c r="BO460" s="43">
        <v>460</v>
      </c>
    </row>
    <row r="461" spans="1:67" ht="14.4" customHeight="1" x14ac:dyDescent="0.3">
      <c r="A461" s="43" t="str">
        <f t="shared" ref="A461:E461" si="194">A460</f>
        <v>EL CUADRO 19 II</v>
      </c>
      <c r="B461" s="43" t="str">
        <f t="shared" si="194"/>
        <v>FEI</v>
      </c>
      <c r="C461" s="43">
        <f t="shared" si="194"/>
        <v>120</v>
      </c>
      <c r="D461" s="43">
        <f t="shared" si="194"/>
        <v>120</v>
      </c>
      <c r="E461" s="43" t="str">
        <f t="shared" si="194"/>
        <v>YR</v>
      </c>
      <c r="F461" s="192" t="s">
        <v>117</v>
      </c>
      <c r="G461" s="192" t="s">
        <v>95</v>
      </c>
      <c r="H461" s="192" t="s">
        <v>96</v>
      </c>
      <c r="I461" s="192" t="s">
        <v>96</v>
      </c>
      <c r="J461" s="192" t="s">
        <v>859</v>
      </c>
      <c r="K461" s="192" t="s">
        <v>383</v>
      </c>
      <c r="L461" s="192" t="s">
        <v>384</v>
      </c>
      <c r="M461" s="192" t="s">
        <v>3458</v>
      </c>
      <c r="N461" s="192" t="s">
        <v>3459</v>
      </c>
      <c r="O461" s="192"/>
      <c r="P461" s="192" t="s">
        <v>96</v>
      </c>
      <c r="Q461" s="192"/>
      <c r="R461" s="192" t="s">
        <v>96</v>
      </c>
      <c r="S461" s="192" t="s">
        <v>97</v>
      </c>
      <c r="T461" s="192" t="s">
        <v>96</v>
      </c>
      <c r="U461" s="192" t="s">
        <v>5396</v>
      </c>
      <c r="V461" s="192" t="s">
        <v>5397</v>
      </c>
      <c r="W461" s="192"/>
      <c r="X461" s="192" t="s">
        <v>2277</v>
      </c>
      <c r="Y461" s="192" t="s">
        <v>993</v>
      </c>
      <c r="Z461" s="192" t="s">
        <v>5398</v>
      </c>
      <c r="AA461" s="192"/>
      <c r="AB461" s="192" t="s">
        <v>2243</v>
      </c>
      <c r="AC461" s="192" t="s">
        <v>786</v>
      </c>
      <c r="AD461" s="192" t="s">
        <v>5399</v>
      </c>
      <c r="AE461" s="192"/>
      <c r="AF461" s="192" t="s">
        <v>5273</v>
      </c>
      <c r="AG461" s="192" t="s">
        <v>5400</v>
      </c>
      <c r="AH461" s="192" t="s">
        <v>5401</v>
      </c>
      <c r="AI461" s="192"/>
      <c r="AJ461" s="192" t="s">
        <v>5402</v>
      </c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235"/>
      <c r="AW461" s="192"/>
      <c r="AX461" s="192">
        <v>18.149999999999999</v>
      </c>
      <c r="AY461" s="192">
        <v>23801</v>
      </c>
      <c r="AZ461" s="47">
        <f t="shared" si="157"/>
        <v>23801</v>
      </c>
      <c r="BA461" s="47" t="str">
        <f t="shared" si="158"/>
        <v>120/160 YR</v>
      </c>
      <c r="BB461" s="43">
        <f t="shared" si="168"/>
        <v>11</v>
      </c>
      <c r="BC461" s="43" t="str">
        <f t="shared" si="159"/>
        <v>06:36:41</v>
      </c>
      <c r="BD461" s="43">
        <f t="shared" si="160"/>
        <v>150</v>
      </c>
      <c r="BE461" s="48">
        <f t="shared" si="161"/>
        <v>-52.766666666666666</v>
      </c>
      <c r="BF461" s="49">
        <f t="shared" si="162"/>
        <v>217.23333333333335</v>
      </c>
      <c r="BG461" s="43" t="str">
        <f t="shared" si="163"/>
        <v>FRANCISCO  EGUIGUREN VALDÉS</v>
      </c>
      <c r="BH461" s="43" t="str">
        <f t="shared" si="164"/>
        <v>FRANCISCO  EGUIGUREN VALDÉS - BANITA</v>
      </c>
      <c r="BI461" s="43" t="str">
        <f>VLOOKUP(BG461,Equipos!$A$2:$B$105,2,0)</f>
        <v>EL QUILLAY</v>
      </c>
      <c r="BJ461" s="43" t="str">
        <f t="shared" si="190"/>
        <v>05:43:55</v>
      </c>
      <c r="BK461" s="43" t="e">
        <f>VLOOKUP(BG461,'Base Jinetes FEI'!$M$5:$N$341,2,0)</f>
        <v>#N/A</v>
      </c>
      <c r="BL461" s="43" t="e">
        <f>VLOOKUP(BG461,'Base Jinetes FEI'!$M$5:$O$341,3,0)</f>
        <v>#N/A</v>
      </c>
      <c r="BN461" s="43">
        <f t="shared" si="166"/>
        <v>1</v>
      </c>
      <c r="BO461" s="43">
        <v>461</v>
      </c>
    </row>
    <row r="462" spans="1:67" ht="14.4" customHeight="1" x14ac:dyDescent="0.3">
      <c r="A462" s="43" t="str">
        <f t="shared" ref="A462:E462" si="195">A461</f>
        <v>EL CUADRO 19 II</v>
      </c>
      <c r="B462" s="43" t="str">
        <f t="shared" si="195"/>
        <v>FEI</v>
      </c>
      <c r="C462" s="43">
        <f t="shared" si="195"/>
        <v>120</v>
      </c>
      <c r="D462" s="43">
        <f t="shared" si="195"/>
        <v>120</v>
      </c>
      <c r="E462" s="43" t="str">
        <f t="shared" si="195"/>
        <v>YR</v>
      </c>
      <c r="F462" s="192" t="s">
        <v>122</v>
      </c>
      <c r="G462" s="192" t="s">
        <v>95</v>
      </c>
      <c r="H462" s="192" t="s">
        <v>96</v>
      </c>
      <c r="I462" s="192" t="s">
        <v>96</v>
      </c>
      <c r="J462" s="192" t="s">
        <v>1085</v>
      </c>
      <c r="K462" s="192" t="s">
        <v>885</v>
      </c>
      <c r="L462" s="192" t="s">
        <v>114</v>
      </c>
      <c r="M462" s="192" t="s">
        <v>531</v>
      </c>
      <c r="N462" s="192" t="s">
        <v>245</v>
      </c>
      <c r="O462" s="192"/>
      <c r="P462" s="192" t="s">
        <v>96</v>
      </c>
      <c r="Q462" s="192"/>
      <c r="R462" s="192" t="s">
        <v>96</v>
      </c>
      <c r="S462" s="192" t="s">
        <v>97</v>
      </c>
      <c r="T462" s="192" t="s">
        <v>96</v>
      </c>
      <c r="U462" s="192" t="s">
        <v>3433</v>
      </c>
      <c r="V462" s="192" t="s">
        <v>5403</v>
      </c>
      <c r="W462" s="192"/>
      <c r="X462" s="192" t="s">
        <v>2392</v>
      </c>
      <c r="Y462" s="192" t="s">
        <v>5404</v>
      </c>
      <c r="Z462" s="192" t="s">
        <v>4739</v>
      </c>
      <c r="AA462" s="192"/>
      <c r="AB462" s="192" t="s">
        <v>1408</v>
      </c>
      <c r="AC462" s="192" t="s">
        <v>298</v>
      </c>
      <c r="AD462" s="192" t="s">
        <v>5405</v>
      </c>
      <c r="AE462" s="192"/>
      <c r="AF462" s="192" t="s">
        <v>5406</v>
      </c>
      <c r="AG462" s="192" t="s">
        <v>5407</v>
      </c>
      <c r="AH462" s="192" t="s">
        <v>5408</v>
      </c>
      <c r="AI462" s="192"/>
      <c r="AJ462" s="192" t="s">
        <v>5409</v>
      </c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235"/>
      <c r="AW462" s="192"/>
      <c r="AX462" s="192">
        <v>18.149999999999999</v>
      </c>
      <c r="AY462" s="192">
        <v>23803</v>
      </c>
      <c r="AZ462" s="47">
        <f t="shared" si="157"/>
        <v>23803</v>
      </c>
      <c r="BA462" s="47" t="str">
        <f t="shared" si="158"/>
        <v>120/160 YR</v>
      </c>
      <c r="BB462" s="43">
        <f t="shared" si="168"/>
        <v>12</v>
      </c>
      <c r="BC462" s="43" t="str">
        <f t="shared" si="159"/>
        <v>06:36:43</v>
      </c>
      <c r="BD462" s="43">
        <f t="shared" si="160"/>
        <v>145</v>
      </c>
      <c r="BE462" s="48">
        <f t="shared" si="161"/>
        <v>-52.8</v>
      </c>
      <c r="BF462" s="49">
        <f t="shared" si="162"/>
        <v>212.2</v>
      </c>
      <c r="BG462" s="43" t="str">
        <f t="shared" si="163"/>
        <v>PABLO JOSE VALDES SALINAS</v>
      </c>
      <c r="BH462" s="43" t="str">
        <f t="shared" si="164"/>
        <v>PABLO JOSE VALDES SALINAS - AMISTOSO</v>
      </c>
      <c r="BI462" s="43" t="e">
        <f>VLOOKUP(BG462,Equipos!$A$2:$B$105,2,0)</f>
        <v>#N/A</v>
      </c>
      <c r="BJ462" s="43" t="str">
        <f t="shared" si="190"/>
        <v>05:43:55</v>
      </c>
      <c r="BK462" s="43" t="e">
        <f>VLOOKUP(BG462,'Base Jinetes FEI'!$M$5:$N$341,2,0)</f>
        <v>#N/A</v>
      </c>
      <c r="BL462" s="43" t="e">
        <f>VLOOKUP(BG462,'Base Jinetes FEI'!$M$5:$O$341,3,0)</f>
        <v>#N/A</v>
      </c>
      <c r="BN462" s="43">
        <f t="shared" si="166"/>
        <v>1</v>
      </c>
      <c r="BO462" s="43">
        <v>462</v>
      </c>
    </row>
    <row r="463" spans="1:67" ht="14.4" customHeight="1" x14ac:dyDescent="0.3">
      <c r="A463" s="43" t="str">
        <f t="shared" ref="A463:E463" si="196">A462</f>
        <v>EL CUADRO 19 II</v>
      </c>
      <c r="B463" s="43" t="str">
        <f t="shared" si="196"/>
        <v>FEI</v>
      </c>
      <c r="C463" s="43">
        <f t="shared" si="196"/>
        <v>120</v>
      </c>
      <c r="D463" s="43">
        <f t="shared" si="196"/>
        <v>120</v>
      </c>
      <c r="E463" s="43" t="str">
        <f t="shared" si="196"/>
        <v>YR</v>
      </c>
      <c r="F463" s="192" t="s">
        <v>123</v>
      </c>
      <c r="G463" s="192" t="s">
        <v>95</v>
      </c>
      <c r="H463" s="192" t="s">
        <v>96</v>
      </c>
      <c r="I463" s="192" t="s">
        <v>96</v>
      </c>
      <c r="J463" s="192" t="s">
        <v>1524</v>
      </c>
      <c r="K463" s="192" t="s">
        <v>452</v>
      </c>
      <c r="L463" s="192" t="s">
        <v>453</v>
      </c>
      <c r="M463" s="192" t="s">
        <v>1525</v>
      </c>
      <c r="N463" s="192" t="s">
        <v>801</v>
      </c>
      <c r="O463" s="192"/>
      <c r="P463" s="192" t="s">
        <v>96</v>
      </c>
      <c r="Q463" s="192"/>
      <c r="R463" s="192" t="s">
        <v>96</v>
      </c>
      <c r="S463" s="192" t="s">
        <v>1526</v>
      </c>
      <c r="T463" s="192" t="s">
        <v>96</v>
      </c>
      <c r="U463" s="192" t="s">
        <v>996</v>
      </c>
      <c r="V463" s="192" t="s">
        <v>5410</v>
      </c>
      <c r="W463" s="192"/>
      <c r="X463" s="192" t="s">
        <v>1279</v>
      </c>
      <c r="Y463" s="192" t="s">
        <v>1035</v>
      </c>
      <c r="Z463" s="192" t="s">
        <v>5286</v>
      </c>
      <c r="AA463" s="192"/>
      <c r="AB463" s="192" t="s">
        <v>2362</v>
      </c>
      <c r="AC463" s="192" t="s">
        <v>250</v>
      </c>
      <c r="AD463" s="192" t="s">
        <v>5411</v>
      </c>
      <c r="AE463" s="192"/>
      <c r="AF463" s="192" t="s">
        <v>1413</v>
      </c>
      <c r="AG463" s="192" t="s">
        <v>5412</v>
      </c>
      <c r="AH463" s="192" t="s">
        <v>4465</v>
      </c>
      <c r="AI463" s="192"/>
      <c r="AJ463" s="192" t="s">
        <v>5288</v>
      </c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235"/>
      <c r="AW463" s="192"/>
      <c r="AX463" s="192">
        <v>14.5</v>
      </c>
      <c r="AY463" s="192">
        <v>29783</v>
      </c>
      <c r="AZ463" s="47">
        <f t="shared" si="157"/>
        <v>29783</v>
      </c>
      <c r="BA463" s="47" t="str">
        <f t="shared" si="158"/>
        <v>120/160 YR</v>
      </c>
      <c r="BB463" s="43">
        <f t="shared" si="168"/>
        <v>23</v>
      </c>
      <c r="BC463" s="43" t="str">
        <f t="shared" si="159"/>
        <v>08:16:23</v>
      </c>
      <c r="BD463" s="43">
        <f t="shared" si="160"/>
        <v>90</v>
      </c>
      <c r="BE463" s="48">
        <f t="shared" si="161"/>
        <v>-152.46666666666667</v>
      </c>
      <c r="BF463" s="49">
        <f t="shared" si="162"/>
        <v>119.99999993</v>
      </c>
      <c r="BG463" s="43" t="str">
        <f t="shared" si="163"/>
        <v>WILLIAM GREASLEY MAKAI</v>
      </c>
      <c r="BH463" s="43" t="str">
        <f t="shared" si="164"/>
        <v>WILLIAM GREASLEY MAKAI - MC BELLACO</v>
      </c>
      <c r="BI463" s="43" t="e">
        <f>VLOOKUP(BG463,Equipos!$A$2:$B$105,2,0)</f>
        <v>#N/A</v>
      </c>
      <c r="BJ463" s="43" t="str">
        <f t="shared" si="190"/>
        <v>05:43:55</v>
      </c>
      <c r="BK463" s="43" t="e">
        <f>VLOOKUP(BG463,'Base Jinetes FEI'!$M$5:$N$341,2,0)</f>
        <v>#N/A</v>
      </c>
      <c r="BL463" s="43" t="e">
        <f>VLOOKUP(BG463,'Base Jinetes FEI'!$M$5:$O$341,3,0)</f>
        <v>#N/A</v>
      </c>
      <c r="BN463" s="43">
        <f t="shared" si="166"/>
        <v>1</v>
      </c>
      <c r="BO463" s="43">
        <v>463</v>
      </c>
    </row>
    <row r="464" spans="1:67" ht="14.4" customHeight="1" x14ac:dyDescent="0.3">
      <c r="A464" s="43" t="str">
        <f t="shared" ref="A464:E464" si="197">A463</f>
        <v>EL CUADRO 19 II</v>
      </c>
      <c r="B464" s="43" t="str">
        <f t="shared" si="197"/>
        <v>FEI</v>
      </c>
      <c r="C464" s="43">
        <f t="shared" si="197"/>
        <v>120</v>
      </c>
      <c r="D464" s="43">
        <f t="shared" si="197"/>
        <v>120</v>
      </c>
      <c r="E464" s="43" t="str">
        <f t="shared" si="197"/>
        <v>YR</v>
      </c>
      <c r="F464" s="192" t="s">
        <v>94</v>
      </c>
      <c r="G464" s="192" t="s">
        <v>95</v>
      </c>
      <c r="H464" s="192" t="s">
        <v>96</v>
      </c>
      <c r="I464" s="192" t="s">
        <v>96</v>
      </c>
      <c r="J464" s="192" t="s">
        <v>2461</v>
      </c>
      <c r="K464" s="192" t="s">
        <v>886</v>
      </c>
      <c r="L464" s="192" t="s">
        <v>887</v>
      </c>
      <c r="M464" s="192" t="s">
        <v>4698</v>
      </c>
      <c r="N464" s="192" t="s">
        <v>4699</v>
      </c>
      <c r="O464" s="192"/>
      <c r="P464" s="192" t="s">
        <v>96</v>
      </c>
      <c r="Q464" s="192"/>
      <c r="R464" s="192" t="s">
        <v>96</v>
      </c>
      <c r="S464" s="192" t="s">
        <v>97</v>
      </c>
      <c r="T464" s="192" t="s">
        <v>96</v>
      </c>
      <c r="U464" s="192" t="s">
        <v>972</v>
      </c>
      <c r="V464" s="192" t="s">
        <v>5413</v>
      </c>
      <c r="W464" s="192"/>
      <c r="X464" s="192" t="s">
        <v>1483</v>
      </c>
      <c r="Y464" s="192" t="s">
        <v>3101</v>
      </c>
      <c r="Z464" s="192" t="s">
        <v>1256</v>
      </c>
      <c r="AA464" s="192"/>
      <c r="AB464" s="192" t="s">
        <v>5414</v>
      </c>
      <c r="AC464" s="192" t="s">
        <v>5415</v>
      </c>
      <c r="AD464" s="192" t="s">
        <v>5416</v>
      </c>
      <c r="AE464" s="192"/>
      <c r="AF464" s="192" t="s">
        <v>5417</v>
      </c>
      <c r="AG464" s="192" t="s">
        <v>3431</v>
      </c>
      <c r="AH464" s="192" t="s">
        <v>2279</v>
      </c>
      <c r="AI464" s="192"/>
      <c r="AJ464" s="192" t="s">
        <v>5418</v>
      </c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235"/>
      <c r="AW464" s="192"/>
      <c r="AX464" s="192">
        <v>14.18</v>
      </c>
      <c r="AY464" s="192">
        <v>30462</v>
      </c>
      <c r="AZ464" s="47">
        <f t="shared" si="157"/>
        <v>30462</v>
      </c>
      <c r="BA464" s="47" t="str">
        <f t="shared" si="158"/>
        <v>120/160 YR</v>
      </c>
      <c r="BB464" s="43">
        <f t="shared" si="168"/>
        <v>24</v>
      </c>
      <c r="BC464" s="43" t="str">
        <f t="shared" si="159"/>
        <v>08:27:42</v>
      </c>
      <c r="BD464" s="43">
        <f t="shared" si="160"/>
        <v>85</v>
      </c>
      <c r="BE464" s="48">
        <f t="shared" si="161"/>
        <v>-163.78333333333333</v>
      </c>
      <c r="BF464" s="49">
        <f t="shared" si="162"/>
        <v>119.99999991999999</v>
      </c>
      <c r="BG464" s="43" t="str">
        <f t="shared" si="163"/>
        <v>PAULINO RIOS MORAGA</v>
      </c>
      <c r="BH464" s="43" t="str">
        <f t="shared" si="164"/>
        <v>PAULINO RIOS MORAGA - VALENTINO</v>
      </c>
      <c r="BI464" s="43" t="e">
        <f>VLOOKUP(BG464,Equipos!$A$2:$B$105,2,0)</f>
        <v>#N/A</v>
      </c>
      <c r="BJ464" s="43" t="str">
        <f t="shared" si="190"/>
        <v>05:43:55</v>
      </c>
      <c r="BK464" s="43" t="e">
        <f>VLOOKUP(BG464,'Base Jinetes FEI'!$M$5:$N$341,2,0)</f>
        <v>#N/A</v>
      </c>
      <c r="BL464" s="43" t="e">
        <f>VLOOKUP(BG464,'Base Jinetes FEI'!$M$5:$O$341,3,0)</f>
        <v>#N/A</v>
      </c>
      <c r="BN464" s="43">
        <f t="shared" si="166"/>
        <v>1</v>
      </c>
      <c r="BO464" s="43">
        <v>464</v>
      </c>
    </row>
    <row r="465" spans="1:67" ht="14.4" customHeight="1" x14ac:dyDescent="0.3">
      <c r="A465" s="43" t="str">
        <f t="shared" ref="A465:E465" si="198">A464</f>
        <v>EL CUADRO 19 II</v>
      </c>
      <c r="B465" s="43" t="str">
        <f t="shared" si="198"/>
        <v>FEI</v>
      </c>
      <c r="C465" s="43">
        <f t="shared" si="198"/>
        <v>120</v>
      </c>
      <c r="D465" s="43">
        <f t="shared" si="198"/>
        <v>120</v>
      </c>
      <c r="E465" s="43" t="str">
        <f t="shared" si="198"/>
        <v>YR</v>
      </c>
      <c r="F465" s="192" t="s">
        <v>125</v>
      </c>
      <c r="G465" s="192" t="s">
        <v>105</v>
      </c>
      <c r="H465" s="192" t="s">
        <v>96</v>
      </c>
      <c r="I465" s="192" t="s">
        <v>96</v>
      </c>
      <c r="J465" s="192" t="s">
        <v>1551</v>
      </c>
      <c r="K465" s="192" t="s">
        <v>186</v>
      </c>
      <c r="L465" s="192" t="s">
        <v>215</v>
      </c>
      <c r="M465" s="192" t="s">
        <v>732</v>
      </c>
      <c r="N465" s="192" t="s">
        <v>733</v>
      </c>
      <c r="O465" s="192"/>
      <c r="P465" s="192" t="s">
        <v>96</v>
      </c>
      <c r="Q465" s="192"/>
      <c r="R465" s="192" t="s">
        <v>96</v>
      </c>
      <c r="S465" s="192" t="s">
        <v>97</v>
      </c>
      <c r="T465" s="192" t="s">
        <v>96</v>
      </c>
      <c r="U465" s="192" t="s">
        <v>853</v>
      </c>
      <c r="V465" s="192" t="s">
        <v>5419</v>
      </c>
      <c r="W465" s="192"/>
      <c r="X465" s="192" t="s">
        <v>1527</v>
      </c>
      <c r="Y465" s="192" t="s">
        <v>5420</v>
      </c>
      <c r="Z465" s="192" t="s">
        <v>5421</v>
      </c>
      <c r="AA465" s="192"/>
      <c r="AB465" s="192" t="s">
        <v>4265</v>
      </c>
      <c r="AC465" s="192" t="s">
        <v>96</v>
      </c>
      <c r="AD465" s="192" t="s">
        <v>96</v>
      </c>
      <c r="AE465" s="192" t="s">
        <v>163</v>
      </c>
      <c r="AF465" s="192" t="s">
        <v>96</v>
      </c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235"/>
      <c r="AW465" s="192"/>
      <c r="AX465" s="192">
        <v>13.41</v>
      </c>
      <c r="AY465" s="192">
        <v>18770</v>
      </c>
      <c r="AZ465" s="47" t="str">
        <f t="shared" si="157"/>
        <v>NA</v>
      </c>
      <c r="BA465" s="47" t="str">
        <f t="shared" si="158"/>
        <v>120/160 YR</v>
      </c>
      <c r="BB465" s="43" t="str">
        <f t="shared" si="168"/>
        <v>NA</v>
      </c>
      <c r="BC465" s="43" t="str">
        <f t="shared" si="159"/>
        <v>NA</v>
      </c>
      <c r="BD465" s="43">
        <f t="shared" si="160"/>
        <v>0</v>
      </c>
      <c r="BE465" s="48" t="e">
        <f t="shared" si="161"/>
        <v>#VALUE!</v>
      </c>
      <c r="BF465" s="49">
        <f t="shared" si="162"/>
        <v>0</v>
      </c>
      <c r="BG465" s="43" t="str">
        <f t="shared" si="163"/>
        <v>TRINIDAD MARINKOVIC CORTESE</v>
      </c>
      <c r="BH465" s="43" t="str">
        <f t="shared" si="164"/>
        <v>TRINIDAD MARINKOVIC CORTESE - ALCAZAR LICENCIADA</v>
      </c>
      <c r="BI465" s="43" t="e">
        <f>VLOOKUP(BG465,Equipos!$A$2:$B$105,2,0)</f>
        <v>#N/A</v>
      </c>
      <c r="BJ465" s="43" t="str">
        <f t="shared" si="190"/>
        <v>05:43:55</v>
      </c>
      <c r="BK465" s="43" t="e">
        <f>VLOOKUP(BG465,'Base Jinetes FEI'!$M$5:$N$341,2,0)</f>
        <v>#N/A</v>
      </c>
      <c r="BL465" s="43" t="e">
        <f>VLOOKUP(BG465,'Base Jinetes FEI'!$M$5:$O$341,3,0)</f>
        <v>#N/A</v>
      </c>
      <c r="BN465" s="43">
        <f t="shared" si="166"/>
        <v>0</v>
      </c>
      <c r="BO465" s="43">
        <v>465</v>
      </c>
    </row>
    <row r="466" spans="1:67" ht="14.4" customHeight="1" x14ac:dyDescent="0.3">
      <c r="A466" s="43" t="str">
        <f t="shared" ref="A466:E466" si="199">A465</f>
        <v>EL CUADRO 19 II</v>
      </c>
      <c r="B466" s="43" t="str">
        <f t="shared" si="199"/>
        <v>FEI</v>
      </c>
      <c r="C466" s="43">
        <f t="shared" si="199"/>
        <v>120</v>
      </c>
      <c r="D466" s="43">
        <f t="shared" si="199"/>
        <v>120</v>
      </c>
      <c r="E466" s="43" t="str">
        <f t="shared" si="199"/>
        <v>YR</v>
      </c>
      <c r="F466" s="192" t="s">
        <v>128</v>
      </c>
      <c r="G466" s="192" t="s">
        <v>105</v>
      </c>
      <c r="H466" s="192" t="s">
        <v>96</v>
      </c>
      <c r="I466" s="192" t="s">
        <v>96</v>
      </c>
      <c r="J466" s="192" t="s">
        <v>1078</v>
      </c>
      <c r="K466" s="192" t="s">
        <v>192</v>
      </c>
      <c r="L466" s="192" t="s">
        <v>142</v>
      </c>
      <c r="M466" s="192" t="s">
        <v>3489</v>
      </c>
      <c r="N466" s="192" t="s">
        <v>3490</v>
      </c>
      <c r="O466" s="192"/>
      <c r="P466" s="192" t="s">
        <v>96</v>
      </c>
      <c r="Q466" s="192"/>
      <c r="R466" s="192" t="s">
        <v>96</v>
      </c>
      <c r="S466" s="192" t="s">
        <v>97</v>
      </c>
      <c r="T466" s="192" t="s">
        <v>96</v>
      </c>
      <c r="U466" s="192" t="s">
        <v>4560</v>
      </c>
      <c r="V466" s="192" t="s">
        <v>5422</v>
      </c>
      <c r="W466" s="192" t="s">
        <v>266</v>
      </c>
      <c r="X466" s="192" t="s">
        <v>1443</v>
      </c>
      <c r="Y466" s="192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235"/>
      <c r="AW466" s="192"/>
      <c r="AX466" s="192">
        <v>20.94</v>
      </c>
      <c r="AY466" s="192">
        <v>6827</v>
      </c>
      <c r="AZ466" s="47" t="str">
        <f t="shared" si="157"/>
        <v>NA</v>
      </c>
      <c r="BA466" s="47" t="str">
        <f t="shared" si="158"/>
        <v>120/160 YR</v>
      </c>
      <c r="BB466" s="43" t="str">
        <f t="shared" si="168"/>
        <v>NA</v>
      </c>
      <c r="BC466" s="43" t="str">
        <f t="shared" si="159"/>
        <v>NA</v>
      </c>
      <c r="BD466" s="43">
        <f t="shared" si="160"/>
        <v>0</v>
      </c>
      <c r="BE466" s="48" t="e">
        <f t="shared" si="161"/>
        <v>#VALUE!</v>
      </c>
      <c r="BF466" s="49">
        <f t="shared" si="162"/>
        <v>0</v>
      </c>
      <c r="BG466" s="43" t="str">
        <f t="shared" si="163"/>
        <v>BORJA MAYOL</v>
      </c>
      <c r="BH466" s="43" t="str">
        <f t="shared" si="164"/>
        <v>BORJA MAYOL - PESVERANCIA VUELTO</v>
      </c>
      <c r="BI466" s="43" t="e">
        <f>VLOOKUP(BG466,Equipos!$A$2:$B$105,2,0)</f>
        <v>#N/A</v>
      </c>
      <c r="BJ466" s="43" t="str">
        <f t="shared" si="190"/>
        <v>05:43:55</v>
      </c>
      <c r="BK466" s="43" t="e">
        <f>VLOOKUP(BG466,'Base Jinetes FEI'!$M$5:$N$341,2,0)</f>
        <v>#N/A</v>
      </c>
      <c r="BL466" s="43" t="e">
        <f>VLOOKUP(BG466,'Base Jinetes FEI'!$M$5:$O$341,3,0)</f>
        <v>#N/A</v>
      </c>
      <c r="BN466" s="43">
        <f t="shared" si="166"/>
        <v>0</v>
      </c>
      <c r="BO466" s="43">
        <v>466</v>
      </c>
    </row>
    <row r="467" spans="1:67" ht="14.4" customHeight="1" x14ac:dyDescent="0.3">
      <c r="A467" s="43" t="str">
        <f t="shared" ref="A467:E467" si="200">A466</f>
        <v>EL CUADRO 19 II</v>
      </c>
      <c r="B467" s="43" t="str">
        <f t="shared" si="200"/>
        <v>FEI</v>
      </c>
      <c r="C467" s="43">
        <f t="shared" si="200"/>
        <v>120</v>
      </c>
      <c r="D467" s="43">
        <f t="shared" si="200"/>
        <v>120</v>
      </c>
      <c r="E467" s="43" t="str">
        <f t="shared" si="200"/>
        <v>YR</v>
      </c>
      <c r="F467" s="192" t="s">
        <v>129</v>
      </c>
      <c r="G467" s="192" t="s">
        <v>105</v>
      </c>
      <c r="H467" s="192" t="s">
        <v>96</v>
      </c>
      <c r="I467" s="192" t="s">
        <v>96</v>
      </c>
      <c r="J467" s="192" t="s">
        <v>1101</v>
      </c>
      <c r="K467" s="192" t="s">
        <v>1339</v>
      </c>
      <c r="L467" s="192" t="s">
        <v>139</v>
      </c>
      <c r="M467" s="192" t="s">
        <v>407</v>
      </c>
      <c r="N467" s="192" t="s">
        <v>1122</v>
      </c>
      <c r="O467" s="192"/>
      <c r="P467" s="192" t="s">
        <v>96</v>
      </c>
      <c r="Q467" s="192"/>
      <c r="R467" s="192" t="s">
        <v>96</v>
      </c>
      <c r="S467" s="192" t="s">
        <v>97</v>
      </c>
      <c r="T467" s="192" t="s">
        <v>96</v>
      </c>
      <c r="U467" s="192" t="s">
        <v>3877</v>
      </c>
      <c r="V467" s="192" t="s">
        <v>5423</v>
      </c>
      <c r="W467" s="192" t="s">
        <v>163</v>
      </c>
      <c r="X467" s="192" t="s">
        <v>4446</v>
      </c>
      <c r="Y467" s="192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235"/>
      <c r="AW467" s="192"/>
      <c r="AX467" s="192">
        <v>17.829999999999998</v>
      </c>
      <c r="AY467" s="192">
        <v>8018</v>
      </c>
      <c r="AZ467" s="47" t="str">
        <f t="shared" si="157"/>
        <v>NA</v>
      </c>
      <c r="BA467" s="47" t="str">
        <f t="shared" si="158"/>
        <v>120/160 YR</v>
      </c>
      <c r="BB467" s="43" t="str">
        <f t="shared" si="168"/>
        <v>NA</v>
      </c>
      <c r="BC467" s="43" t="str">
        <f t="shared" si="159"/>
        <v>NA</v>
      </c>
      <c r="BD467" s="43">
        <f t="shared" si="160"/>
        <v>0</v>
      </c>
      <c r="BE467" s="48" t="e">
        <f t="shared" si="161"/>
        <v>#VALUE!</v>
      </c>
      <c r="BF467" s="49">
        <f t="shared" si="162"/>
        <v>0</v>
      </c>
      <c r="BG467" s="43" t="str">
        <f t="shared" si="163"/>
        <v>VICENTE  LARRAIN ARJONA</v>
      </c>
      <c r="BH467" s="43" t="str">
        <f t="shared" si="164"/>
        <v>VICENTE  LARRAIN ARJONA - PERSEO</v>
      </c>
      <c r="BI467" s="43" t="str">
        <f>VLOOKUP(BG467,Equipos!$A$2:$B$105,2,0)</f>
        <v>EL QUILLAY</v>
      </c>
      <c r="BJ467" s="43" t="str">
        <f t="shared" si="190"/>
        <v>05:43:55</v>
      </c>
      <c r="BK467" s="43" t="e">
        <f>VLOOKUP(BG467,'Base Jinetes FEI'!$M$5:$N$341,2,0)</f>
        <v>#N/A</v>
      </c>
      <c r="BL467" s="43" t="e">
        <f>VLOOKUP(BG467,'Base Jinetes FEI'!$M$5:$O$341,3,0)</f>
        <v>#N/A</v>
      </c>
      <c r="BN467" s="43">
        <f t="shared" si="166"/>
        <v>0</v>
      </c>
      <c r="BO467" s="43">
        <v>467</v>
      </c>
    </row>
    <row r="468" spans="1:67" ht="14.4" customHeight="1" x14ac:dyDescent="0.3">
      <c r="A468" s="43" t="str">
        <f t="shared" ref="A468:E468" si="201">A467</f>
        <v>EL CUADRO 19 II</v>
      </c>
      <c r="B468" s="43" t="str">
        <f t="shared" si="201"/>
        <v>FEI</v>
      </c>
      <c r="C468" s="43">
        <f t="shared" si="201"/>
        <v>120</v>
      </c>
      <c r="D468" s="43">
        <f t="shared" si="201"/>
        <v>120</v>
      </c>
      <c r="E468" s="43" t="str">
        <f t="shared" si="201"/>
        <v>YR</v>
      </c>
      <c r="F468" s="192" t="s">
        <v>98</v>
      </c>
      <c r="G468" s="192" t="s">
        <v>105</v>
      </c>
      <c r="H468" s="192" t="s">
        <v>96</v>
      </c>
      <c r="I468" s="192" t="s">
        <v>96</v>
      </c>
      <c r="J468" s="192" t="s">
        <v>1076</v>
      </c>
      <c r="K468" s="192" t="s">
        <v>141</v>
      </c>
      <c r="L468" s="192" t="s">
        <v>1352</v>
      </c>
      <c r="M468" s="192" t="s">
        <v>359</v>
      </c>
      <c r="N468" s="192" t="s">
        <v>360</v>
      </c>
      <c r="O468" s="192"/>
      <c r="P468" s="192" t="s">
        <v>96</v>
      </c>
      <c r="Q468" s="192"/>
      <c r="R468" s="192" t="s">
        <v>96</v>
      </c>
      <c r="S468" s="192" t="s">
        <v>97</v>
      </c>
      <c r="T468" s="192" t="s">
        <v>96</v>
      </c>
      <c r="U468" s="192" t="s">
        <v>3052</v>
      </c>
      <c r="V468" s="192" t="s">
        <v>5424</v>
      </c>
      <c r="W468" s="192" t="s">
        <v>272</v>
      </c>
      <c r="X468" s="192" t="s">
        <v>5425</v>
      </c>
      <c r="Y468" s="192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235"/>
      <c r="AW468" s="192"/>
      <c r="AX468" s="192">
        <v>16.690000000000001</v>
      </c>
      <c r="AY468" s="192">
        <v>8564</v>
      </c>
      <c r="AZ468" s="47" t="str">
        <f t="shared" si="157"/>
        <v>NA</v>
      </c>
      <c r="BA468" s="47" t="str">
        <f t="shared" si="158"/>
        <v>120/160 YR</v>
      </c>
      <c r="BB468" s="43" t="str">
        <f t="shared" si="168"/>
        <v>NA</v>
      </c>
      <c r="BC468" s="43" t="str">
        <f t="shared" si="159"/>
        <v>NA</v>
      </c>
      <c r="BD468" s="43">
        <f t="shared" si="160"/>
        <v>0</v>
      </c>
      <c r="BE468" s="48" t="e">
        <f t="shared" si="161"/>
        <v>#VALUE!</v>
      </c>
      <c r="BF468" s="49">
        <f t="shared" si="162"/>
        <v>0</v>
      </c>
      <c r="BG468" s="43" t="str">
        <f t="shared" si="163"/>
        <v>VICENTE MAYOL LARRAIN</v>
      </c>
      <c r="BH468" s="43" t="str">
        <f t="shared" si="164"/>
        <v>VICENTE MAYOL LARRAIN - ALTAMIRA ABDULLAH</v>
      </c>
      <c r="BI468" s="43" t="e">
        <f>VLOOKUP(BG468,Equipos!$A$2:$B$105,2,0)</f>
        <v>#N/A</v>
      </c>
      <c r="BJ468" s="43" t="str">
        <f t="shared" si="190"/>
        <v>05:43:55</v>
      </c>
      <c r="BK468" s="43" t="e">
        <f>VLOOKUP(BG468,'Base Jinetes FEI'!$M$5:$N$341,2,0)</f>
        <v>#N/A</v>
      </c>
      <c r="BL468" s="43" t="e">
        <f>VLOOKUP(BG468,'Base Jinetes FEI'!$M$5:$O$341,3,0)</f>
        <v>#N/A</v>
      </c>
      <c r="BN468" s="43">
        <f t="shared" si="166"/>
        <v>0</v>
      </c>
      <c r="BO468" s="43">
        <v>468</v>
      </c>
    </row>
    <row r="469" spans="1:67" ht="14.4" customHeight="1" x14ac:dyDescent="0.3">
      <c r="A469" s="43" t="str">
        <f t="shared" ref="A469:E469" si="202">A468</f>
        <v>EL CUADRO 19 II</v>
      </c>
      <c r="B469" s="43" t="str">
        <f t="shared" si="202"/>
        <v>FEI</v>
      </c>
      <c r="C469" s="43">
        <f t="shared" si="202"/>
        <v>120</v>
      </c>
      <c r="D469" s="43">
        <f t="shared" si="202"/>
        <v>120</v>
      </c>
      <c r="E469" s="43" t="str">
        <f t="shared" si="202"/>
        <v>YR</v>
      </c>
      <c r="F469" s="192" t="s">
        <v>151</v>
      </c>
      <c r="G469" s="192" t="s">
        <v>105</v>
      </c>
      <c r="H469" s="192" t="s">
        <v>96</v>
      </c>
      <c r="I469" s="192" t="s">
        <v>96</v>
      </c>
      <c r="J469" s="192" t="s">
        <v>1547</v>
      </c>
      <c r="K469" s="192" t="s">
        <v>211</v>
      </c>
      <c r="L469" s="192" t="s">
        <v>212</v>
      </c>
      <c r="M469" s="192" t="s">
        <v>1424</v>
      </c>
      <c r="N469" s="192" t="s">
        <v>1425</v>
      </c>
      <c r="O469" s="192"/>
      <c r="P469" s="192" t="s">
        <v>96</v>
      </c>
      <c r="Q469" s="192"/>
      <c r="R469" s="192" t="s">
        <v>96</v>
      </c>
      <c r="S469" s="192" t="s">
        <v>97</v>
      </c>
      <c r="T469" s="192" t="s">
        <v>96</v>
      </c>
      <c r="U469" s="192" t="s">
        <v>96</v>
      </c>
      <c r="V469" s="192" t="s">
        <v>96</v>
      </c>
      <c r="W469" s="192" t="s">
        <v>184</v>
      </c>
      <c r="X469" s="192" t="s">
        <v>96</v>
      </c>
      <c r="Y469" s="192"/>
      <c r="Z469" s="192"/>
      <c r="AA469" s="192"/>
      <c r="AB469" s="192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235"/>
      <c r="AW469" s="192"/>
      <c r="AX469" s="192"/>
      <c r="AY469" s="192"/>
      <c r="AZ469" s="47" t="str">
        <f t="shared" si="157"/>
        <v>NA</v>
      </c>
      <c r="BA469" s="47" t="str">
        <f t="shared" si="158"/>
        <v>120/160 YR</v>
      </c>
      <c r="BB469" s="43" t="str">
        <f t="shared" si="168"/>
        <v>NA</v>
      </c>
      <c r="BC469" s="43" t="str">
        <f t="shared" si="159"/>
        <v>NA</v>
      </c>
      <c r="BD469" s="43">
        <f t="shared" si="160"/>
        <v>0</v>
      </c>
      <c r="BE469" s="48" t="e">
        <f t="shared" si="161"/>
        <v>#VALUE!</v>
      </c>
      <c r="BF469" s="49">
        <f t="shared" si="162"/>
        <v>0</v>
      </c>
      <c r="BG469" s="43" t="str">
        <f t="shared" si="163"/>
        <v>CONSUELO MARCHANT CARDENAS</v>
      </c>
      <c r="BH469" s="43" t="str">
        <f t="shared" si="164"/>
        <v>CONSUELO MARCHANT CARDENAS - MARQUEZ DP</v>
      </c>
      <c r="BI469" s="43" t="e">
        <f>VLOOKUP(BG469,Equipos!$A$2:$B$105,2,0)</f>
        <v>#N/A</v>
      </c>
      <c r="BJ469" s="43" t="str">
        <f t="shared" si="190"/>
        <v>05:43:55</v>
      </c>
      <c r="BK469" s="43" t="e">
        <f>VLOOKUP(BG469,'Base Jinetes FEI'!$M$5:$N$341,2,0)</f>
        <v>#N/A</v>
      </c>
      <c r="BL469" s="43" t="e">
        <f>VLOOKUP(BG469,'Base Jinetes FEI'!$M$5:$O$341,3,0)</f>
        <v>#N/A</v>
      </c>
      <c r="BN469" s="43">
        <f t="shared" si="166"/>
        <v>0</v>
      </c>
      <c r="BO469" s="43">
        <v>469</v>
      </c>
    </row>
    <row r="470" spans="1:67" ht="14.4" customHeight="1" x14ac:dyDescent="0.3">
      <c r="A470" s="43" t="str">
        <f t="shared" ref="A470:B470" si="203">A469</f>
        <v>EL CUADRO 19 II</v>
      </c>
      <c r="B470" s="43" t="str">
        <f t="shared" si="203"/>
        <v>FEI</v>
      </c>
      <c r="C470" s="43">
        <v>80</v>
      </c>
      <c r="D470" s="43">
        <v>80.3</v>
      </c>
      <c r="E470" s="43" t="s">
        <v>51</v>
      </c>
      <c r="F470" s="192" t="s">
        <v>106</v>
      </c>
      <c r="G470" s="192" t="s">
        <v>95</v>
      </c>
      <c r="H470" s="192" t="s">
        <v>96</v>
      </c>
      <c r="I470" s="192" t="s">
        <v>96</v>
      </c>
      <c r="J470" s="192" t="s">
        <v>1097</v>
      </c>
      <c r="K470" s="192" t="s">
        <v>118</v>
      </c>
      <c r="L470" s="192" t="s">
        <v>119</v>
      </c>
      <c r="M470" s="192" t="s">
        <v>2281</v>
      </c>
      <c r="N470" s="192" t="s">
        <v>973</v>
      </c>
      <c r="O470" s="192"/>
      <c r="P470" s="192" t="s">
        <v>96</v>
      </c>
      <c r="Q470" s="192"/>
      <c r="R470" s="192" t="s">
        <v>96</v>
      </c>
      <c r="S470" s="192" t="s">
        <v>97</v>
      </c>
      <c r="T470" s="192" t="s">
        <v>96</v>
      </c>
      <c r="U470" s="192" t="s">
        <v>134</v>
      </c>
      <c r="V470" s="192" t="s">
        <v>5426</v>
      </c>
      <c r="W470" s="192"/>
      <c r="X470" s="192" t="s">
        <v>4366</v>
      </c>
      <c r="Y470" s="192" t="s">
        <v>5427</v>
      </c>
      <c r="Z470" s="192" t="s">
        <v>5428</v>
      </c>
      <c r="AA470" s="192"/>
      <c r="AB470" s="192" t="s">
        <v>1237</v>
      </c>
      <c r="AC470" s="192" t="s">
        <v>5429</v>
      </c>
      <c r="AD470" s="192" t="s">
        <v>5430</v>
      </c>
      <c r="AE470" s="192"/>
      <c r="AF470" s="192" t="s">
        <v>5431</v>
      </c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235"/>
      <c r="AW470" s="192"/>
      <c r="AX470" s="192">
        <v>21.47</v>
      </c>
      <c r="AY470" s="192">
        <v>13465</v>
      </c>
      <c r="AZ470" s="47">
        <f t="shared" si="157"/>
        <v>13465</v>
      </c>
      <c r="BA470" s="47" t="str">
        <f t="shared" si="158"/>
        <v>80 AD</v>
      </c>
      <c r="BB470" s="43">
        <f>IF(G470="R",RANK(AZ470,$AZ$470:$AZ$501,1), "NA")</f>
        <v>1</v>
      </c>
      <c r="BC470" s="43" t="str">
        <f t="shared" si="159"/>
        <v>03:44:25</v>
      </c>
      <c r="BD470" s="43">
        <f t="shared" si="160"/>
        <v>200</v>
      </c>
      <c r="BE470" s="48">
        <f t="shared" si="161"/>
        <v>0</v>
      </c>
      <c r="BF470" s="49">
        <f t="shared" si="162"/>
        <v>280.3</v>
      </c>
      <c r="BG470" s="43" t="str">
        <f t="shared" si="163"/>
        <v>RODOLFO FUENZALIDA SANHUEZA</v>
      </c>
      <c r="BH470" s="43" t="str">
        <f t="shared" si="164"/>
        <v>RODOLFO FUENZALIDA SANHUEZA - LEO</v>
      </c>
      <c r="BI470" s="43" t="str">
        <f>VLOOKUP(BG470,Equipos!$A$2:$B$105,2,0)</f>
        <v>SANDEK 1</v>
      </c>
      <c r="BJ470" s="43" t="str">
        <f t="shared" si="190"/>
        <v>03:44:25</v>
      </c>
      <c r="BK470" s="43" t="e">
        <f>VLOOKUP(BG470,'Base Jinetes FEI'!$M$5:$N$341,2,0)</f>
        <v>#N/A</v>
      </c>
      <c r="BL470" s="43" t="e">
        <f>VLOOKUP(BG470,'Base Jinetes FEI'!$M$5:$O$341,3,0)</f>
        <v>#N/A</v>
      </c>
      <c r="BN470" s="43">
        <f t="shared" si="166"/>
        <v>1</v>
      </c>
      <c r="BO470" s="43">
        <v>470</v>
      </c>
    </row>
    <row r="471" spans="1:67" ht="14.4" customHeight="1" x14ac:dyDescent="0.3">
      <c r="A471" s="43" t="str">
        <f t="shared" ref="A471:C471" si="204">A470</f>
        <v>EL CUADRO 19 II</v>
      </c>
      <c r="B471" s="43" t="str">
        <f t="shared" si="204"/>
        <v>FEI</v>
      </c>
      <c r="C471" s="43">
        <f t="shared" si="204"/>
        <v>80</v>
      </c>
      <c r="D471" s="43">
        <v>80.3</v>
      </c>
      <c r="E471" s="43" t="str">
        <f t="shared" ref="E471" si="205">E470</f>
        <v>AD</v>
      </c>
      <c r="F471" s="192" t="s">
        <v>107</v>
      </c>
      <c r="G471" s="192" t="s">
        <v>95</v>
      </c>
      <c r="H471" s="192" t="s">
        <v>96</v>
      </c>
      <c r="I471" s="192" t="s">
        <v>96</v>
      </c>
      <c r="J471" s="192"/>
      <c r="K471" s="235" t="s">
        <v>3256</v>
      </c>
      <c r="L471" s="235" t="s">
        <v>902</v>
      </c>
      <c r="M471" s="192" t="s">
        <v>1127</v>
      </c>
      <c r="N471" s="192" t="s">
        <v>545</v>
      </c>
      <c r="O471" s="192"/>
      <c r="P471" s="192" t="s">
        <v>96</v>
      </c>
      <c r="Q471" s="192"/>
      <c r="R471" s="192" t="s">
        <v>96</v>
      </c>
      <c r="S471" s="192" t="s">
        <v>97</v>
      </c>
      <c r="T471" s="192" t="s">
        <v>96</v>
      </c>
      <c r="U471" s="192" t="s">
        <v>5432</v>
      </c>
      <c r="V471" s="192" t="s">
        <v>5433</v>
      </c>
      <c r="W471" s="192"/>
      <c r="X471" s="192" t="s">
        <v>1227</v>
      </c>
      <c r="Y471" s="192" t="s">
        <v>1144</v>
      </c>
      <c r="Z471" s="192" t="s">
        <v>5434</v>
      </c>
      <c r="AA471" s="192"/>
      <c r="AB471" s="192" t="s">
        <v>1504</v>
      </c>
      <c r="AC471" s="192" t="s">
        <v>5435</v>
      </c>
      <c r="AD471" s="192" t="s">
        <v>5436</v>
      </c>
      <c r="AE471" s="192"/>
      <c r="AF471" s="192" t="s">
        <v>5437</v>
      </c>
      <c r="AG471" s="192"/>
      <c r="AH471" s="192"/>
      <c r="AI471" s="192"/>
      <c r="AJ471" s="192"/>
      <c r="AK471" s="192"/>
      <c r="AL471" s="192"/>
      <c r="AM471" s="192"/>
      <c r="AN471" s="192"/>
      <c r="AO471" s="192"/>
      <c r="AP471" s="192"/>
      <c r="AQ471" s="192"/>
      <c r="AR471" s="192"/>
      <c r="AS471" s="192"/>
      <c r="AT471" s="192"/>
      <c r="AU471" s="192"/>
      <c r="AV471" s="235"/>
      <c r="AW471" s="192"/>
      <c r="AX471" s="192">
        <v>21.47</v>
      </c>
      <c r="AY471" s="192">
        <v>13467</v>
      </c>
      <c r="AZ471" s="47">
        <f t="shared" si="157"/>
        <v>13467</v>
      </c>
      <c r="BA471" s="47" t="str">
        <f t="shared" si="158"/>
        <v>80 AD</v>
      </c>
      <c r="BB471" s="43">
        <f t="shared" ref="BB471:BB501" si="206">IF(G471="R",RANK(AZ471,$AZ$470:$AZ$501,1), "NA")</f>
        <v>2</v>
      </c>
      <c r="BC471" s="43" t="str">
        <f t="shared" si="159"/>
        <v>03:44:27</v>
      </c>
      <c r="BD471" s="43">
        <f t="shared" si="160"/>
        <v>195</v>
      </c>
      <c r="BE471" s="48">
        <f t="shared" si="161"/>
        <v>-3.3333333333333333E-2</v>
      </c>
      <c r="BF471" s="49">
        <f t="shared" si="162"/>
        <v>275.26666666666665</v>
      </c>
      <c r="BG471" s="43" t="str">
        <f t="shared" si="163"/>
        <v>ERNESTO DE LA FUENTE FUENZALIDA</v>
      </c>
      <c r="BH471" s="43" t="str">
        <f t="shared" si="164"/>
        <v>ERNESTO DE LA FUENTE FUENZALIDA - MAITE LUCY</v>
      </c>
      <c r="BI471" s="43" t="str">
        <f>VLOOKUP(BG471,Equipos!$A$2:$B$105,2,0)</f>
        <v>SANDEK 1</v>
      </c>
      <c r="BJ471" s="43" t="str">
        <f t="shared" si="190"/>
        <v>03:44:25</v>
      </c>
      <c r="BK471" s="43" t="e">
        <f>VLOOKUP(BG471,'Base Jinetes FEI'!$M$5:$N$341,2,0)</f>
        <v>#N/A</v>
      </c>
      <c r="BL471" s="43" t="e">
        <f>VLOOKUP(BG471,'Base Jinetes FEI'!$M$5:$O$341,3,0)</f>
        <v>#N/A</v>
      </c>
      <c r="BN471" s="43">
        <f t="shared" si="166"/>
        <v>1</v>
      </c>
      <c r="BO471" s="43">
        <v>471</v>
      </c>
    </row>
    <row r="472" spans="1:67" ht="14.4" customHeight="1" x14ac:dyDescent="0.3">
      <c r="A472" s="43" t="str">
        <f t="shared" ref="A472:C472" si="207">A471</f>
        <v>EL CUADRO 19 II</v>
      </c>
      <c r="B472" s="43" t="str">
        <f t="shared" si="207"/>
        <v>FEI</v>
      </c>
      <c r="C472" s="43">
        <f t="shared" si="207"/>
        <v>80</v>
      </c>
      <c r="D472" s="43">
        <v>80.3</v>
      </c>
      <c r="E472" s="43" t="str">
        <f t="shared" ref="E472" si="208">E471</f>
        <v>AD</v>
      </c>
      <c r="F472" s="192" t="s">
        <v>109</v>
      </c>
      <c r="G472" s="192" t="s">
        <v>95</v>
      </c>
      <c r="H472" s="192" t="s">
        <v>96</v>
      </c>
      <c r="I472" s="192" t="s">
        <v>96</v>
      </c>
      <c r="J472" s="192" t="s">
        <v>3518</v>
      </c>
      <c r="K472" s="192" t="s">
        <v>162</v>
      </c>
      <c r="L472" s="192" t="s">
        <v>419</v>
      </c>
      <c r="M472" s="192" t="s">
        <v>5438</v>
      </c>
      <c r="N472" s="192" t="s">
        <v>5439</v>
      </c>
      <c r="O472" s="192"/>
      <c r="P472" s="192" t="s">
        <v>96</v>
      </c>
      <c r="Q472" s="192"/>
      <c r="R472" s="192" t="s">
        <v>96</v>
      </c>
      <c r="S472" s="192" t="s">
        <v>3521</v>
      </c>
      <c r="T472" s="192" t="s">
        <v>96</v>
      </c>
      <c r="U472" s="192" t="s">
        <v>587</v>
      </c>
      <c r="V472" s="192" t="s">
        <v>5440</v>
      </c>
      <c r="W472" s="192"/>
      <c r="X472" s="192" t="s">
        <v>5441</v>
      </c>
      <c r="Y472" s="192" t="s">
        <v>5442</v>
      </c>
      <c r="Z472" s="192" t="s">
        <v>5055</v>
      </c>
      <c r="AA472" s="192"/>
      <c r="AB472" s="192" t="s">
        <v>5443</v>
      </c>
      <c r="AC472" s="192" t="s">
        <v>5444</v>
      </c>
      <c r="AD472" s="192" t="s">
        <v>5445</v>
      </c>
      <c r="AE472" s="192"/>
      <c r="AF472" s="192" t="s">
        <v>5446</v>
      </c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  <c r="AS472" s="192"/>
      <c r="AT472" s="192"/>
      <c r="AU472" s="192"/>
      <c r="AV472" s="235"/>
      <c r="AW472" s="192"/>
      <c r="AX472" s="192">
        <v>21.14</v>
      </c>
      <c r="AY472" s="192">
        <v>13672</v>
      </c>
      <c r="AZ472" s="47">
        <f t="shared" si="157"/>
        <v>13672</v>
      </c>
      <c r="BA472" s="47" t="str">
        <f t="shared" si="158"/>
        <v>80 AD</v>
      </c>
      <c r="BB472" s="43">
        <f t="shared" si="206"/>
        <v>3</v>
      </c>
      <c r="BC472" s="43" t="str">
        <f t="shared" si="159"/>
        <v>03:47:52</v>
      </c>
      <c r="BD472" s="43">
        <f t="shared" si="160"/>
        <v>190</v>
      </c>
      <c r="BE472" s="48">
        <f t="shared" si="161"/>
        <v>-3.45</v>
      </c>
      <c r="BF472" s="49">
        <f t="shared" si="162"/>
        <v>266.85000000000002</v>
      </c>
      <c r="BG472" s="43" t="str">
        <f t="shared" si="163"/>
        <v>FELIPE YCHPAS ESPINOZA</v>
      </c>
      <c r="BH472" s="43" t="str">
        <f t="shared" si="164"/>
        <v>FELIPE YCHPAS ESPINOZA - SAKIRA</v>
      </c>
      <c r="BI472" s="43" t="e">
        <f>VLOOKUP(BG472,Equipos!$A$2:$B$105,2,0)</f>
        <v>#N/A</v>
      </c>
      <c r="BJ472" s="43" t="str">
        <f t="shared" si="190"/>
        <v>03:44:25</v>
      </c>
      <c r="BK472" s="43" t="e">
        <f>VLOOKUP(BG472,'Base Jinetes FEI'!$M$5:$N$341,2,0)</f>
        <v>#N/A</v>
      </c>
      <c r="BL472" s="43" t="e">
        <f>VLOOKUP(BG472,'Base Jinetes FEI'!$M$5:$O$341,3,0)</f>
        <v>#N/A</v>
      </c>
      <c r="BN472" s="43">
        <f t="shared" si="166"/>
        <v>1</v>
      </c>
      <c r="BO472" s="43">
        <v>472</v>
      </c>
    </row>
    <row r="473" spans="1:67" ht="14.4" customHeight="1" x14ac:dyDescent="0.3">
      <c r="A473" s="43" t="str">
        <f t="shared" ref="A473:C473" si="209">A472</f>
        <v>EL CUADRO 19 II</v>
      </c>
      <c r="B473" s="43" t="str">
        <f t="shared" si="209"/>
        <v>FEI</v>
      </c>
      <c r="C473" s="43">
        <f t="shared" si="209"/>
        <v>80</v>
      </c>
      <c r="D473" s="43">
        <v>80.3</v>
      </c>
      <c r="E473" s="43" t="str">
        <f t="shared" ref="E473" si="210">E472</f>
        <v>AD</v>
      </c>
      <c r="F473" s="192" t="s">
        <v>110</v>
      </c>
      <c r="G473" s="192" t="s">
        <v>95</v>
      </c>
      <c r="H473" s="192" t="s">
        <v>96</v>
      </c>
      <c r="I473" s="192" t="s">
        <v>96</v>
      </c>
      <c r="J473" s="192" t="s">
        <v>3898</v>
      </c>
      <c r="K473" s="192" t="s">
        <v>3899</v>
      </c>
      <c r="L473" s="192" t="s">
        <v>3900</v>
      </c>
      <c r="M473" s="192" t="s">
        <v>4551</v>
      </c>
      <c r="N473" s="192" t="s">
        <v>4552</v>
      </c>
      <c r="O473" s="192"/>
      <c r="P473" s="192" t="s">
        <v>96</v>
      </c>
      <c r="Q473" s="192"/>
      <c r="R473" s="192" t="s">
        <v>96</v>
      </c>
      <c r="S473" s="192" t="s">
        <v>97</v>
      </c>
      <c r="T473" s="192" t="s">
        <v>96</v>
      </c>
      <c r="U473" s="192" t="s">
        <v>5447</v>
      </c>
      <c r="V473" s="192" t="s">
        <v>5448</v>
      </c>
      <c r="W473" s="192"/>
      <c r="X473" s="192" t="s">
        <v>2517</v>
      </c>
      <c r="Y473" s="192" t="s">
        <v>5449</v>
      </c>
      <c r="Z473" s="192" t="s">
        <v>5450</v>
      </c>
      <c r="AA473" s="192"/>
      <c r="AB473" s="192" t="s">
        <v>1247</v>
      </c>
      <c r="AC473" s="192" t="s">
        <v>931</v>
      </c>
      <c r="AD473" s="192" t="s">
        <v>5451</v>
      </c>
      <c r="AE473" s="192"/>
      <c r="AF473" s="192" t="s">
        <v>5376</v>
      </c>
      <c r="AG473" s="192"/>
      <c r="AH473" s="192"/>
      <c r="AI473" s="192"/>
      <c r="AJ473" s="192"/>
      <c r="AK473" s="192"/>
      <c r="AL473" s="192"/>
      <c r="AM473" s="192"/>
      <c r="AN473" s="192"/>
      <c r="AO473" s="192"/>
      <c r="AP473" s="192"/>
      <c r="AQ473" s="192"/>
      <c r="AR473" s="192"/>
      <c r="AS473" s="192"/>
      <c r="AT473" s="192"/>
      <c r="AU473" s="192"/>
      <c r="AV473" s="235"/>
      <c r="AW473" s="192"/>
      <c r="AX473" s="192">
        <v>19.420000000000002</v>
      </c>
      <c r="AY473" s="192">
        <v>14886</v>
      </c>
      <c r="AZ473" s="47">
        <f t="shared" si="157"/>
        <v>14886</v>
      </c>
      <c r="BA473" s="47" t="str">
        <f t="shared" si="158"/>
        <v>80 AD</v>
      </c>
      <c r="BB473" s="43">
        <f t="shared" si="206"/>
        <v>6</v>
      </c>
      <c r="BC473" s="43" t="str">
        <f t="shared" si="159"/>
        <v>04:08:06</v>
      </c>
      <c r="BD473" s="43">
        <f t="shared" si="160"/>
        <v>175</v>
      </c>
      <c r="BE473" s="48">
        <f t="shared" si="161"/>
        <v>-23.683333333333334</v>
      </c>
      <c r="BF473" s="49">
        <f t="shared" si="162"/>
        <v>231.61666666666667</v>
      </c>
      <c r="BG473" s="43" t="str">
        <f t="shared" si="163"/>
        <v>JUAN EDUARDO COX VIAL</v>
      </c>
      <c r="BH473" s="43" t="str">
        <f t="shared" si="164"/>
        <v>JUAN EDUARDO COX VIAL - MP LUNA</v>
      </c>
      <c r="BI473" s="43" t="e">
        <f>VLOOKUP(BG473,Equipos!$A$2:$B$105,2,0)</f>
        <v>#N/A</v>
      </c>
      <c r="BJ473" s="43" t="str">
        <f t="shared" si="190"/>
        <v>03:44:25</v>
      </c>
      <c r="BK473" s="43" t="e">
        <f>VLOOKUP(BG473,'Base Jinetes FEI'!$M$5:$N$341,2,0)</f>
        <v>#N/A</v>
      </c>
      <c r="BL473" s="43" t="e">
        <f>VLOOKUP(BG473,'Base Jinetes FEI'!$M$5:$O$341,3,0)</f>
        <v>#N/A</v>
      </c>
      <c r="BN473" s="43">
        <f t="shared" si="166"/>
        <v>1</v>
      </c>
      <c r="BO473" s="43">
        <v>473</v>
      </c>
    </row>
    <row r="474" spans="1:67" ht="14.4" customHeight="1" x14ac:dyDescent="0.3">
      <c r="A474" s="43" t="str">
        <f t="shared" ref="A474:C474" si="211">A473</f>
        <v>EL CUADRO 19 II</v>
      </c>
      <c r="B474" s="43" t="str">
        <f t="shared" si="211"/>
        <v>FEI</v>
      </c>
      <c r="C474" s="43">
        <f t="shared" si="211"/>
        <v>80</v>
      </c>
      <c r="D474" s="43">
        <v>80.3</v>
      </c>
      <c r="E474" s="43" t="str">
        <f t="shared" ref="E474" si="212">E473</f>
        <v>AD</v>
      </c>
      <c r="F474" s="192" t="s">
        <v>117</v>
      </c>
      <c r="G474" s="192" t="s">
        <v>95</v>
      </c>
      <c r="H474" s="192" t="s">
        <v>96</v>
      </c>
      <c r="I474" s="192" t="s">
        <v>96</v>
      </c>
      <c r="J474" s="192" t="s">
        <v>3321</v>
      </c>
      <c r="K474" s="192" t="s">
        <v>172</v>
      </c>
      <c r="L474" s="192" t="s">
        <v>3322</v>
      </c>
      <c r="M474" s="192" t="s">
        <v>2487</v>
      </c>
      <c r="N474" s="192" t="s">
        <v>737</v>
      </c>
      <c r="O474" s="192"/>
      <c r="P474" s="192" t="s">
        <v>96</v>
      </c>
      <c r="Q474" s="192"/>
      <c r="R474" s="192" t="s">
        <v>96</v>
      </c>
      <c r="S474" s="192" t="s">
        <v>97</v>
      </c>
      <c r="T474" s="192" t="s">
        <v>96</v>
      </c>
      <c r="U474" s="192" t="s">
        <v>3437</v>
      </c>
      <c r="V474" s="192" t="s">
        <v>985</v>
      </c>
      <c r="W474" s="192"/>
      <c r="X474" s="192" t="s">
        <v>5349</v>
      </c>
      <c r="Y474" s="192" t="s">
        <v>1029</v>
      </c>
      <c r="Z474" s="192" t="s">
        <v>5452</v>
      </c>
      <c r="AA474" s="192"/>
      <c r="AB474" s="192" t="s">
        <v>4454</v>
      </c>
      <c r="AC474" s="192" t="s">
        <v>604</v>
      </c>
      <c r="AD474" s="192" t="s">
        <v>5453</v>
      </c>
      <c r="AE474" s="192"/>
      <c r="AF474" s="192" t="s">
        <v>1218</v>
      </c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235"/>
      <c r="AW474" s="192"/>
      <c r="AX474" s="192">
        <v>17.47</v>
      </c>
      <c r="AY474" s="192">
        <v>16546</v>
      </c>
      <c r="AZ474" s="47">
        <f t="shared" si="157"/>
        <v>16546</v>
      </c>
      <c r="BA474" s="47" t="str">
        <f t="shared" si="158"/>
        <v>80 AD</v>
      </c>
      <c r="BB474" s="43">
        <f t="shared" si="206"/>
        <v>14</v>
      </c>
      <c r="BC474" s="43" t="str">
        <f t="shared" si="159"/>
        <v>04:35:46</v>
      </c>
      <c r="BD474" s="43">
        <f t="shared" si="160"/>
        <v>135</v>
      </c>
      <c r="BE474" s="48">
        <f t="shared" si="161"/>
        <v>-51.35</v>
      </c>
      <c r="BF474" s="49">
        <f t="shared" si="162"/>
        <v>163.95000000000002</v>
      </c>
      <c r="BG474" s="43" t="str">
        <f t="shared" si="163"/>
        <v>JOSEFINA MATURANA FELL</v>
      </c>
      <c r="BH474" s="43" t="str">
        <f t="shared" si="164"/>
        <v>JOSEFINA MATURANA FELL - TOBA SATANAS</v>
      </c>
      <c r="BI474" s="43" t="str">
        <f>VLOOKUP(BG474,Equipos!$A$2:$B$105,2,0)</f>
        <v>TOBA ENDURANCE</v>
      </c>
      <c r="BJ474" s="43" t="str">
        <f t="shared" si="190"/>
        <v>03:44:25</v>
      </c>
      <c r="BK474" s="43" t="e">
        <f>VLOOKUP(BG474,'Base Jinetes FEI'!$M$5:$N$341,2,0)</f>
        <v>#N/A</v>
      </c>
      <c r="BL474" s="43" t="e">
        <f>VLOOKUP(BG474,'Base Jinetes FEI'!$M$5:$O$341,3,0)</f>
        <v>#N/A</v>
      </c>
      <c r="BN474" s="43">
        <f t="shared" si="166"/>
        <v>1</v>
      </c>
      <c r="BO474" s="43">
        <v>474</v>
      </c>
    </row>
    <row r="475" spans="1:67" ht="14.4" customHeight="1" x14ac:dyDescent="0.3">
      <c r="A475" s="43" t="str">
        <f t="shared" ref="A475:C475" si="213">A474</f>
        <v>EL CUADRO 19 II</v>
      </c>
      <c r="B475" s="43" t="str">
        <f t="shared" si="213"/>
        <v>FEI</v>
      </c>
      <c r="C475" s="43">
        <f t="shared" si="213"/>
        <v>80</v>
      </c>
      <c r="D475" s="43">
        <v>80.3</v>
      </c>
      <c r="E475" s="43" t="str">
        <f t="shared" ref="E475" si="214">E474</f>
        <v>AD</v>
      </c>
      <c r="F475" s="192" t="s">
        <v>122</v>
      </c>
      <c r="G475" s="192" t="s">
        <v>95</v>
      </c>
      <c r="H475" s="192" t="s">
        <v>96</v>
      </c>
      <c r="I475" s="192" t="s">
        <v>96</v>
      </c>
      <c r="J475" s="192" t="s">
        <v>1072</v>
      </c>
      <c r="K475" s="192" t="s">
        <v>136</v>
      </c>
      <c r="L475" s="192" t="s">
        <v>5454</v>
      </c>
      <c r="M475" s="192" t="s">
        <v>5455</v>
      </c>
      <c r="N475" s="192" t="s">
        <v>5456</v>
      </c>
      <c r="O475" s="192"/>
      <c r="P475" s="192" t="s">
        <v>96</v>
      </c>
      <c r="Q475" s="192"/>
      <c r="R475" s="192" t="s">
        <v>96</v>
      </c>
      <c r="S475" s="192" t="s">
        <v>97</v>
      </c>
      <c r="T475" s="192" t="s">
        <v>96</v>
      </c>
      <c r="U475" s="192" t="s">
        <v>3861</v>
      </c>
      <c r="V475" s="192" t="s">
        <v>5457</v>
      </c>
      <c r="W475" s="192"/>
      <c r="X475" s="192" t="s">
        <v>3338</v>
      </c>
      <c r="Y475" s="192" t="s">
        <v>5458</v>
      </c>
      <c r="Z475" s="192" t="s">
        <v>5459</v>
      </c>
      <c r="AA475" s="192"/>
      <c r="AB475" s="192" t="s">
        <v>2411</v>
      </c>
      <c r="AC475" s="192" t="s">
        <v>993</v>
      </c>
      <c r="AD475" s="192" t="s">
        <v>5460</v>
      </c>
      <c r="AE475" s="192"/>
      <c r="AF475" s="192" t="s">
        <v>5461</v>
      </c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235"/>
      <c r="AW475" s="192"/>
      <c r="AX475" s="192">
        <v>17.47</v>
      </c>
      <c r="AY475" s="192">
        <v>16549</v>
      </c>
      <c r="AZ475" s="47">
        <f t="shared" si="157"/>
        <v>16549</v>
      </c>
      <c r="BA475" s="47" t="str">
        <f t="shared" si="158"/>
        <v>80 AD</v>
      </c>
      <c r="BB475" s="43">
        <f t="shared" si="206"/>
        <v>15</v>
      </c>
      <c r="BC475" s="43" t="str">
        <f t="shared" si="159"/>
        <v>04:35:49</v>
      </c>
      <c r="BD475" s="43">
        <f t="shared" si="160"/>
        <v>130</v>
      </c>
      <c r="BE475" s="48">
        <f t="shared" si="161"/>
        <v>-51.4</v>
      </c>
      <c r="BF475" s="49">
        <f t="shared" si="162"/>
        <v>158.9</v>
      </c>
      <c r="BG475" s="43" t="str">
        <f t="shared" si="163"/>
        <v>CARLA O'NELL</v>
      </c>
      <c r="BH475" s="43" t="str">
        <f t="shared" si="164"/>
        <v>CARLA O'NELL - ALI</v>
      </c>
      <c r="BI475" s="43" t="e">
        <f>VLOOKUP(BG475,Equipos!$A$2:$B$105,2,0)</f>
        <v>#N/A</v>
      </c>
      <c r="BJ475" s="43" t="str">
        <f t="shared" si="190"/>
        <v>03:44:25</v>
      </c>
      <c r="BK475" s="43" t="e">
        <f>VLOOKUP(BG475,'Base Jinetes FEI'!$M$5:$N$341,2,0)</f>
        <v>#N/A</v>
      </c>
      <c r="BL475" s="43" t="e">
        <f>VLOOKUP(BG475,'Base Jinetes FEI'!$M$5:$O$341,3,0)</f>
        <v>#N/A</v>
      </c>
      <c r="BN475" s="43">
        <f t="shared" si="166"/>
        <v>1</v>
      </c>
      <c r="BO475" s="43">
        <v>475</v>
      </c>
    </row>
    <row r="476" spans="1:67" ht="14.4" customHeight="1" x14ac:dyDescent="0.3">
      <c r="A476" s="43" t="str">
        <f t="shared" ref="A476:C476" si="215">A475</f>
        <v>EL CUADRO 19 II</v>
      </c>
      <c r="B476" s="43" t="str">
        <f t="shared" si="215"/>
        <v>FEI</v>
      </c>
      <c r="C476" s="43">
        <f t="shared" si="215"/>
        <v>80</v>
      </c>
      <c r="D476" s="43">
        <v>80.3</v>
      </c>
      <c r="E476" s="43" t="str">
        <f t="shared" ref="E476" si="216">E475</f>
        <v>AD</v>
      </c>
      <c r="F476" s="192" t="s">
        <v>123</v>
      </c>
      <c r="G476" s="192" t="s">
        <v>95</v>
      </c>
      <c r="H476" s="192" t="s">
        <v>96</v>
      </c>
      <c r="I476" s="192" t="s">
        <v>96</v>
      </c>
      <c r="J476" s="192"/>
      <c r="K476" s="192" t="s">
        <v>143</v>
      </c>
      <c r="L476" s="192" t="s">
        <v>5462</v>
      </c>
      <c r="M476" s="192"/>
      <c r="N476" s="192" t="s">
        <v>5463</v>
      </c>
      <c r="O476" s="192"/>
      <c r="P476" s="192" t="s">
        <v>96</v>
      </c>
      <c r="Q476" s="192"/>
      <c r="R476" s="192" t="s">
        <v>96</v>
      </c>
      <c r="S476" s="192" t="s">
        <v>97</v>
      </c>
      <c r="T476" s="192" t="s">
        <v>96</v>
      </c>
      <c r="U476" s="192" t="s">
        <v>5464</v>
      </c>
      <c r="V476" s="192" t="s">
        <v>4429</v>
      </c>
      <c r="W476" s="192"/>
      <c r="X476" s="192" t="s">
        <v>4494</v>
      </c>
      <c r="Y476" s="192" t="s">
        <v>269</v>
      </c>
      <c r="Z476" s="192" t="s">
        <v>4735</v>
      </c>
      <c r="AA476" s="192"/>
      <c r="AB476" s="192" t="s">
        <v>1350</v>
      </c>
      <c r="AC476" s="192" t="s">
        <v>5465</v>
      </c>
      <c r="AD476" s="192" t="s">
        <v>5466</v>
      </c>
      <c r="AE476" s="192"/>
      <c r="AF476" s="192" t="s">
        <v>4291</v>
      </c>
      <c r="AG476" s="192"/>
      <c r="AH476" s="192"/>
      <c r="AI476" s="192"/>
      <c r="AJ476" s="192"/>
      <c r="AK476" s="192"/>
      <c r="AL476" s="192"/>
      <c r="AM476" s="192"/>
      <c r="AN476" s="192"/>
      <c r="AO476" s="192"/>
      <c r="AP476" s="192"/>
      <c r="AQ476" s="192"/>
      <c r="AR476" s="192"/>
      <c r="AS476" s="192"/>
      <c r="AT476" s="192"/>
      <c r="AU476" s="192"/>
      <c r="AV476" s="235"/>
      <c r="AW476" s="192"/>
      <c r="AX476" s="192">
        <v>13.83</v>
      </c>
      <c r="AY476" s="192">
        <v>20909</v>
      </c>
      <c r="AZ476" s="47">
        <f t="shared" si="157"/>
        <v>20909</v>
      </c>
      <c r="BA476" s="47" t="str">
        <f t="shared" si="158"/>
        <v>80 AD</v>
      </c>
      <c r="BB476" s="43">
        <f t="shared" si="206"/>
        <v>23</v>
      </c>
      <c r="BC476" s="43" t="str">
        <f t="shared" si="159"/>
        <v>05:48:29</v>
      </c>
      <c r="BD476" s="43">
        <f t="shared" si="160"/>
        <v>90</v>
      </c>
      <c r="BE476" s="48">
        <f t="shared" si="161"/>
        <v>-124.06666666666666</v>
      </c>
      <c r="BF476" s="49">
        <f t="shared" si="162"/>
        <v>80.299999929999998</v>
      </c>
      <c r="BG476" s="43" t="str">
        <f t="shared" si="163"/>
        <v>CRISTIAN CALONGE FREIRE</v>
      </c>
      <c r="BH476" s="43" t="str">
        <f t="shared" si="164"/>
        <v>CRISTIAN CALONGE FREIRE - FIESTA</v>
      </c>
      <c r="BI476" s="43" t="e">
        <f>VLOOKUP(BG476,Equipos!$A$2:$B$105,2,0)</f>
        <v>#N/A</v>
      </c>
      <c r="BJ476" s="43" t="str">
        <f t="shared" si="190"/>
        <v>03:44:25</v>
      </c>
      <c r="BK476" s="43" t="e">
        <f>VLOOKUP(BG476,'Base Jinetes FEI'!$M$5:$N$341,2,0)</f>
        <v>#N/A</v>
      </c>
      <c r="BL476" s="43" t="e">
        <f>VLOOKUP(BG476,'Base Jinetes FEI'!$M$5:$O$341,3,0)</f>
        <v>#N/A</v>
      </c>
      <c r="BN476" s="43">
        <f t="shared" si="166"/>
        <v>1</v>
      </c>
      <c r="BO476" s="43">
        <v>476</v>
      </c>
    </row>
    <row r="477" spans="1:67" ht="14.4" customHeight="1" x14ac:dyDescent="0.3">
      <c r="A477" s="43" t="str">
        <f t="shared" ref="A477:C477" si="217">A476</f>
        <v>EL CUADRO 19 II</v>
      </c>
      <c r="B477" s="43" t="str">
        <f t="shared" si="217"/>
        <v>FEI</v>
      </c>
      <c r="C477" s="43">
        <f t="shared" si="217"/>
        <v>80</v>
      </c>
      <c r="D477" s="43">
        <v>80.3</v>
      </c>
      <c r="E477" s="43" t="str">
        <f t="shared" ref="E477" si="218">E476</f>
        <v>AD</v>
      </c>
      <c r="F477" s="192" t="s">
        <v>94</v>
      </c>
      <c r="G477" s="192" t="s">
        <v>105</v>
      </c>
      <c r="H477" s="192" t="s">
        <v>96</v>
      </c>
      <c r="I477" s="192" t="s">
        <v>96</v>
      </c>
      <c r="J477" s="192" t="s">
        <v>3400</v>
      </c>
      <c r="K477" s="192" t="s">
        <v>3401</v>
      </c>
      <c r="L477" s="192" t="s">
        <v>3402</v>
      </c>
      <c r="M477" s="192"/>
      <c r="N477" s="192" t="s">
        <v>5467</v>
      </c>
      <c r="O477" s="192"/>
      <c r="P477" s="192" t="s">
        <v>96</v>
      </c>
      <c r="Q477" s="192"/>
      <c r="R477" s="192" t="s">
        <v>96</v>
      </c>
      <c r="S477" s="192" t="s">
        <v>97</v>
      </c>
      <c r="T477" s="192" t="s">
        <v>96</v>
      </c>
      <c r="U477" s="192" t="s">
        <v>1119</v>
      </c>
      <c r="V477" s="192" t="s">
        <v>5468</v>
      </c>
      <c r="W477" s="192"/>
      <c r="X477" s="192" t="s">
        <v>1210</v>
      </c>
      <c r="Y477" s="192" t="s">
        <v>587</v>
      </c>
      <c r="Z477" s="192" t="s">
        <v>5469</v>
      </c>
      <c r="AA477" s="192"/>
      <c r="AB477" s="192" t="s">
        <v>3329</v>
      </c>
      <c r="AC477" s="192" t="s">
        <v>5470</v>
      </c>
      <c r="AD477" s="192" t="s">
        <v>5471</v>
      </c>
      <c r="AE477" s="192" t="s">
        <v>266</v>
      </c>
      <c r="AF477" s="192" t="s">
        <v>5472</v>
      </c>
      <c r="AG477" s="192"/>
      <c r="AH477" s="192"/>
      <c r="AI477" s="192"/>
      <c r="AJ477" s="192"/>
      <c r="AK477" s="192"/>
      <c r="AL477" s="192"/>
      <c r="AM477" s="192"/>
      <c r="AN477" s="192"/>
      <c r="AO477" s="192"/>
      <c r="AP477" s="192"/>
      <c r="AQ477" s="192"/>
      <c r="AR477" s="192"/>
      <c r="AS477" s="192"/>
      <c r="AT477" s="192"/>
      <c r="AU477" s="192"/>
      <c r="AV477" s="235"/>
      <c r="AW477" s="192"/>
      <c r="AX477" s="192">
        <v>21.08</v>
      </c>
      <c r="AY477" s="192">
        <v>13710</v>
      </c>
      <c r="AZ477" s="47" t="str">
        <f t="shared" si="157"/>
        <v>NA</v>
      </c>
      <c r="BA477" s="47" t="str">
        <f t="shared" si="158"/>
        <v>80 AD</v>
      </c>
      <c r="BB477" s="43" t="str">
        <f t="shared" si="206"/>
        <v>NA</v>
      </c>
      <c r="BC477" s="43" t="str">
        <f t="shared" si="159"/>
        <v>NA</v>
      </c>
      <c r="BD477" s="43">
        <f t="shared" si="160"/>
        <v>0</v>
      </c>
      <c r="BE477" s="48" t="e">
        <f t="shared" si="161"/>
        <v>#VALUE!</v>
      </c>
      <c r="BF477" s="49">
        <f t="shared" si="162"/>
        <v>0</v>
      </c>
      <c r="BG477" s="43" t="str">
        <f t="shared" si="163"/>
        <v>JUAN GUILLERMO JIMENEZ ROJAS</v>
      </c>
      <c r="BH477" s="43" t="str">
        <f t="shared" si="164"/>
        <v>JUAN GUILLERMO JIMENEZ ROJAS - OLAF</v>
      </c>
      <c r="BI477" s="43" t="e">
        <f>VLOOKUP(BG477,Equipos!$A$2:$B$105,2,0)</f>
        <v>#N/A</v>
      </c>
      <c r="BJ477" s="43" t="str">
        <f t="shared" si="190"/>
        <v>03:44:25</v>
      </c>
      <c r="BK477" s="43" t="e">
        <f>VLOOKUP(BG477,'Base Jinetes FEI'!$M$5:$N$341,2,0)</f>
        <v>#N/A</v>
      </c>
      <c r="BL477" s="43" t="e">
        <f>VLOOKUP(BG477,'Base Jinetes FEI'!$M$5:$O$341,3,0)</f>
        <v>#N/A</v>
      </c>
      <c r="BN477" s="43">
        <f t="shared" si="166"/>
        <v>0</v>
      </c>
      <c r="BO477" s="43">
        <v>477</v>
      </c>
    </row>
    <row r="478" spans="1:67" ht="14.4" customHeight="1" x14ac:dyDescent="0.3">
      <c r="A478" s="43" t="str">
        <f t="shared" ref="A478:C478" si="219">A477</f>
        <v>EL CUADRO 19 II</v>
      </c>
      <c r="B478" s="43" t="str">
        <f t="shared" si="219"/>
        <v>FEI</v>
      </c>
      <c r="C478" s="43">
        <f t="shared" si="219"/>
        <v>80</v>
      </c>
      <c r="D478" s="43">
        <v>80.3</v>
      </c>
      <c r="E478" s="43" t="str">
        <f t="shared" ref="E478" si="220">E477</f>
        <v>AD</v>
      </c>
      <c r="F478" s="192" t="s">
        <v>125</v>
      </c>
      <c r="G478" s="192" t="s">
        <v>105</v>
      </c>
      <c r="H478" s="192" t="s">
        <v>96</v>
      </c>
      <c r="I478" s="192" t="s">
        <v>96</v>
      </c>
      <c r="J478" s="192" t="s">
        <v>1215</v>
      </c>
      <c r="K478" s="192" t="s">
        <v>166</v>
      </c>
      <c r="L478" s="192" t="s">
        <v>167</v>
      </c>
      <c r="M478" s="192"/>
      <c r="N478" s="192" t="s">
        <v>1970</v>
      </c>
      <c r="O478" s="192"/>
      <c r="P478" s="192" t="s">
        <v>96</v>
      </c>
      <c r="Q478" s="192"/>
      <c r="R478" s="192" t="s">
        <v>96</v>
      </c>
      <c r="S478" s="192" t="s">
        <v>97</v>
      </c>
      <c r="T478" s="192" t="s">
        <v>96</v>
      </c>
      <c r="U478" s="192" t="s">
        <v>5473</v>
      </c>
      <c r="V478" s="192" t="s">
        <v>5474</v>
      </c>
      <c r="W478" s="192"/>
      <c r="X478" s="192" t="s">
        <v>5342</v>
      </c>
      <c r="Y478" s="192" t="s">
        <v>4311</v>
      </c>
      <c r="Z478" s="192" t="s">
        <v>5475</v>
      </c>
      <c r="AA478" s="192"/>
      <c r="AB478" s="192" t="s">
        <v>1244</v>
      </c>
      <c r="AC478" s="192" t="s">
        <v>4403</v>
      </c>
      <c r="AD478" s="192" t="s">
        <v>5476</v>
      </c>
      <c r="AE478" s="192" t="s">
        <v>266</v>
      </c>
      <c r="AF478" s="192" t="s">
        <v>3502</v>
      </c>
      <c r="AG478" s="192"/>
      <c r="AH478" s="192"/>
      <c r="AI478" s="192"/>
      <c r="AJ478" s="192"/>
      <c r="AK478" s="192"/>
      <c r="AL478" s="192"/>
      <c r="AM478" s="192"/>
      <c r="AN478" s="192"/>
      <c r="AO478" s="192"/>
      <c r="AP478" s="192"/>
      <c r="AQ478" s="192"/>
      <c r="AR478" s="192"/>
      <c r="AS478" s="192"/>
      <c r="AT478" s="192"/>
      <c r="AU478" s="192"/>
      <c r="AV478" s="235"/>
      <c r="AW478" s="192"/>
      <c r="AX478" s="192">
        <v>16.63</v>
      </c>
      <c r="AY478" s="192">
        <v>17378</v>
      </c>
      <c r="AZ478" s="47" t="str">
        <f t="shared" si="157"/>
        <v>NA</v>
      </c>
      <c r="BA478" s="47" t="str">
        <f t="shared" si="158"/>
        <v>80 AD</v>
      </c>
      <c r="BB478" s="43" t="str">
        <f t="shared" si="206"/>
        <v>NA</v>
      </c>
      <c r="BC478" s="43" t="str">
        <f t="shared" si="159"/>
        <v>NA</v>
      </c>
      <c r="BD478" s="43">
        <f t="shared" si="160"/>
        <v>0</v>
      </c>
      <c r="BE478" s="48" t="e">
        <f t="shared" si="161"/>
        <v>#VALUE!</v>
      </c>
      <c r="BF478" s="49">
        <f t="shared" si="162"/>
        <v>0</v>
      </c>
      <c r="BG478" s="43" t="str">
        <f t="shared" si="163"/>
        <v>NICOLAS SCHMIDT GONZALEZ</v>
      </c>
      <c r="BH478" s="43" t="str">
        <f t="shared" si="164"/>
        <v>NICOLAS SCHMIDT GONZALEZ - HADI</v>
      </c>
      <c r="BI478" s="43" t="str">
        <f>VLOOKUP(BG478,Equipos!$A$2:$B$105,2,0)</f>
        <v>TOBA ENDURANCE</v>
      </c>
      <c r="BJ478" s="43" t="str">
        <f t="shared" si="190"/>
        <v>03:44:25</v>
      </c>
      <c r="BK478" s="43" t="e">
        <f>VLOOKUP(BG478,'Base Jinetes FEI'!$M$5:$N$341,2,0)</f>
        <v>#N/A</v>
      </c>
      <c r="BL478" s="43" t="e">
        <f>VLOOKUP(BG478,'Base Jinetes FEI'!$M$5:$O$341,3,0)</f>
        <v>#N/A</v>
      </c>
      <c r="BN478" s="43">
        <f t="shared" si="166"/>
        <v>0</v>
      </c>
      <c r="BO478" s="43">
        <v>478</v>
      </c>
    </row>
    <row r="479" spans="1:67" ht="14.4" customHeight="1" x14ac:dyDescent="0.3">
      <c r="A479" s="43" t="str">
        <f t="shared" ref="A479:C479" si="221">A478</f>
        <v>EL CUADRO 19 II</v>
      </c>
      <c r="B479" s="43" t="str">
        <f t="shared" si="221"/>
        <v>FEI</v>
      </c>
      <c r="C479" s="43">
        <f t="shared" si="221"/>
        <v>80</v>
      </c>
      <c r="D479" s="43">
        <v>80.3</v>
      </c>
      <c r="E479" s="43" t="str">
        <f t="shared" ref="E479" si="222">E478</f>
        <v>AD</v>
      </c>
      <c r="F479" s="192" t="s">
        <v>128</v>
      </c>
      <c r="G479" s="192" t="s">
        <v>105</v>
      </c>
      <c r="H479" s="192" t="s">
        <v>96</v>
      </c>
      <c r="I479" s="192" t="s">
        <v>96</v>
      </c>
      <c r="J479" s="192"/>
      <c r="K479" s="192" t="s">
        <v>617</v>
      </c>
      <c r="L479" s="192" t="s">
        <v>1046</v>
      </c>
      <c r="M479" s="192"/>
      <c r="N479" s="192" t="s">
        <v>1157</v>
      </c>
      <c r="O479" s="192"/>
      <c r="P479" s="192" t="s">
        <v>96</v>
      </c>
      <c r="Q479" s="192"/>
      <c r="R479" s="192" t="s">
        <v>96</v>
      </c>
      <c r="S479" s="192" t="s">
        <v>97</v>
      </c>
      <c r="T479" s="192" t="s">
        <v>96</v>
      </c>
      <c r="U479" s="192" t="s">
        <v>5477</v>
      </c>
      <c r="V479" s="192" t="s">
        <v>3947</v>
      </c>
      <c r="W479" s="192"/>
      <c r="X479" s="192" t="s">
        <v>3606</v>
      </c>
      <c r="Y479" s="192" t="s">
        <v>5478</v>
      </c>
      <c r="Z479" s="192" t="s">
        <v>5479</v>
      </c>
      <c r="AA479" s="192" t="s">
        <v>266</v>
      </c>
      <c r="AB479" s="192" t="s">
        <v>2395</v>
      </c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  <c r="AV479" s="235"/>
      <c r="AW479" s="192"/>
      <c r="AX479" s="192">
        <v>19.21</v>
      </c>
      <c r="AY479" s="192">
        <v>11320</v>
      </c>
      <c r="AZ479" s="47" t="str">
        <f t="shared" si="157"/>
        <v>NA</v>
      </c>
      <c r="BA479" s="47" t="str">
        <f t="shared" si="158"/>
        <v>80 AD</v>
      </c>
      <c r="BB479" s="43" t="str">
        <f t="shared" si="206"/>
        <v>NA</v>
      </c>
      <c r="BC479" s="43" t="str">
        <f t="shared" si="159"/>
        <v>NA</v>
      </c>
      <c r="BD479" s="43">
        <f t="shared" si="160"/>
        <v>0</v>
      </c>
      <c r="BE479" s="48" t="e">
        <f t="shared" si="161"/>
        <v>#VALUE!</v>
      </c>
      <c r="BF479" s="49">
        <f t="shared" si="162"/>
        <v>0</v>
      </c>
      <c r="BG479" s="43" t="str">
        <f t="shared" si="163"/>
        <v xml:space="preserve">LUIS SANTOS </v>
      </c>
      <c r="BH479" s="43" t="str">
        <f t="shared" si="164"/>
        <v>LUIS SANTOS  - ALBORADA HURACAN</v>
      </c>
      <c r="BI479" s="43" t="e">
        <f>VLOOKUP(BG479,Equipos!$A$2:$B$105,2,0)</f>
        <v>#N/A</v>
      </c>
      <c r="BJ479" s="43" t="str">
        <f t="shared" si="190"/>
        <v>03:44:25</v>
      </c>
      <c r="BK479" s="43" t="e">
        <f>VLOOKUP(BG479,'Base Jinetes FEI'!$M$5:$N$341,2,0)</f>
        <v>#N/A</v>
      </c>
      <c r="BL479" s="43" t="e">
        <f>VLOOKUP(BG479,'Base Jinetes FEI'!$M$5:$O$341,3,0)</f>
        <v>#N/A</v>
      </c>
      <c r="BN479" s="43">
        <f t="shared" si="166"/>
        <v>0</v>
      </c>
      <c r="BO479" s="43">
        <v>479</v>
      </c>
    </row>
    <row r="480" spans="1:67" ht="14.4" customHeight="1" x14ac:dyDescent="0.3">
      <c r="A480" s="43" t="str">
        <f t="shared" ref="A480:C480" si="223">A479</f>
        <v>EL CUADRO 19 II</v>
      </c>
      <c r="B480" s="43" t="str">
        <f t="shared" si="223"/>
        <v>FEI</v>
      </c>
      <c r="C480" s="43">
        <f t="shared" si="223"/>
        <v>80</v>
      </c>
      <c r="D480" s="43">
        <v>80.3</v>
      </c>
      <c r="E480" s="43" t="str">
        <f t="shared" ref="E480" si="224">E479</f>
        <v>AD</v>
      </c>
      <c r="F480" s="192" t="s">
        <v>129</v>
      </c>
      <c r="G480" s="192" t="s">
        <v>105</v>
      </c>
      <c r="H480" s="192" t="s">
        <v>96</v>
      </c>
      <c r="I480" s="192" t="s">
        <v>96</v>
      </c>
      <c r="J480" s="192" t="s">
        <v>1137</v>
      </c>
      <c r="K480" s="192" t="s">
        <v>213</v>
      </c>
      <c r="L480" s="192" t="s">
        <v>214</v>
      </c>
      <c r="M480" s="192"/>
      <c r="N480" s="192" t="s">
        <v>4007</v>
      </c>
      <c r="O480" s="192"/>
      <c r="P480" s="192" t="s">
        <v>96</v>
      </c>
      <c r="Q480" s="192"/>
      <c r="R480" s="192" t="s">
        <v>96</v>
      </c>
      <c r="S480" s="192" t="s">
        <v>97</v>
      </c>
      <c r="T480" s="192" t="s">
        <v>96</v>
      </c>
      <c r="U480" s="192" t="s">
        <v>951</v>
      </c>
      <c r="V480" s="192" t="s">
        <v>5480</v>
      </c>
      <c r="W480" s="192" t="s">
        <v>266</v>
      </c>
      <c r="X480" s="192" t="s">
        <v>3585</v>
      </c>
      <c r="Y480" s="192"/>
      <c r="Z480" s="192"/>
      <c r="AA480" s="192"/>
      <c r="AB480" s="192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92"/>
      <c r="AN480" s="192"/>
      <c r="AO480" s="192"/>
      <c r="AP480" s="192"/>
      <c r="AQ480" s="192"/>
      <c r="AR480" s="192"/>
      <c r="AS480" s="192"/>
      <c r="AT480" s="192"/>
      <c r="AU480" s="192"/>
      <c r="AV480" s="235"/>
      <c r="AW480" s="192"/>
      <c r="AX480" s="192">
        <v>13.7</v>
      </c>
      <c r="AY480" s="192">
        <v>7935</v>
      </c>
      <c r="AZ480" s="47" t="str">
        <f t="shared" si="157"/>
        <v>NA</v>
      </c>
      <c r="BA480" s="47" t="str">
        <f t="shared" si="158"/>
        <v>80 AD</v>
      </c>
      <c r="BB480" s="43" t="str">
        <f t="shared" si="206"/>
        <v>NA</v>
      </c>
      <c r="BC480" s="43" t="str">
        <f t="shared" si="159"/>
        <v>NA</v>
      </c>
      <c r="BD480" s="43">
        <f t="shared" si="160"/>
        <v>0</v>
      </c>
      <c r="BE480" s="48" t="e">
        <f t="shared" si="161"/>
        <v>#VALUE!</v>
      </c>
      <c r="BF480" s="49">
        <f t="shared" si="162"/>
        <v>0</v>
      </c>
      <c r="BG480" s="43" t="str">
        <f t="shared" si="163"/>
        <v>CAROLINE MACKENZIE</v>
      </c>
      <c r="BH480" s="43" t="str">
        <f t="shared" si="164"/>
        <v>CAROLINE MACKENZIE - FALAX</v>
      </c>
      <c r="BI480" s="43" t="str">
        <f>VLOOKUP(BG480,Equipos!$A$2:$B$105,2,0)</f>
        <v>LA COMPAÑÍA</v>
      </c>
      <c r="BJ480" s="43" t="str">
        <f t="shared" si="190"/>
        <v>03:44:25</v>
      </c>
      <c r="BK480" s="43" t="e">
        <f>VLOOKUP(BG480,'Base Jinetes FEI'!$M$5:$N$341,2,0)</f>
        <v>#N/A</v>
      </c>
      <c r="BL480" s="43" t="e">
        <f>VLOOKUP(BG480,'Base Jinetes FEI'!$M$5:$O$341,3,0)</f>
        <v>#N/A</v>
      </c>
      <c r="BN480" s="43">
        <f t="shared" si="166"/>
        <v>0</v>
      </c>
      <c r="BO480" s="43">
        <v>480</v>
      </c>
    </row>
    <row r="481" spans="1:67" ht="14.4" customHeight="1" x14ac:dyDescent="0.3">
      <c r="A481" s="43" t="str">
        <f t="shared" ref="A481:C481" si="225">A480</f>
        <v>EL CUADRO 19 II</v>
      </c>
      <c r="B481" s="43" t="str">
        <f t="shared" si="225"/>
        <v>FEI</v>
      </c>
      <c r="C481" s="43">
        <f t="shared" si="225"/>
        <v>80</v>
      </c>
      <c r="D481" s="43">
        <v>80.3</v>
      </c>
      <c r="E481" s="43" t="str">
        <f t="shared" ref="E481" si="226">E480</f>
        <v>AD</v>
      </c>
      <c r="F481" s="192" t="s">
        <v>98</v>
      </c>
      <c r="G481" s="192" t="s">
        <v>105</v>
      </c>
      <c r="H481" s="192" t="s">
        <v>96</v>
      </c>
      <c r="I481" s="192" t="s">
        <v>96</v>
      </c>
      <c r="J481" s="192"/>
      <c r="K481" s="192" t="s">
        <v>410</v>
      </c>
      <c r="L481" s="192" t="s">
        <v>161</v>
      </c>
      <c r="M481" s="192"/>
      <c r="N481" s="192" t="s">
        <v>915</v>
      </c>
      <c r="O481" s="192"/>
      <c r="P481" s="192" t="s">
        <v>96</v>
      </c>
      <c r="Q481" s="192"/>
      <c r="R481" s="192" t="s">
        <v>96</v>
      </c>
      <c r="S481" s="192" t="s">
        <v>97</v>
      </c>
      <c r="T481" s="192" t="s">
        <v>96</v>
      </c>
      <c r="U481" s="192" t="s">
        <v>96</v>
      </c>
      <c r="V481" s="192" t="s">
        <v>96</v>
      </c>
      <c r="W481" s="192" t="s">
        <v>184</v>
      </c>
      <c r="X481" s="192" t="s">
        <v>96</v>
      </c>
      <c r="Y481" s="192"/>
      <c r="Z481" s="192"/>
      <c r="AA481" s="192"/>
      <c r="AB481" s="192"/>
      <c r="AC481" s="192"/>
      <c r="AD481" s="192"/>
      <c r="AE481" s="192"/>
      <c r="AF481" s="192"/>
      <c r="AG481" s="192"/>
      <c r="AH481" s="192"/>
      <c r="AI481" s="192"/>
      <c r="AJ481" s="192"/>
      <c r="AK481" s="192"/>
      <c r="AL481" s="192"/>
      <c r="AM481" s="192"/>
      <c r="AN481" s="192"/>
      <c r="AO481" s="192"/>
      <c r="AP481" s="192"/>
      <c r="AQ481" s="192"/>
      <c r="AR481" s="192"/>
      <c r="AS481" s="192"/>
      <c r="AT481" s="192"/>
      <c r="AU481" s="192"/>
      <c r="AV481" s="235"/>
      <c r="AW481" s="192"/>
      <c r="AX481" s="192"/>
      <c r="AY481" s="192"/>
      <c r="AZ481" s="47" t="str">
        <f t="shared" si="157"/>
        <v>NA</v>
      </c>
      <c r="BA481" s="47" t="str">
        <f t="shared" si="158"/>
        <v>80 AD</v>
      </c>
      <c r="BB481" s="43" t="str">
        <f t="shared" si="206"/>
        <v>NA</v>
      </c>
      <c r="BC481" s="43" t="str">
        <f t="shared" si="159"/>
        <v>NA</v>
      </c>
      <c r="BD481" s="43">
        <f t="shared" si="160"/>
        <v>0</v>
      </c>
      <c r="BE481" s="48" t="e">
        <f t="shared" si="161"/>
        <v>#VALUE!</v>
      </c>
      <c r="BF481" s="49">
        <f t="shared" si="162"/>
        <v>0</v>
      </c>
      <c r="BG481" s="43" t="str">
        <f t="shared" si="163"/>
        <v>LEON LARRAIN</v>
      </c>
      <c r="BH481" s="43" t="str">
        <f t="shared" si="164"/>
        <v>LEON LARRAIN - LB ZARPAZO</v>
      </c>
      <c r="BI481" s="43" t="e">
        <f>VLOOKUP(BG481,Equipos!$A$2:$B$105,2,0)</f>
        <v>#N/A</v>
      </c>
      <c r="BJ481" s="43" t="str">
        <f t="shared" si="190"/>
        <v>03:44:25</v>
      </c>
      <c r="BK481" s="43" t="e">
        <f>VLOOKUP(BG481,'Base Jinetes FEI'!$M$5:$N$341,2,0)</f>
        <v>#N/A</v>
      </c>
      <c r="BL481" s="43" t="e">
        <f>VLOOKUP(BG481,'Base Jinetes FEI'!$M$5:$O$341,3,0)</f>
        <v>#N/A</v>
      </c>
      <c r="BN481" s="43">
        <f t="shared" si="166"/>
        <v>0</v>
      </c>
      <c r="BO481" s="43">
        <v>481</v>
      </c>
    </row>
    <row r="482" spans="1:67" ht="14.4" customHeight="1" x14ac:dyDescent="0.3">
      <c r="A482" s="43" t="str">
        <f t="shared" ref="A482:C482" si="227">A481</f>
        <v>EL CUADRO 19 II</v>
      </c>
      <c r="B482" s="43" t="str">
        <f t="shared" si="227"/>
        <v>FEI</v>
      </c>
      <c r="C482" s="43">
        <f t="shared" si="227"/>
        <v>80</v>
      </c>
      <c r="D482" s="43">
        <v>80.3</v>
      </c>
      <c r="E482" s="43" t="s">
        <v>52</v>
      </c>
      <c r="F482" s="192" t="s">
        <v>106</v>
      </c>
      <c r="G482" s="192" t="s">
        <v>95</v>
      </c>
      <c r="H482" s="192" t="s">
        <v>96</v>
      </c>
      <c r="I482" s="192" t="s">
        <v>96</v>
      </c>
      <c r="J482" s="192" t="s">
        <v>1324</v>
      </c>
      <c r="K482" s="192" t="s">
        <v>186</v>
      </c>
      <c r="L482" s="192" t="s">
        <v>199</v>
      </c>
      <c r="M482" s="192"/>
      <c r="N482" s="192" t="s">
        <v>5481</v>
      </c>
      <c r="O482" s="192"/>
      <c r="P482" s="192" t="s">
        <v>96</v>
      </c>
      <c r="Q482" s="192"/>
      <c r="R482" s="192" t="s">
        <v>96</v>
      </c>
      <c r="S482" s="192" t="s">
        <v>97</v>
      </c>
      <c r="T482" s="192" t="s">
        <v>96</v>
      </c>
      <c r="U482" s="192" t="s">
        <v>943</v>
      </c>
      <c r="V482" s="192" t="s">
        <v>5482</v>
      </c>
      <c r="W482" s="192"/>
      <c r="X482" s="192" t="s">
        <v>1520</v>
      </c>
      <c r="Y482" s="192" t="s">
        <v>976</v>
      </c>
      <c r="Z482" s="192" t="s">
        <v>5483</v>
      </c>
      <c r="AA482" s="192"/>
      <c r="AB482" s="192" t="s">
        <v>2300</v>
      </c>
      <c r="AC482" s="192" t="s">
        <v>3512</v>
      </c>
      <c r="AD482" s="192" t="s">
        <v>5484</v>
      </c>
      <c r="AE482" s="192"/>
      <c r="AF482" s="192" t="s">
        <v>5485</v>
      </c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  <c r="AV482" s="235"/>
      <c r="AW482" s="192"/>
      <c r="AX482" s="192">
        <v>18.940000000000001</v>
      </c>
      <c r="AY482" s="192">
        <v>15266</v>
      </c>
      <c r="AZ482" s="47">
        <f t="shared" si="157"/>
        <v>15266</v>
      </c>
      <c r="BA482" s="47" t="str">
        <f t="shared" si="158"/>
        <v>80 YR</v>
      </c>
      <c r="BB482" s="43">
        <f t="shared" si="206"/>
        <v>7</v>
      </c>
      <c r="BC482" s="43" t="str">
        <f t="shared" si="159"/>
        <v>04:14:26</v>
      </c>
      <c r="BD482" s="43">
        <f t="shared" si="160"/>
        <v>170</v>
      </c>
      <c r="BE482" s="48">
        <f t="shared" si="161"/>
        <v>-30.016666666666666</v>
      </c>
      <c r="BF482" s="49">
        <f t="shared" si="162"/>
        <v>220.28333333333336</v>
      </c>
      <c r="BG482" s="43" t="str">
        <f t="shared" si="163"/>
        <v>TRINIDAD VALENZUELA FUENTES</v>
      </c>
      <c r="BH482" s="43" t="str">
        <f t="shared" si="164"/>
        <v>TRINIDAD VALENZUELA FUENTES - ALCAZAR KALA</v>
      </c>
      <c r="BI482" s="43" t="e">
        <f>VLOOKUP(BG482,Equipos!$A$2:$B$105,2,0)</f>
        <v>#N/A</v>
      </c>
      <c r="BJ482" s="43" t="str">
        <f t="shared" si="190"/>
        <v>03:44:25</v>
      </c>
      <c r="BK482" s="43" t="e">
        <f>VLOOKUP(BG482,'Base Jinetes FEI'!$M$5:$N$341,2,0)</f>
        <v>#N/A</v>
      </c>
      <c r="BL482" s="43" t="e">
        <f>VLOOKUP(BG482,'Base Jinetes FEI'!$M$5:$O$341,3,0)</f>
        <v>#N/A</v>
      </c>
      <c r="BN482" s="43">
        <f t="shared" si="166"/>
        <v>1</v>
      </c>
      <c r="BO482" s="43">
        <v>482</v>
      </c>
    </row>
    <row r="483" spans="1:67" ht="14.4" customHeight="1" x14ac:dyDescent="0.3">
      <c r="A483" s="43" t="str">
        <f t="shared" ref="A483:C483" si="228">A482</f>
        <v>EL CUADRO 19 II</v>
      </c>
      <c r="B483" s="43" t="str">
        <f t="shared" si="228"/>
        <v>FEI</v>
      </c>
      <c r="C483" s="43">
        <f t="shared" si="228"/>
        <v>80</v>
      </c>
      <c r="D483" s="43">
        <v>80.3</v>
      </c>
      <c r="E483" s="43" t="str">
        <f t="shared" ref="E483" si="229">E482</f>
        <v>YR</v>
      </c>
      <c r="F483" s="192" t="s">
        <v>107</v>
      </c>
      <c r="G483" s="192" t="s">
        <v>95</v>
      </c>
      <c r="H483" s="192" t="s">
        <v>96</v>
      </c>
      <c r="I483" s="192" t="s">
        <v>96</v>
      </c>
      <c r="J483" s="192" t="s">
        <v>1567</v>
      </c>
      <c r="K483" s="192" t="s">
        <v>455</v>
      </c>
      <c r="L483" s="192" t="s">
        <v>456</v>
      </c>
      <c r="M483" s="192" t="s">
        <v>345</v>
      </c>
      <c r="N483" s="192" t="s">
        <v>346</v>
      </c>
      <c r="O483" s="192"/>
      <c r="P483" s="192" t="s">
        <v>96</v>
      </c>
      <c r="Q483" s="192"/>
      <c r="R483" s="192" t="s">
        <v>96</v>
      </c>
      <c r="S483" s="192" t="s">
        <v>97</v>
      </c>
      <c r="T483" s="192" t="s">
        <v>96</v>
      </c>
      <c r="U483" s="192" t="s">
        <v>933</v>
      </c>
      <c r="V483" s="192" t="s">
        <v>5486</v>
      </c>
      <c r="W483" s="192"/>
      <c r="X483" s="192" t="s">
        <v>4572</v>
      </c>
      <c r="Y483" s="192" t="s">
        <v>610</v>
      </c>
      <c r="Z483" s="192" t="s">
        <v>5487</v>
      </c>
      <c r="AA483" s="192"/>
      <c r="AB483" s="192" t="s">
        <v>5488</v>
      </c>
      <c r="AC483" s="192" t="s">
        <v>3593</v>
      </c>
      <c r="AD483" s="192" t="s">
        <v>5489</v>
      </c>
      <c r="AE483" s="192"/>
      <c r="AF483" s="192" t="s">
        <v>4596</v>
      </c>
      <c r="AG483" s="192"/>
      <c r="AH483" s="192"/>
      <c r="AI483" s="192"/>
      <c r="AJ483" s="192"/>
      <c r="AK483" s="192"/>
      <c r="AL483" s="192"/>
      <c r="AM483" s="192"/>
      <c r="AN483" s="192"/>
      <c r="AO483" s="192"/>
      <c r="AP483" s="192"/>
      <c r="AQ483" s="192"/>
      <c r="AR483" s="192"/>
      <c r="AS483" s="192"/>
      <c r="AT483" s="192"/>
      <c r="AU483" s="192"/>
      <c r="AV483" s="235"/>
      <c r="AW483" s="192"/>
      <c r="AX483" s="192">
        <v>18.89</v>
      </c>
      <c r="AY483" s="192">
        <v>15300</v>
      </c>
      <c r="AZ483" s="47">
        <f t="shared" si="157"/>
        <v>15300</v>
      </c>
      <c r="BA483" s="47" t="str">
        <f t="shared" si="158"/>
        <v>80 YR</v>
      </c>
      <c r="BB483" s="43">
        <f t="shared" si="206"/>
        <v>8</v>
      </c>
      <c r="BC483" s="43" t="str">
        <f t="shared" si="159"/>
        <v>04:15:00</v>
      </c>
      <c r="BD483" s="43">
        <f t="shared" si="160"/>
        <v>165</v>
      </c>
      <c r="BE483" s="48">
        <f t="shared" si="161"/>
        <v>-30.583333333333332</v>
      </c>
      <c r="BF483" s="49">
        <f t="shared" si="162"/>
        <v>214.71666666666667</v>
      </c>
      <c r="BG483" s="43" t="str">
        <f t="shared" si="163"/>
        <v>VICTOR RIOS GARCIA HUIDOBRO</v>
      </c>
      <c r="BH483" s="43" t="str">
        <f t="shared" si="164"/>
        <v>VICTOR RIOS GARCIA HUIDOBRO - ANCAR ANAKIN</v>
      </c>
      <c r="BI483" s="43" t="e">
        <f>VLOOKUP(BG483,Equipos!$A$2:$B$105,2,0)</f>
        <v>#N/A</v>
      </c>
      <c r="BJ483" s="43" t="str">
        <f t="shared" si="190"/>
        <v>03:44:25</v>
      </c>
      <c r="BK483" s="43" t="e">
        <f>VLOOKUP(BG483,'Base Jinetes FEI'!$M$5:$N$341,2,0)</f>
        <v>#N/A</v>
      </c>
      <c r="BL483" s="43" t="e">
        <f>VLOOKUP(BG483,'Base Jinetes FEI'!$M$5:$O$341,3,0)</f>
        <v>#N/A</v>
      </c>
      <c r="BN483" s="43">
        <f t="shared" si="166"/>
        <v>1</v>
      </c>
      <c r="BO483" s="43">
        <v>483</v>
      </c>
    </row>
    <row r="484" spans="1:67" ht="14.4" customHeight="1" x14ac:dyDescent="0.3">
      <c r="A484" s="43" t="str">
        <f t="shared" ref="A484:C484" si="230">A483</f>
        <v>EL CUADRO 19 II</v>
      </c>
      <c r="B484" s="43" t="str">
        <f t="shared" si="230"/>
        <v>FEI</v>
      </c>
      <c r="C484" s="43">
        <f t="shared" si="230"/>
        <v>80</v>
      </c>
      <c r="D484" s="43">
        <v>80.3</v>
      </c>
      <c r="E484" s="43" t="str">
        <f t="shared" ref="E484" si="231">E483</f>
        <v>YR</v>
      </c>
      <c r="F484" s="192" t="s">
        <v>109</v>
      </c>
      <c r="G484" s="192" t="s">
        <v>95</v>
      </c>
      <c r="H484" s="192" t="s">
        <v>96</v>
      </c>
      <c r="I484" s="192" t="s">
        <v>96</v>
      </c>
      <c r="J484" s="192" t="s">
        <v>1142</v>
      </c>
      <c r="K484" s="192" t="s">
        <v>1370</v>
      </c>
      <c r="L484" s="192" t="s">
        <v>185</v>
      </c>
      <c r="M484" s="192" t="s">
        <v>5490</v>
      </c>
      <c r="N484" s="192" t="s">
        <v>5491</v>
      </c>
      <c r="O484" s="192"/>
      <c r="P484" s="192" t="s">
        <v>96</v>
      </c>
      <c r="Q484" s="192"/>
      <c r="R484" s="192" t="s">
        <v>96</v>
      </c>
      <c r="S484" s="192" t="s">
        <v>97</v>
      </c>
      <c r="T484" s="192" t="s">
        <v>96</v>
      </c>
      <c r="U484" s="192" t="s">
        <v>875</v>
      </c>
      <c r="V484" s="192" t="s">
        <v>5492</v>
      </c>
      <c r="W484" s="192"/>
      <c r="X484" s="192" t="s">
        <v>1521</v>
      </c>
      <c r="Y484" s="192" t="s">
        <v>507</v>
      </c>
      <c r="Z484" s="192" t="s">
        <v>5493</v>
      </c>
      <c r="AA484" s="192"/>
      <c r="AB484" s="192" t="s">
        <v>5494</v>
      </c>
      <c r="AC484" s="192" t="s">
        <v>5495</v>
      </c>
      <c r="AD484" s="192" t="s">
        <v>5496</v>
      </c>
      <c r="AE484" s="192"/>
      <c r="AF484" s="192" t="s">
        <v>3409</v>
      </c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  <c r="AV484" s="235"/>
      <c r="AW484" s="192"/>
      <c r="AX484" s="192">
        <v>18.829999999999998</v>
      </c>
      <c r="AY484" s="192">
        <v>15354</v>
      </c>
      <c r="AZ484" s="47">
        <f t="shared" si="157"/>
        <v>15354</v>
      </c>
      <c r="BA484" s="47" t="str">
        <f t="shared" si="158"/>
        <v>80 YR</v>
      </c>
      <c r="BB484" s="43">
        <f t="shared" si="206"/>
        <v>9</v>
      </c>
      <c r="BC484" s="43" t="str">
        <f t="shared" si="159"/>
        <v>04:15:54</v>
      </c>
      <c r="BD484" s="43">
        <f t="shared" si="160"/>
        <v>160</v>
      </c>
      <c r="BE484" s="48">
        <f t="shared" si="161"/>
        <v>-31.483333333333334</v>
      </c>
      <c r="BF484" s="49">
        <f t="shared" si="162"/>
        <v>208.81666666666666</v>
      </c>
      <c r="BG484" s="43" t="str">
        <f t="shared" si="163"/>
        <v>PEDRO TOMAS VARELA CERDA</v>
      </c>
      <c r="BH484" s="43" t="str">
        <f t="shared" si="164"/>
        <v>PEDRO TOMAS VARELA CERDA - REPLICA</v>
      </c>
      <c r="BI484" s="43" t="str">
        <f>VLOOKUP(BG484,Equipos!$A$2:$B$105,2,0)</f>
        <v>EL MOLINO B</v>
      </c>
      <c r="BJ484" s="43" t="str">
        <f t="shared" si="190"/>
        <v>03:44:25</v>
      </c>
      <c r="BK484" s="43" t="e">
        <f>VLOOKUP(BG484,'Base Jinetes FEI'!$M$5:$N$341,2,0)</f>
        <v>#N/A</v>
      </c>
      <c r="BL484" s="43" t="e">
        <f>VLOOKUP(BG484,'Base Jinetes FEI'!$M$5:$O$341,3,0)</f>
        <v>#N/A</v>
      </c>
      <c r="BN484" s="43">
        <f t="shared" si="166"/>
        <v>1</v>
      </c>
      <c r="BO484" s="43">
        <v>484</v>
      </c>
    </row>
    <row r="485" spans="1:67" ht="14.4" customHeight="1" x14ac:dyDescent="0.3">
      <c r="A485" s="43" t="str">
        <f t="shared" ref="A485:C485" si="232">A484</f>
        <v>EL CUADRO 19 II</v>
      </c>
      <c r="B485" s="43" t="str">
        <f t="shared" si="232"/>
        <v>FEI</v>
      </c>
      <c r="C485" s="43">
        <f t="shared" si="232"/>
        <v>80</v>
      </c>
      <c r="D485" s="43">
        <v>80.3</v>
      </c>
      <c r="E485" s="43" t="str">
        <f t="shared" ref="E485" si="233">E484</f>
        <v>YR</v>
      </c>
      <c r="F485" s="192" t="s">
        <v>110</v>
      </c>
      <c r="G485" s="192" t="s">
        <v>95</v>
      </c>
      <c r="H485" s="192" t="s">
        <v>96</v>
      </c>
      <c r="I485" s="192" t="s">
        <v>96</v>
      </c>
      <c r="J485" s="192" t="s">
        <v>1314</v>
      </c>
      <c r="K485" s="192" t="s">
        <v>1315</v>
      </c>
      <c r="L485" s="192" t="s">
        <v>428</v>
      </c>
      <c r="M485" s="192" t="s">
        <v>2274</v>
      </c>
      <c r="N485" s="192" t="s">
        <v>2275</v>
      </c>
      <c r="O485" s="192"/>
      <c r="P485" s="192" t="s">
        <v>96</v>
      </c>
      <c r="Q485" s="192"/>
      <c r="R485" s="192" t="s">
        <v>96</v>
      </c>
      <c r="S485" s="192" t="s">
        <v>97</v>
      </c>
      <c r="T485" s="192" t="s">
        <v>96</v>
      </c>
      <c r="U485" s="192" t="s">
        <v>4838</v>
      </c>
      <c r="V485" s="192" t="s">
        <v>5497</v>
      </c>
      <c r="W485" s="192"/>
      <c r="X485" s="192" t="s">
        <v>5498</v>
      </c>
      <c r="Y485" s="192" t="s">
        <v>497</v>
      </c>
      <c r="Z485" s="192" t="s">
        <v>5499</v>
      </c>
      <c r="AA485" s="192"/>
      <c r="AB485" s="192" t="s">
        <v>4397</v>
      </c>
      <c r="AC485" s="192" t="s">
        <v>2644</v>
      </c>
      <c r="AD485" s="192" t="s">
        <v>5500</v>
      </c>
      <c r="AE485" s="192"/>
      <c r="AF485" s="192" t="s">
        <v>1407</v>
      </c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  <c r="AV485" s="235"/>
      <c r="AW485" s="192"/>
      <c r="AX485" s="192">
        <v>16.52</v>
      </c>
      <c r="AY485" s="192">
        <v>17498</v>
      </c>
      <c r="AZ485" s="47">
        <f t="shared" si="157"/>
        <v>17498</v>
      </c>
      <c r="BA485" s="47" t="str">
        <f t="shared" si="158"/>
        <v>80 YR</v>
      </c>
      <c r="BB485" s="43">
        <f t="shared" si="206"/>
        <v>16</v>
      </c>
      <c r="BC485" s="43" t="str">
        <f t="shared" si="159"/>
        <v>04:51:38</v>
      </c>
      <c r="BD485" s="43">
        <f t="shared" si="160"/>
        <v>125</v>
      </c>
      <c r="BE485" s="48">
        <f t="shared" si="161"/>
        <v>-67.216666666666669</v>
      </c>
      <c r="BF485" s="49">
        <f t="shared" si="162"/>
        <v>138.08333333333334</v>
      </c>
      <c r="BG485" s="43" t="str">
        <f t="shared" si="163"/>
        <v>JESUS MAXIMILIANO CERPA VERA</v>
      </c>
      <c r="BH485" s="43" t="str">
        <f t="shared" si="164"/>
        <v>JESUS MAXIMILIANO CERPA VERA - Z T MAGLOV</v>
      </c>
      <c r="BI485" s="43" t="e">
        <f>VLOOKUP(BG485,Equipos!$A$2:$B$105,2,0)</f>
        <v>#N/A</v>
      </c>
      <c r="BJ485" s="43" t="str">
        <f t="shared" si="190"/>
        <v>03:44:25</v>
      </c>
      <c r="BK485" s="43" t="e">
        <f>VLOOKUP(BG485,'Base Jinetes FEI'!$M$5:$N$341,2,0)</f>
        <v>#N/A</v>
      </c>
      <c r="BL485" s="43" t="e">
        <f>VLOOKUP(BG485,'Base Jinetes FEI'!$M$5:$O$341,3,0)</f>
        <v>#N/A</v>
      </c>
      <c r="BN485" s="43">
        <f t="shared" si="166"/>
        <v>1</v>
      </c>
      <c r="BO485" s="43">
        <v>485</v>
      </c>
    </row>
    <row r="486" spans="1:67" ht="14.4" customHeight="1" x14ac:dyDescent="0.3">
      <c r="A486" s="43" t="str">
        <f t="shared" ref="A486:C486" si="234">A485</f>
        <v>EL CUADRO 19 II</v>
      </c>
      <c r="B486" s="43" t="str">
        <f t="shared" si="234"/>
        <v>FEI</v>
      </c>
      <c r="C486" s="43">
        <f t="shared" si="234"/>
        <v>80</v>
      </c>
      <c r="D486" s="43">
        <v>80.3</v>
      </c>
      <c r="E486" s="43" t="str">
        <f t="shared" ref="E486" si="235">E485</f>
        <v>YR</v>
      </c>
      <c r="F486" s="192" t="s">
        <v>117</v>
      </c>
      <c r="G486" s="192" t="s">
        <v>95</v>
      </c>
      <c r="H486" s="192" t="s">
        <v>96</v>
      </c>
      <c r="I486" s="192" t="s">
        <v>96</v>
      </c>
      <c r="J486" s="192" t="s">
        <v>1358</v>
      </c>
      <c r="K486" s="192" t="s">
        <v>145</v>
      </c>
      <c r="L486" s="192" t="s">
        <v>423</v>
      </c>
      <c r="M486" s="192"/>
      <c r="N486" s="192" t="s">
        <v>5501</v>
      </c>
      <c r="O486" s="192"/>
      <c r="P486" s="192" t="s">
        <v>96</v>
      </c>
      <c r="Q486" s="192"/>
      <c r="R486" s="192" t="s">
        <v>96</v>
      </c>
      <c r="S486" s="192" t="s">
        <v>97</v>
      </c>
      <c r="T486" s="192" t="s">
        <v>96</v>
      </c>
      <c r="U486" s="192" t="s">
        <v>4751</v>
      </c>
      <c r="V486" s="192" t="s">
        <v>5502</v>
      </c>
      <c r="W486" s="192"/>
      <c r="X486" s="192" t="s">
        <v>5325</v>
      </c>
      <c r="Y486" s="192" t="s">
        <v>2725</v>
      </c>
      <c r="Z486" s="192" t="s">
        <v>5503</v>
      </c>
      <c r="AA486" s="192"/>
      <c r="AB486" s="192" t="s">
        <v>3395</v>
      </c>
      <c r="AC486" s="192" t="s">
        <v>5504</v>
      </c>
      <c r="AD486" s="192" t="s">
        <v>5505</v>
      </c>
      <c r="AE486" s="192"/>
      <c r="AF486" s="192" t="s">
        <v>1421</v>
      </c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  <c r="AV486" s="235"/>
      <c r="AW486" s="192"/>
      <c r="AX486" s="192">
        <v>15.27</v>
      </c>
      <c r="AY486" s="192">
        <v>18937</v>
      </c>
      <c r="AZ486" s="47">
        <f t="shared" si="157"/>
        <v>18937</v>
      </c>
      <c r="BA486" s="47" t="str">
        <f t="shared" si="158"/>
        <v>80 YR</v>
      </c>
      <c r="BB486" s="43">
        <f t="shared" si="206"/>
        <v>18</v>
      </c>
      <c r="BC486" s="43" t="str">
        <f t="shared" si="159"/>
        <v>05:15:37</v>
      </c>
      <c r="BD486" s="43">
        <f t="shared" si="160"/>
        <v>115</v>
      </c>
      <c r="BE486" s="48">
        <f t="shared" si="161"/>
        <v>-91.2</v>
      </c>
      <c r="BF486" s="49">
        <f t="shared" si="162"/>
        <v>104.10000000000001</v>
      </c>
      <c r="BG486" s="43" t="str">
        <f t="shared" si="163"/>
        <v>JOSE SPOERER VERGARA</v>
      </c>
      <c r="BH486" s="43" t="str">
        <f t="shared" si="164"/>
        <v xml:space="preserve">JOSE SPOERER VERGARA - SAN FRANCISCO INDIO </v>
      </c>
      <c r="BI486" s="43" t="str">
        <f>VLOOKUP(BG486,Equipos!$A$2:$B$105,2,0)</f>
        <v>LA COMPAÑÍA</v>
      </c>
      <c r="BJ486" s="43" t="str">
        <f t="shared" si="190"/>
        <v>03:44:25</v>
      </c>
      <c r="BK486" s="43" t="e">
        <f>VLOOKUP(BG486,'Base Jinetes FEI'!$M$5:$N$341,2,0)</f>
        <v>#N/A</v>
      </c>
      <c r="BL486" s="43" t="e">
        <f>VLOOKUP(BG486,'Base Jinetes FEI'!$M$5:$O$341,3,0)</f>
        <v>#N/A</v>
      </c>
      <c r="BN486" s="43">
        <f t="shared" si="166"/>
        <v>1</v>
      </c>
      <c r="BO486" s="43">
        <v>486</v>
      </c>
    </row>
    <row r="487" spans="1:67" ht="14.4" customHeight="1" x14ac:dyDescent="0.3">
      <c r="A487" s="43" t="str">
        <f t="shared" ref="A487:C487" si="236">A486</f>
        <v>EL CUADRO 19 II</v>
      </c>
      <c r="B487" s="43" t="str">
        <f t="shared" si="236"/>
        <v>FEI</v>
      </c>
      <c r="C487" s="43">
        <f t="shared" si="236"/>
        <v>80</v>
      </c>
      <c r="D487" s="43">
        <v>80.3</v>
      </c>
      <c r="E487" s="43" t="str">
        <f t="shared" ref="E487" si="237">E486</f>
        <v>YR</v>
      </c>
      <c r="F487" s="192" t="s">
        <v>122</v>
      </c>
      <c r="G487" s="192" t="s">
        <v>95</v>
      </c>
      <c r="H487" s="192" t="s">
        <v>96</v>
      </c>
      <c r="I487" s="192" t="s">
        <v>96</v>
      </c>
      <c r="J487" s="192"/>
      <c r="K487" s="192" t="s">
        <v>535</v>
      </c>
      <c r="L487" s="192" t="s">
        <v>941</v>
      </c>
      <c r="M487" s="192"/>
      <c r="N487" s="192" t="s">
        <v>5506</v>
      </c>
      <c r="O487" s="192"/>
      <c r="P487" s="192" t="s">
        <v>96</v>
      </c>
      <c r="Q487" s="192"/>
      <c r="R487" s="192" t="s">
        <v>96</v>
      </c>
      <c r="S487" s="192" t="s">
        <v>97</v>
      </c>
      <c r="T487" s="192" t="s">
        <v>96</v>
      </c>
      <c r="U487" s="192" t="s">
        <v>2725</v>
      </c>
      <c r="V487" s="192" t="s">
        <v>5507</v>
      </c>
      <c r="W487" s="192"/>
      <c r="X487" s="192" t="s">
        <v>2385</v>
      </c>
      <c r="Y487" s="192" t="s">
        <v>1739</v>
      </c>
      <c r="Z487" s="192" t="s">
        <v>5508</v>
      </c>
      <c r="AA487" s="192"/>
      <c r="AB487" s="192" t="s">
        <v>3467</v>
      </c>
      <c r="AC487" s="192" t="s">
        <v>532</v>
      </c>
      <c r="AD487" s="192" t="s">
        <v>5509</v>
      </c>
      <c r="AE487" s="192"/>
      <c r="AF487" s="192" t="s">
        <v>5510</v>
      </c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  <c r="AV487" s="235"/>
      <c r="AW487" s="192"/>
      <c r="AX487" s="192">
        <v>15.26</v>
      </c>
      <c r="AY487" s="192">
        <v>18940</v>
      </c>
      <c r="AZ487" s="47">
        <f t="shared" si="157"/>
        <v>18940</v>
      </c>
      <c r="BA487" s="47" t="str">
        <f t="shared" si="158"/>
        <v>80 YR</v>
      </c>
      <c r="BB487" s="43">
        <f t="shared" si="206"/>
        <v>19</v>
      </c>
      <c r="BC487" s="43" t="str">
        <f t="shared" si="159"/>
        <v>05:15:40</v>
      </c>
      <c r="BD487" s="43">
        <f t="shared" si="160"/>
        <v>110</v>
      </c>
      <c r="BE487" s="48">
        <f t="shared" si="161"/>
        <v>-91.25</v>
      </c>
      <c r="BF487" s="49">
        <f t="shared" si="162"/>
        <v>99.050000000000011</v>
      </c>
      <c r="BG487" s="43" t="str">
        <f t="shared" si="163"/>
        <v>DIEGO OYANEDEL</v>
      </c>
      <c r="BH487" s="43" t="str">
        <f t="shared" si="164"/>
        <v>DIEGO OYANEDEL - DUENDE</v>
      </c>
      <c r="BI487" s="43" t="str">
        <f>VLOOKUP(BG487,Equipos!$A$2:$B$105,2,0)</f>
        <v>LA COMPAÑÍA</v>
      </c>
      <c r="BJ487" s="43" t="str">
        <f t="shared" si="190"/>
        <v>03:44:25</v>
      </c>
      <c r="BK487" s="43" t="e">
        <f>VLOOKUP(BG487,'Base Jinetes FEI'!$M$5:$N$341,2,0)</f>
        <v>#N/A</v>
      </c>
      <c r="BL487" s="43" t="e">
        <f>VLOOKUP(BG487,'Base Jinetes FEI'!$M$5:$O$341,3,0)</f>
        <v>#N/A</v>
      </c>
      <c r="BN487" s="43">
        <f t="shared" si="166"/>
        <v>1</v>
      </c>
      <c r="BO487" s="43">
        <v>487</v>
      </c>
    </row>
    <row r="488" spans="1:67" ht="14.4" customHeight="1" x14ac:dyDescent="0.3">
      <c r="A488" s="43" t="str">
        <f t="shared" ref="A488:C488" si="238">A487</f>
        <v>EL CUADRO 19 II</v>
      </c>
      <c r="B488" s="43" t="str">
        <f t="shared" si="238"/>
        <v>FEI</v>
      </c>
      <c r="C488" s="43">
        <f t="shared" si="238"/>
        <v>80</v>
      </c>
      <c r="D488" s="43">
        <v>80.3</v>
      </c>
      <c r="E488" s="43" t="str">
        <f t="shared" ref="E488" si="239">E487</f>
        <v>YR</v>
      </c>
      <c r="F488" s="192" t="s">
        <v>123</v>
      </c>
      <c r="G488" s="192" t="s">
        <v>105</v>
      </c>
      <c r="H488" s="192" t="s">
        <v>96</v>
      </c>
      <c r="I488" s="192" t="s">
        <v>96</v>
      </c>
      <c r="J488" s="192" t="s">
        <v>1086</v>
      </c>
      <c r="K488" s="192" t="s">
        <v>164</v>
      </c>
      <c r="L488" s="192" t="s">
        <v>202</v>
      </c>
      <c r="M488" s="192" t="s">
        <v>3503</v>
      </c>
      <c r="N488" s="192" t="s">
        <v>3504</v>
      </c>
      <c r="O488" s="192"/>
      <c r="P488" s="192" t="s">
        <v>96</v>
      </c>
      <c r="Q488" s="192"/>
      <c r="R488" s="192" t="s">
        <v>96</v>
      </c>
      <c r="S488" s="192" t="s">
        <v>97</v>
      </c>
      <c r="T488" s="192" t="s">
        <v>96</v>
      </c>
      <c r="U488" s="192" t="s">
        <v>96</v>
      </c>
      <c r="V488" s="192" t="s">
        <v>96</v>
      </c>
      <c r="W488" s="192" t="s">
        <v>184</v>
      </c>
      <c r="X488" s="192" t="s">
        <v>96</v>
      </c>
      <c r="Y488" s="192"/>
      <c r="Z488" s="192"/>
      <c r="AA488" s="192"/>
      <c r="AB488" s="192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  <c r="AV488" s="192"/>
      <c r="AW488" s="192"/>
      <c r="AZ488" s="47" t="str">
        <f t="shared" si="157"/>
        <v>NA</v>
      </c>
      <c r="BA488" s="47" t="str">
        <f t="shared" si="158"/>
        <v>80 YR</v>
      </c>
      <c r="BB488" s="43" t="str">
        <f t="shared" si="206"/>
        <v>NA</v>
      </c>
      <c r="BC488" s="43" t="str">
        <f t="shared" si="159"/>
        <v>NA</v>
      </c>
      <c r="BD488" s="43">
        <f t="shared" si="160"/>
        <v>0</v>
      </c>
      <c r="BE488" s="48" t="e">
        <f t="shared" si="161"/>
        <v>#VALUE!</v>
      </c>
      <c r="BF488" s="49">
        <f t="shared" si="162"/>
        <v>0</v>
      </c>
      <c r="BG488" s="43" t="str">
        <f t="shared" si="163"/>
        <v>FLORENCIA CARDONE ALMARZA</v>
      </c>
      <c r="BH488" s="43" t="str">
        <f t="shared" si="164"/>
        <v>FLORENCIA CARDONE ALMARZA - VIUDA NEGRA</v>
      </c>
      <c r="BI488" s="43" t="e">
        <f>VLOOKUP(BG488,Equipos!$A$2:$B$105,2,0)</f>
        <v>#N/A</v>
      </c>
      <c r="BJ488" s="43" t="str">
        <f t="shared" si="190"/>
        <v>03:44:25</v>
      </c>
      <c r="BK488" s="43" t="e">
        <f>VLOOKUP(BG488,'Base Jinetes FEI'!$M$5:$N$341,2,0)</f>
        <v>#N/A</v>
      </c>
      <c r="BL488" s="43" t="e">
        <f>VLOOKUP(BG488,'Base Jinetes FEI'!$M$5:$O$341,3,0)</f>
        <v>#N/A</v>
      </c>
      <c r="BN488" s="43">
        <f t="shared" si="166"/>
        <v>0</v>
      </c>
      <c r="BO488" s="43">
        <v>488</v>
      </c>
    </row>
    <row r="489" spans="1:67" ht="14.4" customHeight="1" x14ac:dyDescent="0.3">
      <c r="A489" s="43" t="str">
        <f t="shared" ref="A489:C489" si="240">A488</f>
        <v>EL CUADRO 19 II</v>
      </c>
      <c r="B489" s="43" t="s">
        <v>53</v>
      </c>
      <c r="C489" s="43">
        <f t="shared" si="240"/>
        <v>80</v>
      </c>
      <c r="D489" s="43">
        <v>80.3</v>
      </c>
      <c r="E489" s="43" t="s">
        <v>51</v>
      </c>
      <c r="F489" s="193" t="s">
        <v>106</v>
      </c>
      <c r="G489" s="194" t="s">
        <v>95</v>
      </c>
      <c r="H489" s="195" t="s">
        <v>96</v>
      </c>
      <c r="I489" s="195" t="s">
        <v>96</v>
      </c>
      <c r="J489" s="194" t="s">
        <v>1415</v>
      </c>
      <c r="K489" s="196" t="s">
        <v>210</v>
      </c>
      <c r="L489" s="194" t="s">
        <v>90</v>
      </c>
      <c r="M489" s="194"/>
      <c r="N489" s="197" t="s">
        <v>1689</v>
      </c>
      <c r="O489" s="195"/>
      <c r="P489" s="195" t="s">
        <v>96</v>
      </c>
      <c r="Q489" s="195"/>
      <c r="R489" s="195" t="s">
        <v>96</v>
      </c>
      <c r="S489" s="194" t="s">
        <v>97</v>
      </c>
      <c r="T489" s="195" t="s">
        <v>96</v>
      </c>
      <c r="U489" s="195" t="s">
        <v>1572</v>
      </c>
      <c r="V489" s="195" t="s">
        <v>5511</v>
      </c>
      <c r="W489" s="195" t="s">
        <v>5512</v>
      </c>
      <c r="X489" s="198" t="s">
        <v>5513</v>
      </c>
      <c r="Y489" s="198" t="s">
        <v>4403</v>
      </c>
      <c r="Z489" s="198" t="s">
        <v>5514</v>
      </c>
      <c r="AA489" s="194"/>
      <c r="AB489" s="194" t="s">
        <v>5515</v>
      </c>
      <c r="AC489" s="194" t="s">
        <v>5516</v>
      </c>
      <c r="AD489" s="194" t="s">
        <v>5517</v>
      </c>
      <c r="AE489" s="198" t="s">
        <v>5518</v>
      </c>
      <c r="AF489" s="198" t="s">
        <v>2862</v>
      </c>
      <c r="AG489" s="198" t="s">
        <v>4472</v>
      </c>
      <c r="AH489" s="194"/>
      <c r="AI489" s="194" t="s">
        <v>5519</v>
      </c>
      <c r="AJ489" s="194" t="s">
        <v>5520</v>
      </c>
      <c r="AK489" s="194" t="s">
        <v>5521</v>
      </c>
      <c r="AL489" s="198" t="s">
        <v>608</v>
      </c>
      <c r="AM489" s="198" t="s">
        <v>5522</v>
      </c>
      <c r="AN489" s="198" t="s">
        <v>5523</v>
      </c>
      <c r="AO489" s="194"/>
      <c r="AP489" s="194"/>
      <c r="AQ489" s="194"/>
      <c r="AR489" s="194"/>
      <c r="AS489" s="198"/>
      <c r="AT489" s="198"/>
      <c r="AU489" s="198"/>
      <c r="AV489" s="194"/>
      <c r="AW489" s="194"/>
      <c r="AX489" s="195">
        <v>20.41</v>
      </c>
      <c r="AY489" s="195">
        <v>14166</v>
      </c>
      <c r="AZ489" s="47">
        <f t="shared" si="157"/>
        <v>14166</v>
      </c>
      <c r="BA489" s="47" t="str">
        <f t="shared" si="158"/>
        <v>80 AD</v>
      </c>
      <c r="BB489" s="43">
        <f t="shared" si="206"/>
        <v>4</v>
      </c>
      <c r="BC489" s="43" t="str">
        <f t="shared" si="159"/>
        <v>03:56:06</v>
      </c>
      <c r="BD489" s="43">
        <f t="shared" si="160"/>
        <v>185</v>
      </c>
      <c r="BE489" s="48">
        <f t="shared" si="161"/>
        <v>-11.683333333333334</v>
      </c>
      <c r="BF489" s="49">
        <f t="shared" si="162"/>
        <v>253.61666666666667</v>
      </c>
      <c r="BG489" s="43" t="str">
        <f t="shared" si="163"/>
        <v>ORLANDO VILLALOBOS</v>
      </c>
      <c r="BH489" s="43" t="str">
        <f t="shared" si="164"/>
        <v>ORLANDO VILLALOBOS - SALAM</v>
      </c>
      <c r="BI489" s="43" t="e">
        <f>VLOOKUP(BG489,Equipos!$A$2:$B$105,2,0)</f>
        <v>#N/A</v>
      </c>
      <c r="BJ489" s="43" t="str">
        <f t="shared" si="190"/>
        <v>03:44:25</v>
      </c>
      <c r="BK489" s="43" t="e">
        <f>VLOOKUP(BG489,'Base Jinetes FEI'!$M$5:$N$341,2,0)</f>
        <v>#N/A</v>
      </c>
      <c r="BL489" s="43" t="e">
        <f>VLOOKUP(BG489,'Base Jinetes FEI'!$M$5:$O$341,3,0)</f>
        <v>#N/A</v>
      </c>
      <c r="BN489" s="43">
        <f t="shared" si="166"/>
        <v>1</v>
      </c>
      <c r="BO489" s="43">
        <v>489</v>
      </c>
    </row>
    <row r="490" spans="1:67" ht="14.4" customHeight="1" x14ac:dyDescent="0.3">
      <c r="A490" s="43" t="str">
        <f t="shared" ref="A490:C490" si="241">A489</f>
        <v>EL CUADRO 19 II</v>
      </c>
      <c r="B490" s="43" t="str">
        <f t="shared" si="241"/>
        <v>NAC</v>
      </c>
      <c r="C490" s="43">
        <f t="shared" si="241"/>
        <v>80</v>
      </c>
      <c r="D490" s="43">
        <v>80.3</v>
      </c>
      <c r="E490" s="43" t="str">
        <f t="shared" ref="E490" si="242">E489</f>
        <v>AD</v>
      </c>
      <c r="F490" s="193" t="s">
        <v>107</v>
      </c>
      <c r="G490" s="194" t="s">
        <v>95</v>
      </c>
      <c r="H490" s="195" t="s">
        <v>96</v>
      </c>
      <c r="I490" s="195" t="s">
        <v>96</v>
      </c>
      <c r="J490" s="194"/>
      <c r="K490" s="235" t="s">
        <v>998</v>
      </c>
      <c r="L490" s="235" t="s">
        <v>999</v>
      </c>
      <c r="M490" s="194" t="s">
        <v>1509</v>
      </c>
      <c r="N490" s="197" t="s">
        <v>1145</v>
      </c>
      <c r="O490" s="195"/>
      <c r="P490" s="195" t="s">
        <v>96</v>
      </c>
      <c r="Q490" s="195"/>
      <c r="R490" s="195" t="s">
        <v>96</v>
      </c>
      <c r="S490" s="194" t="s">
        <v>97</v>
      </c>
      <c r="T490" s="195" t="s">
        <v>96</v>
      </c>
      <c r="U490" s="195" t="s">
        <v>1572</v>
      </c>
      <c r="V490" s="195" t="s">
        <v>5524</v>
      </c>
      <c r="W490" s="195" t="s">
        <v>5525</v>
      </c>
      <c r="X490" s="198" t="s">
        <v>134</v>
      </c>
      <c r="Y490" s="198" t="s">
        <v>3008</v>
      </c>
      <c r="Z490" s="198" t="s">
        <v>5526</v>
      </c>
      <c r="AA490" s="194"/>
      <c r="AB490" s="194" t="s">
        <v>5527</v>
      </c>
      <c r="AC490" s="194" t="s">
        <v>5528</v>
      </c>
      <c r="AD490" s="194" t="s">
        <v>5529</v>
      </c>
      <c r="AE490" s="198" t="s">
        <v>3514</v>
      </c>
      <c r="AF490" s="198" t="s">
        <v>5530</v>
      </c>
      <c r="AG490" s="198" t="s">
        <v>5531</v>
      </c>
      <c r="AH490" s="194"/>
      <c r="AI490" s="194" t="s">
        <v>5532</v>
      </c>
      <c r="AJ490" s="194" t="s">
        <v>5533</v>
      </c>
      <c r="AK490" s="194" t="s">
        <v>5534</v>
      </c>
      <c r="AL490" s="198" t="s">
        <v>4826</v>
      </c>
      <c r="AM490" s="198" t="s">
        <v>5535</v>
      </c>
      <c r="AN490" s="198" t="s">
        <v>5536</v>
      </c>
      <c r="AO490" s="194"/>
      <c r="AP490" s="194"/>
      <c r="AQ490" s="194"/>
      <c r="AR490" s="194"/>
      <c r="AS490" s="198"/>
      <c r="AT490" s="198"/>
      <c r="AU490" s="198"/>
      <c r="AV490" s="194"/>
      <c r="AW490" s="194"/>
      <c r="AX490" s="195">
        <v>19.670000000000002</v>
      </c>
      <c r="AY490" s="195">
        <v>14699</v>
      </c>
      <c r="AZ490" s="47">
        <f t="shared" si="157"/>
        <v>14699</v>
      </c>
      <c r="BA490" s="47" t="str">
        <f t="shared" si="158"/>
        <v>80 AD</v>
      </c>
      <c r="BB490" s="43">
        <f t="shared" si="206"/>
        <v>5</v>
      </c>
      <c r="BC490" s="43" t="str">
        <f t="shared" si="159"/>
        <v>04:04:59</v>
      </c>
      <c r="BD490" s="43">
        <f t="shared" si="160"/>
        <v>180</v>
      </c>
      <c r="BE490" s="48">
        <f t="shared" si="161"/>
        <v>-20.566666666666666</v>
      </c>
      <c r="BF490" s="49">
        <f t="shared" si="162"/>
        <v>239.73333333333335</v>
      </c>
      <c r="BG490" s="43" t="str">
        <f t="shared" si="163"/>
        <v>INGRID  FONCK</v>
      </c>
      <c r="BH490" s="43" t="str">
        <f t="shared" si="164"/>
        <v xml:space="preserve">INGRID  FONCK - FZ KARLA </v>
      </c>
      <c r="BI490" s="43" t="str">
        <f>VLOOKUP(BG490,Equipos!$A$2:$B$105,2,0)</f>
        <v>EL MOLINO A</v>
      </c>
      <c r="BJ490" s="43" t="str">
        <f t="shared" si="190"/>
        <v>03:44:25</v>
      </c>
      <c r="BK490" s="43" t="e">
        <f>VLOOKUP(BG490,'Base Jinetes FEI'!$M$5:$N$341,2,0)</f>
        <v>#N/A</v>
      </c>
      <c r="BL490" s="43" t="e">
        <f>VLOOKUP(BG490,'Base Jinetes FEI'!$M$5:$O$341,3,0)</f>
        <v>#N/A</v>
      </c>
      <c r="BN490" s="43">
        <f t="shared" si="166"/>
        <v>1</v>
      </c>
      <c r="BO490" s="43">
        <v>490</v>
      </c>
    </row>
    <row r="491" spans="1:67" ht="14.4" customHeight="1" x14ac:dyDescent="0.3">
      <c r="A491" s="43" t="str">
        <f t="shared" ref="A491:C491" si="243">A490</f>
        <v>EL CUADRO 19 II</v>
      </c>
      <c r="B491" s="43" t="str">
        <f t="shared" si="243"/>
        <v>NAC</v>
      </c>
      <c r="C491" s="43">
        <f t="shared" si="243"/>
        <v>80</v>
      </c>
      <c r="D491" s="43">
        <v>80.3</v>
      </c>
      <c r="E491" s="43" t="str">
        <f t="shared" ref="E491" si="244">E490</f>
        <v>AD</v>
      </c>
      <c r="F491" s="193" t="s">
        <v>109</v>
      </c>
      <c r="G491" s="194" t="s">
        <v>95</v>
      </c>
      <c r="H491" s="195" t="s">
        <v>96</v>
      </c>
      <c r="I491" s="195" t="s">
        <v>96</v>
      </c>
      <c r="J491" s="194"/>
      <c r="K491" s="196" t="s">
        <v>328</v>
      </c>
      <c r="L491" s="194" t="s">
        <v>3857</v>
      </c>
      <c r="M491" s="194"/>
      <c r="N491" s="197" t="s">
        <v>3858</v>
      </c>
      <c r="O491" s="195"/>
      <c r="P491" s="195" t="s">
        <v>96</v>
      </c>
      <c r="Q491" s="195"/>
      <c r="R491" s="195" t="s">
        <v>96</v>
      </c>
      <c r="S491" s="194" t="s">
        <v>97</v>
      </c>
      <c r="T491" s="195" t="s">
        <v>96</v>
      </c>
      <c r="U491" s="195" t="s">
        <v>1572</v>
      </c>
      <c r="V491" s="195" t="s">
        <v>5537</v>
      </c>
      <c r="W491" s="195" t="s">
        <v>5538</v>
      </c>
      <c r="X491" s="198" t="s">
        <v>3022</v>
      </c>
      <c r="Y491" s="198" t="s">
        <v>3591</v>
      </c>
      <c r="Z491" s="198" t="s">
        <v>5539</v>
      </c>
      <c r="AA491" s="194"/>
      <c r="AB491" s="194" t="s">
        <v>5540</v>
      </c>
      <c r="AC491" s="194" t="s">
        <v>5541</v>
      </c>
      <c r="AD491" s="194" t="s">
        <v>5542</v>
      </c>
      <c r="AE491" s="198" t="s">
        <v>3534</v>
      </c>
      <c r="AF491" s="198" t="s">
        <v>5543</v>
      </c>
      <c r="AG491" s="198" t="s">
        <v>704</v>
      </c>
      <c r="AH491" s="194"/>
      <c r="AI491" s="194" t="s">
        <v>457</v>
      </c>
      <c r="AJ491" s="194" t="s">
        <v>5544</v>
      </c>
      <c r="AK491" s="194" t="s">
        <v>5545</v>
      </c>
      <c r="AL491" s="198" t="s">
        <v>540</v>
      </c>
      <c r="AM491" s="198" t="s">
        <v>4440</v>
      </c>
      <c r="AN491" s="198" t="s">
        <v>4505</v>
      </c>
      <c r="AO491" s="194"/>
      <c r="AP491" s="194"/>
      <c r="AQ491" s="194"/>
      <c r="AR491" s="194"/>
      <c r="AS491" s="198"/>
      <c r="AT491" s="198"/>
      <c r="AU491" s="198"/>
      <c r="AV491" s="194"/>
      <c r="AW491" s="194"/>
      <c r="AX491" s="195">
        <v>18.47</v>
      </c>
      <c r="AY491" s="195">
        <v>15653</v>
      </c>
      <c r="AZ491" s="47">
        <f t="shared" si="157"/>
        <v>15653</v>
      </c>
      <c r="BA491" s="47" t="str">
        <f t="shared" si="158"/>
        <v>80 AD</v>
      </c>
      <c r="BB491" s="43">
        <f t="shared" si="206"/>
        <v>10</v>
      </c>
      <c r="BC491" s="43" t="str">
        <f t="shared" si="159"/>
        <v>04:20:53</v>
      </c>
      <c r="BD491" s="43">
        <f t="shared" si="160"/>
        <v>155</v>
      </c>
      <c r="BE491" s="48">
        <f t="shared" si="161"/>
        <v>-36.466666666666669</v>
      </c>
      <c r="BF491" s="49">
        <f t="shared" si="162"/>
        <v>198.83333333333334</v>
      </c>
      <c r="BG491" s="43" t="str">
        <f t="shared" si="163"/>
        <v>JORGE GELDRES</v>
      </c>
      <c r="BH491" s="43" t="str">
        <f t="shared" si="164"/>
        <v>JORGE GELDRES - GLORIA</v>
      </c>
      <c r="BI491" s="43" t="e">
        <f>VLOOKUP(BG491,Equipos!$A$2:$B$105,2,0)</f>
        <v>#N/A</v>
      </c>
      <c r="BJ491" s="43" t="str">
        <f t="shared" si="190"/>
        <v>03:44:25</v>
      </c>
      <c r="BK491" s="43" t="e">
        <f>VLOOKUP(BG491,'Base Jinetes FEI'!$M$5:$N$341,2,0)</f>
        <v>#N/A</v>
      </c>
      <c r="BL491" s="43" t="e">
        <f>VLOOKUP(BG491,'Base Jinetes FEI'!$M$5:$O$341,3,0)</f>
        <v>#N/A</v>
      </c>
      <c r="BN491" s="43">
        <f t="shared" si="166"/>
        <v>1</v>
      </c>
      <c r="BO491" s="43">
        <v>491</v>
      </c>
    </row>
    <row r="492" spans="1:67" ht="14.4" customHeight="1" x14ac:dyDescent="0.3">
      <c r="A492" s="43" t="str">
        <f t="shared" ref="A492:C492" si="245">A491</f>
        <v>EL CUADRO 19 II</v>
      </c>
      <c r="B492" s="43" t="str">
        <f t="shared" si="245"/>
        <v>NAC</v>
      </c>
      <c r="C492" s="43">
        <f t="shared" si="245"/>
        <v>80</v>
      </c>
      <c r="D492" s="43">
        <v>80.3</v>
      </c>
      <c r="E492" s="43" t="str">
        <f t="shared" ref="E492" si="246">E491</f>
        <v>AD</v>
      </c>
      <c r="F492" s="193" t="s">
        <v>110</v>
      </c>
      <c r="G492" s="194" t="s">
        <v>95</v>
      </c>
      <c r="H492" s="195" t="s">
        <v>96</v>
      </c>
      <c r="I492" s="195" t="s">
        <v>96</v>
      </c>
      <c r="J492" s="194" t="s">
        <v>5546</v>
      </c>
      <c r="K492" s="196" t="s">
        <v>166</v>
      </c>
      <c r="L492" s="194" t="s">
        <v>364</v>
      </c>
      <c r="M492" s="194" t="s">
        <v>5547</v>
      </c>
      <c r="N492" s="197" t="s">
        <v>5548</v>
      </c>
      <c r="O492" s="195"/>
      <c r="P492" s="195" t="s">
        <v>96</v>
      </c>
      <c r="Q492" s="195"/>
      <c r="R492" s="195" t="s">
        <v>96</v>
      </c>
      <c r="S492" s="194" t="s">
        <v>97</v>
      </c>
      <c r="T492" s="195" t="s">
        <v>96</v>
      </c>
      <c r="U492" s="195" t="s">
        <v>1572</v>
      </c>
      <c r="V492" s="195" t="s">
        <v>5549</v>
      </c>
      <c r="W492" s="195" t="s">
        <v>5550</v>
      </c>
      <c r="X492" s="198" t="s">
        <v>943</v>
      </c>
      <c r="Y492" s="198" t="s">
        <v>539</v>
      </c>
      <c r="Z492" s="198" t="s">
        <v>5551</v>
      </c>
      <c r="AA492" s="194"/>
      <c r="AB492" s="194" t="s">
        <v>5552</v>
      </c>
      <c r="AC492" s="194" t="s">
        <v>5553</v>
      </c>
      <c r="AD492" s="194" t="s">
        <v>5554</v>
      </c>
      <c r="AE492" s="198" t="s">
        <v>498</v>
      </c>
      <c r="AF492" s="198" t="s">
        <v>5555</v>
      </c>
      <c r="AG492" s="198" t="s">
        <v>5556</v>
      </c>
      <c r="AH492" s="194"/>
      <c r="AI492" s="194" t="s">
        <v>5557</v>
      </c>
      <c r="AJ492" s="194" t="s">
        <v>5558</v>
      </c>
      <c r="AK492" s="194" t="s">
        <v>5559</v>
      </c>
      <c r="AL492" s="198" t="s">
        <v>5560</v>
      </c>
      <c r="AM492" s="198" t="s">
        <v>5561</v>
      </c>
      <c r="AN492" s="198" t="s">
        <v>5562</v>
      </c>
      <c r="AO492" s="194"/>
      <c r="AP492" s="194"/>
      <c r="AQ492" s="194"/>
      <c r="AR492" s="194"/>
      <c r="AS492" s="198"/>
      <c r="AT492" s="198"/>
      <c r="AU492" s="198"/>
      <c r="AV492" s="194"/>
      <c r="AW492" s="194"/>
      <c r="AX492" s="195">
        <v>17.96</v>
      </c>
      <c r="AY492" s="195">
        <v>16094</v>
      </c>
      <c r="AZ492" s="47">
        <f t="shared" si="157"/>
        <v>16094</v>
      </c>
      <c r="BA492" s="47" t="str">
        <f t="shared" si="158"/>
        <v>80 AD</v>
      </c>
      <c r="BB492" s="43">
        <f t="shared" si="206"/>
        <v>11</v>
      </c>
      <c r="BC492" s="43" t="str">
        <f t="shared" si="159"/>
        <v>04:28:14</v>
      </c>
      <c r="BD492" s="43">
        <f t="shared" si="160"/>
        <v>150</v>
      </c>
      <c r="BE492" s="48">
        <f t="shared" si="161"/>
        <v>-43.81666666666667</v>
      </c>
      <c r="BF492" s="49">
        <f t="shared" si="162"/>
        <v>186.48333333333335</v>
      </c>
      <c r="BG492" s="43" t="str">
        <f t="shared" si="163"/>
        <v>NICOLAS BULNES LABRA</v>
      </c>
      <c r="BH492" s="43" t="str">
        <f t="shared" si="164"/>
        <v>NICOLAS BULNES LABRA - SHARON</v>
      </c>
      <c r="BI492" s="43" t="e">
        <f>VLOOKUP(BG492,Equipos!$A$2:$B$105,2,0)</f>
        <v>#N/A</v>
      </c>
      <c r="BJ492" s="43" t="str">
        <f t="shared" si="190"/>
        <v>03:44:25</v>
      </c>
      <c r="BK492" s="43" t="e">
        <f>VLOOKUP(BG492,'Base Jinetes FEI'!$M$5:$N$341,2,0)</f>
        <v>#N/A</v>
      </c>
      <c r="BL492" s="43" t="e">
        <f>VLOOKUP(BG492,'Base Jinetes FEI'!$M$5:$O$341,3,0)</f>
        <v>#N/A</v>
      </c>
      <c r="BN492" s="43">
        <f t="shared" si="166"/>
        <v>1</v>
      </c>
      <c r="BO492" s="43">
        <v>492</v>
      </c>
    </row>
    <row r="493" spans="1:67" ht="14.4" customHeight="1" x14ac:dyDescent="0.3">
      <c r="A493" s="43" t="str">
        <f t="shared" ref="A493:C493" si="247">A492</f>
        <v>EL CUADRO 19 II</v>
      </c>
      <c r="B493" s="43" t="str">
        <f t="shared" si="247"/>
        <v>NAC</v>
      </c>
      <c r="C493" s="43">
        <f t="shared" si="247"/>
        <v>80</v>
      </c>
      <c r="D493" s="43">
        <v>80.3</v>
      </c>
      <c r="E493" s="43" t="str">
        <f t="shared" ref="E493" si="248">E492</f>
        <v>AD</v>
      </c>
      <c r="F493" s="193" t="s">
        <v>117</v>
      </c>
      <c r="G493" s="194" t="s">
        <v>95</v>
      </c>
      <c r="H493" s="195" t="s">
        <v>96</v>
      </c>
      <c r="I493" s="195" t="s">
        <v>96</v>
      </c>
      <c r="J493" s="194"/>
      <c r="K493" s="196" t="s">
        <v>162</v>
      </c>
      <c r="L493" s="194" t="s">
        <v>181</v>
      </c>
      <c r="M493" s="194"/>
      <c r="N493" s="197" t="s">
        <v>231</v>
      </c>
      <c r="O493" s="195"/>
      <c r="P493" s="195" t="s">
        <v>96</v>
      </c>
      <c r="Q493" s="195"/>
      <c r="R493" s="195" t="s">
        <v>96</v>
      </c>
      <c r="S493" s="194" t="s">
        <v>97</v>
      </c>
      <c r="T493" s="195" t="s">
        <v>96</v>
      </c>
      <c r="U493" s="195" t="s">
        <v>1572</v>
      </c>
      <c r="V493" s="195" t="s">
        <v>5563</v>
      </c>
      <c r="W493" s="195" t="s">
        <v>5564</v>
      </c>
      <c r="X493" s="198" t="s">
        <v>1077</v>
      </c>
      <c r="Y493" s="198" t="s">
        <v>828</v>
      </c>
      <c r="Z493" s="198" t="s">
        <v>5565</v>
      </c>
      <c r="AA493" s="194"/>
      <c r="AB493" s="194" t="s">
        <v>5566</v>
      </c>
      <c r="AC493" s="194" t="s">
        <v>5567</v>
      </c>
      <c r="AD493" s="194" t="s">
        <v>5568</v>
      </c>
      <c r="AE493" s="198" t="s">
        <v>828</v>
      </c>
      <c r="AF493" s="198" t="s">
        <v>5569</v>
      </c>
      <c r="AG493" s="198" t="s">
        <v>3692</v>
      </c>
      <c r="AH493" s="194"/>
      <c r="AI493" s="194" t="s">
        <v>5570</v>
      </c>
      <c r="AJ493" s="194" t="s">
        <v>5571</v>
      </c>
      <c r="AK493" s="194" t="s">
        <v>5572</v>
      </c>
      <c r="AL493" s="198" t="s">
        <v>3827</v>
      </c>
      <c r="AM493" s="198" t="s">
        <v>4422</v>
      </c>
      <c r="AN493" s="198" t="s">
        <v>5573</v>
      </c>
      <c r="AO493" s="194"/>
      <c r="AP493" s="194"/>
      <c r="AQ493" s="194"/>
      <c r="AR493" s="194"/>
      <c r="AS493" s="198"/>
      <c r="AT493" s="198"/>
      <c r="AU493" s="198"/>
      <c r="AV493" s="194"/>
      <c r="AW493" s="194"/>
      <c r="AX493" s="195">
        <v>17.78</v>
      </c>
      <c r="AY493" s="195">
        <v>16258</v>
      </c>
      <c r="AZ493" s="47">
        <f t="shared" si="157"/>
        <v>16258</v>
      </c>
      <c r="BA493" s="47" t="str">
        <f t="shared" si="158"/>
        <v>80 AD</v>
      </c>
      <c r="BB493" s="43">
        <f t="shared" si="206"/>
        <v>12</v>
      </c>
      <c r="BC493" s="43" t="str">
        <f t="shared" si="159"/>
        <v>04:30:58</v>
      </c>
      <c r="BD493" s="43">
        <f t="shared" si="160"/>
        <v>145</v>
      </c>
      <c r="BE493" s="48">
        <f t="shared" si="161"/>
        <v>-46.55</v>
      </c>
      <c r="BF493" s="49">
        <f t="shared" si="162"/>
        <v>178.75</v>
      </c>
      <c r="BG493" s="43" t="str">
        <f t="shared" si="163"/>
        <v>FELIPE THOMSEN</v>
      </c>
      <c r="BH493" s="43" t="str">
        <f t="shared" si="164"/>
        <v>FELIPE THOMSEN - ZAGAL</v>
      </c>
      <c r="BI493" s="43" t="e">
        <f>VLOOKUP(BG493,Equipos!$A$2:$B$105,2,0)</f>
        <v>#N/A</v>
      </c>
      <c r="BJ493" s="43" t="str">
        <f t="shared" si="190"/>
        <v>03:44:25</v>
      </c>
      <c r="BK493" s="43" t="e">
        <f>VLOOKUP(BG493,'Base Jinetes FEI'!$M$5:$N$341,2,0)</f>
        <v>#N/A</v>
      </c>
      <c r="BL493" s="43" t="e">
        <f>VLOOKUP(BG493,'Base Jinetes FEI'!$M$5:$O$341,3,0)</f>
        <v>#N/A</v>
      </c>
      <c r="BN493" s="43">
        <f t="shared" si="166"/>
        <v>1</v>
      </c>
      <c r="BO493" s="43">
        <v>493</v>
      </c>
    </row>
    <row r="494" spans="1:67" ht="14.4" customHeight="1" x14ac:dyDescent="0.3">
      <c r="A494" s="43" t="str">
        <f t="shared" ref="A494:C494" si="249">A493</f>
        <v>EL CUADRO 19 II</v>
      </c>
      <c r="B494" s="43" t="str">
        <f t="shared" si="249"/>
        <v>NAC</v>
      </c>
      <c r="C494" s="43">
        <f t="shared" si="249"/>
        <v>80</v>
      </c>
      <c r="D494" s="43">
        <v>80.3</v>
      </c>
      <c r="E494" s="43" t="str">
        <f t="shared" ref="E494" si="250">E493</f>
        <v>AD</v>
      </c>
      <c r="F494" s="193" t="s">
        <v>122</v>
      </c>
      <c r="G494" s="194" t="s">
        <v>95</v>
      </c>
      <c r="H494" s="195" t="s">
        <v>96</v>
      </c>
      <c r="I494" s="195" t="s">
        <v>96</v>
      </c>
      <c r="J494" s="194" t="s">
        <v>4545</v>
      </c>
      <c r="K494" s="196" t="s">
        <v>2968</v>
      </c>
      <c r="L494" s="194" t="s">
        <v>4546</v>
      </c>
      <c r="M494" s="194" t="s">
        <v>1094</v>
      </c>
      <c r="N494" s="197" t="s">
        <v>1095</v>
      </c>
      <c r="O494" s="195"/>
      <c r="P494" s="195" t="s">
        <v>96</v>
      </c>
      <c r="Q494" s="195"/>
      <c r="R494" s="195" t="s">
        <v>96</v>
      </c>
      <c r="S494" s="194" t="s">
        <v>97</v>
      </c>
      <c r="T494" s="195" t="s">
        <v>96</v>
      </c>
      <c r="U494" s="195" t="s">
        <v>1572</v>
      </c>
      <c r="V494" s="195" t="s">
        <v>5574</v>
      </c>
      <c r="W494" s="195" t="s">
        <v>5575</v>
      </c>
      <c r="X494" s="198" t="s">
        <v>798</v>
      </c>
      <c r="Y494" s="198" t="s">
        <v>1126</v>
      </c>
      <c r="Z494" s="198" t="s">
        <v>5576</v>
      </c>
      <c r="AA494" s="194"/>
      <c r="AB494" s="194" t="s">
        <v>5577</v>
      </c>
      <c r="AC494" s="194" t="s">
        <v>5578</v>
      </c>
      <c r="AD494" s="194" t="s">
        <v>5579</v>
      </c>
      <c r="AE494" s="198" t="s">
        <v>594</v>
      </c>
      <c r="AF494" s="198" t="s">
        <v>668</v>
      </c>
      <c r="AG494" s="198" t="s">
        <v>3687</v>
      </c>
      <c r="AH494" s="194"/>
      <c r="AI494" s="194" t="s">
        <v>5580</v>
      </c>
      <c r="AJ494" s="194" t="s">
        <v>5581</v>
      </c>
      <c r="AK494" s="194" t="s">
        <v>5582</v>
      </c>
      <c r="AL494" s="198" t="s">
        <v>5415</v>
      </c>
      <c r="AM494" s="198" t="s">
        <v>273</v>
      </c>
      <c r="AN494" s="198" t="s">
        <v>5583</v>
      </c>
      <c r="AO494" s="194"/>
      <c r="AP494" s="194"/>
      <c r="AQ494" s="194"/>
      <c r="AR494" s="194"/>
      <c r="AS494" s="198"/>
      <c r="AT494" s="198"/>
      <c r="AU494" s="198"/>
      <c r="AV494" s="194"/>
      <c r="AW494" s="194"/>
      <c r="AX494" s="195">
        <v>14.82</v>
      </c>
      <c r="AY494" s="195">
        <v>19508</v>
      </c>
      <c r="AZ494" s="47">
        <f t="shared" si="157"/>
        <v>19508</v>
      </c>
      <c r="BA494" s="47" t="str">
        <f t="shared" si="158"/>
        <v>80 AD</v>
      </c>
      <c r="BB494" s="43">
        <f t="shared" si="206"/>
        <v>20</v>
      </c>
      <c r="BC494" s="43" t="str">
        <f t="shared" si="159"/>
        <v>05:25:08</v>
      </c>
      <c r="BD494" s="43">
        <f t="shared" si="160"/>
        <v>105</v>
      </c>
      <c r="BE494" s="48">
        <f t="shared" si="161"/>
        <v>-100.71666666666667</v>
      </c>
      <c r="BF494" s="49">
        <f t="shared" si="162"/>
        <v>84.583333333333343</v>
      </c>
      <c r="BG494" s="43" t="str">
        <f t="shared" si="163"/>
        <v>ANDRES VELASQUEZ</v>
      </c>
      <c r="BH494" s="43" t="str">
        <f t="shared" si="164"/>
        <v>ANDRES VELASQUEZ - FADAR HADIN</v>
      </c>
      <c r="BI494" s="43" t="e">
        <f>VLOOKUP(BG494,Equipos!$A$2:$B$105,2,0)</f>
        <v>#N/A</v>
      </c>
      <c r="BJ494" s="43" t="str">
        <f t="shared" si="190"/>
        <v>03:44:25</v>
      </c>
      <c r="BK494" s="43" t="e">
        <f>VLOOKUP(BG494,'Base Jinetes FEI'!$M$5:$N$341,2,0)</f>
        <v>#N/A</v>
      </c>
      <c r="BL494" s="43" t="e">
        <f>VLOOKUP(BG494,'Base Jinetes FEI'!$M$5:$O$341,3,0)</f>
        <v>#N/A</v>
      </c>
      <c r="BN494" s="43">
        <f t="shared" si="166"/>
        <v>1</v>
      </c>
      <c r="BO494" s="43">
        <v>494</v>
      </c>
    </row>
    <row r="495" spans="1:67" ht="14.4" customHeight="1" x14ac:dyDescent="0.3">
      <c r="A495" s="43" t="str">
        <f t="shared" ref="A495:C495" si="251">A494</f>
        <v>EL CUADRO 19 II</v>
      </c>
      <c r="B495" s="43" t="str">
        <f t="shared" si="251"/>
        <v>NAC</v>
      </c>
      <c r="C495" s="43">
        <f t="shared" si="251"/>
        <v>80</v>
      </c>
      <c r="D495" s="43">
        <v>80.3</v>
      </c>
      <c r="E495" s="43" t="str">
        <f t="shared" ref="E495" si="252">E494</f>
        <v>AD</v>
      </c>
      <c r="F495" s="193" t="s">
        <v>123</v>
      </c>
      <c r="G495" s="194" t="s">
        <v>95</v>
      </c>
      <c r="H495" s="195" t="s">
        <v>96</v>
      </c>
      <c r="I495" s="195" t="s">
        <v>96</v>
      </c>
      <c r="J495" s="194" t="s">
        <v>3562</v>
      </c>
      <c r="K495" s="196" t="s">
        <v>3563</v>
      </c>
      <c r="L495" s="194" t="s">
        <v>3564</v>
      </c>
      <c r="M495" s="194"/>
      <c r="N495" s="197" t="s">
        <v>5584</v>
      </c>
      <c r="O495" s="195"/>
      <c r="P495" s="195" t="s">
        <v>96</v>
      </c>
      <c r="Q495" s="195"/>
      <c r="R495" s="195" t="s">
        <v>96</v>
      </c>
      <c r="S495" s="194" t="s">
        <v>97</v>
      </c>
      <c r="T495" s="195" t="s">
        <v>96</v>
      </c>
      <c r="U495" s="195" t="s">
        <v>1572</v>
      </c>
      <c r="V495" s="195" t="s">
        <v>5585</v>
      </c>
      <c r="W495" s="195" t="s">
        <v>5586</v>
      </c>
      <c r="X495" s="198" t="s">
        <v>4010</v>
      </c>
      <c r="Y495" s="198" t="s">
        <v>1006</v>
      </c>
      <c r="Z495" s="198" t="s">
        <v>5587</v>
      </c>
      <c r="AA495" s="194"/>
      <c r="AB495" s="194" t="s">
        <v>5588</v>
      </c>
      <c r="AC495" s="194" t="s">
        <v>5589</v>
      </c>
      <c r="AD495" s="194" t="s">
        <v>1673</v>
      </c>
      <c r="AE495" s="198" t="s">
        <v>824</v>
      </c>
      <c r="AF495" s="198" t="s">
        <v>582</v>
      </c>
      <c r="AG495" s="198" t="s">
        <v>5590</v>
      </c>
      <c r="AH495" s="194"/>
      <c r="AI495" s="194" t="s">
        <v>5591</v>
      </c>
      <c r="AJ495" s="194" t="s">
        <v>5592</v>
      </c>
      <c r="AK495" s="194" t="s">
        <v>5593</v>
      </c>
      <c r="AL495" s="198" t="s">
        <v>2818</v>
      </c>
      <c r="AM495" s="198" t="s">
        <v>3445</v>
      </c>
      <c r="AN495" s="198" t="s">
        <v>5594</v>
      </c>
      <c r="AO495" s="194"/>
      <c r="AP495" s="194"/>
      <c r="AQ495" s="194"/>
      <c r="AR495" s="194"/>
      <c r="AS495" s="198"/>
      <c r="AT495" s="198"/>
      <c r="AU495" s="198"/>
      <c r="AV495" s="194"/>
      <c r="AW495" s="194"/>
      <c r="AX495" s="195">
        <v>14.61</v>
      </c>
      <c r="AY495" s="195">
        <v>19783</v>
      </c>
      <c r="AZ495" s="47">
        <f t="shared" si="157"/>
        <v>19783</v>
      </c>
      <c r="BA495" s="47" t="str">
        <f t="shared" si="158"/>
        <v>80 AD</v>
      </c>
      <c r="BB495" s="43">
        <f t="shared" si="206"/>
        <v>21</v>
      </c>
      <c r="BC495" s="43" t="str">
        <f t="shared" si="159"/>
        <v>05:29:43</v>
      </c>
      <c r="BD495" s="43">
        <f t="shared" si="160"/>
        <v>100</v>
      </c>
      <c r="BE495" s="48">
        <f t="shared" si="161"/>
        <v>-105.3</v>
      </c>
      <c r="BF495" s="49">
        <f t="shared" si="162"/>
        <v>80.299999929999998</v>
      </c>
      <c r="BG495" s="43" t="str">
        <f t="shared" si="163"/>
        <v>ALVARO LLOMPART GRIMM</v>
      </c>
      <c r="BH495" s="43" t="str">
        <f t="shared" si="164"/>
        <v>ALVARO LLOMPART GRIMM - BAYO</v>
      </c>
      <c r="BI495" s="43" t="e">
        <f>VLOOKUP(BG495,Equipos!$A$2:$B$105,2,0)</f>
        <v>#N/A</v>
      </c>
      <c r="BJ495" s="43" t="str">
        <f t="shared" si="190"/>
        <v>03:44:25</v>
      </c>
      <c r="BK495" s="43" t="e">
        <f>VLOOKUP(BG495,'Base Jinetes FEI'!$M$5:$N$341,2,0)</f>
        <v>#N/A</v>
      </c>
      <c r="BL495" s="43" t="e">
        <f>VLOOKUP(BG495,'Base Jinetes FEI'!$M$5:$O$341,3,0)</f>
        <v>#N/A</v>
      </c>
      <c r="BN495" s="43">
        <f t="shared" si="166"/>
        <v>1</v>
      </c>
      <c r="BO495" s="43">
        <v>495</v>
      </c>
    </row>
    <row r="496" spans="1:67" ht="14.4" customHeight="1" x14ac:dyDescent="0.3">
      <c r="A496" s="43" t="str">
        <f t="shared" ref="A496:C496" si="253">A495</f>
        <v>EL CUADRO 19 II</v>
      </c>
      <c r="B496" s="43" t="str">
        <f t="shared" si="253"/>
        <v>NAC</v>
      </c>
      <c r="C496" s="43">
        <f t="shared" si="253"/>
        <v>80</v>
      </c>
      <c r="D496" s="43">
        <v>80.3</v>
      </c>
      <c r="E496" s="43" t="str">
        <f t="shared" ref="E496" si="254">E495</f>
        <v>AD</v>
      </c>
      <c r="F496" s="193" t="s">
        <v>94</v>
      </c>
      <c r="G496" s="194" t="s">
        <v>95</v>
      </c>
      <c r="H496" s="195" t="s">
        <v>96</v>
      </c>
      <c r="I496" s="195" t="s">
        <v>96</v>
      </c>
      <c r="J496" s="194"/>
      <c r="K496" s="196" t="s">
        <v>132</v>
      </c>
      <c r="L496" s="194" t="s">
        <v>2630</v>
      </c>
      <c r="M496" s="194" t="s">
        <v>96</v>
      </c>
      <c r="N496" s="197" t="s">
        <v>5595</v>
      </c>
      <c r="O496" s="195"/>
      <c r="P496" s="195" t="s">
        <v>96</v>
      </c>
      <c r="Q496" s="195"/>
      <c r="R496" s="195" t="s">
        <v>96</v>
      </c>
      <c r="S496" s="194" t="s">
        <v>97</v>
      </c>
      <c r="T496" s="195" t="s">
        <v>96</v>
      </c>
      <c r="U496" s="195" t="s">
        <v>1572</v>
      </c>
      <c r="V496" s="195" t="s">
        <v>5596</v>
      </c>
      <c r="W496" s="195" t="s">
        <v>5597</v>
      </c>
      <c r="X496" s="198" t="s">
        <v>4751</v>
      </c>
      <c r="Y496" s="198" t="s">
        <v>1084</v>
      </c>
      <c r="Z496" s="198" t="s">
        <v>5598</v>
      </c>
      <c r="AA496" s="194"/>
      <c r="AB496" s="194" t="s">
        <v>5599</v>
      </c>
      <c r="AC496" s="194" t="s">
        <v>5600</v>
      </c>
      <c r="AD496" s="194" t="s">
        <v>5601</v>
      </c>
      <c r="AE496" s="198" t="s">
        <v>269</v>
      </c>
      <c r="AF496" s="198" t="s">
        <v>917</v>
      </c>
      <c r="AG496" s="198" t="s">
        <v>5602</v>
      </c>
      <c r="AH496" s="194"/>
      <c r="AI496" s="194" t="s">
        <v>5603</v>
      </c>
      <c r="AJ496" s="194" t="s">
        <v>5604</v>
      </c>
      <c r="AK496" s="194" t="s">
        <v>5605</v>
      </c>
      <c r="AL496" s="198" t="s">
        <v>995</v>
      </c>
      <c r="AM496" s="198" t="s">
        <v>2638</v>
      </c>
      <c r="AN496" s="198" t="s">
        <v>5606</v>
      </c>
      <c r="AO496" s="194"/>
      <c r="AP496" s="194"/>
      <c r="AQ496" s="194"/>
      <c r="AR496" s="194"/>
      <c r="AS496" s="198"/>
      <c r="AT496" s="198"/>
      <c r="AU496" s="198"/>
      <c r="AV496" s="194"/>
      <c r="AW496" s="194"/>
      <c r="AX496" s="195">
        <v>14.61</v>
      </c>
      <c r="AY496" s="195">
        <v>19786</v>
      </c>
      <c r="AZ496" s="47">
        <f t="shared" si="157"/>
        <v>19786</v>
      </c>
      <c r="BA496" s="47" t="str">
        <f t="shared" si="158"/>
        <v>80 AD</v>
      </c>
      <c r="BB496" s="43">
        <f t="shared" si="206"/>
        <v>22</v>
      </c>
      <c r="BC496" s="43" t="str">
        <f t="shared" si="159"/>
        <v>05:29:46</v>
      </c>
      <c r="BD496" s="43">
        <f t="shared" si="160"/>
        <v>95</v>
      </c>
      <c r="BE496" s="48">
        <f t="shared" si="161"/>
        <v>-105.35</v>
      </c>
      <c r="BF496" s="49">
        <f t="shared" si="162"/>
        <v>80.299999919999991</v>
      </c>
      <c r="BG496" s="43" t="str">
        <f t="shared" si="163"/>
        <v>FRANCISCO VERGARA</v>
      </c>
      <c r="BH496" s="43" t="str">
        <f t="shared" si="164"/>
        <v>FRANCISCO VERGARA - AP DAKAR MAGNUM</v>
      </c>
      <c r="BI496" s="43" t="e">
        <f>VLOOKUP(BG496,Equipos!$A$2:$B$105,2,0)</f>
        <v>#N/A</v>
      </c>
      <c r="BJ496" s="43" t="str">
        <f t="shared" si="190"/>
        <v>03:44:25</v>
      </c>
      <c r="BK496" s="43" t="e">
        <f>VLOOKUP(BG496,'Base Jinetes FEI'!$M$5:$N$341,2,0)</f>
        <v>#N/A</v>
      </c>
      <c r="BL496" s="43" t="e">
        <f>VLOOKUP(BG496,'Base Jinetes FEI'!$M$5:$O$341,3,0)</f>
        <v>#N/A</v>
      </c>
      <c r="BN496" s="43">
        <f t="shared" si="166"/>
        <v>1</v>
      </c>
      <c r="BO496" s="43">
        <v>496</v>
      </c>
    </row>
    <row r="497" spans="1:67" ht="14.4" customHeight="1" x14ac:dyDescent="0.3">
      <c r="A497" s="43" t="str">
        <f t="shared" ref="A497:C497" si="255">A496</f>
        <v>EL CUADRO 19 II</v>
      </c>
      <c r="B497" s="43" t="str">
        <f t="shared" si="255"/>
        <v>NAC</v>
      </c>
      <c r="C497" s="43">
        <f t="shared" si="255"/>
        <v>80</v>
      </c>
      <c r="D497" s="43">
        <v>80.3</v>
      </c>
      <c r="E497" s="43" t="str">
        <f t="shared" ref="E497" si="256">E496</f>
        <v>AD</v>
      </c>
      <c r="F497" s="193" t="s">
        <v>125</v>
      </c>
      <c r="G497" s="194" t="s">
        <v>105</v>
      </c>
      <c r="H497" s="195" t="s">
        <v>96</v>
      </c>
      <c r="I497" s="195" t="s">
        <v>96</v>
      </c>
      <c r="J497" s="194"/>
      <c r="K497" s="196" t="s">
        <v>5607</v>
      </c>
      <c r="L497" s="194" t="s">
        <v>5608</v>
      </c>
      <c r="M497" s="194" t="s">
        <v>96</v>
      </c>
      <c r="N497" s="197" t="s">
        <v>5609</v>
      </c>
      <c r="O497" s="195"/>
      <c r="P497" s="195" t="s">
        <v>96</v>
      </c>
      <c r="Q497" s="195"/>
      <c r="R497" s="195" t="s">
        <v>96</v>
      </c>
      <c r="S497" s="194" t="s">
        <v>97</v>
      </c>
      <c r="T497" s="195" t="s">
        <v>96</v>
      </c>
      <c r="U497" s="195" t="s">
        <v>1572</v>
      </c>
      <c r="V497" s="195" t="s">
        <v>5610</v>
      </c>
      <c r="W497" s="195" t="s">
        <v>1607</v>
      </c>
      <c r="X497" s="198" t="s">
        <v>491</v>
      </c>
      <c r="Y497" s="198" t="s">
        <v>922</v>
      </c>
      <c r="Z497" s="198" t="s">
        <v>984</v>
      </c>
      <c r="AA497" s="194"/>
      <c r="AB497" s="194" t="s">
        <v>1608</v>
      </c>
      <c r="AC497" s="194" t="s">
        <v>5611</v>
      </c>
      <c r="AD497" s="194" t="s">
        <v>5612</v>
      </c>
      <c r="AE497" s="198" t="s">
        <v>995</v>
      </c>
      <c r="AF497" s="198" t="s">
        <v>951</v>
      </c>
      <c r="AG497" s="198" t="s">
        <v>5613</v>
      </c>
      <c r="AH497" s="194"/>
      <c r="AI497" s="194" t="s">
        <v>3686</v>
      </c>
      <c r="AJ497" s="194" t="s">
        <v>5614</v>
      </c>
      <c r="AK497" s="194" t="s">
        <v>5615</v>
      </c>
      <c r="AL497" s="198" t="s">
        <v>1147</v>
      </c>
      <c r="AM497" s="198" t="s">
        <v>1044</v>
      </c>
      <c r="AN497" s="198" t="s">
        <v>5616</v>
      </c>
      <c r="AO497" s="194" t="s">
        <v>266</v>
      </c>
      <c r="AP497" s="194"/>
      <c r="AQ497" s="194"/>
      <c r="AR497" s="194"/>
      <c r="AS497" s="198"/>
      <c r="AT497" s="198"/>
      <c r="AU497" s="198"/>
      <c r="AV497" s="194"/>
      <c r="AW497" s="194"/>
      <c r="AX497" s="195">
        <v>15.33</v>
      </c>
      <c r="AY497" s="195">
        <v>18859</v>
      </c>
      <c r="AZ497" s="47" t="str">
        <f t="shared" si="157"/>
        <v>NA</v>
      </c>
      <c r="BA497" s="47" t="str">
        <f t="shared" si="158"/>
        <v>80 AD</v>
      </c>
      <c r="BB497" s="43" t="str">
        <f t="shared" si="206"/>
        <v>NA</v>
      </c>
      <c r="BC497" s="43" t="str">
        <f t="shared" si="159"/>
        <v>NA</v>
      </c>
      <c r="BD497" s="43">
        <f t="shared" si="160"/>
        <v>0</v>
      </c>
      <c r="BE497" s="48" t="e">
        <f t="shared" si="161"/>
        <v>#VALUE!</v>
      </c>
      <c r="BF497" s="49">
        <f t="shared" si="162"/>
        <v>0</v>
      </c>
      <c r="BG497" s="43" t="str">
        <f t="shared" si="163"/>
        <v>JOSE MANUEL OLIVO HERNANDEZ</v>
      </c>
      <c r="BH497" s="43" t="str">
        <f t="shared" si="164"/>
        <v>JOSE MANUEL OLIVO HERNANDEZ - ODIN</v>
      </c>
      <c r="BI497" s="43" t="e">
        <f>VLOOKUP(BG497,Equipos!$A$2:$B$105,2,0)</f>
        <v>#N/A</v>
      </c>
      <c r="BJ497" s="43" t="str">
        <f t="shared" si="190"/>
        <v>03:44:25</v>
      </c>
      <c r="BK497" s="43" t="e">
        <f>VLOOKUP(BG497,'Base Jinetes FEI'!$M$5:$N$341,2,0)</f>
        <v>#N/A</v>
      </c>
      <c r="BL497" s="43" t="e">
        <f>VLOOKUP(BG497,'Base Jinetes FEI'!$M$5:$O$341,3,0)</f>
        <v>#N/A</v>
      </c>
      <c r="BN497" s="43">
        <f t="shared" si="166"/>
        <v>0</v>
      </c>
      <c r="BO497" s="43">
        <v>497</v>
      </c>
    </row>
    <row r="498" spans="1:67" ht="14.4" customHeight="1" x14ac:dyDescent="0.3">
      <c r="A498" s="43" t="str">
        <f t="shared" ref="A498:C498" si="257">A497</f>
        <v>EL CUADRO 19 II</v>
      </c>
      <c r="B498" s="43" t="str">
        <f t="shared" si="257"/>
        <v>NAC</v>
      </c>
      <c r="C498" s="43">
        <f t="shared" si="257"/>
        <v>80</v>
      </c>
      <c r="D498" s="43">
        <v>80.3</v>
      </c>
      <c r="E498" s="43" t="str">
        <f t="shared" ref="E498" si="258">E497</f>
        <v>AD</v>
      </c>
      <c r="F498" s="193" t="s">
        <v>128</v>
      </c>
      <c r="G498" s="194" t="s">
        <v>105</v>
      </c>
      <c r="H498" s="195" t="s">
        <v>96</v>
      </c>
      <c r="I498" s="195" t="s">
        <v>96</v>
      </c>
      <c r="J498" s="194"/>
      <c r="K498" s="196" t="s">
        <v>179</v>
      </c>
      <c r="L498" s="194" t="s">
        <v>181</v>
      </c>
      <c r="M498" s="194"/>
      <c r="N498" s="197" t="s">
        <v>198</v>
      </c>
      <c r="O498" s="195"/>
      <c r="P498" s="195" t="s">
        <v>96</v>
      </c>
      <c r="Q498" s="195"/>
      <c r="R498" s="195" t="s">
        <v>96</v>
      </c>
      <c r="S498" s="194" t="s">
        <v>97</v>
      </c>
      <c r="T498" s="195" t="s">
        <v>96</v>
      </c>
      <c r="U498" s="195" t="s">
        <v>1572</v>
      </c>
      <c r="V498" s="195" t="s">
        <v>5617</v>
      </c>
      <c r="W498" s="195" t="s">
        <v>5618</v>
      </c>
      <c r="X498" s="198" t="s">
        <v>493</v>
      </c>
      <c r="Y498" s="198" t="s">
        <v>3582</v>
      </c>
      <c r="Z498" s="198" t="s">
        <v>5619</v>
      </c>
      <c r="AA498" s="194" t="s">
        <v>266</v>
      </c>
      <c r="AB498" s="194"/>
      <c r="AC498" s="194"/>
      <c r="AD498" s="194"/>
      <c r="AE498" s="198"/>
      <c r="AF498" s="198"/>
      <c r="AG498" s="198"/>
      <c r="AH498" s="194"/>
      <c r="AI498" s="194"/>
      <c r="AJ498" s="194"/>
      <c r="AK498" s="194"/>
      <c r="AL498" s="198"/>
      <c r="AM498" s="198"/>
      <c r="AN498" s="198"/>
      <c r="AO498" s="194"/>
      <c r="AP498" s="194"/>
      <c r="AQ498" s="194"/>
      <c r="AR498" s="194"/>
      <c r="AS498" s="198"/>
      <c r="AT498" s="198"/>
      <c r="AU498" s="198"/>
      <c r="AV498" s="194"/>
      <c r="AW498" s="194"/>
      <c r="AX498" s="195">
        <v>18.190000000000001</v>
      </c>
      <c r="AY498" s="195">
        <v>5978</v>
      </c>
      <c r="AZ498" s="47" t="str">
        <f t="shared" si="157"/>
        <v>NA</v>
      </c>
      <c r="BA498" s="47" t="str">
        <f t="shared" si="158"/>
        <v>80 AD</v>
      </c>
      <c r="BB498" s="43" t="str">
        <f t="shared" si="206"/>
        <v>NA</v>
      </c>
      <c r="BC498" s="43" t="str">
        <f t="shared" si="159"/>
        <v>NA</v>
      </c>
      <c r="BD498" s="43">
        <f t="shared" si="160"/>
        <v>0</v>
      </c>
      <c r="BE498" s="48" t="e">
        <f t="shared" si="161"/>
        <v>#VALUE!</v>
      </c>
      <c r="BF498" s="49">
        <f t="shared" si="162"/>
        <v>0</v>
      </c>
      <c r="BG498" s="43" t="str">
        <f t="shared" si="163"/>
        <v>RICARDO THOMSEN</v>
      </c>
      <c r="BH498" s="43" t="str">
        <f t="shared" si="164"/>
        <v>RICARDO THOMSEN - CORAJE</v>
      </c>
      <c r="BI498" s="43" t="e">
        <f>VLOOKUP(BG498,Equipos!$A$2:$B$105,2,0)</f>
        <v>#N/A</v>
      </c>
      <c r="BJ498" s="43" t="str">
        <f t="shared" si="190"/>
        <v>03:44:25</v>
      </c>
      <c r="BK498" s="43" t="e">
        <f>VLOOKUP(BG498,'Base Jinetes FEI'!$M$5:$N$341,2,0)</f>
        <v>#N/A</v>
      </c>
      <c r="BL498" s="43" t="e">
        <f>VLOOKUP(BG498,'Base Jinetes FEI'!$M$5:$O$341,3,0)</f>
        <v>#N/A</v>
      </c>
      <c r="BN498" s="43">
        <f t="shared" si="166"/>
        <v>0</v>
      </c>
      <c r="BO498" s="43">
        <v>498</v>
      </c>
    </row>
    <row r="499" spans="1:67" ht="14.4" customHeight="1" x14ac:dyDescent="0.3">
      <c r="A499" s="43" t="str">
        <f t="shared" ref="A499:C499" si="259">A498</f>
        <v>EL CUADRO 19 II</v>
      </c>
      <c r="B499" s="43" t="str">
        <f t="shared" si="259"/>
        <v>NAC</v>
      </c>
      <c r="C499" s="43">
        <f t="shared" si="259"/>
        <v>80</v>
      </c>
      <c r="D499" s="43">
        <v>80.3</v>
      </c>
      <c r="E499" s="43" t="s">
        <v>52</v>
      </c>
      <c r="F499" s="199" t="s">
        <v>106</v>
      </c>
      <c r="G499" s="200" t="s">
        <v>95</v>
      </c>
      <c r="H499" s="201" t="s">
        <v>96</v>
      </c>
      <c r="I499" s="201" t="s">
        <v>96</v>
      </c>
      <c r="J499" s="200"/>
      <c r="K499" s="202" t="s">
        <v>166</v>
      </c>
      <c r="L499" s="200" t="s">
        <v>5620</v>
      </c>
      <c r="M499" s="200" t="s">
        <v>2614</v>
      </c>
      <c r="N499" s="204" t="s">
        <v>2615</v>
      </c>
      <c r="O499" s="201"/>
      <c r="P499" s="201" t="s">
        <v>96</v>
      </c>
      <c r="Q499" s="201"/>
      <c r="R499" s="201" t="s">
        <v>96</v>
      </c>
      <c r="S499" s="200" t="s">
        <v>97</v>
      </c>
      <c r="T499" s="201" t="s">
        <v>96</v>
      </c>
      <c r="U499" s="201" t="s">
        <v>1773</v>
      </c>
      <c r="V499" s="201" t="s">
        <v>5621</v>
      </c>
      <c r="W499" s="201" t="s">
        <v>5622</v>
      </c>
      <c r="X499" s="205" t="s">
        <v>3113</v>
      </c>
      <c r="Y499" s="205" t="s">
        <v>565</v>
      </c>
      <c r="Z499" s="205" t="s">
        <v>1347</v>
      </c>
      <c r="AA499" s="200"/>
      <c r="AB499" s="200" t="s">
        <v>5623</v>
      </c>
      <c r="AC499" s="200" t="s">
        <v>5624</v>
      </c>
      <c r="AD499" s="200" t="s">
        <v>5625</v>
      </c>
      <c r="AE499" s="205" t="s">
        <v>2639</v>
      </c>
      <c r="AF499" s="205" t="s">
        <v>515</v>
      </c>
      <c r="AG499" s="205" t="s">
        <v>5626</v>
      </c>
      <c r="AH499" s="200"/>
      <c r="AI499" s="200" t="s">
        <v>5627</v>
      </c>
      <c r="AJ499" s="200" t="s">
        <v>5628</v>
      </c>
      <c r="AK499" s="200" t="s">
        <v>5629</v>
      </c>
      <c r="AL499" s="205" t="s">
        <v>5630</v>
      </c>
      <c r="AM499" s="205" t="s">
        <v>5631</v>
      </c>
      <c r="AN499" s="205" t="s">
        <v>5632</v>
      </c>
      <c r="AO499" s="200"/>
      <c r="AP499" s="200"/>
      <c r="AQ499" s="200"/>
      <c r="AR499" s="200"/>
      <c r="AS499" s="205"/>
      <c r="AT499" s="205"/>
      <c r="AU499" s="205"/>
      <c r="AV499" s="200"/>
      <c r="AW499" s="200"/>
      <c r="AX499" s="201">
        <v>17.739999999999998</v>
      </c>
      <c r="AY499" s="201">
        <v>16298</v>
      </c>
      <c r="AZ499" s="47">
        <f t="shared" ref="AZ499:AZ538" si="260">IF(G499="R",AY499,"NA")</f>
        <v>16298</v>
      </c>
      <c r="BA499" s="47" t="str">
        <f t="shared" ref="BA499:BA538" si="261">IF(C499&lt;120,CONCATENATE(C499," ", E499),CONCATENATE("120/160"," ",E499))</f>
        <v>80 YR</v>
      </c>
      <c r="BB499" s="43">
        <f t="shared" si="206"/>
        <v>13</v>
      </c>
      <c r="BC499" s="43" t="str">
        <f t="shared" ref="BC499:BC538" si="262">IF(AZ499="NA","NA",TEXT(AZ499/24/60/60,"hh:mm:ss"))</f>
        <v>04:31:38</v>
      </c>
      <c r="BD499" s="43">
        <f t="shared" ref="BD499:BD538" si="263">IF(BB499="NA",0,205-BB499*5)</f>
        <v>140</v>
      </c>
      <c r="BE499" s="48">
        <f t="shared" ref="BE499:BE538" si="264">-(SECOND(BC499-BJ499)/60+MINUTE(BC499-BJ499)+HOUR(BC499-BJ499)*60)</f>
        <v>-47.216666666666669</v>
      </c>
      <c r="BF499" s="49">
        <f t="shared" ref="BF499:BF538" si="265">IF(BB499="NA",0,MAX(D499-0.00000001*F499,D499+BD499+BE499))</f>
        <v>173.08333333333334</v>
      </c>
      <c r="BG499" s="43" t="str">
        <f t="shared" ref="BG499:BG538" si="266">UPPER((CONCATENATE(K499," ",L499)))</f>
        <v>NICOLAS SILVA OVALLE</v>
      </c>
      <c r="BH499" s="43" t="str">
        <f t="shared" ref="BH499:BH538" si="267">UPPER(CONCATENATE(BG499, " - ",N499))</f>
        <v>NICOLAS SILVA OVALLE - HADY</v>
      </c>
      <c r="BI499" s="43" t="e">
        <f>VLOOKUP(BG499,Equipos!$A$2:$B$105,2,0)</f>
        <v>#N/A</v>
      </c>
      <c r="BJ499" s="43" t="str">
        <f t="shared" ref="BJ499:BJ538" si="268">IF(BB499=1,BC499,BJ498)</f>
        <v>03:44:25</v>
      </c>
      <c r="BK499" s="43" t="e">
        <f>VLOOKUP(BG499,'Base Jinetes FEI'!$M$5:$N$341,2,0)</f>
        <v>#N/A</v>
      </c>
      <c r="BL499" s="43" t="e">
        <f>VLOOKUP(BG499,'Base Jinetes FEI'!$M$5:$O$341,3,0)</f>
        <v>#N/A</v>
      </c>
      <c r="BN499" s="43">
        <f t="shared" ref="BN499:BN538" si="269">IF(BF499&gt;1,1,0)</f>
        <v>1</v>
      </c>
      <c r="BO499" s="43">
        <v>499</v>
      </c>
    </row>
    <row r="500" spans="1:67" ht="14.4" customHeight="1" x14ac:dyDescent="0.3">
      <c r="A500" s="43" t="str">
        <f t="shared" ref="A500:C500" si="270">A499</f>
        <v>EL CUADRO 19 II</v>
      </c>
      <c r="B500" s="43" t="str">
        <f t="shared" si="270"/>
        <v>NAC</v>
      </c>
      <c r="C500" s="43">
        <f t="shared" si="270"/>
        <v>80</v>
      </c>
      <c r="D500" s="43">
        <v>80.3</v>
      </c>
      <c r="E500" s="43" t="str">
        <f t="shared" ref="E500" si="271">E499</f>
        <v>YR</v>
      </c>
      <c r="F500" s="199" t="s">
        <v>107</v>
      </c>
      <c r="G500" s="200" t="s">
        <v>95</v>
      </c>
      <c r="H500" s="201" t="s">
        <v>96</v>
      </c>
      <c r="I500" s="201" t="s">
        <v>96</v>
      </c>
      <c r="J500" s="200"/>
      <c r="K500" s="203" t="s">
        <v>1798</v>
      </c>
      <c r="L500" s="200" t="s">
        <v>161</v>
      </c>
      <c r="M500" s="200" t="s">
        <v>450</v>
      </c>
      <c r="N500" s="204" t="s">
        <v>451</v>
      </c>
      <c r="O500" s="201"/>
      <c r="P500" s="201" t="s">
        <v>96</v>
      </c>
      <c r="Q500" s="201"/>
      <c r="R500" s="201" t="s">
        <v>96</v>
      </c>
      <c r="S500" s="200" t="s">
        <v>97</v>
      </c>
      <c r="T500" s="201" t="s">
        <v>96</v>
      </c>
      <c r="U500" s="201" t="s">
        <v>1773</v>
      </c>
      <c r="V500" s="201" t="s">
        <v>5633</v>
      </c>
      <c r="W500" s="201" t="s">
        <v>5634</v>
      </c>
      <c r="X500" s="205" t="s">
        <v>3433</v>
      </c>
      <c r="Y500" s="205" t="s">
        <v>943</v>
      </c>
      <c r="Z500" s="205" t="s">
        <v>2218</v>
      </c>
      <c r="AA500" s="200"/>
      <c r="AB500" s="200" t="s">
        <v>5635</v>
      </c>
      <c r="AC500" s="200" t="s">
        <v>5636</v>
      </c>
      <c r="AD500" s="200" t="s">
        <v>5637</v>
      </c>
      <c r="AE500" s="205" t="s">
        <v>5638</v>
      </c>
      <c r="AF500" s="205" t="s">
        <v>971</v>
      </c>
      <c r="AG500" s="205" t="s">
        <v>4503</v>
      </c>
      <c r="AH500" s="200"/>
      <c r="AI500" s="200" t="s">
        <v>5639</v>
      </c>
      <c r="AJ500" s="200" t="s">
        <v>2832</v>
      </c>
      <c r="AK500" s="200" t="s">
        <v>5640</v>
      </c>
      <c r="AL500" s="205" t="s">
        <v>2665</v>
      </c>
      <c r="AM500" s="205" t="s">
        <v>612</v>
      </c>
      <c r="AN500" s="205" t="s">
        <v>2689</v>
      </c>
      <c r="AO500" s="200"/>
      <c r="AP500" s="200"/>
      <c r="AQ500" s="200"/>
      <c r="AR500" s="200"/>
      <c r="AS500" s="205"/>
      <c r="AT500" s="205"/>
      <c r="AU500" s="205"/>
      <c r="AV500" s="200"/>
      <c r="AW500" s="200"/>
      <c r="AX500" s="201">
        <v>16.52</v>
      </c>
      <c r="AY500" s="201">
        <v>17500</v>
      </c>
      <c r="AZ500" s="47">
        <f t="shared" si="260"/>
        <v>17500</v>
      </c>
      <c r="BA500" s="47" t="str">
        <f t="shared" si="261"/>
        <v>80 YR</v>
      </c>
      <c r="BB500" s="43">
        <f t="shared" si="206"/>
        <v>17</v>
      </c>
      <c r="BC500" s="43" t="str">
        <f t="shared" si="262"/>
        <v>04:51:40</v>
      </c>
      <c r="BD500" s="43">
        <f t="shared" si="263"/>
        <v>120</v>
      </c>
      <c r="BE500" s="48">
        <f t="shared" si="264"/>
        <v>-67.25</v>
      </c>
      <c r="BF500" s="49">
        <f t="shared" si="265"/>
        <v>133.05000000000001</v>
      </c>
      <c r="BG500" s="43" t="str">
        <f t="shared" si="266"/>
        <v>AMELIA  LARRAIN</v>
      </c>
      <c r="BH500" s="43" t="str">
        <f t="shared" si="267"/>
        <v>AMELIA  LARRAIN - SOLOPETE</v>
      </c>
      <c r="BI500" s="43" t="str">
        <f>VLOOKUP(BG500,Equipos!$A$2:$B$105,2,0)</f>
        <v>EL QUILLAY</v>
      </c>
      <c r="BJ500" s="43" t="str">
        <f t="shared" si="268"/>
        <v>03:44:25</v>
      </c>
      <c r="BK500" s="43" t="e">
        <f>VLOOKUP(BG500,'Base Jinetes FEI'!$M$5:$N$341,2,0)</f>
        <v>#N/A</v>
      </c>
      <c r="BL500" s="43" t="e">
        <f>VLOOKUP(BG500,'Base Jinetes FEI'!$M$5:$O$341,3,0)</f>
        <v>#N/A</v>
      </c>
      <c r="BN500" s="43">
        <f t="shared" si="269"/>
        <v>1</v>
      </c>
      <c r="BO500" s="43">
        <v>500</v>
      </c>
    </row>
    <row r="501" spans="1:67" ht="14.4" customHeight="1" x14ac:dyDescent="0.3">
      <c r="A501" s="43" t="str">
        <f t="shared" ref="A501:C501" si="272">A500</f>
        <v>EL CUADRO 19 II</v>
      </c>
      <c r="B501" s="43" t="str">
        <f t="shared" si="272"/>
        <v>NAC</v>
      </c>
      <c r="C501" s="43">
        <f t="shared" si="272"/>
        <v>80</v>
      </c>
      <c r="D501" s="43">
        <v>80.3</v>
      </c>
      <c r="E501" s="43" t="str">
        <f t="shared" ref="E501" si="273">E500</f>
        <v>YR</v>
      </c>
      <c r="F501" s="199" t="s">
        <v>109</v>
      </c>
      <c r="G501" s="200" t="s">
        <v>105</v>
      </c>
      <c r="H501" s="201" t="s">
        <v>96</v>
      </c>
      <c r="I501" s="201" t="s">
        <v>96</v>
      </c>
      <c r="J501" s="200" t="s">
        <v>1530</v>
      </c>
      <c r="K501" s="202" t="s">
        <v>427</v>
      </c>
      <c r="L501" s="200" t="s">
        <v>428</v>
      </c>
      <c r="M501" s="200" t="s">
        <v>96</v>
      </c>
      <c r="N501" s="204" t="s">
        <v>1802</v>
      </c>
      <c r="O501" s="201"/>
      <c r="P501" s="201" t="s">
        <v>96</v>
      </c>
      <c r="Q501" s="201"/>
      <c r="R501" s="201" t="s">
        <v>96</v>
      </c>
      <c r="S501" s="200" t="s">
        <v>97</v>
      </c>
      <c r="T501" s="201" t="s">
        <v>96</v>
      </c>
      <c r="U501" s="201" t="s">
        <v>1773</v>
      </c>
      <c r="V501" s="201" t="s">
        <v>5641</v>
      </c>
      <c r="W501" s="201" t="s">
        <v>5642</v>
      </c>
      <c r="X501" s="205" t="s">
        <v>276</v>
      </c>
      <c r="Y501" s="205" t="s">
        <v>5458</v>
      </c>
      <c r="Z501" s="205" t="s">
        <v>5643</v>
      </c>
      <c r="AA501" s="200"/>
      <c r="AB501" s="200" t="s">
        <v>5644</v>
      </c>
      <c r="AC501" s="200" t="s">
        <v>5645</v>
      </c>
      <c r="AD501" s="200" t="s">
        <v>5646</v>
      </c>
      <c r="AE501" s="205" t="s">
        <v>3903</v>
      </c>
      <c r="AF501" s="205" t="s">
        <v>2938</v>
      </c>
      <c r="AG501" s="205" t="s">
        <v>5647</v>
      </c>
      <c r="AH501" s="200" t="s">
        <v>163</v>
      </c>
      <c r="AI501" s="200"/>
      <c r="AJ501" s="200"/>
      <c r="AK501" s="200"/>
      <c r="AL501" s="205"/>
      <c r="AM501" s="205"/>
      <c r="AN501" s="205"/>
      <c r="AO501" s="200"/>
      <c r="AP501" s="200"/>
      <c r="AQ501" s="200"/>
      <c r="AR501" s="200"/>
      <c r="AS501" s="205"/>
      <c r="AT501" s="205"/>
      <c r="AU501" s="205"/>
      <c r="AV501" s="200"/>
      <c r="AW501" s="200"/>
      <c r="AX501" s="201">
        <v>14.43</v>
      </c>
      <c r="AY501" s="201">
        <v>15073</v>
      </c>
      <c r="AZ501" s="47" t="str">
        <f t="shared" si="260"/>
        <v>NA</v>
      </c>
      <c r="BA501" s="47" t="str">
        <f t="shared" si="261"/>
        <v>80 YR</v>
      </c>
      <c r="BB501" s="43" t="str">
        <f t="shared" si="206"/>
        <v>NA</v>
      </c>
      <c r="BC501" s="43" t="str">
        <f t="shared" si="262"/>
        <v>NA</v>
      </c>
      <c r="BD501" s="43">
        <f t="shared" si="263"/>
        <v>0</v>
      </c>
      <c r="BE501" s="48" t="e">
        <f t="shared" si="264"/>
        <v>#VALUE!</v>
      </c>
      <c r="BF501" s="49">
        <f t="shared" si="265"/>
        <v>0</v>
      </c>
      <c r="BG501" s="43" t="str">
        <f t="shared" si="266"/>
        <v>FLORENCIA CATALINA CERPA VERA</v>
      </c>
      <c r="BH501" s="43" t="str">
        <f t="shared" si="267"/>
        <v>FLORENCIA CATALINA CERPA VERA - HDM MAGNOLIA</v>
      </c>
      <c r="BI501" s="43" t="e">
        <f>VLOOKUP(BG501,Equipos!$A$2:$B$105,2,0)</f>
        <v>#N/A</v>
      </c>
      <c r="BJ501" s="43" t="str">
        <f t="shared" si="268"/>
        <v>03:44:25</v>
      </c>
      <c r="BK501" s="43" t="e">
        <f>VLOOKUP(BG501,'Base Jinetes FEI'!$M$5:$N$341,2,0)</f>
        <v>#N/A</v>
      </c>
      <c r="BL501" s="43" t="e">
        <f>VLOOKUP(BG501,'Base Jinetes FEI'!$M$5:$O$341,3,0)</f>
        <v>#N/A</v>
      </c>
      <c r="BN501" s="43">
        <f t="shared" si="269"/>
        <v>0</v>
      </c>
      <c r="BO501" s="43">
        <v>501</v>
      </c>
    </row>
    <row r="502" spans="1:67" ht="14.4" x14ac:dyDescent="0.3">
      <c r="A502" s="43" t="str">
        <f t="shared" ref="A502:B502" si="274">A501</f>
        <v>EL CUADRO 19 II</v>
      </c>
      <c r="B502" s="43" t="str">
        <f t="shared" si="274"/>
        <v>NAC</v>
      </c>
      <c r="C502" s="43">
        <v>60</v>
      </c>
      <c r="D502" s="43">
        <v>60.4</v>
      </c>
      <c r="E502" s="43" t="s">
        <v>51</v>
      </c>
      <c r="F502" s="206" t="s">
        <v>106</v>
      </c>
      <c r="G502" s="207" t="s">
        <v>95</v>
      </c>
      <c r="H502" s="208" t="s">
        <v>96</v>
      </c>
      <c r="I502" s="208" t="s">
        <v>96</v>
      </c>
      <c r="J502" s="207"/>
      <c r="K502" s="209" t="s">
        <v>5648</v>
      </c>
      <c r="L502" s="207" t="s">
        <v>5649</v>
      </c>
      <c r="M502" s="207"/>
      <c r="N502" s="211" t="s">
        <v>2706</v>
      </c>
      <c r="O502" s="208"/>
      <c r="P502" s="208" t="s">
        <v>96</v>
      </c>
      <c r="Q502" s="208"/>
      <c r="R502" s="208" t="s">
        <v>96</v>
      </c>
      <c r="S502" s="207" t="s">
        <v>97</v>
      </c>
      <c r="T502" s="208" t="s">
        <v>96</v>
      </c>
      <c r="U502" s="208" t="s">
        <v>911</v>
      </c>
      <c r="V502" s="208" t="s">
        <v>5650</v>
      </c>
      <c r="W502" s="208" t="s">
        <v>5651</v>
      </c>
      <c r="X502" s="212" t="s">
        <v>515</v>
      </c>
      <c r="Y502" s="212" t="s">
        <v>773</v>
      </c>
      <c r="Z502" s="212" t="s">
        <v>5652</v>
      </c>
      <c r="AA502" s="207"/>
      <c r="AB502" s="207" t="s">
        <v>5653</v>
      </c>
      <c r="AC502" s="207" t="s">
        <v>5654</v>
      </c>
      <c r="AD502" s="207" t="s">
        <v>5655</v>
      </c>
      <c r="AE502" s="212" t="s">
        <v>5656</v>
      </c>
      <c r="AF502" s="212" t="s">
        <v>758</v>
      </c>
      <c r="AG502" s="212" t="s">
        <v>5657</v>
      </c>
      <c r="AH502" s="207"/>
      <c r="AI502" s="207"/>
      <c r="AJ502" s="207"/>
      <c r="AK502" s="207"/>
      <c r="AL502" s="212"/>
      <c r="AM502" s="212"/>
      <c r="AN502" s="212"/>
      <c r="AO502" s="207"/>
      <c r="AP502" s="207"/>
      <c r="AQ502" s="207"/>
      <c r="AR502" s="207"/>
      <c r="AS502" s="212"/>
      <c r="AT502" s="212"/>
      <c r="AU502" s="212"/>
      <c r="AV502" s="207"/>
      <c r="AW502" s="207"/>
      <c r="AX502" s="208">
        <v>17.559999999999999</v>
      </c>
      <c r="AY502" s="208">
        <v>12382</v>
      </c>
      <c r="AZ502" s="47">
        <f t="shared" si="260"/>
        <v>12382</v>
      </c>
      <c r="BA502" s="47" t="str">
        <f t="shared" si="261"/>
        <v>60 AD</v>
      </c>
      <c r="BB502" s="43">
        <f>IF(G502="R",RANK(AZ502,$AZ$502:$AZ$512,1), "NA")</f>
        <v>1</v>
      </c>
      <c r="BC502" s="43" t="str">
        <f t="shared" si="262"/>
        <v>03:26:22</v>
      </c>
      <c r="BD502" s="43">
        <f t="shared" si="263"/>
        <v>200</v>
      </c>
      <c r="BE502" s="48">
        <f t="shared" si="264"/>
        <v>0</v>
      </c>
      <c r="BF502" s="49">
        <f t="shared" si="265"/>
        <v>260.39999999999998</v>
      </c>
      <c r="BG502" s="43" t="str">
        <f t="shared" si="266"/>
        <v>ARMANDO JOSE HARGOUS MIDDLETON</v>
      </c>
      <c r="BH502" s="43" t="str">
        <f t="shared" si="267"/>
        <v>ARMANDO JOSE HARGOUS MIDDLETON - DOMINIQUE</v>
      </c>
      <c r="BI502" s="43" t="e">
        <f>VLOOKUP(BG502,Equipos!$A$2:$B$105,2,0)</f>
        <v>#N/A</v>
      </c>
      <c r="BJ502" s="43" t="str">
        <f t="shared" si="268"/>
        <v>03:26:22</v>
      </c>
      <c r="BK502" s="43" t="e">
        <f>VLOOKUP(BG502,'Base Jinetes FEI'!$M$5:$N$341,2,0)</f>
        <v>#N/A</v>
      </c>
      <c r="BL502" s="43" t="e">
        <f>VLOOKUP(BG502,'Base Jinetes FEI'!$M$5:$O$341,3,0)</f>
        <v>#N/A</v>
      </c>
      <c r="BN502" s="43">
        <f t="shared" si="269"/>
        <v>1</v>
      </c>
      <c r="BO502" s="43">
        <v>502</v>
      </c>
    </row>
    <row r="503" spans="1:67" ht="14.4" x14ac:dyDescent="0.3">
      <c r="A503" s="43" t="str">
        <f t="shared" ref="A503:C503" si="275">A502</f>
        <v>EL CUADRO 19 II</v>
      </c>
      <c r="B503" s="43" t="str">
        <f t="shared" si="275"/>
        <v>NAC</v>
      </c>
      <c r="C503" s="43">
        <f t="shared" si="275"/>
        <v>60</v>
      </c>
      <c r="D503" s="43">
        <v>60.4</v>
      </c>
      <c r="E503" s="43" t="s">
        <v>51</v>
      </c>
      <c r="F503" s="206" t="s">
        <v>107</v>
      </c>
      <c r="G503" s="234" t="s">
        <v>105</v>
      </c>
      <c r="H503" s="208" t="s">
        <v>96</v>
      </c>
      <c r="I503" s="208" t="s">
        <v>96</v>
      </c>
      <c r="J503" s="207"/>
      <c r="K503" s="210" t="s">
        <v>5658</v>
      </c>
      <c r="L503" s="207" t="s">
        <v>176</v>
      </c>
      <c r="M503" s="207" t="s">
        <v>3390</v>
      </c>
      <c r="N503" s="211" t="s">
        <v>3391</v>
      </c>
      <c r="O503" s="208"/>
      <c r="P503" s="208" t="s">
        <v>96</v>
      </c>
      <c r="Q503" s="208"/>
      <c r="R503" s="208" t="s">
        <v>96</v>
      </c>
      <c r="S503" s="207" t="s">
        <v>97</v>
      </c>
      <c r="T503" s="208" t="s">
        <v>96</v>
      </c>
      <c r="U503" s="208" t="s">
        <v>911</v>
      </c>
      <c r="V503" s="208" t="s">
        <v>5659</v>
      </c>
      <c r="W503" s="208" t="s">
        <v>5660</v>
      </c>
      <c r="X503" s="212" t="s">
        <v>3993</v>
      </c>
      <c r="Y503" s="212" t="s">
        <v>3969</v>
      </c>
      <c r="Z503" s="212" t="s">
        <v>5661</v>
      </c>
      <c r="AA503" s="207"/>
      <c r="AB503" s="207" t="s">
        <v>5662</v>
      </c>
      <c r="AC503" s="207" t="s">
        <v>5663</v>
      </c>
      <c r="AD503" s="207" t="s">
        <v>5664</v>
      </c>
      <c r="AE503" s="212" t="s">
        <v>108</v>
      </c>
      <c r="AF503" s="212" t="s">
        <v>969</v>
      </c>
      <c r="AG503" s="212" t="s">
        <v>3589</v>
      </c>
      <c r="AH503" s="207"/>
      <c r="AI503" s="207"/>
      <c r="AJ503" s="207"/>
      <c r="AK503" s="207"/>
      <c r="AL503" s="212"/>
      <c r="AM503" s="212"/>
      <c r="AN503" s="212"/>
      <c r="AO503" s="207"/>
      <c r="AP503" s="207"/>
      <c r="AQ503" s="207"/>
      <c r="AR503" s="207"/>
      <c r="AS503" s="212"/>
      <c r="AT503" s="212"/>
      <c r="AU503" s="212"/>
      <c r="AV503" s="207"/>
      <c r="AW503" s="207"/>
      <c r="AX503" s="208">
        <v>17.55</v>
      </c>
      <c r="AY503" s="208">
        <v>12387</v>
      </c>
      <c r="AZ503" s="47" t="str">
        <f t="shared" si="260"/>
        <v>NA</v>
      </c>
      <c r="BA503" s="47" t="str">
        <f t="shared" si="261"/>
        <v>60 AD</v>
      </c>
      <c r="BB503" s="43" t="str">
        <f t="shared" ref="BB503:BB512" si="276">IF(G503="R",RANK(AZ503,$AZ$502:$AZ$512,1), "NA")</f>
        <v>NA</v>
      </c>
      <c r="BC503" s="43" t="str">
        <f t="shared" si="262"/>
        <v>NA</v>
      </c>
      <c r="BD503" s="43">
        <f t="shared" si="263"/>
        <v>0</v>
      </c>
      <c r="BE503" s="48" t="e">
        <f t="shared" si="264"/>
        <v>#VALUE!</v>
      </c>
      <c r="BF503" s="49">
        <f t="shared" si="265"/>
        <v>0</v>
      </c>
      <c r="BG503" s="43" t="str">
        <f t="shared" si="266"/>
        <v>ISABEL BACHELET COTO</v>
      </c>
      <c r="BH503" s="43" t="str">
        <f t="shared" si="267"/>
        <v>ISABEL BACHELET COTO - FUEGO DREAM</v>
      </c>
      <c r="BI503" s="43" t="e">
        <f>VLOOKUP(BG503,Equipos!$A$2:$B$105,2,0)</f>
        <v>#N/A</v>
      </c>
      <c r="BJ503" s="43" t="str">
        <f t="shared" si="268"/>
        <v>03:26:22</v>
      </c>
      <c r="BK503" s="43" t="e">
        <f>VLOOKUP(BG503,'Base Jinetes FEI'!$M$5:$N$341,2,0)</f>
        <v>#N/A</v>
      </c>
      <c r="BL503" s="43" t="e">
        <f>VLOOKUP(BG503,'Base Jinetes FEI'!$M$5:$O$341,3,0)</f>
        <v>#N/A</v>
      </c>
      <c r="BN503" s="43">
        <f t="shared" si="269"/>
        <v>0</v>
      </c>
      <c r="BO503" s="43">
        <v>503</v>
      </c>
    </row>
    <row r="504" spans="1:67" ht="14.4" x14ac:dyDescent="0.3">
      <c r="A504" s="43" t="str">
        <f t="shared" ref="A504:C504" si="277">A503</f>
        <v>EL CUADRO 19 II</v>
      </c>
      <c r="B504" s="43" t="str">
        <f t="shared" si="277"/>
        <v>NAC</v>
      </c>
      <c r="C504" s="43">
        <f t="shared" si="277"/>
        <v>60</v>
      </c>
      <c r="D504" s="43">
        <v>60.4</v>
      </c>
      <c r="E504" s="43" t="s">
        <v>51</v>
      </c>
      <c r="F504" s="206" t="s">
        <v>109</v>
      </c>
      <c r="G504" s="207" t="s">
        <v>95</v>
      </c>
      <c r="H504" s="208" t="s">
        <v>96</v>
      </c>
      <c r="I504" s="208" t="s">
        <v>96</v>
      </c>
      <c r="J504" s="207"/>
      <c r="K504" s="209" t="s">
        <v>2857</v>
      </c>
      <c r="L504" s="207" t="s">
        <v>2858</v>
      </c>
      <c r="M504" s="207"/>
      <c r="N504" s="211" t="s">
        <v>2859</v>
      </c>
      <c r="O504" s="208"/>
      <c r="P504" s="208" t="s">
        <v>96</v>
      </c>
      <c r="Q504" s="208"/>
      <c r="R504" s="208" t="s">
        <v>96</v>
      </c>
      <c r="S504" s="207" t="s">
        <v>97</v>
      </c>
      <c r="T504" s="208" t="s">
        <v>96</v>
      </c>
      <c r="U504" s="208" t="s">
        <v>911</v>
      </c>
      <c r="V504" s="208" t="s">
        <v>5665</v>
      </c>
      <c r="W504" s="208" t="s">
        <v>5666</v>
      </c>
      <c r="X504" s="212" t="s">
        <v>5326</v>
      </c>
      <c r="Y504" s="212" t="s">
        <v>1603</v>
      </c>
      <c r="Z504" s="212" t="s">
        <v>5667</v>
      </c>
      <c r="AA504" s="207"/>
      <c r="AB504" s="207" t="s">
        <v>5668</v>
      </c>
      <c r="AC504" s="207" t="s">
        <v>5669</v>
      </c>
      <c r="AD504" s="207" t="s">
        <v>5670</v>
      </c>
      <c r="AE504" s="212" t="s">
        <v>5671</v>
      </c>
      <c r="AF504" s="212" t="s">
        <v>646</v>
      </c>
      <c r="AG504" s="212" t="s">
        <v>5672</v>
      </c>
      <c r="AH504" s="207"/>
      <c r="AI504" s="207"/>
      <c r="AJ504" s="207"/>
      <c r="AK504" s="207"/>
      <c r="AL504" s="212"/>
      <c r="AM504" s="212"/>
      <c r="AN504" s="212"/>
      <c r="AO504" s="207"/>
      <c r="AP504" s="207"/>
      <c r="AQ504" s="207"/>
      <c r="AR504" s="207"/>
      <c r="AS504" s="212"/>
      <c r="AT504" s="212"/>
      <c r="AU504" s="212"/>
      <c r="AV504" s="207"/>
      <c r="AW504" s="207"/>
      <c r="AX504" s="208">
        <v>17</v>
      </c>
      <c r="AY504" s="208">
        <v>12794</v>
      </c>
      <c r="AZ504" s="47">
        <f t="shared" si="260"/>
        <v>12794</v>
      </c>
      <c r="BA504" s="47" t="str">
        <f t="shared" si="261"/>
        <v>60 AD</v>
      </c>
      <c r="BB504" s="43">
        <f t="shared" si="276"/>
        <v>2</v>
      </c>
      <c r="BC504" s="43" t="str">
        <f t="shared" si="262"/>
        <v>03:33:14</v>
      </c>
      <c r="BD504" s="43">
        <f t="shared" si="263"/>
        <v>195</v>
      </c>
      <c r="BE504" s="48">
        <f t="shared" si="264"/>
        <v>-6.8666666666666671</v>
      </c>
      <c r="BF504" s="49">
        <f t="shared" si="265"/>
        <v>248.53333333333333</v>
      </c>
      <c r="BG504" s="43" t="str">
        <f t="shared" si="266"/>
        <v>FRANCISCA  SANTA CRUZ MANRIQUEZ</v>
      </c>
      <c r="BH504" s="43" t="str">
        <f t="shared" si="267"/>
        <v>FRANCISCA  SANTA CRUZ MANRIQUEZ - JEKE</v>
      </c>
      <c r="BI504" s="43" t="str">
        <f>VLOOKUP(BG504,Equipos!$A$2:$B$105,2,0)</f>
        <v>SANDEK 1</v>
      </c>
      <c r="BJ504" s="43" t="str">
        <f t="shared" si="268"/>
        <v>03:26:22</v>
      </c>
      <c r="BK504" s="43" t="e">
        <f>VLOOKUP(BG504,'Base Jinetes FEI'!$M$5:$N$341,2,0)</f>
        <v>#N/A</v>
      </c>
      <c r="BL504" s="43" t="e">
        <f>VLOOKUP(BG504,'Base Jinetes FEI'!$M$5:$O$341,3,0)</f>
        <v>#N/A</v>
      </c>
      <c r="BN504" s="43">
        <f t="shared" si="269"/>
        <v>1</v>
      </c>
      <c r="BO504" s="43">
        <v>504</v>
      </c>
    </row>
    <row r="505" spans="1:67" ht="14.4" x14ac:dyDescent="0.3">
      <c r="A505" s="43" t="str">
        <f t="shared" ref="A505:C505" si="278">A504</f>
        <v>EL CUADRO 19 II</v>
      </c>
      <c r="B505" s="43" t="str">
        <f t="shared" si="278"/>
        <v>NAC</v>
      </c>
      <c r="C505" s="43">
        <f t="shared" si="278"/>
        <v>60</v>
      </c>
      <c r="D505" s="43">
        <v>60.4</v>
      </c>
      <c r="E505" s="43" t="s">
        <v>51</v>
      </c>
      <c r="F505" s="206" t="s">
        <v>110</v>
      </c>
      <c r="G505" s="207" t="s">
        <v>95</v>
      </c>
      <c r="H505" s="208" t="s">
        <v>96</v>
      </c>
      <c r="I505" s="208" t="s">
        <v>96</v>
      </c>
      <c r="J505" s="207" t="s">
        <v>1937</v>
      </c>
      <c r="K505" s="209" t="s">
        <v>1938</v>
      </c>
      <c r="L505" s="207" t="s">
        <v>1939</v>
      </c>
      <c r="M505" s="207"/>
      <c r="N505" s="211" t="s">
        <v>1940</v>
      </c>
      <c r="O505" s="208"/>
      <c r="P505" s="208" t="s">
        <v>96</v>
      </c>
      <c r="Q505" s="208"/>
      <c r="R505" s="208" t="s">
        <v>96</v>
      </c>
      <c r="S505" s="207" t="s">
        <v>97</v>
      </c>
      <c r="T505" s="208" t="s">
        <v>96</v>
      </c>
      <c r="U505" s="208" t="s">
        <v>911</v>
      </c>
      <c r="V505" s="208" t="s">
        <v>1590</v>
      </c>
      <c r="W505" s="208" t="s">
        <v>5673</v>
      </c>
      <c r="X505" s="212" t="s">
        <v>2670</v>
      </c>
      <c r="Y505" s="212" t="s">
        <v>3473</v>
      </c>
      <c r="Z505" s="212" t="s">
        <v>2959</v>
      </c>
      <c r="AA505" s="207"/>
      <c r="AB505" s="207" t="s">
        <v>5674</v>
      </c>
      <c r="AC505" s="207" t="s">
        <v>5675</v>
      </c>
      <c r="AD505" s="207" t="s">
        <v>5676</v>
      </c>
      <c r="AE505" s="212" t="s">
        <v>3415</v>
      </c>
      <c r="AF505" s="212" t="s">
        <v>2989</v>
      </c>
      <c r="AG505" s="212" t="s">
        <v>5677</v>
      </c>
      <c r="AH505" s="207"/>
      <c r="AI505" s="207"/>
      <c r="AJ505" s="207"/>
      <c r="AK505" s="207"/>
      <c r="AL505" s="212"/>
      <c r="AM505" s="212"/>
      <c r="AN505" s="212"/>
      <c r="AO505" s="207"/>
      <c r="AP505" s="207"/>
      <c r="AQ505" s="207"/>
      <c r="AR505" s="207"/>
      <c r="AS505" s="212"/>
      <c r="AT505" s="212"/>
      <c r="AU505" s="212"/>
      <c r="AV505" s="207"/>
      <c r="AW505" s="207"/>
      <c r="AX505" s="208">
        <v>14.78</v>
      </c>
      <c r="AY505" s="208">
        <v>14709</v>
      </c>
      <c r="AZ505" s="47">
        <f t="shared" si="260"/>
        <v>14709</v>
      </c>
      <c r="BA505" s="47" t="str">
        <f t="shared" si="261"/>
        <v>60 AD</v>
      </c>
      <c r="BB505" s="43">
        <f t="shared" si="276"/>
        <v>3</v>
      </c>
      <c r="BC505" s="43" t="str">
        <f t="shared" si="262"/>
        <v>04:05:09</v>
      </c>
      <c r="BD505" s="43">
        <f t="shared" si="263"/>
        <v>190</v>
      </c>
      <c r="BE505" s="48">
        <f t="shared" si="264"/>
        <v>-38.783333333333331</v>
      </c>
      <c r="BF505" s="49">
        <f t="shared" si="265"/>
        <v>211.61666666666667</v>
      </c>
      <c r="BG505" s="43" t="str">
        <f t="shared" si="266"/>
        <v>JOSE ANTONIO  VICENTE OLIVARI</v>
      </c>
      <c r="BH505" s="43" t="str">
        <f t="shared" si="267"/>
        <v>JOSE ANTONIO  VICENTE OLIVARI - GARSIK</v>
      </c>
      <c r="BI505" s="43" t="e">
        <f>VLOOKUP(BG505,Equipos!$A$2:$B$105,2,0)</f>
        <v>#N/A</v>
      </c>
      <c r="BJ505" s="43" t="str">
        <f t="shared" si="268"/>
        <v>03:26:22</v>
      </c>
      <c r="BK505" s="43" t="e">
        <f>VLOOKUP(BG505,'Base Jinetes FEI'!$M$5:$N$341,2,0)</f>
        <v>#N/A</v>
      </c>
      <c r="BL505" s="43" t="e">
        <f>VLOOKUP(BG505,'Base Jinetes FEI'!$M$5:$O$341,3,0)</f>
        <v>#N/A</v>
      </c>
      <c r="BN505" s="43">
        <f t="shared" si="269"/>
        <v>1</v>
      </c>
      <c r="BO505" s="43">
        <v>505</v>
      </c>
    </row>
    <row r="506" spans="1:67" ht="14.4" x14ac:dyDescent="0.3">
      <c r="A506" s="43" t="str">
        <f t="shared" ref="A506:C506" si="279">A505</f>
        <v>EL CUADRO 19 II</v>
      </c>
      <c r="B506" s="43" t="str">
        <f t="shared" si="279"/>
        <v>NAC</v>
      </c>
      <c r="C506" s="43">
        <f t="shared" si="279"/>
        <v>60</v>
      </c>
      <c r="D506" s="43">
        <v>60.4</v>
      </c>
      <c r="E506" s="43" t="s">
        <v>51</v>
      </c>
      <c r="F506" s="206" t="s">
        <v>117</v>
      </c>
      <c r="G506" s="207" t="s">
        <v>95</v>
      </c>
      <c r="H506" s="208" t="s">
        <v>96</v>
      </c>
      <c r="I506" s="208" t="s">
        <v>96</v>
      </c>
      <c r="J506" s="207"/>
      <c r="K506" s="209" t="s">
        <v>1180</v>
      </c>
      <c r="L506" s="207" t="s">
        <v>431</v>
      </c>
      <c r="M506" s="207"/>
      <c r="N506" s="211" t="s">
        <v>1177</v>
      </c>
      <c r="O506" s="208"/>
      <c r="P506" s="208" t="s">
        <v>96</v>
      </c>
      <c r="Q506" s="208"/>
      <c r="R506" s="208" t="s">
        <v>96</v>
      </c>
      <c r="S506" s="207" t="s">
        <v>97</v>
      </c>
      <c r="T506" s="208" t="s">
        <v>96</v>
      </c>
      <c r="U506" s="208" t="s">
        <v>911</v>
      </c>
      <c r="V506" s="208" t="s">
        <v>5678</v>
      </c>
      <c r="W506" s="208" t="s">
        <v>5679</v>
      </c>
      <c r="X506" s="212" t="s">
        <v>315</v>
      </c>
      <c r="Y506" s="212" t="s">
        <v>2755</v>
      </c>
      <c r="Z506" s="212" t="s">
        <v>1365</v>
      </c>
      <c r="AA506" s="207"/>
      <c r="AB506" s="207" t="s">
        <v>5680</v>
      </c>
      <c r="AC506" s="207" t="s">
        <v>5681</v>
      </c>
      <c r="AD506" s="207" t="s">
        <v>5682</v>
      </c>
      <c r="AE506" s="212" t="s">
        <v>1683</v>
      </c>
      <c r="AF506" s="212" t="s">
        <v>3491</v>
      </c>
      <c r="AG506" s="212" t="s">
        <v>5683</v>
      </c>
      <c r="AH506" s="207"/>
      <c r="AI506" s="207"/>
      <c r="AJ506" s="207"/>
      <c r="AK506" s="207"/>
      <c r="AL506" s="212"/>
      <c r="AM506" s="212"/>
      <c r="AN506" s="212"/>
      <c r="AO506" s="207"/>
      <c r="AP506" s="207"/>
      <c r="AQ506" s="207"/>
      <c r="AR506" s="207"/>
      <c r="AS506" s="212"/>
      <c r="AT506" s="212"/>
      <c r="AU506" s="212"/>
      <c r="AV506" s="207"/>
      <c r="AW506" s="207"/>
      <c r="AX506" s="208">
        <v>14.77</v>
      </c>
      <c r="AY506" s="208">
        <v>14724</v>
      </c>
      <c r="AZ506" s="47">
        <f t="shared" si="260"/>
        <v>14724</v>
      </c>
      <c r="BA506" s="47" t="str">
        <f t="shared" si="261"/>
        <v>60 AD</v>
      </c>
      <c r="BB506" s="43">
        <f t="shared" si="276"/>
        <v>4</v>
      </c>
      <c r="BC506" s="43" t="str">
        <f t="shared" si="262"/>
        <v>04:05:24</v>
      </c>
      <c r="BD506" s="43">
        <f t="shared" si="263"/>
        <v>185</v>
      </c>
      <c r="BE506" s="48">
        <f t="shared" si="264"/>
        <v>-39.033333333333331</v>
      </c>
      <c r="BF506" s="49">
        <f t="shared" si="265"/>
        <v>206.36666666666667</v>
      </c>
      <c r="BG506" s="43" t="str">
        <f t="shared" si="266"/>
        <v>RAFAEL  CARRERE</v>
      </c>
      <c r="BH506" s="43" t="str">
        <f t="shared" si="267"/>
        <v>RAFAEL  CARRERE - ZINGARA</v>
      </c>
      <c r="BI506" s="43" t="str">
        <f>VLOOKUP(BG506,Equipos!$A$2:$B$105,2,0)</f>
        <v>RINCONADA B</v>
      </c>
      <c r="BJ506" s="43" t="str">
        <f t="shared" si="268"/>
        <v>03:26:22</v>
      </c>
      <c r="BK506" s="43" t="e">
        <f>VLOOKUP(BG506,'Base Jinetes FEI'!$M$5:$N$341,2,0)</f>
        <v>#N/A</v>
      </c>
      <c r="BL506" s="43" t="e">
        <f>VLOOKUP(BG506,'Base Jinetes FEI'!$M$5:$O$341,3,0)</f>
        <v>#N/A</v>
      </c>
      <c r="BN506" s="43">
        <f t="shared" si="269"/>
        <v>1</v>
      </c>
      <c r="BO506" s="43">
        <v>506</v>
      </c>
    </row>
    <row r="507" spans="1:67" ht="14.4" x14ac:dyDescent="0.3">
      <c r="A507" s="43" t="str">
        <f t="shared" ref="A507:C507" si="280">A506</f>
        <v>EL CUADRO 19 II</v>
      </c>
      <c r="B507" s="43" t="str">
        <f t="shared" si="280"/>
        <v>NAC</v>
      </c>
      <c r="C507" s="43">
        <f t="shared" si="280"/>
        <v>60</v>
      </c>
      <c r="D507" s="43">
        <v>60.4</v>
      </c>
      <c r="E507" s="43" t="s">
        <v>51</v>
      </c>
      <c r="F507" s="206" t="s">
        <v>122</v>
      </c>
      <c r="G507" s="207" t="s">
        <v>105</v>
      </c>
      <c r="H507" s="208" t="s">
        <v>96</v>
      </c>
      <c r="I507" s="208" t="s">
        <v>96</v>
      </c>
      <c r="J507" s="207"/>
      <c r="K507" s="209" t="s">
        <v>2968</v>
      </c>
      <c r="L507" s="207" t="s">
        <v>2969</v>
      </c>
      <c r="M507" s="207"/>
      <c r="N507" s="211" t="s">
        <v>5684</v>
      </c>
      <c r="O507" s="208"/>
      <c r="P507" s="208" t="s">
        <v>96</v>
      </c>
      <c r="Q507" s="208"/>
      <c r="R507" s="208" t="s">
        <v>96</v>
      </c>
      <c r="S507" s="207" t="s">
        <v>97</v>
      </c>
      <c r="T507" s="208" t="s">
        <v>96</v>
      </c>
      <c r="U507" s="208" t="s">
        <v>911</v>
      </c>
      <c r="V507" s="208" t="s">
        <v>5685</v>
      </c>
      <c r="W507" s="208" t="s">
        <v>5686</v>
      </c>
      <c r="X507" s="212" t="s">
        <v>1136</v>
      </c>
      <c r="Y507" s="212" t="s">
        <v>2826</v>
      </c>
      <c r="Z507" s="212" t="s">
        <v>4032</v>
      </c>
      <c r="AA507" s="207" t="s">
        <v>266</v>
      </c>
      <c r="AB507" s="207"/>
      <c r="AC507" s="207"/>
      <c r="AD507" s="207"/>
      <c r="AE507" s="212"/>
      <c r="AF507" s="212"/>
      <c r="AG507" s="212"/>
      <c r="AH507" s="207"/>
      <c r="AI507" s="207"/>
      <c r="AJ507" s="207"/>
      <c r="AK507" s="207"/>
      <c r="AL507" s="212"/>
      <c r="AM507" s="212"/>
      <c r="AN507" s="212"/>
      <c r="AO507" s="207"/>
      <c r="AP507" s="207"/>
      <c r="AQ507" s="207"/>
      <c r="AR507" s="207"/>
      <c r="AS507" s="212"/>
      <c r="AT507" s="212"/>
      <c r="AU507" s="212"/>
      <c r="AV507" s="207"/>
      <c r="AW507" s="207"/>
      <c r="AX507" s="208">
        <v>18.18</v>
      </c>
      <c r="AY507" s="208">
        <v>5982</v>
      </c>
      <c r="AZ507" s="47" t="str">
        <f t="shared" si="260"/>
        <v>NA</v>
      </c>
      <c r="BA507" s="47" t="str">
        <f t="shared" si="261"/>
        <v>60 AD</v>
      </c>
      <c r="BB507" s="43" t="str">
        <f t="shared" si="276"/>
        <v>NA</v>
      </c>
      <c r="BC507" s="43" t="str">
        <f t="shared" si="262"/>
        <v>NA</v>
      </c>
      <c r="BD507" s="43">
        <f t="shared" si="263"/>
        <v>0</v>
      </c>
      <c r="BE507" s="48" t="e">
        <f t="shared" si="264"/>
        <v>#VALUE!</v>
      </c>
      <c r="BF507" s="49">
        <f t="shared" si="265"/>
        <v>0</v>
      </c>
      <c r="BG507" s="43" t="str">
        <f t="shared" si="266"/>
        <v>ANDRES GATICA JOLFRE</v>
      </c>
      <c r="BH507" s="43" t="str">
        <f t="shared" si="267"/>
        <v>ANDRES GATICA JOLFRE - CENIX</v>
      </c>
      <c r="BI507" s="43" t="str">
        <f>VLOOKUP(BG507,Equipos!$A$2:$B$105,2,0)</f>
        <v>EL MOLINO B</v>
      </c>
      <c r="BJ507" s="43" t="str">
        <f t="shared" si="268"/>
        <v>03:26:22</v>
      </c>
      <c r="BK507" s="43" t="e">
        <f>VLOOKUP(BG507,'Base Jinetes FEI'!$M$5:$N$341,2,0)</f>
        <v>#N/A</v>
      </c>
      <c r="BL507" s="43" t="e">
        <f>VLOOKUP(BG507,'Base Jinetes FEI'!$M$5:$O$341,3,0)</f>
        <v>#N/A</v>
      </c>
      <c r="BN507" s="43">
        <f t="shared" si="269"/>
        <v>0</v>
      </c>
      <c r="BO507" s="43">
        <v>507</v>
      </c>
    </row>
    <row r="508" spans="1:67" ht="14.4" x14ac:dyDescent="0.3">
      <c r="A508" s="43" t="str">
        <f t="shared" ref="A508:C508" si="281">A507</f>
        <v>EL CUADRO 19 II</v>
      </c>
      <c r="B508" s="43" t="str">
        <f t="shared" si="281"/>
        <v>NAC</v>
      </c>
      <c r="C508" s="43">
        <f t="shared" si="281"/>
        <v>60</v>
      </c>
      <c r="D508" s="43">
        <v>60.4</v>
      </c>
      <c r="E508" s="43" t="s">
        <v>51</v>
      </c>
      <c r="F508" s="206" t="s">
        <v>123</v>
      </c>
      <c r="G508" s="207" t="s">
        <v>105</v>
      </c>
      <c r="H508" s="208" t="s">
        <v>96</v>
      </c>
      <c r="I508" s="208" t="s">
        <v>96</v>
      </c>
      <c r="J508" s="207"/>
      <c r="K508" s="209" t="s">
        <v>5687</v>
      </c>
      <c r="L508" s="207" t="s">
        <v>219</v>
      </c>
      <c r="M508" s="207"/>
      <c r="N508" s="211" t="s">
        <v>307</v>
      </c>
      <c r="O508" s="208"/>
      <c r="P508" s="208" t="s">
        <v>96</v>
      </c>
      <c r="Q508" s="208"/>
      <c r="R508" s="208" t="s">
        <v>96</v>
      </c>
      <c r="S508" s="207" t="s">
        <v>97</v>
      </c>
      <c r="T508" s="208" t="s">
        <v>96</v>
      </c>
      <c r="U508" s="208" t="s">
        <v>911</v>
      </c>
      <c r="V508" s="208" t="s">
        <v>5688</v>
      </c>
      <c r="W508" s="208" t="s">
        <v>5689</v>
      </c>
      <c r="X508" s="212" t="s">
        <v>4839</v>
      </c>
      <c r="Y508" s="212" t="s">
        <v>4826</v>
      </c>
      <c r="Z508" s="212" t="s">
        <v>5690</v>
      </c>
      <c r="AA508" s="207" t="s">
        <v>266</v>
      </c>
      <c r="AB508" s="207"/>
      <c r="AC508" s="207"/>
      <c r="AD508" s="207"/>
      <c r="AE508" s="212"/>
      <c r="AF508" s="212"/>
      <c r="AG508" s="212"/>
      <c r="AH508" s="207"/>
      <c r="AI508" s="207"/>
      <c r="AJ508" s="207"/>
      <c r="AK508" s="207"/>
      <c r="AL508" s="212"/>
      <c r="AM508" s="212"/>
      <c r="AN508" s="212"/>
      <c r="AO508" s="207"/>
      <c r="AP508" s="207"/>
      <c r="AQ508" s="207"/>
      <c r="AR508" s="207"/>
      <c r="AS508" s="212"/>
      <c r="AT508" s="212"/>
      <c r="AU508" s="212"/>
      <c r="AV508" s="207"/>
      <c r="AW508" s="207"/>
      <c r="AX508" s="208">
        <v>17.940000000000001</v>
      </c>
      <c r="AY508" s="208">
        <v>6062</v>
      </c>
      <c r="AZ508" s="47" t="str">
        <f t="shared" si="260"/>
        <v>NA</v>
      </c>
      <c r="BA508" s="47" t="str">
        <f t="shared" si="261"/>
        <v>60 AD</v>
      </c>
      <c r="BB508" s="43" t="str">
        <f t="shared" si="276"/>
        <v>NA</v>
      </c>
      <c r="BC508" s="43" t="str">
        <f t="shared" si="262"/>
        <v>NA</v>
      </c>
      <c r="BD508" s="43">
        <f t="shared" si="263"/>
        <v>0</v>
      </c>
      <c r="BE508" s="48" t="e">
        <f t="shared" si="264"/>
        <v>#VALUE!</v>
      </c>
      <c r="BF508" s="49">
        <f t="shared" si="265"/>
        <v>0</v>
      </c>
      <c r="BG508" s="43" t="str">
        <f t="shared" si="266"/>
        <v>JOSÉ ELIAS RISHMAWI</v>
      </c>
      <c r="BH508" s="43" t="str">
        <f t="shared" si="267"/>
        <v>JOSÉ ELIAS RISHMAWI - MAÑIO</v>
      </c>
      <c r="BI508" s="43" t="e">
        <f>VLOOKUP(BG508,Equipos!$A$2:$B$105,2,0)</f>
        <v>#N/A</v>
      </c>
      <c r="BJ508" s="43" t="str">
        <f t="shared" si="268"/>
        <v>03:26:22</v>
      </c>
      <c r="BK508" s="43" t="e">
        <f>VLOOKUP(BG508,'Base Jinetes FEI'!$M$5:$N$341,2,0)</f>
        <v>#N/A</v>
      </c>
      <c r="BL508" s="43" t="e">
        <f>VLOOKUP(BG508,'Base Jinetes FEI'!$M$5:$O$341,3,0)</f>
        <v>#N/A</v>
      </c>
      <c r="BN508" s="43">
        <f t="shared" si="269"/>
        <v>0</v>
      </c>
      <c r="BO508" s="43">
        <v>508</v>
      </c>
    </row>
    <row r="509" spans="1:67" ht="14.4" x14ac:dyDescent="0.3">
      <c r="A509" s="43" t="str">
        <f t="shared" ref="A509:C509" si="282">A508</f>
        <v>EL CUADRO 19 II</v>
      </c>
      <c r="B509" s="43" t="str">
        <f t="shared" si="282"/>
        <v>NAC</v>
      </c>
      <c r="C509" s="43">
        <f t="shared" si="282"/>
        <v>60</v>
      </c>
      <c r="D509" s="43">
        <v>60.4</v>
      </c>
      <c r="E509" s="43" t="s">
        <v>52</v>
      </c>
      <c r="F509" s="213" t="s">
        <v>106</v>
      </c>
      <c r="G509" s="214" t="s">
        <v>95</v>
      </c>
      <c r="H509" s="215" t="s">
        <v>96</v>
      </c>
      <c r="I509" s="215" t="s">
        <v>96</v>
      </c>
      <c r="J509" s="214"/>
      <c r="K509" s="216" t="s">
        <v>2002</v>
      </c>
      <c r="L509" s="214" t="s">
        <v>2003</v>
      </c>
      <c r="M509" s="214"/>
      <c r="N509" s="218" t="s">
        <v>319</v>
      </c>
      <c r="O509" s="215"/>
      <c r="P509" s="215" t="s">
        <v>96</v>
      </c>
      <c r="Q509" s="215"/>
      <c r="R509" s="215" t="s">
        <v>96</v>
      </c>
      <c r="S509" s="214" t="s">
        <v>97</v>
      </c>
      <c r="T509" s="215" t="s">
        <v>96</v>
      </c>
      <c r="U509" s="215" t="s">
        <v>911</v>
      </c>
      <c r="V509" s="215" t="s">
        <v>5691</v>
      </c>
      <c r="W509" s="215" t="s">
        <v>5692</v>
      </c>
      <c r="X509" s="219" t="s">
        <v>258</v>
      </c>
      <c r="Y509" s="219" t="s">
        <v>2664</v>
      </c>
      <c r="Z509" s="219" t="s">
        <v>5693</v>
      </c>
      <c r="AA509" s="214"/>
      <c r="AB509" s="214" t="s">
        <v>5694</v>
      </c>
      <c r="AC509" s="214" t="s">
        <v>5695</v>
      </c>
      <c r="AD509" s="214" t="s">
        <v>5696</v>
      </c>
      <c r="AE509" s="219" t="s">
        <v>1044</v>
      </c>
      <c r="AF509" s="219" t="s">
        <v>5697</v>
      </c>
      <c r="AG509" s="219" t="s">
        <v>5698</v>
      </c>
      <c r="AH509" s="214"/>
      <c r="AI509" s="214"/>
      <c r="AJ509" s="214"/>
      <c r="AK509" s="214"/>
      <c r="AL509" s="219"/>
      <c r="AM509" s="219"/>
      <c r="AN509" s="219"/>
      <c r="AO509" s="214"/>
      <c r="AP509" s="214"/>
      <c r="AQ509" s="214"/>
      <c r="AR509" s="214"/>
      <c r="AS509" s="219"/>
      <c r="AT509" s="219"/>
      <c r="AU509" s="219"/>
      <c r="AV509" s="214"/>
      <c r="AW509" s="214"/>
      <c r="AX509" s="215">
        <v>14.7</v>
      </c>
      <c r="AY509" s="215">
        <v>14791</v>
      </c>
      <c r="AZ509" s="47">
        <f t="shared" si="260"/>
        <v>14791</v>
      </c>
      <c r="BA509" s="47" t="str">
        <f t="shared" si="261"/>
        <v>60 YR</v>
      </c>
      <c r="BB509" s="43">
        <f t="shared" si="276"/>
        <v>5</v>
      </c>
      <c r="BC509" s="43" t="str">
        <f t="shared" si="262"/>
        <v>04:06:31</v>
      </c>
      <c r="BD509" s="43">
        <f t="shared" si="263"/>
        <v>180</v>
      </c>
      <c r="BE509" s="48">
        <f t="shared" si="264"/>
        <v>-40.15</v>
      </c>
      <c r="BF509" s="49">
        <f t="shared" si="265"/>
        <v>200.25</v>
      </c>
      <c r="BG509" s="43" t="str">
        <f t="shared" si="266"/>
        <v>JOSEFA AGUILERA</v>
      </c>
      <c r="BH509" s="43" t="str">
        <f t="shared" si="267"/>
        <v>JOSEFA AGUILERA - SULTAN AUGUSTO</v>
      </c>
      <c r="BI509" s="43" t="str">
        <f>VLOOKUP(BG509,Equipos!$A$2:$B$105,2,0)</f>
        <v>RINCONADA B</v>
      </c>
      <c r="BJ509" s="43" t="str">
        <f t="shared" si="268"/>
        <v>03:26:22</v>
      </c>
      <c r="BK509" s="43" t="e">
        <f>VLOOKUP(BG509,'Base Jinetes FEI'!$M$5:$N$341,2,0)</f>
        <v>#N/A</v>
      </c>
      <c r="BL509" s="43" t="e">
        <f>VLOOKUP(BG509,'Base Jinetes FEI'!$M$5:$O$341,3,0)</f>
        <v>#N/A</v>
      </c>
      <c r="BN509" s="43">
        <f t="shared" si="269"/>
        <v>1</v>
      </c>
      <c r="BO509" s="43">
        <v>509</v>
      </c>
    </row>
    <row r="510" spans="1:67" ht="14.4" x14ac:dyDescent="0.3">
      <c r="A510" s="43" t="str">
        <f t="shared" ref="A510:C510" si="283">A509</f>
        <v>EL CUADRO 19 II</v>
      </c>
      <c r="B510" s="43" t="str">
        <f t="shared" si="283"/>
        <v>NAC</v>
      </c>
      <c r="C510" s="43">
        <f t="shared" si="283"/>
        <v>60</v>
      </c>
      <c r="D510" s="43">
        <v>60.4</v>
      </c>
      <c r="E510" s="43" t="s">
        <v>52</v>
      </c>
      <c r="F510" s="213" t="s">
        <v>107</v>
      </c>
      <c r="G510" s="214" t="s">
        <v>95</v>
      </c>
      <c r="H510" s="215" t="s">
        <v>96</v>
      </c>
      <c r="I510" s="215" t="s">
        <v>96</v>
      </c>
      <c r="J510" s="214" t="s">
        <v>1541</v>
      </c>
      <c r="K510" s="217" t="s">
        <v>216</v>
      </c>
      <c r="L510" s="214" t="s">
        <v>217</v>
      </c>
      <c r="M510" s="214"/>
      <c r="N510" s="218" t="s">
        <v>3115</v>
      </c>
      <c r="O510" s="215"/>
      <c r="P510" s="215" t="s">
        <v>96</v>
      </c>
      <c r="Q510" s="215"/>
      <c r="R510" s="215" t="s">
        <v>96</v>
      </c>
      <c r="S510" s="214" t="s">
        <v>97</v>
      </c>
      <c r="T510" s="215" t="s">
        <v>96</v>
      </c>
      <c r="U510" s="215" t="s">
        <v>911</v>
      </c>
      <c r="V510" s="215" t="s">
        <v>5699</v>
      </c>
      <c r="W510" s="215" t="s">
        <v>5700</v>
      </c>
      <c r="X510" s="219" t="s">
        <v>249</v>
      </c>
      <c r="Y510" s="219" t="s">
        <v>520</v>
      </c>
      <c r="Z510" s="219" t="s">
        <v>5701</v>
      </c>
      <c r="AA510" s="214"/>
      <c r="AB510" s="214" t="s">
        <v>5702</v>
      </c>
      <c r="AC510" s="214" t="s">
        <v>5703</v>
      </c>
      <c r="AD510" s="214" t="s">
        <v>5704</v>
      </c>
      <c r="AE510" s="219" t="s">
        <v>5705</v>
      </c>
      <c r="AF510" s="219" t="s">
        <v>108</v>
      </c>
      <c r="AG510" s="219" t="s">
        <v>5706</v>
      </c>
      <c r="AH510" s="214"/>
      <c r="AI510" s="214"/>
      <c r="AJ510" s="214"/>
      <c r="AK510" s="214"/>
      <c r="AL510" s="219"/>
      <c r="AM510" s="219"/>
      <c r="AN510" s="219"/>
      <c r="AO510" s="214"/>
      <c r="AP510" s="214"/>
      <c r="AQ510" s="214"/>
      <c r="AR510" s="214"/>
      <c r="AS510" s="219"/>
      <c r="AT510" s="219"/>
      <c r="AU510" s="219"/>
      <c r="AV510" s="214"/>
      <c r="AW510" s="214"/>
      <c r="AX510" s="215">
        <v>13.46</v>
      </c>
      <c r="AY510" s="215">
        <v>16150</v>
      </c>
      <c r="AZ510" s="47">
        <f t="shared" si="260"/>
        <v>16150</v>
      </c>
      <c r="BA510" s="47" t="str">
        <f t="shared" si="261"/>
        <v>60 YR</v>
      </c>
      <c r="BB510" s="43">
        <f t="shared" si="276"/>
        <v>6</v>
      </c>
      <c r="BC510" s="43" t="str">
        <f t="shared" si="262"/>
        <v>04:29:10</v>
      </c>
      <c r="BD510" s="43">
        <f t="shared" si="263"/>
        <v>175</v>
      </c>
      <c r="BE510" s="48">
        <f t="shared" si="264"/>
        <v>-62.8</v>
      </c>
      <c r="BF510" s="49">
        <f t="shared" si="265"/>
        <v>172.60000000000002</v>
      </c>
      <c r="BG510" s="43" t="str">
        <f t="shared" si="266"/>
        <v>EMILIA PATTERSON</v>
      </c>
      <c r="BH510" s="43" t="str">
        <f t="shared" si="267"/>
        <v>EMILIA PATTERSON - PROFETA</v>
      </c>
      <c r="BI510" s="43" t="str">
        <f>VLOOKUP(BG510,Equipos!$A$2:$B$105,2,0)</f>
        <v>RINCONADA A</v>
      </c>
      <c r="BJ510" s="43" t="str">
        <f t="shared" si="268"/>
        <v>03:26:22</v>
      </c>
      <c r="BK510" s="43" t="e">
        <f>VLOOKUP(BG510,'Base Jinetes FEI'!$M$5:$N$341,2,0)</f>
        <v>#N/A</v>
      </c>
      <c r="BL510" s="43" t="e">
        <f>VLOOKUP(BG510,'Base Jinetes FEI'!$M$5:$O$341,3,0)</f>
        <v>#N/A</v>
      </c>
      <c r="BN510" s="43">
        <f t="shared" si="269"/>
        <v>1</v>
      </c>
      <c r="BO510" s="43">
        <v>510</v>
      </c>
    </row>
    <row r="511" spans="1:67" ht="14.4" x14ac:dyDescent="0.3">
      <c r="A511" s="43" t="str">
        <f t="shared" ref="A511:C511" si="284">A510</f>
        <v>EL CUADRO 19 II</v>
      </c>
      <c r="B511" s="43" t="str">
        <f t="shared" si="284"/>
        <v>NAC</v>
      </c>
      <c r="C511" s="43">
        <f t="shared" si="284"/>
        <v>60</v>
      </c>
      <c r="D511" s="43">
        <v>60.4</v>
      </c>
      <c r="E511" s="43" t="s">
        <v>52</v>
      </c>
      <c r="F511" s="213" t="s">
        <v>109</v>
      </c>
      <c r="G511" s="214" t="s">
        <v>105</v>
      </c>
      <c r="H511" s="215" t="s">
        <v>96</v>
      </c>
      <c r="I511" s="215" t="s">
        <v>96</v>
      </c>
      <c r="J511" s="214"/>
      <c r="K511" s="216" t="s">
        <v>164</v>
      </c>
      <c r="L511" s="214" t="s">
        <v>116</v>
      </c>
      <c r="M511" s="214"/>
      <c r="N511" s="218" t="s">
        <v>317</v>
      </c>
      <c r="O511" s="215"/>
      <c r="P511" s="215" t="s">
        <v>96</v>
      </c>
      <c r="Q511" s="215"/>
      <c r="R511" s="215" t="s">
        <v>96</v>
      </c>
      <c r="S511" s="214" t="s">
        <v>97</v>
      </c>
      <c r="T511" s="215" t="s">
        <v>96</v>
      </c>
      <c r="U511" s="215" t="s">
        <v>911</v>
      </c>
      <c r="V511" s="215" t="s">
        <v>5707</v>
      </c>
      <c r="W511" s="215" t="s">
        <v>5708</v>
      </c>
      <c r="X511" s="219" t="s">
        <v>926</v>
      </c>
      <c r="Y511" s="219" t="s">
        <v>2797</v>
      </c>
      <c r="Z511" s="219" t="s">
        <v>2397</v>
      </c>
      <c r="AA511" s="214"/>
      <c r="AB511" s="214" t="s">
        <v>5709</v>
      </c>
      <c r="AC511" s="214" t="s">
        <v>5710</v>
      </c>
      <c r="AD511" s="214" t="s">
        <v>5711</v>
      </c>
      <c r="AE511" s="219" t="s">
        <v>537</v>
      </c>
      <c r="AF511" s="219" t="s">
        <v>607</v>
      </c>
      <c r="AG511" s="219" t="s">
        <v>5712</v>
      </c>
      <c r="AH511" s="214" t="s">
        <v>266</v>
      </c>
      <c r="AI511" s="214"/>
      <c r="AJ511" s="214"/>
      <c r="AK511" s="214"/>
      <c r="AL511" s="219"/>
      <c r="AM511" s="219"/>
      <c r="AN511" s="219"/>
      <c r="AO511" s="214"/>
      <c r="AP511" s="214"/>
      <c r="AQ511" s="214"/>
      <c r="AR511" s="214"/>
      <c r="AS511" s="219"/>
      <c r="AT511" s="219"/>
      <c r="AU511" s="219"/>
      <c r="AV511" s="214"/>
      <c r="AW511" s="214"/>
      <c r="AX511" s="215">
        <v>16.61</v>
      </c>
      <c r="AY511" s="215">
        <v>13093</v>
      </c>
      <c r="AZ511" s="47" t="str">
        <f t="shared" si="260"/>
        <v>NA</v>
      </c>
      <c r="BA511" s="47" t="str">
        <f t="shared" si="261"/>
        <v>60 YR</v>
      </c>
      <c r="BB511" s="43" t="str">
        <f t="shared" si="276"/>
        <v>NA</v>
      </c>
      <c r="BC511" s="43" t="str">
        <f t="shared" si="262"/>
        <v>NA</v>
      </c>
      <c r="BD511" s="43">
        <f t="shared" si="263"/>
        <v>0</v>
      </c>
      <c r="BE511" s="48" t="e">
        <f t="shared" si="264"/>
        <v>#VALUE!</v>
      </c>
      <c r="BF511" s="49">
        <f t="shared" si="265"/>
        <v>0</v>
      </c>
      <c r="BG511" s="43" t="str">
        <f t="shared" si="266"/>
        <v>FLORENCIA HIRMAS VALDERRAMA</v>
      </c>
      <c r="BH511" s="43" t="str">
        <f t="shared" si="267"/>
        <v>FLORENCIA HIRMAS VALDERRAMA - NAHLA</v>
      </c>
      <c r="BI511" s="43" t="e">
        <f>VLOOKUP(BG511,Equipos!$A$2:$B$105,2,0)</f>
        <v>#N/A</v>
      </c>
      <c r="BJ511" s="43" t="str">
        <f t="shared" si="268"/>
        <v>03:26:22</v>
      </c>
      <c r="BK511" s="43" t="e">
        <f>VLOOKUP(BG511,'Base Jinetes FEI'!$M$5:$N$341,2,0)</f>
        <v>#N/A</v>
      </c>
      <c r="BL511" s="43" t="e">
        <f>VLOOKUP(BG511,'Base Jinetes FEI'!$M$5:$O$341,3,0)</f>
        <v>#N/A</v>
      </c>
      <c r="BN511" s="43">
        <f t="shared" si="269"/>
        <v>0</v>
      </c>
      <c r="BO511" s="43">
        <v>511</v>
      </c>
    </row>
    <row r="512" spans="1:67" ht="14.4" x14ac:dyDescent="0.3">
      <c r="A512" s="43" t="str">
        <f t="shared" ref="A512:C512" si="285">A511</f>
        <v>EL CUADRO 19 II</v>
      </c>
      <c r="B512" s="43" t="str">
        <f t="shared" si="285"/>
        <v>NAC</v>
      </c>
      <c r="C512" s="43">
        <f t="shared" si="285"/>
        <v>60</v>
      </c>
      <c r="D512" s="43">
        <v>60.4</v>
      </c>
      <c r="E512" s="43" t="s">
        <v>52</v>
      </c>
      <c r="F512" s="213" t="s">
        <v>110</v>
      </c>
      <c r="G512" s="214" t="s">
        <v>105</v>
      </c>
      <c r="H512" s="215" t="s">
        <v>96</v>
      </c>
      <c r="I512" s="215" t="s">
        <v>96</v>
      </c>
      <c r="J512" s="214"/>
      <c r="K512" s="216" t="s">
        <v>138</v>
      </c>
      <c r="L512" s="214" t="s">
        <v>3832</v>
      </c>
      <c r="M512" s="214"/>
      <c r="N512" s="218" t="s">
        <v>3833</v>
      </c>
      <c r="O512" s="215"/>
      <c r="P512" s="215" t="s">
        <v>96</v>
      </c>
      <c r="Q512" s="215"/>
      <c r="R512" s="215" t="s">
        <v>96</v>
      </c>
      <c r="S512" s="214" t="s">
        <v>97</v>
      </c>
      <c r="T512" s="215" t="s">
        <v>96</v>
      </c>
      <c r="U512" s="215" t="s">
        <v>911</v>
      </c>
      <c r="V512" s="215" t="s">
        <v>5713</v>
      </c>
      <c r="W512" s="215" t="s">
        <v>5714</v>
      </c>
      <c r="X512" s="219" t="s">
        <v>285</v>
      </c>
      <c r="Y512" s="219" t="s">
        <v>2628</v>
      </c>
      <c r="Z512" s="219" t="s">
        <v>5715</v>
      </c>
      <c r="AA512" s="214"/>
      <c r="AB512" s="214" t="s">
        <v>5716</v>
      </c>
      <c r="AC512" s="214" t="s">
        <v>5717</v>
      </c>
      <c r="AD512" s="214" t="s">
        <v>3813</v>
      </c>
      <c r="AE512" s="219" t="s">
        <v>5718</v>
      </c>
      <c r="AF512" s="219" t="s">
        <v>4341</v>
      </c>
      <c r="AG512" s="219" t="s">
        <v>5719</v>
      </c>
      <c r="AH512" s="214" t="s">
        <v>272</v>
      </c>
      <c r="AI512" s="214"/>
      <c r="AJ512" s="214"/>
      <c r="AK512" s="214"/>
      <c r="AL512" s="219"/>
      <c r="AM512" s="219"/>
      <c r="AN512" s="219"/>
      <c r="AO512" s="214"/>
      <c r="AP512" s="214"/>
      <c r="AQ512" s="214"/>
      <c r="AR512" s="214"/>
      <c r="AS512" s="219"/>
      <c r="AT512" s="219"/>
      <c r="AU512" s="219"/>
      <c r="AV512" s="214"/>
      <c r="AW512" s="214"/>
      <c r="AX512" s="215">
        <v>14.77</v>
      </c>
      <c r="AY512" s="215">
        <v>14718</v>
      </c>
      <c r="AZ512" s="47" t="str">
        <f t="shared" si="260"/>
        <v>NA</v>
      </c>
      <c r="BA512" s="47" t="str">
        <f t="shared" si="261"/>
        <v>60 YR</v>
      </c>
      <c r="BB512" s="43" t="str">
        <f t="shared" si="276"/>
        <v>NA</v>
      </c>
      <c r="BC512" s="43" t="str">
        <f t="shared" si="262"/>
        <v>NA</v>
      </c>
      <c r="BD512" s="43">
        <f t="shared" si="263"/>
        <v>0</v>
      </c>
      <c r="BE512" s="48" t="e">
        <f t="shared" si="264"/>
        <v>#VALUE!</v>
      </c>
      <c r="BF512" s="49">
        <f t="shared" si="265"/>
        <v>0</v>
      </c>
      <c r="BG512" s="43" t="str">
        <f t="shared" si="266"/>
        <v>CRISTOBAL ROJAS</v>
      </c>
      <c r="BH512" s="43" t="str">
        <f t="shared" si="267"/>
        <v>CRISTOBAL ROJAS - RANQUILCO FARUK</v>
      </c>
      <c r="BI512" s="43" t="e">
        <f>VLOOKUP(BG512,Equipos!$A$2:$B$105,2,0)</f>
        <v>#N/A</v>
      </c>
      <c r="BJ512" s="43" t="str">
        <f t="shared" si="268"/>
        <v>03:26:22</v>
      </c>
      <c r="BK512" s="43" t="e">
        <f>VLOOKUP(BG512,'Base Jinetes FEI'!$M$5:$N$341,2,0)</f>
        <v>#N/A</v>
      </c>
      <c r="BL512" s="43" t="e">
        <f>VLOOKUP(BG512,'Base Jinetes FEI'!$M$5:$O$341,3,0)</f>
        <v>#N/A</v>
      </c>
      <c r="BN512" s="43">
        <f t="shared" si="269"/>
        <v>0</v>
      </c>
      <c r="BO512" s="43">
        <v>512</v>
      </c>
    </row>
    <row r="513" spans="1:67" ht="14.4" customHeight="1" x14ac:dyDescent="0.3">
      <c r="A513" s="43" t="str">
        <f t="shared" ref="A513:B513" si="286">A512</f>
        <v>EL CUADRO 19 II</v>
      </c>
      <c r="B513" s="43" t="str">
        <f t="shared" si="286"/>
        <v>NAC</v>
      </c>
      <c r="C513" s="43">
        <v>40</v>
      </c>
      <c r="D513" s="43">
        <v>39.700000000000003</v>
      </c>
      <c r="E513" s="43" t="s">
        <v>51</v>
      </c>
      <c r="F513" s="220" t="s">
        <v>106</v>
      </c>
      <c r="G513" s="221" t="s">
        <v>95</v>
      </c>
      <c r="H513" s="222" t="s">
        <v>96</v>
      </c>
      <c r="I513" s="222" t="s">
        <v>96</v>
      </c>
      <c r="J513" s="221" t="s">
        <v>4005</v>
      </c>
      <c r="K513" s="223" t="s">
        <v>1026</v>
      </c>
      <c r="L513" s="221" t="s">
        <v>5720</v>
      </c>
      <c r="M513" s="221" t="s">
        <v>96</v>
      </c>
      <c r="N513" s="225" t="s">
        <v>5721</v>
      </c>
      <c r="O513" s="222"/>
      <c r="P513" s="222" t="s">
        <v>96</v>
      </c>
      <c r="Q513" s="222"/>
      <c r="R513" s="222" t="s">
        <v>96</v>
      </c>
      <c r="S513" s="221" t="s">
        <v>97</v>
      </c>
      <c r="T513" s="222" t="s">
        <v>96</v>
      </c>
      <c r="U513" s="222" t="s">
        <v>745</v>
      </c>
      <c r="V513" s="222" t="s">
        <v>5722</v>
      </c>
      <c r="W513" s="222" t="s">
        <v>5723</v>
      </c>
      <c r="X513" s="226" t="s">
        <v>3625</v>
      </c>
      <c r="Y513" s="226" t="s">
        <v>767</v>
      </c>
      <c r="Z513" s="226" t="s">
        <v>5295</v>
      </c>
      <c r="AA513" s="221"/>
      <c r="AB513" s="221" t="s">
        <v>5724</v>
      </c>
      <c r="AC513" s="221" t="s">
        <v>5725</v>
      </c>
      <c r="AD513" s="221" t="s">
        <v>5726</v>
      </c>
      <c r="AE513" s="226" t="s">
        <v>3514</v>
      </c>
      <c r="AF513" s="226" t="s">
        <v>4757</v>
      </c>
      <c r="AG513" s="226" t="s">
        <v>929</v>
      </c>
      <c r="AH513" s="221"/>
      <c r="AI513" s="221"/>
      <c r="AJ513" s="221"/>
      <c r="AK513" s="221"/>
      <c r="AL513" s="226"/>
      <c r="AM513" s="226"/>
      <c r="AN513" s="226"/>
      <c r="AO513" s="221"/>
      <c r="AP513" s="221"/>
      <c r="AQ513" s="221"/>
      <c r="AR513" s="221"/>
      <c r="AS513" s="226"/>
      <c r="AT513" s="226"/>
      <c r="AU513" s="226"/>
      <c r="AV513" s="221"/>
      <c r="AW513" s="221"/>
      <c r="AX513" s="222">
        <v>19.22</v>
      </c>
      <c r="AY513" s="222">
        <v>7437</v>
      </c>
      <c r="AZ513" s="47">
        <f t="shared" si="260"/>
        <v>7437</v>
      </c>
      <c r="BA513" s="47" t="str">
        <f t="shared" si="261"/>
        <v>40 AD</v>
      </c>
      <c r="BB513" s="43">
        <f>IF(G513="R",RANK(AZ513,$AZ$513:$AZ$536,1), "NA")</f>
        <v>1</v>
      </c>
      <c r="BC513" s="43" t="str">
        <f t="shared" si="262"/>
        <v>02:03:57</v>
      </c>
      <c r="BD513" s="43">
        <f t="shared" si="263"/>
        <v>200</v>
      </c>
      <c r="BE513" s="48">
        <f t="shared" si="264"/>
        <v>0</v>
      </c>
      <c r="BF513" s="49">
        <f t="shared" si="265"/>
        <v>239.7</v>
      </c>
      <c r="BG513" s="43" t="str">
        <f t="shared" si="266"/>
        <v>RENI  MULLER KNOOP</v>
      </c>
      <c r="BH513" s="43" t="str">
        <f t="shared" si="267"/>
        <v>RENI  MULLER KNOOP - CIROMAGNUM</v>
      </c>
      <c r="BI513" s="43" t="e">
        <f>VLOOKUP(BG513,Equipos!$A$2:$B$105,2,0)</f>
        <v>#N/A</v>
      </c>
      <c r="BJ513" s="43" t="str">
        <f t="shared" si="268"/>
        <v>02:03:57</v>
      </c>
      <c r="BK513" s="43" t="e">
        <f>VLOOKUP(BG513,'Base Jinetes FEI'!$M$5:$N$341,2,0)</f>
        <v>#N/A</v>
      </c>
      <c r="BL513" s="43" t="e">
        <f>VLOOKUP(BG513,'Base Jinetes FEI'!$M$5:$O$341,3,0)</f>
        <v>#N/A</v>
      </c>
      <c r="BN513" s="43">
        <f t="shared" si="269"/>
        <v>1</v>
      </c>
      <c r="BO513" s="43">
        <v>513</v>
      </c>
    </row>
    <row r="514" spans="1:67" ht="14.4" customHeight="1" x14ac:dyDescent="0.3">
      <c r="A514" s="43" t="str">
        <f t="shared" ref="A514:C514" si="287">A513</f>
        <v>EL CUADRO 19 II</v>
      </c>
      <c r="B514" s="43" t="str">
        <f t="shared" si="287"/>
        <v>NAC</v>
      </c>
      <c r="C514" s="43">
        <f t="shared" si="287"/>
        <v>40</v>
      </c>
      <c r="D514" s="43">
        <v>39.700000000000003</v>
      </c>
      <c r="E514" s="43" t="str">
        <f t="shared" ref="E514" si="288">E513</f>
        <v>AD</v>
      </c>
      <c r="F514" s="220" t="s">
        <v>107</v>
      </c>
      <c r="G514" s="221" t="s">
        <v>95</v>
      </c>
      <c r="H514" s="222" t="s">
        <v>96</v>
      </c>
      <c r="I514" s="222" t="s">
        <v>96</v>
      </c>
      <c r="J514" s="221" t="s">
        <v>1849</v>
      </c>
      <c r="K514" s="224" t="s">
        <v>1050</v>
      </c>
      <c r="L514" s="221" t="s">
        <v>362</v>
      </c>
      <c r="M514" s="221" t="s">
        <v>274</v>
      </c>
      <c r="N514" s="225" t="s">
        <v>760</v>
      </c>
      <c r="O514" s="222"/>
      <c r="P514" s="222" t="s">
        <v>96</v>
      </c>
      <c r="Q514" s="222"/>
      <c r="R514" s="222" t="s">
        <v>96</v>
      </c>
      <c r="S514" s="221" t="s">
        <v>97</v>
      </c>
      <c r="T514" s="222" t="s">
        <v>96</v>
      </c>
      <c r="U514" s="222" t="s">
        <v>745</v>
      </c>
      <c r="V514" s="222" t="s">
        <v>5727</v>
      </c>
      <c r="W514" s="222" t="s">
        <v>5728</v>
      </c>
      <c r="X514" s="226" t="s">
        <v>768</v>
      </c>
      <c r="Y514" s="226" t="s">
        <v>3509</v>
      </c>
      <c r="Z514" s="226" t="s">
        <v>5729</v>
      </c>
      <c r="AA514" s="221"/>
      <c r="AB514" s="221" t="s">
        <v>5730</v>
      </c>
      <c r="AC514" s="221" t="s">
        <v>5731</v>
      </c>
      <c r="AD514" s="221" t="s">
        <v>2773</v>
      </c>
      <c r="AE514" s="226" t="s">
        <v>889</v>
      </c>
      <c r="AF514" s="226" t="s">
        <v>4277</v>
      </c>
      <c r="AG514" s="226" t="s">
        <v>4819</v>
      </c>
      <c r="AH514" s="221"/>
      <c r="AI514" s="221"/>
      <c r="AJ514" s="221"/>
      <c r="AK514" s="221"/>
      <c r="AL514" s="226"/>
      <c r="AM514" s="226"/>
      <c r="AN514" s="226"/>
      <c r="AO514" s="221"/>
      <c r="AP514" s="221"/>
      <c r="AQ514" s="221"/>
      <c r="AR514" s="221"/>
      <c r="AS514" s="226"/>
      <c r="AT514" s="226"/>
      <c r="AU514" s="226"/>
      <c r="AV514" s="221"/>
      <c r="AW514" s="221"/>
      <c r="AX514" s="222">
        <v>19.059999999999999</v>
      </c>
      <c r="AY514" s="222">
        <v>7498</v>
      </c>
      <c r="AZ514" s="47">
        <f t="shared" si="260"/>
        <v>7498</v>
      </c>
      <c r="BA514" s="47" t="str">
        <f t="shared" si="261"/>
        <v>40 AD</v>
      </c>
      <c r="BB514" s="43">
        <f t="shared" ref="BB514:BB536" si="289">IF(G514="R",RANK(AZ514,$AZ$513:$AZ$536,1), "NA")</f>
        <v>2</v>
      </c>
      <c r="BC514" s="43" t="str">
        <f t="shared" si="262"/>
        <v>02:04:58</v>
      </c>
      <c r="BD514" s="43">
        <f t="shared" si="263"/>
        <v>195</v>
      </c>
      <c r="BE514" s="48">
        <f t="shared" si="264"/>
        <v>-1.0166666666666666</v>
      </c>
      <c r="BF514" s="49">
        <f t="shared" si="265"/>
        <v>233.68333333333331</v>
      </c>
      <c r="BG514" s="43" t="str">
        <f t="shared" si="266"/>
        <v>MARIA IGNACIA SAT YABER</v>
      </c>
      <c r="BH514" s="43" t="str">
        <f t="shared" si="267"/>
        <v>MARIA IGNACIA SAT YABER - COPIHUE</v>
      </c>
      <c r="BI514" s="43" t="str">
        <f>VLOOKUP(BG514,Equipos!$A$2:$B$105,2,0)</f>
        <v>RINCONADA B</v>
      </c>
      <c r="BJ514" s="43" t="str">
        <f t="shared" si="268"/>
        <v>02:03:57</v>
      </c>
      <c r="BK514" s="43" t="e">
        <f>VLOOKUP(BG514,'Base Jinetes FEI'!$M$5:$N$341,2,0)</f>
        <v>#N/A</v>
      </c>
      <c r="BL514" s="43" t="e">
        <f>VLOOKUP(BG514,'Base Jinetes FEI'!$M$5:$O$341,3,0)</f>
        <v>#N/A</v>
      </c>
      <c r="BN514" s="43">
        <f t="shared" si="269"/>
        <v>1</v>
      </c>
      <c r="BO514" s="43">
        <v>514</v>
      </c>
    </row>
    <row r="515" spans="1:67" ht="14.4" customHeight="1" x14ac:dyDescent="0.3">
      <c r="A515" s="43" t="str">
        <f t="shared" ref="A515:C515" si="290">A514</f>
        <v>EL CUADRO 19 II</v>
      </c>
      <c r="B515" s="43" t="str">
        <f t="shared" si="290"/>
        <v>NAC</v>
      </c>
      <c r="C515" s="43">
        <f t="shared" si="290"/>
        <v>40</v>
      </c>
      <c r="D515" s="43">
        <v>39.700000000000003</v>
      </c>
      <c r="E515" s="43" t="str">
        <f t="shared" ref="E515" si="291">E514</f>
        <v>AD</v>
      </c>
      <c r="F515" s="220" t="s">
        <v>109</v>
      </c>
      <c r="G515" s="221" t="s">
        <v>95</v>
      </c>
      <c r="H515" s="222" t="s">
        <v>96</v>
      </c>
      <c r="I515" s="222" t="s">
        <v>96</v>
      </c>
      <c r="J515" s="221"/>
      <c r="K515" s="223" t="s">
        <v>170</v>
      </c>
      <c r="L515" s="221" t="s">
        <v>1605</v>
      </c>
      <c r="M515" s="221"/>
      <c r="N515" s="225" t="s">
        <v>5732</v>
      </c>
      <c r="O515" s="222"/>
      <c r="P515" s="222" t="s">
        <v>96</v>
      </c>
      <c r="Q515" s="222"/>
      <c r="R515" s="222" t="s">
        <v>96</v>
      </c>
      <c r="S515" s="221" t="s">
        <v>97</v>
      </c>
      <c r="T515" s="222" t="s">
        <v>96</v>
      </c>
      <c r="U515" s="222" t="s">
        <v>745</v>
      </c>
      <c r="V515" s="222" t="s">
        <v>1747</v>
      </c>
      <c r="W515" s="222" t="s">
        <v>5733</v>
      </c>
      <c r="X515" s="226" t="s">
        <v>877</v>
      </c>
      <c r="Y515" s="226" t="s">
        <v>844</v>
      </c>
      <c r="Z515" s="226" t="s">
        <v>5734</v>
      </c>
      <c r="AA515" s="221"/>
      <c r="AB515" s="221" t="s">
        <v>5735</v>
      </c>
      <c r="AC515" s="221" t="s">
        <v>5736</v>
      </c>
      <c r="AD515" s="221" t="s">
        <v>5737</v>
      </c>
      <c r="AE515" s="226" t="s">
        <v>884</v>
      </c>
      <c r="AF515" s="226" t="s">
        <v>2839</v>
      </c>
      <c r="AG515" s="226" t="s">
        <v>5738</v>
      </c>
      <c r="AH515" s="221"/>
      <c r="AI515" s="221"/>
      <c r="AJ515" s="221"/>
      <c r="AK515" s="221"/>
      <c r="AL515" s="226"/>
      <c r="AM515" s="226"/>
      <c r="AN515" s="226"/>
      <c r="AO515" s="221"/>
      <c r="AP515" s="221"/>
      <c r="AQ515" s="221"/>
      <c r="AR515" s="221"/>
      <c r="AS515" s="226"/>
      <c r="AT515" s="226"/>
      <c r="AU515" s="226"/>
      <c r="AV515" s="221"/>
      <c r="AW515" s="221"/>
      <c r="AX515" s="222">
        <v>18.46</v>
      </c>
      <c r="AY515" s="222">
        <v>7744</v>
      </c>
      <c r="AZ515" s="47">
        <f t="shared" si="260"/>
        <v>7744</v>
      </c>
      <c r="BA515" s="47" t="str">
        <f t="shared" si="261"/>
        <v>40 AD</v>
      </c>
      <c r="BB515" s="43">
        <f t="shared" si="289"/>
        <v>3</v>
      </c>
      <c r="BC515" s="43" t="str">
        <f t="shared" si="262"/>
        <v>02:09:04</v>
      </c>
      <c r="BD515" s="43">
        <f t="shared" si="263"/>
        <v>190</v>
      </c>
      <c r="BE515" s="48">
        <f t="shared" si="264"/>
        <v>-5.1166666666666663</v>
      </c>
      <c r="BF515" s="49">
        <f t="shared" si="265"/>
        <v>224.58333333333331</v>
      </c>
      <c r="BG515" s="43" t="str">
        <f t="shared" si="266"/>
        <v>MATIAS ALONSO ASCUY</v>
      </c>
      <c r="BH515" s="43" t="str">
        <f t="shared" si="267"/>
        <v>MATIAS ALONSO ASCUY - SI PILILO</v>
      </c>
      <c r="BI515" s="43" t="str">
        <f>VLOOKUP(BG515,Equipos!$A$2:$B$105,2,0)</f>
        <v>SANDEK 1</v>
      </c>
      <c r="BJ515" s="43" t="str">
        <f t="shared" si="268"/>
        <v>02:03:57</v>
      </c>
      <c r="BK515" s="43" t="e">
        <f>VLOOKUP(BG515,'Base Jinetes FEI'!$M$5:$N$341,2,0)</f>
        <v>#N/A</v>
      </c>
      <c r="BL515" s="43" t="e">
        <f>VLOOKUP(BG515,'Base Jinetes FEI'!$M$5:$O$341,3,0)</f>
        <v>#N/A</v>
      </c>
      <c r="BN515" s="43">
        <f t="shared" si="269"/>
        <v>1</v>
      </c>
      <c r="BO515" s="43">
        <v>515</v>
      </c>
    </row>
    <row r="516" spans="1:67" ht="14.4" customHeight="1" x14ac:dyDescent="0.3">
      <c r="A516" s="43" t="str">
        <f t="shared" ref="A516:C516" si="292">A515</f>
        <v>EL CUADRO 19 II</v>
      </c>
      <c r="B516" s="43" t="str">
        <f t="shared" si="292"/>
        <v>NAC</v>
      </c>
      <c r="C516" s="43">
        <f t="shared" si="292"/>
        <v>40</v>
      </c>
      <c r="D516" s="43">
        <v>39.700000000000003</v>
      </c>
      <c r="E516" s="43" t="str">
        <f t="shared" ref="E516" si="293">E515</f>
        <v>AD</v>
      </c>
      <c r="F516" s="220" t="s">
        <v>110</v>
      </c>
      <c r="G516" s="221" t="s">
        <v>95</v>
      </c>
      <c r="H516" s="222" t="s">
        <v>96</v>
      </c>
      <c r="I516" s="222" t="s">
        <v>96</v>
      </c>
      <c r="J516" s="221"/>
      <c r="K516" s="223" t="s">
        <v>434</v>
      </c>
      <c r="L516" s="221" t="s">
        <v>435</v>
      </c>
      <c r="M516" s="221" t="s">
        <v>160</v>
      </c>
      <c r="N516" s="225" t="s">
        <v>66</v>
      </c>
      <c r="O516" s="222"/>
      <c r="P516" s="222" t="s">
        <v>96</v>
      </c>
      <c r="Q516" s="222"/>
      <c r="R516" s="222" t="s">
        <v>96</v>
      </c>
      <c r="S516" s="221" t="s">
        <v>97</v>
      </c>
      <c r="T516" s="222" t="s">
        <v>96</v>
      </c>
      <c r="U516" s="222" t="s">
        <v>745</v>
      </c>
      <c r="V516" s="222" t="s">
        <v>5739</v>
      </c>
      <c r="W516" s="222" t="s">
        <v>5740</v>
      </c>
      <c r="X516" s="226" t="s">
        <v>811</v>
      </c>
      <c r="Y516" s="226" t="s">
        <v>1300</v>
      </c>
      <c r="Z516" s="226" t="s">
        <v>5741</v>
      </c>
      <c r="AA516" s="221"/>
      <c r="AB516" s="221" t="s">
        <v>5742</v>
      </c>
      <c r="AC516" s="221" t="s">
        <v>3886</v>
      </c>
      <c r="AD516" s="221" t="s">
        <v>5743</v>
      </c>
      <c r="AE516" s="226" t="s">
        <v>258</v>
      </c>
      <c r="AF516" s="226" t="s">
        <v>584</v>
      </c>
      <c r="AG516" s="226" t="s">
        <v>5744</v>
      </c>
      <c r="AH516" s="221"/>
      <c r="AI516" s="221"/>
      <c r="AJ516" s="221"/>
      <c r="AK516" s="221"/>
      <c r="AL516" s="226"/>
      <c r="AM516" s="226"/>
      <c r="AN516" s="226"/>
      <c r="AO516" s="221"/>
      <c r="AP516" s="221"/>
      <c r="AQ516" s="221"/>
      <c r="AR516" s="221"/>
      <c r="AS516" s="226"/>
      <c r="AT516" s="226"/>
      <c r="AU516" s="226"/>
      <c r="AV516" s="221"/>
      <c r="AW516" s="221"/>
      <c r="AX516" s="222">
        <v>15.67</v>
      </c>
      <c r="AY516" s="222">
        <v>9121</v>
      </c>
      <c r="AZ516" s="47">
        <f t="shared" si="260"/>
        <v>9121</v>
      </c>
      <c r="BA516" s="47" t="str">
        <f t="shared" si="261"/>
        <v>40 AD</v>
      </c>
      <c r="BB516" s="43">
        <f t="shared" si="289"/>
        <v>4</v>
      </c>
      <c r="BC516" s="43" t="str">
        <f t="shared" si="262"/>
        <v>02:32:01</v>
      </c>
      <c r="BD516" s="43">
        <f t="shared" si="263"/>
        <v>185</v>
      </c>
      <c r="BE516" s="48">
        <f t="shared" si="264"/>
        <v>-28.066666666666666</v>
      </c>
      <c r="BF516" s="49">
        <f t="shared" si="265"/>
        <v>196.63333333333333</v>
      </c>
      <c r="BG516" s="43" t="str">
        <f t="shared" si="266"/>
        <v>JUAN ALVARO GONZALEZ ASBUN</v>
      </c>
      <c r="BH516" s="43" t="str">
        <f t="shared" si="267"/>
        <v>JUAN ALVARO GONZALEZ ASBUN - ANCAR PERSEO</v>
      </c>
      <c r="BI516" s="43" t="str">
        <f>VLOOKUP(BG516,Equipos!$A$2:$B$105,2,0)</f>
        <v>EL SENDERO</v>
      </c>
      <c r="BJ516" s="43" t="str">
        <f t="shared" si="268"/>
        <v>02:03:57</v>
      </c>
      <c r="BK516" s="43" t="e">
        <f>VLOOKUP(BG516,'Base Jinetes FEI'!$M$5:$N$341,2,0)</f>
        <v>#N/A</v>
      </c>
      <c r="BL516" s="43" t="e">
        <f>VLOOKUP(BG516,'Base Jinetes FEI'!$M$5:$O$341,3,0)</f>
        <v>#N/A</v>
      </c>
      <c r="BN516" s="43">
        <f t="shared" si="269"/>
        <v>1</v>
      </c>
      <c r="BO516" s="43">
        <v>516</v>
      </c>
    </row>
    <row r="517" spans="1:67" ht="14.4" customHeight="1" x14ac:dyDescent="0.3">
      <c r="A517" s="43" t="str">
        <f t="shared" ref="A517:C517" si="294">A516</f>
        <v>EL CUADRO 19 II</v>
      </c>
      <c r="B517" s="43" t="str">
        <f t="shared" si="294"/>
        <v>NAC</v>
      </c>
      <c r="C517" s="43">
        <f t="shared" si="294"/>
        <v>40</v>
      </c>
      <c r="D517" s="43">
        <v>39.700000000000003</v>
      </c>
      <c r="E517" s="43" t="str">
        <f t="shared" ref="E517" si="295">E516</f>
        <v>AD</v>
      </c>
      <c r="F517" s="220" t="s">
        <v>117</v>
      </c>
      <c r="G517" s="221" t="s">
        <v>95</v>
      </c>
      <c r="H517" s="222" t="s">
        <v>96</v>
      </c>
      <c r="I517" s="222" t="s">
        <v>96</v>
      </c>
      <c r="J517" s="221"/>
      <c r="K517" s="223" t="s">
        <v>146</v>
      </c>
      <c r="L517" s="221" t="s">
        <v>218</v>
      </c>
      <c r="M517" s="221"/>
      <c r="N517" s="225" t="s">
        <v>3135</v>
      </c>
      <c r="O517" s="222"/>
      <c r="P517" s="222" t="s">
        <v>96</v>
      </c>
      <c r="Q517" s="222"/>
      <c r="R517" s="222" t="s">
        <v>96</v>
      </c>
      <c r="S517" s="221" t="s">
        <v>97</v>
      </c>
      <c r="T517" s="222" t="s">
        <v>96</v>
      </c>
      <c r="U517" s="222" t="s">
        <v>745</v>
      </c>
      <c r="V517" s="222" t="s">
        <v>5745</v>
      </c>
      <c r="W517" s="222" t="s">
        <v>5746</v>
      </c>
      <c r="X517" s="226" t="s">
        <v>793</v>
      </c>
      <c r="Y517" s="226" t="s">
        <v>3862</v>
      </c>
      <c r="Z517" s="226" t="s">
        <v>5747</v>
      </c>
      <c r="AA517" s="221"/>
      <c r="AB517" s="221" t="s">
        <v>5748</v>
      </c>
      <c r="AC517" s="221" t="s">
        <v>5749</v>
      </c>
      <c r="AD517" s="221" t="s">
        <v>5750</v>
      </c>
      <c r="AE517" s="226" t="s">
        <v>5081</v>
      </c>
      <c r="AF517" s="226" t="s">
        <v>2814</v>
      </c>
      <c r="AG517" s="226" t="s">
        <v>5751</v>
      </c>
      <c r="AH517" s="221"/>
      <c r="AI517" s="221"/>
      <c r="AJ517" s="221"/>
      <c r="AK517" s="221"/>
      <c r="AL517" s="226"/>
      <c r="AM517" s="226"/>
      <c r="AN517" s="226"/>
      <c r="AO517" s="221"/>
      <c r="AP517" s="221"/>
      <c r="AQ517" s="221"/>
      <c r="AR517" s="221"/>
      <c r="AS517" s="226"/>
      <c r="AT517" s="226"/>
      <c r="AU517" s="226"/>
      <c r="AV517" s="221"/>
      <c r="AW517" s="221"/>
      <c r="AX517" s="222">
        <v>15.25</v>
      </c>
      <c r="AY517" s="222">
        <v>9373</v>
      </c>
      <c r="AZ517" s="47">
        <f t="shared" si="260"/>
        <v>9373</v>
      </c>
      <c r="BA517" s="47" t="str">
        <f t="shared" si="261"/>
        <v>40 AD</v>
      </c>
      <c r="BB517" s="43">
        <f t="shared" si="289"/>
        <v>5</v>
      </c>
      <c r="BC517" s="43" t="str">
        <f t="shared" si="262"/>
        <v>02:36:13</v>
      </c>
      <c r="BD517" s="43">
        <f t="shared" si="263"/>
        <v>180</v>
      </c>
      <c r="BE517" s="48">
        <f t="shared" si="264"/>
        <v>-32.266666666666666</v>
      </c>
      <c r="BF517" s="49">
        <f t="shared" si="265"/>
        <v>187.43333333333334</v>
      </c>
      <c r="BG517" s="43" t="str">
        <f t="shared" si="266"/>
        <v>JAIME BARRIENTOS RAMIREZ</v>
      </c>
      <c r="BH517" s="43" t="str">
        <f t="shared" si="267"/>
        <v>JAIME BARRIENTOS RAMIREZ - COSACO</v>
      </c>
      <c r="BI517" s="43" t="e">
        <f>VLOOKUP(BG517,Equipos!$A$2:$B$105,2,0)</f>
        <v>#N/A</v>
      </c>
      <c r="BJ517" s="43" t="str">
        <f t="shared" si="268"/>
        <v>02:03:57</v>
      </c>
      <c r="BK517" s="43" t="e">
        <f>VLOOKUP(BG517,'Base Jinetes FEI'!$M$5:$N$341,2,0)</f>
        <v>#N/A</v>
      </c>
      <c r="BL517" s="43" t="e">
        <f>VLOOKUP(BG517,'Base Jinetes FEI'!$M$5:$O$341,3,0)</f>
        <v>#N/A</v>
      </c>
      <c r="BN517" s="43">
        <f t="shared" si="269"/>
        <v>1</v>
      </c>
      <c r="BO517" s="43">
        <v>517</v>
      </c>
    </row>
    <row r="518" spans="1:67" ht="14.4" customHeight="1" x14ac:dyDescent="0.3">
      <c r="A518" s="43" t="str">
        <f t="shared" ref="A518:C518" si="296">A517</f>
        <v>EL CUADRO 19 II</v>
      </c>
      <c r="B518" s="43" t="str">
        <f t="shared" si="296"/>
        <v>NAC</v>
      </c>
      <c r="C518" s="43">
        <f t="shared" si="296"/>
        <v>40</v>
      </c>
      <c r="D518" s="43">
        <v>39.700000000000003</v>
      </c>
      <c r="E518" s="43" t="str">
        <f t="shared" ref="E518" si="297">E517</f>
        <v>AD</v>
      </c>
      <c r="F518" s="220" t="s">
        <v>122</v>
      </c>
      <c r="G518" s="221" t="s">
        <v>95</v>
      </c>
      <c r="H518" s="222" t="s">
        <v>96</v>
      </c>
      <c r="I518" s="222" t="s">
        <v>96</v>
      </c>
      <c r="J518" s="221"/>
      <c r="K518" s="223" t="s">
        <v>4945</v>
      </c>
      <c r="L518" s="221" t="s">
        <v>4946</v>
      </c>
      <c r="M518" s="221"/>
      <c r="N518" s="225" t="s">
        <v>834</v>
      </c>
      <c r="O518" s="222"/>
      <c r="P518" s="222" t="s">
        <v>96</v>
      </c>
      <c r="Q518" s="222"/>
      <c r="R518" s="222" t="s">
        <v>96</v>
      </c>
      <c r="S518" s="221" t="s">
        <v>97</v>
      </c>
      <c r="T518" s="222" t="s">
        <v>96</v>
      </c>
      <c r="U518" s="222" t="s">
        <v>745</v>
      </c>
      <c r="V518" s="222" t="s">
        <v>5752</v>
      </c>
      <c r="W518" s="222" t="s">
        <v>3007</v>
      </c>
      <c r="X518" s="226" t="s">
        <v>4374</v>
      </c>
      <c r="Y518" s="226" t="s">
        <v>2692</v>
      </c>
      <c r="Z518" s="226" t="s">
        <v>5753</v>
      </c>
      <c r="AA518" s="221"/>
      <c r="AB518" s="221" t="s">
        <v>5754</v>
      </c>
      <c r="AC518" s="221" t="s">
        <v>5755</v>
      </c>
      <c r="AD518" s="221" t="s">
        <v>3689</v>
      </c>
      <c r="AE518" s="226" t="s">
        <v>4475</v>
      </c>
      <c r="AF518" s="226" t="s">
        <v>803</v>
      </c>
      <c r="AG518" s="226" t="s">
        <v>5756</v>
      </c>
      <c r="AH518" s="221"/>
      <c r="AI518" s="221"/>
      <c r="AJ518" s="221"/>
      <c r="AK518" s="221"/>
      <c r="AL518" s="226"/>
      <c r="AM518" s="226"/>
      <c r="AN518" s="226"/>
      <c r="AO518" s="221"/>
      <c r="AP518" s="221"/>
      <c r="AQ518" s="221"/>
      <c r="AR518" s="221"/>
      <c r="AS518" s="226"/>
      <c r="AT518" s="226"/>
      <c r="AU518" s="226"/>
      <c r="AV518" s="221"/>
      <c r="AW518" s="221"/>
      <c r="AX518" s="222">
        <v>14.56</v>
      </c>
      <c r="AY518" s="222">
        <v>9814</v>
      </c>
      <c r="AZ518" s="47">
        <f t="shared" si="260"/>
        <v>9814</v>
      </c>
      <c r="BA518" s="47" t="str">
        <f t="shared" si="261"/>
        <v>40 AD</v>
      </c>
      <c r="BB518" s="43">
        <f t="shared" si="289"/>
        <v>6</v>
      </c>
      <c r="BC518" s="43" t="str">
        <f t="shared" si="262"/>
        <v>02:43:34</v>
      </c>
      <c r="BD518" s="43">
        <f t="shared" si="263"/>
        <v>175</v>
      </c>
      <c r="BE518" s="48">
        <f t="shared" si="264"/>
        <v>-39.616666666666667</v>
      </c>
      <c r="BF518" s="49">
        <f t="shared" si="265"/>
        <v>175.08333333333331</v>
      </c>
      <c r="BG518" s="43" t="str">
        <f t="shared" si="266"/>
        <v xml:space="preserve">CAROLINA COX MUJICA </v>
      </c>
      <c r="BH518" s="43" t="str">
        <f t="shared" si="267"/>
        <v>CAROLINA COX MUJICA  - HELENA</v>
      </c>
      <c r="BI518" s="43" t="e">
        <f>VLOOKUP(BG518,Equipos!$A$2:$B$105,2,0)</f>
        <v>#N/A</v>
      </c>
      <c r="BJ518" s="43" t="str">
        <f t="shared" si="268"/>
        <v>02:03:57</v>
      </c>
      <c r="BK518" s="43" t="e">
        <f>VLOOKUP(BG518,'Base Jinetes FEI'!$M$5:$N$341,2,0)</f>
        <v>#N/A</v>
      </c>
      <c r="BL518" s="43" t="e">
        <f>VLOOKUP(BG518,'Base Jinetes FEI'!$M$5:$O$341,3,0)</f>
        <v>#N/A</v>
      </c>
      <c r="BN518" s="43">
        <f t="shared" si="269"/>
        <v>1</v>
      </c>
      <c r="BO518" s="43">
        <v>518</v>
      </c>
    </row>
    <row r="519" spans="1:67" ht="14.4" customHeight="1" x14ac:dyDescent="0.3">
      <c r="A519" s="43" t="str">
        <f t="shared" ref="A519:C519" si="298">A518</f>
        <v>EL CUADRO 19 II</v>
      </c>
      <c r="B519" s="43" t="str">
        <f t="shared" si="298"/>
        <v>NAC</v>
      </c>
      <c r="C519" s="43">
        <f t="shared" si="298"/>
        <v>40</v>
      </c>
      <c r="D519" s="43">
        <v>39.700000000000003</v>
      </c>
      <c r="E519" s="43" t="str">
        <f t="shared" ref="E519" si="299">E518</f>
        <v>AD</v>
      </c>
      <c r="F519" s="220" t="s">
        <v>123</v>
      </c>
      <c r="G519" s="221" t="s">
        <v>95</v>
      </c>
      <c r="H519" s="222" t="s">
        <v>96</v>
      </c>
      <c r="I519" s="222" t="s">
        <v>96</v>
      </c>
      <c r="J519" s="221"/>
      <c r="K519" s="223" t="s">
        <v>189</v>
      </c>
      <c r="L519" s="221" t="s">
        <v>4853</v>
      </c>
      <c r="M519" s="221"/>
      <c r="N519" s="225" t="s">
        <v>4854</v>
      </c>
      <c r="O519" s="222"/>
      <c r="P519" s="222" t="s">
        <v>96</v>
      </c>
      <c r="Q519" s="222"/>
      <c r="R519" s="222" t="s">
        <v>96</v>
      </c>
      <c r="S519" s="221" t="s">
        <v>97</v>
      </c>
      <c r="T519" s="222" t="s">
        <v>96</v>
      </c>
      <c r="U519" s="222" t="s">
        <v>745</v>
      </c>
      <c r="V519" s="222" t="s">
        <v>5757</v>
      </c>
      <c r="W519" s="222" t="s">
        <v>5758</v>
      </c>
      <c r="X519" s="226" t="s">
        <v>614</v>
      </c>
      <c r="Y519" s="226" t="s">
        <v>523</v>
      </c>
      <c r="Z519" s="226" t="s">
        <v>5759</v>
      </c>
      <c r="AA519" s="221"/>
      <c r="AB519" s="221" t="s">
        <v>5760</v>
      </c>
      <c r="AC519" s="221" t="s">
        <v>5761</v>
      </c>
      <c r="AD519" s="221" t="s">
        <v>5762</v>
      </c>
      <c r="AE519" s="226" t="s">
        <v>1107</v>
      </c>
      <c r="AF519" s="226" t="s">
        <v>797</v>
      </c>
      <c r="AG519" s="226" t="s">
        <v>5763</v>
      </c>
      <c r="AH519" s="221"/>
      <c r="AI519" s="221"/>
      <c r="AJ519" s="221"/>
      <c r="AK519" s="221"/>
      <c r="AL519" s="226"/>
      <c r="AM519" s="226"/>
      <c r="AN519" s="226"/>
      <c r="AO519" s="221"/>
      <c r="AP519" s="221"/>
      <c r="AQ519" s="221"/>
      <c r="AR519" s="221"/>
      <c r="AS519" s="226"/>
      <c r="AT519" s="226"/>
      <c r="AU519" s="226"/>
      <c r="AV519" s="221"/>
      <c r="AW519" s="221"/>
      <c r="AX519" s="222">
        <v>14.37</v>
      </c>
      <c r="AY519" s="222">
        <v>9945</v>
      </c>
      <c r="AZ519" s="47">
        <f t="shared" si="260"/>
        <v>9945</v>
      </c>
      <c r="BA519" s="47" t="str">
        <f t="shared" si="261"/>
        <v>40 AD</v>
      </c>
      <c r="BB519" s="43">
        <f t="shared" si="289"/>
        <v>8</v>
      </c>
      <c r="BC519" s="43" t="str">
        <f t="shared" si="262"/>
        <v>02:45:45</v>
      </c>
      <c r="BD519" s="43">
        <f t="shared" si="263"/>
        <v>165</v>
      </c>
      <c r="BE519" s="48">
        <f t="shared" si="264"/>
        <v>-41.8</v>
      </c>
      <c r="BF519" s="49">
        <f t="shared" si="265"/>
        <v>162.89999999999998</v>
      </c>
      <c r="BG519" s="43" t="str">
        <f t="shared" si="266"/>
        <v>ESTEBAN DE LA FUENTE ERNST</v>
      </c>
      <c r="BH519" s="43" t="str">
        <f t="shared" si="267"/>
        <v>ESTEBAN DE LA FUENTE ERNST - AKIFA</v>
      </c>
      <c r="BI519" s="43" t="e">
        <f>VLOOKUP(BG519,Equipos!$A$2:$B$105,2,0)</f>
        <v>#N/A</v>
      </c>
      <c r="BJ519" s="43" t="str">
        <f t="shared" si="268"/>
        <v>02:03:57</v>
      </c>
      <c r="BK519" s="43" t="e">
        <f>VLOOKUP(BG519,'Base Jinetes FEI'!$M$5:$N$341,2,0)</f>
        <v>#N/A</v>
      </c>
      <c r="BL519" s="43" t="e">
        <f>VLOOKUP(BG519,'Base Jinetes FEI'!$M$5:$O$341,3,0)</f>
        <v>#N/A</v>
      </c>
      <c r="BN519" s="43">
        <f t="shared" si="269"/>
        <v>1</v>
      </c>
      <c r="BO519" s="43">
        <v>519</v>
      </c>
    </row>
    <row r="520" spans="1:67" ht="14.4" customHeight="1" x14ac:dyDescent="0.3">
      <c r="A520" s="43" t="str">
        <f t="shared" ref="A520:C520" si="300">A519</f>
        <v>EL CUADRO 19 II</v>
      </c>
      <c r="B520" s="43" t="str">
        <f t="shared" si="300"/>
        <v>NAC</v>
      </c>
      <c r="C520" s="43">
        <f t="shared" si="300"/>
        <v>40</v>
      </c>
      <c r="D520" s="43">
        <v>39.700000000000003</v>
      </c>
      <c r="E520" s="43" t="str">
        <f t="shared" ref="E520" si="301">E519</f>
        <v>AD</v>
      </c>
      <c r="F520" s="220" t="s">
        <v>94</v>
      </c>
      <c r="G520" s="221" t="s">
        <v>95</v>
      </c>
      <c r="H520" s="222" t="s">
        <v>96</v>
      </c>
      <c r="I520" s="222" t="s">
        <v>96</v>
      </c>
      <c r="J520" s="221"/>
      <c r="K520" s="223" t="s">
        <v>3642</v>
      </c>
      <c r="L520" s="221" t="s">
        <v>3643</v>
      </c>
      <c r="M520" s="221"/>
      <c r="N520" s="225" t="s">
        <v>5764</v>
      </c>
      <c r="O520" s="222"/>
      <c r="P520" s="222" t="s">
        <v>96</v>
      </c>
      <c r="Q520" s="222"/>
      <c r="R520" s="222" t="s">
        <v>96</v>
      </c>
      <c r="S520" s="221" t="s">
        <v>97</v>
      </c>
      <c r="T520" s="222" t="s">
        <v>96</v>
      </c>
      <c r="U520" s="222" t="s">
        <v>745</v>
      </c>
      <c r="V520" s="222" t="s">
        <v>5765</v>
      </c>
      <c r="W520" s="222" t="s">
        <v>5766</v>
      </c>
      <c r="X520" s="226" t="s">
        <v>3942</v>
      </c>
      <c r="Y520" s="226" t="s">
        <v>1683</v>
      </c>
      <c r="Z520" s="226" t="s">
        <v>5767</v>
      </c>
      <c r="AA520" s="221"/>
      <c r="AB520" s="221" t="s">
        <v>5768</v>
      </c>
      <c r="AC520" s="221" t="s">
        <v>5769</v>
      </c>
      <c r="AD520" s="221" t="s">
        <v>1905</v>
      </c>
      <c r="AE520" s="226" t="s">
        <v>2725</v>
      </c>
      <c r="AF520" s="226" t="s">
        <v>5770</v>
      </c>
      <c r="AG520" s="226" t="s">
        <v>5771</v>
      </c>
      <c r="AH520" s="221"/>
      <c r="AI520" s="221"/>
      <c r="AJ520" s="221"/>
      <c r="AK520" s="221"/>
      <c r="AL520" s="226"/>
      <c r="AM520" s="226"/>
      <c r="AN520" s="226"/>
      <c r="AO520" s="221"/>
      <c r="AP520" s="221"/>
      <c r="AQ520" s="221"/>
      <c r="AR520" s="221"/>
      <c r="AS520" s="226"/>
      <c r="AT520" s="226"/>
      <c r="AU520" s="226"/>
      <c r="AV520" s="221"/>
      <c r="AW520" s="221"/>
      <c r="AX520" s="222">
        <v>14.34</v>
      </c>
      <c r="AY520" s="222">
        <v>9965</v>
      </c>
      <c r="AZ520" s="47">
        <f t="shared" si="260"/>
        <v>9965</v>
      </c>
      <c r="BA520" s="47" t="str">
        <f t="shared" si="261"/>
        <v>40 AD</v>
      </c>
      <c r="BB520" s="43">
        <f t="shared" si="289"/>
        <v>9</v>
      </c>
      <c r="BC520" s="43" t="str">
        <f t="shared" si="262"/>
        <v>02:46:05</v>
      </c>
      <c r="BD520" s="43">
        <f t="shared" si="263"/>
        <v>160</v>
      </c>
      <c r="BE520" s="48">
        <f t="shared" si="264"/>
        <v>-42.133333333333333</v>
      </c>
      <c r="BF520" s="49">
        <f t="shared" si="265"/>
        <v>157.56666666666666</v>
      </c>
      <c r="BG520" s="43" t="str">
        <f t="shared" si="266"/>
        <v>RENZO  ALVARADO BAHAMONDES</v>
      </c>
      <c r="BH520" s="43" t="str">
        <f t="shared" si="267"/>
        <v>RENZO  ALVARADO BAHAMONDES - TOBA BARTOLA</v>
      </c>
      <c r="BI520" s="43" t="str">
        <f>VLOOKUP(BG520,Equipos!$A$2:$B$105,2,0)</f>
        <v>TOBA ENDURANCE</v>
      </c>
      <c r="BJ520" s="43" t="str">
        <f t="shared" si="268"/>
        <v>02:03:57</v>
      </c>
      <c r="BK520" s="43" t="e">
        <f>VLOOKUP(BG520,'Base Jinetes FEI'!$M$5:$N$341,2,0)</f>
        <v>#N/A</v>
      </c>
      <c r="BL520" s="43" t="e">
        <f>VLOOKUP(BG520,'Base Jinetes FEI'!$M$5:$O$341,3,0)</f>
        <v>#N/A</v>
      </c>
      <c r="BN520" s="43">
        <f t="shared" si="269"/>
        <v>1</v>
      </c>
      <c r="BO520" s="43">
        <v>520</v>
      </c>
    </row>
    <row r="521" spans="1:67" ht="14.4" customHeight="1" x14ac:dyDescent="0.3">
      <c r="A521" s="43" t="str">
        <f t="shared" ref="A521:C521" si="302">A520</f>
        <v>EL CUADRO 19 II</v>
      </c>
      <c r="B521" s="43" t="str">
        <f t="shared" si="302"/>
        <v>NAC</v>
      </c>
      <c r="C521" s="43">
        <f t="shared" si="302"/>
        <v>40</v>
      </c>
      <c r="D521" s="43">
        <v>39.700000000000003</v>
      </c>
      <c r="E521" s="43" t="str">
        <f t="shared" ref="E521" si="303">E520</f>
        <v>AD</v>
      </c>
      <c r="F521" s="220" t="s">
        <v>125</v>
      </c>
      <c r="G521" s="221" t="s">
        <v>95</v>
      </c>
      <c r="H521" s="222" t="s">
        <v>96</v>
      </c>
      <c r="I521" s="222" t="s">
        <v>96</v>
      </c>
      <c r="J521" s="221"/>
      <c r="K521" s="223" t="s">
        <v>179</v>
      </c>
      <c r="L521" s="221" t="s">
        <v>2901</v>
      </c>
      <c r="M521" s="221"/>
      <c r="N521" s="225" t="s">
        <v>4912</v>
      </c>
      <c r="O521" s="222"/>
      <c r="P521" s="222" t="s">
        <v>96</v>
      </c>
      <c r="Q521" s="222"/>
      <c r="R521" s="222" t="s">
        <v>96</v>
      </c>
      <c r="S521" s="221" t="s">
        <v>97</v>
      </c>
      <c r="T521" s="222" t="s">
        <v>96</v>
      </c>
      <c r="U521" s="222" t="s">
        <v>745</v>
      </c>
      <c r="V521" s="222" t="s">
        <v>5772</v>
      </c>
      <c r="W521" s="222" t="s">
        <v>5773</v>
      </c>
      <c r="X521" s="226" t="s">
        <v>1158</v>
      </c>
      <c r="Y521" s="226" t="s">
        <v>5774</v>
      </c>
      <c r="Z521" s="226" t="s">
        <v>4975</v>
      </c>
      <c r="AA521" s="221"/>
      <c r="AB521" s="221" t="s">
        <v>5775</v>
      </c>
      <c r="AC521" s="221" t="s">
        <v>5776</v>
      </c>
      <c r="AD521" s="221" t="s">
        <v>5777</v>
      </c>
      <c r="AE521" s="226" t="s">
        <v>1667</v>
      </c>
      <c r="AF521" s="226" t="s">
        <v>5778</v>
      </c>
      <c r="AG521" s="226" t="s">
        <v>3420</v>
      </c>
      <c r="AH521" s="221"/>
      <c r="AI521" s="221"/>
      <c r="AJ521" s="221"/>
      <c r="AK521" s="221"/>
      <c r="AL521" s="226"/>
      <c r="AM521" s="226"/>
      <c r="AN521" s="226"/>
      <c r="AO521" s="221"/>
      <c r="AP521" s="221"/>
      <c r="AQ521" s="221"/>
      <c r="AR521" s="221"/>
      <c r="AS521" s="226"/>
      <c r="AT521" s="226"/>
      <c r="AU521" s="226"/>
      <c r="AV521" s="221"/>
      <c r="AW521" s="221"/>
      <c r="AX521" s="222">
        <v>13.88</v>
      </c>
      <c r="AY521" s="222">
        <v>10295</v>
      </c>
      <c r="AZ521" s="47">
        <f t="shared" si="260"/>
        <v>10295</v>
      </c>
      <c r="BA521" s="47" t="str">
        <f t="shared" si="261"/>
        <v>40 AD</v>
      </c>
      <c r="BB521" s="43">
        <f t="shared" si="289"/>
        <v>10</v>
      </c>
      <c r="BC521" s="43" t="str">
        <f t="shared" si="262"/>
        <v>02:51:35</v>
      </c>
      <c r="BD521" s="43">
        <f t="shared" si="263"/>
        <v>155</v>
      </c>
      <c r="BE521" s="48">
        <f t="shared" si="264"/>
        <v>-47.633333333333333</v>
      </c>
      <c r="BF521" s="49">
        <f t="shared" si="265"/>
        <v>147.06666666666666</v>
      </c>
      <c r="BG521" s="43" t="str">
        <f t="shared" si="266"/>
        <v>RICARDO BACHELET</v>
      </c>
      <c r="BH521" s="43" t="str">
        <f t="shared" si="267"/>
        <v>RICARDO BACHELET - LP AL MALIKI</v>
      </c>
      <c r="BI521" s="43" t="e">
        <f>VLOOKUP(BG521,Equipos!$A$2:$B$105,2,0)</f>
        <v>#N/A</v>
      </c>
      <c r="BJ521" s="43" t="str">
        <f t="shared" si="268"/>
        <v>02:03:57</v>
      </c>
      <c r="BK521" s="43" t="e">
        <f>VLOOKUP(BG521,'Base Jinetes FEI'!$M$5:$N$341,2,0)</f>
        <v>#N/A</v>
      </c>
      <c r="BL521" s="43" t="e">
        <f>VLOOKUP(BG521,'Base Jinetes FEI'!$M$5:$O$341,3,0)</f>
        <v>#N/A</v>
      </c>
      <c r="BN521" s="43">
        <f t="shared" si="269"/>
        <v>1</v>
      </c>
      <c r="BO521" s="43">
        <v>521</v>
      </c>
    </row>
    <row r="522" spans="1:67" ht="14.4" customHeight="1" x14ac:dyDescent="0.3">
      <c r="A522" s="43" t="str">
        <f t="shared" ref="A522:C522" si="304">A521</f>
        <v>EL CUADRO 19 II</v>
      </c>
      <c r="B522" s="43" t="str">
        <f t="shared" si="304"/>
        <v>NAC</v>
      </c>
      <c r="C522" s="43">
        <f t="shared" si="304"/>
        <v>40</v>
      </c>
      <c r="D522" s="43">
        <v>39.700000000000003</v>
      </c>
      <c r="E522" s="43" t="str">
        <f t="shared" ref="E522" si="305">E521</f>
        <v>AD</v>
      </c>
      <c r="F522" s="220" t="s">
        <v>128</v>
      </c>
      <c r="G522" s="221" t="s">
        <v>95</v>
      </c>
      <c r="H522" s="222" t="s">
        <v>96</v>
      </c>
      <c r="I522" s="222" t="s">
        <v>96</v>
      </c>
      <c r="J522" s="221" t="s">
        <v>3054</v>
      </c>
      <c r="K522" s="223" t="s">
        <v>3055</v>
      </c>
      <c r="L522" s="221" t="s">
        <v>167</v>
      </c>
      <c r="M522" s="221"/>
      <c r="N522" s="225" t="s">
        <v>3056</v>
      </c>
      <c r="O522" s="222"/>
      <c r="P522" s="222" t="s">
        <v>96</v>
      </c>
      <c r="Q522" s="222"/>
      <c r="R522" s="222" t="s">
        <v>96</v>
      </c>
      <c r="S522" s="221" t="s">
        <v>97</v>
      </c>
      <c r="T522" s="222" t="s">
        <v>96</v>
      </c>
      <c r="U522" s="222" t="s">
        <v>745</v>
      </c>
      <c r="V522" s="222" t="s">
        <v>5779</v>
      </c>
      <c r="W522" s="222" t="s">
        <v>3919</v>
      </c>
      <c r="X522" s="226" t="s">
        <v>3095</v>
      </c>
      <c r="Y522" s="226" t="s">
        <v>579</v>
      </c>
      <c r="Z522" s="226" t="s">
        <v>5780</v>
      </c>
      <c r="AA522" s="221"/>
      <c r="AB522" s="221" t="s">
        <v>5781</v>
      </c>
      <c r="AC522" s="221" t="s">
        <v>5782</v>
      </c>
      <c r="AD522" s="221" t="s">
        <v>5783</v>
      </c>
      <c r="AE522" s="226" t="s">
        <v>2787</v>
      </c>
      <c r="AF522" s="226" t="s">
        <v>2802</v>
      </c>
      <c r="AG522" s="226" t="s">
        <v>5784</v>
      </c>
      <c r="AH522" s="221"/>
      <c r="AI522" s="221"/>
      <c r="AJ522" s="221"/>
      <c r="AK522" s="221"/>
      <c r="AL522" s="226"/>
      <c r="AM522" s="226"/>
      <c r="AN522" s="226"/>
      <c r="AO522" s="221"/>
      <c r="AP522" s="221"/>
      <c r="AQ522" s="221"/>
      <c r="AR522" s="221"/>
      <c r="AS522" s="226"/>
      <c r="AT522" s="226"/>
      <c r="AU522" s="226"/>
      <c r="AV522" s="221"/>
      <c r="AW522" s="221"/>
      <c r="AX522" s="222">
        <v>13.52</v>
      </c>
      <c r="AY522" s="222">
        <v>10569</v>
      </c>
      <c r="AZ522" s="47">
        <f t="shared" si="260"/>
        <v>10569</v>
      </c>
      <c r="BA522" s="47" t="str">
        <f t="shared" si="261"/>
        <v>40 AD</v>
      </c>
      <c r="BB522" s="43">
        <f t="shared" si="289"/>
        <v>11</v>
      </c>
      <c r="BC522" s="43" t="str">
        <f t="shared" si="262"/>
        <v>02:56:09</v>
      </c>
      <c r="BD522" s="43">
        <f t="shared" si="263"/>
        <v>150</v>
      </c>
      <c r="BE522" s="48">
        <f t="shared" si="264"/>
        <v>-52.2</v>
      </c>
      <c r="BF522" s="49">
        <f t="shared" si="265"/>
        <v>137.5</v>
      </c>
      <c r="BG522" s="43" t="str">
        <f t="shared" si="266"/>
        <v>BENJAMIN SCHMIDT GONZALEZ</v>
      </c>
      <c r="BH522" s="43" t="str">
        <f t="shared" si="267"/>
        <v>BENJAMIN SCHMIDT GONZALEZ - CAL MAR ROLON</v>
      </c>
      <c r="BI522" s="43" t="str">
        <f>VLOOKUP(BG522,Equipos!$A$2:$B$105,2,0)</f>
        <v>TOBA ENDURANCE</v>
      </c>
      <c r="BJ522" s="43" t="str">
        <f t="shared" si="268"/>
        <v>02:03:57</v>
      </c>
      <c r="BK522" s="43" t="e">
        <f>VLOOKUP(BG522,'Base Jinetes FEI'!$M$5:$N$341,2,0)</f>
        <v>#N/A</v>
      </c>
      <c r="BL522" s="43" t="e">
        <f>VLOOKUP(BG522,'Base Jinetes FEI'!$M$5:$O$341,3,0)</f>
        <v>#N/A</v>
      </c>
      <c r="BN522" s="43">
        <f t="shared" si="269"/>
        <v>1</v>
      </c>
      <c r="BO522" s="43">
        <v>522</v>
      </c>
    </row>
    <row r="523" spans="1:67" ht="14.4" customHeight="1" x14ac:dyDescent="0.3">
      <c r="A523" s="43" t="str">
        <f t="shared" ref="A523:C523" si="306">A522</f>
        <v>EL CUADRO 19 II</v>
      </c>
      <c r="B523" s="43" t="str">
        <f t="shared" si="306"/>
        <v>NAC</v>
      </c>
      <c r="C523" s="43">
        <f t="shared" si="306"/>
        <v>40</v>
      </c>
      <c r="D523" s="43">
        <v>39.700000000000003</v>
      </c>
      <c r="E523" s="43" t="str">
        <f t="shared" ref="E523" si="307">E522</f>
        <v>AD</v>
      </c>
      <c r="F523" s="220" t="s">
        <v>129</v>
      </c>
      <c r="G523" s="221" t="s">
        <v>95</v>
      </c>
      <c r="H523" s="222" t="s">
        <v>96</v>
      </c>
      <c r="I523" s="222" t="s">
        <v>96</v>
      </c>
      <c r="J523" s="221" t="s">
        <v>1063</v>
      </c>
      <c r="K523" s="223" t="s">
        <v>140</v>
      </c>
      <c r="L523" s="221" t="s">
        <v>1487</v>
      </c>
      <c r="M523" s="221"/>
      <c r="N523" s="225" t="s">
        <v>3952</v>
      </c>
      <c r="O523" s="222"/>
      <c r="P523" s="222" t="s">
        <v>96</v>
      </c>
      <c r="Q523" s="222"/>
      <c r="R523" s="222" t="s">
        <v>96</v>
      </c>
      <c r="S523" s="221" t="s">
        <v>97</v>
      </c>
      <c r="T523" s="222" t="s">
        <v>96</v>
      </c>
      <c r="U523" s="222" t="s">
        <v>745</v>
      </c>
      <c r="V523" s="222" t="s">
        <v>5591</v>
      </c>
      <c r="W523" s="222" t="s">
        <v>5785</v>
      </c>
      <c r="X523" s="226" t="s">
        <v>3138</v>
      </c>
      <c r="Y523" s="226" t="s">
        <v>5473</v>
      </c>
      <c r="Z523" s="226" t="s">
        <v>5786</v>
      </c>
      <c r="AA523" s="221"/>
      <c r="AB523" s="221" t="s">
        <v>5787</v>
      </c>
      <c r="AC523" s="221" t="s">
        <v>5788</v>
      </c>
      <c r="AD523" s="221" t="s">
        <v>5789</v>
      </c>
      <c r="AE523" s="226" t="s">
        <v>4475</v>
      </c>
      <c r="AF523" s="226" t="s">
        <v>5790</v>
      </c>
      <c r="AG523" s="226" t="s">
        <v>5791</v>
      </c>
      <c r="AH523" s="221"/>
      <c r="AI523" s="221"/>
      <c r="AJ523" s="221"/>
      <c r="AK523" s="221"/>
      <c r="AL523" s="226"/>
      <c r="AM523" s="226"/>
      <c r="AN523" s="226"/>
      <c r="AO523" s="221"/>
      <c r="AP523" s="221"/>
      <c r="AQ523" s="221"/>
      <c r="AR523" s="221"/>
      <c r="AS523" s="226"/>
      <c r="AT523" s="226"/>
      <c r="AU523" s="226"/>
      <c r="AV523" s="221"/>
      <c r="AW523" s="221"/>
      <c r="AX523" s="222">
        <v>13.31</v>
      </c>
      <c r="AY523" s="222">
        <v>10740</v>
      </c>
      <c r="AZ523" s="47">
        <f t="shared" si="260"/>
        <v>10740</v>
      </c>
      <c r="BA523" s="47" t="str">
        <f t="shared" si="261"/>
        <v>40 AD</v>
      </c>
      <c r="BB523" s="43">
        <f t="shared" si="289"/>
        <v>12</v>
      </c>
      <c r="BC523" s="43" t="str">
        <f t="shared" si="262"/>
        <v>02:59:00</v>
      </c>
      <c r="BD523" s="43">
        <f t="shared" si="263"/>
        <v>145</v>
      </c>
      <c r="BE523" s="48">
        <f t="shared" si="264"/>
        <v>-55.05</v>
      </c>
      <c r="BF523" s="49">
        <f t="shared" si="265"/>
        <v>129.64999999999998</v>
      </c>
      <c r="BG523" s="43" t="str">
        <f t="shared" si="266"/>
        <v>MACARENA SUAZO CEPEDA</v>
      </c>
      <c r="BH523" s="43" t="str">
        <f t="shared" si="267"/>
        <v>MACARENA SUAZO CEPEDA - HC TIA HAYDE</v>
      </c>
      <c r="BI523" s="43" t="str">
        <f>VLOOKUP(BG523,Equipos!$A$2:$B$105,2,0)</f>
        <v>EL QUILLAY</v>
      </c>
      <c r="BJ523" s="43" t="str">
        <f t="shared" si="268"/>
        <v>02:03:57</v>
      </c>
      <c r="BK523" s="43" t="e">
        <f>VLOOKUP(BG523,'Base Jinetes FEI'!$M$5:$N$341,2,0)</f>
        <v>#N/A</v>
      </c>
      <c r="BL523" s="43" t="e">
        <f>VLOOKUP(BG523,'Base Jinetes FEI'!$M$5:$O$341,3,0)</f>
        <v>#N/A</v>
      </c>
      <c r="BN523" s="43">
        <f t="shared" si="269"/>
        <v>1</v>
      </c>
      <c r="BO523" s="43">
        <v>523</v>
      </c>
    </row>
    <row r="524" spans="1:67" ht="14.4" customHeight="1" x14ac:dyDescent="0.3">
      <c r="A524" s="43" t="str">
        <f t="shared" ref="A524:C524" si="308">A523</f>
        <v>EL CUADRO 19 II</v>
      </c>
      <c r="B524" s="43" t="str">
        <f t="shared" si="308"/>
        <v>NAC</v>
      </c>
      <c r="C524" s="43">
        <f t="shared" si="308"/>
        <v>40</v>
      </c>
      <c r="D524" s="43">
        <v>39.700000000000003</v>
      </c>
      <c r="E524" s="43" t="str">
        <f t="shared" ref="E524" si="309">E523</f>
        <v>AD</v>
      </c>
      <c r="F524" s="220" t="s">
        <v>98</v>
      </c>
      <c r="G524" s="221" t="s">
        <v>95</v>
      </c>
      <c r="H524" s="222" t="s">
        <v>96</v>
      </c>
      <c r="I524" s="222" t="s">
        <v>96</v>
      </c>
      <c r="J524" s="221" t="s">
        <v>1992</v>
      </c>
      <c r="K524" s="223" t="s">
        <v>1011</v>
      </c>
      <c r="L524" s="221" t="s">
        <v>438</v>
      </c>
      <c r="M524" s="221"/>
      <c r="N524" s="225" t="s">
        <v>5792</v>
      </c>
      <c r="O524" s="222"/>
      <c r="P524" s="222" t="s">
        <v>96</v>
      </c>
      <c r="Q524" s="222"/>
      <c r="R524" s="222" t="s">
        <v>96</v>
      </c>
      <c r="S524" s="221" t="s">
        <v>97</v>
      </c>
      <c r="T524" s="222" t="s">
        <v>96</v>
      </c>
      <c r="U524" s="222" t="s">
        <v>745</v>
      </c>
      <c r="V524" s="222" t="s">
        <v>5793</v>
      </c>
      <c r="W524" s="222" t="s">
        <v>5794</v>
      </c>
      <c r="X524" s="226" t="s">
        <v>5795</v>
      </c>
      <c r="Y524" s="226" t="s">
        <v>5796</v>
      </c>
      <c r="Z524" s="226" t="s">
        <v>5797</v>
      </c>
      <c r="AA524" s="221"/>
      <c r="AB524" s="221" t="s">
        <v>5798</v>
      </c>
      <c r="AC524" s="221" t="s">
        <v>5799</v>
      </c>
      <c r="AD524" s="221" t="s">
        <v>5800</v>
      </c>
      <c r="AE524" s="226" t="s">
        <v>556</v>
      </c>
      <c r="AF524" s="226" t="s">
        <v>635</v>
      </c>
      <c r="AG524" s="226" t="s">
        <v>5801</v>
      </c>
      <c r="AH524" s="221"/>
      <c r="AI524" s="221"/>
      <c r="AJ524" s="221"/>
      <c r="AK524" s="221"/>
      <c r="AL524" s="226"/>
      <c r="AM524" s="226"/>
      <c r="AN524" s="226"/>
      <c r="AO524" s="221"/>
      <c r="AP524" s="221"/>
      <c r="AQ524" s="221"/>
      <c r="AR524" s="221"/>
      <c r="AS524" s="226"/>
      <c r="AT524" s="226"/>
      <c r="AU524" s="226"/>
      <c r="AV524" s="221"/>
      <c r="AW524" s="221"/>
      <c r="AX524" s="222">
        <v>13.2</v>
      </c>
      <c r="AY524" s="222">
        <v>10825</v>
      </c>
      <c r="AZ524" s="47">
        <f t="shared" si="260"/>
        <v>10825</v>
      </c>
      <c r="BA524" s="47" t="str">
        <f t="shared" si="261"/>
        <v>40 AD</v>
      </c>
      <c r="BB524" s="43">
        <f t="shared" si="289"/>
        <v>13</v>
      </c>
      <c r="BC524" s="43" t="str">
        <f t="shared" si="262"/>
        <v>03:00:25</v>
      </c>
      <c r="BD524" s="43">
        <f t="shared" si="263"/>
        <v>140</v>
      </c>
      <c r="BE524" s="48">
        <f t="shared" si="264"/>
        <v>-56.466666666666669</v>
      </c>
      <c r="BF524" s="49">
        <f t="shared" si="265"/>
        <v>123.23333333333332</v>
      </c>
      <c r="BG524" s="43" t="str">
        <f t="shared" si="266"/>
        <v>FRANCESCA GIOIA MANSILLA</v>
      </c>
      <c r="BH524" s="43" t="str">
        <f t="shared" si="267"/>
        <v>FRANCESCA GIOIA MANSILLA - SHAICK AL JAAMAL</v>
      </c>
      <c r="BI524" s="43" t="str">
        <f>VLOOKUP(BG524,Equipos!$A$2:$B$105,2,0)</f>
        <v>RINCONADA A</v>
      </c>
      <c r="BJ524" s="43" t="str">
        <f t="shared" si="268"/>
        <v>02:03:57</v>
      </c>
      <c r="BK524" s="43" t="e">
        <f>VLOOKUP(BG524,'Base Jinetes FEI'!$M$5:$N$341,2,0)</f>
        <v>#N/A</v>
      </c>
      <c r="BL524" s="43" t="e">
        <f>VLOOKUP(BG524,'Base Jinetes FEI'!$M$5:$O$341,3,0)</f>
        <v>#N/A</v>
      </c>
      <c r="BN524" s="43">
        <f t="shared" si="269"/>
        <v>1</v>
      </c>
      <c r="BO524" s="43">
        <v>524</v>
      </c>
    </row>
    <row r="525" spans="1:67" ht="14.4" customHeight="1" x14ac:dyDescent="0.3">
      <c r="A525" s="43" t="str">
        <f t="shared" ref="A525:C525" si="310">A524</f>
        <v>EL CUADRO 19 II</v>
      </c>
      <c r="B525" s="43" t="str">
        <f t="shared" si="310"/>
        <v>NAC</v>
      </c>
      <c r="C525" s="43">
        <f t="shared" si="310"/>
        <v>40</v>
      </c>
      <c r="D525" s="43">
        <v>39.700000000000003</v>
      </c>
      <c r="E525" s="43" t="str">
        <f t="shared" ref="E525" si="311">E524</f>
        <v>AD</v>
      </c>
      <c r="F525" s="220" t="s">
        <v>151</v>
      </c>
      <c r="G525" s="221" t="s">
        <v>95</v>
      </c>
      <c r="H525" s="222" t="s">
        <v>96</v>
      </c>
      <c r="I525" s="222" t="s">
        <v>96</v>
      </c>
      <c r="J525" s="221"/>
      <c r="K525" s="223" t="s">
        <v>5802</v>
      </c>
      <c r="L525" s="221" t="s">
        <v>5803</v>
      </c>
      <c r="M525" s="221"/>
      <c r="N525" s="225" t="s">
        <v>3125</v>
      </c>
      <c r="O525" s="222"/>
      <c r="P525" s="222" t="s">
        <v>96</v>
      </c>
      <c r="Q525" s="222"/>
      <c r="R525" s="222" t="s">
        <v>96</v>
      </c>
      <c r="S525" s="221" t="s">
        <v>97</v>
      </c>
      <c r="T525" s="222" t="s">
        <v>96</v>
      </c>
      <c r="U525" s="222" t="s">
        <v>745</v>
      </c>
      <c r="V525" s="222" t="s">
        <v>5804</v>
      </c>
      <c r="W525" s="222" t="s">
        <v>5805</v>
      </c>
      <c r="X525" s="226" t="s">
        <v>5806</v>
      </c>
      <c r="Y525" s="226" t="s">
        <v>1033</v>
      </c>
      <c r="Z525" s="226" t="s">
        <v>5807</v>
      </c>
      <c r="AA525" s="221"/>
      <c r="AB525" s="221" t="s">
        <v>5808</v>
      </c>
      <c r="AC525" s="221" t="s">
        <v>5809</v>
      </c>
      <c r="AD525" s="221" t="s">
        <v>5810</v>
      </c>
      <c r="AE525" s="226" t="s">
        <v>5774</v>
      </c>
      <c r="AF525" s="226" t="s">
        <v>561</v>
      </c>
      <c r="AG525" s="226" t="s">
        <v>5811</v>
      </c>
      <c r="AH525" s="221"/>
      <c r="AI525" s="221"/>
      <c r="AJ525" s="221"/>
      <c r="AK525" s="221"/>
      <c r="AL525" s="226"/>
      <c r="AM525" s="226"/>
      <c r="AN525" s="226"/>
      <c r="AO525" s="221"/>
      <c r="AP525" s="221"/>
      <c r="AQ525" s="221"/>
      <c r="AR525" s="221"/>
      <c r="AS525" s="226"/>
      <c r="AT525" s="226"/>
      <c r="AU525" s="226"/>
      <c r="AV525" s="221"/>
      <c r="AW525" s="221"/>
      <c r="AX525" s="222">
        <v>13.16</v>
      </c>
      <c r="AY525" s="222">
        <v>10859</v>
      </c>
      <c r="AZ525" s="47">
        <f t="shared" si="260"/>
        <v>10859</v>
      </c>
      <c r="BA525" s="47" t="str">
        <f t="shared" si="261"/>
        <v>40 AD</v>
      </c>
      <c r="BB525" s="43">
        <f t="shared" si="289"/>
        <v>14</v>
      </c>
      <c r="BC525" s="43" t="str">
        <f t="shared" si="262"/>
        <v>03:00:59</v>
      </c>
      <c r="BD525" s="43">
        <f t="shared" si="263"/>
        <v>135</v>
      </c>
      <c r="BE525" s="48">
        <f t="shared" si="264"/>
        <v>-57.033333333333331</v>
      </c>
      <c r="BF525" s="49">
        <f t="shared" si="265"/>
        <v>117.66666666666666</v>
      </c>
      <c r="BG525" s="43" t="str">
        <f t="shared" si="266"/>
        <v>ALFONSO GARCIA-HUIDOBRO</v>
      </c>
      <c r="BH525" s="43" t="str">
        <f t="shared" si="267"/>
        <v>ALFONSO GARCIA-HUIDOBRO - ANCAR SHELBY</v>
      </c>
      <c r="BI525" s="43" t="e">
        <f>VLOOKUP(BG525,Equipos!$A$2:$B$105,2,0)</f>
        <v>#N/A</v>
      </c>
      <c r="BJ525" s="43" t="str">
        <f t="shared" si="268"/>
        <v>02:03:57</v>
      </c>
      <c r="BK525" s="43" t="e">
        <f>VLOOKUP(BG525,'Base Jinetes FEI'!$M$5:$N$341,2,0)</f>
        <v>#N/A</v>
      </c>
      <c r="BL525" s="43" t="e">
        <f>VLOOKUP(BG525,'Base Jinetes FEI'!$M$5:$O$341,3,0)</f>
        <v>#N/A</v>
      </c>
      <c r="BN525" s="43">
        <f t="shared" si="269"/>
        <v>1</v>
      </c>
      <c r="BO525" s="43">
        <v>525</v>
      </c>
    </row>
    <row r="526" spans="1:67" ht="14.4" customHeight="1" x14ac:dyDescent="0.3">
      <c r="A526" s="43" t="str">
        <f t="shared" ref="A526:C526" si="312">A525</f>
        <v>EL CUADRO 19 II</v>
      </c>
      <c r="B526" s="43" t="str">
        <f t="shared" si="312"/>
        <v>NAC</v>
      </c>
      <c r="C526" s="43">
        <f t="shared" si="312"/>
        <v>40</v>
      </c>
      <c r="D526" s="43">
        <v>39.700000000000003</v>
      </c>
      <c r="E526" s="43" t="str">
        <f t="shared" ref="E526" si="313">E525</f>
        <v>AD</v>
      </c>
      <c r="F526" s="220" t="s">
        <v>152</v>
      </c>
      <c r="G526" s="221" t="s">
        <v>95</v>
      </c>
      <c r="H526" s="222" t="s">
        <v>96</v>
      </c>
      <c r="I526" s="222" t="s">
        <v>96</v>
      </c>
      <c r="J526" s="221"/>
      <c r="K526" s="223" t="s">
        <v>5812</v>
      </c>
      <c r="L526" s="221" t="s">
        <v>5813</v>
      </c>
      <c r="M526" s="221"/>
      <c r="N526" s="225" t="s">
        <v>5814</v>
      </c>
      <c r="O526" s="222"/>
      <c r="P526" s="222" t="s">
        <v>96</v>
      </c>
      <c r="Q526" s="222"/>
      <c r="R526" s="222" t="s">
        <v>96</v>
      </c>
      <c r="S526" s="221" t="s">
        <v>97</v>
      </c>
      <c r="T526" s="222" t="s">
        <v>96</v>
      </c>
      <c r="U526" s="222" t="s">
        <v>745</v>
      </c>
      <c r="V526" s="222" t="s">
        <v>5815</v>
      </c>
      <c r="W526" s="222" t="s">
        <v>5816</v>
      </c>
      <c r="X526" s="226" t="s">
        <v>3157</v>
      </c>
      <c r="Y526" s="226" t="s">
        <v>5817</v>
      </c>
      <c r="Z526" s="226" t="s">
        <v>4447</v>
      </c>
      <c r="AA526" s="221"/>
      <c r="AB526" s="221" t="s">
        <v>5818</v>
      </c>
      <c r="AC526" s="221" t="s">
        <v>5819</v>
      </c>
      <c r="AD526" s="221" t="s">
        <v>5820</v>
      </c>
      <c r="AE526" s="226" t="s">
        <v>5821</v>
      </c>
      <c r="AF526" s="226" t="s">
        <v>4727</v>
      </c>
      <c r="AG526" s="226" t="s">
        <v>704</v>
      </c>
      <c r="AH526" s="221"/>
      <c r="AI526" s="221"/>
      <c r="AJ526" s="221"/>
      <c r="AK526" s="221"/>
      <c r="AL526" s="226"/>
      <c r="AM526" s="226"/>
      <c r="AN526" s="226"/>
      <c r="AO526" s="221"/>
      <c r="AP526" s="221"/>
      <c r="AQ526" s="221"/>
      <c r="AR526" s="221"/>
      <c r="AS526" s="226"/>
      <c r="AT526" s="226"/>
      <c r="AU526" s="226"/>
      <c r="AV526" s="221"/>
      <c r="AW526" s="221"/>
      <c r="AX526" s="222">
        <v>12.68</v>
      </c>
      <c r="AY526" s="222">
        <v>11276</v>
      </c>
      <c r="AZ526" s="47">
        <f t="shared" si="260"/>
        <v>11276</v>
      </c>
      <c r="BA526" s="47" t="str">
        <f t="shared" si="261"/>
        <v>40 AD</v>
      </c>
      <c r="BB526" s="43">
        <f t="shared" si="289"/>
        <v>15</v>
      </c>
      <c r="BC526" s="43" t="str">
        <f t="shared" si="262"/>
        <v>03:07:56</v>
      </c>
      <c r="BD526" s="43">
        <f t="shared" si="263"/>
        <v>130</v>
      </c>
      <c r="BE526" s="48">
        <f t="shared" si="264"/>
        <v>-63.983333333333334</v>
      </c>
      <c r="BF526" s="49">
        <f t="shared" si="265"/>
        <v>105.71666666666665</v>
      </c>
      <c r="BG526" s="43" t="str">
        <f t="shared" si="266"/>
        <v>VALERIA WINKELMANN</v>
      </c>
      <c r="BH526" s="43" t="str">
        <f t="shared" si="267"/>
        <v>VALERIA WINKELMANN - SANTA SUSANA CERVECERO</v>
      </c>
      <c r="BI526" s="43" t="e">
        <f>VLOOKUP(BG526,Equipos!$A$2:$B$105,2,0)</f>
        <v>#N/A</v>
      </c>
      <c r="BJ526" s="43" t="str">
        <f t="shared" si="268"/>
        <v>02:03:57</v>
      </c>
      <c r="BK526" s="43" t="e">
        <f>VLOOKUP(BG526,'Base Jinetes FEI'!$M$5:$N$341,2,0)</f>
        <v>#N/A</v>
      </c>
      <c r="BL526" s="43" t="e">
        <f>VLOOKUP(BG526,'Base Jinetes FEI'!$M$5:$O$341,3,0)</f>
        <v>#N/A</v>
      </c>
      <c r="BN526" s="43">
        <f t="shared" si="269"/>
        <v>1</v>
      </c>
      <c r="BO526" s="43">
        <v>526</v>
      </c>
    </row>
    <row r="527" spans="1:67" ht="14.4" customHeight="1" x14ac:dyDescent="0.3">
      <c r="A527" s="43" t="str">
        <f t="shared" ref="A527:C527" si="314">A526</f>
        <v>EL CUADRO 19 II</v>
      </c>
      <c r="B527" s="43" t="str">
        <f t="shared" si="314"/>
        <v>NAC</v>
      </c>
      <c r="C527" s="43">
        <f t="shared" si="314"/>
        <v>40</v>
      </c>
      <c r="D527" s="43">
        <v>39.700000000000003</v>
      </c>
      <c r="E527" s="43" t="str">
        <f t="shared" ref="E527" si="315">E526</f>
        <v>AD</v>
      </c>
      <c r="F527" s="220" t="s">
        <v>153</v>
      </c>
      <c r="G527" s="221" t="s">
        <v>95</v>
      </c>
      <c r="H527" s="222" t="s">
        <v>96</v>
      </c>
      <c r="I527" s="222" t="s">
        <v>96</v>
      </c>
      <c r="J527" s="221" t="s">
        <v>1277</v>
      </c>
      <c r="K527" s="223" t="s">
        <v>157</v>
      </c>
      <c r="L527" s="221" t="s">
        <v>144</v>
      </c>
      <c r="M527" s="221"/>
      <c r="N527" s="225" t="s">
        <v>5822</v>
      </c>
      <c r="O527" s="222"/>
      <c r="P527" s="222" t="s">
        <v>96</v>
      </c>
      <c r="Q527" s="222"/>
      <c r="R527" s="222" t="s">
        <v>96</v>
      </c>
      <c r="S527" s="221" t="s">
        <v>97</v>
      </c>
      <c r="T527" s="222" t="s">
        <v>96</v>
      </c>
      <c r="U527" s="222" t="s">
        <v>745</v>
      </c>
      <c r="V527" s="222" t="s">
        <v>5823</v>
      </c>
      <c r="W527" s="222" t="s">
        <v>5824</v>
      </c>
      <c r="X527" s="226" t="s">
        <v>5825</v>
      </c>
      <c r="Y527" s="226" t="s">
        <v>3934</v>
      </c>
      <c r="Z527" s="226" t="s">
        <v>891</v>
      </c>
      <c r="AA527" s="221"/>
      <c r="AB527" s="221" t="s">
        <v>5826</v>
      </c>
      <c r="AC527" s="221" t="s">
        <v>5827</v>
      </c>
      <c r="AD527" s="221" t="s">
        <v>5828</v>
      </c>
      <c r="AE527" s="226" t="s">
        <v>5829</v>
      </c>
      <c r="AF527" s="226" t="s">
        <v>1168</v>
      </c>
      <c r="AG527" s="226" t="s">
        <v>5830</v>
      </c>
      <c r="AH527" s="221"/>
      <c r="AI527" s="221"/>
      <c r="AJ527" s="221"/>
      <c r="AK527" s="221"/>
      <c r="AL527" s="226"/>
      <c r="AM527" s="226"/>
      <c r="AN527" s="226"/>
      <c r="AO527" s="221"/>
      <c r="AP527" s="221"/>
      <c r="AQ527" s="221"/>
      <c r="AR527" s="221"/>
      <c r="AS527" s="226"/>
      <c r="AT527" s="226"/>
      <c r="AU527" s="226"/>
      <c r="AV527" s="221"/>
      <c r="AW527" s="221"/>
      <c r="AX527" s="222">
        <v>11.7</v>
      </c>
      <c r="AY527" s="222">
        <v>12214</v>
      </c>
      <c r="AZ527" s="47">
        <f t="shared" si="260"/>
        <v>12214</v>
      </c>
      <c r="BA527" s="47" t="str">
        <f t="shared" si="261"/>
        <v>40 AD</v>
      </c>
      <c r="BB527" s="43">
        <f t="shared" si="289"/>
        <v>16</v>
      </c>
      <c r="BC527" s="43" t="str">
        <f t="shared" si="262"/>
        <v>03:23:34</v>
      </c>
      <c r="BD527" s="43">
        <f t="shared" si="263"/>
        <v>125</v>
      </c>
      <c r="BE527" s="48">
        <f t="shared" si="264"/>
        <v>-79.616666666666674</v>
      </c>
      <c r="BF527" s="49">
        <f t="shared" si="265"/>
        <v>85.083333333333314</v>
      </c>
      <c r="BG527" s="43" t="str">
        <f t="shared" si="266"/>
        <v>CLAUDIO CORNEJO CABEZAS</v>
      </c>
      <c r="BH527" s="43" t="str">
        <f t="shared" si="267"/>
        <v>CLAUDIO CORNEJO CABEZAS - JHONNY</v>
      </c>
      <c r="BI527" s="43" t="str">
        <f>VLOOKUP(BG527,Equipos!$A$2:$B$105,2,0)</f>
        <v>RINCONADA A</v>
      </c>
      <c r="BJ527" s="43" t="str">
        <f t="shared" si="268"/>
        <v>02:03:57</v>
      </c>
      <c r="BK527" s="43" t="e">
        <f>VLOOKUP(BG527,'Base Jinetes FEI'!$M$5:$N$341,2,0)</f>
        <v>#N/A</v>
      </c>
      <c r="BL527" s="43" t="e">
        <f>VLOOKUP(BG527,'Base Jinetes FEI'!$M$5:$O$341,3,0)</f>
        <v>#N/A</v>
      </c>
      <c r="BN527" s="43">
        <f t="shared" si="269"/>
        <v>1</v>
      </c>
      <c r="BO527" s="43">
        <v>527</v>
      </c>
    </row>
    <row r="528" spans="1:67" ht="14.4" customHeight="1" x14ac:dyDescent="0.3">
      <c r="A528" s="43" t="str">
        <f t="shared" ref="A528:C528" si="316">A527</f>
        <v>EL CUADRO 19 II</v>
      </c>
      <c r="B528" s="43" t="str">
        <f t="shared" si="316"/>
        <v>NAC</v>
      </c>
      <c r="C528" s="43">
        <f t="shared" si="316"/>
        <v>40</v>
      </c>
      <c r="D528" s="43">
        <v>39.700000000000003</v>
      </c>
      <c r="E528" s="43" t="str">
        <f t="shared" ref="E528" si="317">E527</f>
        <v>AD</v>
      </c>
      <c r="F528" s="220" t="s">
        <v>108</v>
      </c>
      <c r="G528" s="221" t="s">
        <v>95</v>
      </c>
      <c r="H528" s="222" t="s">
        <v>96</v>
      </c>
      <c r="I528" s="222" t="s">
        <v>96</v>
      </c>
      <c r="J528" s="221" t="s">
        <v>2493</v>
      </c>
      <c r="K528" s="223" t="s">
        <v>413</v>
      </c>
      <c r="L528" s="221" t="s">
        <v>414</v>
      </c>
      <c r="M528" s="221"/>
      <c r="N528" s="225" t="s">
        <v>5831</v>
      </c>
      <c r="O528" s="222"/>
      <c r="P528" s="222" t="s">
        <v>96</v>
      </c>
      <c r="Q528" s="222"/>
      <c r="R528" s="222" t="s">
        <v>96</v>
      </c>
      <c r="S528" s="221" t="s">
        <v>97</v>
      </c>
      <c r="T528" s="222" t="s">
        <v>96</v>
      </c>
      <c r="U528" s="222" t="s">
        <v>745</v>
      </c>
      <c r="V528" s="222" t="s">
        <v>5832</v>
      </c>
      <c r="W528" s="222" t="s">
        <v>5833</v>
      </c>
      <c r="X528" s="226" t="s">
        <v>2793</v>
      </c>
      <c r="Y528" s="226" t="s">
        <v>5834</v>
      </c>
      <c r="Z528" s="226" t="s">
        <v>5835</v>
      </c>
      <c r="AA528" s="221"/>
      <c r="AB528" s="221" t="s">
        <v>5836</v>
      </c>
      <c r="AC528" s="221" t="s">
        <v>5837</v>
      </c>
      <c r="AD528" s="221" t="s">
        <v>5838</v>
      </c>
      <c r="AE528" s="226" t="s">
        <v>5839</v>
      </c>
      <c r="AF528" s="226" t="s">
        <v>5840</v>
      </c>
      <c r="AG528" s="226" t="s">
        <v>5841</v>
      </c>
      <c r="AH528" s="221"/>
      <c r="AI528" s="221"/>
      <c r="AJ528" s="221"/>
      <c r="AK528" s="221"/>
      <c r="AL528" s="226"/>
      <c r="AM528" s="226"/>
      <c r="AN528" s="226"/>
      <c r="AO528" s="221"/>
      <c r="AP528" s="221"/>
      <c r="AQ528" s="221"/>
      <c r="AR528" s="221"/>
      <c r="AS528" s="226"/>
      <c r="AT528" s="226"/>
      <c r="AU528" s="226"/>
      <c r="AV528" s="221"/>
      <c r="AW528" s="221"/>
      <c r="AX528" s="222">
        <v>11.35</v>
      </c>
      <c r="AY528" s="222">
        <v>12590</v>
      </c>
      <c r="AZ528" s="47">
        <f t="shared" si="260"/>
        <v>12590</v>
      </c>
      <c r="BA528" s="47" t="str">
        <f t="shared" si="261"/>
        <v>40 AD</v>
      </c>
      <c r="BB528" s="43">
        <f t="shared" si="289"/>
        <v>17</v>
      </c>
      <c r="BC528" s="43" t="str">
        <f t="shared" si="262"/>
        <v>03:29:50</v>
      </c>
      <c r="BD528" s="43">
        <f t="shared" si="263"/>
        <v>120</v>
      </c>
      <c r="BE528" s="48">
        <f t="shared" si="264"/>
        <v>-85.883333333333326</v>
      </c>
      <c r="BF528" s="49">
        <f t="shared" si="265"/>
        <v>73.816666666666663</v>
      </c>
      <c r="BG528" s="43" t="str">
        <f t="shared" si="266"/>
        <v>AARON  AMESTICA OLEA</v>
      </c>
      <c r="BH528" s="43" t="str">
        <f t="shared" si="267"/>
        <v>AARON  AMESTICA OLEA - BURACK</v>
      </c>
      <c r="BI528" s="43" t="e">
        <f>VLOOKUP(BG528,Equipos!$A$2:$B$105,2,0)</f>
        <v>#N/A</v>
      </c>
      <c r="BJ528" s="43" t="str">
        <f t="shared" si="268"/>
        <v>02:03:57</v>
      </c>
      <c r="BK528" s="43" t="e">
        <f>VLOOKUP(BG528,'Base Jinetes FEI'!$M$5:$N$341,2,0)</f>
        <v>#N/A</v>
      </c>
      <c r="BL528" s="43" t="e">
        <f>VLOOKUP(BG528,'Base Jinetes FEI'!$M$5:$O$341,3,0)</f>
        <v>#N/A</v>
      </c>
      <c r="BN528" s="43">
        <f t="shared" si="269"/>
        <v>1</v>
      </c>
      <c r="BO528" s="43">
        <v>528</v>
      </c>
    </row>
    <row r="529" spans="1:67" ht="14.4" customHeight="1" x14ac:dyDescent="0.3">
      <c r="A529" s="43" t="str">
        <f t="shared" ref="A529:C529" si="318">A528</f>
        <v>EL CUADRO 19 II</v>
      </c>
      <c r="B529" s="43" t="str">
        <f t="shared" si="318"/>
        <v>NAC</v>
      </c>
      <c r="C529" s="43">
        <f t="shared" si="318"/>
        <v>40</v>
      </c>
      <c r="D529" s="43">
        <v>39.700000000000003</v>
      </c>
      <c r="E529" s="43" t="str">
        <f t="shared" ref="E529" si="319">E528</f>
        <v>AD</v>
      </c>
      <c r="F529" s="220" t="s">
        <v>154</v>
      </c>
      <c r="G529" s="221" t="s">
        <v>105</v>
      </c>
      <c r="H529" s="222" t="s">
        <v>96</v>
      </c>
      <c r="I529" s="222" t="s">
        <v>96</v>
      </c>
      <c r="J529" s="221"/>
      <c r="K529" s="223" t="s">
        <v>2612</v>
      </c>
      <c r="L529" s="221" t="s">
        <v>3879</v>
      </c>
      <c r="M529" s="221"/>
      <c r="N529" s="225" t="s">
        <v>3880</v>
      </c>
      <c r="O529" s="222"/>
      <c r="P529" s="222" t="s">
        <v>96</v>
      </c>
      <c r="Q529" s="222"/>
      <c r="R529" s="222" t="s">
        <v>96</v>
      </c>
      <c r="S529" s="221" t="s">
        <v>97</v>
      </c>
      <c r="T529" s="222" t="s">
        <v>96</v>
      </c>
      <c r="U529" s="222" t="s">
        <v>745</v>
      </c>
      <c r="V529" s="222" t="s">
        <v>5842</v>
      </c>
      <c r="W529" s="222" t="s">
        <v>5843</v>
      </c>
      <c r="X529" s="226" t="s">
        <v>594</v>
      </c>
      <c r="Y529" s="226" t="s">
        <v>800</v>
      </c>
      <c r="Z529" s="226" t="s">
        <v>5844</v>
      </c>
      <c r="AA529" s="221"/>
      <c r="AB529" s="221" t="s">
        <v>5845</v>
      </c>
      <c r="AC529" s="221" t="s">
        <v>5846</v>
      </c>
      <c r="AD529" s="221" t="s">
        <v>5847</v>
      </c>
      <c r="AE529" s="226" t="s">
        <v>492</v>
      </c>
      <c r="AF529" s="226" t="s">
        <v>5427</v>
      </c>
      <c r="AG529" s="226" t="s">
        <v>1228</v>
      </c>
      <c r="AH529" s="221" t="s">
        <v>5848</v>
      </c>
      <c r="AI529" s="221"/>
      <c r="AJ529" s="221"/>
      <c r="AK529" s="221"/>
      <c r="AL529" s="226"/>
      <c r="AM529" s="226"/>
      <c r="AN529" s="226"/>
      <c r="AO529" s="221"/>
      <c r="AP529" s="221"/>
      <c r="AQ529" s="221"/>
      <c r="AR529" s="221"/>
      <c r="AS529" s="226"/>
      <c r="AT529" s="226"/>
      <c r="AU529" s="226"/>
      <c r="AV529" s="221"/>
      <c r="AW529" s="221"/>
      <c r="AX529" s="222">
        <v>17.8</v>
      </c>
      <c r="AY529" s="222">
        <v>8029</v>
      </c>
      <c r="AZ529" s="47" t="str">
        <f t="shared" si="260"/>
        <v>NA</v>
      </c>
      <c r="BA529" s="47" t="str">
        <f t="shared" si="261"/>
        <v>40 AD</v>
      </c>
      <c r="BB529" s="43" t="str">
        <f t="shared" si="289"/>
        <v>NA</v>
      </c>
      <c r="BC529" s="43" t="str">
        <f t="shared" si="262"/>
        <v>NA</v>
      </c>
      <c r="BD529" s="43">
        <f t="shared" si="263"/>
        <v>0</v>
      </c>
      <c r="BE529" s="48" t="e">
        <f t="shared" si="264"/>
        <v>#VALUE!</v>
      </c>
      <c r="BF529" s="49">
        <f t="shared" si="265"/>
        <v>0</v>
      </c>
      <c r="BG529" s="43" t="str">
        <f t="shared" si="266"/>
        <v>CARLOS  SABBAGH PISANO</v>
      </c>
      <c r="BH529" s="43" t="str">
        <f t="shared" si="267"/>
        <v>CARLOS  SABBAGH PISANO - SHAH</v>
      </c>
      <c r="BI529" s="43" t="e">
        <f>VLOOKUP(BG529,Equipos!$A$2:$B$105,2,0)</f>
        <v>#N/A</v>
      </c>
      <c r="BJ529" s="43" t="str">
        <f t="shared" si="268"/>
        <v>02:03:57</v>
      </c>
      <c r="BK529" s="43" t="e">
        <f>VLOOKUP(BG529,'Base Jinetes FEI'!$M$5:$N$341,2,0)</f>
        <v>#N/A</v>
      </c>
      <c r="BL529" s="43" t="e">
        <f>VLOOKUP(BG529,'Base Jinetes FEI'!$M$5:$O$341,3,0)</f>
        <v>#N/A</v>
      </c>
      <c r="BN529" s="43">
        <f t="shared" si="269"/>
        <v>0</v>
      </c>
      <c r="BO529" s="43">
        <v>529</v>
      </c>
    </row>
    <row r="530" spans="1:67" ht="14.4" customHeight="1" x14ac:dyDescent="0.3">
      <c r="A530" s="43" t="str">
        <f t="shared" ref="A530:C530" si="320">A529</f>
        <v>EL CUADRO 19 II</v>
      </c>
      <c r="B530" s="43" t="str">
        <f t="shared" si="320"/>
        <v>NAC</v>
      </c>
      <c r="C530" s="43">
        <f t="shared" si="320"/>
        <v>40</v>
      </c>
      <c r="D530" s="43">
        <v>39.700000000000003</v>
      </c>
      <c r="E530" s="43" t="str">
        <f t="shared" ref="E530" si="321">E529</f>
        <v>AD</v>
      </c>
      <c r="F530" s="220" t="s">
        <v>155</v>
      </c>
      <c r="G530" s="221" t="s">
        <v>105</v>
      </c>
      <c r="H530" s="222" t="s">
        <v>96</v>
      </c>
      <c r="I530" s="222" t="s">
        <v>96</v>
      </c>
      <c r="J530" s="221" t="s">
        <v>1874</v>
      </c>
      <c r="K530" s="223" t="s">
        <v>513</v>
      </c>
      <c r="L530" s="221" t="s">
        <v>430</v>
      </c>
      <c r="M530" s="221"/>
      <c r="N530" s="225" t="s">
        <v>819</v>
      </c>
      <c r="O530" s="222"/>
      <c r="P530" s="222" t="s">
        <v>96</v>
      </c>
      <c r="Q530" s="222"/>
      <c r="R530" s="222" t="s">
        <v>96</v>
      </c>
      <c r="S530" s="221" t="s">
        <v>97</v>
      </c>
      <c r="T530" s="222" t="s">
        <v>96</v>
      </c>
      <c r="U530" s="222" t="s">
        <v>745</v>
      </c>
      <c r="V530" s="222" t="s">
        <v>5849</v>
      </c>
      <c r="W530" s="222" t="s">
        <v>1954</v>
      </c>
      <c r="X530" s="226" t="s">
        <v>784</v>
      </c>
      <c r="Y530" s="226" t="s">
        <v>3493</v>
      </c>
      <c r="Z530" s="226" t="s">
        <v>5850</v>
      </c>
      <c r="AA530" s="221"/>
      <c r="AB530" s="221" t="s">
        <v>5851</v>
      </c>
      <c r="AC530" s="221" t="s">
        <v>5852</v>
      </c>
      <c r="AD530" s="221" t="s">
        <v>5853</v>
      </c>
      <c r="AE530" s="226" t="s">
        <v>803</v>
      </c>
      <c r="AF530" s="226" t="s">
        <v>645</v>
      </c>
      <c r="AG530" s="226" t="s">
        <v>5854</v>
      </c>
      <c r="AH530" s="221" t="s">
        <v>266</v>
      </c>
      <c r="AI530" s="221"/>
      <c r="AJ530" s="221"/>
      <c r="AK530" s="221"/>
      <c r="AL530" s="226"/>
      <c r="AM530" s="226"/>
      <c r="AN530" s="226"/>
      <c r="AO530" s="221"/>
      <c r="AP530" s="221"/>
      <c r="AQ530" s="221"/>
      <c r="AR530" s="221"/>
      <c r="AS530" s="226"/>
      <c r="AT530" s="226"/>
      <c r="AU530" s="226"/>
      <c r="AV530" s="221"/>
      <c r="AW530" s="221"/>
      <c r="AX530" s="222">
        <v>15.68</v>
      </c>
      <c r="AY530" s="222">
        <v>9116</v>
      </c>
      <c r="AZ530" s="47" t="str">
        <f t="shared" si="260"/>
        <v>NA</v>
      </c>
      <c r="BA530" s="47" t="str">
        <f t="shared" si="261"/>
        <v>40 AD</v>
      </c>
      <c r="BB530" s="43" t="str">
        <f t="shared" si="289"/>
        <v>NA</v>
      </c>
      <c r="BC530" s="43" t="str">
        <f t="shared" si="262"/>
        <v>NA</v>
      </c>
      <c r="BD530" s="43">
        <f t="shared" si="263"/>
        <v>0</v>
      </c>
      <c r="BE530" s="48" t="e">
        <f t="shared" si="264"/>
        <v>#VALUE!</v>
      </c>
      <c r="BF530" s="49">
        <f t="shared" si="265"/>
        <v>0</v>
      </c>
      <c r="BG530" s="43" t="str">
        <f t="shared" si="266"/>
        <v>MARIA CECILIA GODOY</v>
      </c>
      <c r="BH530" s="43" t="str">
        <f t="shared" si="267"/>
        <v>MARIA CECILIA GODOY - PS SIROCO</v>
      </c>
      <c r="BI530" s="43" t="str">
        <f>VLOOKUP(BG530,Equipos!$A$2:$B$105,2,0)</f>
        <v>EL SENDERO</v>
      </c>
      <c r="BJ530" s="43" t="str">
        <f t="shared" si="268"/>
        <v>02:03:57</v>
      </c>
      <c r="BK530" s="43" t="e">
        <f>VLOOKUP(BG530,'Base Jinetes FEI'!$M$5:$N$341,2,0)</f>
        <v>#N/A</v>
      </c>
      <c r="BL530" s="43" t="e">
        <f>VLOOKUP(BG530,'Base Jinetes FEI'!$M$5:$O$341,3,0)</f>
        <v>#N/A</v>
      </c>
      <c r="BN530" s="43">
        <f t="shared" si="269"/>
        <v>0</v>
      </c>
      <c r="BO530" s="43">
        <v>530</v>
      </c>
    </row>
    <row r="531" spans="1:67" ht="14.4" customHeight="1" x14ac:dyDescent="0.3">
      <c r="A531" s="43" t="str">
        <f t="shared" ref="A531:C531" si="322">A530</f>
        <v>EL CUADRO 19 II</v>
      </c>
      <c r="B531" s="43" t="str">
        <f t="shared" si="322"/>
        <v>NAC</v>
      </c>
      <c r="C531" s="43">
        <f t="shared" si="322"/>
        <v>40</v>
      </c>
      <c r="D531" s="43">
        <v>39.700000000000003</v>
      </c>
      <c r="E531" s="43" t="str">
        <f t="shared" ref="E531" si="323">E530</f>
        <v>AD</v>
      </c>
      <c r="F531" s="220" t="s">
        <v>156</v>
      </c>
      <c r="G531" s="221" t="s">
        <v>105</v>
      </c>
      <c r="H531" s="222" t="s">
        <v>96</v>
      </c>
      <c r="I531" s="222" t="s">
        <v>96</v>
      </c>
      <c r="J531" s="221"/>
      <c r="K531" s="223" t="s">
        <v>4882</v>
      </c>
      <c r="L531" s="221" t="s">
        <v>4883</v>
      </c>
      <c r="M531" s="221"/>
      <c r="N531" s="225" t="s">
        <v>4884</v>
      </c>
      <c r="O531" s="222"/>
      <c r="P531" s="222" t="s">
        <v>96</v>
      </c>
      <c r="Q531" s="222"/>
      <c r="R531" s="222" t="s">
        <v>96</v>
      </c>
      <c r="S531" s="221" t="s">
        <v>97</v>
      </c>
      <c r="T531" s="222" t="s">
        <v>96</v>
      </c>
      <c r="U531" s="222" t="s">
        <v>745</v>
      </c>
      <c r="V531" s="222" t="s">
        <v>5855</v>
      </c>
      <c r="W531" s="222" t="s">
        <v>5856</v>
      </c>
      <c r="X531" s="226" t="s">
        <v>3588</v>
      </c>
      <c r="Y531" s="226" t="s">
        <v>5383</v>
      </c>
      <c r="Z531" s="226" t="s">
        <v>5857</v>
      </c>
      <c r="AA531" s="221" t="s">
        <v>163</v>
      </c>
      <c r="AB531" s="221"/>
      <c r="AC531" s="221"/>
      <c r="AD531" s="221"/>
      <c r="AE531" s="226"/>
      <c r="AF531" s="226"/>
      <c r="AG531" s="226"/>
      <c r="AH531" s="221"/>
      <c r="AI531" s="221"/>
      <c r="AJ531" s="221"/>
      <c r="AK531" s="221"/>
      <c r="AL531" s="226"/>
      <c r="AM531" s="226"/>
      <c r="AN531" s="226"/>
      <c r="AO531" s="221"/>
      <c r="AP531" s="221"/>
      <c r="AQ531" s="221"/>
      <c r="AR531" s="221"/>
      <c r="AS531" s="226"/>
      <c r="AT531" s="226"/>
      <c r="AU531" s="226"/>
      <c r="AV531" s="221"/>
      <c r="AW531" s="221"/>
      <c r="AX531" s="222">
        <v>18.54</v>
      </c>
      <c r="AY531" s="222">
        <v>3845</v>
      </c>
      <c r="AZ531" s="47" t="str">
        <f t="shared" si="260"/>
        <v>NA</v>
      </c>
      <c r="BA531" s="47" t="str">
        <f t="shared" si="261"/>
        <v>40 AD</v>
      </c>
      <c r="BB531" s="43" t="str">
        <f t="shared" si="289"/>
        <v>NA</v>
      </c>
      <c r="BC531" s="43" t="str">
        <f t="shared" si="262"/>
        <v>NA</v>
      </c>
      <c r="BD531" s="43">
        <f t="shared" si="263"/>
        <v>0</v>
      </c>
      <c r="BE531" s="48" t="e">
        <f t="shared" si="264"/>
        <v>#VALUE!</v>
      </c>
      <c r="BF531" s="49">
        <f t="shared" si="265"/>
        <v>0</v>
      </c>
      <c r="BG531" s="43" t="str">
        <f t="shared" si="266"/>
        <v>ALEJANDRO VALDES CRUZ</v>
      </c>
      <c r="BH531" s="43" t="str">
        <f t="shared" si="267"/>
        <v>ALEJANDRO VALDES CRUZ - MYRA</v>
      </c>
      <c r="BI531" s="43" t="e">
        <f>VLOOKUP(BG531,Equipos!$A$2:$B$105,2,0)</f>
        <v>#N/A</v>
      </c>
      <c r="BJ531" s="43" t="str">
        <f t="shared" si="268"/>
        <v>02:03:57</v>
      </c>
      <c r="BK531" s="43" t="e">
        <f>VLOOKUP(BG531,'Base Jinetes FEI'!$M$5:$N$341,2,0)</f>
        <v>#N/A</v>
      </c>
      <c r="BL531" s="43" t="e">
        <f>VLOOKUP(BG531,'Base Jinetes FEI'!$M$5:$O$341,3,0)</f>
        <v>#N/A</v>
      </c>
      <c r="BN531" s="43">
        <f t="shared" si="269"/>
        <v>0</v>
      </c>
      <c r="BO531" s="43">
        <v>531</v>
      </c>
    </row>
    <row r="532" spans="1:67" ht="14.4" customHeight="1" x14ac:dyDescent="0.3">
      <c r="A532" s="43" t="str">
        <f t="shared" ref="A532:C532" si="324">A531</f>
        <v>EL CUADRO 19 II</v>
      </c>
      <c r="B532" s="43" t="str">
        <f t="shared" si="324"/>
        <v>NAC</v>
      </c>
      <c r="C532" s="43">
        <f t="shared" si="324"/>
        <v>40</v>
      </c>
      <c r="D532" s="43">
        <v>39.700000000000003</v>
      </c>
      <c r="E532" s="43" t="str">
        <f t="shared" ref="E532" si="325">E531</f>
        <v>AD</v>
      </c>
      <c r="F532" s="220" t="s">
        <v>134</v>
      </c>
      <c r="G532" s="221" t="s">
        <v>105</v>
      </c>
      <c r="H532" s="222" t="s">
        <v>96</v>
      </c>
      <c r="I532" s="222" t="s">
        <v>96</v>
      </c>
      <c r="J532" s="221"/>
      <c r="K532" s="223" t="s">
        <v>5064</v>
      </c>
      <c r="L532" s="221" t="s">
        <v>5065</v>
      </c>
      <c r="M532" s="221" t="s">
        <v>5066</v>
      </c>
      <c r="N532" s="225" t="s">
        <v>5067</v>
      </c>
      <c r="O532" s="222"/>
      <c r="P532" s="222" t="s">
        <v>96</v>
      </c>
      <c r="Q532" s="222"/>
      <c r="R532" s="222" t="s">
        <v>96</v>
      </c>
      <c r="S532" s="221" t="s">
        <v>97</v>
      </c>
      <c r="T532" s="222" t="s">
        <v>96</v>
      </c>
      <c r="U532" s="222" t="s">
        <v>745</v>
      </c>
      <c r="V532" s="222" t="s">
        <v>5858</v>
      </c>
      <c r="W532" s="222" t="s">
        <v>5859</v>
      </c>
      <c r="X532" s="226" t="s">
        <v>624</v>
      </c>
      <c r="Y532" s="226" t="s">
        <v>761</v>
      </c>
      <c r="Z532" s="226" t="s">
        <v>2610</v>
      </c>
      <c r="AA532" s="221" t="s">
        <v>272</v>
      </c>
      <c r="AB532" s="221"/>
      <c r="AC532" s="221"/>
      <c r="AD532" s="221"/>
      <c r="AE532" s="226"/>
      <c r="AF532" s="226"/>
      <c r="AG532" s="226"/>
      <c r="AH532" s="221"/>
      <c r="AI532" s="221"/>
      <c r="AJ532" s="221"/>
      <c r="AK532" s="221"/>
      <c r="AL532" s="226"/>
      <c r="AM532" s="226"/>
      <c r="AN532" s="226"/>
      <c r="AO532" s="221"/>
      <c r="AP532" s="221"/>
      <c r="AQ532" s="221"/>
      <c r="AR532" s="221"/>
      <c r="AS532" s="226"/>
      <c r="AT532" s="226"/>
      <c r="AU532" s="226"/>
      <c r="AV532" s="221"/>
      <c r="AW532" s="221"/>
      <c r="AX532" s="222">
        <v>17.16</v>
      </c>
      <c r="AY532" s="222">
        <v>4154</v>
      </c>
      <c r="AZ532" s="47" t="str">
        <f t="shared" si="260"/>
        <v>NA</v>
      </c>
      <c r="BA532" s="47" t="str">
        <f t="shared" si="261"/>
        <v>40 AD</v>
      </c>
      <c r="BB532" s="43" t="str">
        <f t="shared" si="289"/>
        <v>NA</v>
      </c>
      <c r="BC532" s="43" t="str">
        <f t="shared" si="262"/>
        <v>NA</v>
      </c>
      <c r="BD532" s="43">
        <f t="shared" si="263"/>
        <v>0</v>
      </c>
      <c r="BE532" s="48" t="e">
        <f t="shared" si="264"/>
        <v>#VALUE!</v>
      </c>
      <c r="BF532" s="49">
        <f t="shared" si="265"/>
        <v>0</v>
      </c>
      <c r="BG532" s="43" t="str">
        <f t="shared" si="266"/>
        <v>KARIM VON MUHLENBROCK</v>
      </c>
      <c r="BH532" s="43" t="str">
        <f t="shared" si="267"/>
        <v>KARIM VON MUHLENBROCK - EMIR</v>
      </c>
      <c r="BI532" s="43" t="e">
        <f>VLOOKUP(BG532,Equipos!$A$2:$B$105,2,0)</f>
        <v>#N/A</v>
      </c>
      <c r="BJ532" s="43" t="str">
        <f t="shared" si="268"/>
        <v>02:03:57</v>
      </c>
      <c r="BK532" s="43" t="e">
        <f>VLOOKUP(BG532,'Base Jinetes FEI'!$M$5:$N$341,2,0)</f>
        <v>#N/A</v>
      </c>
      <c r="BL532" s="43" t="e">
        <f>VLOOKUP(BG532,'Base Jinetes FEI'!$M$5:$O$341,3,0)</f>
        <v>#N/A</v>
      </c>
      <c r="BN532" s="43">
        <f t="shared" si="269"/>
        <v>0</v>
      </c>
      <c r="BO532" s="43">
        <v>532</v>
      </c>
    </row>
    <row r="533" spans="1:67" ht="14.4" customHeight="1" x14ac:dyDescent="0.3">
      <c r="A533" s="43" t="str">
        <f t="shared" ref="A533:C533" si="326">A532</f>
        <v>EL CUADRO 19 II</v>
      </c>
      <c r="B533" s="43" t="str">
        <f t="shared" si="326"/>
        <v>NAC</v>
      </c>
      <c r="C533" s="43">
        <f t="shared" si="326"/>
        <v>40</v>
      </c>
      <c r="D533" s="43">
        <v>39.700000000000003</v>
      </c>
      <c r="E533" s="43" t="str">
        <f t="shared" ref="E533" si="327">E532</f>
        <v>AD</v>
      </c>
      <c r="F533" s="220" t="s">
        <v>158</v>
      </c>
      <c r="G533" s="221" t="s">
        <v>105</v>
      </c>
      <c r="H533" s="222" t="s">
        <v>96</v>
      </c>
      <c r="I533" s="222" t="s">
        <v>96</v>
      </c>
      <c r="J533" s="221"/>
      <c r="K533" s="223" t="s">
        <v>172</v>
      </c>
      <c r="L533" s="221" t="s">
        <v>3978</v>
      </c>
      <c r="M533" s="221"/>
      <c r="N533" s="225" t="s">
        <v>3979</v>
      </c>
      <c r="O533" s="222"/>
      <c r="P533" s="222" t="s">
        <v>96</v>
      </c>
      <c r="Q533" s="222"/>
      <c r="R533" s="222" t="s">
        <v>96</v>
      </c>
      <c r="S533" s="221" t="s">
        <v>97</v>
      </c>
      <c r="T533" s="222" t="s">
        <v>96</v>
      </c>
      <c r="U533" s="222" t="s">
        <v>745</v>
      </c>
      <c r="V533" s="222" t="s">
        <v>5860</v>
      </c>
      <c r="W533" s="222" t="s">
        <v>2636</v>
      </c>
      <c r="X533" s="226" t="s">
        <v>252</v>
      </c>
      <c r="Y533" s="226" t="s">
        <v>756</v>
      </c>
      <c r="Z533" s="226" t="s">
        <v>5861</v>
      </c>
      <c r="AA533" s="221" t="s">
        <v>5848</v>
      </c>
      <c r="AB533" s="221"/>
      <c r="AC533" s="221"/>
      <c r="AD533" s="221"/>
      <c r="AE533" s="226"/>
      <c r="AF533" s="226"/>
      <c r="AG533" s="226"/>
      <c r="AH533" s="221"/>
      <c r="AI533" s="221"/>
      <c r="AJ533" s="221"/>
      <c r="AK533" s="221"/>
      <c r="AL533" s="226"/>
      <c r="AM533" s="226"/>
      <c r="AN533" s="226"/>
      <c r="AO533" s="221"/>
      <c r="AP533" s="221"/>
      <c r="AQ533" s="221"/>
      <c r="AR533" s="221"/>
      <c r="AS533" s="226"/>
      <c r="AT533" s="226"/>
      <c r="AU533" s="226"/>
      <c r="AV533" s="221"/>
      <c r="AW533" s="221"/>
      <c r="AX533" s="222">
        <v>17.05</v>
      </c>
      <c r="AY533" s="222">
        <v>4182</v>
      </c>
      <c r="AZ533" s="47" t="str">
        <f t="shared" si="260"/>
        <v>NA</v>
      </c>
      <c r="BA533" s="47" t="str">
        <f t="shared" si="261"/>
        <v>40 AD</v>
      </c>
      <c r="BB533" s="43" t="str">
        <f t="shared" si="289"/>
        <v>NA</v>
      </c>
      <c r="BC533" s="43" t="str">
        <f t="shared" si="262"/>
        <v>NA</v>
      </c>
      <c r="BD533" s="43">
        <f t="shared" si="263"/>
        <v>0</v>
      </c>
      <c r="BE533" s="48" t="e">
        <f t="shared" si="264"/>
        <v>#VALUE!</v>
      </c>
      <c r="BF533" s="49">
        <f t="shared" si="265"/>
        <v>0</v>
      </c>
      <c r="BG533" s="43" t="str">
        <f t="shared" si="266"/>
        <v>JOSEFINA SANCHEZ LABBE</v>
      </c>
      <c r="BH533" s="43" t="str">
        <f t="shared" si="267"/>
        <v>JOSEFINA SANCHEZ LABBE - LOMA VERDE BALFA</v>
      </c>
      <c r="BI533" s="43" t="e">
        <f>VLOOKUP(BG533,Equipos!$A$2:$B$105,2,0)</f>
        <v>#N/A</v>
      </c>
      <c r="BJ533" s="43" t="str">
        <f t="shared" si="268"/>
        <v>02:03:57</v>
      </c>
      <c r="BK533" s="43" t="e">
        <f>VLOOKUP(BG533,'Base Jinetes FEI'!$M$5:$N$341,2,0)</f>
        <v>#N/A</v>
      </c>
      <c r="BL533" s="43" t="e">
        <f>VLOOKUP(BG533,'Base Jinetes FEI'!$M$5:$O$341,3,0)</f>
        <v>#N/A</v>
      </c>
      <c r="BN533" s="43">
        <f t="shared" si="269"/>
        <v>0</v>
      </c>
      <c r="BO533" s="43">
        <v>533</v>
      </c>
    </row>
    <row r="534" spans="1:67" ht="14.4" customHeight="1" x14ac:dyDescent="0.3">
      <c r="A534" s="43" t="str">
        <f t="shared" ref="A534:C534" si="328">A533</f>
        <v>EL CUADRO 19 II</v>
      </c>
      <c r="B534" s="43" t="str">
        <f t="shared" si="328"/>
        <v>NAC</v>
      </c>
      <c r="C534" s="43">
        <f t="shared" si="328"/>
        <v>40</v>
      </c>
      <c r="D534" s="43">
        <v>39.700000000000003</v>
      </c>
      <c r="E534" s="43" t="str">
        <f t="shared" ref="E534" si="329">E533</f>
        <v>AD</v>
      </c>
      <c r="F534" s="220" t="s">
        <v>244</v>
      </c>
      <c r="G534" s="221" t="s">
        <v>105</v>
      </c>
      <c r="H534" s="222" t="s">
        <v>96</v>
      </c>
      <c r="I534" s="222" t="s">
        <v>96</v>
      </c>
      <c r="J534" s="221"/>
      <c r="K534" s="223" t="s">
        <v>716</v>
      </c>
      <c r="L534" s="221" t="s">
        <v>1727</v>
      </c>
      <c r="M534" s="221"/>
      <c r="N534" s="225" t="s">
        <v>5862</v>
      </c>
      <c r="O534" s="222"/>
      <c r="P534" s="222" t="s">
        <v>96</v>
      </c>
      <c r="Q534" s="222"/>
      <c r="R534" s="222" t="s">
        <v>96</v>
      </c>
      <c r="S534" s="221" t="s">
        <v>97</v>
      </c>
      <c r="T534" s="222" t="s">
        <v>96</v>
      </c>
      <c r="U534" s="222" t="s">
        <v>745</v>
      </c>
      <c r="V534" s="222" t="s">
        <v>5863</v>
      </c>
      <c r="W534" s="222" t="s">
        <v>5864</v>
      </c>
      <c r="X534" s="226" t="s">
        <v>5865</v>
      </c>
      <c r="Y534" s="226" t="s">
        <v>253</v>
      </c>
      <c r="Z534" s="226" t="s">
        <v>5866</v>
      </c>
      <c r="AA534" s="221" t="s">
        <v>163</v>
      </c>
      <c r="AB534" s="221"/>
      <c r="AC534" s="221"/>
      <c r="AD534" s="221"/>
      <c r="AE534" s="226"/>
      <c r="AF534" s="226"/>
      <c r="AG534" s="226"/>
      <c r="AH534" s="221"/>
      <c r="AI534" s="221"/>
      <c r="AJ534" s="221"/>
      <c r="AK534" s="221"/>
      <c r="AL534" s="226"/>
      <c r="AM534" s="226"/>
      <c r="AN534" s="226"/>
      <c r="AO534" s="221"/>
      <c r="AP534" s="221"/>
      <c r="AQ534" s="221"/>
      <c r="AR534" s="221"/>
      <c r="AS534" s="226"/>
      <c r="AT534" s="226"/>
      <c r="AU534" s="226"/>
      <c r="AV534" s="221"/>
      <c r="AW534" s="221"/>
      <c r="AX534" s="222">
        <v>11.81</v>
      </c>
      <c r="AY534" s="222">
        <v>6038</v>
      </c>
      <c r="AZ534" s="47" t="str">
        <f t="shared" si="260"/>
        <v>NA</v>
      </c>
      <c r="BA534" s="47" t="str">
        <f t="shared" si="261"/>
        <v>40 AD</v>
      </c>
      <c r="BB534" s="43" t="str">
        <f t="shared" si="289"/>
        <v>NA</v>
      </c>
      <c r="BC534" s="43" t="str">
        <f t="shared" si="262"/>
        <v>NA</v>
      </c>
      <c r="BD534" s="43">
        <f t="shared" si="263"/>
        <v>0</v>
      </c>
      <c r="BE534" s="48" t="e">
        <f t="shared" si="264"/>
        <v>#VALUE!</v>
      </c>
      <c r="BF534" s="49">
        <f t="shared" si="265"/>
        <v>0</v>
      </c>
      <c r="BG534" s="43" t="str">
        <f t="shared" si="266"/>
        <v>PILAR TORREALBA</v>
      </c>
      <c r="BH534" s="43" t="str">
        <f t="shared" si="267"/>
        <v>PILAR TORREALBA - EPICO</v>
      </c>
      <c r="BI534" s="43" t="str">
        <f>VLOOKUP(BG534,Equipos!$A$2:$B$105,2,0)</f>
        <v>EL SENDERO</v>
      </c>
      <c r="BJ534" s="43" t="str">
        <f t="shared" si="268"/>
        <v>02:03:57</v>
      </c>
      <c r="BK534" s="43" t="e">
        <f>VLOOKUP(BG534,'Base Jinetes FEI'!$M$5:$N$341,2,0)</f>
        <v>#N/A</v>
      </c>
      <c r="BL534" s="43" t="e">
        <f>VLOOKUP(BG534,'Base Jinetes FEI'!$M$5:$O$341,3,0)</f>
        <v>#N/A</v>
      </c>
      <c r="BN534" s="43">
        <f t="shared" si="269"/>
        <v>0</v>
      </c>
      <c r="BO534" s="43">
        <v>534</v>
      </c>
    </row>
    <row r="535" spans="1:67" ht="14.4" customHeight="1" x14ac:dyDescent="0.3">
      <c r="A535" s="43" t="str">
        <f t="shared" ref="A535:C535" si="330">A534</f>
        <v>EL CUADRO 19 II</v>
      </c>
      <c r="B535" s="43" t="str">
        <f t="shared" si="330"/>
        <v>NAC</v>
      </c>
      <c r="C535" s="43">
        <f t="shared" si="330"/>
        <v>40</v>
      </c>
      <c r="D535" s="43">
        <v>39.700000000000003</v>
      </c>
      <c r="E535" s="43" t="str">
        <f t="shared" ref="E535" si="331">E534</f>
        <v>AD</v>
      </c>
      <c r="F535" s="220" t="s">
        <v>372</v>
      </c>
      <c r="G535" s="221" t="s">
        <v>105</v>
      </c>
      <c r="H535" s="222" t="s">
        <v>96</v>
      </c>
      <c r="I535" s="222" t="s">
        <v>96</v>
      </c>
      <c r="J535" s="221"/>
      <c r="K535" s="223" t="s">
        <v>133</v>
      </c>
      <c r="L535" s="221" t="s">
        <v>5867</v>
      </c>
      <c r="M535" s="221"/>
      <c r="N535" s="225" t="s">
        <v>5868</v>
      </c>
      <c r="O535" s="222"/>
      <c r="P535" s="222" t="s">
        <v>96</v>
      </c>
      <c r="Q535" s="222"/>
      <c r="R535" s="222" t="s">
        <v>96</v>
      </c>
      <c r="S535" s="221" t="s">
        <v>97</v>
      </c>
      <c r="T535" s="222" t="s">
        <v>96</v>
      </c>
      <c r="U535" s="222" t="s">
        <v>745</v>
      </c>
      <c r="V535" s="222" t="s">
        <v>96</v>
      </c>
      <c r="W535" s="222" t="s">
        <v>96</v>
      </c>
      <c r="X535" s="226" t="s">
        <v>96</v>
      </c>
      <c r="Y535" s="226" t="s">
        <v>96</v>
      </c>
      <c r="Z535" s="226" t="s">
        <v>96</v>
      </c>
      <c r="AA535" s="221" t="s">
        <v>5848</v>
      </c>
      <c r="AB535" s="221"/>
      <c r="AC535" s="221"/>
      <c r="AD535" s="221"/>
      <c r="AE535" s="226"/>
      <c r="AF535" s="226"/>
      <c r="AG535" s="226"/>
      <c r="AH535" s="221"/>
      <c r="AI535" s="221"/>
      <c r="AJ535" s="221"/>
      <c r="AK535" s="221"/>
      <c r="AL535" s="226"/>
      <c r="AM535" s="226"/>
      <c r="AN535" s="226"/>
      <c r="AO535" s="221"/>
      <c r="AP535" s="221"/>
      <c r="AQ535" s="221"/>
      <c r="AR535" s="221"/>
      <c r="AS535" s="226"/>
      <c r="AT535" s="226"/>
      <c r="AU535" s="226"/>
      <c r="AV535" s="221"/>
      <c r="AW535" s="221"/>
      <c r="AX535" s="222"/>
      <c r="AY535" s="222"/>
      <c r="AZ535" s="47" t="str">
        <f t="shared" si="260"/>
        <v>NA</v>
      </c>
      <c r="BA535" s="47" t="str">
        <f t="shared" si="261"/>
        <v>40 AD</v>
      </c>
      <c r="BB535" s="43" t="str">
        <f t="shared" si="289"/>
        <v>NA</v>
      </c>
      <c r="BC535" s="43" t="str">
        <f t="shared" si="262"/>
        <v>NA</v>
      </c>
      <c r="BD535" s="43">
        <f t="shared" si="263"/>
        <v>0</v>
      </c>
      <c r="BE535" s="48" t="e">
        <f t="shared" si="264"/>
        <v>#VALUE!</v>
      </c>
      <c r="BF535" s="49">
        <f t="shared" si="265"/>
        <v>0</v>
      </c>
      <c r="BG535" s="43" t="str">
        <f t="shared" si="266"/>
        <v>CARLOS ORTIZ</v>
      </c>
      <c r="BH535" s="43" t="str">
        <f t="shared" si="267"/>
        <v>CARLOS ORTIZ - TORNADO</v>
      </c>
      <c r="BI535" s="43" t="e">
        <f>VLOOKUP(BG535,Equipos!$A$2:$B$105,2,0)</f>
        <v>#N/A</v>
      </c>
      <c r="BJ535" s="43" t="str">
        <f t="shared" si="268"/>
        <v>02:03:57</v>
      </c>
      <c r="BK535" s="43" t="e">
        <f>VLOOKUP(BG535,'Base Jinetes FEI'!$M$5:$N$341,2,0)</f>
        <v>#N/A</v>
      </c>
      <c r="BL535" s="43" t="e">
        <f>VLOOKUP(BG535,'Base Jinetes FEI'!$M$5:$O$341,3,0)</f>
        <v>#N/A</v>
      </c>
      <c r="BN535" s="43">
        <f t="shared" si="269"/>
        <v>0</v>
      </c>
      <c r="BO535" s="43">
        <v>535</v>
      </c>
    </row>
    <row r="536" spans="1:67" ht="14.4" customHeight="1" x14ac:dyDescent="0.3">
      <c r="A536" s="43" t="str">
        <f t="shared" ref="A536:C536" si="332">A535</f>
        <v>EL CUADRO 19 II</v>
      </c>
      <c r="B536" s="43" t="str">
        <f t="shared" si="332"/>
        <v>NAC</v>
      </c>
      <c r="C536" s="43">
        <f t="shared" si="332"/>
        <v>40</v>
      </c>
      <c r="D536" s="43">
        <v>39.700000000000003</v>
      </c>
      <c r="E536" s="43" t="s">
        <v>52</v>
      </c>
      <c r="F536" s="227" t="s">
        <v>106</v>
      </c>
      <c r="G536" s="228" t="s">
        <v>95</v>
      </c>
      <c r="H536" s="229" t="s">
        <v>96</v>
      </c>
      <c r="I536" s="229" t="s">
        <v>96</v>
      </c>
      <c r="J536" s="228"/>
      <c r="K536" s="230" t="s">
        <v>2966</v>
      </c>
      <c r="L536" s="228" t="s">
        <v>364</v>
      </c>
      <c r="M536" s="228"/>
      <c r="N536" s="231" t="s">
        <v>3997</v>
      </c>
      <c r="O536" s="229"/>
      <c r="P536" s="229" t="s">
        <v>96</v>
      </c>
      <c r="Q536" s="229"/>
      <c r="R536" s="229" t="s">
        <v>96</v>
      </c>
      <c r="S536" s="228" t="s">
        <v>97</v>
      </c>
      <c r="T536" s="229" t="s">
        <v>96</v>
      </c>
      <c r="U536" s="229" t="s">
        <v>745</v>
      </c>
      <c r="V536" s="229" t="s">
        <v>1876</v>
      </c>
      <c r="W536" s="229" t="s">
        <v>5869</v>
      </c>
      <c r="X536" s="232" t="s">
        <v>3488</v>
      </c>
      <c r="Y536" s="232" t="s">
        <v>579</v>
      </c>
      <c r="Z536" s="232" t="s">
        <v>4382</v>
      </c>
      <c r="AA536" s="228"/>
      <c r="AB536" s="228" t="s">
        <v>5870</v>
      </c>
      <c r="AC536" s="228" t="s">
        <v>5871</v>
      </c>
      <c r="AD536" s="228" t="s">
        <v>5872</v>
      </c>
      <c r="AE536" s="232" t="s">
        <v>2814</v>
      </c>
      <c r="AF536" s="232" t="s">
        <v>4635</v>
      </c>
      <c r="AG536" s="232" t="s">
        <v>1809</v>
      </c>
      <c r="AH536" s="228"/>
      <c r="AI536" s="228"/>
      <c r="AJ536" s="228"/>
      <c r="AK536" s="228"/>
      <c r="AL536" s="232"/>
      <c r="AM536" s="232"/>
      <c r="AN536" s="232"/>
      <c r="AO536" s="228"/>
      <c r="AP536" s="228"/>
      <c r="AQ536" s="228"/>
      <c r="AR536" s="228"/>
      <c r="AS536" s="232"/>
      <c r="AT536" s="232"/>
      <c r="AU536" s="232"/>
      <c r="AV536" s="228"/>
      <c r="AW536" s="228"/>
      <c r="AX536" s="229">
        <v>14.43</v>
      </c>
      <c r="AY536" s="229">
        <v>9902</v>
      </c>
      <c r="AZ536" s="47">
        <f t="shared" si="260"/>
        <v>9902</v>
      </c>
      <c r="BA536" s="47" t="str">
        <f t="shared" si="261"/>
        <v>40 YR</v>
      </c>
      <c r="BB536" s="43">
        <f t="shared" si="289"/>
        <v>7</v>
      </c>
      <c r="BC536" s="43" t="str">
        <f t="shared" si="262"/>
        <v>02:45:02</v>
      </c>
      <c r="BD536" s="43">
        <f t="shared" si="263"/>
        <v>170</v>
      </c>
      <c r="BE536" s="48">
        <f t="shared" si="264"/>
        <v>-41.083333333333336</v>
      </c>
      <c r="BF536" s="49">
        <f t="shared" si="265"/>
        <v>168.61666666666665</v>
      </c>
      <c r="BG536" s="43" t="str">
        <f t="shared" si="266"/>
        <v>MAX BULNES LABRA</v>
      </c>
      <c r="BH536" s="43" t="str">
        <f t="shared" si="267"/>
        <v>MAX BULNES LABRA - JOHANA</v>
      </c>
      <c r="BI536" s="43" t="e">
        <f>VLOOKUP(BG536,Equipos!$A$2:$B$105,2,0)</f>
        <v>#N/A</v>
      </c>
      <c r="BJ536" s="43" t="str">
        <f t="shared" si="268"/>
        <v>02:03:57</v>
      </c>
      <c r="BK536" s="43" t="e">
        <f>VLOOKUP(BG536,'Base Jinetes FEI'!$M$5:$N$341,2,0)</f>
        <v>#N/A</v>
      </c>
      <c r="BL536" s="43" t="e">
        <f>VLOOKUP(BG536,'Base Jinetes FEI'!$M$5:$O$341,3,0)</f>
        <v>#N/A</v>
      </c>
      <c r="BN536" s="43">
        <f t="shared" si="269"/>
        <v>1</v>
      </c>
      <c r="BO536" s="43">
        <v>536</v>
      </c>
    </row>
    <row r="537" spans="1:67" ht="14.4" customHeight="1" x14ac:dyDescent="0.3">
      <c r="A537" s="43" t="str">
        <f t="shared" ref="A537:B537" si="333">A536</f>
        <v>EL CUADRO 19 II</v>
      </c>
      <c r="B537" s="43" t="str">
        <f t="shared" si="333"/>
        <v>NAC</v>
      </c>
      <c r="C537" s="43">
        <v>20</v>
      </c>
      <c r="D537" s="43">
        <v>20</v>
      </c>
      <c r="E537" s="43" t="s">
        <v>4066</v>
      </c>
      <c r="F537" s="233" t="s">
        <v>106</v>
      </c>
      <c r="G537" s="234" t="s">
        <v>95</v>
      </c>
      <c r="H537" s="235" t="s">
        <v>96</v>
      </c>
      <c r="I537" s="235" t="s">
        <v>96</v>
      </c>
      <c r="J537" s="234"/>
      <c r="K537" s="236" t="s">
        <v>201</v>
      </c>
      <c r="L537" s="234" t="s">
        <v>219</v>
      </c>
      <c r="M537" s="234"/>
      <c r="N537" s="238" t="s">
        <v>255</v>
      </c>
      <c r="O537" s="235"/>
      <c r="P537" s="235" t="s">
        <v>96</v>
      </c>
      <c r="Q537" s="235"/>
      <c r="R537" s="235" t="s">
        <v>96</v>
      </c>
      <c r="S537" s="234" t="s">
        <v>97</v>
      </c>
      <c r="T537" s="235" t="s">
        <v>96</v>
      </c>
      <c r="U537" s="235" t="s">
        <v>3173</v>
      </c>
      <c r="V537" s="235" t="s">
        <v>5873</v>
      </c>
      <c r="W537" s="235" t="s">
        <v>5874</v>
      </c>
      <c r="X537" s="239" t="s">
        <v>875</v>
      </c>
      <c r="Y537" s="239" t="s">
        <v>3509</v>
      </c>
      <c r="Z537" s="239" t="s">
        <v>5875</v>
      </c>
      <c r="AA537" s="234"/>
      <c r="AB537" s="234"/>
      <c r="AC537" s="234"/>
      <c r="AD537" s="234"/>
      <c r="AE537" s="239"/>
      <c r="AF537" s="239"/>
      <c r="AG537" s="239"/>
      <c r="AH537" s="234"/>
      <c r="AI537" s="234"/>
      <c r="AJ537" s="234"/>
      <c r="AK537" s="234"/>
      <c r="AL537" s="239"/>
      <c r="AM537" s="239"/>
      <c r="AN537" s="239"/>
      <c r="AO537" s="234"/>
      <c r="AP537" s="234"/>
      <c r="AQ537" s="234"/>
      <c r="AR537" s="234"/>
      <c r="AS537" s="239"/>
      <c r="AT537" s="239"/>
      <c r="AU537" s="239"/>
      <c r="AV537" s="234"/>
      <c r="AW537" s="234"/>
      <c r="AX537" s="235">
        <v>18.059999999999999</v>
      </c>
      <c r="AY537" s="235">
        <v>3967</v>
      </c>
      <c r="AZ537" s="47">
        <f t="shared" si="260"/>
        <v>3967</v>
      </c>
      <c r="BA537" s="47" t="str">
        <f t="shared" si="261"/>
        <v>20 PR</v>
      </c>
      <c r="BB537" s="43">
        <f>IF(G537="R",RANK(AZ537,$AZ$537:$AZ$538,1), "NA")</f>
        <v>1</v>
      </c>
      <c r="BC537" s="43" t="str">
        <f t="shared" si="262"/>
        <v>01:06:07</v>
      </c>
      <c r="BD537" s="43">
        <f t="shared" si="263"/>
        <v>200</v>
      </c>
      <c r="BE537" s="48">
        <f t="shared" si="264"/>
        <v>0</v>
      </c>
      <c r="BF537" s="49">
        <f t="shared" si="265"/>
        <v>220</v>
      </c>
      <c r="BG537" s="43" t="str">
        <f t="shared" si="266"/>
        <v>MARIA RISHMAWI</v>
      </c>
      <c r="BH537" s="43" t="str">
        <f t="shared" si="267"/>
        <v>MARIA RISHMAWI - ANCAR BAKUR</v>
      </c>
      <c r="BI537" s="43" t="e">
        <f>VLOOKUP(BG537,Equipos!$A$2:$B$105,2,0)</f>
        <v>#N/A</v>
      </c>
      <c r="BJ537" s="43" t="str">
        <f t="shared" si="268"/>
        <v>01:06:07</v>
      </c>
      <c r="BK537" s="43" t="e">
        <f>VLOOKUP(BG537,'Base Jinetes FEI'!$M$5:$N$341,2,0)</f>
        <v>#N/A</v>
      </c>
      <c r="BL537" s="43" t="e">
        <f>VLOOKUP(BG537,'Base Jinetes FEI'!$M$5:$O$341,3,0)</f>
        <v>#N/A</v>
      </c>
      <c r="BN537" s="43">
        <f t="shared" si="269"/>
        <v>1</v>
      </c>
      <c r="BO537" s="43">
        <v>537</v>
      </c>
    </row>
    <row r="538" spans="1:67" ht="14.4" customHeight="1" x14ac:dyDescent="0.3">
      <c r="A538" s="43" t="str">
        <f t="shared" ref="A538:C538" si="334">A537</f>
        <v>EL CUADRO 19 II</v>
      </c>
      <c r="B538" s="43" t="str">
        <f t="shared" si="334"/>
        <v>NAC</v>
      </c>
      <c r="C538" s="43">
        <f t="shared" si="334"/>
        <v>20</v>
      </c>
      <c r="D538" s="43">
        <v>20</v>
      </c>
      <c r="E538" s="43" t="str">
        <f t="shared" ref="E538" si="335">E537</f>
        <v>PR</v>
      </c>
      <c r="F538" s="233" t="s">
        <v>107</v>
      </c>
      <c r="G538" s="234" t="s">
        <v>95</v>
      </c>
      <c r="H538" s="235" t="s">
        <v>96</v>
      </c>
      <c r="I538" s="235" t="s">
        <v>96</v>
      </c>
      <c r="J538" s="234"/>
      <c r="K538" s="237" t="s">
        <v>5876</v>
      </c>
      <c r="L538" s="234" t="s">
        <v>1900</v>
      </c>
      <c r="M538" s="234"/>
      <c r="N538" s="238" t="s">
        <v>265</v>
      </c>
      <c r="O538" s="235"/>
      <c r="P538" s="235" t="s">
        <v>96</v>
      </c>
      <c r="Q538" s="235"/>
      <c r="R538" s="235" t="s">
        <v>96</v>
      </c>
      <c r="S538" s="234" t="s">
        <v>97</v>
      </c>
      <c r="T538" s="235" t="s">
        <v>96</v>
      </c>
      <c r="U538" s="235" t="s">
        <v>3173</v>
      </c>
      <c r="V538" s="235" t="s">
        <v>5877</v>
      </c>
      <c r="W538" s="235" t="s">
        <v>5878</v>
      </c>
      <c r="X538" s="239" t="s">
        <v>1044</v>
      </c>
      <c r="Y538" s="239" t="s">
        <v>3541</v>
      </c>
      <c r="Z538" s="239" t="s">
        <v>5879</v>
      </c>
      <c r="AA538" s="234"/>
      <c r="AB538" s="234"/>
      <c r="AC538" s="234"/>
      <c r="AD538" s="234"/>
      <c r="AE538" s="239"/>
      <c r="AF538" s="239"/>
      <c r="AG538" s="239"/>
      <c r="AH538" s="234"/>
      <c r="AI538" s="234"/>
      <c r="AJ538" s="234"/>
      <c r="AK538" s="234"/>
      <c r="AL538" s="239"/>
      <c r="AM538" s="239"/>
      <c r="AN538" s="239"/>
      <c r="AO538" s="234"/>
      <c r="AP538" s="234"/>
      <c r="AQ538" s="234"/>
      <c r="AR538" s="234"/>
      <c r="AS538" s="239"/>
      <c r="AT538" s="239"/>
      <c r="AU538" s="239"/>
      <c r="AV538" s="234"/>
      <c r="AW538" s="234"/>
      <c r="AX538" s="235">
        <v>14.84</v>
      </c>
      <c r="AY538" s="235">
        <v>4829</v>
      </c>
      <c r="AZ538" s="47">
        <f t="shared" si="260"/>
        <v>4829</v>
      </c>
      <c r="BA538" s="47" t="str">
        <f t="shared" si="261"/>
        <v>20 PR</v>
      </c>
      <c r="BB538" s="43">
        <f>IF(G538="R",RANK(AZ538,$AZ$537:$AZ$538,1), "NA")</f>
        <v>2</v>
      </c>
      <c r="BC538" s="43" t="str">
        <f t="shared" si="262"/>
        <v>01:20:29</v>
      </c>
      <c r="BD538" s="43">
        <f t="shared" si="263"/>
        <v>195</v>
      </c>
      <c r="BE538" s="48">
        <f t="shared" si="264"/>
        <v>-14.366666666666667</v>
      </c>
      <c r="BF538" s="49">
        <f t="shared" si="265"/>
        <v>200.63333333333333</v>
      </c>
      <c r="BG538" s="43" t="str">
        <f t="shared" si="266"/>
        <v>MIGUEL RUIZ-TAGLE</v>
      </c>
      <c r="BH538" s="43" t="str">
        <f t="shared" si="267"/>
        <v>MIGUEL RUIZ-TAGLE - MISTELA</v>
      </c>
      <c r="BI538" s="43" t="e">
        <f>VLOOKUP(BG538,Equipos!$A$2:$B$105,2,0)</f>
        <v>#N/A</v>
      </c>
      <c r="BJ538" s="43" t="str">
        <f t="shared" si="268"/>
        <v>01:06:07</v>
      </c>
      <c r="BK538" s="43" t="e">
        <f>VLOOKUP(BG538,'Base Jinetes FEI'!$M$5:$N$341,2,0)</f>
        <v>#N/A</v>
      </c>
      <c r="BL538" s="43" t="e">
        <f>VLOOKUP(BG538,'Base Jinetes FEI'!$M$5:$O$341,3,0)</f>
        <v>#N/A</v>
      </c>
      <c r="BN538" s="43">
        <f t="shared" si="269"/>
        <v>1</v>
      </c>
      <c r="BO538" s="43">
        <v>538</v>
      </c>
    </row>
    <row r="539" spans="1:67" ht="14.4" customHeight="1" x14ac:dyDescent="0.3">
      <c r="A539" s="43" t="s">
        <v>6650</v>
      </c>
      <c r="B539" s="43" t="s">
        <v>50</v>
      </c>
      <c r="C539" s="43">
        <v>120</v>
      </c>
      <c r="D539" s="43">
        <v>124</v>
      </c>
      <c r="E539" s="43" t="s">
        <v>51</v>
      </c>
      <c r="F539" s="240" t="s">
        <v>106</v>
      </c>
      <c r="G539" s="240" t="s">
        <v>95</v>
      </c>
      <c r="H539" s="240" t="s">
        <v>96</v>
      </c>
      <c r="I539" s="240" t="s">
        <v>96</v>
      </c>
      <c r="J539" s="240" t="s">
        <v>3577</v>
      </c>
      <c r="K539" s="240" t="s">
        <v>3578</v>
      </c>
      <c r="L539" s="240" t="s">
        <v>3579</v>
      </c>
      <c r="M539" s="240" t="s">
        <v>96</v>
      </c>
      <c r="N539" s="240" t="s">
        <v>5721</v>
      </c>
      <c r="O539" s="240"/>
      <c r="P539" s="240" t="s">
        <v>96</v>
      </c>
      <c r="Q539" s="240"/>
      <c r="R539" s="240" t="s">
        <v>96</v>
      </c>
      <c r="S539" s="240" t="s">
        <v>97</v>
      </c>
      <c r="T539" s="240" t="s">
        <v>96</v>
      </c>
      <c r="U539" s="240" t="s">
        <v>875</v>
      </c>
      <c r="V539" s="240" t="s">
        <v>6012</v>
      </c>
      <c r="W539" s="240"/>
      <c r="X539" s="240" t="s">
        <v>1401</v>
      </c>
      <c r="Y539" s="240" t="s">
        <v>4411</v>
      </c>
      <c r="Z539" s="240" t="s">
        <v>6013</v>
      </c>
      <c r="AA539" s="240"/>
      <c r="AB539" s="240" t="s">
        <v>6014</v>
      </c>
      <c r="AC539" s="240" t="s">
        <v>804</v>
      </c>
      <c r="AD539" s="240" t="s">
        <v>6015</v>
      </c>
      <c r="AE539" s="240"/>
      <c r="AF539" s="240" t="s">
        <v>6016</v>
      </c>
      <c r="AG539" s="240" t="s">
        <v>6017</v>
      </c>
      <c r="AH539" s="240" t="s">
        <v>6018</v>
      </c>
      <c r="AI539" s="240"/>
      <c r="AJ539" s="240" t="s">
        <v>3601</v>
      </c>
      <c r="AK539" s="240"/>
      <c r="AL539" s="240"/>
      <c r="AM539" s="240"/>
      <c r="AN539" s="240"/>
      <c r="AO539" s="240"/>
      <c r="AP539" s="240"/>
      <c r="AQ539" s="240"/>
      <c r="AR539" s="240"/>
      <c r="AS539" s="240"/>
      <c r="AT539" s="240"/>
      <c r="AU539" s="240"/>
      <c r="AV539" s="280"/>
      <c r="AW539" s="240"/>
      <c r="AX539" s="240">
        <v>19.510000000000002</v>
      </c>
      <c r="AY539" s="240">
        <v>22901</v>
      </c>
      <c r="AZ539" s="47">
        <f t="shared" ref="AZ539:AZ602" si="336">IF(G539="R",AY539,"NA")</f>
        <v>22901</v>
      </c>
      <c r="BA539" s="47" t="str">
        <f t="shared" ref="BA539:BA602" si="337">IF(C539&lt;120,CONCATENATE(C539," ", E539),CONCATENATE("120/160"," ",E539))</f>
        <v>120/160 AD</v>
      </c>
      <c r="BB539" s="43">
        <f>IF(G539="R",RANK(AZ539,$AZ$539:$AZ$558,1), "NA")</f>
        <v>1</v>
      </c>
      <c r="BC539" s="43" t="str">
        <f t="shared" ref="BC539:BC602" si="338">IF(AZ539="NA","NA",TEXT(AZ539/24/60/60,"hh:mm:ss"))</f>
        <v>06:21:41</v>
      </c>
      <c r="BD539" s="43">
        <f t="shared" ref="BD539:BD602" si="339">IF(BB539="NA",0,205-BB539*5)</f>
        <v>200</v>
      </c>
      <c r="BE539" s="48">
        <f t="shared" ref="BE539:BE602" si="340">-(SECOND(BC539-BJ539)/60+MINUTE(BC539-BJ539)+HOUR(BC539-BJ539)*60)</f>
        <v>0</v>
      </c>
      <c r="BF539" s="49">
        <f t="shared" ref="BF539:BF602" si="341">IF(BB539="NA",0,MAX(D539-0.00000001*F539,D539+BD539+BE539))</f>
        <v>324</v>
      </c>
      <c r="BG539" s="43" t="str">
        <f t="shared" ref="BG539:BG602" si="342">UPPER((CONCATENATE(K539," ",L539)))</f>
        <v>RAIMUNDO UNDURRAGA MUJICA</v>
      </c>
      <c r="BH539" s="43" t="str">
        <f t="shared" ref="BH539:BH602" si="343">UPPER(CONCATENATE(BG539, " - ",N539))</f>
        <v>RAIMUNDO UNDURRAGA MUJICA - CIROMAGNUM</v>
      </c>
      <c r="BI539" s="43" t="e">
        <f>VLOOKUP(BG539,Equipos!$A$2:$B$105,2,0)</f>
        <v>#N/A</v>
      </c>
      <c r="BJ539" s="43" t="str">
        <f t="shared" ref="BJ539:BJ602" si="344">IF(BB539=1,BC539,BJ538)</f>
        <v>06:21:41</v>
      </c>
      <c r="BK539" s="43" t="e">
        <f>VLOOKUP(BG539,'Base Jinetes FEI'!$M$5:$N$341,2,0)</f>
        <v>#N/A</v>
      </c>
      <c r="BL539" s="43" t="e">
        <f>VLOOKUP(BG539,'Base Jinetes FEI'!$M$5:$O$341,3,0)</f>
        <v>#N/A</v>
      </c>
      <c r="BN539" s="43">
        <f t="shared" ref="BN539:BN602" si="345">IF(BF539&gt;1,1,0)</f>
        <v>1</v>
      </c>
      <c r="BO539" s="43">
        <v>539</v>
      </c>
    </row>
    <row r="540" spans="1:67" ht="14.4" customHeight="1" x14ac:dyDescent="0.3">
      <c r="A540" s="43" t="s">
        <v>6650</v>
      </c>
      <c r="B540" s="43" t="str">
        <f t="shared" ref="B540:C540" si="346">B539</f>
        <v>FEI</v>
      </c>
      <c r="C540" s="43">
        <f t="shared" si="346"/>
        <v>120</v>
      </c>
      <c r="D540" s="43">
        <f>D539</f>
        <v>124</v>
      </c>
      <c r="E540" s="43" t="str">
        <f>E539</f>
        <v>AD</v>
      </c>
      <c r="F540" s="240" t="s">
        <v>107</v>
      </c>
      <c r="G540" s="240" t="s">
        <v>95</v>
      </c>
      <c r="H540" s="240" t="s">
        <v>96</v>
      </c>
      <c r="I540" s="240" t="s">
        <v>96</v>
      </c>
      <c r="J540" s="240" t="s">
        <v>1065</v>
      </c>
      <c r="K540" s="240" t="s">
        <v>445</v>
      </c>
      <c r="L540" s="240" t="s">
        <v>342</v>
      </c>
      <c r="M540" s="240"/>
      <c r="N540" s="240" t="s">
        <v>6019</v>
      </c>
      <c r="O540" s="240"/>
      <c r="P540" s="240" t="s">
        <v>96</v>
      </c>
      <c r="Q540" s="240"/>
      <c r="R540" s="240" t="s">
        <v>96</v>
      </c>
      <c r="S540" s="240" t="s">
        <v>97</v>
      </c>
      <c r="T540" s="240" t="s">
        <v>96</v>
      </c>
      <c r="U540" s="240" t="s">
        <v>2797</v>
      </c>
      <c r="V540" s="240" t="s">
        <v>6020</v>
      </c>
      <c r="W540" s="240"/>
      <c r="X540" s="240" t="s">
        <v>1563</v>
      </c>
      <c r="Y540" s="240" t="s">
        <v>3516</v>
      </c>
      <c r="Z540" s="240" t="s">
        <v>794</v>
      </c>
      <c r="AA540" s="240"/>
      <c r="AB540" s="240" t="s">
        <v>5277</v>
      </c>
      <c r="AC540" s="240" t="s">
        <v>773</v>
      </c>
      <c r="AD540" s="240" t="s">
        <v>6021</v>
      </c>
      <c r="AE540" s="240"/>
      <c r="AF540" s="240" t="s">
        <v>1564</v>
      </c>
      <c r="AG540" s="240" t="s">
        <v>6022</v>
      </c>
      <c r="AH540" s="240" t="s">
        <v>6023</v>
      </c>
      <c r="AI540" s="240"/>
      <c r="AJ540" s="240" t="s">
        <v>6024</v>
      </c>
      <c r="AK540" s="240"/>
      <c r="AL540" s="240"/>
      <c r="AM540" s="240"/>
      <c r="AN540" s="240"/>
      <c r="AO540" s="240"/>
      <c r="AP540" s="240"/>
      <c r="AQ540" s="240"/>
      <c r="AR540" s="240"/>
      <c r="AS540" s="240"/>
      <c r="AT540" s="240"/>
      <c r="AU540" s="240"/>
      <c r="AV540" s="280"/>
      <c r="AW540" s="240"/>
      <c r="AX540" s="240">
        <v>19.12</v>
      </c>
      <c r="AY540" s="240">
        <v>23361</v>
      </c>
      <c r="AZ540" s="47">
        <f t="shared" si="336"/>
        <v>23361</v>
      </c>
      <c r="BA540" s="47" t="str">
        <f t="shared" si="337"/>
        <v>120/160 AD</v>
      </c>
      <c r="BB540" s="43">
        <f t="shared" ref="BB540:BB558" si="347">IF(G540="R",RANK(AZ540,$AZ$539:$AZ$558,1), "NA")</f>
        <v>2</v>
      </c>
      <c r="BC540" s="43" t="str">
        <f t="shared" si="338"/>
        <v>06:29:21</v>
      </c>
      <c r="BD540" s="43">
        <f t="shared" si="339"/>
        <v>195</v>
      </c>
      <c r="BE540" s="48">
        <f t="shared" si="340"/>
        <v>-7.666666666666667</v>
      </c>
      <c r="BF540" s="49">
        <f t="shared" si="341"/>
        <v>311.33333333333331</v>
      </c>
      <c r="BG540" s="43" t="str">
        <f t="shared" si="342"/>
        <v>MARTIN GARCIA LAZO</v>
      </c>
      <c r="BH540" s="43" t="str">
        <f t="shared" si="343"/>
        <v>MARTIN GARCIA LAZO - SI CHAMBON</v>
      </c>
      <c r="BI540" s="43" t="str">
        <f>VLOOKUP(BG540,Equipos!$A$2:$B$105,2,0)</f>
        <v>EL MOLINO A</v>
      </c>
      <c r="BJ540" s="43" t="str">
        <f t="shared" si="344"/>
        <v>06:21:41</v>
      </c>
      <c r="BK540" s="43" t="e">
        <f>VLOOKUP(BG540,'Base Jinetes FEI'!$M$5:$N$341,2,0)</f>
        <v>#N/A</v>
      </c>
      <c r="BL540" s="43" t="e">
        <f>VLOOKUP(BG540,'Base Jinetes FEI'!$M$5:$O$341,3,0)</f>
        <v>#N/A</v>
      </c>
      <c r="BN540" s="43">
        <f t="shared" si="345"/>
        <v>1</v>
      </c>
      <c r="BO540" s="43">
        <v>540</v>
      </c>
    </row>
    <row r="541" spans="1:67" ht="14.4" customHeight="1" x14ac:dyDescent="0.3">
      <c r="A541" s="43" t="s">
        <v>6650</v>
      </c>
      <c r="B541" s="43" t="str">
        <f t="shared" ref="B541:E541" si="348">B540</f>
        <v>FEI</v>
      </c>
      <c r="C541" s="43">
        <f t="shared" si="348"/>
        <v>120</v>
      </c>
      <c r="D541" s="43">
        <f t="shared" si="348"/>
        <v>124</v>
      </c>
      <c r="E541" s="43" t="str">
        <f t="shared" si="348"/>
        <v>AD</v>
      </c>
      <c r="F541" s="240" t="s">
        <v>109</v>
      </c>
      <c r="G541" s="240" t="s">
        <v>95</v>
      </c>
      <c r="H541" s="240" t="s">
        <v>96</v>
      </c>
      <c r="I541" s="240" t="s">
        <v>96</v>
      </c>
      <c r="J541" s="240" t="s">
        <v>6025</v>
      </c>
      <c r="K541" s="240" t="s">
        <v>6026</v>
      </c>
      <c r="L541" s="326" t="s">
        <v>6716</v>
      </c>
      <c r="M541" s="240"/>
      <c r="N541" s="240" t="s">
        <v>4352</v>
      </c>
      <c r="O541" s="240"/>
      <c r="P541" s="240" t="s">
        <v>96</v>
      </c>
      <c r="Q541" s="240"/>
      <c r="R541" s="240" t="s">
        <v>96</v>
      </c>
      <c r="S541" s="240" t="s">
        <v>97</v>
      </c>
      <c r="T541" s="240" t="s">
        <v>96</v>
      </c>
      <c r="U541" s="240" t="s">
        <v>5412</v>
      </c>
      <c r="V541" s="240" t="s">
        <v>6027</v>
      </c>
      <c r="W541" s="240"/>
      <c r="X541" s="240" t="s">
        <v>6028</v>
      </c>
      <c r="Y541" s="240" t="s">
        <v>1017</v>
      </c>
      <c r="Z541" s="240" t="s">
        <v>6029</v>
      </c>
      <c r="AA541" s="240"/>
      <c r="AB541" s="240" t="s">
        <v>2348</v>
      </c>
      <c r="AC541" s="240" t="s">
        <v>6030</v>
      </c>
      <c r="AD541" s="240" t="s">
        <v>6031</v>
      </c>
      <c r="AE541" s="240"/>
      <c r="AF541" s="240" t="s">
        <v>1532</v>
      </c>
      <c r="AG541" s="240" t="s">
        <v>1160</v>
      </c>
      <c r="AH541" s="240" t="s">
        <v>6032</v>
      </c>
      <c r="AI541" s="240"/>
      <c r="AJ541" s="240" t="s">
        <v>2261</v>
      </c>
      <c r="AK541" s="240"/>
      <c r="AL541" s="240"/>
      <c r="AM541" s="240"/>
      <c r="AN541" s="240"/>
      <c r="AO541" s="240"/>
      <c r="AP541" s="240"/>
      <c r="AQ541" s="240"/>
      <c r="AR541" s="240"/>
      <c r="AS541" s="240"/>
      <c r="AT541" s="240"/>
      <c r="AU541" s="240"/>
      <c r="AV541" s="280"/>
      <c r="AW541" s="240"/>
      <c r="AX541" s="240">
        <v>18.78</v>
      </c>
      <c r="AY541" s="240">
        <v>23785</v>
      </c>
      <c r="AZ541" s="47">
        <f t="shared" si="336"/>
        <v>23785</v>
      </c>
      <c r="BA541" s="47" t="str">
        <f t="shared" si="337"/>
        <v>120/160 AD</v>
      </c>
      <c r="BB541" s="43">
        <f t="shared" si="347"/>
        <v>3</v>
      </c>
      <c r="BC541" s="43" t="str">
        <f t="shared" si="338"/>
        <v>06:36:25</v>
      </c>
      <c r="BD541" s="43">
        <f t="shared" si="339"/>
        <v>190</v>
      </c>
      <c r="BE541" s="48">
        <f t="shared" si="340"/>
        <v>-14.733333333333333</v>
      </c>
      <c r="BF541" s="49">
        <f t="shared" si="341"/>
        <v>299.26666666666665</v>
      </c>
      <c r="BG541" s="43" t="str">
        <f t="shared" si="342"/>
        <v>MAURICO ROGEL SILVA</v>
      </c>
      <c r="BH541" s="43" t="str">
        <f t="shared" si="343"/>
        <v>MAURICO ROGEL SILVA - PATAGONIA AMEERA</v>
      </c>
      <c r="BI541" s="43" t="e">
        <f>VLOOKUP(BG541,Equipos!$A$2:$B$105,2,0)</f>
        <v>#N/A</v>
      </c>
      <c r="BJ541" s="43" t="str">
        <f t="shared" si="344"/>
        <v>06:21:41</v>
      </c>
      <c r="BK541" s="43" t="e">
        <f>VLOOKUP(BG541,'Base Jinetes FEI'!$M$5:$N$341,2,0)</f>
        <v>#N/A</v>
      </c>
      <c r="BL541" s="43" t="e">
        <f>VLOOKUP(BG541,'Base Jinetes FEI'!$M$5:$O$341,3,0)</f>
        <v>#N/A</v>
      </c>
      <c r="BN541" s="43">
        <f t="shared" si="345"/>
        <v>1</v>
      </c>
      <c r="BO541" s="43">
        <v>541</v>
      </c>
    </row>
    <row r="542" spans="1:67" ht="14.4" customHeight="1" x14ac:dyDescent="0.3">
      <c r="A542" s="43" t="s">
        <v>6650</v>
      </c>
      <c r="B542" s="43" t="str">
        <f t="shared" ref="B542:E542" si="349">B541</f>
        <v>FEI</v>
      </c>
      <c r="C542" s="43">
        <f t="shared" si="349"/>
        <v>120</v>
      </c>
      <c r="D542" s="43">
        <f t="shared" si="349"/>
        <v>124</v>
      </c>
      <c r="E542" s="43" t="str">
        <f t="shared" si="349"/>
        <v>AD</v>
      </c>
      <c r="F542" s="240" t="s">
        <v>110</v>
      </c>
      <c r="G542" s="240" t="s">
        <v>95</v>
      </c>
      <c r="H542" s="240" t="s">
        <v>96</v>
      </c>
      <c r="I542" s="240" t="s">
        <v>96</v>
      </c>
      <c r="J542" s="240" t="s">
        <v>1117</v>
      </c>
      <c r="K542" s="240" t="s">
        <v>88</v>
      </c>
      <c r="L542" s="240" t="s">
        <v>183</v>
      </c>
      <c r="M542" s="240" t="s">
        <v>1286</v>
      </c>
      <c r="N542" s="240" t="s">
        <v>1287</v>
      </c>
      <c r="O542" s="240"/>
      <c r="P542" s="240" t="s">
        <v>96</v>
      </c>
      <c r="Q542" s="240"/>
      <c r="R542" s="240" t="s">
        <v>96</v>
      </c>
      <c r="S542" s="240" t="s">
        <v>97</v>
      </c>
      <c r="T542" s="240" t="s">
        <v>96</v>
      </c>
      <c r="U542" s="240" t="s">
        <v>6033</v>
      </c>
      <c r="V542" s="240" t="s">
        <v>1329</v>
      </c>
      <c r="W542" s="240"/>
      <c r="X542" s="240" t="s">
        <v>2448</v>
      </c>
      <c r="Y542" s="240" t="s">
        <v>4422</v>
      </c>
      <c r="Z542" s="240" t="s">
        <v>6034</v>
      </c>
      <c r="AA542" s="240"/>
      <c r="AB542" s="240" t="s">
        <v>1523</v>
      </c>
      <c r="AC542" s="240" t="s">
        <v>788</v>
      </c>
      <c r="AD542" s="240" t="s">
        <v>2863</v>
      </c>
      <c r="AE542" s="240"/>
      <c r="AF542" s="240" t="s">
        <v>2375</v>
      </c>
      <c r="AG542" s="240" t="s">
        <v>1033</v>
      </c>
      <c r="AH542" s="240" t="s">
        <v>6035</v>
      </c>
      <c r="AI542" s="240"/>
      <c r="AJ542" s="240" t="s">
        <v>6036</v>
      </c>
      <c r="AK542" s="240"/>
      <c r="AL542" s="240"/>
      <c r="AM542" s="240"/>
      <c r="AN542" s="240"/>
      <c r="AO542" s="240"/>
      <c r="AP542" s="240"/>
      <c r="AQ542" s="240"/>
      <c r="AR542" s="240"/>
      <c r="AS542" s="240"/>
      <c r="AT542" s="240"/>
      <c r="AU542" s="240"/>
      <c r="AV542" s="280"/>
      <c r="AW542" s="240"/>
      <c r="AX542" s="240">
        <v>16.68</v>
      </c>
      <c r="AY542" s="240">
        <v>26792</v>
      </c>
      <c r="AZ542" s="47">
        <f t="shared" si="336"/>
        <v>26792</v>
      </c>
      <c r="BA542" s="47" t="str">
        <f t="shared" si="337"/>
        <v>120/160 AD</v>
      </c>
      <c r="BB542" s="43">
        <f t="shared" si="347"/>
        <v>5</v>
      </c>
      <c r="BC542" s="43" t="str">
        <f t="shared" si="338"/>
        <v>07:26:32</v>
      </c>
      <c r="BD542" s="43">
        <f t="shared" si="339"/>
        <v>180</v>
      </c>
      <c r="BE542" s="48">
        <f t="shared" si="340"/>
        <v>-64.849999999999994</v>
      </c>
      <c r="BF542" s="49">
        <f t="shared" si="341"/>
        <v>239.15</v>
      </c>
      <c r="BG542" s="43" t="str">
        <f t="shared" si="342"/>
        <v>DAVID RAMIREZ FUENTES</v>
      </c>
      <c r="BH542" s="43" t="str">
        <f t="shared" si="343"/>
        <v>DAVID RAMIREZ FUENTES - S H CIRO</v>
      </c>
      <c r="BI542" s="43" t="e">
        <f>VLOOKUP(BG542,Equipos!$A$2:$B$105,2,0)</f>
        <v>#N/A</v>
      </c>
      <c r="BJ542" s="43" t="str">
        <f t="shared" si="344"/>
        <v>06:21:41</v>
      </c>
      <c r="BK542" s="43" t="e">
        <f>VLOOKUP(BG542,'Base Jinetes FEI'!$M$5:$N$341,2,0)</f>
        <v>#N/A</v>
      </c>
      <c r="BL542" s="43" t="e">
        <f>VLOOKUP(BG542,'Base Jinetes FEI'!$M$5:$O$341,3,0)</f>
        <v>#N/A</v>
      </c>
      <c r="BN542" s="43">
        <f t="shared" si="345"/>
        <v>1</v>
      </c>
      <c r="BO542" s="43">
        <v>542</v>
      </c>
    </row>
    <row r="543" spans="1:67" ht="14.4" customHeight="1" x14ac:dyDescent="0.3">
      <c r="A543" s="43" t="s">
        <v>6650</v>
      </c>
      <c r="B543" s="43" t="str">
        <f t="shared" ref="B543:E543" si="350">B542</f>
        <v>FEI</v>
      </c>
      <c r="C543" s="43">
        <f t="shared" si="350"/>
        <v>120</v>
      </c>
      <c r="D543" s="43">
        <f t="shared" si="350"/>
        <v>124</v>
      </c>
      <c r="E543" s="43" t="str">
        <f t="shared" si="350"/>
        <v>AD</v>
      </c>
      <c r="F543" s="240" t="s">
        <v>117</v>
      </c>
      <c r="G543" s="240" t="s">
        <v>105</v>
      </c>
      <c r="H543" s="240" t="s">
        <v>96</v>
      </c>
      <c r="I543" s="240" t="s">
        <v>96</v>
      </c>
      <c r="J543" s="240" t="s">
        <v>1072</v>
      </c>
      <c r="K543" s="240" t="s">
        <v>136</v>
      </c>
      <c r="L543" s="240" t="s">
        <v>5454</v>
      </c>
      <c r="M543" s="240" t="s">
        <v>2474</v>
      </c>
      <c r="N543" s="240" t="s">
        <v>611</v>
      </c>
      <c r="O543" s="240"/>
      <c r="P543" s="240" t="s">
        <v>96</v>
      </c>
      <c r="Q543" s="240"/>
      <c r="R543" s="240" t="s">
        <v>96</v>
      </c>
      <c r="S543" s="240" t="s">
        <v>97</v>
      </c>
      <c r="T543" s="240" t="s">
        <v>96</v>
      </c>
      <c r="U543" s="240" t="s">
        <v>6037</v>
      </c>
      <c r="V543" s="240" t="s">
        <v>6038</v>
      </c>
      <c r="W543" s="240"/>
      <c r="X543" s="240" t="s">
        <v>2319</v>
      </c>
      <c r="Y543" s="240" t="s">
        <v>642</v>
      </c>
      <c r="Z543" s="240" t="s">
        <v>6039</v>
      </c>
      <c r="AA543" s="240"/>
      <c r="AB543" s="240" t="s">
        <v>3475</v>
      </c>
      <c r="AC543" s="240" t="s">
        <v>6040</v>
      </c>
      <c r="AD543" s="240" t="s">
        <v>6041</v>
      </c>
      <c r="AE543" s="240"/>
      <c r="AF543" s="240" t="s">
        <v>6042</v>
      </c>
      <c r="AG543" s="240" t="s">
        <v>6043</v>
      </c>
      <c r="AH543" s="240" t="s">
        <v>2423</v>
      </c>
      <c r="AI543" s="240" t="s">
        <v>272</v>
      </c>
      <c r="AJ543" s="240" t="s">
        <v>2250</v>
      </c>
      <c r="AK543" s="240"/>
      <c r="AL543" s="240"/>
      <c r="AM543" s="240"/>
      <c r="AN543" s="240"/>
      <c r="AO543" s="240"/>
      <c r="AP543" s="240"/>
      <c r="AQ543" s="240"/>
      <c r="AR543" s="240"/>
      <c r="AS543" s="240"/>
      <c r="AT543" s="240"/>
      <c r="AU543" s="240"/>
      <c r="AV543" s="280"/>
      <c r="AW543" s="240"/>
      <c r="AX543" s="240">
        <v>14.62</v>
      </c>
      <c r="AY543" s="240">
        <v>30565</v>
      </c>
      <c r="AZ543" s="47" t="str">
        <f t="shared" si="336"/>
        <v>NA</v>
      </c>
      <c r="BA543" s="47" t="str">
        <f t="shared" si="337"/>
        <v>120/160 AD</v>
      </c>
      <c r="BB543" s="43" t="str">
        <f t="shared" si="347"/>
        <v>NA</v>
      </c>
      <c r="BC543" s="43" t="str">
        <f t="shared" si="338"/>
        <v>NA</v>
      </c>
      <c r="BD543" s="43">
        <f t="shared" si="339"/>
        <v>0</v>
      </c>
      <c r="BE543" s="48" t="e">
        <f t="shared" si="340"/>
        <v>#VALUE!</v>
      </c>
      <c r="BF543" s="49">
        <f t="shared" si="341"/>
        <v>0</v>
      </c>
      <c r="BG543" s="43" t="str">
        <f t="shared" si="342"/>
        <v>CARLA O'NELL</v>
      </c>
      <c r="BH543" s="43" t="str">
        <f t="shared" si="343"/>
        <v>CARLA O'NELL - SOFANOR</v>
      </c>
      <c r="BI543" s="43" t="e">
        <f>VLOOKUP(BG543,Equipos!$A$2:$B$105,2,0)</f>
        <v>#N/A</v>
      </c>
      <c r="BJ543" s="43" t="str">
        <f t="shared" si="344"/>
        <v>06:21:41</v>
      </c>
      <c r="BK543" s="43" t="e">
        <f>VLOOKUP(BG543,'Base Jinetes FEI'!$M$5:$N$341,2,0)</f>
        <v>#N/A</v>
      </c>
      <c r="BL543" s="43" t="e">
        <f>VLOOKUP(BG543,'Base Jinetes FEI'!$M$5:$O$341,3,0)</f>
        <v>#N/A</v>
      </c>
      <c r="BN543" s="43">
        <f t="shared" si="345"/>
        <v>0</v>
      </c>
      <c r="BO543" s="43">
        <v>543</v>
      </c>
    </row>
    <row r="544" spans="1:67" ht="14.4" customHeight="1" x14ac:dyDescent="0.3">
      <c r="A544" s="43" t="s">
        <v>6650</v>
      </c>
      <c r="B544" s="43" t="str">
        <f t="shared" ref="B544:E544" si="351">B543</f>
        <v>FEI</v>
      </c>
      <c r="C544" s="43">
        <f t="shared" si="351"/>
        <v>120</v>
      </c>
      <c r="D544" s="43">
        <f t="shared" si="351"/>
        <v>124</v>
      </c>
      <c r="E544" s="43" t="str">
        <f t="shared" si="351"/>
        <v>AD</v>
      </c>
      <c r="F544" s="240" t="s">
        <v>122</v>
      </c>
      <c r="G544" s="240" t="s">
        <v>105</v>
      </c>
      <c r="H544" s="240" t="s">
        <v>96</v>
      </c>
      <c r="I544" s="240" t="s">
        <v>96</v>
      </c>
      <c r="J544" s="240" t="s">
        <v>1396</v>
      </c>
      <c r="K544" s="240" t="s">
        <v>162</v>
      </c>
      <c r="L544" s="240" t="s">
        <v>3369</v>
      </c>
      <c r="M544" s="240" t="s">
        <v>277</v>
      </c>
      <c r="N544" s="240" t="s">
        <v>227</v>
      </c>
      <c r="O544" s="240"/>
      <c r="P544" s="240" t="s">
        <v>96</v>
      </c>
      <c r="Q544" s="240"/>
      <c r="R544" s="240" t="s">
        <v>96</v>
      </c>
      <c r="S544" s="240" t="s">
        <v>97</v>
      </c>
      <c r="T544" s="240" t="s">
        <v>96</v>
      </c>
      <c r="U544" s="240" t="s">
        <v>1150</v>
      </c>
      <c r="V544" s="240" t="s">
        <v>6044</v>
      </c>
      <c r="W544" s="240"/>
      <c r="X544" s="240" t="s">
        <v>3372</v>
      </c>
      <c r="Y544" s="240" t="s">
        <v>781</v>
      </c>
      <c r="Z544" s="240" t="s">
        <v>6045</v>
      </c>
      <c r="AA544" s="240"/>
      <c r="AB544" s="240" t="s">
        <v>1369</v>
      </c>
      <c r="AC544" s="240" t="s">
        <v>6046</v>
      </c>
      <c r="AD544" s="240" t="s">
        <v>1349</v>
      </c>
      <c r="AE544" s="240" t="s">
        <v>266</v>
      </c>
      <c r="AF544" s="240" t="s">
        <v>4345</v>
      </c>
      <c r="AG544" s="240"/>
      <c r="AH544" s="240"/>
      <c r="AI544" s="240"/>
      <c r="AJ544" s="240"/>
      <c r="AK544" s="240"/>
      <c r="AL544" s="240"/>
      <c r="AM544" s="240"/>
      <c r="AN544" s="240"/>
      <c r="AO544" s="240"/>
      <c r="AP544" s="240"/>
      <c r="AQ544" s="240"/>
      <c r="AR544" s="240"/>
      <c r="AS544" s="240"/>
      <c r="AT544" s="240"/>
      <c r="AU544" s="240"/>
      <c r="AV544" s="280"/>
      <c r="AW544" s="240"/>
      <c r="AX544" s="240">
        <v>18.7</v>
      </c>
      <c r="AY544" s="240">
        <v>20100</v>
      </c>
      <c r="AZ544" s="47" t="str">
        <f t="shared" si="336"/>
        <v>NA</v>
      </c>
      <c r="BA544" s="47" t="str">
        <f t="shared" si="337"/>
        <v>120/160 AD</v>
      </c>
      <c r="BB544" s="43" t="str">
        <f t="shared" si="347"/>
        <v>NA</v>
      </c>
      <c r="BC544" s="43" t="str">
        <f t="shared" si="338"/>
        <v>NA</v>
      </c>
      <c r="BD544" s="43">
        <f t="shared" si="339"/>
        <v>0</v>
      </c>
      <c r="BE544" s="48" t="e">
        <f t="shared" si="340"/>
        <v>#VALUE!</v>
      </c>
      <c r="BF544" s="49">
        <f t="shared" si="341"/>
        <v>0</v>
      </c>
      <c r="BG544" s="43" t="str">
        <f t="shared" si="342"/>
        <v>FELIPE PERO DOMEYKO</v>
      </c>
      <c r="BH544" s="43" t="str">
        <f t="shared" si="343"/>
        <v>FELIPE PERO DOMEYKO - PUNTA DEL VIENTO AMALIK</v>
      </c>
      <c r="BI544" s="43" t="str">
        <f>VLOOKUP(BG544,Equipos!$A$2:$B$105,2,0)</f>
        <v>KEHAILAN A</v>
      </c>
      <c r="BJ544" s="43" t="str">
        <f t="shared" si="344"/>
        <v>06:21:41</v>
      </c>
      <c r="BK544" s="43" t="e">
        <f>VLOOKUP(BG544,'Base Jinetes FEI'!$M$5:$N$341,2,0)</f>
        <v>#N/A</v>
      </c>
      <c r="BL544" s="43" t="e">
        <f>VLOOKUP(BG544,'Base Jinetes FEI'!$M$5:$O$341,3,0)</f>
        <v>#N/A</v>
      </c>
      <c r="BN544" s="43">
        <f t="shared" si="345"/>
        <v>0</v>
      </c>
      <c r="BO544" s="43">
        <v>544</v>
      </c>
    </row>
    <row r="545" spans="1:67" ht="14.4" customHeight="1" x14ac:dyDescent="0.3">
      <c r="A545" s="43" t="s">
        <v>6650</v>
      </c>
      <c r="B545" s="43" t="str">
        <f t="shared" ref="B545:E545" si="352">B544</f>
        <v>FEI</v>
      </c>
      <c r="C545" s="43">
        <f t="shared" si="352"/>
        <v>120</v>
      </c>
      <c r="D545" s="43">
        <f t="shared" si="352"/>
        <v>124</v>
      </c>
      <c r="E545" s="43" t="str">
        <f t="shared" si="352"/>
        <v>AD</v>
      </c>
      <c r="F545" s="240" t="s">
        <v>123</v>
      </c>
      <c r="G545" s="240" t="s">
        <v>105</v>
      </c>
      <c r="H545" s="240" t="s">
        <v>96</v>
      </c>
      <c r="I545" s="240" t="s">
        <v>96</v>
      </c>
      <c r="J545" s="240" t="s">
        <v>1068</v>
      </c>
      <c r="K545" s="240" t="s">
        <v>638</v>
      </c>
      <c r="L545" s="240" t="s">
        <v>421</v>
      </c>
      <c r="M545" s="240" t="s">
        <v>1882</v>
      </c>
      <c r="N545" s="240" t="s">
        <v>422</v>
      </c>
      <c r="O545" s="240"/>
      <c r="P545" s="240" t="s">
        <v>96</v>
      </c>
      <c r="Q545" s="240"/>
      <c r="R545" s="240" t="s">
        <v>96</v>
      </c>
      <c r="S545" s="240" t="s">
        <v>97</v>
      </c>
      <c r="T545" s="240" t="s">
        <v>96</v>
      </c>
      <c r="U545" s="240" t="s">
        <v>560</v>
      </c>
      <c r="V545" s="240" t="s">
        <v>6047</v>
      </c>
      <c r="W545" s="240"/>
      <c r="X545" s="240" t="s">
        <v>1298</v>
      </c>
      <c r="Y545" s="240" t="s">
        <v>6048</v>
      </c>
      <c r="Z545" s="240" t="s">
        <v>6049</v>
      </c>
      <c r="AA545" s="240"/>
      <c r="AB545" s="240" t="s">
        <v>1225</v>
      </c>
      <c r="AC545" s="240" t="s">
        <v>4415</v>
      </c>
      <c r="AD545" s="240" t="s">
        <v>6050</v>
      </c>
      <c r="AE545" s="240" t="s">
        <v>266</v>
      </c>
      <c r="AF545" s="240" t="s">
        <v>2333</v>
      </c>
      <c r="AG545" s="240"/>
      <c r="AH545" s="240"/>
      <c r="AI545" s="240"/>
      <c r="AJ545" s="240"/>
      <c r="AK545" s="240"/>
      <c r="AL545" s="240"/>
      <c r="AM545" s="240"/>
      <c r="AN545" s="240"/>
      <c r="AO545" s="240"/>
      <c r="AP545" s="240"/>
      <c r="AQ545" s="240"/>
      <c r="AR545" s="240"/>
      <c r="AS545" s="240"/>
      <c r="AT545" s="240"/>
      <c r="AU545" s="240"/>
      <c r="AV545" s="280"/>
      <c r="AW545" s="240"/>
      <c r="AX545" s="240">
        <v>18.36</v>
      </c>
      <c r="AY545" s="240">
        <v>20469</v>
      </c>
      <c r="AZ545" s="47" t="str">
        <f t="shared" si="336"/>
        <v>NA</v>
      </c>
      <c r="BA545" s="47" t="str">
        <f t="shared" si="337"/>
        <v>120/160 AD</v>
      </c>
      <c r="BB545" s="43" t="str">
        <f t="shared" si="347"/>
        <v>NA</v>
      </c>
      <c r="BC545" s="43" t="str">
        <f t="shared" si="338"/>
        <v>NA</v>
      </c>
      <c r="BD545" s="43">
        <f t="shared" si="339"/>
        <v>0</v>
      </c>
      <c r="BE545" s="48" t="e">
        <f t="shared" si="340"/>
        <v>#VALUE!</v>
      </c>
      <c r="BF545" s="49">
        <f t="shared" si="341"/>
        <v>0</v>
      </c>
      <c r="BG545" s="43" t="str">
        <f t="shared" si="342"/>
        <v>SEBASTIAN SALINAS</v>
      </c>
      <c r="BH545" s="43" t="str">
        <f t="shared" si="343"/>
        <v>SEBASTIAN SALINAS - HF BATAL</v>
      </c>
      <c r="BI545" s="43" t="e">
        <f>VLOOKUP(BG545,Equipos!$A$2:$B$105,2,0)</f>
        <v>#N/A</v>
      </c>
      <c r="BJ545" s="43" t="str">
        <f t="shared" si="344"/>
        <v>06:21:41</v>
      </c>
      <c r="BK545" s="43" t="e">
        <f>VLOOKUP(BG545,'Base Jinetes FEI'!$M$5:$N$341,2,0)</f>
        <v>#N/A</v>
      </c>
      <c r="BL545" s="43" t="e">
        <f>VLOOKUP(BG545,'Base Jinetes FEI'!$M$5:$O$341,3,0)</f>
        <v>#N/A</v>
      </c>
      <c r="BN545" s="43">
        <f t="shared" si="345"/>
        <v>0</v>
      </c>
      <c r="BO545" s="43">
        <v>545</v>
      </c>
    </row>
    <row r="546" spans="1:67" ht="14.4" customHeight="1" x14ac:dyDescent="0.3">
      <c r="A546" s="43" t="s">
        <v>6650</v>
      </c>
      <c r="B546" s="43" t="str">
        <f t="shared" ref="B546:E546" si="353">B545</f>
        <v>FEI</v>
      </c>
      <c r="C546" s="43">
        <f t="shared" si="353"/>
        <v>120</v>
      </c>
      <c r="D546" s="43">
        <f t="shared" si="353"/>
        <v>124</v>
      </c>
      <c r="E546" s="43" t="str">
        <f t="shared" si="353"/>
        <v>AD</v>
      </c>
      <c r="F546" s="240" t="s">
        <v>94</v>
      </c>
      <c r="G546" s="240" t="s">
        <v>105</v>
      </c>
      <c r="H546" s="240" t="s">
        <v>96</v>
      </c>
      <c r="I546" s="240" t="s">
        <v>96</v>
      </c>
      <c r="J546" s="240" t="s">
        <v>1071</v>
      </c>
      <c r="K546" s="240" t="s">
        <v>2213</v>
      </c>
      <c r="L546" s="240" t="s">
        <v>135</v>
      </c>
      <c r="M546" s="240" t="s">
        <v>3390</v>
      </c>
      <c r="N546" s="240" t="s">
        <v>3391</v>
      </c>
      <c r="O546" s="240"/>
      <c r="P546" s="240" t="s">
        <v>96</v>
      </c>
      <c r="Q546" s="240"/>
      <c r="R546" s="240" t="s">
        <v>96</v>
      </c>
      <c r="S546" s="240" t="s">
        <v>97</v>
      </c>
      <c r="T546" s="240" t="s">
        <v>96</v>
      </c>
      <c r="U546" s="240" t="s">
        <v>4553</v>
      </c>
      <c r="V546" s="240" t="s">
        <v>6051</v>
      </c>
      <c r="W546" s="240"/>
      <c r="X546" s="240" t="s">
        <v>6052</v>
      </c>
      <c r="Y546" s="240" t="s">
        <v>975</v>
      </c>
      <c r="Z546" s="240" t="s">
        <v>6053</v>
      </c>
      <c r="AA546" s="240"/>
      <c r="AB546" s="240" t="s">
        <v>1474</v>
      </c>
      <c r="AC546" s="240" t="s">
        <v>154</v>
      </c>
      <c r="AD546" s="240" t="s">
        <v>6054</v>
      </c>
      <c r="AE546" s="240" t="s">
        <v>266</v>
      </c>
      <c r="AF546" s="240" t="s">
        <v>6055</v>
      </c>
      <c r="AG546" s="240"/>
      <c r="AH546" s="240"/>
      <c r="AI546" s="240"/>
      <c r="AJ546" s="240"/>
      <c r="AK546" s="240"/>
      <c r="AL546" s="240"/>
      <c r="AM546" s="240"/>
      <c r="AN546" s="240"/>
      <c r="AO546" s="240"/>
      <c r="AP546" s="240"/>
      <c r="AQ546" s="240"/>
      <c r="AR546" s="240"/>
      <c r="AS546" s="240"/>
      <c r="AT546" s="240"/>
      <c r="AU546" s="240"/>
      <c r="AV546" s="280"/>
      <c r="AW546" s="240"/>
      <c r="AX546" s="240">
        <v>18.29</v>
      </c>
      <c r="AY546" s="240">
        <v>20550</v>
      </c>
      <c r="AZ546" s="47" t="str">
        <f t="shared" si="336"/>
        <v>NA</v>
      </c>
      <c r="BA546" s="47" t="str">
        <f t="shared" si="337"/>
        <v>120/160 AD</v>
      </c>
      <c r="BB546" s="43" t="str">
        <f t="shared" si="347"/>
        <v>NA</v>
      </c>
      <c r="BC546" s="43" t="str">
        <f t="shared" si="338"/>
        <v>NA</v>
      </c>
      <c r="BD546" s="43">
        <f t="shared" si="339"/>
        <v>0</v>
      </c>
      <c r="BE546" s="48" t="e">
        <f t="shared" si="340"/>
        <v>#VALUE!</v>
      </c>
      <c r="BF546" s="49">
        <f t="shared" si="341"/>
        <v>0</v>
      </c>
      <c r="BG546" s="43" t="str">
        <f t="shared" si="342"/>
        <v>MARCELA  COTO NIELSEN</v>
      </c>
      <c r="BH546" s="43" t="str">
        <f t="shared" si="343"/>
        <v>MARCELA  COTO NIELSEN - FUEGO DREAM</v>
      </c>
      <c r="BI546" s="43" t="e">
        <f>VLOOKUP(BG546,Equipos!$A$2:$B$105,2,0)</f>
        <v>#N/A</v>
      </c>
      <c r="BJ546" s="43" t="str">
        <f t="shared" si="344"/>
        <v>06:21:41</v>
      </c>
      <c r="BK546" s="43" t="e">
        <f>VLOOKUP(BG546,'Base Jinetes FEI'!$M$5:$N$341,2,0)</f>
        <v>#N/A</v>
      </c>
      <c r="BL546" s="43" t="e">
        <f>VLOOKUP(BG546,'Base Jinetes FEI'!$M$5:$O$341,3,0)</f>
        <v>#N/A</v>
      </c>
      <c r="BN546" s="43">
        <f t="shared" si="345"/>
        <v>0</v>
      </c>
      <c r="BO546" s="43">
        <v>546</v>
      </c>
    </row>
    <row r="547" spans="1:67" ht="14.4" customHeight="1" x14ac:dyDescent="0.3">
      <c r="A547" s="43" t="s">
        <v>6650</v>
      </c>
      <c r="B547" s="43" t="str">
        <f t="shared" ref="B547:E547" si="354">B546</f>
        <v>FEI</v>
      </c>
      <c r="C547" s="43">
        <f t="shared" si="354"/>
        <v>120</v>
      </c>
      <c r="D547" s="43">
        <f t="shared" si="354"/>
        <v>124</v>
      </c>
      <c r="E547" s="43" t="str">
        <f t="shared" si="354"/>
        <v>AD</v>
      </c>
      <c r="F547" s="240" t="s">
        <v>125</v>
      </c>
      <c r="G547" s="240" t="s">
        <v>105</v>
      </c>
      <c r="H547" s="240" t="s">
        <v>96</v>
      </c>
      <c r="I547" s="240" t="s">
        <v>96</v>
      </c>
      <c r="J547" s="240" t="s">
        <v>1115</v>
      </c>
      <c r="K547" s="240" t="s">
        <v>1116</v>
      </c>
      <c r="L547" s="240" t="s">
        <v>524</v>
      </c>
      <c r="M547" s="240" t="s">
        <v>6056</v>
      </c>
      <c r="N547" s="240" t="s">
        <v>6057</v>
      </c>
      <c r="O547" s="240"/>
      <c r="P547" s="240" t="s">
        <v>96</v>
      </c>
      <c r="Q547" s="240"/>
      <c r="R547" s="240" t="s">
        <v>96</v>
      </c>
      <c r="S547" s="240" t="s">
        <v>525</v>
      </c>
      <c r="T547" s="240" t="s">
        <v>96</v>
      </c>
      <c r="U547" s="240" t="s">
        <v>861</v>
      </c>
      <c r="V547" s="240" t="s">
        <v>6058</v>
      </c>
      <c r="W547" s="240"/>
      <c r="X547" s="240" t="s">
        <v>1413</v>
      </c>
      <c r="Y547" s="240" t="s">
        <v>636</v>
      </c>
      <c r="Z547" s="240" t="s">
        <v>6059</v>
      </c>
      <c r="AA547" s="240"/>
      <c r="AB547" s="240" t="s">
        <v>2267</v>
      </c>
      <c r="AC547" s="240" t="s">
        <v>766</v>
      </c>
      <c r="AD547" s="240" t="s">
        <v>4342</v>
      </c>
      <c r="AE547" s="240" t="s">
        <v>266</v>
      </c>
      <c r="AF547" s="240" t="s">
        <v>1372</v>
      </c>
      <c r="AG547" s="240"/>
      <c r="AH547" s="240"/>
      <c r="AI547" s="240"/>
      <c r="AJ547" s="240"/>
      <c r="AK547" s="240"/>
      <c r="AL547" s="240"/>
      <c r="AM547" s="240"/>
      <c r="AN547" s="240"/>
      <c r="AO547" s="240"/>
      <c r="AP547" s="240"/>
      <c r="AQ547" s="240"/>
      <c r="AR547" s="240"/>
      <c r="AS547" s="240"/>
      <c r="AT547" s="240"/>
      <c r="AU547" s="240"/>
      <c r="AV547" s="280"/>
      <c r="AW547" s="240"/>
      <c r="AX547" s="240">
        <v>17.260000000000002</v>
      </c>
      <c r="AY547" s="240">
        <v>21769</v>
      </c>
      <c r="AZ547" s="47" t="str">
        <f t="shared" si="336"/>
        <v>NA</v>
      </c>
      <c r="BA547" s="47" t="str">
        <f t="shared" si="337"/>
        <v>120/160 AD</v>
      </c>
      <c r="BB547" s="43" t="str">
        <f t="shared" si="347"/>
        <v>NA</v>
      </c>
      <c r="BC547" s="43" t="str">
        <f t="shared" si="338"/>
        <v>NA</v>
      </c>
      <c r="BD547" s="43">
        <f t="shared" si="339"/>
        <v>0</v>
      </c>
      <c r="BE547" s="48" t="e">
        <f t="shared" si="340"/>
        <v>#VALUE!</v>
      </c>
      <c r="BF547" s="49">
        <f t="shared" si="341"/>
        <v>0</v>
      </c>
      <c r="BG547" s="43" t="str">
        <f t="shared" si="342"/>
        <v>MARIIA SHABLOVSKA</v>
      </c>
      <c r="BH547" s="43" t="str">
        <f t="shared" si="343"/>
        <v>MARIIA SHABLOVSKA - CL CORSARIO</v>
      </c>
      <c r="BI547" s="43" t="e">
        <f>VLOOKUP(BG547,Equipos!$A$2:$B$105,2,0)</f>
        <v>#N/A</v>
      </c>
      <c r="BJ547" s="43" t="str">
        <f t="shared" si="344"/>
        <v>06:21:41</v>
      </c>
      <c r="BK547" s="43" t="e">
        <f>VLOOKUP(BG547,'Base Jinetes FEI'!$M$5:$N$341,2,0)</f>
        <v>#N/A</v>
      </c>
      <c r="BL547" s="43" t="e">
        <f>VLOOKUP(BG547,'Base Jinetes FEI'!$M$5:$O$341,3,0)</f>
        <v>#N/A</v>
      </c>
      <c r="BN547" s="43">
        <f t="shared" si="345"/>
        <v>0</v>
      </c>
      <c r="BO547" s="43">
        <v>547</v>
      </c>
    </row>
    <row r="548" spans="1:67" ht="14.4" customHeight="1" x14ac:dyDescent="0.3">
      <c r="A548" s="43" t="s">
        <v>6650</v>
      </c>
      <c r="B548" s="43" t="str">
        <f t="shared" ref="B548:E548" si="355">B547</f>
        <v>FEI</v>
      </c>
      <c r="C548" s="43">
        <f t="shared" si="355"/>
        <v>120</v>
      </c>
      <c r="D548" s="43">
        <f t="shared" si="355"/>
        <v>124</v>
      </c>
      <c r="E548" s="43" t="str">
        <f t="shared" si="355"/>
        <v>AD</v>
      </c>
      <c r="F548" s="240" t="s">
        <v>128</v>
      </c>
      <c r="G548" s="240" t="s">
        <v>105</v>
      </c>
      <c r="H548" s="240" t="s">
        <v>96</v>
      </c>
      <c r="I548" s="240" t="s">
        <v>96</v>
      </c>
      <c r="J548" s="240" t="s">
        <v>2220</v>
      </c>
      <c r="K548" s="240" t="s">
        <v>660</v>
      </c>
      <c r="L548" s="240" t="s">
        <v>2221</v>
      </c>
      <c r="M548" s="240" t="s">
        <v>1496</v>
      </c>
      <c r="N548" s="240" t="s">
        <v>952</v>
      </c>
      <c r="O548" s="240"/>
      <c r="P548" s="240" t="s">
        <v>96</v>
      </c>
      <c r="Q548" s="240"/>
      <c r="R548" s="240" t="s">
        <v>96</v>
      </c>
      <c r="S548" s="240" t="s">
        <v>97</v>
      </c>
      <c r="T548" s="240" t="s">
        <v>96</v>
      </c>
      <c r="U548" s="240" t="s">
        <v>1163</v>
      </c>
      <c r="V548" s="240" t="s">
        <v>6060</v>
      </c>
      <c r="W548" s="240"/>
      <c r="X548" s="240" t="s">
        <v>6061</v>
      </c>
      <c r="Y548" s="240" t="s">
        <v>6062</v>
      </c>
      <c r="Z548" s="240" t="s">
        <v>5613</v>
      </c>
      <c r="AA548" s="240"/>
      <c r="AB548" s="240" t="s">
        <v>6063</v>
      </c>
      <c r="AC548" s="240" t="s">
        <v>1002</v>
      </c>
      <c r="AD548" s="240" t="s">
        <v>6064</v>
      </c>
      <c r="AE548" s="240" t="s">
        <v>272</v>
      </c>
      <c r="AF548" s="240" t="s">
        <v>1471</v>
      </c>
      <c r="AG548" s="240"/>
      <c r="AH548" s="240"/>
      <c r="AI548" s="240"/>
      <c r="AJ548" s="240"/>
      <c r="AK548" s="240"/>
      <c r="AL548" s="240"/>
      <c r="AM548" s="240"/>
      <c r="AN548" s="240"/>
      <c r="AO548" s="240"/>
      <c r="AP548" s="240"/>
      <c r="AQ548" s="240"/>
      <c r="AR548" s="240"/>
      <c r="AS548" s="240"/>
      <c r="AT548" s="240"/>
      <c r="AU548" s="240"/>
      <c r="AV548" s="280"/>
      <c r="AW548" s="240"/>
      <c r="AX548" s="240">
        <v>15.78</v>
      </c>
      <c r="AY548" s="240">
        <v>23818</v>
      </c>
      <c r="AZ548" s="47" t="str">
        <f t="shared" si="336"/>
        <v>NA</v>
      </c>
      <c r="BA548" s="47" t="str">
        <f t="shared" si="337"/>
        <v>120/160 AD</v>
      </c>
      <c r="BB548" s="43" t="str">
        <f t="shared" si="347"/>
        <v>NA</v>
      </c>
      <c r="BC548" s="43" t="str">
        <f t="shared" si="338"/>
        <v>NA</v>
      </c>
      <c r="BD548" s="43">
        <f t="shared" si="339"/>
        <v>0</v>
      </c>
      <c r="BE548" s="48" t="e">
        <f t="shared" si="340"/>
        <v>#VALUE!</v>
      </c>
      <c r="BF548" s="49">
        <f t="shared" si="341"/>
        <v>0</v>
      </c>
      <c r="BG548" s="43" t="str">
        <f t="shared" si="342"/>
        <v>MARIA JOSE GAMEROS ALVAREZ TOSTADO</v>
      </c>
      <c r="BH548" s="43" t="str">
        <f t="shared" si="343"/>
        <v>MARIA JOSE GAMEROS ALVAREZ TOSTADO - TOBA ATACAMEÑO</v>
      </c>
      <c r="BI548" s="43" t="e">
        <f>VLOOKUP(BG548,Equipos!$A$2:$B$105,2,0)</f>
        <v>#N/A</v>
      </c>
      <c r="BJ548" s="43" t="str">
        <f t="shared" si="344"/>
        <v>06:21:41</v>
      </c>
      <c r="BK548" s="43" t="e">
        <f>VLOOKUP(BG548,'Base Jinetes FEI'!$M$5:$N$341,2,0)</f>
        <v>#N/A</v>
      </c>
      <c r="BL548" s="43" t="e">
        <f>VLOOKUP(BG548,'Base Jinetes FEI'!$M$5:$O$341,3,0)</f>
        <v>#N/A</v>
      </c>
      <c r="BN548" s="43">
        <f t="shared" si="345"/>
        <v>0</v>
      </c>
      <c r="BO548" s="43">
        <v>548</v>
      </c>
    </row>
    <row r="549" spans="1:67" ht="14.4" customHeight="1" x14ac:dyDescent="0.3">
      <c r="A549" s="43" t="s">
        <v>6650</v>
      </c>
      <c r="B549" s="43" t="str">
        <f t="shared" ref="B549:E549" si="356">B548</f>
        <v>FEI</v>
      </c>
      <c r="C549" s="43">
        <f t="shared" si="356"/>
        <v>120</v>
      </c>
      <c r="D549" s="43">
        <f t="shared" si="356"/>
        <v>124</v>
      </c>
      <c r="E549" s="43" t="str">
        <f t="shared" si="356"/>
        <v>AD</v>
      </c>
      <c r="F549" s="240" t="s">
        <v>129</v>
      </c>
      <c r="G549" s="240" t="s">
        <v>105</v>
      </c>
      <c r="H549" s="240" t="s">
        <v>96</v>
      </c>
      <c r="I549" s="240" t="s">
        <v>96</v>
      </c>
      <c r="J549" s="240" t="s">
        <v>1128</v>
      </c>
      <c r="K549" s="240" t="s">
        <v>170</v>
      </c>
      <c r="L549" s="240" t="s">
        <v>1373</v>
      </c>
      <c r="M549" s="240" t="s">
        <v>3507</v>
      </c>
      <c r="N549" s="240" t="s">
        <v>3508</v>
      </c>
      <c r="O549" s="240"/>
      <c r="P549" s="240" t="s">
        <v>96</v>
      </c>
      <c r="Q549" s="240"/>
      <c r="R549" s="240" t="s">
        <v>96</v>
      </c>
      <c r="S549" s="240" t="s">
        <v>97</v>
      </c>
      <c r="T549" s="240" t="s">
        <v>96</v>
      </c>
      <c r="U549" s="240" t="s">
        <v>992</v>
      </c>
      <c r="V549" s="240" t="s">
        <v>6065</v>
      </c>
      <c r="W549" s="240" t="s">
        <v>272</v>
      </c>
      <c r="X549" s="240" t="s">
        <v>1336</v>
      </c>
      <c r="Y549" s="240"/>
      <c r="Z549" s="240"/>
      <c r="AA549" s="240"/>
      <c r="AB549" s="240"/>
      <c r="AC549" s="240"/>
      <c r="AD549" s="240"/>
      <c r="AE549" s="240"/>
      <c r="AF549" s="240"/>
      <c r="AG549" s="240"/>
      <c r="AH549" s="240"/>
      <c r="AI549" s="240"/>
      <c r="AJ549" s="240"/>
      <c r="AK549" s="240"/>
      <c r="AL549" s="240"/>
      <c r="AM549" s="240"/>
      <c r="AN549" s="240"/>
      <c r="AO549" s="240"/>
      <c r="AP549" s="240"/>
      <c r="AQ549" s="240"/>
      <c r="AR549" s="240"/>
      <c r="AS549" s="240"/>
      <c r="AT549" s="240"/>
      <c r="AU549" s="240"/>
      <c r="AV549" s="280"/>
      <c r="AW549" s="240"/>
      <c r="AX549" s="240">
        <v>17.62</v>
      </c>
      <c r="AY549" s="240">
        <v>8009</v>
      </c>
      <c r="AZ549" s="47" t="str">
        <f t="shared" si="336"/>
        <v>NA</v>
      </c>
      <c r="BA549" s="47" t="str">
        <f t="shared" si="337"/>
        <v>120/160 AD</v>
      </c>
      <c r="BB549" s="43" t="str">
        <f t="shared" si="347"/>
        <v>NA</v>
      </c>
      <c r="BC549" s="43" t="str">
        <f t="shared" si="338"/>
        <v>NA</v>
      </c>
      <c r="BD549" s="43">
        <f t="shared" si="339"/>
        <v>0</v>
      </c>
      <c r="BE549" s="48" t="e">
        <f t="shared" si="340"/>
        <v>#VALUE!</v>
      </c>
      <c r="BF549" s="49">
        <f t="shared" si="341"/>
        <v>0</v>
      </c>
      <c r="BG549" s="43" t="str">
        <f t="shared" si="342"/>
        <v>MATIAS ALAMOS</v>
      </c>
      <c r="BH549" s="43" t="str">
        <f t="shared" si="343"/>
        <v>MATIAS ALAMOS - CL KATANA</v>
      </c>
      <c r="BI549" s="43" t="str">
        <f>VLOOKUP(BG549,Equipos!$A$2:$B$105,2,0)</f>
        <v>EL MOLINO A</v>
      </c>
      <c r="BJ549" s="43" t="str">
        <f t="shared" si="344"/>
        <v>06:21:41</v>
      </c>
      <c r="BK549" s="43" t="e">
        <f>VLOOKUP(BG549,'Base Jinetes FEI'!$M$5:$N$341,2,0)</f>
        <v>#N/A</v>
      </c>
      <c r="BL549" s="43" t="e">
        <f>VLOOKUP(BG549,'Base Jinetes FEI'!$M$5:$O$341,3,0)</f>
        <v>#N/A</v>
      </c>
      <c r="BN549" s="43">
        <f t="shared" si="345"/>
        <v>0</v>
      </c>
      <c r="BO549" s="43">
        <v>549</v>
      </c>
    </row>
    <row r="550" spans="1:67" ht="14.4" customHeight="1" x14ac:dyDescent="0.3">
      <c r="A550" s="43" t="s">
        <v>6650</v>
      </c>
      <c r="B550" s="43" t="str">
        <f t="shared" ref="B550:E550" si="357">B549</f>
        <v>FEI</v>
      </c>
      <c r="C550" s="43">
        <f t="shared" si="357"/>
        <v>120</v>
      </c>
      <c r="D550" s="43">
        <f t="shared" si="357"/>
        <v>124</v>
      </c>
      <c r="E550" s="43" t="str">
        <f t="shared" si="357"/>
        <v>AD</v>
      </c>
      <c r="F550" s="240" t="s">
        <v>98</v>
      </c>
      <c r="G550" s="240" t="s">
        <v>105</v>
      </c>
      <c r="H550" s="240" t="s">
        <v>96</v>
      </c>
      <c r="I550" s="240" t="s">
        <v>96</v>
      </c>
      <c r="J550" s="240" t="s">
        <v>3562</v>
      </c>
      <c r="K550" s="240" t="s">
        <v>3563</v>
      </c>
      <c r="L550" s="240" t="s">
        <v>3564</v>
      </c>
      <c r="M550" s="240" t="s">
        <v>3565</v>
      </c>
      <c r="N550" s="240" t="s">
        <v>3566</v>
      </c>
      <c r="O550" s="240"/>
      <c r="P550" s="240" t="s">
        <v>96</v>
      </c>
      <c r="Q550" s="240"/>
      <c r="R550" s="240" t="s">
        <v>96</v>
      </c>
      <c r="S550" s="240" t="s">
        <v>97</v>
      </c>
      <c r="T550" s="240" t="s">
        <v>96</v>
      </c>
      <c r="U550" s="240" t="s">
        <v>3673</v>
      </c>
      <c r="V550" s="240" t="s">
        <v>6066</v>
      </c>
      <c r="W550" s="240" t="s">
        <v>266</v>
      </c>
      <c r="X550" s="240" t="s">
        <v>6067</v>
      </c>
      <c r="Y550" s="240"/>
      <c r="Z550" s="240"/>
      <c r="AA550" s="240"/>
      <c r="AB550" s="240"/>
      <c r="AC550" s="240"/>
      <c r="AD550" s="240"/>
      <c r="AE550" s="240"/>
      <c r="AF550" s="240"/>
      <c r="AG550" s="240"/>
      <c r="AH550" s="240"/>
      <c r="AI550" s="240"/>
      <c r="AJ550" s="240"/>
      <c r="AK550" s="240"/>
      <c r="AL550" s="240"/>
      <c r="AM550" s="240"/>
      <c r="AN550" s="240"/>
      <c r="AO550" s="240"/>
      <c r="AP550" s="240"/>
      <c r="AQ550" s="240"/>
      <c r="AR550" s="240"/>
      <c r="AS550" s="240"/>
      <c r="AT550" s="240"/>
      <c r="AU550" s="240"/>
      <c r="AV550" s="280"/>
      <c r="AW550" s="240"/>
      <c r="AX550" s="240">
        <v>16.149999999999999</v>
      </c>
      <c r="AY550" s="240">
        <v>8736</v>
      </c>
      <c r="AZ550" s="47" t="str">
        <f t="shared" si="336"/>
        <v>NA</v>
      </c>
      <c r="BA550" s="47" t="str">
        <f t="shared" si="337"/>
        <v>120/160 AD</v>
      </c>
      <c r="BB550" s="43" t="str">
        <f t="shared" si="347"/>
        <v>NA</v>
      </c>
      <c r="BC550" s="43" t="str">
        <f t="shared" si="338"/>
        <v>NA</v>
      </c>
      <c r="BD550" s="43">
        <f t="shared" si="339"/>
        <v>0</v>
      </c>
      <c r="BE550" s="48" t="e">
        <f t="shared" si="340"/>
        <v>#VALUE!</v>
      </c>
      <c r="BF550" s="49">
        <f t="shared" si="341"/>
        <v>0</v>
      </c>
      <c r="BG550" s="43" t="str">
        <f t="shared" si="342"/>
        <v>ALVARO LLOMPART GRIMM</v>
      </c>
      <c r="BH550" s="43" t="str">
        <f t="shared" si="343"/>
        <v>ALVARO LLOMPART GRIMM - HLS APOLO</v>
      </c>
      <c r="BI550" s="43" t="e">
        <f>VLOOKUP(BG550,Equipos!$A$2:$B$105,2,0)</f>
        <v>#N/A</v>
      </c>
      <c r="BJ550" s="43" t="str">
        <f t="shared" si="344"/>
        <v>06:21:41</v>
      </c>
      <c r="BK550" s="43" t="e">
        <f>VLOOKUP(BG550,'Base Jinetes FEI'!$M$5:$N$341,2,0)</f>
        <v>#N/A</v>
      </c>
      <c r="BL550" s="43" t="e">
        <f>VLOOKUP(BG550,'Base Jinetes FEI'!$M$5:$O$341,3,0)</f>
        <v>#N/A</v>
      </c>
      <c r="BN550" s="43">
        <f t="shared" si="345"/>
        <v>0</v>
      </c>
      <c r="BO550" s="43">
        <v>550</v>
      </c>
    </row>
    <row r="551" spans="1:67" ht="14.4" customHeight="1" x14ac:dyDescent="0.3">
      <c r="A551" s="43" t="s">
        <v>6650</v>
      </c>
      <c r="B551" s="43" t="str">
        <f t="shared" ref="B551:E551" si="358">B550</f>
        <v>FEI</v>
      </c>
      <c r="C551" s="43">
        <f t="shared" si="358"/>
        <v>120</v>
      </c>
      <c r="D551" s="43">
        <f t="shared" si="358"/>
        <v>124</v>
      </c>
      <c r="E551" s="43" t="str">
        <f t="shared" si="358"/>
        <v>AD</v>
      </c>
      <c r="F551" s="240" t="s">
        <v>151</v>
      </c>
      <c r="G551" s="240" t="s">
        <v>105</v>
      </c>
      <c r="H551" s="240" t="s">
        <v>96</v>
      </c>
      <c r="I551" s="240" t="s">
        <v>96</v>
      </c>
      <c r="J551" s="240" t="s">
        <v>6068</v>
      </c>
      <c r="K551" s="240" t="s">
        <v>6069</v>
      </c>
      <c r="L551" s="240" t="s">
        <v>6070</v>
      </c>
      <c r="M551" s="240"/>
      <c r="N551" s="240" t="s">
        <v>6071</v>
      </c>
      <c r="O551" s="240"/>
      <c r="P551" s="240" t="s">
        <v>96</v>
      </c>
      <c r="Q551" s="240"/>
      <c r="R551" s="240" t="s">
        <v>96</v>
      </c>
      <c r="S551" s="240" t="s">
        <v>3521</v>
      </c>
      <c r="T551" s="240" t="s">
        <v>96</v>
      </c>
      <c r="U551" s="240" t="s">
        <v>96</v>
      </c>
      <c r="V551" s="240" t="s">
        <v>96</v>
      </c>
      <c r="W551" s="240" t="s">
        <v>184</v>
      </c>
      <c r="X551" s="240" t="s">
        <v>96</v>
      </c>
      <c r="Y551" s="240"/>
      <c r="Z551" s="240"/>
      <c r="AA551" s="240"/>
      <c r="AB551" s="240"/>
      <c r="AC551" s="240"/>
      <c r="AD551" s="240"/>
      <c r="AE551" s="240"/>
      <c r="AF551" s="240"/>
      <c r="AG551" s="240"/>
      <c r="AH551" s="240"/>
      <c r="AI551" s="240"/>
      <c r="AJ551" s="240"/>
      <c r="AK551" s="240"/>
      <c r="AL551" s="240"/>
      <c r="AM551" s="240"/>
      <c r="AN551" s="240"/>
      <c r="AO551" s="240"/>
      <c r="AP551" s="240"/>
      <c r="AQ551" s="240"/>
      <c r="AR551" s="240"/>
      <c r="AS551" s="240"/>
      <c r="AT551" s="240"/>
      <c r="AU551" s="240"/>
      <c r="AV551" s="280"/>
      <c r="AW551" s="240"/>
      <c r="AX551" s="240"/>
      <c r="AY551" s="240"/>
      <c r="AZ551" s="47" t="str">
        <f t="shared" si="336"/>
        <v>NA</v>
      </c>
      <c r="BA551" s="47" t="str">
        <f t="shared" si="337"/>
        <v>120/160 AD</v>
      </c>
      <c r="BB551" s="43" t="str">
        <f t="shared" si="347"/>
        <v>NA</v>
      </c>
      <c r="BC551" s="43" t="str">
        <f t="shared" si="338"/>
        <v>NA</v>
      </c>
      <c r="BD551" s="43">
        <f t="shared" si="339"/>
        <v>0</v>
      </c>
      <c r="BE551" s="48" t="e">
        <f t="shared" si="340"/>
        <v>#VALUE!</v>
      </c>
      <c r="BF551" s="49">
        <f t="shared" si="341"/>
        <v>0</v>
      </c>
      <c r="BG551" s="43" t="str">
        <f t="shared" si="342"/>
        <v>CESAR MORABOWEN</v>
      </c>
      <c r="BH551" s="43" t="str">
        <f t="shared" si="343"/>
        <v>CESAR MORABOWEN - MANDY CMB</v>
      </c>
      <c r="BI551" s="43" t="e">
        <f>VLOOKUP(BG551,Equipos!$A$2:$B$105,2,0)</f>
        <v>#N/A</v>
      </c>
      <c r="BJ551" s="43" t="str">
        <f t="shared" si="344"/>
        <v>06:21:41</v>
      </c>
      <c r="BK551" s="43" t="e">
        <f>VLOOKUP(BG551,'Base Jinetes FEI'!$M$5:$N$341,2,0)</f>
        <v>#N/A</v>
      </c>
      <c r="BL551" s="43" t="e">
        <f>VLOOKUP(BG551,'Base Jinetes FEI'!$M$5:$O$341,3,0)</f>
        <v>#N/A</v>
      </c>
      <c r="BN551" s="43">
        <f t="shared" si="345"/>
        <v>0</v>
      </c>
      <c r="BO551" s="43">
        <v>551</v>
      </c>
    </row>
    <row r="552" spans="1:67" ht="14.4" customHeight="1" x14ac:dyDescent="0.3">
      <c r="A552" s="43" t="s">
        <v>6650</v>
      </c>
      <c r="B552" s="43" t="str">
        <f t="shared" ref="B552:E552" si="359">B551</f>
        <v>FEI</v>
      </c>
      <c r="C552" s="43">
        <f t="shared" si="359"/>
        <v>120</v>
      </c>
      <c r="D552" s="43">
        <f t="shared" si="359"/>
        <v>124</v>
      </c>
      <c r="E552" s="43" t="str">
        <f t="shared" si="359"/>
        <v>AD</v>
      </c>
      <c r="F552" s="240" t="s">
        <v>152</v>
      </c>
      <c r="G552" s="240" t="s">
        <v>105</v>
      </c>
      <c r="H552" s="240" t="s">
        <v>96</v>
      </c>
      <c r="I552" s="240" t="s">
        <v>96</v>
      </c>
      <c r="J552" s="240"/>
      <c r="K552" s="240" t="s">
        <v>6072</v>
      </c>
      <c r="L552" s="240" t="s">
        <v>6073</v>
      </c>
      <c r="M552" s="240" t="s">
        <v>2230</v>
      </c>
      <c r="N552" s="240" t="s">
        <v>436</v>
      </c>
      <c r="O552" s="240"/>
      <c r="P552" s="240" t="s">
        <v>96</v>
      </c>
      <c r="Q552" s="240"/>
      <c r="R552" s="240" t="s">
        <v>96</v>
      </c>
      <c r="S552" s="240" t="s">
        <v>97</v>
      </c>
      <c r="T552" s="240" t="s">
        <v>96</v>
      </c>
      <c r="U552" s="240" t="s">
        <v>96</v>
      </c>
      <c r="V552" s="240" t="s">
        <v>96</v>
      </c>
      <c r="W552" s="240" t="s">
        <v>184</v>
      </c>
      <c r="X552" s="240" t="s">
        <v>96</v>
      </c>
      <c r="Y552" s="240"/>
      <c r="Z552" s="240"/>
      <c r="AA552" s="240"/>
      <c r="AB552" s="240"/>
      <c r="AC552" s="240"/>
      <c r="AD552" s="240"/>
      <c r="AE552" s="240"/>
      <c r="AF552" s="240"/>
      <c r="AG552" s="240"/>
      <c r="AH552" s="240"/>
      <c r="AI552" s="240"/>
      <c r="AJ552" s="240"/>
      <c r="AK552" s="240"/>
      <c r="AL552" s="240"/>
      <c r="AM552" s="240"/>
      <c r="AN552" s="240"/>
      <c r="AO552" s="240"/>
      <c r="AP552" s="240"/>
      <c r="AQ552" s="240"/>
      <c r="AR552" s="240"/>
      <c r="AS552" s="240"/>
      <c r="AT552" s="240"/>
      <c r="AU552" s="240"/>
      <c r="AV552" s="280"/>
      <c r="AW552" s="240"/>
      <c r="AX552" s="240"/>
      <c r="AY552" s="240"/>
      <c r="AZ552" s="47" t="str">
        <f t="shared" si="336"/>
        <v>NA</v>
      </c>
      <c r="BA552" s="47" t="str">
        <f t="shared" si="337"/>
        <v>120/160 AD</v>
      </c>
      <c r="BB552" s="43" t="str">
        <f t="shared" si="347"/>
        <v>NA</v>
      </c>
      <c r="BC552" s="43" t="str">
        <f t="shared" si="338"/>
        <v>NA</v>
      </c>
      <c r="BD552" s="43">
        <f t="shared" si="339"/>
        <v>0</v>
      </c>
      <c r="BE552" s="48" t="e">
        <f t="shared" si="340"/>
        <v>#VALUE!</v>
      </c>
      <c r="BF552" s="49">
        <f t="shared" si="341"/>
        <v>0</v>
      </c>
      <c r="BG552" s="43" t="str">
        <f t="shared" si="342"/>
        <v>LORETO HENRIQUEZ PEREZ</v>
      </c>
      <c r="BH552" s="43" t="str">
        <f t="shared" si="343"/>
        <v>LORETO HENRIQUEZ PEREZ - PY SORPRESIVO</v>
      </c>
      <c r="BI552" s="43" t="e">
        <f>VLOOKUP(BG552,Equipos!$A$2:$B$105,2,0)</f>
        <v>#N/A</v>
      </c>
      <c r="BJ552" s="43" t="str">
        <f t="shared" si="344"/>
        <v>06:21:41</v>
      </c>
      <c r="BK552" s="43" t="e">
        <f>VLOOKUP(BG552,'Base Jinetes FEI'!$M$5:$N$341,2,0)</f>
        <v>#N/A</v>
      </c>
      <c r="BL552" s="43" t="e">
        <f>VLOOKUP(BG552,'Base Jinetes FEI'!$M$5:$O$341,3,0)</f>
        <v>#N/A</v>
      </c>
      <c r="BN552" s="43">
        <f t="shared" si="345"/>
        <v>0</v>
      </c>
      <c r="BO552" s="43">
        <v>552</v>
      </c>
    </row>
    <row r="553" spans="1:67" ht="14.4" customHeight="1" x14ac:dyDescent="0.3">
      <c r="A553" s="43" t="s">
        <v>6650</v>
      </c>
      <c r="B553" s="43" t="str">
        <f t="shared" ref="B553:D553" si="360">B552</f>
        <v>FEI</v>
      </c>
      <c r="C553" s="43">
        <f t="shared" si="360"/>
        <v>120</v>
      </c>
      <c r="D553" s="43">
        <f t="shared" si="360"/>
        <v>124</v>
      </c>
      <c r="E553" s="43" t="s">
        <v>52</v>
      </c>
      <c r="F553" s="241" t="s">
        <v>106</v>
      </c>
      <c r="G553" s="241" t="s">
        <v>95</v>
      </c>
      <c r="H553" s="241" t="s">
        <v>96</v>
      </c>
      <c r="I553" s="241" t="s">
        <v>96</v>
      </c>
      <c r="J553" s="241" t="s">
        <v>1085</v>
      </c>
      <c r="K553" s="241" t="s">
        <v>885</v>
      </c>
      <c r="L553" s="241" t="s">
        <v>114</v>
      </c>
      <c r="M553" s="241" t="s">
        <v>115</v>
      </c>
      <c r="N553" s="241" t="s">
        <v>62</v>
      </c>
      <c r="O553" s="241"/>
      <c r="P553" s="241" t="s">
        <v>96</v>
      </c>
      <c r="Q553" s="241"/>
      <c r="R553" s="241" t="s">
        <v>96</v>
      </c>
      <c r="S553" s="241" t="s">
        <v>97</v>
      </c>
      <c r="T553" s="241" t="s">
        <v>96</v>
      </c>
      <c r="U553" s="241" t="s">
        <v>6074</v>
      </c>
      <c r="V553" s="241" t="s">
        <v>6075</v>
      </c>
      <c r="W553" s="241"/>
      <c r="X553" s="241" t="s">
        <v>6076</v>
      </c>
      <c r="Y553" s="241" t="s">
        <v>758</v>
      </c>
      <c r="Z553" s="241" t="s">
        <v>6077</v>
      </c>
      <c r="AA553" s="241"/>
      <c r="AB553" s="241" t="s">
        <v>4345</v>
      </c>
      <c r="AC553" s="241" t="s">
        <v>1106</v>
      </c>
      <c r="AD553" s="241" t="s">
        <v>6078</v>
      </c>
      <c r="AE553" s="241"/>
      <c r="AF553" s="241" t="s">
        <v>2414</v>
      </c>
      <c r="AG553" s="241" t="s">
        <v>6079</v>
      </c>
      <c r="AH553" s="241" t="s">
        <v>6080</v>
      </c>
      <c r="AI553" s="241"/>
      <c r="AJ553" s="241" t="s">
        <v>1414</v>
      </c>
      <c r="AK553" s="241"/>
      <c r="AL553" s="241"/>
      <c r="AM553" s="241"/>
      <c r="AN553" s="241"/>
      <c r="AO553" s="241"/>
      <c r="AP553" s="241"/>
      <c r="AQ553" s="241"/>
      <c r="AR553" s="241"/>
      <c r="AS553" s="241"/>
      <c r="AT553" s="241"/>
      <c r="AU553" s="241"/>
      <c r="AV553" s="280"/>
      <c r="AW553" s="241"/>
      <c r="AX553" s="241">
        <v>18.03</v>
      </c>
      <c r="AY553" s="241">
        <v>24778</v>
      </c>
      <c r="AZ553" s="47">
        <f t="shared" si="336"/>
        <v>24778</v>
      </c>
      <c r="BA553" s="47" t="str">
        <f t="shared" si="337"/>
        <v>120/160 YR</v>
      </c>
      <c r="BB553" s="43">
        <f t="shared" si="347"/>
        <v>4</v>
      </c>
      <c r="BC553" s="43" t="str">
        <f t="shared" si="338"/>
        <v>06:52:58</v>
      </c>
      <c r="BD553" s="43">
        <f t="shared" si="339"/>
        <v>185</v>
      </c>
      <c r="BE553" s="48">
        <f t="shared" si="340"/>
        <v>-31.283333333333335</v>
      </c>
      <c r="BF553" s="49">
        <f t="shared" si="341"/>
        <v>277.71666666666664</v>
      </c>
      <c r="BG553" s="43" t="str">
        <f t="shared" si="342"/>
        <v>PABLO JOSE VALDES SALINAS</v>
      </c>
      <c r="BH553" s="43" t="str">
        <f t="shared" si="343"/>
        <v>PABLO JOSE VALDES SALINAS - AMAPOLA</v>
      </c>
      <c r="BI553" s="43" t="e">
        <f>VLOOKUP(BG553,Equipos!$A$2:$B$105,2,0)</f>
        <v>#N/A</v>
      </c>
      <c r="BJ553" s="43" t="str">
        <f t="shared" si="344"/>
        <v>06:21:41</v>
      </c>
      <c r="BK553" s="43" t="e">
        <f>VLOOKUP(BG553,'Base Jinetes FEI'!$M$5:$N$341,2,0)</f>
        <v>#N/A</v>
      </c>
      <c r="BL553" s="43" t="e">
        <f>VLOOKUP(BG553,'Base Jinetes FEI'!$M$5:$O$341,3,0)</f>
        <v>#N/A</v>
      </c>
      <c r="BN553" s="43">
        <f t="shared" si="345"/>
        <v>1</v>
      </c>
      <c r="BO553" s="43">
        <v>553</v>
      </c>
    </row>
    <row r="554" spans="1:67" ht="14.4" customHeight="1" x14ac:dyDescent="0.3">
      <c r="A554" s="43" t="s">
        <v>6650</v>
      </c>
      <c r="B554" s="43" t="str">
        <f t="shared" ref="B554:E554" si="361">B553</f>
        <v>FEI</v>
      </c>
      <c r="C554" s="43">
        <f t="shared" si="361"/>
        <v>120</v>
      </c>
      <c r="D554" s="43">
        <f t="shared" si="361"/>
        <v>124</v>
      </c>
      <c r="E554" s="43" t="str">
        <f t="shared" si="361"/>
        <v>YR</v>
      </c>
      <c r="F554" s="241" t="s">
        <v>107</v>
      </c>
      <c r="G554" s="241" t="s">
        <v>95</v>
      </c>
      <c r="H554" s="241" t="s">
        <v>96</v>
      </c>
      <c r="I554" s="241" t="s">
        <v>96</v>
      </c>
      <c r="J554" s="241" t="s">
        <v>1140</v>
      </c>
      <c r="K554" s="241" t="s">
        <v>542</v>
      </c>
      <c r="L554" s="241" t="s">
        <v>864</v>
      </c>
      <c r="M554" s="241" t="s">
        <v>1442</v>
      </c>
      <c r="N554" s="241" t="s">
        <v>1162</v>
      </c>
      <c r="O554" s="241"/>
      <c r="P554" s="241" t="s">
        <v>96</v>
      </c>
      <c r="Q554" s="241"/>
      <c r="R554" s="241" t="s">
        <v>96</v>
      </c>
      <c r="S554" s="241" t="s">
        <v>502</v>
      </c>
      <c r="T554" s="241" t="s">
        <v>96</v>
      </c>
      <c r="U554" s="241" t="s">
        <v>5638</v>
      </c>
      <c r="V554" s="241" t="s">
        <v>6081</v>
      </c>
      <c r="W554" s="241"/>
      <c r="X554" s="241" t="s">
        <v>6082</v>
      </c>
      <c r="Y554" s="241" t="s">
        <v>628</v>
      </c>
      <c r="Z554" s="241" t="s">
        <v>6083</v>
      </c>
      <c r="AA554" s="241"/>
      <c r="AB554" s="241" t="s">
        <v>3436</v>
      </c>
      <c r="AC554" s="241" t="s">
        <v>4390</v>
      </c>
      <c r="AD554" s="241" t="s">
        <v>6084</v>
      </c>
      <c r="AE554" s="241"/>
      <c r="AF554" s="241" t="s">
        <v>6085</v>
      </c>
      <c r="AG554" s="241" t="s">
        <v>947</v>
      </c>
      <c r="AH554" s="241" t="s">
        <v>1688</v>
      </c>
      <c r="AI554" s="241"/>
      <c r="AJ554" s="241" t="s">
        <v>3465</v>
      </c>
      <c r="AK554" s="241"/>
      <c r="AL554" s="241"/>
      <c r="AM554" s="241"/>
      <c r="AN554" s="241"/>
      <c r="AO554" s="241"/>
      <c r="AP554" s="241"/>
      <c r="AQ554" s="241"/>
      <c r="AR554" s="241"/>
      <c r="AS554" s="241"/>
      <c r="AT554" s="241"/>
      <c r="AU554" s="241"/>
      <c r="AV554" s="280"/>
      <c r="AW554" s="241"/>
      <c r="AX554" s="241">
        <v>16.12</v>
      </c>
      <c r="AY554" s="241">
        <v>27714</v>
      </c>
      <c r="AZ554" s="47">
        <f t="shared" si="336"/>
        <v>27714</v>
      </c>
      <c r="BA554" s="47" t="str">
        <f t="shared" si="337"/>
        <v>120/160 YR</v>
      </c>
      <c r="BB554" s="43">
        <f t="shared" si="347"/>
        <v>6</v>
      </c>
      <c r="BC554" s="43" t="str">
        <f t="shared" si="338"/>
        <v>07:41:54</v>
      </c>
      <c r="BD554" s="43">
        <f t="shared" si="339"/>
        <v>175</v>
      </c>
      <c r="BE554" s="48">
        <f t="shared" si="340"/>
        <v>-80.216666666666669</v>
      </c>
      <c r="BF554" s="49">
        <f t="shared" si="341"/>
        <v>218.78333333333333</v>
      </c>
      <c r="BG554" s="43" t="str">
        <f t="shared" si="342"/>
        <v>CAMILA SANCHEZ</v>
      </c>
      <c r="BH554" s="43" t="str">
        <f t="shared" si="343"/>
        <v>CAMILA SANCHEZ - RABIOSA</v>
      </c>
      <c r="BI554" s="43" t="e">
        <f>VLOOKUP(BG554,Equipos!$A$2:$B$105,2,0)</f>
        <v>#N/A</v>
      </c>
      <c r="BJ554" s="43" t="str">
        <f t="shared" si="344"/>
        <v>06:21:41</v>
      </c>
      <c r="BK554" s="43" t="e">
        <f>VLOOKUP(BG554,'Base Jinetes FEI'!$M$5:$N$341,2,0)</f>
        <v>#N/A</v>
      </c>
      <c r="BL554" s="43" t="e">
        <f>VLOOKUP(BG554,'Base Jinetes FEI'!$M$5:$O$341,3,0)</f>
        <v>#N/A</v>
      </c>
      <c r="BN554" s="43">
        <f t="shared" si="345"/>
        <v>1</v>
      </c>
      <c r="BO554" s="43">
        <v>554</v>
      </c>
    </row>
    <row r="555" spans="1:67" ht="14.4" customHeight="1" x14ac:dyDescent="0.3">
      <c r="A555" s="43" t="s">
        <v>6650</v>
      </c>
      <c r="B555" s="43" t="str">
        <f t="shared" ref="B555:E555" si="362">B554</f>
        <v>FEI</v>
      </c>
      <c r="C555" s="43">
        <f t="shared" si="362"/>
        <v>120</v>
      </c>
      <c r="D555" s="43">
        <f t="shared" si="362"/>
        <v>124</v>
      </c>
      <c r="E555" s="43" t="str">
        <f t="shared" si="362"/>
        <v>YR</v>
      </c>
      <c r="F555" s="241" t="s">
        <v>109</v>
      </c>
      <c r="G555" s="241" t="s">
        <v>95</v>
      </c>
      <c r="H555" s="241" t="s">
        <v>96</v>
      </c>
      <c r="I555" s="241" t="s">
        <v>96</v>
      </c>
      <c r="J555" s="241"/>
      <c r="K555" s="241" t="s">
        <v>6086</v>
      </c>
      <c r="L555" s="241" t="s">
        <v>563</v>
      </c>
      <c r="M555" s="241" t="s">
        <v>1410</v>
      </c>
      <c r="N555" s="241" t="s">
        <v>787</v>
      </c>
      <c r="O555" s="241"/>
      <c r="P555" s="241" t="s">
        <v>96</v>
      </c>
      <c r="Q555" s="241"/>
      <c r="R555" s="241" t="s">
        <v>96</v>
      </c>
      <c r="S555" s="241" t="s">
        <v>97</v>
      </c>
      <c r="T555" s="241" t="s">
        <v>96</v>
      </c>
      <c r="U555" s="241" t="s">
        <v>5796</v>
      </c>
      <c r="V555" s="241" t="s">
        <v>6087</v>
      </c>
      <c r="W555" s="241"/>
      <c r="X555" s="241" t="s">
        <v>4265</v>
      </c>
      <c r="Y555" s="241" t="s">
        <v>2719</v>
      </c>
      <c r="Z555" s="241" t="s">
        <v>6088</v>
      </c>
      <c r="AA555" s="241"/>
      <c r="AB555" s="241" t="s">
        <v>1419</v>
      </c>
      <c r="AC555" s="241" t="s">
        <v>3410</v>
      </c>
      <c r="AD555" s="241" t="s">
        <v>6089</v>
      </c>
      <c r="AE555" s="241"/>
      <c r="AF555" s="241" t="s">
        <v>1549</v>
      </c>
      <c r="AG555" s="241" t="s">
        <v>3491</v>
      </c>
      <c r="AH555" s="241" t="s">
        <v>6090</v>
      </c>
      <c r="AI555" s="241"/>
      <c r="AJ555" s="241" t="s">
        <v>1540</v>
      </c>
      <c r="AK555" s="241"/>
      <c r="AL555" s="241"/>
      <c r="AM555" s="241"/>
      <c r="AN555" s="241"/>
      <c r="AO555" s="241"/>
      <c r="AP555" s="241"/>
      <c r="AQ555" s="241"/>
      <c r="AR555" s="241"/>
      <c r="AS555" s="241"/>
      <c r="AT555" s="241"/>
      <c r="AU555" s="241"/>
      <c r="AV555" s="280"/>
      <c r="AW555" s="241"/>
      <c r="AX555" s="241">
        <v>14.89</v>
      </c>
      <c r="AY555" s="241">
        <v>30006</v>
      </c>
      <c r="AZ555" s="47">
        <f t="shared" si="336"/>
        <v>30006</v>
      </c>
      <c r="BA555" s="47" t="str">
        <f t="shared" si="337"/>
        <v>120/160 YR</v>
      </c>
      <c r="BB555" s="43">
        <f t="shared" si="347"/>
        <v>7</v>
      </c>
      <c r="BC555" s="43" t="str">
        <f t="shared" si="338"/>
        <v>08:20:06</v>
      </c>
      <c r="BD555" s="43">
        <f t="shared" si="339"/>
        <v>170</v>
      </c>
      <c r="BE555" s="48">
        <f t="shared" si="340"/>
        <v>-118.41666666666666</v>
      </c>
      <c r="BF555" s="49">
        <f t="shared" si="341"/>
        <v>175.58333333333334</v>
      </c>
      <c r="BG555" s="43" t="str">
        <f t="shared" si="342"/>
        <v>MACKAI GREASLEY</v>
      </c>
      <c r="BH555" s="43" t="str">
        <f t="shared" si="343"/>
        <v>MACKAI GREASLEY - MC TANGO</v>
      </c>
      <c r="BI555" s="43" t="e">
        <f>VLOOKUP(BG555,Equipos!$A$2:$B$105,2,0)</f>
        <v>#N/A</v>
      </c>
      <c r="BJ555" s="43" t="str">
        <f t="shared" si="344"/>
        <v>06:21:41</v>
      </c>
      <c r="BK555" s="43" t="e">
        <f>VLOOKUP(BG555,'Base Jinetes FEI'!$M$5:$N$341,2,0)</f>
        <v>#N/A</v>
      </c>
      <c r="BL555" s="43" t="e">
        <f>VLOOKUP(BG555,'Base Jinetes FEI'!$M$5:$O$341,3,0)</f>
        <v>#N/A</v>
      </c>
      <c r="BN555" s="43">
        <f t="shared" si="345"/>
        <v>1</v>
      </c>
      <c r="BO555" s="43">
        <v>555</v>
      </c>
    </row>
    <row r="556" spans="1:67" ht="14.4" customHeight="1" x14ac:dyDescent="0.3">
      <c r="A556" s="43" t="s">
        <v>6650</v>
      </c>
      <c r="B556" s="43" t="str">
        <f t="shared" ref="B556:E556" si="363">B555</f>
        <v>FEI</v>
      </c>
      <c r="C556" s="43">
        <f t="shared" si="363"/>
        <v>120</v>
      </c>
      <c r="D556" s="43">
        <f t="shared" si="363"/>
        <v>124</v>
      </c>
      <c r="E556" s="43" t="str">
        <f t="shared" si="363"/>
        <v>YR</v>
      </c>
      <c r="F556" s="241" t="s">
        <v>110</v>
      </c>
      <c r="G556" s="241" t="s">
        <v>105</v>
      </c>
      <c r="H556" s="241" t="s">
        <v>96</v>
      </c>
      <c r="I556" s="241" t="s">
        <v>96</v>
      </c>
      <c r="J556" s="241" t="s">
        <v>1547</v>
      </c>
      <c r="K556" s="241" t="s">
        <v>211</v>
      </c>
      <c r="L556" s="241" t="s">
        <v>212</v>
      </c>
      <c r="M556" s="241" t="s">
        <v>732</v>
      </c>
      <c r="N556" s="241" t="s">
        <v>733</v>
      </c>
      <c r="O556" s="241"/>
      <c r="P556" s="241" t="s">
        <v>96</v>
      </c>
      <c r="Q556" s="241"/>
      <c r="R556" s="241" t="s">
        <v>96</v>
      </c>
      <c r="S556" s="241" t="s">
        <v>97</v>
      </c>
      <c r="T556" s="241" t="s">
        <v>96</v>
      </c>
      <c r="U556" s="241" t="s">
        <v>5326</v>
      </c>
      <c r="V556" s="241" t="s">
        <v>1278</v>
      </c>
      <c r="W556" s="241"/>
      <c r="X556" s="241" t="s">
        <v>6091</v>
      </c>
      <c r="Y556" s="241" t="s">
        <v>6092</v>
      </c>
      <c r="Z556" s="241" t="s">
        <v>6093</v>
      </c>
      <c r="AA556" s="241"/>
      <c r="AB556" s="241" t="s">
        <v>1399</v>
      </c>
      <c r="AC556" s="241" t="s">
        <v>4997</v>
      </c>
      <c r="AD556" s="241" t="s">
        <v>2477</v>
      </c>
      <c r="AE556" s="241"/>
      <c r="AF556" s="241" t="s">
        <v>1301</v>
      </c>
      <c r="AG556" s="241" t="s">
        <v>1154</v>
      </c>
      <c r="AH556" s="241" t="s">
        <v>4423</v>
      </c>
      <c r="AI556" s="241" t="s">
        <v>266</v>
      </c>
      <c r="AJ556" s="241" t="s">
        <v>2280</v>
      </c>
      <c r="AK556" s="241"/>
      <c r="AL556" s="241"/>
      <c r="AM556" s="241"/>
      <c r="AN556" s="241"/>
      <c r="AO556" s="241"/>
      <c r="AP556" s="241"/>
      <c r="AQ556" s="241"/>
      <c r="AR556" s="241"/>
      <c r="AS556" s="241"/>
      <c r="AT556" s="241"/>
      <c r="AU556" s="241"/>
      <c r="AV556" s="280"/>
      <c r="AW556" s="241"/>
      <c r="AX556" s="241">
        <v>17.39</v>
      </c>
      <c r="AY556" s="241">
        <v>25691</v>
      </c>
      <c r="AZ556" s="47" t="str">
        <f t="shared" si="336"/>
        <v>NA</v>
      </c>
      <c r="BA556" s="47" t="str">
        <f t="shared" si="337"/>
        <v>120/160 YR</v>
      </c>
      <c r="BB556" s="43" t="str">
        <f t="shared" si="347"/>
        <v>NA</v>
      </c>
      <c r="BC556" s="43" t="str">
        <f t="shared" si="338"/>
        <v>NA</v>
      </c>
      <c r="BD556" s="43">
        <f t="shared" si="339"/>
        <v>0</v>
      </c>
      <c r="BE556" s="48" t="e">
        <f t="shared" si="340"/>
        <v>#VALUE!</v>
      </c>
      <c r="BF556" s="49">
        <f t="shared" si="341"/>
        <v>0</v>
      </c>
      <c r="BG556" s="43" t="str">
        <f t="shared" si="342"/>
        <v>CONSUELO MARCHANT CARDENAS</v>
      </c>
      <c r="BH556" s="43" t="str">
        <f t="shared" si="343"/>
        <v>CONSUELO MARCHANT CARDENAS - ALCAZAR LICENCIADA</v>
      </c>
      <c r="BI556" s="43" t="e">
        <f>VLOOKUP(BG556,Equipos!$A$2:$B$105,2,0)</f>
        <v>#N/A</v>
      </c>
      <c r="BJ556" s="43" t="str">
        <f t="shared" si="344"/>
        <v>06:21:41</v>
      </c>
      <c r="BK556" s="43" t="e">
        <f>VLOOKUP(BG556,'Base Jinetes FEI'!$M$5:$N$341,2,0)</f>
        <v>#N/A</v>
      </c>
      <c r="BL556" s="43" t="e">
        <f>VLOOKUP(BG556,'Base Jinetes FEI'!$M$5:$O$341,3,0)</f>
        <v>#N/A</v>
      </c>
      <c r="BN556" s="43">
        <f t="shared" si="345"/>
        <v>0</v>
      </c>
      <c r="BO556" s="43">
        <v>556</v>
      </c>
    </row>
    <row r="557" spans="1:67" ht="14.4" customHeight="1" x14ac:dyDescent="0.3">
      <c r="A557" s="43" t="s">
        <v>6650</v>
      </c>
      <c r="B557" s="43" t="str">
        <f t="shared" ref="B557:E557" si="364">B556</f>
        <v>FEI</v>
      </c>
      <c r="C557" s="43">
        <f t="shared" si="364"/>
        <v>120</v>
      </c>
      <c r="D557" s="43">
        <f t="shared" si="364"/>
        <v>124</v>
      </c>
      <c r="E557" s="43" t="str">
        <f t="shared" si="364"/>
        <v>YR</v>
      </c>
      <c r="F557" s="241" t="s">
        <v>117</v>
      </c>
      <c r="G557" s="241" t="s">
        <v>105</v>
      </c>
      <c r="H557" s="241" t="s">
        <v>96</v>
      </c>
      <c r="I557" s="241" t="s">
        <v>96</v>
      </c>
      <c r="J557" s="241" t="s">
        <v>1314</v>
      </c>
      <c r="K557" s="241" t="s">
        <v>1315</v>
      </c>
      <c r="L557" s="241" t="s">
        <v>428</v>
      </c>
      <c r="M557" s="241" t="s">
        <v>1505</v>
      </c>
      <c r="N557" s="241" t="s">
        <v>1024</v>
      </c>
      <c r="O557" s="241"/>
      <c r="P557" s="241" t="s">
        <v>96</v>
      </c>
      <c r="Q557" s="241"/>
      <c r="R557" s="241" t="s">
        <v>96</v>
      </c>
      <c r="S557" s="241" t="s">
        <v>97</v>
      </c>
      <c r="T557" s="241" t="s">
        <v>96</v>
      </c>
      <c r="U557" s="241" t="s">
        <v>2730</v>
      </c>
      <c r="V557" s="241" t="s">
        <v>6094</v>
      </c>
      <c r="W557" s="241"/>
      <c r="X557" s="241" t="s">
        <v>4279</v>
      </c>
      <c r="Y557" s="241" t="s">
        <v>6095</v>
      </c>
      <c r="Z557" s="241" t="s">
        <v>6096</v>
      </c>
      <c r="AA557" s="241" t="s">
        <v>266</v>
      </c>
      <c r="AB557" s="241" t="s">
        <v>1200</v>
      </c>
      <c r="AC557" s="241"/>
      <c r="AD557" s="241"/>
      <c r="AE557" s="241"/>
      <c r="AF557" s="241"/>
      <c r="AG557" s="241"/>
      <c r="AH557" s="241"/>
      <c r="AI557" s="241"/>
      <c r="AJ557" s="241"/>
      <c r="AK557" s="241"/>
      <c r="AL557" s="241"/>
      <c r="AM557" s="241"/>
      <c r="AN557" s="241"/>
      <c r="AO557" s="241"/>
      <c r="AP557" s="241"/>
      <c r="AQ557" s="241"/>
      <c r="AR557" s="241"/>
      <c r="AS557" s="241"/>
      <c r="AT557" s="241"/>
      <c r="AU557" s="241"/>
      <c r="AV557" s="280"/>
      <c r="AW557" s="241"/>
      <c r="AX557" s="241">
        <v>16.53</v>
      </c>
      <c r="AY557" s="241">
        <v>16355</v>
      </c>
      <c r="AZ557" s="47" t="str">
        <f t="shared" si="336"/>
        <v>NA</v>
      </c>
      <c r="BA557" s="47" t="str">
        <f t="shared" si="337"/>
        <v>120/160 YR</v>
      </c>
      <c r="BB557" s="43" t="str">
        <f t="shared" si="347"/>
        <v>NA</v>
      </c>
      <c r="BC557" s="43" t="str">
        <f t="shared" si="338"/>
        <v>NA</v>
      </c>
      <c r="BD557" s="43">
        <f t="shared" si="339"/>
        <v>0</v>
      </c>
      <c r="BE557" s="48" t="e">
        <f t="shared" si="340"/>
        <v>#VALUE!</v>
      </c>
      <c r="BF557" s="49">
        <f t="shared" si="341"/>
        <v>0</v>
      </c>
      <c r="BG557" s="43" t="str">
        <f t="shared" si="342"/>
        <v>JESUS MAXIMILIANO CERPA VERA</v>
      </c>
      <c r="BH557" s="43" t="str">
        <f t="shared" si="343"/>
        <v>JESUS MAXIMILIANO CERPA VERA - DESPERADO</v>
      </c>
      <c r="BI557" s="43" t="e">
        <f>VLOOKUP(BG557,Equipos!$A$2:$B$105,2,0)</f>
        <v>#N/A</v>
      </c>
      <c r="BJ557" s="43" t="str">
        <f t="shared" si="344"/>
        <v>06:21:41</v>
      </c>
      <c r="BK557" s="43" t="e">
        <f>VLOOKUP(BG557,'Base Jinetes FEI'!$M$5:$N$341,2,0)</f>
        <v>#N/A</v>
      </c>
      <c r="BL557" s="43" t="e">
        <f>VLOOKUP(BG557,'Base Jinetes FEI'!$M$5:$O$341,3,0)</f>
        <v>#N/A</v>
      </c>
      <c r="BN557" s="43">
        <f t="shared" si="345"/>
        <v>0</v>
      </c>
      <c r="BO557" s="43">
        <v>557</v>
      </c>
    </row>
    <row r="558" spans="1:67" ht="14.4" customHeight="1" x14ac:dyDescent="0.3">
      <c r="A558" s="43" t="s">
        <v>6650</v>
      </c>
      <c r="B558" s="43" t="str">
        <f t="shared" ref="B558:E558" si="365">B557</f>
        <v>FEI</v>
      </c>
      <c r="C558" s="43">
        <f t="shared" si="365"/>
        <v>120</v>
      </c>
      <c r="D558" s="43">
        <f t="shared" si="365"/>
        <v>124</v>
      </c>
      <c r="E558" s="43" t="str">
        <f t="shared" si="365"/>
        <v>YR</v>
      </c>
      <c r="F558" s="241" t="s">
        <v>122</v>
      </c>
      <c r="G558" s="241" t="s">
        <v>105</v>
      </c>
      <c r="H558" s="241" t="s">
        <v>96</v>
      </c>
      <c r="I558" s="241" t="s">
        <v>96</v>
      </c>
      <c r="J558" s="241" t="s">
        <v>6097</v>
      </c>
      <c r="K558" s="241" t="s">
        <v>6098</v>
      </c>
      <c r="L558" s="241" t="s">
        <v>864</v>
      </c>
      <c r="M558" s="241" t="s">
        <v>1141</v>
      </c>
      <c r="N558" s="241" t="s">
        <v>574</v>
      </c>
      <c r="O558" s="241"/>
      <c r="P558" s="241" t="s">
        <v>96</v>
      </c>
      <c r="Q558" s="241"/>
      <c r="R558" s="241" t="s">
        <v>96</v>
      </c>
      <c r="S558" s="241" t="s">
        <v>502</v>
      </c>
      <c r="T558" s="241" t="s">
        <v>96</v>
      </c>
      <c r="U558" s="241" t="s">
        <v>570</v>
      </c>
      <c r="V558" s="241" t="s">
        <v>6099</v>
      </c>
      <c r="W558" s="241" t="s">
        <v>266</v>
      </c>
      <c r="X558" s="241" t="s">
        <v>6052</v>
      </c>
      <c r="Y558" s="241"/>
      <c r="Z558" s="241"/>
      <c r="AA558" s="241"/>
      <c r="AB558" s="241"/>
      <c r="AC558" s="241"/>
      <c r="AD558" s="241"/>
      <c r="AE558" s="241"/>
      <c r="AF558" s="241"/>
      <c r="AG558" s="241"/>
      <c r="AH558" s="241"/>
      <c r="AI558" s="241"/>
      <c r="AJ558" s="241"/>
      <c r="AK558" s="241"/>
      <c r="AL558" s="241"/>
      <c r="AM558" s="241"/>
      <c r="AN558" s="241"/>
      <c r="AO558" s="241"/>
      <c r="AP558" s="241"/>
      <c r="AQ558" s="241"/>
      <c r="AR558" s="241"/>
      <c r="AS558" s="241"/>
      <c r="AT558" s="241"/>
      <c r="AU558" s="241"/>
      <c r="AV558" s="280"/>
      <c r="AW558" s="241"/>
      <c r="AX558" s="241">
        <v>17.260000000000002</v>
      </c>
      <c r="AY558" s="241">
        <v>8178</v>
      </c>
      <c r="AZ558" s="47" t="str">
        <f t="shared" si="336"/>
        <v>NA</v>
      </c>
      <c r="BA558" s="47" t="str">
        <f t="shared" si="337"/>
        <v>120/160 YR</v>
      </c>
      <c r="BB558" s="43" t="str">
        <f t="shared" si="347"/>
        <v>NA</v>
      </c>
      <c r="BC558" s="43" t="str">
        <f t="shared" si="338"/>
        <v>NA</v>
      </c>
      <c r="BD558" s="43">
        <f t="shared" si="339"/>
        <v>0</v>
      </c>
      <c r="BE558" s="48" t="e">
        <f t="shared" si="340"/>
        <v>#VALUE!</v>
      </c>
      <c r="BF558" s="49">
        <f t="shared" si="341"/>
        <v>0</v>
      </c>
      <c r="BG558" s="43" t="str">
        <f t="shared" si="342"/>
        <v>SELENE SANCHEZ</v>
      </c>
      <c r="BH558" s="43" t="str">
        <f t="shared" si="343"/>
        <v>SELENE SANCHEZ - POZO BRUJO AMIR</v>
      </c>
      <c r="BI558" s="43" t="e">
        <f>VLOOKUP(BG558,Equipos!$A$2:$B$105,2,0)</f>
        <v>#N/A</v>
      </c>
      <c r="BJ558" s="43" t="str">
        <f t="shared" si="344"/>
        <v>06:21:41</v>
      </c>
      <c r="BK558" s="43" t="e">
        <f>VLOOKUP(BG558,'Base Jinetes FEI'!$M$5:$N$341,2,0)</f>
        <v>#N/A</v>
      </c>
      <c r="BL558" s="43" t="e">
        <f>VLOOKUP(BG558,'Base Jinetes FEI'!$M$5:$O$341,3,0)</f>
        <v>#N/A</v>
      </c>
      <c r="BN558" s="43">
        <f t="shared" si="345"/>
        <v>0</v>
      </c>
      <c r="BO558" s="43">
        <v>558</v>
      </c>
    </row>
    <row r="559" spans="1:67" ht="14.4" customHeight="1" x14ac:dyDescent="0.3">
      <c r="A559" s="43" t="s">
        <v>6650</v>
      </c>
      <c r="B559" s="43" t="str">
        <f t="shared" ref="B559" si="366">B558</f>
        <v>FEI</v>
      </c>
      <c r="C559" s="43">
        <v>80</v>
      </c>
      <c r="D559" s="43">
        <v>84.9</v>
      </c>
      <c r="E559" s="43" t="s">
        <v>51</v>
      </c>
      <c r="F559" s="242" t="s">
        <v>106</v>
      </c>
      <c r="G559" s="242" t="s">
        <v>95</v>
      </c>
      <c r="H559" s="242" t="s">
        <v>96</v>
      </c>
      <c r="I559" s="242" t="s">
        <v>96</v>
      </c>
      <c r="J559" s="242" t="s">
        <v>2303</v>
      </c>
      <c r="K559" s="280" t="s">
        <v>3256</v>
      </c>
      <c r="L559" s="280" t="s">
        <v>902</v>
      </c>
      <c r="M559" s="242"/>
      <c r="N559" s="242" t="s">
        <v>6100</v>
      </c>
      <c r="O559" s="242"/>
      <c r="P559" s="242" t="s">
        <v>96</v>
      </c>
      <c r="Q559" s="242"/>
      <c r="R559" s="242" t="s">
        <v>96</v>
      </c>
      <c r="S559" s="242" t="s">
        <v>97</v>
      </c>
      <c r="T559" s="242" t="s">
        <v>96</v>
      </c>
      <c r="U559" s="242" t="s">
        <v>6101</v>
      </c>
      <c r="V559" s="242" t="s">
        <v>3497</v>
      </c>
      <c r="W559" s="242"/>
      <c r="X559" s="242" t="s">
        <v>2309</v>
      </c>
      <c r="Y559" s="242" t="s">
        <v>767</v>
      </c>
      <c r="Z559" s="242" t="s">
        <v>5606</v>
      </c>
      <c r="AA559" s="242"/>
      <c r="AB559" s="242" t="s">
        <v>4534</v>
      </c>
      <c r="AC559" s="242" t="s">
        <v>1133</v>
      </c>
      <c r="AD559" s="242" t="s">
        <v>6102</v>
      </c>
      <c r="AE559" s="242"/>
      <c r="AF559" s="242" t="s">
        <v>6103</v>
      </c>
      <c r="AG559" s="242"/>
      <c r="AH559" s="242"/>
      <c r="AI559" s="242"/>
      <c r="AJ559" s="242"/>
      <c r="AK559" s="242"/>
      <c r="AL559" s="242"/>
      <c r="AM559" s="242"/>
      <c r="AN559" s="242"/>
      <c r="AO559" s="242"/>
      <c r="AP559" s="242"/>
      <c r="AQ559" s="242"/>
      <c r="AR559" s="242"/>
      <c r="AS559" s="242"/>
      <c r="AT559" s="242"/>
      <c r="AU559" s="242"/>
      <c r="AV559" s="280"/>
      <c r="AW559" s="242"/>
      <c r="AX559" s="242">
        <v>20.03</v>
      </c>
      <c r="AY559" s="242">
        <v>15262</v>
      </c>
      <c r="AZ559" s="47">
        <f t="shared" si="336"/>
        <v>15262</v>
      </c>
      <c r="BA559" s="47" t="str">
        <f t="shared" si="337"/>
        <v>80 AD</v>
      </c>
      <c r="BB559" s="43">
        <f>IF(G559="R",RANK(AZ559,$AZ$559:$AZ$600,1), "NA")</f>
        <v>1</v>
      </c>
      <c r="BC559" s="43" t="str">
        <f t="shared" si="338"/>
        <v>04:14:22</v>
      </c>
      <c r="BD559" s="43">
        <f t="shared" si="339"/>
        <v>200</v>
      </c>
      <c r="BE559" s="48">
        <f t="shared" si="340"/>
        <v>0</v>
      </c>
      <c r="BF559" s="49">
        <f t="shared" si="341"/>
        <v>284.89999999999998</v>
      </c>
      <c r="BG559" s="43" t="str">
        <f t="shared" si="342"/>
        <v>ERNESTO DE LA FUENTE FUENZALIDA</v>
      </c>
      <c r="BH559" s="43" t="str">
        <f t="shared" si="343"/>
        <v>ERNESTO DE LA FUENTE FUENZALIDA - ABDALLAH</v>
      </c>
      <c r="BI559" s="43" t="str">
        <f>VLOOKUP(BG559,Equipos!$A$2:$B$105,2,0)</f>
        <v>SANDEK 1</v>
      </c>
      <c r="BJ559" s="43" t="str">
        <f t="shared" si="344"/>
        <v>04:14:22</v>
      </c>
      <c r="BK559" s="43" t="e">
        <f>VLOOKUP(BG559,'Base Jinetes FEI'!$M$5:$N$341,2,0)</f>
        <v>#N/A</v>
      </c>
      <c r="BL559" s="43" t="e">
        <f>VLOOKUP(BG559,'Base Jinetes FEI'!$M$5:$O$341,3,0)</f>
        <v>#N/A</v>
      </c>
      <c r="BN559" s="43">
        <f t="shared" si="345"/>
        <v>1</v>
      </c>
      <c r="BO559" s="43">
        <v>559</v>
      </c>
    </row>
    <row r="560" spans="1:67" ht="14.4" customHeight="1" x14ac:dyDescent="0.3">
      <c r="A560" s="43" t="s">
        <v>6650</v>
      </c>
      <c r="B560" s="43" t="str">
        <f t="shared" ref="B560:E560" si="367">B559</f>
        <v>FEI</v>
      </c>
      <c r="C560" s="43">
        <f t="shared" si="367"/>
        <v>80</v>
      </c>
      <c r="D560" s="43">
        <f t="shared" si="367"/>
        <v>84.9</v>
      </c>
      <c r="E560" s="43" t="str">
        <f t="shared" si="367"/>
        <v>AD</v>
      </c>
      <c r="F560" s="242" t="s">
        <v>107</v>
      </c>
      <c r="G560" s="242" t="s">
        <v>95</v>
      </c>
      <c r="H560" s="242" t="s">
        <v>96</v>
      </c>
      <c r="I560" s="242" t="s">
        <v>96</v>
      </c>
      <c r="J560" s="242" t="s">
        <v>1224</v>
      </c>
      <c r="K560" s="242" t="s">
        <v>162</v>
      </c>
      <c r="L560" s="242" t="s">
        <v>362</v>
      </c>
      <c r="M560" s="242"/>
      <c r="N560" s="242" t="s">
        <v>3748</v>
      </c>
      <c r="O560" s="242"/>
      <c r="P560" s="242" t="s">
        <v>96</v>
      </c>
      <c r="Q560" s="242"/>
      <c r="R560" s="242" t="s">
        <v>96</v>
      </c>
      <c r="S560" s="242" t="s">
        <v>97</v>
      </c>
      <c r="T560" s="242" t="s">
        <v>96</v>
      </c>
      <c r="U560" s="242" t="s">
        <v>4000</v>
      </c>
      <c r="V560" s="242" t="s">
        <v>3605</v>
      </c>
      <c r="W560" s="242"/>
      <c r="X560" s="242" t="s">
        <v>1413</v>
      </c>
      <c r="Y560" s="242" t="s">
        <v>4000</v>
      </c>
      <c r="Z560" s="242" t="s">
        <v>5835</v>
      </c>
      <c r="AA560" s="242"/>
      <c r="AB560" s="242" t="s">
        <v>3372</v>
      </c>
      <c r="AC560" s="242" t="s">
        <v>6104</v>
      </c>
      <c r="AD560" s="242" t="s">
        <v>6105</v>
      </c>
      <c r="AE560" s="242"/>
      <c r="AF560" s="242" t="s">
        <v>6106</v>
      </c>
      <c r="AG560" s="242"/>
      <c r="AH560" s="242"/>
      <c r="AI560" s="242"/>
      <c r="AJ560" s="242"/>
      <c r="AK560" s="242"/>
      <c r="AL560" s="242"/>
      <c r="AM560" s="242"/>
      <c r="AN560" s="242"/>
      <c r="AO560" s="242"/>
      <c r="AP560" s="242"/>
      <c r="AQ560" s="242"/>
      <c r="AR560" s="242"/>
      <c r="AS560" s="242"/>
      <c r="AT560" s="242"/>
      <c r="AU560" s="242"/>
      <c r="AV560" s="280"/>
      <c r="AW560" s="242"/>
      <c r="AX560" s="242">
        <v>18.809999999999999</v>
      </c>
      <c r="AY560" s="242">
        <v>16246</v>
      </c>
      <c r="AZ560" s="47">
        <f t="shared" si="336"/>
        <v>16246</v>
      </c>
      <c r="BA560" s="47" t="str">
        <f t="shared" si="337"/>
        <v>80 AD</v>
      </c>
      <c r="BB560" s="43">
        <f t="shared" ref="BB560:BB600" si="368">IF(G560="R",RANK(AZ560,$AZ$559:$AZ$600,1), "NA")</f>
        <v>2</v>
      </c>
      <c r="BC560" s="43" t="str">
        <f t="shared" si="338"/>
        <v>04:30:46</v>
      </c>
      <c r="BD560" s="43">
        <f t="shared" si="339"/>
        <v>195</v>
      </c>
      <c r="BE560" s="48">
        <f t="shared" si="340"/>
        <v>-16.399999999999999</v>
      </c>
      <c r="BF560" s="49">
        <f t="shared" si="341"/>
        <v>263.5</v>
      </c>
      <c r="BG560" s="43" t="str">
        <f t="shared" si="342"/>
        <v>FELIPE SAT YABER</v>
      </c>
      <c r="BH560" s="43" t="str">
        <f t="shared" si="343"/>
        <v>FELIPE SAT YABER - SIMSEK</v>
      </c>
      <c r="BI560" s="43" t="str">
        <f>VLOOKUP(BG560,Equipos!$A$2:$B$105,2,0)</f>
        <v>RINCONADA A</v>
      </c>
      <c r="BJ560" s="43" t="str">
        <f t="shared" si="344"/>
        <v>04:14:22</v>
      </c>
      <c r="BK560" s="43" t="e">
        <f>VLOOKUP(BG560,'Base Jinetes FEI'!$M$5:$N$341,2,0)</f>
        <v>#N/A</v>
      </c>
      <c r="BL560" s="43" t="e">
        <f>VLOOKUP(BG560,'Base Jinetes FEI'!$M$5:$O$341,3,0)</f>
        <v>#N/A</v>
      </c>
      <c r="BN560" s="43">
        <f t="shared" si="345"/>
        <v>1</v>
      </c>
      <c r="BO560" s="43">
        <v>560</v>
      </c>
    </row>
    <row r="561" spans="1:67" ht="14.4" customHeight="1" x14ac:dyDescent="0.3">
      <c r="A561" s="43" t="s">
        <v>6650</v>
      </c>
      <c r="B561" s="43" t="str">
        <f t="shared" ref="B561:E561" si="369">B560</f>
        <v>FEI</v>
      </c>
      <c r="C561" s="43">
        <f t="shared" si="369"/>
        <v>80</v>
      </c>
      <c r="D561" s="43">
        <f t="shared" si="369"/>
        <v>84.9</v>
      </c>
      <c r="E561" s="43" t="str">
        <f t="shared" si="369"/>
        <v>AD</v>
      </c>
      <c r="F561" s="242" t="s">
        <v>109</v>
      </c>
      <c r="G561" s="242" t="s">
        <v>95</v>
      </c>
      <c r="H561" s="242" t="s">
        <v>96</v>
      </c>
      <c r="I561" s="242" t="s">
        <v>96</v>
      </c>
      <c r="J561" s="242" t="s">
        <v>1514</v>
      </c>
      <c r="K561" s="242" t="s">
        <v>361</v>
      </c>
      <c r="L561" s="242" t="s">
        <v>878</v>
      </c>
      <c r="M561" s="242" t="s">
        <v>879</v>
      </c>
      <c r="N561" s="242" t="s">
        <v>880</v>
      </c>
      <c r="O561" s="242"/>
      <c r="P561" s="242" t="s">
        <v>96</v>
      </c>
      <c r="Q561" s="242"/>
      <c r="R561" s="242" t="s">
        <v>96</v>
      </c>
      <c r="S561" s="242" t="s">
        <v>97</v>
      </c>
      <c r="T561" s="242" t="s">
        <v>96</v>
      </c>
      <c r="U561" s="242" t="s">
        <v>6107</v>
      </c>
      <c r="V561" s="242" t="s">
        <v>6108</v>
      </c>
      <c r="W561" s="242"/>
      <c r="X561" s="242" t="s">
        <v>6109</v>
      </c>
      <c r="Y561" s="242" t="s">
        <v>883</v>
      </c>
      <c r="Z561" s="242" t="s">
        <v>1716</v>
      </c>
      <c r="AA561" s="242"/>
      <c r="AB561" s="242" t="s">
        <v>6109</v>
      </c>
      <c r="AC561" s="242" t="s">
        <v>6110</v>
      </c>
      <c r="AD561" s="242" t="s">
        <v>6111</v>
      </c>
      <c r="AE561" s="242"/>
      <c r="AF561" s="242" t="s">
        <v>6112</v>
      </c>
      <c r="AG561" s="242"/>
      <c r="AH561" s="242"/>
      <c r="AI561" s="242"/>
      <c r="AJ561" s="242"/>
      <c r="AK561" s="242"/>
      <c r="AL561" s="242"/>
      <c r="AM561" s="242"/>
      <c r="AN561" s="242"/>
      <c r="AO561" s="242"/>
      <c r="AP561" s="242"/>
      <c r="AQ561" s="242"/>
      <c r="AR561" s="242"/>
      <c r="AS561" s="242"/>
      <c r="AT561" s="242"/>
      <c r="AU561" s="242"/>
      <c r="AV561" s="280"/>
      <c r="AW561" s="242"/>
      <c r="AX561" s="242">
        <v>18.809999999999999</v>
      </c>
      <c r="AY561" s="242">
        <v>16248</v>
      </c>
      <c r="AZ561" s="47">
        <f t="shared" si="336"/>
        <v>16248</v>
      </c>
      <c r="BA561" s="47" t="str">
        <f t="shared" si="337"/>
        <v>80 AD</v>
      </c>
      <c r="BB561" s="43">
        <f t="shared" si="368"/>
        <v>3</v>
      </c>
      <c r="BC561" s="43" t="str">
        <f t="shared" si="338"/>
        <v>04:30:48</v>
      </c>
      <c r="BD561" s="43">
        <f t="shared" si="339"/>
        <v>190</v>
      </c>
      <c r="BE561" s="48">
        <f t="shared" si="340"/>
        <v>-16.433333333333334</v>
      </c>
      <c r="BF561" s="49">
        <f t="shared" si="341"/>
        <v>258.46666666666664</v>
      </c>
      <c r="BG561" s="43" t="str">
        <f t="shared" si="342"/>
        <v>JAVIER MENDEZ YAÑEZ</v>
      </c>
      <c r="BH561" s="43" t="str">
        <f t="shared" si="343"/>
        <v>JAVIER MENDEZ YAÑEZ - ZEUS</v>
      </c>
      <c r="BI561" s="43" t="e">
        <f>VLOOKUP(BG561,Equipos!$A$2:$B$105,2,0)</f>
        <v>#N/A</v>
      </c>
      <c r="BJ561" s="43" t="str">
        <f t="shared" si="344"/>
        <v>04:14:22</v>
      </c>
      <c r="BK561" s="43" t="e">
        <f>VLOOKUP(BG561,'Base Jinetes FEI'!$M$5:$N$341,2,0)</f>
        <v>#N/A</v>
      </c>
      <c r="BL561" s="43" t="e">
        <f>VLOOKUP(BG561,'Base Jinetes FEI'!$M$5:$O$341,3,0)</f>
        <v>#N/A</v>
      </c>
      <c r="BN561" s="43">
        <f t="shared" si="345"/>
        <v>1</v>
      </c>
      <c r="BO561" s="43">
        <v>561</v>
      </c>
    </row>
    <row r="562" spans="1:67" ht="14.4" customHeight="1" x14ac:dyDescent="0.3">
      <c r="A562" s="43" t="s">
        <v>6650</v>
      </c>
      <c r="B562" s="43" t="str">
        <f t="shared" ref="B562:E562" si="370">B561</f>
        <v>FEI</v>
      </c>
      <c r="C562" s="43">
        <f t="shared" si="370"/>
        <v>80</v>
      </c>
      <c r="D562" s="43">
        <f t="shared" si="370"/>
        <v>84.9</v>
      </c>
      <c r="E562" s="43" t="str">
        <f t="shared" si="370"/>
        <v>AD</v>
      </c>
      <c r="F562" s="242" t="s">
        <v>110</v>
      </c>
      <c r="G562" s="242" t="s">
        <v>95</v>
      </c>
      <c r="H562" s="242" t="s">
        <v>96</v>
      </c>
      <c r="I562" s="242" t="s">
        <v>96</v>
      </c>
      <c r="J562" s="242"/>
      <c r="K562" s="242" t="s">
        <v>6113</v>
      </c>
      <c r="L562" s="242" t="s">
        <v>6114</v>
      </c>
      <c r="M562" s="242"/>
      <c r="N562" s="242" t="s">
        <v>6115</v>
      </c>
      <c r="O562" s="242"/>
      <c r="P562" s="242" t="s">
        <v>96</v>
      </c>
      <c r="Q562" s="242"/>
      <c r="R562" s="242" t="s">
        <v>96</v>
      </c>
      <c r="S562" s="242" t="s">
        <v>97</v>
      </c>
      <c r="T562" s="242" t="s">
        <v>96</v>
      </c>
      <c r="U562" s="242" t="s">
        <v>288</v>
      </c>
      <c r="V562" s="242" t="s">
        <v>6116</v>
      </c>
      <c r="W562" s="242"/>
      <c r="X562" s="242" t="s">
        <v>4370</v>
      </c>
      <c r="Y562" s="242" t="s">
        <v>607</v>
      </c>
      <c r="Z562" s="242" t="s">
        <v>6117</v>
      </c>
      <c r="AA562" s="242"/>
      <c r="AB562" s="242" t="s">
        <v>6118</v>
      </c>
      <c r="AC562" s="242" t="s">
        <v>3343</v>
      </c>
      <c r="AD562" s="242" t="s">
        <v>6119</v>
      </c>
      <c r="AE562" s="242"/>
      <c r="AF562" s="242" t="s">
        <v>2222</v>
      </c>
      <c r="AG562" s="242"/>
      <c r="AH562" s="242"/>
      <c r="AI562" s="242"/>
      <c r="AJ562" s="242"/>
      <c r="AK562" s="242"/>
      <c r="AL562" s="242"/>
      <c r="AM562" s="242"/>
      <c r="AN562" s="242"/>
      <c r="AO562" s="242"/>
      <c r="AP562" s="242"/>
      <c r="AQ562" s="242"/>
      <c r="AR562" s="242"/>
      <c r="AS562" s="242"/>
      <c r="AT562" s="242"/>
      <c r="AU562" s="242"/>
      <c r="AV562" s="280"/>
      <c r="AW562" s="242"/>
      <c r="AX562" s="242">
        <v>17.850000000000001</v>
      </c>
      <c r="AY562" s="242">
        <v>17125</v>
      </c>
      <c r="AZ562" s="47">
        <f t="shared" si="336"/>
        <v>17125</v>
      </c>
      <c r="BA562" s="47" t="str">
        <f t="shared" si="337"/>
        <v>80 AD</v>
      </c>
      <c r="BB562" s="43">
        <f t="shared" si="368"/>
        <v>4</v>
      </c>
      <c r="BC562" s="43" t="str">
        <f t="shared" si="338"/>
        <v>04:45:25</v>
      </c>
      <c r="BD562" s="43">
        <f t="shared" si="339"/>
        <v>185</v>
      </c>
      <c r="BE562" s="48">
        <f t="shared" si="340"/>
        <v>-31.05</v>
      </c>
      <c r="BF562" s="49">
        <f t="shared" si="341"/>
        <v>238.84999999999997</v>
      </c>
      <c r="BG562" s="43" t="str">
        <f t="shared" si="342"/>
        <v>REBECA MEDINA MORE</v>
      </c>
      <c r="BH562" s="43" t="str">
        <f t="shared" si="343"/>
        <v>REBECA MEDINA MORE - AS VIOLA</v>
      </c>
      <c r="BI562" s="43" t="e">
        <f>VLOOKUP(BG562,Equipos!$A$2:$B$105,2,0)</f>
        <v>#N/A</v>
      </c>
      <c r="BJ562" s="43" t="str">
        <f t="shared" si="344"/>
        <v>04:14:22</v>
      </c>
      <c r="BK562" s="43" t="e">
        <f>VLOOKUP(BG562,'Base Jinetes FEI'!$M$5:$N$341,2,0)</f>
        <v>#N/A</v>
      </c>
      <c r="BL562" s="43" t="e">
        <f>VLOOKUP(BG562,'Base Jinetes FEI'!$M$5:$O$341,3,0)</f>
        <v>#N/A</v>
      </c>
      <c r="BN562" s="43">
        <f t="shared" si="345"/>
        <v>1</v>
      </c>
      <c r="BO562" s="43">
        <v>562</v>
      </c>
    </row>
    <row r="563" spans="1:67" ht="14.4" customHeight="1" x14ac:dyDescent="0.3">
      <c r="A563" s="43" t="s">
        <v>6650</v>
      </c>
      <c r="B563" s="43" t="str">
        <f t="shared" ref="B563:E563" si="371">B562</f>
        <v>FEI</v>
      </c>
      <c r="C563" s="43">
        <f t="shared" si="371"/>
        <v>80</v>
      </c>
      <c r="D563" s="43">
        <f t="shared" si="371"/>
        <v>84.9</v>
      </c>
      <c r="E563" s="43" t="str">
        <f t="shared" si="371"/>
        <v>AD</v>
      </c>
      <c r="F563" s="242" t="s">
        <v>117</v>
      </c>
      <c r="G563" s="242" t="s">
        <v>95</v>
      </c>
      <c r="H563" s="242" t="s">
        <v>96</v>
      </c>
      <c r="I563" s="242" t="s">
        <v>96</v>
      </c>
      <c r="J563" s="242" t="s">
        <v>6120</v>
      </c>
      <c r="K563" s="242" t="s">
        <v>6121</v>
      </c>
      <c r="L563" s="242" t="s">
        <v>6122</v>
      </c>
      <c r="M563" s="242"/>
      <c r="N563" s="242" t="s">
        <v>6123</v>
      </c>
      <c r="O563" s="242"/>
      <c r="P563" s="242" t="s">
        <v>96</v>
      </c>
      <c r="Q563" s="242"/>
      <c r="R563" s="242" t="s">
        <v>96</v>
      </c>
      <c r="S563" s="242" t="s">
        <v>97</v>
      </c>
      <c r="T563" s="242" t="s">
        <v>96</v>
      </c>
      <c r="U563" s="242" t="s">
        <v>4341</v>
      </c>
      <c r="V563" s="242" t="s">
        <v>2914</v>
      </c>
      <c r="W563" s="242"/>
      <c r="X563" s="242" t="s">
        <v>3404</v>
      </c>
      <c r="Y563" s="242" t="s">
        <v>154</v>
      </c>
      <c r="Z563" s="242" t="s">
        <v>6124</v>
      </c>
      <c r="AA563" s="242"/>
      <c r="AB563" s="242" t="s">
        <v>3414</v>
      </c>
      <c r="AC563" s="242" t="s">
        <v>532</v>
      </c>
      <c r="AD563" s="242" t="s">
        <v>6125</v>
      </c>
      <c r="AE563" s="242"/>
      <c r="AF563" s="242" t="s">
        <v>1271</v>
      </c>
      <c r="AG563" s="242"/>
      <c r="AH563" s="242"/>
      <c r="AI563" s="242"/>
      <c r="AJ563" s="242"/>
      <c r="AK563" s="242"/>
      <c r="AL563" s="242"/>
      <c r="AM563" s="242"/>
      <c r="AN563" s="242"/>
      <c r="AO563" s="242"/>
      <c r="AP563" s="242"/>
      <c r="AQ563" s="242"/>
      <c r="AR563" s="242"/>
      <c r="AS563" s="242"/>
      <c r="AT563" s="242"/>
      <c r="AU563" s="242"/>
      <c r="AV563" s="280"/>
      <c r="AW563" s="242"/>
      <c r="AX563" s="242">
        <v>16.22</v>
      </c>
      <c r="AY563" s="242">
        <v>18840</v>
      </c>
      <c r="AZ563" s="47">
        <f t="shared" si="336"/>
        <v>18840</v>
      </c>
      <c r="BA563" s="47" t="str">
        <f t="shared" si="337"/>
        <v>80 AD</v>
      </c>
      <c r="BB563" s="43">
        <f t="shared" si="368"/>
        <v>10</v>
      </c>
      <c r="BC563" s="43" t="str">
        <f t="shared" si="338"/>
        <v>05:14:00</v>
      </c>
      <c r="BD563" s="43">
        <f t="shared" si="339"/>
        <v>155</v>
      </c>
      <c r="BE563" s="48">
        <f t="shared" si="340"/>
        <v>-59.633333333333333</v>
      </c>
      <c r="BF563" s="49">
        <f t="shared" si="341"/>
        <v>180.26666666666668</v>
      </c>
      <c r="BG563" s="43" t="str">
        <f t="shared" si="342"/>
        <v>LUIS ANDRES ARTIGAS ESPINOZA</v>
      </c>
      <c r="BH563" s="43" t="str">
        <f t="shared" si="343"/>
        <v>LUIS ANDRES ARTIGAS ESPINOZA - HLE KHEERAWAK</v>
      </c>
      <c r="BI563" s="43" t="e">
        <f>VLOOKUP(BG563,Equipos!$A$2:$B$105,2,0)</f>
        <v>#N/A</v>
      </c>
      <c r="BJ563" s="43" t="str">
        <f t="shared" si="344"/>
        <v>04:14:22</v>
      </c>
      <c r="BK563" s="43" t="e">
        <f>VLOOKUP(BG563,'Base Jinetes FEI'!$M$5:$N$341,2,0)</f>
        <v>#N/A</v>
      </c>
      <c r="BL563" s="43" t="e">
        <f>VLOOKUP(BG563,'Base Jinetes FEI'!$M$5:$O$341,3,0)</f>
        <v>#N/A</v>
      </c>
      <c r="BN563" s="43">
        <f t="shared" si="345"/>
        <v>1</v>
      </c>
      <c r="BO563" s="43">
        <v>563</v>
      </c>
    </row>
    <row r="564" spans="1:67" ht="14.4" customHeight="1" x14ac:dyDescent="0.3">
      <c r="A564" s="43" t="s">
        <v>6650</v>
      </c>
      <c r="B564" s="43" t="str">
        <f t="shared" ref="B564:E564" si="372">B563</f>
        <v>FEI</v>
      </c>
      <c r="C564" s="43">
        <f t="shared" si="372"/>
        <v>80</v>
      </c>
      <c r="D564" s="43">
        <f t="shared" si="372"/>
        <v>84.9</v>
      </c>
      <c r="E564" s="43" t="str">
        <f t="shared" si="372"/>
        <v>AD</v>
      </c>
      <c r="F564" s="242" t="s">
        <v>122</v>
      </c>
      <c r="G564" s="242" t="s">
        <v>95</v>
      </c>
      <c r="H564" s="242" t="s">
        <v>96</v>
      </c>
      <c r="I564" s="242" t="s">
        <v>96</v>
      </c>
      <c r="J564" s="242" t="s">
        <v>3693</v>
      </c>
      <c r="K564" s="242" t="s">
        <v>3694</v>
      </c>
      <c r="L564" s="242" t="s">
        <v>3695</v>
      </c>
      <c r="M564" s="242"/>
      <c r="N564" s="242" t="s">
        <v>6126</v>
      </c>
      <c r="O564" s="242"/>
      <c r="P564" s="242" t="s">
        <v>96</v>
      </c>
      <c r="Q564" s="242"/>
      <c r="R564" s="242" t="s">
        <v>96</v>
      </c>
      <c r="S564" s="242" t="s">
        <v>97</v>
      </c>
      <c r="T564" s="242" t="s">
        <v>96</v>
      </c>
      <c r="U564" s="242" t="s">
        <v>807</v>
      </c>
      <c r="V564" s="242" t="s">
        <v>6127</v>
      </c>
      <c r="W564" s="242"/>
      <c r="X564" s="242" t="s">
        <v>1502</v>
      </c>
      <c r="Y564" s="242" t="s">
        <v>561</v>
      </c>
      <c r="Z564" s="242" t="s">
        <v>6128</v>
      </c>
      <c r="AA564" s="242"/>
      <c r="AB564" s="242" t="s">
        <v>4588</v>
      </c>
      <c r="AC564" s="242" t="s">
        <v>159</v>
      </c>
      <c r="AD564" s="242" t="s">
        <v>6129</v>
      </c>
      <c r="AE564" s="242"/>
      <c r="AF564" s="242" t="s">
        <v>1372</v>
      </c>
      <c r="AG564" s="242"/>
      <c r="AH564" s="242"/>
      <c r="AI564" s="242"/>
      <c r="AJ564" s="242"/>
      <c r="AK564" s="242"/>
      <c r="AL564" s="242"/>
      <c r="AM564" s="242"/>
      <c r="AN564" s="242"/>
      <c r="AO564" s="242"/>
      <c r="AP564" s="242"/>
      <c r="AQ564" s="242"/>
      <c r="AR564" s="242"/>
      <c r="AS564" s="242"/>
      <c r="AT564" s="242"/>
      <c r="AU564" s="242"/>
      <c r="AV564" s="280"/>
      <c r="AW564" s="242"/>
      <c r="AX564" s="242">
        <v>15.82</v>
      </c>
      <c r="AY564" s="242">
        <v>19316</v>
      </c>
      <c r="AZ564" s="47">
        <f t="shared" si="336"/>
        <v>19316</v>
      </c>
      <c r="BA564" s="47" t="str">
        <f t="shared" si="337"/>
        <v>80 AD</v>
      </c>
      <c r="BB564" s="43">
        <f t="shared" si="368"/>
        <v>16</v>
      </c>
      <c r="BC564" s="43" t="str">
        <f t="shared" si="338"/>
        <v>05:21:56</v>
      </c>
      <c r="BD564" s="43">
        <f t="shared" si="339"/>
        <v>125</v>
      </c>
      <c r="BE564" s="48">
        <f t="shared" si="340"/>
        <v>-67.566666666666663</v>
      </c>
      <c r="BF564" s="49">
        <f t="shared" si="341"/>
        <v>142.33333333333334</v>
      </c>
      <c r="BG564" s="43" t="str">
        <f t="shared" si="342"/>
        <v>JOSE PEDRO VARELA ALFONSO</v>
      </c>
      <c r="BH564" s="43" t="str">
        <f t="shared" si="343"/>
        <v>JOSE PEDRO VARELA ALFONSO - SI QUILLEM</v>
      </c>
      <c r="BI564" s="43" t="str">
        <f>VLOOKUP(BG564,Equipos!$A$2:$B$105,2,0)</f>
        <v>EL MOLINO B</v>
      </c>
      <c r="BJ564" s="43" t="str">
        <f t="shared" si="344"/>
        <v>04:14:22</v>
      </c>
      <c r="BK564" s="43" t="e">
        <f>VLOOKUP(BG564,'Base Jinetes FEI'!$M$5:$N$341,2,0)</f>
        <v>#N/A</v>
      </c>
      <c r="BL564" s="43" t="e">
        <f>VLOOKUP(BG564,'Base Jinetes FEI'!$M$5:$O$341,3,0)</f>
        <v>#N/A</v>
      </c>
      <c r="BN564" s="43">
        <f t="shared" si="345"/>
        <v>1</v>
      </c>
      <c r="BO564" s="43">
        <v>564</v>
      </c>
    </row>
    <row r="565" spans="1:67" ht="14.4" customHeight="1" x14ac:dyDescent="0.3">
      <c r="A565" s="43" t="s">
        <v>6650</v>
      </c>
      <c r="B565" s="43" t="str">
        <f t="shared" ref="B565:E565" si="373">B564</f>
        <v>FEI</v>
      </c>
      <c r="C565" s="43">
        <f t="shared" si="373"/>
        <v>80</v>
      </c>
      <c r="D565" s="43">
        <f t="shared" si="373"/>
        <v>84.9</v>
      </c>
      <c r="E565" s="43" t="str">
        <f t="shared" si="373"/>
        <v>AD</v>
      </c>
      <c r="F565" s="242" t="s">
        <v>123</v>
      </c>
      <c r="G565" s="242" t="s">
        <v>105</v>
      </c>
      <c r="H565" s="242" t="s">
        <v>96</v>
      </c>
      <c r="I565" s="242" t="s">
        <v>96</v>
      </c>
      <c r="J565" s="242" t="s">
        <v>1761</v>
      </c>
      <c r="K565" s="242" t="s">
        <v>132</v>
      </c>
      <c r="L565" s="242" t="s">
        <v>1762</v>
      </c>
      <c r="M565" s="242" t="s">
        <v>3572</v>
      </c>
      <c r="N565" s="242" t="s">
        <v>901</v>
      </c>
      <c r="O565" s="242"/>
      <c r="P565" s="242" t="s">
        <v>96</v>
      </c>
      <c r="Q565" s="242"/>
      <c r="R565" s="242" t="s">
        <v>96</v>
      </c>
      <c r="S565" s="242" t="s">
        <v>97</v>
      </c>
      <c r="T565" s="242" t="s">
        <v>96</v>
      </c>
      <c r="U565" s="242" t="s">
        <v>6130</v>
      </c>
      <c r="V565" s="242" t="s">
        <v>6131</v>
      </c>
      <c r="W565" s="242"/>
      <c r="X565" s="242" t="s">
        <v>6132</v>
      </c>
      <c r="Y565" s="242" t="s">
        <v>309</v>
      </c>
      <c r="Z565" s="242" t="s">
        <v>3444</v>
      </c>
      <c r="AA565" s="242"/>
      <c r="AB565" s="242" t="s">
        <v>2216</v>
      </c>
      <c r="AC565" s="242" t="s">
        <v>257</v>
      </c>
      <c r="AD565" s="242" t="s">
        <v>6133</v>
      </c>
      <c r="AE565" s="242" t="s">
        <v>266</v>
      </c>
      <c r="AF565" s="242" t="s">
        <v>5280</v>
      </c>
      <c r="AG565" s="242"/>
      <c r="AH565" s="242"/>
      <c r="AI565" s="242"/>
      <c r="AJ565" s="242"/>
      <c r="AK565" s="242"/>
      <c r="AL565" s="242"/>
      <c r="AM565" s="242"/>
      <c r="AN565" s="242"/>
      <c r="AO565" s="242"/>
      <c r="AP565" s="242"/>
      <c r="AQ565" s="242"/>
      <c r="AR565" s="242"/>
      <c r="AS565" s="242"/>
      <c r="AT565" s="242"/>
      <c r="AU565" s="242"/>
      <c r="AV565" s="280"/>
      <c r="AW565" s="242"/>
      <c r="AX565" s="242">
        <v>12.75</v>
      </c>
      <c r="AY565" s="242">
        <v>23967</v>
      </c>
      <c r="AZ565" s="47" t="str">
        <f t="shared" si="336"/>
        <v>NA</v>
      </c>
      <c r="BA565" s="47" t="str">
        <f t="shared" si="337"/>
        <v>80 AD</v>
      </c>
      <c r="BB565" s="43" t="str">
        <f t="shared" si="368"/>
        <v>NA</v>
      </c>
      <c r="BC565" s="43" t="str">
        <f t="shared" si="338"/>
        <v>NA</v>
      </c>
      <c r="BD565" s="43">
        <f t="shared" si="339"/>
        <v>0</v>
      </c>
      <c r="BE565" s="48" t="e">
        <f t="shared" si="340"/>
        <v>#VALUE!</v>
      </c>
      <c r="BF565" s="49">
        <f t="shared" si="341"/>
        <v>0</v>
      </c>
      <c r="BG565" s="43" t="str">
        <f t="shared" si="342"/>
        <v>FRANCISCO TORO ESCOBAR</v>
      </c>
      <c r="BH565" s="43" t="str">
        <f t="shared" si="343"/>
        <v>FRANCISCO TORO ESCOBAR - HP NASIK</v>
      </c>
      <c r="BI565" s="43" t="e">
        <f>VLOOKUP(BG565,Equipos!$A$2:$B$105,2,0)</f>
        <v>#N/A</v>
      </c>
      <c r="BJ565" s="43" t="str">
        <f t="shared" si="344"/>
        <v>04:14:22</v>
      </c>
      <c r="BK565" s="43" t="e">
        <f>VLOOKUP(BG565,'Base Jinetes FEI'!$M$5:$N$341,2,0)</f>
        <v>#N/A</v>
      </c>
      <c r="BL565" s="43" t="e">
        <f>VLOOKUP(BG565,'Base Jinetes FEI'!$M$5:$O$341,3,0)</f>
        <v>#N/A</v>
      </c>
      <c r="BN565" s="43">
        <f t="shared" si="345"/>
        <v>0</v>
      </c>
      <c r="BO565" s="43">
        <v>565</v>
      </c>
    </row>
    <row r="566" spans="1:67" ht="14.4" customHeight="1" x14ac:dyDescent="0.3">
      <c r="A566" s="43" t="s">
        <v>6650</v>
      </c>
      <c r="B566" s="43" t="str">
        <f t="shared" ref="B566:E566" si="374">B565</f>
        <v>FEI</v>
      </c>
      <c r="C566" s="43">
        <f t="shared" si="374"/>
        <v>80</v>
      </c>
      <c r="D566" s="43">
        <f t="shared" si="374"/>
        <v>84.9</v>
      </c>
      <c r="E566" s="43" t="str">
        <f t="shared" si="374"/>
        <v>AD</v>
      </c>
      <c r="F566" s="242" t="s">
        <v>94</v>
      </c>
      <c r="G566" s="242" t="s">
        <v>105</v>
      </c>
      <c r="H566" s="242" t="s">
        <v>96</v>
      </c>
      <c r="I566" s="242" t="s">
        <v>96</v>
      </c>
      <c r="J566" s="242" t="s">
        <v>1067</v>
      </c>
      <c r="K566" s="242" t="s">
        <v>88</v>
      </c>
      <c r="L566" s="242" t="s">
        <v>89</v>
      </c>
      <c r="M566" s="242" t="s">
        <v>6134</v>
      </c>
      <c r="N566" s="242" t="s">
        <v>6135</v>
      </c>
      <c r="O566" s="242"/>
      <c r="P566" s="242" t="s">
        <v>96</v>
      </c>
      <c r="Q566" s="242"/>
      <c r="R566" s="242" t="s">
        <v>96</v>
      </c>
      <c r="S566" s="242" t="s">
        <v>97</v>
      </c>
      <c r="T566" s="242" t="s">
        <v>96</v>
      </c>
      <c r="U566" s="242" t="s">
        <v>4408</v>
      </c>
      <c r="V566" s="242" t="s">
        <v>6136</v>
      </c>
      <c r="W566" s="242"/>
      <c r="X566" s="242" t="s">
        <v>1305</v>
      </c>
      <c r="Y566" s="242" t="s">
        <v>2850</v>
      </c>
      <c r="Z566" s="242" t="s">
        <v>5372</v>
      </c>
      <c r="AA566" s="242" t="s">
        <v>266</v>
      </c>
      <c r="AB566" s="242" t="s">
        <v>1507</v>
      </c>
      <c r="AC566" s="242"/>
      <c r="AD566" s="242"/>
      <c r="AE566" s="242"/>
      <c r="AF566" s="242"/>
      <c r="AG566" s="242"/>
      <c r="AH566" s="242"/>
      <c r="AI566" s="242"/>
      <c r="AJ566" s="242"/>
      <c r="AK566" s="242"/>
      <c r="AL566" s="242"/>
      <c r="AM566" s="242"/>
      <c r="AN566" s="242"/>
      <c r="AO566" s="242"/>
      <c r="AP566" s="242"/>
      <c r="AQ566" s="242"/>
      <c r="AR566" s="242"/>
      <c r="AS566" s="242"/>
      <c r="AT566" s="242"/>
      <c r="AU566" s="242"/>
      <c r="AV566" s="280"/>
      <c r="AW566" s="242"/>
      <c r="AX566" s="242">
        <v>20.34</v>
      </c>
      <c r="AY566" s="242">
        <v>11541</v>
      </c>
      <c r="AZ566" s="47" t="str">
        <f t="shared" si="336"/>
        <v>NA</v>
      </c>
      <c r="BA566" s="47" t="str">
        <f t="shared" si="337"/>
        <v>80 AD</v>
      </c>
      <c r="BB566" s="43" t="str">
        <f t="shared" si="368"/>
        <v>NA</v>
      </c>
      <c r="BC566" s="43" t="str">
        <f t="shared" si="338"/>
        <v>NA</v>
      </c>
      <c r="BD566" s="43">
        <f t="shared" si="339"/>
        <v>0</v>
      </c>
      <c r="BE566" s="48" t="e">
        <f t="shared" si="340"/>
        <v>#VALUE!</v>
      </c>
      <c r="BF566" s="49">
        <f t="shared" si="341"/>
        <v>0</v>
      </c>
      <c r="BG566" s="43" t="str">
        <f t="shared" si="342"/>
        <v>DAVID RAMIREZ AGUILERA</v>
      </c>
      <c r="BH566" s="43" t="str">
        <f t="shared" si="343"/>
        <v>DAVID RAMIREZ AGUILERA - A. BABAH</v>
      </c>
      <c r="BI566" s="43" t="e">
        <f>VLOOKUP(BG566,Equipos!$A$2:$B$105,2,0)</f>
        <v>#N/A</v>
      </c>
      <c r="BJ566" s="43" t="str">
        <f t="shared" si="344"/>
        <v>04:14:22</v>
      </c>
      <c r="BK566" s="43" t="e">
        <f>VLOOKUP(BG566,'Base Jinetes FEI'!$M$5:$N$341,2,0)</f>
        <v>#N/A</v>
      </c>
      <c r="BL566" s="43" t="e">
        <f>VLOOKUP(BG566,'Base Jinetes FEI'!$M$5:$O$341,3,0)</f>
        <v>#N/A</v>
      </c>
      <c r="BN566" s="43">
        <f t="shared" si="345"/>
        <v>0</v>
      </c>
      <c r="BO566" s="43">
        <v>566</v>
      </c>
    </row>
    <row r="567" spans="1:67" ht="14.4" customHeight="1" x14ac:dyDescent="0.3">
      <c r="A567" s="43" t="s">
        <v>6650</v>
      </c>
      <c r="B567" s="43" t="str">
        <f t="shared" ref="B567:E567" si="375">B566</f>
        <v>FEI</v>
      </c>
      <c r="C567" s="43">
        <f t="shared" si="375"/>
        <v>80</v>
      </c>
      <c r="D567" s="43">
        <f t="shared" si="375"/>
        <v>84.9</v>
      </c>
      <c r="E567" s="43" t="str">
        <f t="shared" si="375"/>
        <v>AD</v>
      </c>
      <c r="F567" s="242" t="s">
        <v>125</v>
      </c>
      <c r="G567" s="242" t="s">
        <v>105</v>
      </c>
      <c r="H567" s="242" t="s">
        <v>96</v>
      </c>
      <c r="I567" s="242" t="s">
        <v>96</v>
      </c>
      <c r="J567" s="242" t="s">
        <v>4545</v>
      </c>
      <c r="K567" s="242" t="s">
        <v>2968</v>
      </c>
      <c r="L567" s="242" t="s">
        <v>4546</v>
      </c>
      <c r="M567" s="242"/>
      <c r="N567" s="242" t="s">
        <v>3858</v>
      </c>
      <c r="O567" s="242"/>
      <c r="P567" s="242" t="s">
        <v>96</v>
      </c>
      <c r="Q567" s="242"/>
      <c r="R567" s="242" t="s">
        <v>96</v>
      </c>
      <c r="S567" s="242" t="s">
        <v>97</v>
      </c>
      <c r="T567" s="242" t="s">
        <v>96</v>
      </c>
      <c r="U567" s="242" t="s">
        <v>2924</v>
      </c>
      <c r="V567" s="242" t="s">
        <v>4356</v>
      </c>
      <c r="W567" s="242"/>
      <c r="X567" s="242" t="s">
        <v>1555</v>
      </c>
      <c r="Y567" s="242" t="s">
        <v>3462</v>
      </c>
      <c r="Z567" s="242" t="s">
        <v>6137</v>
      </c>
      <c r="AA567" s="242" t="s">
        <v>2329</v>
      </c>
      <c r="AB567" s="242" t="s">
        <v>6138</v>
      </c>
      <c r="AC567" s="242"/>
      <c r="AD567" s="242"/>
      <c r="AE567" s="242"/>
      <c r="AF567" s="242"/>
      <c r="AG567" s="242"/>
      <c r="AH567" s="242"/>
      <c r="AI567" s="242"/>
      <c r="AJ567" s="242"/>
      <c r="AK567" s="242"/>
      <c r="AL567" s="242"/>
      <c r="AM567" s="242"/>
      <c r="AN567" s="242"/>
      <c r="AO567" s="242"/>
      <c r="AP567" s="242"/>
      <c r="AQ567" s="242"/>
      <c r="AR567" s="242"/>
      <c r="AS567" s="242"/>
      <c r="AT567" s="242"/>
      <c r="AU567" s="242"/>
      <c r="AV567" s="280"/>
      <c r="AW567" s="242"/>
      <c r="AX567" s="242">
        <v>17.09</v>
      </c>
      <c r="AY567" s="242">
        <v>13734</v>
      </c>
      <c r="AZ567" s="47" t="str">
        <f t="shared" si="336"/>
        <v>NA</v>
      </c>
      <c r="BA567" s="47" t="str">
        <f t="shared" si="337"/>
        <v>80 AD</v>
      </c>
      <c r="BB567" s="43" t="str">
        <f t="shared" si="368"/>
        <v>NA</v>
      </c>
      <c r="BC567" s="43" t="str">
        <f t="shared" si="338"/>
        <v>NA</v>
      </c>
      <c r="BD567" s="43">
        <f t="shared" si="339"/>
        <v>0</v>
      </c>
      <c r="BE567" s="48" t="e">
        <f t="shared" si="340"/>
        <v>#VALUE!</v>
      </c>
      <c r="BF567" s="49">
        <f t="shared" si="341"/>
        <v>0</v>
      </c>
      <c r="BG567" s="43" t="str">
        <f t="shared" si="342"/>
        <v>ANDRES VELASQUEZ</v>
      </c>
      <c r="BH567" s="43" t="str">
        <f t="shared" si="343"/>
        <v>ANDRES VELASQUEZ - GLORIA</v>
      </c>
      <c r="BI567" s="43" t="e">
        <f>VLOOKUP(BG567,Equipos!$A$2:$B$105,2,0)</f>
        <v>#N/A</v>
      </c>
      <c r="BJ567" s="43" t="str">
        <f t="shared" si="344"/>
        <v>04:14:22</v>
      </c>
      <c r="BK567" s="43" t="e">
        <f>VLOOKUP(BG567,'Base Jinetes FEI'!$M$5:$N$341,2,0)</f>
        <v>#N/A</v>
      </c>
      <c r="BL567" s="43" t="e">
        <f>VLOOKUP(BG567,'Base Jinetes FEI'!$M$5:$O$341,3,0)</f>
        <v>#N/A</v>
      </c>
      <c r="BN567" s="43">
        <f t="shared" si="345"/>
        <v>0</v>
      </c>
      <c r="BO567" s="43">
        <v>567</v>
      </c>
    </row>
    <row r="568" spans="1:67" ht="14.4" customHeight="1" x14ac:dyDescent="0.3">
      <c r="A568" s="43" t="s">
        <v>6650</v>
      </c>
      <c r="B568" s="43" t="str">
        <f t="shared" ref="B568:E568" si="376">B567</f>
        <v>FEI</v>
      </c>
      <c r="C568" s="43">
        <f t="shared" si="376"/>
        <v>80</v>
      </c>
      <c r="D568" s="43">
        <f t="shared" si="376"/>
        <v>84.9</v>
      </c>
      <c r="E568" s="43" t="str">
        <f t="shared" si="376"/>
        <v>AD</v>
      </c>
      <c r="F568" s="242" t="s">
        <v>128</v>
      </c>
      <c r="G568" s="242" t="s">
        <v>105</v>
      </c>
      <c r="H568" s="242" t="s">
        <v>96</v>
      </c>
      <c r="I568" s="242" t="s">
        <v>96</v>
      </c>
      <c r="J568" s="242"/>
      <c r="K568" s="242" t="s">
        <v>455</v>
      </c>
      <c r="L568" s="242" t="s">
        <v>6139</v>
      </c>
      <c r="M568" s="242" t="s">
        <v>6140</v>
      </c>
      <c r="N568" s="242" t="s">
        <v>6141</v>
      </c>
      <c r="O568" s="242"/>
      <c r="P568" s="242" t="s">
        <v>96</v>
      </c>
      <c r="Q568" s="242"/>
      <c r="R568" s="242" t="s">
        <v>96</v>
      </c>
      <c r="S568" s="242" t="s">
        <v>97</v>
      </c>
      <c r="T568" s="242" t="s">
        <v>96</v>
      </c>
      <c r="U568" s="242" t="s">
        <v>1146</v>
      </c>
      <c r="V568" s="242" t="s">
        <v>6142</v>
      </c>
      <c r="W568" s="242"/>
      <c r="X568" s="242" t="s">
        <v>6143</v>
      </c>
      <c r="Y568" s="242" t="s">
        <v>811</v>
      </c>
      <c r="Z568" s="242" t="s">
        <v>6144</v>
      </c>
      <c r="AA568" s="242" t="s">
        <v>266</v>
      </c>
      <c r="AB568" s="242" t="s">
        <v>5342</v>
      </c>
      <c r="AC568" s="242"/>
      <c r="AD568" s="242"/>
      <c r="AE568" s="242"/>
      <c r="AF568" s="242"/>
      <c r="AG568" s="242"/>
      <c r="AH568" s="242"/>
      <c r="AI568" s="242"/>
      <c r="AJ568" s="242"/>
      <c r="AK568" s="242"/>
      <c r="AL568" s="242"/>
      <c r="AM568" s="242"/>
      <c r="AN568" s="242"/>
      <c r="AO568" s="242"/>
      <c r="AP568" s="242"/>
      <c r="AQ568" s="242"/>
      <c r="AR568" s="242"/>
      <c r="AS568" s="242"/>
      <c r="AT568" s="242"/>
      <c r="AU568" s="242"/>
      <c r="AV568" s="280"/>
      <c r="AW568" s="242"/>
      <c r="AX568" s="242">
        <v>16.09</v>
      </c>
      <c r="AY568" s="242">
        <v>14587</v>
      </c>
      <c r="AZ568" s="47" t="str">
        <f t="shared" si="336"/>
        <v>NA</v>
      </c>
      <c r="BA568" s="47" t="str">
        <f t="shared" si="337"/>
        <v>80 AD</v>
      </c>
      <c r="BB568" s="43" t="str">
        <f t="shared" si="368"/>
        <v>NA</v>
      </c>
      <c r="BC568" s="43" t="str">
        <f t="shared" si="338"/>
        <v>NA</v>
      </c>
      <c r="BD568" s="43">
        <f t="shared" si="339"/>
        <v>0</v>
      </c>
      <c r="BE568" s="48" t="e">
        <f t="shared" si="340"/>
        <v>#VALUE!</v>
      </c>
      <c r="BF568" s="49">
        <f t="shared" si="341"/>
        <v>0</v>
      </c>
      <c r="BG568" s="43" t="str">
        <f t="shared" si="342"/>
        <v>VICTOR KEHR</v>
      </c>
      <c r="BH568" s="43" t="str">
        <f t="shared" si="343"/>
        <v>VICTOR KEHR - SI QUEEN</v>
      </c>
      <c r="BI568" s="43" t="str">
        <f>VLOOKUP(BG568,Equipos!$A$2:$B$105,2,0)</f>
        <v>EL MOLINO B</v>
      </c>
      <c r="BJ568" s="43" t="str">
        <f t="shared" si="344"/>
        <v>04:14:22</v>
      </c>
      <c r="BK568" s="43" t="e">
        <f>VLOOKUP(BG568,'Base Jinetes FEI'!$M$5:$N$341,2,0)</f>
        <v>#N/A</v>
      </c>
      <c r="BL568" s="43" t="e">
        <f>VLOOKUP(BG568,'Base Jinetes FEI'!$M$5:$O$341,3,0)</f>
        <v>#N/A</v>
      </c>
      <c r="BN568" s="43">
        <f t="shared" si="345"/>
        <v>0</v>
      </c>
      <c r="BO568" s="43">
        <v>568</v>
      </c>
    </row>
    <row r="569" spans="1:67" ht="14.4" customHeight="1" x14ac:dyDescent="0.3">
      <c r="A569" s="43" t="s">
        <v>6650</v>
      </c>
      <c r="B569" s="43" t="str">
        <f t="shared" ref="B569:E569" si="377">B568</f>
        <v>FEI</v>
      </c>
      <c r="C569" s="43">
        <f t="shared" si="377"/>
        <v>80</v>
      </c>
      <c r="D569" s="43">
        <f t="shared" si="377"/>
        <v>84.9</v>
      </c>
      <c r="E569" s="43" t="str">
        <f t="shared" si="377"/>
        <v>AD</v>
      </c>
      <c r="F569" s="242" t="s">
        <v>129</v>
      </c>
      <c r="G569" s="242" t="s">
        <v>105</v>
      </c>
      <c r="H569" s="242" t="s">
        <v>96</v>
      </c>
      <c r="I569" s="242" t="s">
        <v>96</v>
      </c>
      <c r="J569" s="242" t="s">
        <v>3518</v>
      </c>
      <c r="K569" s="242" t="s">
        <v>162</v>
      </c>
      <c r="L569" s="242" t="s">
        <v>419</v>
      </c>
      <c r="M569" s="242" t="s">
        <v>3519</v>
      </c>
      <c r="N569" s="242" t="s">
        <v>3520</v>
      </c>
      <c r="O569" s="242"/>
      <c r="P569" s="242" t="s">
        <v>96</v>
      </c>
      <c r="Q569" s="242"/>
      <c r="R569" s="242" t="s">
        <v>96</v>
      </c>
      <c r="S569" s="242" t="s">
        <v>3521</v>
      </c>
      <c r="T569" s="242" t="s">
        <v>96</v>
      </c>
      <c r="U569" s="242" t="s">
        <v>96</v>
      </c>
      <c r="V569" s="242" t="s">
        <v>96</v>
      </c>
      <c r="W569" s="242" t="s">
        <v>184</v>
      </c>
      <c r="X569" s="242" t="s">
        <v>96</v>
      </c>
      <c r="Y569" s="242"/>
      <c r="Z569" s="242"/>
      <c r="AA569" s="242"/>
      <c r="AB569" s="242"/>
      <c r="AC569" s="242"/>
      <c r="AD569" s="242"/>
      <c r="AE569" s="242"/>
      <c r="AF569" s="242"/>
      <c r="AG569" s="242"/>
      <c r="AH569" s="242"/>
      <c r="AI569" s="242"/>
      <c r="AJ569" s="242"/>
      <c r="AK569" s="242"/>
      <c r="AL569" s="242"/>
      <c r="AM569" s="242"/>
      <c r="AN569" s="242"/>
      <c r="AO569" s="242"/>
      <c r="AP569" s="242"/>
      <c r="AQ569" s="242"/>
      <c r="AR569" s="242"/>
      <c r="AS569" s="242"/>
      <c r="AT569" s="242"/>
      <c r="AU569" s="242"/>
      <c r="AV569" s="280"/>
      <c r="AW569" s="242"/>
      <c r="AX569" s="242"/>
      <c r="AY569" s="242"/>
      <c r="AZ569" s="47" t="str">
        <f t="shared" si="336"/>
        <v>NA</v>
      </c>
      <c r="BA569" s="47" t="str">
        <f t="shared" si="337"/>
        <v>80 AD</v>
      </c>
      <c r="BB569" s="43" t="str">
        <f t="shared" si="368"/>
        <v>NA</v>
      </c>
      <c r="BC569" s="43" t="str">
        <f t="shared" si="338"/>
        <v>NA</v>
      </c>
      <c r="BD569" s="43">
        <f t="shared" si="339"/>
        <v>0</v>
      </c>
      <c r="BE569" s="48" t="e">
        <f t="shared" si="340"/>
        <v>#VALUE!</v>
      </c>
      <c r="BF569" s="49">
        <f t="shared" si="341"/>
        <v>0</v>
      </c>
      <c r="BG569" s="43" t="str">
        <f t="shared" si="342"/>
        <v>FELIPE YCHPAS ESPINOZA</v>
      </c>
      <c r="BH569" s="43" t="str">
        <f t="shared" si="343"/>
        <v>FELIPE YCHPAS ESPINOZA - AL RAMAL</v>
      </c>
      <c r="BI569" s="43" t="e">
        <f>VLOOKUP(BG569,Equipos!$A$2:$B$105,2,0)</f>
        <v>#N/A</v>
      </c>
      <c r="BJ569" s="43" t="str">
        <f t="shared" si="344"/>
        <v>04:14:22</v>
      </c>
      <c r="BK569" s="43" t="e">
        <f>VLOOKUP(BG569,'Base Jinetes FEI'!$M$5:$N$341,2,0)</f>
        <v>#N/A</v>
      </c>
      <c r="BL569" s="43" t="e">
        <f>VLOOKUP(BG569,'Base Jinetes FEI'!$M$5:$O$341,3,0)</f>
        <v>#N/A</v>
      </c>
      <c r="BN569" s="43">
        <f t="shared" si="345"/>
        <v>0</v>
      </c>
      <c r="BO569" s="43">
        <v>569</v>
      </c>
    </row>
    <row r="570" spans="1:67" ht="14.4" customHeight="1" x14ac:dyDescent="0.3">
      <c r="A570" s="43" t="s">
        <v>6650</v>
      </c>
      <c r="B570" s="43" t="str">
        <f t="shared" ref="B570:E570" si="378">B569</f>
        <v>FEI</v>
      </c>
      <c r="C570" s="43">
        <f t="shared" si="378"/>
        <v>80</v>
      </c>
      <c r="D570" s="43">
        <f t="shared" si="378"/>
        <v>84.9</v>
      </c>
      <c r="E570" s="43" t="str">
        <f t="shared" si="378"/>
        <v>AD</v>
      </c>
      <c r="F570" s="242" t="s">
        <v>98</v>
      </c>
      <c r="G570" s="242" t="s">
        <v>105</v>
      </c>
      <c r="H570" s="242" t="s">
        <v>96</v>
      </c>
      <c r="I570" s="242" t="s">
        <v>96</v>
      </c>
      <c r="J570" s="242" t="s">
        <v>3898</v>
      </c>
      <c r="K570" s="242" t="s">
        <v>3899</v>
      </c>
      <c r="L570" s="242" t="s">
        <v>3900</v>
      </c>
      <c r="M570" s="242" t="s">
        <v>6145</v>
      </c>
      <c r="N570" s="242" t="s">
        <v>6146</v>
      </c>
      <c r="O570" s="242"/>
      <c r="P570" s="242" t="s">
        <v>96</v>
      </c>
      <c r="Q570" s="242"/>
      <c r="R570" s="242" t="s">
        <v>96</v>
      </c>
      <c r="S570" s="242" t="s">
        <v>97</v>
      </c>
      <c r="T570" s="242" t="s">
        <v>96</v>
      </c>
      <c r="U570" s="242" t="s">
        <v>96</v>
      </c>
      <c r="V570" s="242" t="s">
        <v>96</v>
      </c>
      <c r="W570" s="242" t="s">
        <v>5848</v>
      </c>
      <c r="X570" s="242" t="s">
        <v>96</v>
      </c>
      <c r="Y570" s="242"/>
      <c r="Z570" s="242"/>
      <c r="AA570" s="242"/>
      <c r="AB570" s="242"/>
      <c r="AC570" s="242"/>
      <c r="AD570" s="242"/>
      <c r="AE570" s="242"/>
      <c r="AF570" s="242"/>
      <c r="AG570" s="242"/>
      <c r="AH570" s="242"/>
      <c r="AI570" s="242"/>
      <c r="AJ570" s="242"/>
      <c r="AK570" s="242"/>
      <c r="AL570" s="242"/>
      <c r="AM570" s="242"/>
      <c r="AN570" s="242"/>
      <c r="AO570" s="242"/>
      <c r="AP570" s="242"/>
      <c r="AQ570" s="242"/>
      <c r="AR570" s="242"/>
      <c r="AS570" s="242"/>
      <c r="AT570" s="242"/>
      <c r="AU570" s="242"/>
      <c r="AV570" s="280"/>
      <c r="AW570" s="242"/>
      <c r="AX570" s="242"/>
      <c r="AY570" s="242"/>
      <c r="AZ570" s="47" t="str">
        <f t="shared" si="336"/>
        <v>NA</v>
      </c>
      <c r="BA570" s="47" t="str">
        <f t="shared" si="337"/>
        <v>80 AD</v>
      </c>
      <c r="BB570" s="43" t="str">
        <f t="shared" si="368"/>
        <v>NA</v>
      </c>
      <c r="BC570" s="43" t="str">
        <f t="shared" si="338"/>
        <v>NA</v>
      </c>
      <c r="BD570" s="43">
        <f t="shared" si="339"/>
        <v>0</v>
      </c>
      <c r="BE570" s="48" t="e">
        <f t="shared" si="340"/>
        <v>#VALUE!</v>
      </c>
      <c r="BF570" s="49">
        <f t="shared" si="341"/>
        <v>0</v>
      </c>
      <c r="BG570" s="43" t="str">
        <f t="shared" si="342"/>
        <v>JUAN EDUARDO COX VIAL</v>
      </c>
      <c r="BH570" s="43" t="str">
        <f t="shared" si="343"/>
        <v>JUAN EDUARDO COX VIAL - PASCUAL</v>
      </c>
      <c r="BI570" s="43" t="e">
        <f>VLOOKUP(BG570,Equipos!$A$2:$B$105,2,0)</f>
        <v>#N/A</v>
      </c>
      <c r="BJ570" s="43" t="str">
        <f t="shared" si="344"/>
        <v>04:14:22</v>
      </c>
      <c r="BK570" s="43" t="e">
        <f>VLOOKUP(BG570,'Base Jinetes FEI'!$M$5:$N$341,2,0)</f>
        <v>#N/A</v>
      </c>
      <c r="BL570" s="43" t="e">
        <f>VLOOKUP(BG570,'Base Jinetes FEI'!$M$5:$O$341,3,0)</f>
        <v>#N/A</v>
      </c>
      <c r="BN570" s="43">
        <f t="shared" si="345"/>
        <v>0</v>
      </c>
      <c r="BO570" s="43">
        <v>570</v>
      </c>
    </row>
    <row r="571" spans="1:67" ht="14.4" customHeight="1" x14ac:dyDescent="0.3">
      <c r="A571" s="43" t="s">
        <v>6650</v>
      </c>
      <c r="B571" s="43" t="str">
        <f t="shared" ref="B571:D571" si="379">B570</f>
        <v>FEI</v>
      </c>
      <c r="C571" s="43">
        <f t="shared" si="379"/>
        <v>80</v>
      </c>
      <c r="D571" s="43">
        <f t="shared" si="379"/>
        <v>84.9</v>
      </c>
      <c r="E571" s="43" t="s">
        <v>52</v>
      </c>
      <c r="F571" s="243" t="s">
        <v>106</v>
      </c>
      <c r="G571" s="243" t="s">
        <v>95</v>
      </c>
      <c r="H571" s="243" t="s">
        <v>96</v>
      </c>
      <c r="I571" s="243" t="s">
        <v>96</v>
      </c>
      <c r="J571" s="243" t="s">
        <v>6147</v>
      </c>
      <c r="K571" s="243" t="s">
        <v>3563</v>
      </c>
      <c r="L571" s="243" t="s">
        <v>6148</v>
      </c>
      <c r="M571" s="243" t="s">
        <v>6149</v>
      </c>
      <c r="N571" s="243" t="s">
        <v>6150</v>
      </c>
      <c r="O571" s="243"/>
      <c r="P571" s="243" t="s">
        <v>96</v>
      </c>
      <c r="Q571" s="243"/>
      <c r="R571" s="243" t="s">
        <v>96</v>
      </c>
      <c r="S571" s="243" t="s">
        <v>97</v>
      </c>
      <c r="T571" s="243" t="s">
        <v>96</v>
      </c>
      <c r="U571" s="243" t="s">
        <v>1029</v>
      </c>
      <c r="V571" s="243" t="s">
        <v>3810</v>
      </c>
      <c r="W571" s="243"/>
      <c r="X571" s="243" t="s">
        <v>6151</v>
      </c>
      <c r="Y571" s="243" t="s">
        <v>5560</v>
      </c>
      <c r="Z571" s="243" t="s">
        <v>6152</v>
      </c>
      <c r="AA571" s="243"/>
      <c r="AB571" s="243" t="s">
        <v>6153</v>
      </c>
      <c r="AC571" s="243" t="s">
        <v>4321</v>
      </c>
      <c r="AD571" s="243" t="s">
        <v>6154</v>
      </c>
      <c r="AE571" s="243"/>
      <c r="AF571" s="243" t="s">
        <v>6155</v>
      </c>
      <c r="AG571" s="243"/>
      <c r="AH571" s="243"/>
      <c r="AI571" s="243"/>
      <c r="AJ571" s="243"/>
      <c r="AK571" s="243"/>
      <c r="AL571" s="243"/>
      <c r="AM571" s="243"/>
      <c r="AN571" s="243"/>
      <c r="AO571" s="243"/>
      <c r="AP571" s="243"/>
      <c r="AQ571" s="243"/>
      <c r="AR571" s="243"/>
      <c r="AS571" s="243"/>
      <c r="AT571" s="243"/>
      <c r="AU571" s="243"/>
      <c r="AV571" s="280"/>
      <c r="AW571" s="243"/>
      <c r="AX571" s="243">
        <v>16.72</v>
      </c>
      <c r="AY571" s="243">
        <v>18280</v>
      </c>
      <c r="AZ571" s="47">
        <f t="shared" si="336"/>
        <v>18280</v>
      </c>
      <c r="BA571" s="47" t="str">
        <f t="shared" si="337"/>
        <v>80 YR</v>
      </c>
      <c r="BB571" s="43">
        <f t="shared" si="368"/>
        <v>8</v>
      </c>
      <c r="BC571" s="43" t="str">
        <f t="shared" si="338"/>
        <v>05:04:40</v>
      </c>
      <c r="BD571" s="43">
        <f t="shared" si="339"/>
        <v>165</v>
      </c>
      <c r="BE571" s="48">
        <f t="shared" si="340"/>
        <v>-50.3</v>
      </c>
      <c r="BF571" s="49">
        <f t="shared" si="341"/>
        <v>199.60000000000002</v>
      </c>
      <c r="BG571" s="43" t="str">
        <f t="shared" si="342"/>
        <v>ALVARO COX MUJICA</v>
      </c>
      <c r="BH571" s="43" t="str">
        <f t="shared" si="343"/>
        <v xml:space="preserve">ALVARO COX MUJICA - BANDOLERO AC </v>
      </c>
      <c r="BI571" s="43" t="e">
        <f>VLOOKUP(BG571,Equipos!$A$2:$B$105,2,0)</f>
        <v>#N/A</v>
      </c>
      <c r="BJ571" s="43" t="str">
        <f t="shared" si="344"/>
        <v>04:14:22</v>
      </c>
      <c r="BK571" s="43" t="e">
        <f>VLOOKUP(BG571,'Base Jinetes FEI'!$M$5:$N$341,2,0)</f>
        <v>#N/A</v>
      </c>
      <c r="BL571" s="43" t="e">
        <f>VLOOKUP(BG571,'Base Jinetes FEI'!$M$5:$O$341,3,0)</f>
        <v>#N/A</v>
      </c>
      <c r="BN571" s="43">
        <f t="shared" si="345"/>
        <v>1</v>
      </c>
      <c r="BO571" s="43">
        <v>571</v>
      </c>
    </row>
    <row r="572" spans="1:67" ht="14.4" customHeight="1" x14ac:dyDescent="0.3">
      <c r="A572" s="43" t="s">
        <v>6650</v>
      </c>
      <c r="B572" s="43" t="str">
        <f t="shared" ref="B572:E572" si="380">B571</f>
        <v>FEI</v>
      </c>
      <c r="C572" s="43">
        <f t="shared" si="380"/>
        <v>80</v>
      </c>
      <c r="D572" s="43">
        <f t="shared" si="380"/>
        <v>84.9</v>
      </c>
      <c r="E572" s="43" t="str">
        <f t="shared" si="380"/>
        <v>YR</v>
      </c>
      <c r="F572" s="243" t="s">
        <v>107</v>
      </c>
      <c r="G572" s="243" t="s">
        <v>95</v>
      </c>
      <c r="H572" s="243" t="s">
        <v>96</v>
      </c>
      <c r="I572" s="243" t="s">
        <v>96</v>
      </c>
      <c r="J572" s="243" t="s">
        <v>1101</v>
      </c>
      <c r="K572" s="243" t="s">
        <v>1339</v>
      </c>
      <c r="L572" s="243" t="s">
        <v>139</v>
      </c>
      <c r="M572" s="243"/>
      <c r="N572" s="243" t="s">
        <v>4684</v>
      </c>
      <c r="O572" s="243"/>
      <c r="P572" s="243" t="s">
        <v>96</v>
      </c>
      <c r="Q572" s="243"/>
      <c r="R572" s="243" t="s">
        <v>96</v>
      </c>
      <c r="S572" s="243" t="s">
        <v>97</v>
      </c>
      <c r="T572" s="243" t="s">
        <v>96</v>
      </c>
      <c r="U572" s="243" t="s">
        <v>2693</v>
      </c>
      <c r="V572" s="243" t="s">
        <v>6156</v>
      </c>
      <c r="W572" s="243"/>
      <c r="X572" s="243" t="s">
        <v>6118</v>
      </c>
      <c r="Y572" s="243" t="s">
        <v>795</v>
      </c>
      <c r="Z572" s="243" t="s">
        <v>6157</v>
      </c>
      <c r="AA572" s="243"/>
      <c r="AB572" s="243" t="s">
        <v>3544</v>
      </c>
      <c r="AC572" s="243" t="s">
        <v>4868</v>
      </c>
      <c r="AD572" s="243" t="s">
        <v>6158</v>
      </c>
      <c r="AE572" s="243"/>
      <c r="AF572" s="243" t="s">
        <v>1336</v>
      </c>
      <c r="AG572" s="243"/>
      <c r="AH572" s="243"/>
      <c r="AI572" s="243"/>
      <c r="AJ572" s="243"/>
      <c r="AK572" s="243"/>
      <c r="AL572" s="243"/>
      <c r="AM572" s="243"/>
      <c r="AN572" s="243"/>
      <c r="AO572" s="243"/>
      <c r="AP572" s="243"/>
      <c r="AQ572" s="243"/>
      <c r="AR572" s="243"/>
      <c r="AS572" s="243"/>
      <c r="AT572" s="243"/>
      <c r="AU572" s="243"/>
      <c r="AV572" s="280"/>
      <c r="AW572" s="243"/>
      <c r="AX572" s="243">
        <v>15.97</v>
      </c>
      <c r="AY572" s="243">
        <v>19140</v>
      </c>
      <c r="AZ572" s="47">
        <f t="shared" si="336"/>
        <v>19140</v>
      </c>
      <c r="BA572" s="47" t="str">
        <f t="shared" si="337"/>
        <v>80 YR</v>
      </c>
      <c r="BB572" s="43">
        <f t="shared" si="368"/>
        <v>12</v>
      </c>
      <c r="BC572" s="43" t="str">
        <f t="shared" si="338"/>
        <v>05:19:00</v>
      </c>
      <c r="BD572" s="43">
        <f t="shared" si="339"/>
        <v>145</v>
      </c>
      <c r="BE572" s="48">
        <f t="shared" si="340"/>
        <v>-64.633333333333326</v>
      </c>
      <c r="BF572" s="49">
        <f t="shared" si="341"/>
        <v>165.26666666666668</v>
      </c>
      <c r="BG572" s="43" t="str">
        <f t="shared" si="342"/>
        <v>VICENTE  LARRAIN ARJONA</v>
      </c>
      <c r="BH572" s="43" t="str">
        <f t="shared" si="343"/>
        <v>VICENTE  LARRAIN ARJONA - HF EVA</v>
      </c>
      <c r="BI572" s="43" t="str">
        <f>VLOOKUP(BG572,Equipos!$A$2:$B$105,2,0)</f>
        <v>EL QUILLAY</v>
      </c>
      <c r="BJ572" s="43" t="str">
        <f t="shared" si="344"/>
        <v>04:14:22</v>
      </c>
      <c r="BK572" s="43" t="e">
        <f>VLOOKUP(BG572,'Base Jinetes FEI'!$M$5:$N$341,2,0)</f>
        <v>#N/A</v>
      </c>
      <c r="BL572" s="43" t="e">
        <f>VLOOKUP(BG572,'Base Jinetes FEI'!$M$5:$O$341,3,0)</f>
        <v>#N/A</v>
      </c>
      <c r="BN572" s="43">
        <f t="shared" si="345"/>
        <v>1</v>
      </c>
      <c r="BO572" s="43">
        <v>572</v>
      </c>
    </row>
    <row r="573" spans="1:67" ht="14.4" customHeight="1" x14ac:dyDescent="0.3">
      <c r="A573" s="43" t="s">
        <v>6650</v>
      </c>
      <c r="B573" s="43" t="str">
        <f t="shared" ref="B573:E573" si="381">B572</f>
        <v>FEI</v>
      </c>
      <c r="C573" s="43">
        <f t="shared" si="381"/>
        <v>80</v>
      </c>
      <c r="D573" s="43">
        <f t="shared" si="381"/>
        <v>84.9</v>
      </c>
      <c r="E573" s="43" t="str">
        <f t="shared" si="381"/>
        <v>YR</v>
      </c>
      <c r="F573" s="243" t="s">
        <v>109</v>
      </c>
      <c r="G573" s="243" t="s">
        <v>105</v>
      </c>
      <c r="H573" s="243" t="s">
        <v>96</v>
      </c>
      <c r="I573" s="243" t="s">
        <v>96</v>
      </c>
      <c r="J573" s="243" t="s">
        <v>1358</v>
      </c>
      <c r="K573" s="243" t="s">
        <v>145</v>
      </c>
      <c r="L573" s="243" t="s">
        <v>423</v>
      </c>
      <c r="M573" s="243"/>
      <c r="N573" s="243" t="s">
        <v>5506</v>
      </c>
      <c r="O573" s="243"/>
      <c r="P573" s="243" t="s">
        <v>96</v>
      </c>
      <c r="Q573" s="243"/>
      <c r="R573" s="243" t="s">
        <v>96</v>
      </c>
      <c r="S573" s="243" t="s">
        <v>97</v>
      </c>
      <c r="T573" s="243" t="s">
        <v>96</v>
      </c>
      <c r="U573" s="243" t="s">
        <v>6159</v>
      </c>
      <c r="V573" s="243" t="s">
        <v>6160</v>
      </c>
      <c r="W573" s="243"/>
      <c r="X573" s="243" t="s">
        <v>3331</v>
      </c>
      <c r="Y573" s="243" t="s">
        <v>532</v>
      </c>
      <c r="Z573" s="243" t="s">
        <v>6161</v>
      </c>
      <c r="AA573" s="243" t="s">
        <v>266</v>
      </c>
      <c r="AB573" s="243" t="s">
        <v>1227</v>
      </c>
      <c r="AC573" s="243"/>
      <c r="AD573" s="243"/>
      <c r="AE573" s="243"/>
      <c r="AF573" s="243"/>
      <c r="AG573" s="243"/>
      <c r="AH573" s="243"/>
      <c r="AI573" s="243"/>
      <c r="AJ573" s="243"/>
      <c r="AK573" s="243"/>
      <c r="AL573" s="243"/>
      <c r="AM573" s="243"/>
      <c r="AN573" s="243"/>
      <c r="AO573" s="243"/>
      <c r="AP573" s="243"/>
      <c r="AQ573" s="243"/>
      <c r="AR573" s="243"/>
      <c r="AS573" s="243"/>
      <c r="AT573" s="243"/>
      <c r="AU573" s="243"/>
      <c r="AV573" s="280"/>
      <c r="AW573" s="243"/>
      <c r="AX573" s="243">
        <v>16.43</v>
      </c>
      <c r="AY573" s="243">
        <v>14283</v>
      </c>
      <c r="AZ573" s="47" t="str">
        <f t="shared" si="336"/>
        <v>NA</v>
      </c>
      <c r="BA573" s="47" t="str">
        <f t="shared" si="337"/>
        <v>80 YR</v>
      </c>
      <c r="BB573" s="43" t="str">
        <f t="shared" si="368"/>
        <v>NA</v>
      </c>
      <c r="BC573" s="43" t="str">
        <f t="shared" si="338"/>
        <v>NA</v>
      </c>
      <c r="BD573" s="43">
        <f t="shared" si="339"/>
        <v>0</v>
      </c>
      <c r="BE573" s="48" t="e">
        <f t="shared" si="340"/>
        <v>#VALUE!</v>
      </c>
      <c r="BF573" s="49">
        <f t="shared" si="341"/>
        <v>0</v>
      </c>
      <c r="BG573" s="43" t="str">
        <f t="shared" si="342"/>
        <v>JOSE SPOERER VERGARA</v>
      </c>
      <c r="BH573" s="43" t="str">
        <f t="shared" si="343"/>
        <v>JOSE SPOERER VERGARA - DUENDE</v>
      </c>
      <c r="BI573" s="43" t="str">
        <f>VLOOKUP(BG573,Equipos!$A$2:$B$105,2,0)</f>
        <v>LA COMPAÑÍA</v>
      </c>
      <c r="BJ573" s="43" t="str">
        <f t="shared" si="344"/>
        <v>04:14:22</v>
      </c>
      <c r="BK573" s="43" t="e">
        <f>VLOOKUP(BG573,'Base Jinetes FEI'!$M$5:$N$341,2,0)</f>
        <v>#N/A</v>
      </c>
      <c r="BL573" s="43" t="e">
        <f>VLOOKUP(BG573,'Base Jinetes FEI'!$M$5:$O$341,3,0)</f>
        <v>#N/A</v>
      </c>
      <c r="BN573" s="43">
        <f t="shared" si="345"/>
        <v>0</v>
      </c>
      <c r="BO573" s="43">
        <v>573</v>
      </c>
    </row>
    <row r="574" spans="1:67" ht="14.4" customHeight="1" x14ac:dyDescent="0.3">
      <c r="A574" s="43" t="s">
        <v>6650</v>
      </c>
      <c r="B574" s="43" t="str">
        <f t="shared" ref="B574:E574" si="382">B573</f>
        <v>FEI</v>
      </c>
      <c r="C574" s="43">
        <f t="shared" si="382"/>
        <v>80</v>
      </c>
      <c r="D574" s="43">
        <f t="shared" si="382"/>
        <v>84.9</v>
      </c>
      <c r="E574" s="43" t="str">
        <f t="shared" si="382"/>
        <v>YR</v>
      </c>
      <c r="F574" s="243" t="s">
        <v>110</v>
      </c>
      <c r="G574" s="243" t="s">
        <v>105</v>
      </c>
      <c r="H574" s="243" t="s">
        <v>96</v>
      </c>
      <c r="I574" s="243" t="s">
        <v>96</v>
      </c>
      <c r="J574" s="243" t="s">
        <v>1083</v>
      </c>
      <c r="K574" s="243" t="s">
        <v>138</v>
      </c>
      <c r="L574" s="243" t="s">
        <v>139</v>
      </c>
      <c r="M574" s="243"/>
      <c r="N574" s="243" t="s">
        <v>4016</v>
      </c>
      <c r="O574" s="243"/>
      <c r="P574" s="243" t="s">
        <v>96</v>
      </c>
      <c r="Q574" s="243"/>
      <c r="R574" s="243" t="s">
        <v>96</v>
      </c>
      <c r="S574" s="243" t="s">
        <v>97</v>
      </c>
      <c r="T574" s="243" t="s">
        <v>96</v>
      </c>
      <c r="U574" s="243" t="s">
        <v>2730</v>
      </c>
      <c r="V574" s="243" t="s">
        <v>6162</v>
      </c>
      <c r="W574" s="243"/>
      <c r="X574" s="243" t="s">
        <v>4296</v>
      </c>
      <c r="Y574" s="243" t="s">
        <v>1018</v>
      </c>
      <c r="Z574" s="243" t="s">
        <v>6163</v>
      </c>
      <c r="AA574" s="243" t="s">
        <v>163</v>
      </c>
      <c r="AB574" s="243" t="s">
        <v>1443</v>
      </c>
      <c r="AC574" s="243"/>
      <c r="AD574" s="243"/>
      <c r="AE574" s="243"/>
      <c r="AF574" s="243"/>
      <c r="AG574" s="243"/>
      <c r="AH574" s="243"/>
      <c r="AI574" s="243"/>
      <c r="AJ574" s="243"/>
      <c r="AK574" s="243"/>
      <c r="AL574" s="243"/>
      <c r="AM574" s="243"/>
      <c r="AN574" s="243"/>
      <c r="AO574" s="243"/>
      <c r="AP574" s="243"/>
      <c r="AQ574" s="243"/>
      <c r="AR574" s="243"/>
      <c r="AS574" s="243"/>
      <c r="AT574" s="243"/>
      <c r="AU574" s="243"/>
      <c r="AV574" s="280"/>
      <c r="AW574" s="243"/>
      <c r="AX574" s="243">
        <v>15.93</v>
      </c>
      <c r="AY574" s="243">
        <v>14739</v>
      </c>
      <c r="AZ574" s="47" t="str">
        <f t="shared" si="336"/>
        <v>NA</v>
      </c>
      <c r="BA574" s="47" t="str">
        <f t="shared" si="337"/>
        <v>80 YR</v>
      </c>
      <c r="BB574" s="43" t="str">
        <f t="shared" si="368"/>
        <v>NA</v>
      </c>
      <c r="BC574" s="43" t="str">
        <f t="shared" si="338"/>
        <v>NA</v>
      </c>
      <c r="BD574" s="43">
        <f t="shared" si="339"/>
        <v>0</v>
      </c>
      <c r="BE574" s="48" t="e">
        <f t="shared" si="340"/>
        <v>#VALUE!</v>
      </c>
      <c r="BF574" s="49">
        <f t="shared" si="341"/>
        <v>0</v>
      </c>
      <c r="BG574" s="43" t="str">
        <f t="shared" si="342"/>
        <v>CRISTOBAL LARRAIN ARJONA</v>
      </c>
      <c r="BH574" s="43" t="str">
        <f t="shared" si="343"/>
        <v>CRISTOBAL LARRAIN ARJONA - PUNTA DEL VIENTO MUSHALI</v>
      </c>
      <c r="BI574" s="43" t="str">
        <f>VLOOKUP(BG574,Equipos!$A$2:$B$105,2,0)</f>
        <v>EL QUILLAY</v>
      </c>
      <c r="BJ574" s="43" t="str">
        <f t="shared" si="344"/>
        <v>04:14:22</v>
      </c>
      <c r="BK574" s="43" t="e">
        <f>VLOOKUP(BG574,'Base Jinetes FEI'!$M$5:$N$341,2,0)</f>
        <v>#N/A</v>
      </c>
      <c r="BL574" s="43" t="e">
        <f>VLOOKUP(BG574,'Base Jinetes FEI'!$M$5:$O$341,3,0)</f>
        <v>#N/A</v>
      </c>
      <c r="BN574" s="43">
        <f t="shared" si="345"/>
        <v>0</v>
      </c>
      <c r="BO574" s="43">
        <v>574</v>
      </c>
    </row>
    <row r="575" spans="1:67" ht="14.4" customHeight="1" x14ac:dyDescent="0.3">
      <c r="A575" s="43" t="s">
        <v>6650</v>
      </c>
      <c r="B575" s="43" t="str">
        <f t="shared" ref="B575:E575" si="383">B574</f>
        <v>FEI</v>
      </c>
      <c r="C575" s="43">
        <f t="shared" si="383"/>
        <v>80</v>
      </c>
      <c r="D575" s="43">
        <f t="shared" si="383"/>
        <v>84.9</v>
      </c>
      <c r="E575" s="43" t="str">
        <f t="shared" si="383"/>
        <v>YR</v>
      </c>
      <c r="F575" s="243" t="s">
        <v>117</v>
      </c>
      <c r="G575" s="243" t="s">
        <v>105</v>
      </c>
      <c r="H575" s="243" t="s">
        <v>96</v>
      </c>
      <c r="I575" s="243" t="s">
        <v>96</v>
      </c>
      <c r="J575" s="243" t="s">
        <v>1541</v>
      </c>
      <c r="K575" s="243" t="s">
        <v>216</v>
      </c>
      <c r="L575" s="243" t="s">
        <v>217</v>
      </c>
      <c r="M575" s="243"/>
      <c r="N575" s="243" t="s">
        <v>2721</v>
      </c>
      <c r="O575" s="243"/>
      <c r="P575" s="243" t="s">
        <v>96</v>
      </c>
      <c r="Q575" s="243"/>
      <c r="R575" s="243" t="s">
        <v>96</v>
      </c>
      <c r="S575" s="243" t="s">
        <v>97</v>
      </c>
      <c r="T575" s="243" t="s">
        <v>96</v>
      </c>
      <c r="U575" s="243" t="s">
        <v>808</v>
      </c>
      <c r="V575" s="243" t="s">
        <v>6164</v>
      </c>
      <c r="W575" s="243" t="s">
        <v>266</v>
      </c>
      <c r="X575" s="243" t="s">
        <v>1521</v>
      </c>
      <c r="Y575" s="243"/>
      <c r="Z575" s="243"/>
      <c r="AA575" s="243"/>
      <c r="AB575" s="243"/>
      <c r="AC575" s="243"/>
      <c r="AD575" s="243"/>
      <c r="AE575" s="243"/>
      <c r="AF575" s="243"/>
      <c r="AG575" s="243"/>
      <c r="AH575" s="243"/>
      <c r="AI575" s="243"/>
      <c r="AJ575" s="243"/>
      <c r="AK575" s="243"/>
      <c r="AL575" s="243"/>
      <c r="AM575" s="243"/>
      <c r="AN575" s="243"/>
      <c r="AO575" s="243"/>
      <c r="AP575" s="243"/>
      <c r="AQ575" s="243"/>
      <c r="AR575" s="243"/>
      <c r="AS575" s="243"/>
      <c r="AT575" s="243"/>
      <c r="AU575" s="243"/>
      <c r="AV575" s="280"/>
      <c r="AW575" s="243"/>
      <c r="AX575" s="243">
        <v>16.02</v>
      </c>
      <c r="AY575" s="243">
        <v>8069</v>
      </c>
      <c r="AZ575" s="47" t="str">
        <f t="shared" si="336"/>
        <v>NA</v>
      </c>
      <c r="BA575" s="47" t="str">
        <f t="shared" si="337"/>
        <v>80 YR</v>
      </c>
      <c r="BB575" s="43" t="str">
        <f t="shared" si="368"/>
        <v>NA</v>
      </c>
      <c r="BC575" s="43" t="str">
        <f t="shared" si="338"/>
        <v>NA</v>
      </c>
      <c r="BD575" s="43">
        <f t="shared" si="339"/>
        <v>0</v>
      </c>
      <c r="BE575" s="48" t="e">
        <f t="shared" si="340"/>
        <v>#VALUE!</v>
      </c>
      <c r="BF575" s="49">
        <f t="shared" si="341"/>
        <v>0</v>
      </c>
      <c r="BG575" s="43" t="str">
        <f t="shared" si="342"/>
        <v>EMILIA PATTERSON</v>
      </c>
      <c r="BH575" s="43" t="str">
        <f t="shared" si="343"/>
        <v>EMILIA PATTERSON - SERCKIS</v>
      </c>
      <c r="BI575" s="43" t="str">
        <f>VLOOKUP(BG575,Equipos!$A$2:$B$105,2,0)</f>
        <v>RINCONADA A</v>
      </c>
      <c r="BJ575" s="43" t="str">
        <f t="shared" si="344"/>
        <v>04:14:22</v>
      </c>
      <c r="BK575" s="43" t="e">
        <f>VLOOKUP(BG575,'Base Jinetes FEI'!$M$5:$N$341,2,0)</f>
        <v>#N/A</v>
      </c>
      <c r="BL575" s="43" t="e">
        <f>VLOOKUP(BG575,'Base Jinetes FEI'!$M$5:$O$341,3,0)</f>
        <v>#N/A</v>
      </c>
      <c r="BN575" s="43">
        <f t="shared" si="345"/>
        <v>0</v>
      </c>
      <c r="BO575" s="43">
        <v>575</v>
      </c>
    </row>
    <row r="576" spans="1:67" ht="14.4" customHeight="1" x14ac:dyDescent="0.3">
      <c r="A576" s="43" t="s">
        <v>6650</v>
      </c>
      <c r="B576" s="43" t="str">
        <f t="shared" ref="B576:E576" si="384">B575</f>
        <v>FEI</v>
      </c>
      <c r="C576" s="43">
        <f t="shared" si="384"/>
        <v>80</v>
      </c>
      <c r="D576" s="43">
        <f t="shared" si="384"/>
        <v>84.9</v>
      </c>
      <c r="E576" s="43" t="str">
        <f t="shared" si="384"/>
        <v>YR</v>
      </c>
      <c r="F576" s="243" t="s">
        <v>122</v>
      </c>
      <c r="G576" s="243" t="s">
        <v>105</v>
      </c>
      <c r="H576" s="243" t="s">
        <v>96</v>
      </c>
      <c r="I576" s="243" t="s">
        <v>96</v>
      </c>
      <c r="J576" s="243" t="s">
        <v>1334</v>
      </c>
      <c r="K576" s="243" t="s">
        <v>402</v>
      </c>
      <c r="L576" s="243" t="s">
        <v>403</v>
      </c>
      <c r="M576" s="243"/>
      <c r="N576" s="243" t="s">
        <v>6165</v>
      </c>
      <c r="O576" s="243"/>
      <c r="P576" s="243" t="s">
        <v>96</v>
      </c>
      <c r="Q576" s="243"/>
      <c r="R576" s="243" t="s">
        <v>96</v>
      </c>
      <c r="S576" s="243" t="s">
        <v>97</v>
      </c>
      <c r="T576" s="243" t="s">
        <v>96</v>
      </c>
      <c r="U576" s="243" t="s">
        <v>1018</v>
      </c>
      <c r="V576" s="243" t="s">
        <v>2192</v>
      </c>
      <c r="W576" s="243" t="s">
        <v>266</v>
      </c>
      <c r="X576" s="243" t="s">
        <v>4296</v>
      </c>
      <c r="Y576" s="243"/>
      <c r="Z576" s="243"/>
      <c r="AA576" s="243"/>
      <c r="AB576" s="243"/>
      <c r="AC576" s="243"/>
      <c r="AD576" s="243"/>
      <c r="AE576" s="243"/>
      <c r="AF576" s="243"/>
      <c r="AG576" s="243"/>
      <c r="AH576" s="243"/>
      <c r="AI576" s="243"/>
      <c r="AJ576" s="243"/>
      <c r="AK576" s="243"/>
      <c r="AL576" s="243"/>
      <c r="AM576" s="243"/>
      <c r="AN576" s="243"/>
      <c r="AO576" s="243"/>
      <c r="AP576" s="243"/>
      <c r="AQ576" s="243"/>
      <c r="AR576" s="243"/>
      <c r="AS576" s="243"/>
      <c r="AT576" s="243"/>
      <c r="AU576" s="243"/>
      <c r="AV576" s="280"/>
      <c r="AW576" s="243"/>
      <c r="AX576" s="243">
        <v>15.97</v>
      </c>
      <c r="AY576" s="243">
        <v>8091</v>
      </c>
      <c r="AZ576" s="47" t="str">
        <f t="shared" si="336"/>
        <v>NA</v>
      </c>
      <c r="BA576" s="47" t="str">
        <f t="shared" si="337"/>
        <v>80 YR</v>
      </c>
      <c r="BB576" s="43" t="str">
        <f t="shared" si="368"/>
        <v>NA</v>
      </c>
      <c r="BC576" s="43" t="str">
        <f t="shared" si="338"/>
        <v>NA</v>
      </c>
      <c r="BD576" s="43">
        <f t="shared" si="339"/>
        <v>0</v>
      </c>
      <c r="BE576" s="48" t="e">
        <f t="shared" si="340"/>
        <v>#VALUE!</v>
      </c>
      <c r="BF576" s="49">
        <f t="shared" si="341"/>
        <v>0</v>
      </c>
      <c r="BG576" s="43" t="str">
        <f t="shared" si="342"/>
        <v>PIA CERPA SABATER</v>
      </c>
      <c r="BH576" s="43" t="str">
        <f t="shared" si="343"/>
        <v>PIA CERPA SABATER - ALMAS DE CAMPEÓN</v>
      </c>
      <c r="BI576" s="43" t="e">
        <f>VLOOKUP(BG576,Equipos!$A$2:$B$105,2,0)</f>
        <v>#N/A</v>
      </c>
      <c r="BJ576" s="43" t="str">
        <f t="shared" si="344"/>
        <v>04:14:22</v>
      </c>
      <c r="BK576" s="43" t="e">
        <f>VLOOKUP(BG576,'Base Jinetes FEI'!$M$5:$N$341,2,0)</f>
        <v>#N/A</v>
      </c>
      <c r="BL576" s="43" t="e">
        <f>VLOOKUP(BG576,'Base Jinetes FEI'!$M$5:$O$341,3,0)</f>
        <v>#N/A</v>
      </c>
      <c r="BN576" s="43">
        <f t="shared" si="345"/>
        <v>0</v>
      </c>
      <c r="BO576" s="43">
        <v>576</v>
      </c>
    </row>
    <row r="577" spans="1:67" ht="14.4" customHeight="1" x14ac:dyDescent="0.3">
      <c r="A577" s="43" t="s">
        <v>6650</v>
      </c>
      <c r="B577" s="43" t="str">
        <f t="shared" ref="B577:E577" si="385">B576</f>
        <v>FEI</v>
      </c>
      <c r="C577" s="43">
        <f t="shared" si="385"/>
        <v>80</v>
      </c>
      <c r="D577" s="43">
        <f t="shared" si="385"/>
        <v>84.9</v>
      </c>
      <c r="E577" s="43" t="str">
        <f t="shared" si="385"/>
        <v>YR</v>
      </c>
      <c r="F577" s="243" t="s">
        <v>123</v>
      </c>
      <c r="G577" s="243" t="s">
        <v>105</v>
      </c>
      <c r="H577" s="243" t="s">
        <v>96</v>
      </c>
      <c r="I577" s="243" t="s">
        <v>96</v>
      </c>
      <c r="J577" s="243" t="s">
        <v>1285</v>
      </c>
      <c r="K577" s="243" t="s">
        <v>386</v>
      </c>
      <c r="L577" s="243" t="s">
        <v>374</v>
      </c>
      <c r="M577" s="243" t="s">
        <v>2325</v>
      </c>
      <c r="N577" s="243" t="s">
        <v>764</v>
      </c>
      <c r="O577" s="243"/>
      <c r="P577" s="243" t="s">
        <v>96</v>
      </c>
      <c r="Q577" s="243"/>
      <c r="R577" s="243" t="s">
        <v>96</v>
      </c>
      <c r="S577" s="243" t="s">
        <v>97</v>
      </c>
      <c r="T577" s="243" t="s">
        <v>96</v>
      </c>
      <c r="U577" s="243" t="s">
        <v>96</v>
      </c>
      <c r="V577" s="243" t="s">
        <v>96</v>
      </c>
      <c r="W577" s="243" t="s">
        <v>184</v>
      </c>
      <c r="X577" s="243" t="s">
        <v>96</v>
      </c>
      <c r="Y577" s="243"/>
      <c r="Z577" s="243"/>
      <c r="AA577" s="243"/>
      <c r="AB577" s="243"/>
      <c r="AC577" s="243"/>
      <c r="AD577" s="243"/>
      <c r="AE577" s="243"/>
      <c r="AF577" s="243"/>
      <c r="AG577" s="243"/>
      <c r="AH577" s="243"/>
      <c r="AI577" s="243"/>
      <c r="AJ577" s="243"/>
      <c r="AK577" s="243"/>
      <c r="AL577" s="243"/>
      <c r="AM577" s="243"/>
      <c r="AN577" s="243"/>
      <c r="AO577" s="243"/>
      <c r="AP577" s="243"/>
      <c r="AQ577" s="243"/>
      <c r="AR577" s="243"/>
      <c r="AS577" s="243"/>
      <c r="AT577" s="243"/>
      <c r="AU577" s="243"/>
      <c r="AV577" s="243"/>
      <c r="AW577" s="243"/>
      <c r="AZ577" s="47" t="str">
        <f t="shared" si="336"/>
        <v>NA</v>
      </c>
      <c r="BA577" s="47" t="str">
        <f t="shared" si="337"/>
        <v>80 YR</v>
      </c>
      <c r="BB577" s="43" t="str">
        <f t="shared" si="368"/>
        <v>NA</v>
      </c>
      <c r="BC577" s="43" t="str">
        <f t="shared" si="338"/>
        <v>NA</v>
      </c>
      <c r="BD577" s="43">
        <f t="shared" si="339"/>
        <v>0</v>
      </c>
      <c r="BE577" s="48" t="e">
        <f t="shared" si="340"/>
        <v>#VALUE!</v>
      </c>
      <c r="BF577" s="49">
        <f t="shared" si="341"/>
        <v>0</v>
      </c>
      <c r="BG577" s="43" t="str">
        <f t="shared" si="342"/>
        <v>PAULA LLORENS CLARK</v>
      </c>
      <c r="BH577" s="43" t="str">
        <f t="shared" si="343"/>
        <v>PAULA LLORENS CLARK - FILIPA</v>
      </c>
      <c r="BI577" s="43" t="str">
        <f>VLOOKUP(BG577,Equipos!$A$2:$B$105,2,0)</f>
        <v>SANDEK 1</v>
      </c>
      <c r="BJ577" s="43" t="str">
        <f t="shared" si="344"/>
        <v>04:14:22</v>
      </c>
      <c r="BK577" s="43" t="e">
        <f>VLOOKUP(BG577,'Base Jinetes FEI'!$M$5:$N$341,2,0)</f>
        <v>#N/A</v>
      </c>
      <c r="BL577" s="43" t="e">
        <f>VLOOKUP(BG577,'Base Jinetes FEI'!$M$5:$O$341,3,0)</f>
        <v>#N/A</v>
      </c>
      <c r="BN577" s="43">
        <f t="shared" si="345"/>
        <v>0</v>
      </c>
      <c r="BO577" s="43">
        <v>577</v>
      </c>
    </row>
    <row r="578" spans="1:67" ht="14.4" customHeight="1" x14ac:dyDescent="0.3">
      <c r="A578" s="43" t="s">
        <v>6650</v>
      </c>
      <c r="B578" s="43" t="s">
        <v>53</v>
      </c>
      <c r="C578" s="43">
        <f t="shared" ref="C578:D578" si="386">C577</f>
        <v>80</v>
      </c>
      <c r="D578" s="43">
        <f t="shared" si="386"/>
        <v>84.9</v>
      </c>
      <c r="E578" s="43" t="s">
        <v>51</v>
      </c>
      <c r="F578" s="244" t="s">
        <v>106</v>
      </c>
      <c r="G578" s="245" t="s">
        <v>95</v>
      </c>
      <c r="H578" s="246" t="s">
        <v>96</v>
      </c>
      <c r="I578" s="246" t="s">
        <v>96</v>
      </c>
      <c r="J578" s="245" t="s">
        <v>6166</v>
      </c>
      <c r="K578" s="247" t="s">
        <v>6167</v>
      </c>
      <c r="L578" s="245" t="s">
        <v>6168</v>
      </c>
      <c r="M578" s="245"/>
      <c r="N578" s="248" t="s">
        <v>2661</v>
      </c>
      <c r="O578" s="246"/>
      <c r="P578" s="246" t="s">
        <v>96</v>
      </c>
      <c r="Q578" s="246"/>
      <c r="R578" s="246" t="s">
        <v>96</v>
      </c>
      <c r="S578" s="245" t="s">
        <v>2501</v>
      </c>
      <c r="T578" s="246" t="s">
        <v>96</v>
      </c>
      <c r="U578" s="246" t="s">
        <v>1572</v>
      </c>
      <c r="V578" s="246" t="s">
        <v>6169</v>
      </c>
      <c r="W578" s="246" t="s">
        <v>6170</v>
      </c>
      <c r="X578" s="249" t="s">
        <v>1150</v>
      </c>
      <c r="Y578" s="249" t="s">
        <v>3022</v>
      </c>
      <c r="Z578" s="249" t="s">
        <v>3611</v>
      </c>
      <c r="AA578" s="245"/>
      <c r="AB578" s="245" t="s">
        <v>6171</v>
      </c>
      <c r="AC578" s="245" t="s">
        <v>6172</v>
      </c>
      <c r="AD578" s="245" t="s">
        <v>6173</v>
      </c>
      <c r="AE578" s="249" t="s">
        <v>624</v>
      </c>
      <c r="AF578" s="249" t="s">
        <v>982</v>
      </c>
      <c r="AG578" s="249" t="s">
        <v>6174</v>
      </c>
      <c r="AH578" s="245"/>
      <c r="AI578" s="245" t="s">
        <v>6175</v>
      </c>
      <c r="AJ578" s="245" t="s">
        <v>6176</v>
      </c>
      <c r="AK578" s="245" t="s">
        <v>6177</v>
      </c>
      <c r="AL578" s="249" t="s">
        <v>975</v>
      </c>
      <c r="AM578" s="249" t="s">
        <v>975</v>
      </c>
      <c r="AN578" s="249" t="s">
        <v>6178</v>
      </c>
      <c r="AO578" s="245"/>
      <c r="AP578" s="245"/>
      <c r="AQ578" s="245"/>
      <c r="AR578" s="245"/>
      <c r="AS578" s="249"/>
      <c r="AT578" s="249"/>
      <c r="AU578" s="249"/>
      <c r="AV578" s="245"/>
      <c r="AW578" s="245"/>
      <c r="AX578" s="246">
        <v>17.84</v>
      </c>
      <c r="AY578" s="246">
        <v>17131</v>
      </c>
      <c r="AZ578" s="47">
        <f t="shared" si="336"/>
        <v>17131</v>
      </c>
      <c r="BA578" s="47" t="str">
        <f t="shared" si="337"/>
        <v>80 AD</v>
      </c>
      <c r="BB578" s="43">
        <f t="shared" si="368"/>
        <v>5</v>
      </c>
      <c r="BC578" s="43" t="str">
        <f t="shared" si="338"/>
        <v>04:45:31</v>
      </c>
      <c r="BD578" s="43">
        <f t="shared" si="339"/>
        <v>180</v>
      </c>
      <c r="BE578" s="48">
        <f t="shared" si="340"/>
        <v>-31.15</v>
      </c>
      <c r="BF578" s="49">
        <f t="shared" si="341"/>
        <v>233.74999999999997</v>
      </c>
      <c r="BG578" s="43" t="str">
        <f t="shared" si="342"/>
        <v>MONICA  PINTO LIMA GRAZIANO</v>
      </c>
      <c r="BH578" s="43" t="str">
        <f t="shared" si="343"/>
        <v>MONICA  PINTO LIMA GRAZIANO - RAISA</v>
      </c>
      <c r="BI578" s="43" t="e">
        <f>VLOOKUP(BG578,Equipos!$A$2:$B$105,2,0)</f>
        <v>#N/A</v>
      </c>
      <c r="BJ578" s="43" t="str">
        <f t="shared" si="344"/>
        <v>04:14:22</v>
      </c>
      <c r="BK578" s="43" t="e">
        <f>VLOOKUP(BG578,'Base Jinetes FEI'!$M$5:$N$341,2,0)</f>
        <v>#N/A</v>
      </c>
      <c r="BL578" s="43" t="e">
        <f>VLOOKUP(BG578,'Base Jinetes FEI'!$M$5:$O$341,3,0)</f>
        <v>#N/A</v>
      </c>
      <c r="BN578" s="43">
        <f t="shared" si="345"/>
        <v>1</v>
      </c>
      <c r="BO578" s="43">
        <v>578</v>
      </c>
    </row>
    <row r="579" spans="1:67" ht="14.4" customHeight="1" x14ac:dyDescent="0.3">
      <c r="A579" s="43" t="s">
        <v>6650</v>
      </c>
      <c r="B579" s="43" t="str">
        <f t="shared" ref="B579:E579" si="387">B578</f>
        <v>NAC</v>
      </c>
      <c r="C579" s="43">
        <f t="shared" si="387"/>
        <v>80</v>
      </c>
      <c r="D579" s="43">
        <f t="shared" si="387"/>
        <v>84.9</v>
      </c>
      <c r="E579" s="43" t="str">
        <f t="shared" si="387"/>
        <v>AD</v>
      </c>
      <c r="F579" s="244" t="s">
        <v>107</v>
      </c>
      <c r="G579" s="245" t="s">
        <v>95</v>
      </c>
      <c r="H579" s="246" t="s">
        <v>96</v>
      </c>
      <c r="I579" s="246" t="s">
        <v>96</v>
      </c>
      <c r="J579" s="245" t="s">
        <v>4326</v>
      </c>
      <c r="K579" s="250" t="s">
        <v>4327</v>
      </c>
      <c r="L579" s="245" t="s">
        <v>4328</v>
      </c>
      <c r="M579" s="245"/>
      <c r="N579" s="248" t="s">
        <v>2678</v>
      </c>
      <c r="O579" s="246"/>
      <c r="P579" s="246" t="s">
        <v>96</v>
      </c>
      <c r="Q579" s="246"/>
      <c r="R579" s="246" t="s">
        <v>96</v>
      </c>
      <c r="S579" s="245" t="s">
        <v>97</v>
      </c>
      <c r="T579" s="246" t="s">
        <v>96</v>
      </c>
      <c r="U579" s="246" t="s">
        <v>1572</v>
      </c>
      <c r="V579" s="246" t="s">
        <v>6179</v>
      </c>
      <c r="W579" s="246" t="s">
        <v>6180</v>
      </c>
      <c r="X579" s="249" t="s">
        <v>5264</v>
      </c>
      <c r="Y579" s="249" t="s">
        <v>3042</v>
      </c>
      <c r="Z579" s="249" t="s">
        <v>6181</v>
      </c>
      <c r="AA579" s="245"/>
      <c r="AB579" s="245" t="s">
        <v>6182</v>
      </c>
      <c r="AC579" s="245" t="s">
        <v>6183</v>
      </c>
      <c r="AD579" s="245" t="s">
        <v>6184</v>
      </c>
      <c r="AE579" s="249" t="s">
        <v>6185</v>
      </c>
      <c r="AF579" s="249" t="s">
        <v>3896</v>
      </c>
      <c r="AG579" s="249" t="s">
        <v>6186</v>
      </c>
      <c r="AH579" s="245"/>
      <c r="AI579" s="245" t="s">
        <v>6187</v>
      </c>
      <c r="AJ579" s="245" t="s">
        <v>4959</v>
      </c>
      <c r="AK579" s="245" t="s">
        <v>6188</v>
      </c>
      <c r="AL579" s="249" t="s">
        <v>3541</v>
      </c>
      <c r="AM579" s="249" t="s">
        <v>3541</v>
      </c>
      <c r="AN579" s="249" t="s">
        <v>6189</v>
      </c>
      <c r="AO579" s="245"/>
      <c r="AP579" s="245"/>
      <c r="AQ579" s="245"/>
      <c r="AR579" s="245"/>
      <c r="AS579" s="249"/>
      <c r="AT579" s="249"/>
      <c r="AU579" s="249"/>
      <c r="AV579" s="245"/>
      <c r="AW579" s="245"/>
      <c r="AX579" s="246">
        <v>17.84</v>
      </c>
      <c r="AY579" s="246">
        <v>17134</v>
      </c>
      <c r="AZ579" s="47">
        <f t="shared" si="336"/>
        <v>17134</v>
      </c>
      <c r="BA579" s="47" t="str">
        <f t="shared" si="337"/>
        <v>80 AD</v>
      </c>
      <c r="BB579" s="43">
        <f t="shared" si="368"/>
        <v>6</v>
      </c>
      <c r="BC579" s="43" t="str">
        <f t="shared" si="338"/>
        <v>04:45:34</v>
      </c>
      <c r="BD579" s="43">
        <f t="shared" si="339"/>
        <v>175</v>
      </c>
      <c r="BE579" s="48">
        <f t="shared" si="340"/>
        <v>-31.2</v>
      </c>
      <c r="BF579" s="49">
        <f t="shared" si="341"/>
        <v>228.7</v>
      </c>
      <c r="BG579" s="43" t="str">
        <f t="shared" si="342"/>
        <v>PEDRO PABLO  GÓMEZ MARTÍNEZ</v>
      </c>
      <c r="BH579" s="43" t="str">
        <f t="shared" si="343"/>
        <v>PEDRO PABLO  GÓMEZ MARTÍNEZ - BELLA</v>
      </c>
      <c r="BI579" s="43" t="e">
        <f>VLOOKUP(BG579,Equipos!$A$2:$B$105,2,0)</f>
        <v>#N/A</v>
      </c>
      <c r="BJ579" s="43" t="str">
        <f t="shared" si="344"/>
        <v>04:14:22</v>
      </c>
      <c r="BK579" s="43" t="e">
        <f>VLOOKUP(BG579,'Base Jinetes FEI'!$M$5:$N$341,2,0)</f>
        <v>#N/A</v>
      </c>
      <c r="BL579" s="43" t="e">
        <f>VLOOKUP(BG579,'Base Jinetes FEI'!$M$5:$O$341,3,0)</f>
        <v>#N/A</v>
      </c>
      <c r="BN579" s="43">
        <f t="shared" si="345"/>
        <v>1</v>
      </c>
      <c r="BO579" s="43">
        <v>579</v>
      </c>
    </row>
    <row r="580" spans="1:67" ht="14.4" customHeight="1" x14ac:dyDescent="0.3">
      <c r="A580" s="43" t="s">
        <v>6650</v>
      </c>
      <c r="B580" s="43" t="str">
        <f t="shared" ref="B580:E580" si="388">B579</f>
        <v>NAC</v>
      </c>
      <c r="C580" s="43">
        <f t="shared" si="388"/>
        <v>80</v>
      </c>
      <c r="D580" s="43">
        <f t="shared" si="388"/>
        <v>84.9</v>
      </c>
      <c r="E580" s="43" t="str">
        <f t="shared" si="388"/>
        <v>AD</v>
      </c>
      <c r="F580" s="244" t="s">
        <v>109</v>
      </c>
      <c r="G580" s="245" t="s">
        <v>95</v>
      </c>
      <c r="H580" s="246" t="s">
        <v>96</v>
      </c>
      <c r="I580" s="246" t="s">
        <v>96</v>
      </c>
      <c r="J580" s="245"/>
      <c r="K580" s="247" t="s">
        <v>1582</v>
      </c>
      <c r="L580" s="245" t="s">
        <v>1019</v>
      </c>
      <c r="M580" s="245"/>
      <c r="N580" s="248" t="s">
        <v>1583</v>
      </c>
      <c r="O580" s="246"/>
      <c r="P580" s="246" t="s">
        <v>96</v>
      </c>
      <c r="Q580" s="246"/>
      <c r="R580" s="246" t="s">
        <v>96</v>
      </c>
      <c r="S580" s="245" t="s">
        <v>97</v>
      </c>
      <c r="T580" s="246" t="s">
        <v>96</v>
      </c>
      <c r="U580" s="246" t="s">
        <v>1572</v>
      </c>
      <c r="V580" s="246" t="s">
        <v>1712</v>
      </c>
      <c r="W580" s="246" t="s">
        <v>6190</v>
      </c>
      <c r="X580" s="249" t="s">
        <v>5478</v>
      </c>
      <c r="Y580" s="249" t="s">
        <v>5561</v>
      </c>
      <c r="Z580" s="249" t="s">
        <v>6191</v>
      </c>
      <c r="AA580" s="245"/>
      <c r="AB580" s="245" t="s">
        <v>6192</v>
      </c>
      <c r="AC580" s="245" t="s">
        <v>6193</v>
      </c>
      <c r="AD580" s="245" t="s">
        <v>6194</v>
      </c>
      <c r="AE580" s="249" t="s">
        <v>566</v>
      </c>
      <c r="AF580" s="249" t="s">
        <v>4334</v>
      </c>
      <c r="AG580" s="249" t="s">
        <v>6195</v>
      </c>
      <c r="AH580" s="245"/>
      <c r="AI580" s="245" t="s">
        <v>6196</v>
      </c>
      <c r="AJ580" s="245" t="s">
        <v>6197</v>
      </c>
      <c r="AK580" s="245" t="s">
        <v>6198</v>
      </c>
      <c r="AL580" s="249" t="s">
        <v>5464</v>
      </c>
      <c r="AM580" s="249" t="s">
        <v>5464</v>
      </c>
      <c r="AN580" s="249" t="s">
        <v>6199</v>
      </c>
      <c r="AO580" s="245"/>
      <c r="AP580" s="245"/>
      <c r="AQ580" s="245"/>
      <c r="AR580" s="245"/>
      <c r="AS580" s="249"/>
      <c r="AT580" s="249"/>
      <c r="AU580" s="249"/>
      <c r="AV580" s="245"/>
      <c r="AW580" s="245"/>
      <c r="AX580" s="246">
        <v>17.579999999999998</v>
      </c>
      <c r="AY580" s="246">
        <v>17389</v>
      </c>
      <c r="AZ580" s="47">
        <f t="shared" si="336"/>
        <v>17389</v>
      </c>
      <c r="BA580" s="47" t="str">
        <f t="shared" si="337"/>
        <v>80 AD</v>
      </c>
      <c r="BB580" s="43">
        <f t="shared" si="368"/>
        <v>7</v>
      </c>
      <c r="BC580" s="43" t="str">
        <f t="shared" si="338"/>
        <v>04:49:49</v>
      </c>
      <c r="BD580" s="43">
        <f t="shared" si="339"/>
        <v>170</v>
      </c>
      <c r="BE580" s="48">
        <f t="shared" si="340"/>
        <v>-35.450000000000003</v>
      </c>
      <c r="BF580" s="49">
        <f t="shared" si="341"/>
        <v>219.45</v>
      </c>
      <c r="BG580" s="43" t="str">
        <f t="shared" si="342"/>
        <v>OSCAR TAHAN</v>
      </c>
      <c r="BH580" s="43" t="str">
        <f t="shared" si="343"/>
        <v>OSCAR TAHAN - GALA</v>
      </c>
      <c r="BI580" s="43" t="e">
        <f>VLOOKUP(BG580,Equipos!$A$2:$B$105,2,0)</f>
        <v>#N/A</v>
      </c>
      <c r="BJ580" s="43" t="str">
        <f t="shared" si="344"/>
        <v>04:14:22</v>
      </c>
      <c r="BK580" s="43" t="e">
        <f>VLOOKUP(BG580,'Base Jinetes FEI'!$M$5:$N$341,2,0)</f>
        <v>#N/A</v>
      </c>
      <c r="BL580" s="43" t="e">
        <f>VLOOKUP(BG580,'Base Jinetes FEI'!$M$5:$O$341,3,0)</f>
        <v>#N/A</v>
      </c>
      <c r="BN580" s="43">
        <f t="shared" si="345"/>
        <v>1</v>
      </c>
      <c r="BO580" s="43">
        <v>580</v>
      </c>
    </row>
    <row r="581" spans="1:67" ht="14.4" customHeight="1" x14ac:dyDescent="0.3">
      <c r="A581" s="43" t="s">
        <v>6650</v>
      </c>
      <c r="B581" s="43" t="str">
        <f t="shared" ref="B581:E581" si="389">B580</f>
        <v>NAC</v>
      </c>
      <c r="C581" s="43">
        <f t="shared" si="389"/>
        <v>80</v>
      </c>
      <c r="D581" s="43">
        <f t="shared" si="389"/>
        <v>84.9</v>
      </c>
      <c r="E581" s="43" t="str">
        <f t="shared" si="389"/>
        <v>AD</v>
      </c>
      <c r="F581" s="244" t="s">
        <v>110</v>
      </c>
      <c r="G581" s="245" t="s">
        <v>95</v>
      </c>
      <c r="H581" s="246" t="s">
        <v>96</v>
      </c>
      <c r="I581" s="246" t="s">
        <v>96</v>
      </c>
      <c r="J581" s="245" t="s">
        <v>3321</v>
      </c>
      <c r="K581" s="247" t="s">
        <v>172</v>
      </c>
      <c r="L581" s="245" t="s">
        <v>3322</v>
      </c>
      <c r="M581" s="245"/>
      <c r="N581" s="248" t="s">
        <v>6200</v>
      </c>
      <c r="O581" s="246"/>
      <c r="P581" s="246" t="s">
        <v>96</v>
      </c>
      <c r="Q581" s="246"/>
      <c r="R581" s="246" t="s">
        <v>96</v>
      </c>
      <c r="S581" s="245" t="s">
        <v>97</v>
      </c>
      <c r="T581" s="246" t="s">
        <v>96</v>
      </c>
      <c r="U581" s="246" t="s">
        <v>1572</v>
      </c>
      <c r="V581" s="246" t="s">
        <v>6201</v>
      </c>
      <c r="W581" s="246" t="s">
        <v>6202</v>
      </c>
      <c r="X581" s="249" t="s">
        <v>6203</v>
      </c>
      <c r="Y581" s="249" t="s">
        <v>285</v>
      </c>
      <c r="Z581" s="249" t="s">
        <v>6204</v>
      </c>
      <c r="AA581" s="245"/>
      <c r="AB581" s="245" t="s">
        <v>6205</v>
      </c>
      <c r="AC581" s="245" t="s">
        <v>6206</v>
      </c>
      <c r="AD581" s="245" t="s">
        <v>1682</v>
      </c>
      <c r="AE581" s="249" t="s">
        <v>971</v>
      </c>
      <c r="AF581" s="249" t="s">
        <v>4000</v>
      </c>
      <c r="AG581" s="249" t="s">
        <v>6207</v>
      </c>
      <c r="AH581" s="245"/>
      <c r="AI581" s="245" t="s">
        <v>1685</v>
      </c>
      <c r="AJ581" s="245" t="s">
        <v>6208</v>
      </c>
      <c r="AK581" s="245" t="s">
        <v>6209</v>
      </c>
      <c r="AL581" s="249" t="s">
        <v>645</v>
      </c>
      <c r="AM581" s="249" t="s">
        <v>645</v>
      </c>
      <c r="AN581" s="249" t="s">
        <v>6210</v>
      </c>
      <c r="AO581" s="245"/>
      <c r="AP581" s="245"/>
      <c r="AQ581" s="245"/>
      <c r="AR581" s="245"/>
      <c r="AS581" s="249"/>
      <c r="AT581" s="249"/>
      <c r="AU581" s="249"/>
      <c r="AV581" s="245"/>
      <c r="AW581" s="245"/>
      <c r="AX581" s="246">
        <v>15.85</v>
      </c>
      <c r="AY581" s="246">
        <v>19288</v>
      </c>
      <c r="AZ581" s="47">
        <f t="shared" si="336"/>
        <v>19288</v>
      </c>
      <c r="BA581" s="47" t="str">
        <f t="shared" si="337"/>
        <v>80 AD</v>
      </c>
      <c r="BB581" s="43">
        <f t="shared" si="368"/>
        <v>13</v>
      </c>
      <c r="BC581" s="43" t="str">
        <f t="shared" si="338"/>
        <v>05:21:28</v>
      </c>
      <c r="BD581" s="43">
        <f t="shared" si="339"/>
        <v>140</v>
      </c>
      <c r="BE581" s="48">
        <f t="shared" si="340"/>
        <v>-67.099999999999994</v>
      </c>
      <c r="BF581" s="49">
        <f t="shared" si="341"/>
        <v>157.80000000000001</v>
      </c>
      <c r="BG581" s="43" t="str">
        <f t="shared" si="342"/>
        <v>JOSEFINA MATURANA FELL</v>
      </c>
      <c r="BH581" s="43" t="str">
        <f t="shared" si="343"/>
        <v>JOSEFINA MATURANA FELL - TOBA ESPIRITU</v>
      </c>
      <c r="BI581" s="43" t="str">
        <f>VLOOKUP(BG581,Equipos!$A$2:$B$105,2,0)</f>
        <v>TOBA ENDURANCE</v>
      </c>
      <c r="BJ581" s="43" t="str">
        <f t="shared" si="344"/>
        <v>04:14:22</v>
      </c>
      <c r="BK581" s="43" t="e">
        <f>VLOOKUP(BG581,'Base Jinetes FEI'!$M$5:$N$341,2,0)</f>
        <v>#N/A</v>
      </c>
      <c r="BL581" s="43" t="e">
        <f>VLOOKUP(BG581,'Base Jinetes FEI'!$M$5:$O$341,3,0)</f>
        <v>#N/A</v>
      </c>
      <c r="BN581" s="43">
        <f t="shared" si="345"/>
        <v>1</v>
      </c>
      <c r="BO581" s="43">
        <v>581</v>
      </c>
    </row>
    <row r="582" spans="1:67" ht="14.4" customHeight="1" x14ac:dyDescent="0.3">
      <c r="A582" s="43" t="s">
        <v>6650</v>
      </c>
      <c r="B582" s="43" t="str">
        <f t="shared" ref="B582:E582" si="390">B581</f>
        <v>NAC</v>
      </c>
      <c r="C582" s="43">
        <f t="shared" si="390"/>
        <v>80</v>
      </c>
      <c r="D582" s="43">
        <f t="shared" si="390"/>
        <v>84.9</v>
      </c>
      <c r="E582" s="43" t="str">
        <f t="shared" si="390"/>
        <v>AD</v>
      </c>
      <c r="F582" s="244" t="s">
        <v>117</v>
      </c>
      <c r="G582" s="245" t="s">
        <v>95</v>
      </c>
      <c r="H582" s="246" t="s">
        <v>96</v>
      </c>
      <c r="I582" s="246" t="s">
        <v>96</v>
      </c>
      <c r="J582" s="245" t="s">
        <v>1415</v>
      </c>
      <c r="K582" s="247" t="s">
        <v>210</v>
      </c>
      <c r="L582" s="245" t="s">
        <v>90</v>
      </c>
      <c r="M582" s="245"/>
      <c r="N582" s="248" t="s">
        <v>6211</v>
      </c>
      <c r="O582" s="246"/>
      <c r="P582" s="246" t="s">
        <v>96</v>
      </c>
      <c r="Q582" s="246"/>
      <c r="R582" s="246" t="s">
        <v>96</v>
      </c>
      <c r="S582" s="245" t="s">
        <v>97</v>
      </c>
      <c r="T582" s="246" t="s">
        <v>96</v>
      </c>
      <c r="U582" s="246" t="s">
        <v>1572</v>
      </c>
      <c r="V582" s="246" t="s">
        <v>6212</v>
      </c>
      <c r="W582" s="246" t="s">
        <v>6213</v>
      </c>
      <c r="X582" s="249" t="s">
        <v>1023</v>
      </c>
      <c r="Y582" s="249" t="s">
        <v>4311</v>
      </c>
      <c r="Z582" s="249" t="s">
        <v>6214</v>
      </c>
      <c r="AA582" s="245"/>
      <c r="AB582" s="245" t="s">
        <v>6215</v>
      </c>
      <c r="AC582" s="245" t="s">
        <v>6216</v>
      </c>
      <c r="AD582" s="245" t="s">
        <v>6217</v>
      </c>
      <c r="AE582" s="249" t="s">
        <v>3672</v>
      </c>
      <c r="AF582" s="249" t="s">
        <v>537</v>
      </c>
      <c r="AG582" s="249" t="s">
        <v>734</v>
      </c>
      <c r="AH582" s="245"/>
      <c r="AI582" s="245" t="s">
        <v>6218</v>
      </c>
      <c r="AJ582" s="245" t="s">
        <v>6219</v>
      </c>
      <c r="AK582" s="245" t="s">
        <v>6220</v>
      </c>
      <c r="AL582" s="249" t="s">
        <v>1035</v>
      </c>
      <c r="AM582" s="249" t="s">
        <v>1035</v>
      </c>
      <c r="AN582" s="249" t="s">
        <v>6221</v>
      </c>
      <c r="AO582" s="245"/>
      <c r="AP582" s="245"/>
      <c r="AQ582" s="245"/>
      <c r="AR582" s="245"/>
      <c r="AS582" s="249"/>
      <c r="AT582" s="249"/>
      <c r="AU582" s="249"/>
      <c r="AV582" s="245"/>
      <c r="AW582" s="245"/>
      <c r="AX582" s="246">
        <v>15.83</v>
      </c>
      <c r="AY582" s="246">
        <v>19306</v>
      </c>
      <c r="AZ582" s="47">
        <f t="shared" si="336"/>
        <v>19306</v>
      </c>
      <c r="BA582" s="47" t="str">
        <f t="shared" si="337"/>
        <v>80 AD</v>
      </c>
      <c r="BB582" s="43">
        <f t="shared" si="368"/>
        <v>14</v>
      </c>
      <c r="BC582" s="43" t="str">
        <f t="shared" si="338"/>
        <v>05:21:46</v>
      </c>
      <c r="BD582" s="43">
        <f t="shared" si="339"/>
        <v>135</v>
      </c>
      <c r="BE582" s="48">
        <f t="shared" si="340"/>
        <v>-67.400000000000006</v>
      </c>
      <c r="BF582" s="49">
        <f t="shared" si="341"/>
        <v>152.5</v>
      </c>
      <c r="BG582" s="43" t="str">
        <f t="shared" si="342"/>
        <v>ORLANDO VILLALOBOS</v>
      </c>
      <c r="BH582" s="43" t="str">
        <f t="shared" si="343"/>
        <v>ORLANDO VILLALOBOS - RB USHIA</v>
      </c>
      <c r="BI582" s="43" t="e">
        <f>VLOOKUP(BG582,Equipos!$A$2:$B$105,2,0)</f>
        <v>#N/A</v>
      </c>
      <c r="BJ582" s="43" t="str">
        <f t="shared" si="344"/>
        <v>04:14:22</v>
      </c>
      <c r="BK582" s="43" t="e">
        <f>VLOOKUP(BG582,'Base Jinetes FEI'!$M$5:$N$341,2,0)</f>
        <v>#N/A</v>
      </c>
      <c r="BL582" s="43" t="e">
        <f>VLOOKUP(BG582,'Base Jinetes FEI'!$M$5:$O$341,3,0)</f>
        <v>#N/A</v>
      </c>
      <c r="BN582" s="43">
        <f t="shared" si="345"/>
        <v>1</v>
      </c>
      <c r="BO582" s="43">
        <v>582</v>
      </c>
    </row>
    <row r="583" spans="1:67" ht="14.4" customHeight="1" x14ac:dyDescent="0.3">
      <c r="A583" s="43" t="s">
        <v>6650</v>
      </c>
      <c r="B583" s="43" t="str">
        <f t="shared" ref="B583:E583" si="391">B582</f>
        <v>NAC</v>
      </c>
      <c r="C583" s="43">
        <f t="shared" si="391"/>
        <v>80</v>
      </c>
      <c r="D583" s="43">
        <f t="shared" si="391"/>
        <v>84.9</v>
      </c>
      <c r="E583" s="43" t="str">
        <f t="shared" si="391"/>
        <v>AD</v>
      </c>
      <c r="F583" s="244" t="s">
        <v>122</v>
      </c>
      <c r="G583" s="245" t="s">
        <v>95</v>
      </c>
      <c r="H583" s="246" t="s">
        <v>96</v>
      </c>
      <c r="I583" s="246" t="s">
        <v>96</v>
      </c>
      <c r="J583" s="245"/>
      <c r="K583" s="247" t="s">
        <v>2809</v>
      </c>
      <c r="L583" s="245" t="s">
        <v>2810</v>
      </c>
      <c r="M583" s="245"/>
      <c r="N583" s="248" t="s">
        <v>2811</v>
      </c>
      <c r="O583" s="246"/>
      <c r="P583" s="246" t="s">
        <v>96</v>
      </c>
      <c r="Q583" s="246"/>
      <c r="R583" s="246" t="s">
        <v>96</v>
      </c>
      <c r="S583" s="245" t="s">
        <v>97</v>
      </c>
      <c r="T583" s="246" t="s">
        <v>96</v>
      </c>
      <c r="U583" s="246" t="s">
        <v>1572</v>
      </c>
      <c r="V583" s="246" t="s">
        <v>6222</v>
      </c>
      <c r="W583" s="246" t="s">
        <v>6223</v>
      </c>
      <c r="X583" s="249" t="s">
        <v>2978</v>
      </c>
      <c r="Y583" s="249" t="s">
        <v>6224</v>
      </c>
      <c r="Z583" s="249" t="s">
        <v>6225</v>
      </c>
      <c r="AA583" s="245"/>
      <c r="AB583" s="245" t="s">
        <v>6226</v>
      </c>
      <c r="AC583" s="245" t="s">
        <v>6227</v>
      </c>
      <c r="AD583" s="245" t="s">
        <v>6228</v>
      </c>
      <c r="AE583" s="249" t="s">
        <v>1088</v>
      </c>
      <c r="AF583" s="249" t="s">
        <v>786</v>
      </c>
      <c r="AG583" s="249" t="s">
        <v>6229</v>
      </c>
      <c r="AH583" s="245"/>
      <c r="AI583" s="245" t="s">
        <v>6230</v>
      </c>
      <c r="AJ583" s="245" t="s">
        <v>6231</v>
      </c>
      <c r="AK583" s="245" t="s">
        <v>6232</v>
      </c>
      <c r="AL583" s="249" t="s">
        <v>3672</v>
      </c>
      <c r="AM583" s="249" t="s">
        <v>3672</v>
      </c>
      <c r="AN583" s="249" t="s">
        <v>5854</v>
      </c>
      <c r="AO583" s="245"/>
      <c r="AP583" s="245"/>
      <c r="AQ583" s="245"/>
      <c r="AR583" s="245"/>
      <c r="AS583" s="249"/>
      <c r="AT583" s="249"/>
      <c r="AU583" s="249"/>
      <c r="AV583" s="245"/>
      <c r="AW583" s="245"/>
      <c r="AX583" s="246">
        <v>15.83</v>
      </c>
      <c r="AY583" s="246">
        <v>19308</v>
      </c>
      <c r="AZ583" s="47">
        <f t="shared" si="336"/>
        <v>19308</v>
      </c>
      <c r="BA583" s="47" t="str">
        <f t="shared" si="337"/>
        <v>80 AD</v>
      </c>
      <c r="BB583" s="43">
        <f t="shared" si="368"/>
        <v>15</v>
      </c>
      <c r="BC583" s="43" t="str">
        <f t="shared" si="338"/>
        <v>05:21:48</v>
      </c>
      <c r="BD583" s="43">
        <f t="shared" si="339"/>
        <v>130</v>
      </c>
      <c r="BE583" s="48">
        <f t="shared" si="340"/>
        <v>-67.433333333333337</v>
      </c>
      <c r="BF583" s="49">
        <f t="shared" si="341"/>
        <v>147.46666666666667</v>
      </c>
      <c r="BG583" s="43" t="str">
        <f t="shared" si="342"/>
        <v>PABLO  LLOMPART GARCIA HUIDOBRO</v>
      </c>
      <c r="BH583" s="43" t="str">
        <f t="shared" si="343"/>
        <v>PABLO  LLOMPART GARCIA HUIDOBRO - ANCAR FARUK</v>
      </c>
      <c r="BI583" s="43" t="e">
        <f>VLOOKUP(BG583,Equipos!$A$2:$B$105,2,0)</f>
        <v>#N/A</v>
      </c>
      <c r="BJ583" s="43" t="str">
        <f t="shared" si="344"/>
        <v>04:14:22</v>
      </c>
      <c r="BK583" s="43" t="e">
        <f>VLOOKUP(BG583,'Base Jinetes FEI'!$M$5:$N$341,2,0)</f>
        <v>#N/A</v>
      </c>
      <c r="BL583" s="43" t="e">
        <f>VLOOKUP(BG583,'Base Jinetes FEI'!$M$5:$O$341,3,0)</f>
        <v>#N/A</v>
      </c>
      <c r="BN583" s="43">
        <f t="shared" si="345"/>
        <v>1</v>
      </c>
      <c r="BO583" s="43">
        <v>583</v>
      </c>
    </row>
    <row r="584" spans="1:67" ht="14.4" customHeight="1" x14ac:dyDescent="0.3">
      <c r="A584" s="43" t="s">
        <v>6650</v>
      </c>
      <c r="B584" s="43" t="str">
        <f t="shared" ref="B584:E584" si="392">B583</f>
        <v>NAC</v>
      </c>
      <c r="C584" s="43">
        <f t="shared" si="392"/>
        <v>80</v>
      </c>
      <c r="D584" s="43">
        <f t="shared" si="392"/>
        <v>84.9</v>
      </c>
      <c r="E584" s="43" t="str">
        <f t="shared" si="392"/>
        <v>AD</v>
      </c>
      <c r="F584" s="244" t="s">
        <v>123</v>
      </c>
      <c r="G584" s="245" t="s">
        <v>95</v>
      </c>
      <c r="H584" s="246" t="s">
        <v>96</v>
      </c>
      <c r="I584" s="246" t="s">
        <v>96</v>
      </c>
      <c r="J584" s="245"/>
      <c r="K584" s="247" t="s">
        <v>6233</v>
      </c>
      <c r="L584" s="245" t="s">
        <v>6234</v>
      </c>
      <c r="M584" s="245"/>
      <c r="N584" s="248" t="s">
        <v>6235</v>
      </c>
      <c r="O584" s="246"/>
      <c r="P584" s="246" t="s">
        <v>96</v>
      </c>
      <c r="Q584" s="246"/>
      <c r="R584" s="246" t="s">
        <v>96</v>
      </c>
      <c r="S584" s="245" t="s">
        <v>97</v>
      </c>
      <c r="T584" s="246" t="s">
        <v>96</v>
      </c>
      <c r="U584" s="246" t="s">
        <v>1572</v>
      </c>
      <c r="V584" s="246" t="s">
        <v>6236</v>
      </c>
      <c r="W584" s="246" t="s">
        <v>6237</v>
      </c>
      <c r="X584" s="249" t="s">
        <v>3004</v>
      </c>
      <c r="Y584" s="249" t="s">
        <v>6238</v>
      </c>
      <c r="Z584" s="249" t="s">
        <v>6239</v>
      </c>
      <c r="AA584" s="245"/>
      <c r="AB584" s="245" t="s">
        <v>6240</v>
      </c>
      <c r="AC584" s="245" t="s">
        <v>6241</v>
      </c>
      <c r="AD584" s="245" t="s">
        <v>6242</v>
      </c>
      <c r="AE584" s="249" t="s">
        <v>3499</v>
      </c>
      <c r="AF584" s="249" t="s">
        <v>6243</v>
      </c>
      <c r="AG584" s="249" t="s">
        <v>6244</v>
      </c>
      <c r="AH584" s="245"/>
      <c r="AI584" s="245" t="s">
        <v>6245</v>
      </c>
      <c r="AJ584" s="245" t="s">
        <v>6246</v>
      </c>
      <c r="AK584" s="245" t="s">
        <v>6247</v>
      </c>
      <c r="AL584" s="249" t="s">
        <v>315</v>
      </c>
      <c r="AM584" s="249" t="s">
        <v>315</v>
      </c>
      <c r="AN584" s="249" t="s">
        <v>6248</v>
      </c>
      <c r="AO584" s="245"/>
      <c r="AP584" s="245"/>
      <c r="AQ584" s="245"/>
      <c r="AR584" s="245"/>
      <c r="AS584" s="249"/>
      <c r="AT584" s="249"/>
      <c r="AU584" s="249"/>
      <c r="AV584" s="245"/>
      <c r="AW584" s="245"/>
      <c r="AX584" s="246">
        <v>13.68</v>
      </c>
      <c r="AY584" s="246">
        <v>22340</v>
      </c>
      <c r="AZ584" s="47">
        <f t="shared" si="336"/>
        <v>22340</v>
      </c>
      <c r="BA584" s="47" t="str">
        <f t="shared" si="337"/>
        <v>80 AD</v>
      </c>
      <c r="BB584" s="43">
        <f t="shared" si="368"/>
        <v>18</v>
      </c>
      <c r="BC584" s="43" t="str">
        <f t="shared" si="338"/>
        <v>06:12:20</v>
      </c>
      <c r="BD584" s="43">
        <f t="shared" si="339"/>
        <v>115</v>
      </c>
      <c r="BE584" s="48">
        <f t="shared" si="340"/>
        <v>-117.96666666666667</v>
      </c>
      <c r="BF584" s="49">
        <f t="shared" si="341"/>
        <v>84.899999930000007</v>
      </c>
      <c r="BG584" s="43" t="str">
        <f t="shared" si="342"/>
        <v>GONZALO  GAJARDO PONCE</v>
      </c>
      <c r="BH584" s="43" t="str">
        <f t="shared" si="343"/>
        <v>GONZALO  GAJARDO PONCE - SIHAM</v>
      </c>
      <c r="BI584" s="43" t="e">
        <f>VLOOKUP(BG584,Equipos!$A$2:$B$105,2,0)</f>
        <v>#N/A</v>
      </c>
      <c r="BJ584" s="43" t="str">
        <f t="shared" si="344"/>
        <v>04:14:22</v>
      </c>
      <c r="BK584" s="43" t="e">
        <f>VLOOKUP(BG584,'Base Jinetes FEI'!$M$5:$N$341,2,0)</f>
        <v>#N/A</v>
      </c>
      <c r="BL584" s="43" t="e">
        <f>VLOOKUP(BG584,'Base Jinetes FEI'!$M$5:$O$341,3,0)</f>
        <v>#N/A</v>
      </c>
      <c r="BN584" s="43">
        <f t="shared" si="345"/>
        <v>1</v>
      </c>
      <c r="BO584" s="43">
        <v>584</v>
      </c>
    </row>
    <row r="585" spans="1:67" ht="14.4" customHeight="1" x14ac:dyDescent="0.3">
      <c r="A585" s="43" t="s">
        <v>6650</v>
      </c>
      <c r="B585" s="43" t="str">
        <f t="shared" ref="B585:E585" si="393">B584</f>
        <v>NAC</v>
      </c>
      <c r="C585" s="43">
        <f t="shared" si="393"/>
        <v>80</v>
      </c>
      <c r="D585" s="43">
        <f t="shared" si="393"/>
        <v>84.9</v>
      </c>
      <c r="E585" s="43" t="str">
        <f t="shared" si="393"/>
        <v>AD</v>
      </c>
      <c r="F585" s="244" t="s">
        <v>94</v>
      </c>
      <c r="G585" s="245" t="s">
        <v>95</v>
      </c>
      <c r="H585" s="246" t="s">
        <v>96</v>
      </c>
      <c r="I585" s="246" t="s">
        <v>96</v>
      </c>
      <c r="J585" s="245" t="s">
        <v>6249</v>
      </c>
      <c r="K585" s="247" t="s">
        <v>6250</v>
      </c>
      <c r="L585" s="245" t="s">
        <v>6251</v>
      </c>
      <c r="M585" s="245"/>
      <c r="N585" s="248" t="s">
        <v>6252</v>
      </c>
      <c r="O585" s="246"/>
      <c r="P585" s="246" t="s">
        <v>96</v>
      </c>
      <c r="Q585" s="246"/>
      <c r="R585" s="246" t="s">
        <v>96</v>
      </c>
      <c r="S585" s="245" t="s">
        <v>97</v>
      </c>
      <c r="T585" s="246" t="s">
        <v>96</v>
      </c>
      <c r="U585" s="246" t="s">
        <v>1572</v>
      </c>
      <c r="V585" s="246" t="s">
        <v>6253</v>
      </c>
      <c r="W585" s="246" t="s">
        <v>6254</v>
      </c>
      <c r="X585" s="249" t="s">
        <v>1918</v>
      </c>
      <c r="Y585" s="249" t="s">
        <v>614</v>
      </c>
      <c r="Z585" s="249" t="s">
        <v>6255</v>
      </c>
      <c r="AA585" s="245"/>
      <c r="AB585" s="245" t="s">
        <v>6256</v>
      </c>
      <c r="AC585" s="245" t="s">
        <v>1948</v>
      </c>
      <c r="AD585" s="245" t="s">
        <v>6257</v>
      </c>
      <c r="AE585" s="249" t="s">
        <v>6258</v>
      </c>
      <c r="AF585" s="249" t="s">
        <v>1038</v>
      </c>
      <c r="AG585" s="249" t="s">
        <v>2430</v>
      </c>
      <c r="AH585" s="245"/>
      <c r="AI585" s="245" t="s">
        <v>5874</v>
      </c>
      <c r="AJ585" s="245" t="s">
        <v>6259</v>
      </c>
      <c r="AK585" s="245" t="s">
        <v>6260</v>
      </c>
      <c r="AL585" s="249" t="s">
        <v>1173</v>
      </c>
      <c r="AM585" s="249" t="s">
        <v>1173</v>
      </c>
      <c r="AN585" s="249" t="s">
        <v>1389</v>
      </c>
      <c r="AO585" s="245"/>
      <c r="AP585" s="245"/>
      <c r="AQ585" s="245"/>
      <c r="AR585" s="245"/>
      <c r="AS585" s="249"/>
      <c r="AT585" s="249"/>
      <c r="AU585" s="249"/>
      <c r="AV585" s="245"/>
      <c r="AW585" s="245"/>
      <c r="AX585" s="246">
        <v>13.42</v>
      </c>
      <c r="AY585" s="246">
        <v>22769</v>
      </c>
      <c r="AZ585" s="47">
        <f t="shared" si="336"/>
        <v>22769</v>
      </c>
      <c r="BA585" s="47" t="str">
        <f t="shared" si="337"/>
        <v>80 AD</v>
      </c>
      <c r="BB585" s="43">
        <f t="shared" si="368"/>
        <v>19</v>
      </c>
      <c r="BC585" s="43" t="str">
        <f t="shared" si="338"/>
        <v>06:19:29</v>
      </c>
      <c r="BD585" s="43">
        <f t="shared" si="339"/>
        <v>110</v>
      </c>
      <c r="BE585" s="48">
        <f t="shared" si="340"/>
        <v>-125.11666666666666</v>
      </c>
      <c r="BF585" s="49">
        <f t="shared" si="341"/>
        <v>84.899999919999999</v>
      </c>
      <c r="BG585" s="43" t="str">
        <f t="shared" si="342"/>
        <v>LUKAS BUCKEL OCQUETEAU</v>
      </c>
      <c r="BH585" s="43" t="str">
        <f t="shared" si="343"/>
        <v>LUKAS BUCKEL OCQUETEAU - ANG CHELLA MHF</v>
      </c>
      <c r="BI585" s="43" t="e">
        <f>VLOOKUP(BG585,Equipos!$A$2:$B$105,2,0)</f>
        <v>#N/A</v>
      </c>
      <c r="BJ585" s="43" t="str">
        <f t="shared" si="344"/>
        <v>04:14:22</v>
      </c>
      <c r="BK585" s="43" t="e">
        <f>VLOOKUP(BG585,'Base Jinetes FEI'!$M$5:$N$341,2,0)</f>
        <v>#N/A</v>
      </c>
      <c r="BL585" s="43" t="e">
        <f>VLOOKUP(BG585,'Base Jinetes FEI'!$M$5:$O$341,3,0)</f>
        <v>#N/A</v>
      </c>
      <c r="BN585" s="43">
        <f t="shared" si="345"/>
        <v>1</v>
      </c>
      <c r="BO585" s="43">
        <v>585</v>
      </c>
    </row>
    <row r="586" spans="1:67" ht="14.4" customHeight="1" x14ac:dyDescent="0.3">
      <c r="A586" s="43" t="s">
        <v>6650</v>
      </c>
      <c r="B586" s="43" t="str">
        <f t="shared" ref="B586:E586" si="394">B585</f>
        <v>NAC</v>
      </c>
      <c r="C586" s="43">
        <f t="shared" si="394"/>
        <v>80</v>
      </c>
      <c r="D586" s="43">
        <f t="shared" si="394"/>
        <v>84.9</v>
      </c>
      <c r="E586" s="43" t="str">
        <f t="shared" si="394"/>
        <v>AD</v>
      </c>
      <c r="F586" s="244" t="s">
        <v>125</v>
      </c>
      <c r="G586" s="245" t="s">
        <v>95</v>
      </c>
      <c r="H586" s="246" t="s">
        <v>96</v>
      </c>
      <c r="I586" s="246" t="s">
        <v>96</v>
      </c>
      <c r="J586" s="245" t="s">
        <v>1069</v>
      </c>
      <c r="K586" s="247" t="s">
        <v>376</v>
      </c>
      <c r="L586" s="245" t="s">
        <v>377</v>
      </c>
      <c r="M586" s="245"/>
      <c r="N586" s="248" t="s">
        <v>2952</v>
      </c>
      <c r="O586" s="246"/>
      <c r="P586" s="246" t="s">
        <v>96</v>
      </c>
      <c r="Q586" s="246"/>
      <c r="R586" s="246" t="s">
        <v>96</v>
      </c>
      <c r="S586" s="245" t="s">
        <v>97</v>
      </c>
      <c r="T586" s="246" t="s">
        <v>96</v>
      </c>
      <c r="U586" s="246" t="s">
        <v>1572</v>
      </c>
      <c r="V586" s="246" t="s">
        <v>6261</v>
      </c>
      <c r="W586" s="246" t="s">
        <v>6262</v>
      </c>
      <c r="X586" s="249" t="s">
        <v>1182</v>
      </c>
      <c r="Y586" s="249" t="s">
        <v>655</v>
      </c>
      <c r="Z586" s="249" t="s">
        <v>6263</v>
      </c>
      <c r="AA586" s="245"/>
      <c r="AB586" s="245" t="s">
        <v>3736</v>
      </c>
      <c r="AC586" s="245" t="s">
        <v>6264</v>
      </c>
      <c r="AD586" s="245" t="s">
        <v>5591</v>
      </c>
      <c r="AE586" s="249" t="s">
        <v>2342</v>
      </c>
      <c r="AF586" s="249" t="s">
        <v>3108</v>
      </c>
      <c r="AG586" s="249" t="s">
        <v>6265</v>
      </c>
      <c r="AH586" s="245"/>
      <c r="AI586" s="245" t="s">
        <v>3905</v>
      </c>
      <c r="AJ586" s="245" t="s">
        <v>6266</v>
      </c>
      <c r="AK586" s="245" t="s">
        <v>6267</v>
      </c>
      <c r="AL586" s="249" t="s">
        <v>1173</v>
      </c>
      <c r="AM586" s="249" t="s">
        <v>1173</v>
      </c>
      <c r="AN586" s="249" t="s">
        <v>6268</v>
      </c>
      <c r="AO586" s="245"/>
      <c r="AP586" s="245"/>
      <c r="AQ586" s="245"/>
      <c r="AR586" s="245"/>
      <c r="AS586" s="249"/>
      <c r="AT586" s="249"/>
      <c r="AU586" s="249"/>
      <c r="AV586" s="245"/>
      <c r="AW586" s="245"/>
      <c r="AX586" s="246">
        <v>13.42</v>
      </c>
      <c r="AY586" s="246">
        <v>22771</v>
      </c>
      <c r="AZ586" s="47">
        <f t="shared" si="336"/>
        <v>22771</v>
      </c>
      <c r="BA586" s="47" t="str">
        <f t="shared" si="337"/>
        <v>80 AD</v>
      </c>
      <c r="BB586" s="43">
        <f t="shared" si="368"/>
        <v>20</v>
      </c>
      <c r="BC586" s="43" t="str">
        <f t="shared" si="338"/>
        <v>06:19:31</v>
      </c>
      <c r="BD586" s="43">
        <f t="shared" si="339"/>
        <v>105</v>
      </c>
      <c r="BE586" s="48">
        <f t="shared" si="340"/>
        <v>-125.15</v>
      </c>
      <c r="BF586" s="49">
        <f t="shared" si="341"/>
        <v>84.899999910000005</v>
      </c>
      <c r="BG586" s="43" t="str">
        <f t="shared" si="342"/>
        <v>MARIA PAZ VARGAS</v>
      </c>
      <c r="BH586" s="43" t="str">
        <f t="shared" si="343"/>
        <v>MARIA PAZ VARGAS - TARTARA</v>
      </c>
      <c r="BI586" s="43" t="e">
        <f>VLOOKUP(BG586,Equipos!$A$2:$B$105,2,0)</f>
        <v>#N/A</v>
      </c>
      <c r="BJ586" s="43" t="str">
        <f t="shared" si="344"/>
        <v>04:14:22</v>
      </c>
      <c r="BK586" s="43" t="e">
        <f>VLOOKUP(BG586,'Base Jinetes FEI'!$M$5:$N$341,2,0)</f>
        <v>#N/A</v>
      </c>
      <c r="BL586" s="43" t="e">
        <f>VLOOKUP(BG586,'Base Jinetes FEI'!$M$5:$O$341,3,0)</f>
        <v>#N/A</v>
      </c>
      <c r="BN586" s="43">
        <f t="shared" si="345"/>
        <v>1</v>
      </c>
      <c r="BO586" s="43">
        <v>586</v>
      </c>
    </row>
    <row r="587" spans="1:67" ht="14.4" customHeight="1" x14ac:dyDescent="0.3">
      <c r="A587" s="43" t="s">
        <v>6650</v>
      </c>
      <c r="B587" s="43" t="str">
        <f t="shared" ref="B587:E587" si="395">B586</f>
        <v>NAC</v>
      </c>
      <c r="C587" s="43">
        <f t="shared" si="395"/>
        <v>80</v>
      </c>
      <c r="D587" s="43">
        <f t="shared" si="395"/>
        <v>84.9</v>
      </c>
      <c r="E587" s="43" t="str">
        <f t="shared" si="395"/>
        <v>AD</v>
      </c>
      <c r="F587" s="244" t="s">
        <v>128</v>
      </c>
      <c r="G587" s="245" t="s">
        <v>105</v>
      </c>
      <c r="H587" s="246" t="s">
        <v>96</v>
      </c>
      <c r="I587" s="246" t="s">
        <v>96</v>
      </c>
      <c r="J587" s="245" t="s">
        <v>182</v>
      </c>
      <c r="K587" s="247" t="s">
        <v>1500</v>
      </c>
      <c r="L587" s="245" t="s">
        <v>91</v>
      </c>
      <c r="M587" s="245"/>
      <c r="N587" s="248" t="s">
        <v>747</v>
      </c>
      <c r="O587" s="246"/>
      <c r="P587" s="246" t="s">
        <v>96</v>
      </c>
      <c r="Q587" s="246"/>
      <c r="R587" s="246" t="s">
        <v>96</v>
      </c>
      <c r="S587" s="245" t="s">
        <v>97</v>
      </c>
      <c r="T587" s="246" t="s">
        <v>96</v>
      </c>
      <c r="U587" s="246" t="s">
        <v>1572</v>
      </c>
      <c r="V587" s="246" t="s">
        <v>6269</v>
      </c>
      <c r="W587" s="246" t="s">
        <v>6270</v>
      </c>
      <c r="X587" s="249" t="s">
        <v>804</v>
      </c>
      <c r="Y587" s="249" t="s">
        <v>6271</v>
      </c>
      <c r="Z587" s="249" t="s">
        <v>6163</v>
      </c>
      <c r="AA587" s="245"/>
      <c r="AB587" s="245" t="s">
        <v>6272</v>
      </c>
      <c r="AC587" s="245" t="s">
        <v>6273</v>
      </c>
      <c r="AD587" s="245" t="s">
        <v>6274</v>
      </c>
      <c r="AE587" s="249" t="s">
        <v>5770</v>
      </c>
      <c r="AF587" s="249" t="s">
        <v>4939</v>
      </c>
      <c r="AG587" s="249" t="s">
        <v>6275</v>
      </c>
      <c r="AH587" s="245" t="s">
        <v>272</v>
      </c>
      <c r="AI587" s="245"/>
      <c r="AJ587" s="245"/>
      <c r="AK587" s="245"/>
      <c r="AL587" s="249"/>
      <c r="AM587" s="249"/>
      <c r="AN587" s="249"/>
      <c r="AO587" s="245"/>
      <c r="AP587" s="245"/>
      <c r="AQ587" s="245"/>
      <c r="AR587" s="245"/>
      <c r="AS587" s="249"/>
      <c r="AT587" s="249"/>
      <c r="AU587" s="249"/>
      <c r="AV587" s="245"/>
      <c r="AW587" s="245"/>
      <c r="AX587" s="246">
        <v>18.059999999999999</v>
      </c>
      <c r="AY587" s="246">
        <v>12995</v>
      </c>
      <c r="AZ587" s="47" t="str">
        <f t="shared" si="336"/>
        <v>NA</v>
      </c>
      <c r="BA587" s="47" t="str">
        <f t="shared" si="337"/>
        <v>80 AD</v>
      </c>
      <c r="BB587" s="43" t="str">
        <f t="shared" si="368"/>
        <v>NA</v>
      </c>
      <c r="BC587" s="43" t="str">
        <f t="shared" si="338"/>
        <v>NA</v>
      </c>
      <c r="BD587" s="43">
        <f t="shared" si="339"/>
        <v>0</v>
      </c>
      <c r="BE587" s="48" t="e">
        <f t="shared" si="340"/>
        <v>#VALUE!</v>
      </c>
      <c r="BF587" s="49">
        <f t="shared" si="341"/>
        <v>0</v>
      </c>
      <c r="BG587" s="43" t="str">
        <f t="shared" si="342"/>
        <v>RENATO  CERDA BARROS</v>
      </c>
      <c r="BH587" s="43" t="str">
        <f t="shared" si="343"/>
        <v>RENATO  CERDA BARROS - AYHINCO</v>
      </c>
      <c r="BI587" s="43" t="e">
        <f>VLOOKUP(BG587,Equipos!$A$2:$B$105,2,0)</f>
        <v>#N/A</v>
      </c>
      <c r="BJ587" s="43" t="str">
        <f t="shared" si="344"/>
        <v>04:14:22</v>
      </c>
      <c r="BK587" s="43" t="e">
        <f>VLOOKUP(BG587,'Base Jinetes FEI'!$M$5:$N$341,2,0)</f>
        <v>#N/A</v>
      </c>
      <c r="BL587" s="43" t="e">
        <f>VLOOKUP(BG587,'Base Jinetes FEI'!$M$5:$O$341,3,0)</f>
        <v>#N/A</v>
      </c>
      <c r="BN587" s="43">
        <f t="shared" si="345"/>
        <v>0</v>
      </c>
      <c r="BO587" s="43">
        <v>587</v>
      </c>
    </row>
    <row r="588" spans="1:67" ht="14.4" customHeight="1" x14ac:dyDescent="0.3">
      <c r="A588" s="43" t="s">
        <v>6650</v>
      </c>
      <c r="B588" s="43" t="str">
        <f t="shared" ref="B588:E588" si="396">B587</f>
        <v>NAC</v>
      </c>
      <c r="C588" s="43">
        <f t="shared" si="396"/>
        <v>80</v>
      </c>
      <c r="D588" s="43">
        <f t="shared" si="396"/>
        <v>84.9</v>
      </c>
      <c r="E588" s="43" t="str">
        <f t="shared" si="396"/>
        <v>AD</v>
      </c>
      <c r="F588" s="244" t="s">
        <v>129</v>
      </c>
      <c r="G588" s="245" t="s">
        <v>105</v>
      </c>
      <c r="H588" s="246" t="s">
        <v>96</v>
      </c>
      <c r="I588" s="246" t="s">
        <v>96</v>
      </c>
      <c r="J588" s="245"/>
      <c r="K588" s="247" t="s">
        <v>6276</v>
      </c>
      <c r="L588" s="245" t="s">
        <v>6277</v>
      </c>
      <c r="M588" s="245"/>
      <c r="N588" s="248" t="s">
        <v>6278</v>
      </c>
      <c r="O588" s="246"/>
      <c r="P588" s="246" t="s">
        <v>96</v>
      </c>
      <c r="Q588" s="246"/>
      <c r="R588" s="246" t="s">
        <v>96</v>
      </c>
      <c r="S588" s="245" t="s">
        <v>97</v>
      </c>
      <c r="T588" s="246" t="s">
        <v>96</v>
      </c>
      <c r="U588" s="246" t="s">
        <v>1572</v>
      </c>
      <c r="V588" s="246" t="s">
        <v>6279</v>
      </c>
      <c r="W588" s="246" t="s">
        <v>6280</v>
      </c>
      <c r="X588" s="249" t="s">
        <v>491</v>
      </c>
      <c r="Y588" s="249" t="s">
        <v>1109</v>
      </c>
      <c r="Z588" s="249" t="s">
        <v>6281</v>
      </c>
      <c r="AA588" s="245" t="s">
        <v>266</v>
      </c>
      <c r="AB588" s="245"/>
      <c r="AC588" s="245"/>
      <c r="AD588" s="245"/>
      <c r="AE588" s="249"/>
      <c r="AF588" s="249"/>
      <c r="AG588" s="249"/>
      <c r="AH588" s="245"/>
      <c r="AI588" s="245"/>
      <c r="AJ588" s="245"/>
      <c r="AK588" s="245"/>
      <c r="AL588" s="249"/>
      <c r="AM588" s="249"/>
      <c r="AN588" s="249"/>
      <c r="AO588" s="245"/>
      <c r="AP588" s="245"/>
      <c r="AQ588" s="245"/>
      <c r="AR588" s="245"/>
      <c r="AS588" s="249"/>
      <c r="AT588" s="249"/>
      <c r="AU588" s="249"/>
      <c r="AV588" s="245"/>
      <c r="AW588" s="245"/>
      <c r="AX588" s="246">
        <v>18.86</v>
      </c>
      <c r="AY588" s="246">
        <v>6851</v>
      </c>
      <c r="AZ588" s="47" t="str">
        <f t="shared" si="336"/>
        <v>NA</v>
      </c>
      <c r="BA588" s="47" t="str">
        <f t="shared" si="337"/>
        <v>80 AD</v>
      </c>
      <c r="BB588" s="43" t="str">
        <f t="shared" si="368"/>
        <v>NA</v>
      </c>
      <c r="BC588" s="43" t="str">
        <f t="shared" si="338"/>
        <v>NA</v>
      </c>
      <c r="BD588" s="43">
        <f t="shared" si="339"/>
        <v>0</v>
      </c>
      <c r="BE588" s="48" t="e">
        <f t="shared" si="340"/>
        <v>#VALUE!</v>
      </c>
      <c r="BF588" s="49">
        <f t="shared" si="341"/>
        <v>0</v>
      </c>
      <c r="BG588" s="43" t="str">
        <f t="shared" si="342"/>
        <v>MEDARDO RAGA</v>
      </c>
      <c r="BH588" s="43" t="str">
        <f t="shared" si="343"/>
        <v>MEDARDO RAGA - KAMAL</v>
      </c>
      <c r="BI588" s="43" t="e">
        <f>VLOOKUP(BG588,Equipos!$A$2:$B$105,2,0)</f>
        <v>#N/A</v>
      </c>
      <c r="BJ588" s="43" t="str">
        <f t="shared" si="344"/>
        <v>04:14:22</v>
      </c>
      <c r="BK588" s="43" t="e">
        <f>VLOOKUP(BG588,'Base Jinetes FEI'!$M$5:$N$341,2,0)</f>
        <v>#N/A</v>
      </c>
      <c r="BL588" s="43" t="e">
        <f>VLOOKUP(BG588,'Base Jinetes FEI'!$M$5:$O$341,3,0)</f>
        <v>#N/A</v>
      </c>
      <c r="BN588" s="43">
        <f t="shared" si="345"/>
        <v>0</v>
      </c>
      <c r="BO588" s="43">
        <v>588</v>
      </c>
    </row>
    <row r="589" spans="1:67" ht="14.4" customHeight="1" x14ac:dyDescent="0.3">
      <c r="A589" s="43" t="s">
        <v>6650</v>
      </c>
      <c r="B589" s="43" t="str">
        <f t="shared" ref="B589:E589" si="397">B588</f>
        <v>NAC</v>
      </c>
      <c r="C589" s="43">
        <f t="shared" si="397"/>
        <v>80</v>
      </c>
      <c r="D589" s="43">
        <f t="shared" si="397"/>
        <v>84.9</v>
      </c>
      <c r="E589" s="43" t="str">
        <f t="shared" si="397"/>
        <v>AD</v>
      </c>
      <c r="F589" s="244" t="s">
        <v>98</v>
      </c>
      <c r="G589" s="245" t="s">
        <v>105</v>
      </c>
      <c r="H589" s="246" t="s">
        <v>96</v>
      </c>
      <c r="I589" s="246" t="s">
        <v>96</v>
      </c>
      <c r="J589" s="245"/>
      <c r="K589" s="247" t="s">
        <v>170</v>
      </c>
      <c r="L589" s="245" t="s">
        <v>1605</v>
      </c>
      <c r="M589" s="245"/>
      <c r="N589" s="248" t="s">
        <v>426</v>
      </c>
      <c r="O589" s="246"/>
      <c r="P589" s="246" t="s">
        <v>96</v>
      </c>
      <c r="Q589" s="246"/>
      <c r="R589" s="246" t="s">
        <v>96</v>
      </c>
      <c r="S589" s="245" t="s">
        <v>97</v>
      </c>
      <c r="T589" s="246" t="s">
        <v>96</v>
      </c>
      <c r="U589" s="246" t="s">
        <v>1572</v>
      </c>
      <c r="V589" s="246" t="s">
        <v>6282</v>
      </c>
      <c r="W589" s="246" t="s">
        <v>6283</v>
      </c>
      <c r="X589" s="249" t="s">
        <v>993</v>
      </c>
      <c r="Y589" s="249" t="s">
        <v>3822</v>
      </c>
      <c r="Z589" s="249" t="s">
        <v>6284</v>
      </c>
      <c r="AA589" s="245" t="s">
        <v>266</v>
      </c>
      <c r="AB589" s="245"/>
      <c r="AC589" s="245"/>
      <c r="AD589" s="245"/>
      <c r="AE589" s="249"/>
      <c r="AF589" s="249"/>
      <c r="AG589" s="249"/>
      <c r="AH589" s="245"/>
      <c r="AI589" s="245"/>
      <c r="AJ589" s="245"/>
      <c r="AK589" s="245"/>
      <c r="AL589" s="249"/>
      <c r="AM589" s="249"/>
      <c r="AN589" s="249"/>
      <c r="AO589" s="245"/>
      <c r="AP589" s="245"/>
      <c r="AQ589" s="245"/>
      <c r="AR589" s="245"/>
      <c r="AS589" s="249"/>
      <c r="AT589" s="249"/>
      <c r="AU589" s="249"/>
      <c r="AV589" s="245"/>
      <c r="AW589" s="245"/>
      <c r="AX589" s="246">
        <v>18.39</v>
      </c>
      <c r="AY589" s="246">
        <v>7029</v>
      </c>
      <c r="AZ589" s="47" t="str">
        <f t="shared" si="336"/>
        <v>NA</v>
      </c>
      <c r="BA589" s="47" t="str">
        <f t="shared" si="337"/>
        <v>80 AD</v>
      </c>
      <c r="BB589" s="43" t="str">
        <f t="shared" si="368"/>
        <v>NA</v>
      </c>
      <c r="BC589" s="43" t="str">
        <f t="shared" si="338"/>
        <v>NA</v>
      </c>
      <c r="BD589" s="43">
        <f t="shared" si="339"/>
        <v>0</v>
      </c>
      <c r="BE589" s="48" t="e">
        <f t="shared" si="340"/>
        <v>#VALUE!</v>
      </c>
      <c r="BF589" s="49">
        <f t="shared" si="341"/>
        <v>0</v>
      </c>
      <c r="BG589" s="43" t="str">
        <f t="shared" si="342"/>
        <v>MATIAS ALONSO ASCUY</v>
      </c>
      <c r="BH589" s="43" t="str">
        <f t="shared" si="343"/>
        <v>MATIAS ALONSO ASCUY - ARAMIS</v>
      </c>
      <c r="BI589" s="43" t="str">
        <f>VLOOKUP(BG589,Equipos!$A$2:$B$105,2,0)</f>
        <v>SANDEK 1</v>
      </c>
      <c r="BJ589" s="43" t="str">
        <f t="shared" si="344"/>
        <v>04:14:22</v>
      </c>
      <c r="BK589" s="43" t="e">
        <f>VLOOKUP(BG589,'Base Jinetes FEI'!$M$5:$N$341,2,0)</f>
        <v>#N/A</v>
      </c>
      <c r="BL589" s="43" t="e">
        <f>VLOOKUP(BG589,'Base Jinetes FEI'!$M$5:$O$341,3,0)</f>
        <v>#N/A</v>
      </c>
      <c r="BN589" s="43">
        <f t="shared" si="345"/>
        <v>0</v>
      </c>
      <c r="BO589" s="43">
        <v>589</v>
      </c>
    </row>
    <row r="590" spans="1:67" ht="14.4" customHeight="1" x14ac:dyDescent="0.3">
      <c r="A590" s="43" t="s">
        <v>6650</v>
      </c>
      <c r="B590" s="43" t="str">
        <f t="shared" ref="B590:E590" si="398">B589</f>
        <v>NAC</v>
      </c>
      <c r="C590" s="43">
        <f t="shared" si="398"/>
        <v>80</v>
      </c>
      <c r="D590" s="43">
        <f t="shared" si="398"/>
        <v>84.9</v>
      </c>
      <c r="E590" s="43" t="str">
        <f t="shared" si="398"/>
        <v>AD</v>
      </c>
      <c r="F590" s="244" t="s">
        <v>151</v>
      </c>
      <c r="G590" s="245" t="s">
        <v>105</v>
      </c>
      <c r="H590" s="246" t="s">
        <v>96</v>
      </c>
      <c r="I590" s="246" t="s">
        <v>96</v>
      </c>
      <c r="J590" s="245"/>
      <c r="K590" s="247" t="s">
        <v>920</v>
      </c>
      <c r="L590" s="245" t="s">
        <v>657</v>
      </c>
      <c r="M590" s="245"/>
      <c r="N590" s="248" t="s">
        <v>1165</v>
      </c>
      <c r="O590" s="246"/>
      <c r="P590" s="246" t="s">
        <v>96</v>
      </c>
      <c r="Q590" s="246"/>
      <c r="R590" s="246" t="s">
        <v>96</v>
      </c>
      <c r="S590" s="245" t="s">
        <v>97</v>
      </c>
      <c r="T590" s="246" t="s">
        <v>96</v>
      </c>
      <c r="U590" s="246" t="s">
        <v>1572</v>
      </c>
      <c r="V590" s="246" t="s">
        <v>6285</v>
      </c>
      <c r="W590" s="246" t="s">
        <v>6286</v>
      </c>
      <c r="X590" s="249" t="s">
        <v>601</v>
      </c>
      <c r="Y590" s="249" t="s">
        <v>930</v>
      </c>
      <c r="Z590" s="249" t="s">
        <v>6287</v>
      </c>
      <c r="AA590" s="245" t="s">
        <v>266</v>
      </c>
      <c r="AB590" s="245"/>
      <c r="AC590" s="245"/>
      <c r="AD590" s="245"/>
      <c r="AE590" s="249"/>
      <c r="AF590" s="249"/>
      <c r="AG590" s="249"/>
      <c r="AH590" s="245"/>
      <c r="AI590" s="245"/>
      <c r="AJ590" s="245"/>
      <c r="AK590" s="245"/>
      <c r="AL590" s="249"/>
      <c r="AM590" s="249"/>
      <c r="AN590" s="249"/>
      <c r="AO590" s="245"/>
      <c r="AP590" s="245"/>
      <c r="AQ590" s="245"/>
      <c r="AR590" s="245"/>
      <c r="AS590" s="249"/>
      <c r="AT590" s="249"/>
      <c r="AU590" s="249"/>
      <c r="AV590" s="245"/>
      <c r="AW590" s="245"/>
      <c r="AX590" s="246">
        <v>17.72</v>
      </c>
      <c r="AY590" s="246">
        <v>7295</v>
      </c>
      <c r="AZ590" s="47" t="str">
        <f t="shared" si="336"/>
        <v>NA</v>
      </c>
      <c r="BA590" s="47" t="str">
        <f t="shared" si="337"/>
        <v>80 AD</v>
      </c>
      <c r="BB590" s="43" t="str">
        <f t="shared" si="368"/>
        <v>NA</v>
      </c>
      <c r="BC590" s="43" t="str">
        <f t="shared" si="338"/>
        <v>NA</v>
      </c>
      <c r="BD590" s="43">
        <f t="shared" si="339"/>
        <v>0</v>
      </c>
      <c r="BE590" s="48" t="e">
        <f t="shared" si="340"/>
        <v>#VALUE!</v>
      </c>
      <c r="BF590" s="49">
        <f t="shared" si="341"/>
        <v>0</v>
      </c>
      <c r="BG590" s="43" t="str">
        <f t="shared" si="342"/>
        <v>JUAN GOMEZ</v>
      </c>
      <c r="BH590" s="43" t="str">
        <f t="shared" si="343"/>
        <v>JUAN GOMEZ - COCO</v>
      </c>
      <c r="BI590" s="43" t="str">
        <f>VLOOKUP(BG590,Equipos!$A$2:$B$105,2,0)</f>
        <v>SANDEK 2</v>
      </c>
      <c r="BJ590" s="43" t="str">
        <f t="shared" si="344"/>
        <v>04:14:22</v>
      </c>
      <c r="BK590" s="43" t="e">
        <f>VLOOKUP(BG590,'Base Jinetes FEI'!$M$5:$N$341,2,0)</f>
        <v>#N/A</v>
      </c>
      <c r="BL590" s="43" t="e">
        <f>VLOOKUP(BG590,'Base Jinetes FEI'!$M$5:$O$341,3,0)</f>
        <v>#N/A</v>
      </c>
      <c r="BN590" s="43">
        <f t="shared" si="345"/>
        <v>0</v>
      </c>
      <c r="BO590" s="43">
        <v>590</v>
      </c>
    </row>
    <row r="591" spans="1:67" ht="14.4" customHeight="1" x14ac:dyDescent="0.3">
      <c r="A591" s="43" t="s">
        <v>6650</v>
      </c>
      <c r="B591" s="43" t="str">
        <f t="shared" ref="B591:E591" si="399">B590</f>
        <v>NAC</v>
      </c>
      <c r="C591" s="43">
        <f t="shared" si="399"/>
        <v>80</v>
      </c>
      <c r="D591" s="43">
        <f t="shared" si="399"/>
        <v>84.9</v>
      </c>
      <c r="E591" s="43" t="str">
        <f t="shared" si="399"/>
        <v>AD</v>
      </c>
      <c r="F591" s="244" t="s">
        <v>152</v>
      </c>
      <c r="G591" s="245" t="s">
        <v>105</v>
      </c>
      <c r="H591" s="246" t="s">
        <v>96</v>
      </c>
      <c r="I591" s="246" t="s">
        <v>96</v>
      </c>
      <c r="J591" s="245"/>
      <c r="K591" s="247" t="s">
        <v>638</v>
      </c>
      <c r="L591" s="245" t="s">
        <v>639</v>
      </c>
      <c r="M591" s="245"/>
      <c r="N591" s="248" t="s">
        <v>1030</v>
      </c>
      <c r="O591" s="246"/>
      <c r="P591" s="246" t="s">
        <v>96</v>
      </c>
      <c r="Q591" s="246"/>
      <c r="R591" s="246" t="s">
        <v>96</v>
      </c>
      <c r="S591" s="245" t="s">
        <v>97</v>
      </c>
      <c r="T591" s="246" t="s">
        <v>96</v>
      </c>
      <c r="U591" s="246" t="s">
        <v>1572</v>
      </c>
      <c r="V591" s="246" t="s">
        <v>6288</v>
      </c>
      <c r="W591" s="246" t="s">
        <v>6289</v>
      </c>
      <c r="X591" s="249" t="s">
        <v>298</v>
      </c>
      <c r="Y591" s="249" t="s">
        <v>6037</v>
      </c>
      <c r="Z591" s="249" t="s">
        <v>2266</v>
      </c>
      <c r="AA591" s="245" t="s">
        <v>266</v>
      </c>
      <c r="AB591" s="245"/>
      <c r="AC591" s="245"/>
      <c r="AD591" s="245"/>
      <c r="AE591" s="249"/>
      <c r="AF591" s="249"/>
      <c r="AG591" s="249"/>
      <c r="AH591" s="245"/>
      <c r="AI591" s="245"/>
      <c r="AJ591" s="245"/>
      <c r="AK591" s="245"/>
      <c r="AL591" s="249"/>
      <c r="AM591" s="249"/>
      <c r="AN591" s="249"/>
      <c r="AO591" s="245"/>
      <c r="AP591" s="245"/>
      <c r="AQ591" s="245"/>
      <c r="AR591" s="245"/>
      <c r="AS591" s="249"/>
      <c r="AT591" s="249"/>
      <c r="AU591" s="249"/>
      <c r="AV591" s="245"/>
      <c r="AW591" s="245"/>
      <c r="AX591" s="246">
        <v>17.14</v>
      </c>
      <c r="AY591" s="246">
        <v>7538</v>
      </c>
      <c r="AZ591" s="47" t="str">
        <f t="shared" si="336"/>
        <v>NA</v>
      </c>
      <c r="BA591" s="47" t="str">
        <f t="shared" si="337"/>
        <v>80 AD</v>
      </c>
      <c r="BB591" s="43" t="str">
        <f t="shared" si="368"/>
        <v>NA</v>
      </c>
      <c r="BC591" s="43" t="str">
        <f t="shared" si="338"/>
        <v>NA</v>
      </c>
      <c r="BD591" s="43">
        <f t="shared" si="339"/>
        <v>0</v>
      </c>
      <c r="BE591" s="48" t="e">
        <f t="shared" si="340"/>
        <v>#VALUE!</v>
      </c>
      <c r="BF591" s="49">
        <f t="shared" si="341"/>
        <v>0</v>
      </c>
      <c r="BG591" s="43" t="str">
        <f t="shared" si="342"/>
        <v>SEBASTIAN IRRIBARRA CONA</v>
      </c>
      <c r="BH591" s="43" t="str">
        <f t="shared" si="343"/>
        <v>SEBASTIAN IRRIBARRA CONA - RB URRACA</v>
      </c>
      <c r="BI591" s="43" t="e">
        <f>VLOOKUP(BG591,Equipos!$A$2:$B$105,2,0)</f>
        <v>#N/A</v>
      </c>
      <c r="BJ591" s="43" t="str">
        <f t="shared" si="344"/>
        <v>04:14:22</v>
      </c>
      <c r="BK591" s="43" t="e">
        <f>VLOOKUP(BG591,'Base Jinetes FEI'!$M$5:$N$341,2,0)</f>
        <v>#N/A</v>
      </c>
      <c r="BL591" s="43" t="e">
        <f>VLOOKUP(BG591,'Base Jinetes FEI'!$M$5:$O$341,3,0)</f>
        <v>#N/A</v>
      </c>
      <c r="BN591" s="43">
        <f t="shared" si="345"/>
        <v>0</v>
      </c>
      <c r="BO591" s="43">
        <v>591</v>
      </c>
    </row>
    <row r="592" spans="1:67" ht="14.4" customHeight="1" x14ac:dyDescent="0.3">
      <c r="A592" s="43" t="s">
        <v>6650</v>
      </c>
      <c r="B592" s="43" t="str">
        <f t="shared" ref="B592:E592" si="400">B591</f>
        <v>NAC</v>
      </c>
      <c r="C592" s="43">
        <f t="shared" si="400"/>
        <v>80</v>
      </c>
      <c r="D592" s="43">
        <f t="shared" si="400"/>
        <v>84.9</v>
      </c>
      <c r="E592" s="43" t="str">
        <f t="shared" si="400"/>
        <v>AD</v>
      </c>
      <c r="F592" s="244" t="s">
        <v>153</v>
      </c>
      <c r="G592" s="245" t="s">
        <v>105</v>
      </c>
      <c r="H592" s="246" t="s">
        <v>96</v>
      </c>
      <c r="I592" s="246" t="s">
        <v>96</v>
      </c>
      <c r="J592" s="245"/>
      <c r="K592" s="247" t="s">
        <v>6290</v>
      </c>
      <c r="L592" s="245" t="s">
        <v>6291</v>
      </c>
      <c r="M592" s="245" t="s">
        <v>348</v>
      </c>
      <c r="N592" s="248" t="s">
        <v>349</v>
      </c>
      <c r="O592" s="246"/>
      <c r="P592" s="246" t="s">
        <v>96</v>
      </c>
      <c r="Q592" s="246"/>
      <c r="R592" s="246" t="s">
        <v>96</v>
      </c>
      <c r="S592" s="245" t="s">
        <v>97</v>
      </c>
      <c r="T592" s="246" t="s">
        <v>96</v>
      </c>
      <c r="U592" s="246" t="s">
        <v>1572</v>
      </c>
      <c r="V592" s="246" t="s">
        <v>6292</v>
      </c>
      <c r="W592" s="246" t="s">
        <v>6293</v>
      </c>
      <c r="X592" s="249" t="s">
        <v>5338</v>
      </c>
      <c r="Y592" s="249" t="s">
        <v>187</v>
      </c>
      <c r="Z592" s="249" t="s">
        <v>6294</v>
      </c>
      <c r="AA592" s="245" t="s">
        <v>163</v>
      </c>
      <c r="AB592" s="245"/>
      <c r="AC592" s="245"/>
      <c r="AD592" s="245"/>
      <c r="AE592" s="249"/>
      <c r="AF592" s="249"/>
      <c r="AG592" s="249"/>
      <c r="AH592" s="245"/>
      <c r="AI592" s="245"/>
      <c r="AJ592" s="245"/>
      <c r="AK592" s="245"/>
      <c r="AL592" s="249"/>
      <c r="AM592" s="249"/>
      <c r="AN592" s="249"/>
      <c r="AO592" s="245"/>
      <c r="AP592" s="245"/>
      <c r="AQ592" s="245"/>
      <c r="AR592" s="245"/>
      <c r="AS592" s="249"/>
      <c r="AT592" s="249"/>
      <c r="AU592" s="249"/>
      <c r="AV592" s="245"/>
      <c r="AW592" s="245"/>
      <c r="AX592" s="246">
        <v>12.44</v>
      </c>
      <c r="AY592" s="246">
        <v>10389</v>
      </c>
      <c r="AZ592" s="47" t="str">
        <f t="shared" si="336"/>
        <v>NA</v>
      </c>
      <c r="BA592" s="47" t="str">
        <f t="shared" si="337"/>
        <v>80 AD</v>
      </c>
      <c r="BB592" s="43" t="str">
        <f t="shared" si="368"/>
        <v>NA</v>
      </c>
      <c r="BC592" s="43" t="str">
        <f t="shared" si="338"/>
        <v>NA</v>
      </c>
      <c r="BD592" s="43">
        <f t="shared" si="339"/>
        <v>0</v>
      </c>
      <c r="BE592" s="48" t="e">
        <f t="shared" si="340"/>
        <v>#VALUE!</v>
      </c>
      <c r="BF592" s="49">
        <f t="shared" si="341"/>
        <v>0</v>
      </c>
      <c r="BG592" s="43" t="str">
        <f t="shared" si="342"/>
        <v>MARISOL SUAREZ</v>
      </c>
      <c r="BH592" s="43" t="str">
        <f t="shared" si="343"/>
        <v>MARISOL SUAREZ - CANTINERO</v>
      </c>
      <c r="BI592" s="43" t="e">
        <f>VLOOKUP(BG592,Equipos!$A$2:$B$105,2,0)</f>
        <v>#N/A</v>
      </c>
      <c r="BJ592" s="43" t="str">
        <f t="shared" si="344"/>
        <v>04:14:22</v>
      </c>
      <c r="BK592" s="43" t="e">
        <f>VLOOKUP(BG592,'Base Jinetes FEI'!$M$5:$N$341,2,0)</f>
        <v>#N/A</v>
      </c>
      <c r="BL592" s="43" t="e">
        <f>VLOOKUP(BG592,'Base Jinetes FEI'!$M$5:$O$341,3,0)</f>
        <v>#N/A</v>
      </c>
      <c r="BN592" s="43">
        <f t="shared" si="345"/>
        <v>0</v>
      </c>
      <c r="BO592" s="43">
        <v>592</v>
      </c>
    </row>
    <row r="593" spans="1:67" ht="14.4" customHeight="1" x14ac:dyDescent="0.3">
      <c r="A593" s="43" t="s">
        <v>6650</v>
      </c>
      <c r="B593" s="43" t="str">
        <f t="shared" ref="B593:E593" si="401">B592</f>
        <v>NAC</v>
      </c>
      <c r="C593" s="43">
        <f t="shared" si="401"/>
        <v>80</v>
      </c>
      <c r="D593" s="43">
        <f t="shared" si="401"/>
        <v>84.9</v>
      </c>
      <c r="E593" s="43" t="str">
        <f t="shared" si="401"/>
        <v>AD</v>
      </c>
      <c r="F593" s="244" t="s">
        <v>108</v>
      </c>
      <c r="G593" s="245" t="s">
        <v>105</v>
      </c>
      <c r="H593" s="246" t="s">
        <v>96</v>
      </c>
      <c r="I593" s="246" t="s">
        <v>96</v>
      </c>
      <c r="J593" s="245" t="s">
        <v>1937</v>
      </c>
      <c r="K593" s="247" t="s">
        <v>1938</v>
      </c>
      <c r="L593" s="245" t="s">
        <v>1939</v>
      </c>
      <c r="M593" s="245"/>
      <c r="N593" s="248" t="s">
        <v>1940</v>
      </c>
      <c r="O593" s="246"/>
      <c r="P593" s="246" t="s">
        <v>96</v>
      </c>
      <c r="Q593" s="246"/>
      <c r="R593" s="246" t="s">
        <v>96</v>
      </c>
      <c r="S593" s="245" t="s">
        <v>97</v>
      </c>
      <c r="T593" s="246" t="s">
        <v>96</v>
      </c>
      <c r="U593" s="246" t="s">
        <v>1572</v>
      </c>
      <c r="V593" s="246" t="s">
        <v>96</v>
      </c>
      <c r="W593" s="246" t="s">
        <v>96</v>
      </c>
      <c r="X593" s="249" t="s">
        <v>96</v>
      </c>
      <c r="Y593" s="249" t="s">
        <v>96</v>
      </c>
      <c r="Z593" s="249" t="s">
        <v>96</v>
      </c>
      <c r="AA593" s="245" t="s">
        <v>163</v>
      </c>
      <c r="AB593" s="245"/>
      <c r="AC593" s="245"/>
      <c r="AD593" s="245"/>
      <c r="AE593" s="249"/>
      <c r="AF593" s="249"/>
      <c r="AG593" s="249"/>
      <c r="AH593" s="245"/>
      <c r="AI593" s="245"/>
      <c r="AJ593" s="245"/>
      <c r="AK593" s="245"/>
      <c r="AL593" s="249"/>
      <c r="AM593" s="249"/>
      <c r="AN593" s="249"/>
      <c r="AO593" s="245"/>
      <c r="AP593" s="245"/>
      <c r="AQ593" s="245"/>
      <c r="AR593" s="245"/>
      <c r="AS593" s="249"/>
      <c r="AT593" s="249"/>
      <c r="AU593" s="249"/>
      <c r="AV593" s="245"/>
      <c r="AW593" s="245"/>
      <c r="AX593" s="246"/>
      <c r="AY593" s="246"/>
      <c r="AZ593" s="47" t="str">
        <f t="shared" si="336"/>
        <v>NA</v>
      </c>
      <c r="BA593" s="47" t="str">
        <f t="shared" si="337"/>
        <v>80 AD</v>
      </c>
      <c r="BB593" s="43" t="str">
        <f t="shared" si="368"/>
        <v>NA</v>
      </c>
      <c r="BC593" s="43" t="str">
        <f t="shared" si="338"/>
        <v>NA</v>
      </c>
      <c r="BD593" s="43">
        <f t="shared" si="339"/>
        <v>0</v>
      </c>
      <c r="BE593" s="48" t="e">
        <f t="shared" si="340"/>
        <v>#VALUE!</v>
      </c>
      <c r="BF593" s="49">
        <f t="shared" si="341"/>
        <v>0</v>
      </c>
      <c r="BG593" s="43" t="str">
        <f t="shared" si="342"/>
        <v>JOSE ANTONIO  VICENTE OLIVARI</v>
      </c>
      <c r="BH593" s="43" t="str">
        <f t="shared" si="343"/>
        <v>JOSE ANTONIO  VICENTE OLIVARI - GARSIK</v>
      </c>
      <c r="BI593" s="43" t="e">
        <f>VLOOKUP(BG593,Equipos!$A$2:$B$105,2,0)</f>
        <v>#N/A</v>
      </c>
      <c r="BJ593" s="43" t="str">
        <f t="shared" si="344"/>
        <v>04:14:22</v>
      </c>
      <c r="BK593" s="43" t="e">
        <f>VLOOKUP(BG593,'Base Jinetes FEI'!$M$5:$N$341,2,0)</f>
        <v>#N/A</v>
      </c>
      <c r="BL593" s="43" t="e">
        <f>VLOOKUP(BG593,'Base Jinetes FEI'!$M$5:$O$341,3,0)</f>
        <v>#N/A</v>
      </c>
      <c r="BN593" s="43">
        <f t="shared" si="345"/>
        <v>0</v>
      </c>
      <c r="BO593" s="43">
        <v>593</v>
      </c>
    </row>
    <row r="594" spans="1:67" ht="14.4" customHeight="1" x14ac:dyDescent="0.3">
      <c r="A594" s="43" t="s">
        <v>6650</v>
      </c>
      <c r="B594" s="43" t="str">
        <f t="shared" ref="B594:E594" si="402">B593</f>
        <v>NAC</v>
      </c>
      <c r="C594" s="43">
        <f t="shared" si="402"/>
        <v>80</v>
      </c>
      <c r="D594" s="43">
        <f t="shared" si="402"/>
        <v>84.9</v>
      </c>
      <c r="E594" s="43" t="str">
        <f t="shared" si="402"/>
        <v>AD</v>
      </c>
      <c r="F594" s="244" t="s">
        <v>154</v>
      </c>
      <c r="G594" s="245" t="s">
        <v>105</v>
      </c>
      <c r="H594" s="246" t="s">
        <v>96</v>
      </c>
      <c r="I594" s="246" t="s">
        <v>96</v>
      </c>
      <c r="J594" s="245"/>
      <c r="K594" s="247" t="s">
        <v>140</v>
      </c>
      <c r="L594" s="245" t="s">
        <v>1952</v>
      </c>
      <c r="M594" s="245"/>
      <c r="N594" s="248" t="s">
        <v>1953</v>
      </c>
      <c r="O594" s="246"/>
      <c r="P594" s="246" t="s">
        <v>96</v>
      </c>
      <c r="Q594" s="246"/>
      <c r="R594" s="246" t="s">
        <v>96</v>
      </c>
      <c r="S594" s="245" t="s">
        <v>97</v>
      </c>
      <c r="T594" s="246" t="s">
        <v>96</v>
      </c>
      <c r="U594" s="246" t="s">
        <v>1572</v>
      </c>
      <c r="V594" s="246" t="s">
        <v>96</v>
      </c>
      <c r="W594" s="246" t="s">
        <v>96</v>
      </c>
      <c r="X594" s="249" t="s">
        <v>96</v>
      </c>
      <c r="Y594" s="249" t="s">
        <v>96</v>
      </c>
      <c r="Z594" s="249" t="s">
        <v>96</v>
      </c>
      <c r="AA594" s="245" t="s">
        <v>5848</v>
      </c>
      <c r="AB594" s="245"/>
      <c r="AC594" s="245"/>
      <c r="AD594" s="245"/>
      <c r="AE594" s="249"/>
      <c r="AF594" s="249"/>
      <c r="AG594" s="249"/>
      <c r="AH594" s="245"/>
      <c r="AI594" s="245"/>
      <c r="AJ594" s="245"/>
      <c r="AK594" s="245"/>
      <c r="AL594" s="249"/>
      <c r="AM594" s="249"/>
      <c r="AN594" s="249"/>
      <c r="AO594" s="245"/>
      <c r="AP594" s="245"/>
      <c r="AQ594" s="245"/>
      <c r="AR594" s="245"/>
      <c r="AS594" s="249"/>
      <c r="AT594" s="249"/>
      <c r="AU594" s="249"/>
      <c r="AV594" s="245"/>
      <c r="AW594" s="245"/>
      <c r="AX594" s="246"/>
      <c r="AY594" s="246"/>
      <c r="AZ594" s="47" t="str">
        <f t="shared" si="336"/>
        <v>NA</v>
      </c>
      <c r="BA594" s="47" t="str">
        <f t="shared" si="337"/>
        <v>80 AD</v>
      </c>
      <c r="BB594" s="43" t="str">
        <f t="shared" si="368"/>
        <v>NA</v>
      </c>
      <c r="BC594" s="43" t="str">
        <f t="shared" si="338"/>
        <v>NA</v>
      </c>
      <c r="BD594" s="43">
        <f t="shared" si="339"/>
        <v>0</v>
      </c>
      <c r="BE594" s="48" t="e">
        <f t="shared" si="340"/>
        <v>#VALUE!</v>
      </c>
      <c r="BF594" s="49">
        <f t="shared" si="341"/>
        <v>0</v>
      </c>
      <c r="BG594" s="43" t="str">
        <f t="shared" si="342"/>
        <v>MACARENA ZERBI</v>
      </c>
      <c r="BH594" s="43" t="str">
        <f t="shared" si="343"/>
        <v>MACARENA ZERBI - ZALEM</v>
      </c>
      <c r="BI594" s="43" t="e">
        <f>VLOOKUP(BG594,Equipos!$A$2:$B$105,2,0)</f>
        <v>#N/A</v>
      </c>
      <c r="BJ594" s="43" t="str">
        <f t="shared" si="344"/>
        <v>04:14:22</v>
      </c>
      <c r="BK594" s="43" t="e">
        <f>VLOOKUP(BG594,'Base Jinetes FEI'!$M$5:$N$341,2,0)</f>
        <v>#N/A</v>
      </c>
      <c r="BL594" s="43" t="e">
        <f>VLOOKUP(BG594,'Base Jinetes FEI'!$M$5:$O$341,3,0)</f>
        <v>#N/A</v>
      </c>
      <c r="BN594" s="43">
        <f t="shared" si="345"/>
        <v>0</v>
      </c>
      <c r="BO594" s="43">
        <v>594</v>
      </c>
    </row>
    <row r="595" spans="1:67" ht="14.4" customHeight="1" x14ac:dyDescent="0.3">
      <c r="A595" s="43" t="s">
        <v>6650</v>
      </c>
      <c r="B595" s="43" t="str">
        <f t="shared" ref="B595:E595" si="403">B594</f>
        <v>NAC</v>
      </c>
      <c r="C595" s="43">
        <f t="shared" si="403"/>
        <v>80</v>
      </c>
      <c r="D595" s="43">
        <f t="shared" si="403"/>
        <v>84.9</v>
      </c>
      <c r="E595" s="43" t="str">
        <f t="shared" si="403"/>
        <v>AD</v>
      </c>
      <c r="F595" s="244" t="s">
        <v>155</v>
      </c>
      <c r="G595" s="245" t="s">
        <v>105</v>
      </c>
      <c r="H595" s="246" t="s">
        <v>96</v>
      </c>
      <c r="I595" s="246" t="s">
        <v>96</v>
      </c>
      <c r="J595" s="245" t="s">
        <v>6295</v>
      </c>
      <c r="K595" s="247" t="s">
        <v>6296</v>
      </c>
      <c r="L595" s="245" t="s">
        <v>6297</v>
      </c>
      <c r="M595" s="245"/>
      <c r="N595" s="248" t="s">
        <v>6298</v>
      </c>
      <c r="O595" s="246"/>
      <c r="P595" s="246" t="s">
        <v>96</v>
      </c>
      <c r="Q595" s="246"/>
      <c r="R595" s="246" t="s">
        <v>96</v>
      </c>
      <c r="S595" s="245" t="s">
        <v>97</v>
      </c>
      <c r="T595" s="246" t="s">
        <v>96</v>
      </c>
      <c r="U595" s="246" t="s">
        <v>1572</v>
      </c>
      <c r="V595" s="246" t="s">
        <v>96</v>
      </c>
      <c r="W595" s="246" t="s">
        <v>96</v>
      </c>
      <c r="X595" s="249" t="s">
        <v>96</v>
      </c>
      <c r="Y595" s="249" t="s">
        <v>96</v>
      </c>
      <c r="Z595" s="249" t="s">
        <v>96</v>
      </c>
      <c r="AA595" s="245" t="s">
        <v>5848</v>
      </c>
      <c r="AB595" s="245"/>
      <c r="AC595" s="245"/>
      <c r="AD595" s="245"/>
      <c r="AE595" s="249"/>
      <c r="AF595" s="249"/>
      <c r="AG595" s="249"/>
      <c r="AH595" s="245"/>
      <c r="AI595" s="245"/>
      <c r="AJ595" s="245"/>
      <c r="AK595" s="245"/>
      <c r="AL595" s="249"/>
      <c r="AM595" s="249"/>
      <c r="AN595" s="249"/>
      <c r="AO595" s="245"/>
      <c r="AP595" s="245"/>
      <c r="AQ595" s="245"/>
      <c r="AR595" s="245"/>
      <c r="AS595" s="249"/>
      <c r="AT595" s="249"/>
      <c r="AU595" s="249"/>
      <c r="AV595" s="245"/>
      <c r="AW595" s="245"/>
      <c r="AX595" s="246"/>
      <c r="AY595" s="246"/>
      <c r="AZ595" s="47" t="str">
        <f t="shared" si="336"/>
        <v>NA</v>
      </c>
      <c r="BA595" s="47" t="str">
        <f t="shared" si="337"/>
        <v>80 AD</v>
      </c>
      <c r="BB595" s="43" t="str">
        <f t="shared" si="368"/>
        <v>NA</v>
      </c>
      <c r="BC595" s="43" t="str">
        <f t="shared" si="338"/>
        <v>NA</v>
      </c>
      <c r="BD595" s="43">
        <f t="shared" si="339"/>
        <v>0</v>
      </c>
      <c r="BE595" s="48" t="e">
        <f t="shared" si="340"/>
        <v>#VALUE!</v>
      </c>
      <c r="BF595" s="49">
        <f t="shared" si="341"/>
        <v>0</v>
      </c>
      <c r="BG595" s="43" t="str">
        <f t="shared" si="342"/>
        <v>JUAN IGNACIO CARDONE PALACIOS</v>
      </c>
      <c r="BH595" s="43" t="str">
        <f t="shared" si="343"/>
        <v>JUAN IGNACIO CARDONE PALACIOS - MUSKARI</v>
      </c>
      <c r="BI595" s="43" t="e">
        <f>VLOOKUP(BG595,Equipos!$A$2:$B$105,2,0)</f>
        <v>#N/A</v>
      </c>
      <c r="BJ595" s="43" t="str">
        <f t="shared" si="344"/>
        <v>04:14:22</v>
      </c>
      <c r="BK595" s="43" t="e">
        <f>VLOOKUP(BG595,'Base Jinetes FEI'!$M$5:$N$341,2,0)</f>
        <v>#N/A</v>
      </c>
      <c r="BL595" s="43" t="e">
        <f>VLOOKUP(BG595,'Base Jinetes FEI'!$M$5:$O$341,3,0)</f>
        <v>#N/A</v>
      </c>
      <c r="BN595" s="43">
        <f t="shared" si="345"/>
        <v>0</v>
      </c>
      <c r="BO595" s="43">
        <v>595</v>
      </c>
    </row>
    <row r="596" spans="1:67" ht="14.4" customHeight="1" x14ac:dyDescent="0.3">
      <c r="A596" s="43" t="s">
        <v>6650</v>
      </c>
      <c r="B596" s="43" t="str">
        <f t="shared" ref="B596:D596" si="404">B595</f>
        <v>NAC</v>
      </c>
      <c r="C596" s="43">
        <f t="shared" si="404"/>
        <v>80</v>
      </c>
      <c r="D596" s="43">
        <f t="shared" si="404"/>
        <v>84.9</v>
      </c>
      <c r="E596" s="43" t="s">
        <v>52</v>
      </c>
      <c r="F596" s="251" t="s">
        <v>106</v>
      </c>
      <c r="G596" s="252" t="s">
        <v>95</v>
      </c>
      <c r="H596" s="253" t="s">
        <v>96</v>
      </c>
      <c r="I596" s="253" t="s">
        <v>96</v>
      </c>
      <c r="J596" s="252"/>
      <c r="K596" s="254" t="s">
        <v>1798</v>
      </c>
      <c r="L596" s="252" t="s">
        <v>161</v>
      </c>
      <c r="M596" s="252"/>
      <c r="N596" s="255" t="s">
        <v>63</v>
      </c>
      <c r="O596" s="253"/>
      <c r="P596" s="253" t="s">
        <v>96</v>
      </c>
      <c r="Q596" s="253"/>
      <c r="R596" s="253" t="s">
        <v>96</v>
      </c>
      <c r="S596" s="252" t="s">
        <v>97</v>
      </c>
      <c r="T596" s="253" t="s">
        <v>96</v>
      </c>
      <c r="U596" s="253" t="s">
        <v>1773</v>
      </c>
      <c r="V596" s="253" t="s">
        <v>6299</v>
      </c>
      <c r="W596" s="253" t="s">
        <v>6300</v>
      </c>
      <c r="X596" s="256" t="s">
        <v>3664</v>
      </c>
      <c r="Y596" s="256" t="s">
        <v>635</v>
      </c>
      <c r="Z596" s="256" t="s">
        <v>6301</v>
      </c>
      <c r="AA596" s="252"/>
      <c r="AB596" s="252" t="s">
        <v>6302</v>
      </c>
      <c r="AC596" s="252" t="s">
        <v>6303</v>
      </c>
      <c r="AD596" s="252" t="s">
        <v>6304</v>
      </c>
      <c r="AE596" s="256" t="s">
        <v>3630</v>
      </c>
      <c r="AF596" s="256" t="s">
        <v>825</v>
      </c>
      <c r="AG596" s="256" t="s">
        <v>6305</v>
      </c>
      <c r="AH596" s="252"/>
      <c r="AI596" s="252" t="s">
        <v>6306</v>
      </c>
      <c r="AJ596" s="252" t="s">
        <v>6307</v>
      </c>
      <c r="AK596" s="252" t="s">
        <v>6308</v>
      </c>
      <c r="AL596" s="256" t="s">
        <v>1300</v>
      </c>
      <c r="AM596" s="256" t="s">
        <v>1300</v>
      </c>
      <c r="AN596" s="256" t="s">
        <v>6309</v>
      </c>
      <c r="AO596" s="252"/>
      <c r="AP596" s="252"/>
      <c r="AQ596" s="252"/>
      <c r="AR596" s="252"/>
      <c r="AS596" s="256"/>
      <c r="AT596" s="256"/>
      <c r="AU596" s="256"/>
      <c r="AV596" s="252"/>
      <c r="AW596" s="252"/>
      <c r="AX596" s="253">
        <v>16.66</v>
      </c>
      <c r="AY596" s="253">
        <v>18341</v>
      </c>
      <c r="AZ596" s="47">
        <f t="shared" si="336"/>
        <v>18341</v>
      </c>
      <c r="BA596" s="47" t="str">
        <f t="shared" si="337"/>
        <v>80 YR</v>
      </c>
      <c r="BB596" s="43">
        <f t="shared" si="368"/>
        <v>9</v>
      </c>
      <c r="BC596" s="43" t="str">
        <f t="shared" si="338"/>
        <v>05:05:41</v>
      </c>
      <c r="BD596" s="43">
        <f t="shared" si="339"/>
        <v>160</v>
      </c>
      <c r="BE596" s="48">
        <f t="shared" si="340"/>
        <v>-51.31666666666667</v>
      </c>
      <c r="BF596" s="49">
        <f t="shared" si="341"/>
        <v>193.58333333333334</v>
      </c>
      <c r="BG596" s="43" t="str">
        <f t="shared" si="342"/>
        <v>AMELIA  LARRAIN</v>
      </c>
      <c r="BH596" s="43" t="str">
        <f t="shared" si="343"/>
        <v>AMELIA  LARRAIN - HF WAFIQ</v>
      </c>
      <c r="BI596" s="43" t="str">
        <f>VLOOKUP(BG596,Equipos!$A$2:$B$105,2,0)</f>
        <v>EL QUILLAY</v>
      </c>
      <c r="BJ596" s="43" t="str">
        <f t="shared" si="344"/>
        <v>04:14:22</v>
      </c>
      <c r="BK596" s="43" t="e">
        <f>VLOOKUP(BG596,'Base Jinetes FEI'!$M$5:$N$341,2,0)</f>
        <v>#N/A</v>
      </c>
      <c r="BL596" s="43" t="e">
        <f>VLOOKUP(BG596,'Base Jinetes FEI'!$M$5:$O$341,3,0)</f>
        <v>#N/A</v>
      </c>
      <c r="BN596" s="43">
        <f t="shared" si="345"/>
        <v>1</v>
      </c>
      <c r="BO596" s="43">
        <v>596</v>
      </c>
    </row>
    <row r="597" spans="1:67" ht="14.4" customHeight="1" x14ac:dyDescent="0.3">
      <c r="A597" s="43" t="s">
        <v>6650</v>
      </c>
      <c r="B597" s="43" t="str">
        <f t="shared" ref="B597:E597" si="405">B596</f>
        <v>NAC</v>
      </c>
      <c r="C597" s="43">
        <f t="shared" si="405"/>
        <v>80</v>
      </c>
      <c r="D597" s="43">
        <f t="shared" si="405"/>
        <v>84.9</v>
      </c>
      <c r="E597" s="43" t="str">
        <f t="shared" si="405"/>
        <v>YR</v>
      </c>
      <c r="F597" s="251" t="s">
        <v>107</v>
      </c>
      <c r="G597" s="252" t="s">
        <v>95</v>
      </c>
      <c r="H597" s="253" t="s">
        <v>96</v>
      </c>
      <c r="I597" s="253" t="s">
        <v>96</v>
      </c>
      <c r="J597" s="252"/>
      <c r="K597" s="257" t="s">
        <v>3103</v>
      </c>
      <c r="L597" s="252" t="s">
        <v>6310</v>
      </c>
      <c r="M597" s="252" t="s">
        <v>6311</v>
      </c>
      <c r="N597" s="255" t="s">
        <v>6312</v>
      </c>
      <c r="O597" s="253"/>
      <c r="P597" s="253" t="s">
        <v>96</v>
      </c>
      <c r="Q597" s="253"/>
      <c r="R597" s="253" t="s">
        <v>96</v>
      </c>
      <c r="S597" s="252" t="s">
        <v>97</v>
      </c>
      <c r="T597" s="253" t="s">
        <v>96</v>
      </c>
      <c r="U597" s="253" t="s">
        <v>1773</v>
      </c>
      <c r="V597" s="253" t="s">
        <v>6313</v>
      </c>
      <c r="W597" s="253" t="s">
        <v>4628</v>
      </c>
      <c r="X597" s="256" t="s">
        <v>4756</v>
      </c>
      <c r="Y597" s="256" t="s">
        <v>278</v>
      </c>
      <c r="Z597" s="256" t="s">
        <v>6314</v>
      </c>
      <c r="AA597" s="252"/>
      <c r="AB597" s="252" t="s">
        <v>4629</v>
      </c>
      <c r="AC597" s="252" t="s">
        <v>6315</v>
      </c>
      <c r="AD597" s="252" t="s">
        <v>6316</v>
      </c>
      <c r="AE597" s="256" t="s">
        <v>5464</v>
      </c>
      <c r="AF597" s="256" t="s">
        <v>591</v>
      </c>
      <c r="AG597" s="256" t="s">
        <v>6317</v>
      </c>
      <c r="AH597" s="252"/>
      <c r="AI597" s="252" t="s">
        <v>6318</v>
      </c>
      <c r="AJ597" s="252" t="s">
        <v>6319</v>
      </c>
      <c r="AK597" s="252" t="s">
        <v>6320</v>
      </c>
      <c r="AL597" s="256" t="s">
        <v>594</v>
      </c>
      <c r="AM597" s="256" t="s">
        <v>594</v>
      </c>
      <c r="AN597" s="256" t="s">
        <v>6321</v>
      </c>
      <c r="AO597" s="252"/>
      <c r="AP597" s="252"/>
      <c r="AQ597" s="252"/>
      <c r="AR597" s="252"/>
      <c r="AS597" s="256"/>
      <c r="AT597" s="256"/>
      <c r="AU597" s="256"/>
      <c r="AV597" s="252"/>
      <c r="AW597" s="252"/>
      <c r="AX597" s="253">
        <v>16.010000000000002</v>
      </c>
      <c r="AY597" s="253">
        <v>19096</v>
      </c>
      <c r="AZ597" s="47">
        <f t="shared" si="336"/>
        <v>19096</v>
      </c>
      <c r="BA597" s="47" t="str">
        <f t="shared" si="337"/>
        <v>80 YR</v>
      </c>
      <c r="BB597" s="43">
        <f t="shared" si="368"/>
        <v>11</v>
      </c>
      <c r="BC597" s="43" t="str">
        <f t="shared" si="338"/>
        <v>05:18:16</v>
      </c>
      <c r="BD597" s="43">
        <f t="shared" si="339"/>
        <v>150</v>
      </c>
      <c r="BE597" s="48">
        <f t="shared" si="340"/>
        <v>-63.9</v>
      </c>
      <c r="BF597" s="49">
        <f t="shared" si="341"/>
        <v>171</v>
      </c>
      <c r="BG597" s="43" t="str">
        <f t="shared" si="342"/>
        <v>CONSTANZA DUHALDE PLAZA</v>
      </c>
      <c r="BH597" s="43" t="str">
        <f t="shared" si="343"/>
        <v>CONSTANZA DUHALDE PLAZA - TERRUNO</v>
      </c>
      <c r="BI597" s="43" t="e">
        <f>VLOOKUP(BG597,Equipos!$A$2:$B$105,2,0)</f>
        <v>#N/A</v>
      </c>
      <c r="BJ597" s="43" t="str">
        <f t="shared" si="344"/>
        <v>04:14:22</v>
      </c>
      <c r="BK597" s="43" t="e">
        <f>VLOOKUP(BG597,'Base Jinetes FEI'!$M$5:$N$341,2,0)</f>
        <v>#N/A</v>
      </c>
      <c r="BL597" s="43" t="e">
        <f>VLOOKUP(BG597,'Base Jinetes FEI'!$M$5:$O$341,3,0)</f>
        <v>#N/A</v>
      </c>
      <c r="BN597" s="43">
        <f t="shared" si="345"/>
        <v>1</v>
      </c>
      <c r="BO597" s="43">
        <v>597</v>
      </c>
    </row>
    <row r="598" spans="1:67" ht="14.4" customHeight="1" x14ac:dyDescent="0.3">
      <c r="A598" s="43" t="s">
        <v>6650</v>
      </c>
      <c r="B598" s="43" t="str">
        <f t="shared" ref="B598:E598" si="406">B597</f>
        <v>NAC</v>
      </c>
      <c r="C598" s="43">
        <f t="shared" si="406"/>
        <v>80</v>
      </c>
      <c r="D598" s="43">
        <f t="shared" si="406"/>
        <v>84.9</v>
      </c>
      <c r="E598" s="43" t="str">
        <f t="shared" si="406"/>
        <v>YR</v>
      </c>
      <c r="F598" s="251" t="s">
        <v>109</v>
      </c>
      <c r="G598" s="252" t="s">
        <v>95</v>
      </c>
      <c r="H598" s="253" t="s">
        <v>96</v>
      </c>
      <c r="I598" s="253" t="s">
        <v>96</v>
      </c>
      <c r="J598" s="252" t="s">
        <v>1078</v>
      </c>
      <c r="K598" s="254" t="s">
        <v>192</v>
      </c>
      <c r="L598" s="252" t="s">
        <v>142</v>
      </c>
      <c r="M598" s="252"/>
      <c r="N598" s="255" t="s">
        <v>6322</v>
      </c>
      <c r="O598" s="253"/>
      <c r="P598" s="253" t="s">
        <v>96</v>
      </c>
      <c r="Q598" s="253"/>
      <c r="R598" s="253" t="s">
        <v>96</v>
      </c>
      <c r="S598" s="252" t="s">
        <v>97</v>
      </c>
      <c r="T598" s="253" t="s">
        <v>96</v>
      </c>
      <c r="U598" s="253" t="s">
        <v>1773</v>
      </c>
      <c r="V598" s="253" t="s">
        <v>6323</v>
      </c>
      <c r="W598" s="253" t="s">
        <v>6324</v>
      </c>
      <c r="X598" s="256" t="s">
        <v>593</v>
      </c>
      <c r="Y598" s="256" t="s">
        <v>276</v>
      </c>
      <c r="Z598" s="256" t="s">
        <v>6325</v>
      </c>
      <c r="AA598" s="252"/>
      <c r="AB598" s="252" t="s">
        <v>6326</v>
      </c>
      <c r="AC598" s="252" t="s">
        <v>5842</v>
      </c>
      <c r="AD598" s="252" t="s">
        <v>6327</v>
      </c>
      <c r="AE598" s="256" t="s">
        <v>3491</v>
      </c>
      <c r="AF598" s="256" t="s">
        <v>1018</v>
      </c>
      <c r="AG598" s="256" t="s">
        <v>727</v>
      </c>
      <c r="AH598" s="252"/>
      <c r="AI598" s="252" t="s">
        <v>6328</v>
      </c>
      <c r="AJ598" s="252" t="s">
        <v>6329</v>
      </c>
      <c r="AK598" s="252" t="s">
        <v>6330</v>
      </c>
      <c r="AL598" s="256" t="s">
        <v>6331</v>
      </c>
      <c r="AM598" s="256" t="s">
        <v>6331</v>
      </c>
      <c r="AN598" s="256" t="s">
        <v>6332</v>
      </c>
      <c r="AO598" s="252"/>
      <c r="AP598" s="252"/>
      <c r="AQ598" s="252"/>
      <c r="AR598" s="252"/>
      <c r="AS598" s="256"/>
      <c r="AT598" s="256"/>
      <c r="AU598" s="256"/>
      <c r="AV598" s="252"/>
      <c r="AW598" s="252"/>
      <c r="AX598" s="253">
        <v>15.45</v>
      </c>
      <c r="AY598" s="253">
        <v>19785</v>
      </c>
      <c r="AZ598" s="47">
        <f t="shared" si="336"/>
        <v>19785</v>
      </c>
      <c r="BA598" s="47" t="str">
        <f t="shared" si="337"/>
        <v>80 YR</v>
      </c>
      <c r="BB598" s="43">
        <f t="shared" si="368"/>
        <v>17</v>
      </c>
      <c r="BC598" s="43" t="str">
        <f t="shared" si="338"/>
        <v>05:29:45</v>
      </c>
      <c r="BD598" s="43">
        <f t="shared" si="339"/>
        <v>120</v>
      </c>
      <c r="BE598" s="48">
        <f t="shared" si="340"/>
        <v>-75.383333333333326</v>
      </c>
      <c r="BF598" s="49">
        <f t="shared" si="341"/>
        <v>129.51666666666668</v>
      </c>
      <c r="BG598" s="43" t="str">
        <f t="shared" si="342"/>
        <v>BORJA MAYOL</v>
      </c>
      <c r="BH598" s="43" t="str">
        <f t="shared" si="343"/>
        <v>BORJA MAYOL - MALA CAÑA</v>
      </c>
      <c r="BI598" s="43" t="e">
        <f>VLOOKUP(BG598,Equipos!$A$2:$B$105,2,0)</f>
        <v>#N/A</v>
      </c>
      <c r="BJ598" s="43" t="str">
        <f t="shared" si="344"/>
        <v>04:14:22</v>
      </c>
      <c r="BK598" s="43" t="e">
        <f>VLOOKUP(BG598,'Base Jinetes FEI'!$M$5:$N$341,2,0)</f>
        <v>#N/A</v>
      </c>
      <c r="BL598" s="43" t="e">
        <f>VLOOKUP(BG598,'Base Jinetes FEI'!$M$5:$O$341,3,0)</f>
        <v>#N/A</v>
      </c>
      <c r="BN598" s="43">
        <f t="shared" si="345"/>
        <v>1</v>
      </c>
      <c r="BO598" s="43">
        <v>598</v>
      </c>
    </row>
    <row r="599" spans="1:67" ht="14.4" customHeight="1" x14ac:dyDescent="0.3">
      <c r="A599" s="43" t="s">
        <v>6650</v>
      </c>
      <c r="B599" s="43" t="str">
        <f t="shared" ref="B599:E599" si="407">B598</f>
        <v>NAC</v>
      </c>
      <c r="C599" s="43">
        <f t="shared" si="407"/>
        <v>80</v>
      </c>
      <c r="D599" s="43">
        <f t="shared" si="407"/>
        <v>84.9</v>
      </c>
      <c r="E599" s="43" t="str">
        <f t="shared" si="407"/>
        <v>YR</v>
      </c>
      <c r="F599" s="251" t="s">
        <v>110</v>
      </c>
      <c r="G599" s="252" t="s">
        <v>105</v>
      </c>
      <c r="H599" s="253" t="s">
        <v>96</v>
      </c>
      <c r="I599" s="253" t="s">
        <v>96</v>
      </c>
      <c r="J599" s="252" t="s">
        <v>1086</v>
      </c>
      <c r="K599" s="254" t="s">
        <v>164</v>
      </c>
      <c r="L599" s="252" t="s">
        <v>202</v>
      </c>
      <c r="M599" s="252"/>
      <c r="N599" s="255" t="s">
        <v>3944</v>
      </c>
      <c r="O599" s="253"/>
      <c r="P599" s="253" t="s">
        <v>96</v>
      </c>
      <c r="Q599" s="253"/>
      <c r="R599" s="253" t="s">
        <v>96</v>
      </c>
      <c r="S599" s="252" t="s">
        <v>97</v>
      </c>
      <c r="T599" s="253" t="s">
        <v>96</v>
      </c>
      <c r="U599" s="253" t="s">
        <v>1773</v>
      </c>
      <c r="V599" s="253" t="s">
        <v>6333</v>
      </c>
      <c r="W599" s="253" t="s">
        <v>6334</v>
      </c>
      <c r="X599" s="256" t="s">
        <v>6224</v>
      </c>
      <c r="Y599" s="256" t="s">
        <v>635</v>
      </c>
      <c r="Z599" s="256" t="s">
        <v>6335</v>
      </c>
      <c r="AA599" s="252" t="s">
        <v>266</v>
      </c>
      <c r="AB599" s="252"/>
      <c r="AC599" s="252"/>
      <c r="AD599" s="252"/>
      <c r="AE599" s="256"/>
      <c r="AF599" s="256"/>
      <c r="AG599" s="256"/>
      <c r="AH599" s="252"/>
      <c r="AI599" s="252"/>
      <c r="AJ599" s="252"/>
      <c r="AK599" s="252"/>
      <c r="AL599" s="256"/>
      <c r="AM599" s="256"/>
      <c r="AN599" s="256"/>
      <c r="AO599" s="252"/>
      <c r="AP599" s="252"/>
      <c r="AQ599" s="252"/>
      <c r="AR599" s="252"/>
      <c r="AS599" s="256"/>
      <c r="AT599" s="256"/>
      <c r="AU599" s="256"/>
      <c r="AV599" s="252"/>
      <c r="AW599" s="252"/>
      <c r="AX599" s="253">
        <v>15.62</v>
      </c>
      <c r="AY599" s="253">
        <v>8277</v>
      </c>
      <c r="AZ599" s="47" t="str">
        <f t="shared" si="336"/>
        <v>NA</v>
      </c>
      <c r="BA599" s="47" t="str">
        <f t="shared" si="337"/>
        <v>80 YR</v>
      </c>
      <c r="BB599" s="43" t="str">
        <f t="shared" si="368"/>
        <v>NA</v>
      </c>
      <c r="BC599" s="43" t="str">
        <f t="shared" si="338"/>
        <v>NA</v>
      </c>
      <c r="BD599" s="43">
        <f t="shared" si="339"/>
        <v>0</v>
      </c>
      <c r="BE599" s="48" t="e">
        <f t="shared" si="340"/>
        <v>#VALUE!</v>
      </c>
      <c r="BF599" s="49">
        <f t="shared" si="341"/>
        <v>0</v>
      </c>
      <c r="BG599" s="43" t="str">
        <f t="shared" si="342"/>
        <v>FLORENCIA CARDONE ALMARZA</v>
      </c>
      <c r="BH599" s="43" t="str">
        <f t="shared" si="343"/>
        <v>FLORENCIA CARDONE ALMARZA - HP ORASHAN</v>
      </c>
      <c r="BI599" s="43" t="e">
        <f>VLOOKUP(BG599,Equipos!$A$2:$B$105,2,0)</f>
        <v>#N/A</v>
      </c>
      <c r="BJ599" s="43" t="str">
        <f t="shared" si="344"/>
        <v>04:14:22</v>
      </c>
      <c r="BK599" s="43" t="e">
        <f>VLOOKUP(BG599,'Base Jinetes FEI'!$M$5:$N$341,2,0)</f>
        <v>#N/A</v>
      </c>
      <c r="BL599" s="43" t="e">
        <f>VLOOKUP(BG599,'Base Jinetes FEI'!$M$5:$O$341,3,0)</f>
        <v>#N/A</v>
      </c>
      <c r="BN599" s="43">
        <f t="shared" si="345"/>
        <v>0</v>
      </c>
      <c r="BO599" s="43">
        <v>599</v>
      </c>
    </row>
    <row r="600" spans="1:67" ht="14.4" customHeight="1" x14ac:dyDescent="0.3">
      <c r="A600" s="43" t="s">
        <v>6650</v>
      </c>
      <c r="B600" s="43" t="str">
        <f t="shared" ref="B600:E600" si="408">B599</f>
        <v>NAC</v>
      </c>
      <c r="C600" s="43">
        <f t="shared" si="408"/>
        <v>80</v>
      </c>
      <c r="D600" s="43">
        <f t="shared" si="408"/>
        <v>84.9</v>
      </c>
      <c r="E600" s="43" t="str">
        <f t="shared" si="408"/>
        <v>YR</v>
      </c>
      <c r="F600" s="251" t="s">
        <v>117</v>
      </c>
      <c r="G600" s="252" t="s">
        <v>105</v>
      </c>
      <c r="H600" s="253" t="s">
        <v>96</v>
      </c>
      <c r="I600" s="253" t="s">
        <v>96</v>
      </c>
      <c r="J600" s="252" t="s">
        <v>1559</v>
      </c>
      <c r="K600" s="254" t="s">
        <v>1560</v>
      </c>
      <c r="L600" s="252" t="s">
        <v>270</v>
      </c>
      <c r="M600" s="252"/>
      <c r="N600" s="255" t="s">
        <v>6336</v>
      </c>
      <c r="O600" s="253"/>
      <c r="P600" s="253" t="s">
        <v>96</v>
      </c>
      <c r="Q600" s="253"/>
      <c r="R600" s="253" t="s">
        <v>96</v>
      </c>
      <c r="S600" s="252" t="s">
        <v>97</v>
      </c>
      <c r="T600" s="253" t="s">
        <v>96</v>
      </c>
      <c r="U600" s="253" t="s">
        <v>1773</v>
      </c>
      <c r="V600" s="253" t="s">
        <v>96</v>
      </c>
      <c r="W600" s="253" t="s">
        <v>96</v>
      </c>
      <c r="X600" s="256" t="s">
        <v>96</v>
      </c>
      <c r="Y600" s="256" t="s">
        <v>96</v>
      </c>
      <c r="Z600" s="256" t="s">
        <v>96</v>
      </c>
      <c r="AA600" s="252" t="s">
        <v>163</v>
      </c>
      <c r="AB600" s="252"/>
      <c r="AC600" s="252"/>
      <c r="AD600" s="252"/>
      <c r="AE600" s="256"/>
      <c r="AF600" s="256"/>
      <c r="AG600" s="256"/>
      <c r="AH600" s="252"/>
      <c r="AI600" s="252"/>
      <c r="AJ600" s="252"/>
      <c r="AK600" s="252"/>
      <c r="AL600" s="256"/>
      <c r="AM600" s="256"/>
      <c r="AN600" s="256"/>
      <c r="AO600" s="252"/>
      <c r="AP600" s="252"/>
      <c r="AQ600" s="252"/>
      <c r="AR600" s="252"/>
      <c r="AS600" s="256"/>
      <c r="AT600" s="256"/>
      <c r="AU600" s="256"/>
      <c r="AV600" s="252"/>
      <c r="AW600" s="252"/>
      <c r="AX600" s="253"/>
      <c r="AY600" s="253"/>
      <c r="AZ600" s="47" t="str">
        <f t="shared" si="336"/>
        <v>NA</v>
      </c>
      <c r="BA600" s="47" t="str">
        <f t="shared" si="337"/>
        <v>80 YR</v>
      </c>
      <c r="BB600" s="43" t="str">
        <f t="shared" si="368"/>
        <v>NA</v>
      </c>
      <c r="BC600" s="43" t="str">
        <f t="shared" si="338"/>
        <v>NA</v>
      </c>
      <c r="BD600" s="43">
        <f t="shared" si="339"/>
        <v>0</v>
      </c>
      <c r="BE600" s="48" t="e">
        <f t="shared" si="340"/>
        <v>#VALUE!</v>
      </c>
      <c r="BF600" s="49">
        <f t="shared" si="341"/>
        <v>0</v>
      </c>
      <c r="BG600" s="43" t="str">
        <f t="shared" si="342"/>
        <v>GABRIEL AGUSTIN ALMARA</v>
      </c>
      <c r="BH600" s="43" t="str">
        <f t="shared" si="343"/>
        <v>GABRIEL AGUSTIN ALMARA - ALCAZAR SARGENTO</v>
      </c>
      <c r="BI600" s="43" t="e">
        <f>VLOOKUP(BG600,Equipos!$A$2:$B$105,2,0)</f>
        <v>#N/A</v>
      </c>
      <c r="BJ600" s="43" t="str">
        <f t="shared" si="344"/>
        <v>04:14:22</v>
      </c>
      <c r="BK600" s="43" t="e">
        <f>VLOOKUP(BG600,'Base Jinetes FEI'!$M$5:$N$341,2,0)</f>
        <v>#N/A</v>
      </c>
      <c r="BL600" s="43" t="e">
        <f>VLOOKUP(BG600,'Base Jinetes FEI'!$M$5:$O$341,3,0)</f>
        <v>#N/A</v>
      </c>
      <c r="BN600" s="43">
        <f t="shared" si="345"/>
        <v>0</v>
      </c>
      <c r="BO600" s="43">
        <v>600</v>
      </c>
    </row>
    <row r="601" spans="1:67" ht="14.4" x14ac:dyDescent="0.3">
      <c r="A601" s="43" t="s">
        <v>6650</v>
      </c>
      <c r="B601" s="43" t="str">
        <f t="shared" ref="B601" si="409">B600</f>
        <v>NAC</v>
      </c>
      <c r="C601" s="43">
        <v>60</v>
      </c>
      <c r="D601" s="43">
        <v>65.2</v>
      </c>
      <c r="E601" s="43" t="s">
        <v>52</v>
      </c>
      <c r="F601" s="258" t="s">
        <v>106</v>
      </c>
      <c r="G601" s="259" t="s">
        <v>95</v>
      </c>
      <c r="H601" s="260" t="s">
        <v>96</v>
      </c>
      <c r="I601" s="260" t="s">
        <v>96</v>
      </c>
      <c r="J601" s="259"/>
      <c r="K601" s="261" t="s">
        <v>138</v>
      </c>
      <c r="L601" s="259" t="s">
        <v>3832</v>
      </c>
      <c r="M601" s="259"/>
      <c r="N601" s="262" t="s">
        <v>3833</v>
      </c>
      <c r="O601" s="260"/>
      <c r="P601" s="260" t="s">
        <v>96</v>
      </c>
      <c r="Q601" s="260"/>
      <c r="R601" s="260" t="s">
        <v>96</v>
      </c>
      <c r="S601" s="259" t="s">
        <v>97</v>
      </c>
      <c r="T601" s="260" t="s">
        <v>96</v>
      </c>
      <c r="U601" s="260" t="s">
        <v>911</v>
      </c>
      <c r="V601" s="260" t="s">
        <v>5519</v>
      </c>
      <c r="W601" s="260" t="s">
        <v>6337</v>
      </c>
      <c r="X601" s="263" t="s">
        <v>931</v>
      </c>
      <c r="Y601" s="263" t="s">
        <v>4354</v>
      </c>
      <c r="Z601" s="263" t="s">
        <v>2447</v>
      </c>
      <c r="AA601" s="259"/>
      <c r="AB601" s="259" t="s">
        <v>6338</v>
      </c>
      <c r="AC601" s="259" t="s">
        <v>6339</v>
      </c>
      <c r="AD601" s="259" t="s">
        <v>6340</v>
      </c>
      <c r="AE601" s="263" t="s">
        <v>783</v>
      </c>
      <c r="AF601" s="263" t="s">
        <v>3341</v>
      </c>
      <c r="AG601" s="263" t="s">
        <v>6341</v>
      </c>
      <c r="AH601" s="259"/>
      <c r="AI601" s="259"/>
      <c r="AJ601" s="259"/>
      <c r="AK601" s="259"/>
      <c r="AL601" s="263"/>
      <c r="AM601" s="263"/>
      <c r="AN601" s="263"/>
      <c r="AO601" s="259"/>
      <c r="AP601" s="259"/>
      <c r="AQ601" s="259"/>
      <c r="AR601" s="259"/>
      <c r="AS601" s="263"/>
      <c r="AT601" s="263"/>
      <c r="AU601" s="263"/>
      <c r="AV601" s="259"/>
      <c r="AW601" s="259"/>
      <c r="AX601" s="260">
        <v>18.100000000000001</v>
      </c>
      <c r="AY601" s="260">
        <v>12965</v>
      </c>
      <c r="AZ601" s="47">
        <f t="shared" si="336"/>
        <v>12965</v>
      </c>
      <c r="BA601" s="47" t="str">
        <f t="shared" si="337"/>
        <v>60 YR</v>
      </c>
      <c r="BB601" s="43">
        <f>IF(G601="R",RANK(AZ601,$AZ$601:$AZ$606,1), "NA")</f>
        <v>1</v>
      </c>
      <c r="BC601" s="43" t="str">
        <f t="shared" si="338"/>
        <v>03:36:05</v>
      </c>
      <c r="BD601" s="43">
        <f t="shared" si="339"/>
        <v>200</v>
      </c>
      <c r="BE601" s="48">
        <f t="shared" si="340"/>
        <v>0</v>
      </c>
      <c r="BF601" s="49">
        <f t="shared" si="341"/>
        <v>265.2</v>
      </c>
      <c r="BG601" s="43" t="str">
        <f t="shared" si="342"/>
        <v>CRISTOBAL ROJAS</v>
      </c>
      <c r="BH601" s="43" t="str">
        <f t="shared" si="343"/>
        <v>CRISTOBAL ROJAS - RANQUILCO FARUK</v>
      </c>
      <c r="BI601" s="43" t="e">
        <f>VLOOKUP(BG601,Equipos!$A$2:$B$105,2,0)</f>
        <v>#N/A</v>
      </c>
      <c r="BJ601" s="43" t="str">
        <f t="shared" si="344"/>
        <v>03:36:05</v>
      </c>
      <c r="BK601" s="43" t="e">
        <f>VLOOKUP(BG601,'Base Jinetes FEI'!$M$5:$N$341,2,0)</f>
        <v>#N/A</v>
      </c>
      <c r="BL601" s="43" t="e">
        <f>VLOOKUP(BG601,'Base Jinetes FEI'!$M$5:$O$341,3,0)</f>
        <v>#N/A</v>
      </c>
      <c r="BN601" s="43">
        <f t="shared" si="345"/>
        <v>1</v>
      </c>
      <c r="BO601" s="43">
        <v>601</v>
      </c>
    </row>
    <row r="602" spans="1:67" ht="14.4" x14ac:dyDescent="0.3">
      <c r="A602" s="43" t="s">
        <v>6650</v>
      </c>
      <c r="B602" s="43" t="str">
        <f t="shared" ref="B602:D602" si="410">B601</f>
        <v>NAC</v>
      </c>
      <c r="C602" s="43">
        <f t="shared" si="410"/>
        <v>60</v>
      </c>
      <c r="D602" s="43">
        <f t="shared" si="410"/>
        <v>65.2</v>
      </c>
      <c r="E602" s="43" t="s">
        <v>51</v>
      </c>
      <c r="F602" s="258" t="s">
        <v>107</v>
      </c>
      <c r="G602" s="259" t="s">
        <v>95</v>
      </c>
      <c r="H602" s="260" t="s">
        <v>96</v>
      </c>
      <c r="I602" s="260" t="s">
        <v>96</v>
      </c>
      <c r="J602" s="259" t="s">
        <v>1129</v>
      </c>
      <c r="K602" s="264" t="s">
        <v>735</v>
      </c>
      <c r="L602" s="259" t="s">
        <v>736</v>
      </c>
      <c r="M602" s="259"/>
      <c r="N602" s="262" t="s">
        <v>6342</v>
      </c>
      <c r="O602" s="260"/>
      <c r="P602" s="260" t="s">
        <v>96</v>
      </c>
      <c r="Q602" s="260"/>
      <c r="R602" s="260" t="s">
        <v>96</v>
      </c>
      <c r="S602" s="259" t="s">
        <v>97</v>
      </c>
      <c r="T602" s="260" t="s">
        <v>96</v>
      </c>
      <c r="U602" s="260" t="s">
        <v>911</v>
      </c>
      <c r="V602" s="260" t="s">
        <v>6343</v>
      </c>
      <c r="W602" s="260" t="s">
        <v>6344</v>
      </c>
      <c r="X602" s="263" t="s">
        <v>6345</v>
      </c>
      <c r="Y602" s="263" t="s">
        <v>3485</v>
      </c>
      <c r="Z602" s="263" t="s">
        <v>375</v>
      </c>
      <c r="AA602" s="259"/>
      <c r="AB602" s="259" t="s">
        <v>6346</v>
      </c>
      <c r="AC602" s="259" t="s">
        <v>6347</v>
      </c>
      <c r="AD602" s="259" t="s">
        <v>6348</v>
      </c>
      <c r="AE602" s="263" t="s">
        <v>3921</v>
      </c>
      <c r="AF602" s="263" t="s">
        <v>571</v>
      </c>
      <c r="AG602" s="263" t="s">
        <v>2252</v>
      </c>
      <c r="AH602" s="259"/>
      <c r="AI602" s="259"/>
      <c r="AJ602" s="259"/>
      <c r="AK602" s="259"/>
      <c r="AL602" s="263"/>
      <c r="AM602" s="263"/>
      <c r="AN602" s="263"/>
      <c r="AO602" s="259"/>
      <c r="AP602" s="259"/>
      <c r="AQ602" s="259"/>
      <c r="AR602" s="259"/>
      <c r="AS602" s="263"/>
      <c r="AT602" s="263"/>
      <c r="AU602" s="263"/>
      <c r="AV602" s="259"/>
      <c r="AW602" s="259"/>
      <c r="AX602" s="260">
        <v>15.43</v>
      </c>
      <c r="AY602" s="260">
        <v>15210</v>
      </c>
      <c r="AZ602" s="47">
        <f t="shared" si="336"/>
        <v>15210</v>
      </c>
      <c r="BA602" s="47" t="str">
        <f t="shared" si="337"/>
        <v>60 AD</v>
      </c>
      <c r="BB602" s="43">
        <f t="shared" ref="BB602:BB606" si="411">IF(G602="R",RANK(AZ602,$AZ$601:$AZ$606,1), "NA")</f>
        <v>2</v>
      </c>
      <c r="BC602" s="43" t="str">
        <f t="shared" si="338"/>
        <v>04:13:30</v>
      </c>
      <c r="BD602" s="43">
        <f t="shared" si="339"/>
        <v>195</v>
      </c>
      <c r="BE602" s="48">
        <f t="shared" si="340"/>
        <v>-37.416666666666664</v>
      </c>
      <c r="BF602" s="49">
        <f t="shared" si="341"/>
        <v>222.78333333333333</v>
      </c>
      <c r="BG602" s="43" t="str">
        <f t="shared" si="342"/>
        <v>SANTIAGO UGARTE</v>
      </c>
      <c r="BH602" s="43" t="str">
        <f t="shared" si="343"/>
        <v>SANTIAGO UGARTE - PDV AL AMAN</v>
      </c>
      <c r="BI602" s="43" t="e">
        <f>VLOOKUP(BG602,Equipos!$A$2:$B$105,2,0)</f>
        <v>#N/A</v>
      </c>
      <c r="BJ602" s="43" t="str">
        <f t="shared" si="344"/>
        <v>03:36:05</v>
      </c>
      <c r="BK602" s="43" t="e">
        <f>VLOOKUP(BG602,'Base Jinetes FEI'!$M$5:$N$341,2,0)</f>
        <v>#N/A</v>
      </c>
      <c r="BL602" s="43" t="e">
        <f>VLOOKUP(BG602,'Base Jinetes FEI'!$M$5:$O$341,3,0)</f>
        <v>#N/A</v>
      </c>
      <c r="BN602" s="43">
        <f t="shared" si="345"/>
        <v>1</v>
      </c>
      <c r="BO602" s="43">
        <v>602</v>
      </c>
    </row>
    <row r="603" spans="1:67" ht="14.4" x14ac:dyDescent="0.3">
      <c r="A603" s="43" t="s">
        <v>6650</v>
      </c>
      <c r="B603" s="43" t="str">
        <f t="shared" ref="B603:D603" si="412">B602</f>
        <v>NAC</v>
      </c>
      <c r="C603" s="43">
        <f t="shared" si="412"/>
        <v>60</v>
      </c>
      <c r="D603" s="43">
        <f t="shared" si="412"/>
        <v>65.2</v>
      </c>
      <c r="E603" s="43" t="s">
        <v>51</v>
      </c>
      <c r="F603" s="258" t="s">
        <v>109</v>
      </c>
      <c r="G603" s="259" t="s">
        <v>95</v>
      </c>
      <c r="H603" s="260" t="s">
        <v>96</v>
      </c>
      <c r="I603" s="260" t="s">
        <v>96</v>
      </c>
      <c r="J603" s="259"/>
      <c r="K603" s="261" t="s">
        <v>6349</v>
      </c>
      <c r="L603" s="259" t="s">
        <v>6350</v>
      </c>
      <c r="M603" s="259"/>
      <c r="N603" s="262" t="s">
        <v>3125</v>
      </c>
      <c r="O603" s="260"/>
      <c r="P603" s="260" t="s">
        <v>96</v>
      </c>
      <c r="Q603" s="260"/>
      <c r="R603" s="260" t="s">
        <v>96</v>
      </c>
      <c r="S603" s="259" t="s">
        <v>97</v>
      </c>
      <c r="T603" s="260" t="s">
        <v>96</v>
      </c>
      <c r="U603" s="260" t="s">
        <v>911</v>
      </c>
      <c r="V603" s="260" t="s">
        <v>6351</v>
      </c>
      <c r="W603" s="260" t="s">
        <v>6352</v>
      </c>
      <c r="X603" s="263" t="s">
        <v>3405</v>
      </c>
      <c r="Y603" s="263" t="s">
        <v>5638</v>
      </c>
      <c r="Z603" s="263" t="s">
        <v>6353</v>
      </c>
      <c r="AA603" s="259"/>
      <c r="AB603" s="259" t="s">
        <v>6354</v>
      </c>
      <c r="AC603" s="259" t="s">
        <v>6355</v>
      </c>
      <c r="AD603" s="259" t="s">
        <v>6356</v>
      </c>
      <c r="AE603" s="263" t="s">
        <v>6357</v>
      </c>
      <c r="AF603" s="263" t="s">
        <v>6358</v>
      </c>
      <c r="AG603" s="263" t="s">
        <v>6359</v>
      </c>
      <c r="AH603" s="259"/>
      <c r="AI603" s="259"/>
      <c r="AJ603" s="259"/>
      <c r="AK603" s="259"/>
      <c r="AL603" s="263"/>
      <c r="AM603" s="263"/>
      <c r="AN603" s="263"/>
      <c r="AO603" s="259"/>
      <c r="AP603" s="259"/>
      <c r="AQ603" s="259"/>
      <c r="AR603" s="259"/>
      <c r="AS603" s="263"/>
      <c r="AT603" s="263"/>
      <c r="AU603" s="263"/>
      <c r="AV603" s="259"/>
      <c r="AW603" s="259"/>
      <c r="AX603" s="260">
        <v>12.74</v>
      </c>
      <c r="AY603" s="260">
        <v>18421</v>
      </c>
      <c r="AZ603" s="47">
        <f t="shared" ref="AZ603:AZ646" si="413">IF(G603="R",AY603,"NA")</f>
        <v>18421</v>
      </c>
      <c r="BA603" s="47" t="str">
        <f t="shared" ref="BA603:BA646" si="414">IF(C603&lt;120,CONCATENATE(C603," ", E603),CONCATENATE("120/160"," ",E603))</f>
        <v>60 AD</v>
      </c>
      <c r="BB603" s="43">
        <f t="shared" si="411"/>
        <v>3</v>
      </c>
      <c r="BC603" s="43" t="str">
        <f t="shared" ref="BC603:BC646" si="415">IF(AZ603="NA","NA",TEXT(AZ603/24/60/60,"hh:mm:ss"))</f>
        <v>05:07:01</v>
      </c>
      <c r="BD603" s="43">
        <f t="shared" ref="BD603:BD646" si="416">IF(BB603="NA",0,205-BB603*5)</f>
        <v>190</v>
      </c>
      <c r="BE603" s="48">
        <f t="shared" ref="BE603:BE646" si="417">-(SECOND(BC603-BJ603)/60+MINUTE(BC603-BJ603)+HOUR(BC603-BJ603)*60)</f>
        <v>-90.933333333333337</v>
      </c>
      <c r="BF603" s="49">
        <f t="shared" ref="BF603:BF646" si="418">IF(BB603="NA",0,MAX(D603-0.00000001*F603,D603+BD603+BE603))</f>
        <v>164.26666666666665</v>
      </c>
      <c r="BG603" s="43" t="str">
        <f t="shared" ref="BG603:BG646" si="419">UPPER((CONCATENATE(K603," ",L603)))</f>
        <v>RAMIRO MANSILLA</v>
      </c>
      <c r="BH603" s="43" t="str">
        <f t="shared" ref="BH603:BH646" si="420">UPPER(CONCATENATE(BG603, " - ",N603))</f>
        <v>RAMIRO MANSILLA - ANCAR SHELBY</v>
      </c>
      <c r="BI603" s="43" t="e">
        <f>VLOOKUP(BG603,Equipos!$A$2:$B$105,2,0)</f>
        <v>#N/A</v>
      </c>
      <c r="BJ603" s="43" t="str">
        <f t="shared" ref="BJ603:BJ646" si="421">IF(BB603=1,BC603,BJ602)</f>
        <v>03:36:05</v>
      </c>
      <c r="BK603" s="43" t="e">
        <f>VLOOKUP(BG603,'Base Jinetes FEI'!$M$5:$N$341,2,0)</f>
        <v>#N/A</v>
      </c>
      <c r="BL603" s="43" t="e">
        <f>VLOOKUP(BG603,'Base Jinetes FEI'!$M$5:$O$341,3,0)</f>
        <v>#N/A</v>
      </c>
      <c r="BN603" s="43">
        <f t="shared" ref="BN603:BN646" si="422">IF(BF603&gt;1,1,0)</f>
        <v>1</v>
      </c>
      <c r="BO603" s="43">
        <v>603</v>
      </c>
    </row>
    <row r="604" spans="1:67" ht="14.4" x14ac:dyDescent="0.3">
      <c r="A604" s="43" t="s">
        <v>6650</v>
      </c>
      <c r="B604" s="43" t="str">
        <f t="shared" ref="B604:D604" si="423">B603</f>
        <v>NAC</v>
      </c>
      <c r="C604" s="43">
        <f t="shared" si="423"/>
        <v>60</v>
      </c>
      <c r="D604" s="43">
        <f t="shared" si="423"/>
        <v>65.2</v>
      </c>
      <c r="E604" s="43" t="s">
        <v>51</v>
      </c>
      <c r="F604" s="258" t="s">
        <v>110</v>
      </c>
      <c r="G604" s="259" t="s">
        <v>105</v>
      </c>
      <c r="H604" s="260" t="s">
        <v>96</v>
      </c>
      <c r="I604" s="260" t="s">
        <v>96</v>
      </c>
      <c r="J604" s="259"/>
      <c r="K604" s="261" t="s">
        <v>2019</v>
      </c>
      <c r="L604" s="259" t="s">
        <v>219</v>
      </c>
      <c r="M604" s="259"/>
      <c r="N604" s="262" t="s">
        <v>255</v>
      </c>
      <c r="O604" s="260"/>
      <c r="P604" s="260" t="s">
        <v>96</v>
      </c>
      <c r="Q604" s="260"/>
      <c r="R604" s="260" t="s">
        <v>96</v>
      </c>
      <c r="S604" s="259" t="s">
        <v>97</v>
      </c>
      <c r="T604" s="260" t="s">
        <v>96</v>
      </c>
      <c r="U604" s="260" t="s">
        <v>911</v>
      </c>
      <c r="V604" s="260" t="s">
        <v>6360</v>
      </c>
      <c r="W604" s="260" t="s">
        <v>6361</v>
      </c>
      <c r="X604" s="263" t="s">
        <v>1847</v>
      </c>
      <c r="Y604" s="263" t="s">
        <v>527</v>
      </c>
      <c r="Z604" s="263" t="s">
        <v>6362</v>
      </c>
      <c r="AA604" s="259"/>
      <c r="AB604" s="259" t="s">
        <v>6363</v>
      </c>
      <c r="AC604" s="259" t="s">
        <v>6364</v>
      </c>
      <c r="AD604" s="259" t="s">
        <v>6365</v>
      </c>
      <c r="AE604" s="263" t="s">
        <v>3176</v>
      </c>
      <c r="AF604" s="263" t="s">
        <v>796</v>
      </c>
      <c r="AG604" s="263" t="s">
        <v>6366</v>
      </c>
      <c r="AH604" s="259" t="s">
        <v>272</v>
      </c>
      <c r="AI604" s="259"/>
      <c r="AJ604" s="259"/>
      <c r="AK604" s="259"/>
      <c r="AL604" s="263"/>
      <c r="AM604" s="263"/>
      <c r="AN604" s="263"/>
      <c r="AO604" s="259"/>
      <c r="AP604" s="259"/>
      <c r="AQ604" s="259"/>
      <c r="AR604" s="259"/>
      <c r="AS604" s="263"/>
      <c r="AT604" s="263"/>
      <c r="AU604" s="263"/>
      <c r="AV604" s="259"/>
      <c r="AW604" s="259"/>
      <c r="AX604" s="260">
        <v>15.43</v>
      </c>
      <c r="AY604" s="260">
        <v>15207</v>
      </c>
      <c r="AZ604" s="47" t="str">
        <f t="shared" si="413"/>
        <v>NA</v>
      </c>
      <c r="BA604" s="47" t="str">
        <f t="shared" si="414"/>
        <v>60 AD</v>
      </c>
      <c r="BB604" s="43" t="str">
        <f t="shared" si="411"/>
        <v>NA</v>
      </c>
      <c r="BC604" s="43" t="str">
        <f t="shared" si="415"/>
        <v>NA</v>
      </c>
      <c r="BD604" s="43">
        <f t="shared" si="416"/>
        <v>0</v>
      </c>
      <c r="BE604" s="48" t="e">
        <f t="shared" si="417"/>
        <v>#VALUE!</v>
      </c>
      <c r="BF604" s="49">
        <f t="shared" si="418"/>
        <v>0</v>
      </c>
      <c r="BG604" s="43" t="str">
        <f t="shared" si="419"/>
        <v>JOSE  ELIAS  RISHMAWI</v>
      </c>
      <c r="BH604" s="43" t="str">
        <f t="shared" si="420"/>
        <v>JOSE  ELIAS  RISHMAWI - ANCAR BAKUR</v>
      </c>
      <c r="BI604" s="43" t="str">
        <f>VLOOKUP(BG604,Equipos!$A$2:$B$105,2,0)</f>
        <v>EL QUILLAY</v>
      </c>
      <c r="BJ604" s="43" t="str">
        <f t="shared" si="421"/>
        <v>03:36:05</v>
      </c>
      <c r="BK604" s="43" t="e">
        <f>VLOOKUP(BG604,'Base Jinetes FEI'!$M$5:$N$341,2,0)</f>
        <v>#N/A</v>
      </c>
      <c r="BL604" s="43" t="e">
        <f>VLOOKUP(BG604,'Base Jinetes FEI'!$M$5:$O$341,3,0)</f>
        <v>#N/A</v>
      </c>
      <c r="BN604" s="43">
        <f t="shared" si="422"/>
        <v>0</v>
      </c>
      <c r="BO604" s="43">
        <v>604</v>
      </c>
    </row>
    <row r="605" spans="1:67" ht="14.4" x14ac:dyDescent="0.3">
      <c r="A605" s="43" t="s">
        <v>6650</v>
      </c>
      <c r="B605" s="43" t="str">
        <f t="shared" ref="B605:D605" si="424">B604</f>
        <v>NAC</v>
      </c>
      <c r="C605" s="43">
        <f t="shared" si="424"/>
        <v>60</v>
      </c>
      <c r="D605" s="43">
        <f t="shared" si="424"/>
        <v>65.2</v>
      </c>
      <c r="E605" s="43" t="s">
        <v>51</v>
      </c>
      <c r="F605" s="258" t="s">
        <v>117</v>
      </c>
      <c r="G605" s="259" t="s">
        <v>105</v>
      </c>
      <c r="H605" s="260" t="s">
        <v>96</v>
      </c>
      <c r="I605" s="260" t="s">
        <v>96</v>
      </c>
      <c r="J605" s="259"/>
      <c r="K605" s="261" t="s">
        <v>2968</v>
      </c>
      <c r="L605" s="259" t="s">
        <v>2969</v>
      </c>
      <c r="M605" s="259"/>
      <c r="N605" s="262" t="s">
        <v>3798</v>
      </c>
      <c r="O605" s="260"/>
      <c r="P605" s="260" t="s">
        <v>96</v>
      </c>
      <c r="Q605" s="260"/>
      <c r="R605" s="260" t="s">
        <v>96</v>
      </c>
      <c r="S605" s="259" t="s">
        <v>97</v>
      </c>
      <c r="T605" s="260" t="s">
        <v>96</v>
      </c>
      <c r="U605" s="260" t="s">
        <v>911</v>
      </c>
      <c r="V605" s="260" t="s">
        <v>6367</v>
      </c>
      <c r="W605" s="260" t="s">
        <v>6368</v>
      </c>
      <c r="X605" s="263" t="s">
        <v>2604</v>
      </c>
      <c r="Y605" s="263" t="s">
        <v>6369</v>
      </c>
      <c r="Z605" s="263" t="s">
        <v>1252</v>
      </c>
      <c r="AA605" s="259" t="s">
        <v>266</v>
      </c>
      <c r="AB605" s="259"/>
      <c r="AC605" s="259"/>
      <c r="AD605" s="259"/>
      <c r="AE605" s="263"/>
      <c r="AF605" s="263"/>
      <c r="AG605" s="263"/>
      <c r="AH605" s="259"/>
      <c r="AI605" s="259"/>
      <c r="AJ605" s="259"/>
      <c r="AK605" s="259"/>
      <c r="AL605" s="263"/>
      <c r="AM605" s="263"/>
      <c r="AN605" s="263"/>
      <c r="AO605" s="259"/>
      <c r="AP605" s="259"/>
      <c r="AQ605" s="259"/>
      <c r="AR605" s="259"/>
      <c r="AS605" s="263"/>
      <c r="AT605" s="263"/>
      <c r="AU605" s="263"/>
      <c r="AV605" s="259"/>
      <c r="AW605" s="259"/>
      <c r="AX605" s="260">
        <v>20.07</v>
      </c>
      <c r="AY605" s="260">
        <v>6441</v>
      </c>
      <c r="AZ605" s="47" t="str">
        <f t="shared" si="413"/>
        <v>NA</v>
      </c>
      <c r="BA605" s="47" t="str">
        <f t="shared" si="414"/>
        <v>60 AD</v>
      </c>
      <c r="BB605" s="43" t="str">
        <f t="shared" si="411"/>
        <v>NA</v>
      </c>
      <c r="BC605" s="43" t="str">
        <f t="shared" si="415"/>
        <v>NA</v>
      </c>
      <c r="BD605" s="43">
        <f t="shared" si="416"/>
        <v>0</v>
      </c>
      <c r="BE605" s="48" t="e">
        <f t="shared" si="417"/>
        <v>#VALUE!</v>
      </c>
      <c r="BF605" s="49">
        <f t="shared" si="418"/>
        <v>0</v>
      </c>
      <c r="BG605" s="43" t="str">
        <f t="shared" si="419"/>
        <v>ANDRES GATICA JOLFRE</v>
      </c>
      <c r="BH605" s="43" t="str">
        <f t="shared" si="420"/>
        <v>ANDRES GATICA JOLFRE - CL CHIPANA</v>
      </c>
      <c r="BI605" s="43" t="str">
        <f>VLOOKUP(BG605,Equipos!$A$2:$B$105,2,0)</f>
        <v>EL MOLINO B</v>
      </c>
      <c r="BJ605" s="43" t="str">
        <f t="shared" si="421"/>
        <v>03:36:05</v>
      </c>
      <c r="BK605" s="43" t="e">
        <f>VLOOKUP(BG605,'Base Jinetes FEI'!$M$5:$N$341,2,0)</f>
        <v>#N/A</v>
      </c>
      <c r="BL605" s="43" t="e">
        <f>VLOOKUP(BG605,'Base Jinetes FEI'!$M$5:$O$341,3,0)</f>
        <v>#N/A</v>
      </c>
      <c r="BN605" s="43">
        <f t="shared" si="422"/>
        <v>0</v>
      </c>
      <c r="BO605" s="43">
        <v>605</v>
      </c>
    </row>
    <row r="606" spans="1:67" ht="14.4" x14ac:dyDescent="0.3">
      <c r="A606" s="43" t="s">
        <v>6650</v>
      </c>
      <c r="B606" s="43" t="str">
        <f t="shared" ref="B606:D606" si="425">B605</f>
        <v>NAC</v>
      </c>
      <c r="C606" s="43">
        <f t="shared" si="425"/>
        <v>60</v>
      </c>
      <c r="D606" s="43">
        <f t="shared" si="425"/>
        <v>65.2</v>
      </c>
      <c r="E606" s="43" t="s">
        <v>51</v>
      </c>
      <c r="F606" s="258" t="s">
        <v>122</v>
      </c>
      <c r="G606" s="259" t="s">
        <v>105</v>
      </c>
      <c r="H606" s="260" t="s">
        <v>96</v>
      </c>
      <c r="I606" s="260" t="s">
        <v>96</v>
      </c>
      <c r="J606" s="259"/>
      <c r="K606" s="261" t="s">
        <v>5648</v>
      </c>
      <c r="L606" s="259" t="s">
        <v>5649</v>
      </c>
      <c r="M606" s="259"/>
      <c r="N606" s="262" t="s">
        <v>2706</v>
      </c>
      <c r="O606" s="260"/>
      <c r="P606" s="260" t="s">
        <v>96</v>
      </c>
      <c r="Q606" s="260"/>
      <c r="R606" s="260" t="s">
        <v>96</v>
      </c>
      <c r="S606" s="259" t="s">
        <v>97</v>
      </c>
      <c r="T606" s="260" t="s">
        <v>96</v>
      </c>
      <c r="U606" s="260" t="s">
        <v>911</v>
      </c>
      <c r="V606" s="260" t="s">
        <v>6370</v>
      </c>
      <c r="W606" s="260" t="s">
        <v>6371</v>
      </c>
      <c r="X606" s="263" t="s">
        <v>6372</v>
      </c>
      <c r="Y606" s="263" t="s">
        <v>5561</v>
      </c>
      <c r="Z606" s="263" t="s">
        <v>6373</v>
      </c>
      <c r="AA606" s="259" t="s">
        <v>266</v>
      </c>
      <c r="AB606" s="259"/>
      <c r="AC606" s="259"/>
      <c r="AD606" s="259"/>
      <c r="AE606" s="263"/>
      <c r="AF606" s="263"/>
      <c r="AG606" s="263"/>
      <c r="AH606" s="259"/>
      <c r="AI606" s="259"/>
      <c r="AJ606" s="259"/>
      <c r="AK606" s="259"/>
      <c r="AL606" s="263"/>
      <c r="AM606" s="263"/>
      <c r="AN606" s="263"/>
      <c r="AO606" s="259"/>
      <c r="AP606" s="259"/>
      <c r="AQ606" s="259"/>
      <c r="AR606" s="259"/>
      <c r="AS606" s="263"/>
      <c r="AT606" s="263"/>
      <c r="AU606" s="263"/>
      <c r="AV606" s="259"/>
      <c r="AW606" s="259"/>
      <c r="AX606" s="260">
        <v>19.23</v>
      </c>
      <c r="AY606" s="260">
        <v>6722</v>
      </c>
      <c r="AZ606" s="47" t="str">
        <f t="shared" si="413"/>
        <v>NA</v>
      </c>
      <c r="BA606" s="47" t="str">
        <f t="shared" si="414"/>
        <v>60 AD</v>
      </c>
      <c r="BB606" s="43" t="str">
        <f t="shared" si="411"/>
        <v>NA</v>
      </c>
      <c r="BC606" s="43" t="str">
        <f t="shared" si="415"/>
        <v>NA</v>
      </c>
      <c r="BD606" s="43">
        <f t="shared" si="416"/>
        <v>0</v>
      </c>
      <c r="BE606" s="48" t="e">
        <f t="shared" si="417"/>
        <v>#VALUE!</v>
      </c>
      <c r="BF606" s="49">
        <f t="shared" si="418"/>
        <v>0</v>
      </c>
      <c r="BG606" s="43" t="str">
        <f t="shared" si="419"/>
        <v>ARMANDO JOSE HARGOUS MIDDLETON</v>
      </c>
      <c r="BH606" s="43" t="str">
        <f t="shared" si="420"/>
        <v>ARMANDO JOSE HARGOUS MIDDLETON - DOMINIQUE</v>
      </c>
      <c r="BI606" s="43" t="e">
        <f>VLOOKUP(BG606,Equipos!$A$2:$B$105,2,0)</f>
        <v>#N/A</v>
      </c>
      <c r="BJ606" s="43" t="str">
        <f t="shared" si="421"/>
        <v>03:36:05</v>
      </c>
      <c r="BK606" s="43" t="e">
        <f>VLOOKUP(BG606,'Base Jinetes FEI'!$M$5:$N$341,2,0)</f>
        <v>#N/A</v>
      </c>
      <c r="BL606" s="43" t="e">
        <f>VLOOKUP(BG606,'Base Jinetes FEI'!$M$5:$O$341,3,0)</f>
        <v>#N/A</v>
      </c>
      <c r="BN606" s="43">
        <f t="shared" si="422"/>
        <v>0</v>
      </c>
      <c r="BO606" s="43">
        <v>606</v>
      </c>
    </row>
    <row r="607" spans="1:67" ht="14.4" customHeight="1" x14ac:dyDescent="0.3">
      <c r="A607" s="43" t="s">
        <v>6650</v>
      </c>
      <c r="B607" s="43" t="str">
        <f t="shared" ref="B607" si="426">B606</f>
        <v>NAC</v>
      </c>
      <c r="C607" s="43">
        <v>40</v>
      </c>
      <c r="D607" s="43">
        <v>42</v>
      </c>
      <c r="E607" s="43" t="s">
        <v>51</v>
      </c>
      <c r="F607" s="265" t="s">
        <v>106</v>
      </c>
      <c r="G607" s="266" t="s">
        <v>95</v>
      </c>
      <c r="H607" s="267" t="s">
        <v>96</v>
      </c>
      <c r="I607" s="267" t="s">
        <v>96</v>
      </c>
      <c r="J607" s="266" t="s">
        <v>1849</v>
      </c>
      <c r="K607" s="268" t="s">
        <v>1050</v>
      </c>
      <c r="L607" s="266" t="s">
        <v>362</v>
      </c>
      <c r="M607" s="266" t="s">
        <v>274</v>
      </c>
      <c r="N607" s="269" t="s">
        <v>760</v>
      </c>
      <c r="O607" s="267"/>
      <c r="P607" s="267" t="s">
        <v>96</v>
      </c>
      <c r="Q607" s="267"/>
      <c r="R607" s="267" t="s">
        <v>96</v>
      </c>
      <c r="S607" s="266" t="s">
        <v>97</v>
      </c>
      <c r="T607" s="267" t="s">
        <v>96</v>
      </c>
      <c r="U607" s="267" t="s">
        <v>745</v>
      </c>
      <c r="V607" s="267" t="s">
        <v>6374</v>
      </c>
      <c r="W607" s="267" t="s">
        <v>6375</v>
      </c>
      <c r="X607" s="270" t="s">
        <v>916</v>
      </c>
      <c r="Y607" s="270" t="s">
        <v>6376</v>
      </c>
      <c r="Z607" s="270" t="s">
        <v>6377</v>
      </c>
      <c r="AA607" s="266"/>
      <c r="AB607" s="266" t="s">
        <v>2683</v>
      </c>
      <c r="AC607" s="266" t="s">
        <v>6378</v>
      </c>
      <c r="AD607" s="266" t="s">
        <v>6379</v>
      </c>
      <c r="AE607" s="270" t="s">
        <v>931</v>
      </c>
      <c r="AF607" s="270" t="s">
        <v>6380</v>
      </c>
      <c r="AG607" s="270" t="s">
        <v>6381</v>
      </c>
      <c r="AH607" s="266"/>
      <c r="AI607" s="266"/>
      <c r="AJ607" s="266"/>
      <c r="AK607" s="266"/>
      <c r="AL607" s="270"/>
      <c r="AM607" s="270"/>
      <c r="AN607" s="270"/>
      <c r="AO607" s="266"/>
      <c r="AP607" s="266"/>
      <c r="AQ607" s="266"/>
      <c r="AR607" s="266"/>
      <c r="AS607" s="270"/>
      <c r="AT607" s="270"/>
      <c r="AU607" s="270"/>
      <c r="AV607" s="266"/>
      <c r="AW607" s="266"/>
      <c r="AX607" s="267">
        <v>17.899999999999999</v>
      </c>
      <c r="AY607" s="267">
        <v>8447</v>
      </c>
      <c r="AZ607" s="47">
        <f t="shared" si="413"/>
        <v>8447</v>
      </c>
      <c r="BA607" s="47" t="str">
        <f t="shared" si="414"/>
        <v>40 AD</v>
      </c>
      <c r="BB607" s="43">
        <f>IF(G607="R",RANK(AZ607,$AZ$607:$AZ$634,1), "NA")</f>
        <v>1</v>
      </c>
      <c r="BC607" s="43" t="str">
        <f t="shared" si="415"/>
        <v>02:20:47</v>
      </c>
      <c r="BD607" s="43">
        <f t="shared" si="416"/>
        <v>200</v>
      </c>
      <c r="BE607" s="48">
        <f t="shared" si="417"/>
        <v>0</v>
      </c>
      <c r="BF607" s="49">
        <f t="shared" si="418"/>
        <v>242</v>
      </c>
      <c r="BG607" s="43" t="str">
        <f t="shared" si="419"/>
        <v>MARIA IGNACIA SAT YABER</v>
      </c>
      <c r="BH607" s="43" t="str">
        <f t="shared" si="420"/>
        <v>MARIA IGNACIA SAT YABER - COPIHUE</v>
      </c>
      <c r="BI607" s="43" t="str">
        <f>VLOOKUP(BG607,Equipos!$A$2:$B$105,2,0)</f>
        <v>RINCONADA B</v>
      </c>
      <c r="BJ607" s="43" t="str">
        <f t="shared" si="421"/>
        <v>02:20:47</v>
      </c>
      <c r="BK607" s="43" t="e">
        <f>VLOOKUP(BG607,'Base Jinetes FEI'!$M$5:$N$341,2,0)</f>
        <v>#N/A</v>
      </c>
      <c r="BL607" s="43" t="e">
        <f>VLOOKUP(BG607,'Base Jinetes FEI'!$M$5:$O$341,3,0)</f>
        <v>#N/A</v>
      </c>
      <c r="BN607" s="43">
        <f t="shared" si="422"/>
        <v>1</v>
      </c>
      <c r="BO607" s="43">
        <v>607</v>
      </c>
    </row>
    <row r="608" spans="1:67" ht="14.4" customHeight="1" x14ac:dyDescent="0.3">
      <c r="A608" s="43" t="s">
        <v>6650</v>
      </c>
      <c r="B608" s="43" t="str">
        <f t="shared" ref="B608:E608" si="427">B607</f>
        <v>NAC</v>
      </c>
      <c r="C608" s="43">
        <f t="shared" si="427"/>
        <v>40</v>
      </c>
      <c r="D608" s="43">
        <f t="shared" si="427"/>
        <v>42</v>
      </c>
      <c r="E608" s="43" t="str">
        <f t="shared" si="427"/>
        <v>AD</v>
      </c>
      <c r="F608" s="265" t="s">
        <v>107</v>
      </c>
      <c r="G608" s="266" t="s">
        <v>95</v>
      </c>
      <c r="H608" s="267" t="s">
        <v>96</v>
      </c>
      <c r="I608" s="267" t="s">
        <v>96</v>
      </c>
      <c r="J608" s="266" t="s">
        <v>1436</v>
      </c>
      <c r="K608" s="271" t="s">
        <v>358</v>
      </c>
      <c r="L608" s="266" t="s">
        <v>813</v>
      </c>
      <c r="M608" s="266" t="s">
        <v>814</v>
      </c>
      <c r="N608" s="269" t="s">
        <v>815</v>
      </c>
      <c r="O608" s="267"/>
      <c r="P608" s="267" t="s">
        <v>96</v>
      </c>
      <c r="Q608" s="267"/>
      <c r="R608" s="267" t="s">
        <v>96</v>
      </c>
      <c r="S608" s="266" t="s">
        <v>97</v>
      </c>
      <c r="T608" s="267" t="s">
        <v>96</v>
      </c>
      <c r="U608" s="267" t="s">
        <v>745</v>
      </c>
      <c r="V608" s="267" t="s">
        <v>6382</v>
      </c>
      <c r="W608" s="267" t="s">
        <v>6383</v>
      </c>
      <c r="X608" s="270" t="s">
        <v>4390</v>
      </c>
      <c r="Y608" s="270" t="s">
        <v>2964</v>
      </c>
      <c r="Z608" s="270" t="s">
        <v>6384</v>
      </c>
      <c r="AA608" s="266"/>
      <c r="AB608" s="266" t="s">
        <v>6385</v>
      </c>
      <c r="AC608" s="266" t="s">
        <v>6386</v>
      </c>
      <c r="AD608" s="266" t="s">
        <v>6387</v>
      </c>
      <c r="AE608" s="270" t="s">
        <v>3883</v>
      </c>
      <c r="AF608" s="270" t="s">
        <v>6388</v>
      </c>
      <c r="AG608" s="270" t="s">
        <v>2386</v>
      </c>
      <c r="AH608" s="266"/>
      <c r="AI608" s="266"/>
      <c r="AJ608" s="266"/>
      <c r="AK608" s="266"/>
      <c r="AL608" s="270"/>
      <c r="AM608" s="270"/>
      <c r="AN608" s="270"/>
      <c r="AO608" s="266"/>
      <c r="AP608" s="266"/>
      <c r="AQ608" s="266"/>
      <c r="AR608" s="266"/>
      <c r="AS608" s="270"/>
      <c r="AT608" s="270"/>
      <c r="AU608" s="270"/>
      <c r="AV608" s="266"/>
      <c r="AW608" s="266"/>
      <c r="AX608" s="267">
        <v>17.45</v>
      </c>
      <c r="AY608" s="267">
        <v>8665</v>
      </c>
      <c r="AZ608" s="47">
        <f t="shared" si="413"/>
        <v>8665</v>
      </c>
      <c r="BA608" s="47" t="str">
        <f t="shared" si="414"/>
        <v>40 AD</v>
      </c>
      <c r="BB608" s="43">
        <f t="shared" ref="BB608:BB634" si="428">IF(G608="R",RANK(AZ608,$AZ$607:$AZ$634,1), "NA")</f>
        <v>2</v>
      </c>
      <c r="BC608" s="43" t="str">
        <f t="shared" si="415"/>
        <v>02:24:25</v>
      </c>
      <c r="BD608" s="43">
        <f t="shared" si="416"/>
        <v>195</v>
      </c>
      <c r="BE608" s="48">
        <f t="shared" si="417"/>
        <v>-3.6333333333333333</v>
      </c>
      <c r="BF608" s="49">
        <f t="shared" si="418"/>
        <v>233.36666666666667</v>
      </c>
      <c r="BG608" s="43" t="str">
        <f t="shared" si="419"/>
        <v>PEDRO DEL CAMPO SALINAS</v>
      </c>
      <c r="BH608" s="43" t="str">
        <f t="shared" si="420"/>
        <v>PEDRO DEL CAMPO SALINAS - SASHA</v>
      </c>
      <c r="BI608" s="43" t="e">
        <f>VLOOKUP(BG608,Equipos!$A$2:$B$105,2,0)</f>
        <v>#N/A</v>
      </c>
      <c r="BJ608" s="43" t="str">
        <f t="shared" si="421"/>
        <v>02:20:47</v>
      </c>
      <c r="BK608" s="43" t="e">
        <f>VLOOKUP(BG608,'Base Jinetes FEI'!$M$5:$N$341,2,0)</f>
        <v>#N/A</v>
      </c>
      <c r="BL608" s="43" t="e">
        <f>VLOOKUP(BG608,'Base Jinetes FEI'!$M$5:$O$341,3,0)</f>
        <v>#N/A</v>
      </c>
      <c r="BN608" s="43">
        <f t="shared" si="422"/>
        <v>1</v>
      </c>
      <c r="BO608" s="43">
        <v>608</v>
      </c>
    </row>
    <row r="609" spans="1:67" ht="14.4" customHeight="1" x14ac:dyDescent="0.3">
      <c r="A609" s="43" t="s">
        <v>6650</v>
      </c>
      <c r="B609" s="43" t="str">
        <f t="shared" ref="B609:E609" si="429">B608</f>
        <v>NAC</v>
      </c>
      <c r="C609" s="43">
        <f t="shared" si="429"/>
        <v>40</v>
      </c>
      <c r="D609" s="43">
        <f t="shared" si="429"/>
        <v>42</v>
      </c>
      <c r="E609" s="43" t="str">
        <f t="shared" si="429"/>
        <v>AD</v>
      </c>
      <c r="F609" s="265" t="s">
        <v>109</v>
      </c>
      <c r="G609" s="266" t="s">
        <v>95</v>
      </c>
      <c r="H609" s="267" t="s">
        <v>96</v>
      </c>
      <c r="I609" s="267" t="s">
        <v>96</v>
      </c>
      <c r="J609" s="266" t="s">
        <v>3915</v>
      </c>
      <c r="K609" s="268" t="s">
        <v>3916</v>
      </c>
      <c r="L609" s="266" t="s">
        <v>3917</v>
      </c>
      <c r="M609" s="266"/>
      <c r="N609" s="269" t="s">
        <v>6389</v>
      </c>
      <c r="O609" s="267"/>
      <c r="P609" s="267" t="s">
        <v>96</v>
      </c>
      <c r="Q609" s="267"/>
      <c r="R609" s="267" t="s">
        <v>96</v>
      </c>
      <c r="S609" s="266" t="s">
        <v>97</v>
      </c>
      <c r="T609" s="267" t="s">
        <v>96</v>
      </c>
      <c r="U609" s="267" t="s">
        <v>745</v>
      </c>
      <c r="V609" s="267" t="s">
        <v>6390</v>
      </c>
      <c r="W609" s="267" t="s">
        <v>6391</v>
      </c>
      <c r="X609" s="270" t="s">
        <v>3425</v>
      </c>
      <c r="Y609" s="270" t="s">
        <v>782</v>
      </c>
      <c r="Z609" s="270" t="s">
        <v>297</v>
      </c>
      <c r="AA609" s="266"/>
      <c r="AB609" s="266" t="s">
        <v>6392</v>
      </c>
      <c r="AC609" s="266" t="s">
        <v>6393</v>
      </c>
      <c r="AD609" s="266" t="s">
        <v>6394</v>
      </c>
      <c r="AE609" s="270" t="s">
        <v>933</v>
      </c>
      <c r="AF609" s="270" t="s">
        <v>6395</v>
      </c>
      <c r="AG609" s="270" t="s">
        <v>6396</v>
      </c>
      <c r="AH609" s="266"/>
      <c r="AI609" s="266"/>
      <c r="AJ609" s="266"/>
      <c r="AK609" s="266"/>
      <c r="AL609" s="270"/>
      <c r="AM609" s="270"/>
      <c r="AN609" s="270"/>
      <c r="AO609" s="266"/>
      <c r="AP609" s="266"/>
      <c r="AQ609" s="266"/>
      <c r="AR609" s="266"/>
      <c r="AS609" s="270"/>
      <c r="AT609" s="270"/>
      <c r="AU609" s="270"/>
      <c r="AV609" s="266"/>
      <c r="AW609" s="266"/>
      <c r="AX609" s="267">
        <v>16.8</v>
      </c>
      <c r="AY609" s="267">
        <v>9001</v>
      </c>
      <c r="AZ609" s="47">
        <f t="shared" si="413"/>
        <v>9001</v>
      </c>
      <c r="BA609" s="47" t="str">
        <f t="shared" si="414"/>
        <v>40 AD</v>
      </c>
      <c r="BB609" s="43">
        <f t="shared" si="428"/>
        <v>3</v>
      </c>
      <c r="BC609" s="43" t="str">
        <f t="shared" si="415"/>
        <v>02:30:01</v>
      </c>
      <c r="BD609" s="43">
        <f t="shared" si="416"/>
        <v>190</v>
      </c>
      <c r="BE609" s="48">
        <f t="shared" si="417"/>
        <v>-9.2333333333333325</v>
      </c>
      <c r="BF609" s="49">
        <f t="shared" si="418"/>
        <v>222.76666666666668</v>
      </c>
      <c r="BG609" s="43" t="str">
        <f t="shared" si="419"/>
        <v>CAMILA  HERRERA</v>
      </c>
      <c r="BH609" s="43" t="str">
        <f t="shared" si="420"/>
        <v>CAMILA  HERRERA - KIO</v>
      </c>
      <c r="BI609" s="43" t="e">
        <f>VLOOKUP(BG609,Equipos!$A$2:$B$105,2,0)</f>
        <v>#N/A</v>
      </c>
      <c r="BJ609" s="43" t="str">
        <f t="shared" si="421"/>
        <v>02:20:47</v>
      </c>
      <c r="BK609" s="43" t="e">
        <f>VLOOKUP(BG609,'Base Jinetes FEI'!$M$5:$N$341,2,0)</f>
        <v>#N/A</v>
      </c>
      <c r="BL609" s="43" t="e">
        <f>VLOOKUP(BG609,'Base Jinetes FEI'!$M$5:$O$341,3,0)</f>
        <v>#N/A</v>
      </c>
      <c r="BN609" s="43">
        <f t="shared" si="422"/>
        <v>1</v>
      </c>
      <c r="BO609" s="43">
        <v>609</v>
      </c>
    </row>
    <row r="610" spans="1:67" ht="14.4" customHeight="1" x14ac:dyDescent="0.3">
      <c r="A610" s="43" t="s">
        <v>6650</v>
      </c>
      <c r="B610" s="43" t="str">
        <f t="shared" ref="B610:E610" si="430">B609</f>
        <v>NAC</v>
      </c>
      <c r="C610" s="43">
        <f t="shared" si="430"/>
        <v>40</v>
      </c>
      <c r="D610" s="43">
        <f t="shared" si="430"/>
        <v>42</v>
      </c>
      <c r="E610" s="43" t="str">
        <f t="shared" si="430"/>
        <v>AD</v>
      </c>
      <c r="F610" s="265" t="s">
        <v>110</v>
      </c>
      <c r="G610" s="266" t="s">
        <v>95</v>
      </c>
      <c r="H610" s="267" t="s">
        <v>96</v>
      </c>
      <c r="I610" s="267" t="s">
        <v>96</v>
      </c>
      <c r="J610" s="266"/>
      <c r="K610" s="268" t="s">
        <v>1634</v>
      </c>
      <c r="L610" s="266" t="s">
        <v>1635</v>
      </c>
      <c r="M610" s="266"/>
      <c r="N610" s="269" t="s">
        <v>548</v>
      </c>
      <c r="O610" s="267"/>
      <c r="P610" s="267" t="s">
        <v>96</v>
      </c>
      <c r="Q610" s="267"/>
      <c r="R610" s="267" t="s">
        <v>96</v>
      </c>
      <c r="S610" s="266" t="s">
        <v>97</v>
      </c>
      <c r="T610" s="267" t="s">
        <v>96</v>
      </c>
      <c r="U610" s="267" t="s">
        <v>745</v>
      </c>
      <c r="V610" s="267" t="s">
        <v>6397</v>
      </c>
      <c r="W610" s="267" t="s">
        <v>6398</v>
      </c>
      <c r="X610" s="270" t="s">
        <v>3673</v>
      </c>
      <c r="Y610" s="270" t="s">
        <v>3485</v>
      </c>
      <c r="Z610" s="270" t="s">
        <v>6399</v>
      </c>
      <c r="AA610" s="266"/>
      <c r="AB610" s="266" t="s">
        <v>3678</v>
      </c>
      <c r="AC610" s="266" t="s">
        <v>6400</v>
      </c>
      <c r="AD610" s="266" t="s">
        <v>6401</v>
      </c>
      <c r="AE610" s="270" t="s">
        <v>667</v>
      </c>
      <c r="AF610" s="270" t="s">
        <v>770</v>
      </c>
      <c r="AG610" s="270" t="s">
        <v>6402</v>
      </c>
      <c r="AH610" s="266"/>
      <c r="AI610" s="266"/>
      <c r="AJ610" s="266"/>
      <c r="AK610" s="266"/>
      <c r="AL610" s="270"/>
      <c r="AM610" s="270"/>
      <c r="AN610" s="270"/>
      <c r="AO610" s="266"/>
      <c r="AP610" s="266"/>
      <c r="AQ610" s="266"/>
      <c r="AR610" s="266"/>
      <c r="AS610" s="270"/>
      <c r="AT610" s="270"/>
      <c r="AU610" s="270"/>
      <c r="AV610" s="266"/>
      <c r="AW610" s="266"/>
      <c r="AX610" s="267">
        <v>16.46</v>
      </c>
      <c r="AY610" s="267">
        <v>9186</v>
      </c>
      <c r="AZ610" s="47">
        <f t="shared" si="413"/>
        <v>9186</v>
      </c>
      <c r="BA610" s="47" t="str">
        <f t="shared" si="414"/>
        <v>40 AD</v>
      </c>
      <c r="BB610" s="43">
        <f t="shared" si="428"/>
        <v>4</v>
      </c>
      <c r="BC610" s="43" t="str">
        <f t="shared" si="415"/>
        <v>02:33:06</v>
      </c>
      <c r="BD610" s="43">
        <f t="shared" si="416"/>
        <v>185</v>
      </c>
      <c r="BE610" s="48">
        <f t="shared" si="417"/>
        <v>-12.316666666666666</v>
      </c>
      <c r="BF610" s="49">
        <f t="shared" si="418"/>
        <v>214.68333333333334</v>
      </c>
      <c r="BG610" s="43" t="str">
        <f t="shared" si="419"/>
        <v>SERGIO ULLOA C</v>
      </c>
      <c r="BH610" s="43" t="str">
        <f t="shared" si="420"/>
        <v>SERGIO ULLOA C - HF BARII</v>
      </c>
      <c r="BI610" s="43" t="e">
        <f>VLOOKUP(BG610,Equipos!$A$2:$B$105,2,0)</f>
        <v>#N/A</v>
      </c>
      <c r="BJ610" s="43" t="str">
        <f t="shared" si="421"/>
        <v>02:20:47</v>
      </c>
      <c r="BK610" s="43" t="e">
        <f>VLOOKUP(BG610,'Base Jinetes FEI'!$M$5:$N$341,2,0)</f>
        <v>#N/A</v>
      </c>
      <c r="BL610" s="43" t="e">
        <f>VLOOKUP(BG610,'Base Jinetes FEI'!$M$5:$O$341,3,0)</f>
        <v>#N/A</v>
      </c>
      <c r="BN610" s="43">
        <f t="shared" si="422"/>
        <v>1</v>
      </c>
      <c r="BO610" s="43">
        <v>610</v>
      </c>
    </row>
    <row r="611" spans="1:67" ht="14.4" customHeight="1" x14ac:dyDescent="0.3">
      <c r="A611" s="43" t="s">
        <v>6650</v>
      </c>
      <c r="B611" s="43" t="str">
        <f t="shared" ref="B611:E611" si="431">B610</f>
        <v>NAC</v>
      </c>
      <c r="C611" s="43">
        <f t="shared" si="431"/>
        <v>40</v>
      </c>
      <c r="D611" s="43">
        <f t="shared" si="431"/>
        <v>42</v>
      </c>
      <c r="E611" s="43" t="str">
        <f t="shared" si="431"/>
        <v>AD</v>
      </c>
      <c r="F611" s="265" t="s">
        <v>117</v>
      </c>
      <c r="G611" s="266" t="s">
        <v>95</v>
      </c>
      <c r="H611" s="267" t="s">
        <v>96</v>
      </c>
      <c r="I611" s="267" t="s">
        <v>96</v>
      </c>
      <c r="J611" s="266"/>
      <c r="K611" s="268" t="s">
        <v>3642</v>
      </c>
      <c r="L611" s="266" t="s">
        <v>3643</v>
      </c>
      <c r="M611" s="266"/>
      <c r="N611" s="269" t="s">
        <v>6403</v>
      </c>
      <c r="O611" s="267"/>
      <c r="P611" s="267" t="s">
        <v>96</v>
      </c>
      <c r="Q611" s="267"/>
      <c r="R611" s="267" t="s">
        <v>96</v>
      </c>
      <c r="S611" s="266" t="s">
        <v>97</v>
      </c>
      <c r="T611" s="267" t="s">
        <v>96</v>
      </c>
      <c r="U611" s="267" t="s">
        <v>745</v>
      </c>
      <c r="V611" s="267" t="s">
        <v>6404</v>
      </c>
      <c r="W611" s="267" t="s">
        <v>6405</v>
      </c>
      <c r="X611" s="270" t="s">
        <v>6406</v>
      </c>
      <c r="Y611" s="270" t="s">
        <v>4025</v>
      </c>
      <c r="Z611" s="270" t="s">
        <v>4287</v>
      </c>
      <c r="AA611" s="266"/>
      <c r="AB611" s="266" t="s">
        <v>6407</v>
      </c>
      <c r="AC611" s="266" t="s">
        <v>6408</v>
      </c>
      <c r="AD611" s="266" t="s">
        <v>4681</v>
      </c>
      <c r="AE611" s="270" t="s">
        <v>4045</v>
      </c>
      <c r="AF611" s="270" t="s">
        <v>645</v>
      </c>
      <c r="AG611" s="270" t="s">
        <v>6409</v>
      </c>
      <c r="AH611" s="266"/>
      <c r="AI611" s="266"/>
      <c r="AJ611" s="266"/>
      <c r="AK611" s="266"/>
      <c r="AL611" s="270"/>
      <c r="AM611" s="270"/>
      <c r="AN611" s="270"/>
      <c r="AO611" s="266"/>
      <c r="AP611" s="266"/>
      <c r="AQ611" s="266"/>
      <c r="AR611" s="266"/>
      <c r="AS611" s="270"/>
      <c r="AT611" s="270"/>
      <c r="AU611" s="270"/>
      <c r="AV611" s="266"/>
      <c r="AW611" s="266"/>
      <c r="AX611" s="267">
        <v>13.45</v>
      </c>
      <c r="AY611" s="267">
        <v>11245</v>
      </c>
      <c r="AZ611" s="47">
        <f t="shared" si="413"/>
        <v>11245</v>
      </c>
      <c r="BA611" s="47" t="str">
        <f t="shared" si="414"/>
        <v>40 AD</v>
      </c>
      <c r="BB611" s="43">
        <f t="shared" si="428"/>
        <v>6</v>
      </c>
      <c r="BC611" s="43" t="str">
        <f t="shared" si="415"/>
        <v>03:07:25</v>
      </c>
      <c r="BD611" s="43">
        <f t="shared" si="416"/>
        <v>175</v>
      </c>
      <c r="BE611" s="48">
        <f t="shared" si="417"/>
        <v>-46.633333333333333</v>
      </c>
      <c r="BF611" s="49">
        <f t="shared" si="418"/>
        <v>170.36666666666667</v>
      </c>
      <c r="BG611" s="43" t="str">
        <f t="shared" si="419"/>
        <v>RENZO  ALVARADO BAHAMONDES</v>
      </c>
      <c r="BH611" s="43" t="str">
        <f t="shared" si="420"/>
        <v>RENZO  ALVARADO BAHAMONDES - TOBA BATALLA</v>
      </c>
      <c r="BI611" s="43" t="str">
        <f>VLOOKUP(BG611,Equipos!$A$2:$B$105,2,0)</f>
        <v>TOBA ENDURANCE</v>
      </c>
      <c r="BJ611" s="43" t="str">
        <f t="shared" si="421"/>
        <v>02:20:47</v>
      </c>
      <c r="BK611" s="43" t="e">
        <f>VLOOKUP(BG611,'Base Jinetes FEI'!$M$5:$N$341,2,0)</f>
        <v>#N/A</v>
      </c>
      <c r="BL611" s="43" t="e">
        <f>VLOOKUP(BG611,'Base Jinetes FEI'!$M$5:$O$341,3,0)</f>
        <v>#N/A</v>
      </c>
      <c r="BN611" s="43">
        <f t="shared" si="422"/>
        <v>1</v>
      </c>
      <c r="BO611" s="43">
        <v>611</v>
      </c>
    </row>
    <row r="612" spans="1:67" ht="14.4" customHeight="1" x14ac:dyDescent="0.3">
      <c r="A612" s="43" t="s">
        <v>6650</v>
      </c>
      <c r="B612" s="43" t="str">
        <f t="shared" ref="B612:E612" si="432">B611</f>
        <v>NAC</v>
      </c>
      <c r="C612" s="43">
        <f t="shared" si="432"/>
        <v>40</v>
      </c>
      <c r="D612" s="43">
        <f t="shared" si="432"/>
        <v>42</v>
      </c>
      <c r="E612" s="43" t="str">
        <f t="shared" si="432"/>
        <v>AD</v>
      </c>
      <c r="F612" s="265" t="s">
        <v>122</v>
      </c>
      <c r="G612" s="266" t="s">
        <v>95</v>
      </c>
      <c r="H612" s="267" t="s">
        <v>96</v>
      </c>
      <c r="I612" s="267" t="s">
        <v>96</v>
      </c>
      <c r="J612" s="266"/>
      <c r="K612" s="268" t="s">
        <v>358</v>
      </c>
      <c r="L612" s="266" t="s">
        <v>6410</v>
      </c>
      <c r="M612" s="266"/>
      <c r="N612" s="269" t="s">
        <v>4884</v>
      </c>
      <c r="O612" s="267"/>
      <c r="P612" s="267" t="s">
        <v>96</v>
      </c>
      <c r="Q612" s="267"/>
      <c r="R612" s="267" t="s">
        <v>96</v>
      </c>
      <c r="S612" s="266" t="s">
        <v>97</v>
      </c>
      <c r="T612" s="267" t="s">
        <v>96</v>
      </c>
      <c r="U612" s="267" t="s">
        <v>745</v>
      </c>
      <c r="V612" s="267" t="s">
        <v>6411</v>
      </c>
      <c r="W612" s="267" t="s">
        <v>6412</v>
      </c>
      <c r="X612" s="270" t="s">
        <v>2197</v>
      </c>
      <c r="Y612" s="270" t="s">
        <v>159</v>
      </c>
      <c r="Z612" s="270" t="s">
        <v>6413</v>
      </c>
      <c r="AA612" s="266"/>
      <c r="AB612" s="266" t="s">
        <v>6414</v>
      </c>
      <c r="AC612" s="266" t="s">
        <v>6415</v>
      </c>
      <c r="AD612" s="266" t="s">
        <v>6416</v>
      </c>
      <c r="AE612" s="270" t="s">
        <v>6417</v>
      </c>
      <c r="AF612" s="270" t="s">
        <v>1061</v>
      </c>
      <c r="AG612" s="270" t="s">
        <v>6418</v>
      </c>
      <c r="AH612" s="266"/>
      <c r="AI612" s="266"/>
      <c r="AJ612" s="266"/>
      <c r="AK612" s="266"/>
      <c r="AL612" s="270"/>
      <c r="AM612" s="270"/>
      <c r="AN612" s="270"/>
      <c r="AO612" s="266"/>
      <c r="AP612" s="266"/>
      <c r="AQ612" s="266"/>
      <c r="AR612" s="266"/>
      <c r="AS612" s="270"/>
      <c r="AT612" s="270"/>
      <c r="AU612" s="270"/>
      <c r="AV612" s="266"/>
      <c r="AW612" s="266"/>
      <c r="AX612" s="267">
        <v>13.21</v>
      </c>
      <c r="AY612" s="267">
        <v>11444</v>
      </c>
      <c r="AZ612" s="47">
        <f t="shared" si="413"/>
        <v>11444</v>
      </c>
      <c r="BA612" s="47" t="str">
        <f t="shared" si="414"/>
        <v>40 AD</v>
      </c>
      <c r="BB612" s="43">
        <f t="shared" si="428"/>
        <v>7</v>
      </c>
      <c r="BC612" s="43" t="str">
        <f t="shared" si="415"/>
        <v>03:10:44</v>
      </c>
      <c r="BD612" s="43">
        <f t="shared" si="416"/>
        <v>170</v>
      </c>
      <c r="BE612" s="48">
        <f t="shared" si="417"/>
        <v>-49.95</v>
      </c>
      <c r="BF612" s="49">
        <f t="shared" si="418"/>
        <v>162.05000000000001</v>
      </c>
      <c r="BG612" s="43" t="str">
        <f t="shared" si="419"/>
        <v>PEDRO DIAZ DE VALDES</v>
      </c>
      <c r="BH612" s="43" t="str">
        <f t="shared" si="420"/>
        <v>PEDRO DIAZ DE VALDES - MYRA</v>
      </c>
      <c r="BI612" s="43" t="e">
        <f>VLOOKUP(BG612,Equipos!$A$2:$B$105,2,0)</f>
        <v>#N/A</v>
      </c>
      <c r="BJ612" s="43" t="str">
        <f t="shared" si="421"/>
        <v>02:20:47</v>
      </c>
      <c r="BK612" s="43" t="e">
        <f>VLOOKUP(BG612,'Base Jinetes FEI'!$M$5:$N$341,2,0)</f>
        <v>#N/A</v>
      </c>
      <c r="BL612" s="43" t="e">
        <f>VLOOKUP(BG612,'Base Jinetes FEI'!$M$5:$O$341,3,0)</f>
        <v>#N/A</v>
      </c>
      <c r="BN612" s="43">
        <f t="shared" si="422"/>
        <v>1</v>
      </c>
      <c r="BO612" s="43">
        <v>612</v>
      </c>
    </row>
    <row r="613" spans="1:67" ht="14.4" customHeight="1" x14ac:dyDescent="0.3">
      <c r="A613" s="43" t="s">
        <v>6650</v>
      </c>
      <c r="B613" s="43" t="str">
        <f t="shared" ref="B613:E613" si="433">B612</f>
        <v>NAC</v>
      </c>
      <c r="C613" s="43">
        <f t="shared" si="433"/>
        <v>40</v>
      </c>
      <c r="D613" s="43">
        <f t="shared" si="433"/>
        <v>42</v>
      </c>
      <c r="E613" s="43" t="str">
        <f t="shared" si="433"/>
        <v>AD</v>
      </c>
      <c r="F613" s="265" t="s">
        <v>123</v>
      </c>
      <c r="G613" s="266" t="s">
        <v>95</v>
      </c>
      <c r="H613" s="267" t="s">
        <v>96</v>
      </c>
      <c r="I613" s="267" t="s">
        <v>96</v>
      </c>
      <c r="J613" s="266"/>
      <c r="K613" s="268" t="s">
        <v>189</v>
      </c>
      <c r="L613" s="266" t="s">
        <v>4853</v>
      </c>
      <c r="M613" s="266"/>
      <c r="N613" s="269" t="s">
        <v>4854</v>
      </c>
      <c r="O613" s="267"/>
      <c r="P613" s="267" t="s">
        <v>96</v>
      </c>
      <c r="Q613" s="267"/>
      <c r="R613" s="267" t="s">
        <v>96</v>
      </c>
      <c r="S613" s="266" t="s">
        <v>97</v>
      </c>
      <c r="T613" s="267" t="s">
        <v>96</v>
      </c>
      <c r="U613" s="267" t="s">
        <v>745</v>
      </c>
      <c r="V613" s="267" t="s">
        <v>6419</v>
      </c>
      <c r="W613" s="267" t="s">
        <v>6420</v>
      </c>
      <c r="X613" s="270" t="s">
        <v>2188</v>
      </c>
      <c r="Y613" s="270" t="s">
        <v>159</v>
      </c>
      <c r="Z613" s="270" t="s">
        <v>6421</v>
      </c>
      <c r="AA613" s="266"/>
      <c r="AB613" s="266" t="s">
        <v>6422</v>
      </c>
      <c r="AC613" s="266" t="s">
        <v>6423</v>
      </c>
      <c r="AD613" s="266" t="s">
        <v>6424</v>
      </c>
      <c r="AE613" s="270" t="s">
        <v>1038</v>
      </c>
      <c r="AF613" s="270" t="s">
        <v>919</v>
      </c>
      <c r="AG613" s="270" t="s">
        <v>6425</v>
      </c>
      <c r="AH613" s="266"/>
      <c r="AI613" s="266"/>
      <c r="AJ613" s="266"/>
      <c r="AK613" s="266"/>
      <c r="AL613" s="270"/>
      <c r="AM613" s="270"/>
      <c r="AN613" s="270"/>
      <c r="AO613" s="266"/>
      <c r="AP613" s="266"/>
      <c r="AQ613" s="266"/>
      <c r="AR613" s="266"/>
      <c r="AS613" s="270"/>
      <c r="AT613" s="270"/>
      <c r="AU613" s="270"/>
      <c r="AV613" s="266"/>
      <c r="AW613" s="266"/>
      <c r="AX613" s="267">
        <v>13.19</v>
      </c>
      <c r="AY613" s="267">
        <v>11467</v>
      </c>
      <c r="AZ613" s="47">
        <f t="shared" si="413"/>
        <v>11467</v>
      </c>
      <c r="BA613" s="47" t="str">
        <f t="shared" si="414"/>
        <v>40 AD</v>
      </c>
      <c r="BB613" s="43">
        <f t="shared" si="428"/>
        <v>8</v>
      </c>
      <c r="BC613" s="43" t="str">
        <f t="shared" si="415"/>
        <v>03:11:07</v>
      </c>
      <c r="BD613" s="43">
        <f t="shared" si="416"/>
        <v>165</v>
      </c>
      <c r="BE613" s="48">
        <f t="shared" si="417"/>
        <v>-50.333333333333336</v>
      </c>
      <c r="BF613" s="49">
        <f t="shared" si="418"/>
        <v>156.66666666666666</v>
      </c>
      <c r="BG613" s="43" t="str">
        <f t="shared" si="419"/>
        <v>ESTEBAN DE LA FUENTE ERNST</v>
      </c>
      <c r="BH613" s="43" t="str">
        <f t="shared" si="420"/>
        <v>ESTEBAN DE LA FUENTE ERNST - AKIFA</v>
      </c>
      <c r="BI613" s="43" t="e">
        <f>VLOOKUP(BG613,Equipos!$A$2:$B$105,2,0)</f>
        <v>#N/A</v>
      </c>
      <c r="BJ613" s="43" t="str">
        <f t="shared" si="421"/>
        <v>02:20:47</v>
      </c>
      <c r="BK613" s="43" t="e">
        <f>VLOOKUP(BG613,'Base Jinetes FEI'!$M$5:$N$341,2,0)</f>
        <v>#N/A</v>
      </c>
      <c r="BL613" s="43" t="e">
        <f>VLOOKUP(BG613,'Base Jinetes FEI'!$M$5:$O$341,3,0)</f>
        <v>#N/A</v>
      </c>
      <c r="BN613" s="43">
        <f t="shared" si="422"/>
        <v>1</v>
      </c>
      <c r="BO613" s="43">
        <v>613</v>
      </c>
    </row>
    <row r="614" spans="1:67" ht="14.4" customHeight="1" x14ac:dyDescent="0.3">
      <c r="A614" s="43" t="s">
        <v>6650</v>
      </c>
      <c r="B614" s="43" t="str">
        <f t="shared" ref="B614:E614" si="434">B613</f>
        <v>NAC</v>
      </c>
      <c r="C614" s="43">
        <f t="shared" si="434"/>
        <v>40</v>
      </c>
      <c r="D614" s="43">
        <f t="shared" si="434"/>
        <v>42</v>
      </c>
      <c r="E614" s="43" t="str">
        <f t="shared" si="434"/>
        <v>AD</v>
      </c>
      <c r="F614" s="265" t="s">
        <v>94</v>
      </c>
      <c r="G614" s="266" t="s">
        <v>95</v>
      </c>
      <c r="H614" s="267" t="s">
        <v>96</v>
      </c>
      <c r="I614" s="267" t="s">
        <v>96</v>
      </c>
      <c r="J614" s="266" t="s">
        <v>1097</v>
      </c>
      <c r="K614" s="268" t="s">
        <v>118</v>
      </c>
      <c r="L614" s="266" t="s">
        <v>119</v>
      </c>
      <c r="M614" s="266" t="s">
        <v>96</v>
      </c>
      <c r="N614" s="269" t="s">
        <v>6426</v>
      </c>
      <c r="O614" s="267"/>
      <c r="P614" s="267" t="s">
        <v>96</v>
      </c>
      <c r="Q614" s="267"/>
      <c r="R614" s="267" t="s">
        <v>96</v>
      </c>
      <c r="S614" s="266" t="s">
        <v>97</v>
      </c>
      <c r="T614" s="267" t="s">
        <v>96</v>
      </c>
      <c r="U614" s="267" t="s">
        <v>745</v>
      </c>
      <c r="V614" s="267" t="s">
        <v>6427</v>
      </c>
      <c r="W614" s="267" t="s">
        <v>6428</v>
      </c>
      <c r="X614" s="270" t="s">
        <v>6429</v>
      </c>
      <c r="Y614" s="270" t="s">
        <v>6430</v>
      </c>
      <c r="Z614" s="270" t="s">
        <v>6431</v>
      </c>
      <c r="AA614" s="266"/>
      <c r="AB614" s="266" t="s">
        <v>6432</v>
      </c>
      <c r="AC614" s="266" t="s">
        <v>6433</v>
      </c>
      <c r="AD614" s="266" t="s">
        <v>6434</v>
      </c>
      <c r="AE614" s="270" t="s">
        <v>3552</v>
      </c>
      <c r="AF614" s="270" t="s">
        <v>3827</v>
      </c>
      <c r="AG614" s="270" t="s">
        <v>6435</v>
      </c>
      <c r="AH614" s="266"/>
      <c r="AI614" s="266"/>
      <c r="AJ614" s="266"/>
      <c r="AK614" s="266"/>
      <c r="AL614" s="270"/>
      <c r="AM614" s="270"/>
      <c r="AN614" s="270"/>
      <c r="AO614" s="266"/>
      <c r="AP614" s="266"/>
      <c r="AQ614" s="266"/>
      <c r="AR614" s="266"/>
      <c r="AS614" s="270"/>
      <c r="AT614" s="270"/>
      <c r="AU614" s="270"/>
      <c r="AV614" s="266"/>
      <c r="AW614" s="266"/>
      <c r="AX614" s="267">
        <v>13.17</v>
      </c>
      <c r="AY614" s="267">
        <v>11478</v>
      </c>
      <c r="AZ614" s="47">
        <f t="shared" si="413"/>
        <v>11478</v>
      </c>
      <c r="BA614" s="47" t="str">
        <f t="shared" si="414"/>
        <v>40 AD</v>
      </c>
      <c r="BB614" s="43">
        <f t="shared" si="428"/>
        <v>9</v>
      </c>
      <c r="BC614" s="43" t="str">
        <f t="shared" si="415"/>
        <v>03:11:18</v>
      </c>
      <c r="BD614" s="43">
        <f t="shared" si="416"/>
        <v>160</v>
      </c>
      <c r="BE614" s="48">
        <f t="shared" si="417"/>
        <v>-50.516666666666666</v>
      </c>
      <c r="BF614" s="49">
        <f t="shared" si="418"/>
        <v>151.48333333333335</v>
      </c>
      <c r="BG614" s="43" t="str">
        <f t="shared" si="419"/>
        <v>RODOLFO FUENZALIDA SANHUEZA</v>
      </c>
      <c r="BH614" s="43" t="str">
        <f t="shared" si="420"/>
        <v>RODOLFO FUENZALIDA SANHUEZA - KEVIR</v>
      </c>
      <c r="BI614" s="43" t="str">
        <f>VLOOKUP(BG614,Equipos!$A$2:$B$105,2,0)</f>
        <v>SANDEK 1</v>
      </c>
      <c r="BJ614" s="43" t="str">
        <f t="shared" si="421"/>
        <v>02:20:47</v>
      </c>
      <c r="BK614" s="43" t="e">
        <f>VLOOKUP(BG614,'Base Jinetes FEI'!$M$5:$N$341,2,0)</f>
        <v>#N/A</v>
      </c>
      <c r="BL614" s="43" t="e">
        <f>VLOOKUP(BG614,'Base Jinetes FEI'!$M$5:$O$341,3,0)</f>
        <v>#N/A</v>
      </c>
      <c r="BN614" s="43">
        <f t="shared" si="422"/>
        <v>1</v>
      </c>
      <c r="BO614" s="43">
        <v>614</v>
      </c>
    </row>
    <row r="615" spans="1:67" ht="14.4" customHeight="1" x14ac:dyDescent="0.3">
      <c r="A615" s="43" t="s">
        <v>6650</v>
      </c>
      <c r="B615" s="43" t="str">
        <f t="shared" ref="B615:E615" si="435">B614</f>
        <v>NAC</v>
      </c>
      <c r="C615" s="43">
        <f t="shared" si="435"/>
        <v>40</v>
      </c>
      <c r="D615" s="43">
        <f t="shared" si="435"/>
        <v>42</v>
      </c>
      <c r="E615" s="43" t="str">
        <f t="shared" si="435"/>
        <v>AD</v>
      </c>
      <c r="F615" s="265" t="s">
        <v>125</v>
      </c>
      <c r="G615" s="266" t="s">
        <v>95</v>
      </c>
      <c r="H615" s="267" t="s">
        <v>96</v>
      </c>
      <c r="I615" s="267" t="s">
        <v>96</v>
      </c>
      <c r="J615" s="266"/>
      <c r="K615" s="268" t="s">
        <v>186</v>
      </c>
      <c r="L615" s="266" t="s">
        <v>2858</v>
      </c>
      <c r="M615" s="266"/>
      <c r="N615" s="269" t="s">
        <v>6436</v>
      </c>
      <c r="O615" s="267"/>
      <c r="P615" s="267" t="s">
        <v>96</v>
      </c>
      <c r="Q615" s="267"/>
      <c r="R615" s="267" t="s">
        <v>96</v>
      </c>
      <c r="S615" s="266" t="s">
        <v>97</v>
      </c>
      <c r="T615" s="267" t="s">
        <v>96</v>
      </c>
      <c r="U615" s="267" t="s">
        <v>745</v>
      </c>
      <c r="V615" s="267" t="s">
        <v>6437</v>
      </c>
      <c r="W615" s="267" t="s">
        <v>2771</v>
      </c>
      <c r="X615" s="270" t="s">
        <v>6438</v>
      </c>
      <c r="Y615" s="270" t="s">
        <v>1982</v>
      </c>
      <c r="Z615" s="270" t="s">
        <v>6439</v>
      </c>
      <c r="AA615" s="266"/>
      <c r="AB615" s="266" t="s">
        <v>6440</v>
      </c>
      <c r="AC615" s="266" t="s">
        <v>6441</v>
      </c>
      <c r="AD615" s="266" t="s">
        <v>6442</v>
      </c>
      <c r="AE615" s="270" t="s">
        <v>3552</v>
      </c>
      <c r="AF615" s="270" t="s">
        <v>3809</v>
      </c>
      <c r="AG615" s="270" t="s">
        <v>6443</v>
      </c>
      <c r="AH615" s="266"/>
      <c r="AI615" s="266"/>
      <c r="AJ615" s="266"/>
      <c r="AK615" s="266"/>
      <c r="AL615" s="270"/>
      <c r="AM615" s="270"/>
      <c r="AN615" s="270"/>
      <c r="AO615" s="266"/>
      <c r="AP615" s="266"/>
      <c r="AQ615" s="266"/>
      <c r="AR615" s="266"/>
      <c r="AS615" s="270"/>
      <c r="AT615" s="270"/>
      <c r="AU615" s="270"/>
      <c r="AV615" s="266"/>
      <c r="AW615" s="266"/>
      <c r="AX615" s="267">
        <v>12.77</v>
      </c>
      <c r="AY615" s="267">
        <v>11842</v>
      </c>
      <c r="AZ615" s="47">
        <f t="shared" si="413"/>
        <v>11842</v>
      </c>
      <c r="BA615" s="47" t="str">
        <f t="shared" si="414"/>
        <v>40 AD</v>
      </c>
      <c r="BB615" s="43">
        <f t="shared" si="428"/>
        <v>10</v>
      </c>
      <c r="BC615" s="43" t="str">
        <f t="shared" si="415"/>
        <v>03:17:22</v>
      </c>
      <c r="BD615" s="43">
        <f t="shared" si="416"/>
        <v>155</v>
      </c>
      <c r="BE615" s="48">
        <f t="shared" si="417"/>
        <v>-56.583333333333336</v>
      </c>
      <c r="BF615" s="49">
        <f t="shared" si="418"/>
        <v>140.41666666666666</v>
      </c>
      <c r="BG615" s="43" t="str">
        <f t="shared" si="419"/>
        <v>TRINIDAD SANTA CRUZ MANRIQUEZ</v>
      </c>
      <c r="BH615" s="43" t="str">
        <f t="shared" si="420"/>
        <v>TRINIDAD SANTA CRUZ MANRIQUEZ - KANO</v>
      </c>
      <c r="BI615" s="43" t="e">
        <f>VLOOKUP(BG615,Equipos!$A$2:$B$105,2,0)</f>
        <v>#N/A</v>
      </c>
      <c r="BJ615" s="43" t="str">
        <f t="shared" si="421"/>
        <v>02:20:47</v>
      </c>
      <c r="BK615" s="43" t="e">
        <f>VLOOKUP(BG615,'Base Jinetes FEI'!$M$5:$N$341,2,0)</f>
        <v>#N/A</v>
      </c>
      <c r="BL615" s="43" t="e">
        <f>VLOOKUP(BG615,'Base Jinetes FEI'!$M$5:$O$341,3,0)</f>
        <v>#N/A</v>
      </c>
      <c r="BN615" s="43">
        <f t="shared" si="422"/>
        <v>1</v>
      </c>
      <c r="BO615" s="43">
        <v>615</v>
      </c>
    </row>
    <row r="616" spans="1:67" ht="14.4" customHeight="1" x14ac:dyDescent="0.3">
      <c r="A616" s="43" t="s">
        <v>6650</v>
      </c>
      <c r="B616" s="43" t="str">
        <f t="shared" ref="B616:E616" si="436">B615</f>
        <v>NAC</v>
      </c>
      <c r="C616" s="43">
        <f t="shared" si="436"/>
        <v>40</v>
      </c>
      <c r="D616" s="43">
        <f t="shared" si="436"/>
        <v>42</v>
      </c>
      <c r="E616" s="43" t="str">
        <f t="shared" si="436"/>
        <v>AD</v>
      </c>
      <c r="F616" s="265" t="s">
        <v>128</v>
      </c>
      <c r="G616" s="266" t="s">
        <v>95</v>
      </c>
      <c r="H616" s="267" t="s">
        <v>96</v>
      </c>
      <c r="I616" s="267" t="s">
        <v>96</v>
      </c>
      <c r="J616" s="266"/>
      <c r="K616" s="268" t="s">
        <v>535</v>
      </c>
      <c r="L616" s="266" t="s">
        <v>941</v>
      </c>
      <c r="M616" s="266"/>
      <c r="N616" s="269" t="s">
        <v>6444</v>
      </c>
      <c r="O616" s="267"/>
      <c r="P616" s="267" t="s">
        <v>96</v>
      </c>
      <c r="Q616" s="267"/>
      <c r="R616" s="267" t="s">
        <v>96</v>
      </c>
      <c r="S616" s="266" t="s">
        <v>97</v>
      </c>
      <c r="T616" s="267" t="s">
        <v>96</v>
      </c>
      <c r="U616" s="267" t="s">
        <v>745</v>
      </c>
      <c r="V616" s="267" t="s">
        <v>6445</v>
      </c>
      <c r="W616" s="267" t="s">
        <v>6446</v>
      </c>
      <c r="X616" s="270" t="s">
        <v>1041</v>
      </c>
      <c r="Y616" s="270" t="s">
        <v>2191</v>
      </c>
      <c r="Z616" s="270" t="s">
        <v>6447</v>
      </c>
      <c r="AA616" s="266"/>
      <c r="AB616" s="266" t="s">
        <v>6448</v>
      </c>
      <c r="AC616" s="266" t="s">
        <v>3003</v>
      </c>
      <c r="AD616" s="266" t="s">
        <v>6449</v>
      </c>
      <c r="AE616" s="270" t="s">
        <v>4031</v>
      </c>
      <c r="AF616" s="270" t="s">
        <v>3960</v>
      </c>
      <c r="AG616" s="270" t="s">
        <v>5255</v>
      </c>
      <c r="AH616" s="266"/>
      <c r="AI616" s="266"/>
      <c r="AJ616" s="266"/>
      <c r="AK616" s="266"/>
      <c r="AL616" s="270"/>
      <c r="AM616" s="270"/>
      <c r="AN616" s="270"/>
      <c r="AO616" s="266"/>
      <c r="AP616" s="266"/>
      <c r="AQ616" s="266"/>
      <c r="AR616" s="266"/>
      <c r="AS616" s="270"/>
      <c r="AT616" s="270"/>
      <c r="AU616" s="270"/>
      <c r="AV616" s="266"/>
      <c r="AW616" s="266"/>
      <c r="AX616" s="267">
        <v>12.33</v>
      </c>
      <c r="AY616" s="267">
        <v>12261</v>
      </c>
      <c r="AZ616" s="47">
        <f t="shared" si="413"/>
        <v>12261</v>
      </c>
      <c r="BA616" s="47" t="str">
        <f t="shared" si="414"/>
        <v>40 AD</v>
      </c>
      <c r="BB616" s="43">
        <f t="shared" si="428"/>
        <v>11</v>
      </c>
      <c r="BC616" s="43" t="str">
        <f t="shared" si="415"/>
        <v>03:24:21</v>
      </c>
      <c r="BD616" s="43">
        <f t="shared" si="416"/>
        <v>150</v>
      </c>
      <c r="BE616" s="48">
        <f t="shared" si="417"/>
        <v>-63.566666666666663</v>
      </c>
      <c r="BF616" s="49">
        <f t="shared" si="418"/>
        <v>128.43333333333334</v>
      </c>
      <c r="BG616" s="43" t="str">
        <f t="shared" si="419"/>
        <v>DIEGO OYANEDEL</v>
      </c>
      <c r="BH616" s="43" t="str">
        <f t="shared" si="420"/>
        <v>DIEGO OYANEDEL - KASSIL</v>
      </c>
      <c r="BI616" s="43" t="str">
        <f>VLOOKUP(BG616,Equipos!$A$2:$B$105,2,0)</f>
        <v>LA COMPAÑÍA</v>
      </c>
      <c r="BJ616" s="43" t="str">
        <f t="shared" si="421"/>
        <v>02:20:47</v>
      </c>
      <c r="BK616" s="43" t="e">
        <f>VLOOKUP(BG616,'Base Jinetes FEI'!$M$5:$N$341,2,0)</f>
        <v>#N/A</v>
      </c>
      <c r="BL616" s="43" t="e">
        <f>VLOOKUP(BG616,'Base Jinetes FEI'!$M$5:$O$341,3,0)</f>
        <v>#N/A</v>
      </c>
      <c r="BN616" s="43">
        <f t="shared" si="422"/>
        <v>1</v>
      </c>
      <c r="BO616" s="43">
        <v>616</v>
      </c>
    </row>
    <row r="617" spans="1:67" ht="14.4" customHeight="1" x14ac:dyDescent="0.3">
      <c r="A617" s="43" t="s">
        <v>6650</v>
      </c>
      <c r="B617" s="43" t="str">
        <f t="shared" ref="B617:E617" si="437">B616</f>
        <v>NAC</v>
      </c>
      <c r="C617" s="43">
        <f t="shared" si="437"/>
        <v>40</v>
      </c>
      <c r="D617" s="43">
        <f t="shared" si="437"/>
        <v>42</v>
      </c>
      <c r="E617" s="43" t="str">
        <f t="shared" si="437"/>
        <v>AD</v>
      </c>
      <c r="F617" s="265" t="s">
        <v>129</v>
      </c>
      <c r="G617" s="266" t="s">
        <v>95</v>
      </c>
      <c r="H617" s="267" t="s">
        <v>96</v>
      </c>
      <c r="I617" s="267" t="s">
        <v>96</v>
      </c>
      <c r="J617" s="266" t="s">
        <v>1137</v>
      </c>
      <c r="K617" s="268" t="s">
        <v>213</v>
      </c>
      <c r="L617" s="266" t="s">
        <v>214</v>
      </c>
      <c r="M617" s="266" t="s">
        <v>830</v>
      </c>
      <c r="N617" s="269" t="s">
        <v>1249</v>
      </c>
      <c r="O617" s="267"/>
      <c r="P617" s="267" t="s">
        <v>96</v>
      </c>
      <c r="Q617" s="267"/>
      <c r="R617" s="267" t="s">
        <v>96</v>
      </c>
      <c r="S617" s="266" t="s">
        <v>97</v>
      </c>
      <c r="T617" s="267" t="s">
        <v>96</v>
      </c>
      <c r="U617" s="267" t="s">
        <v>745</v>
      </c>
      <c r="V617" s="267" t="s">
        <v>6450</v>
      </c>
      <c r="W617" s="267" t="s">
        <v>6451</v>
      </c>
      <c r="X617" s="270" t="s">
        <v>2890</v>
      </c>
      <c r="Y617" s="270" t="s">
        <v>3004</v>
      </c>
      <c r="Z617" s="270" t="s">
        <v>2906</v>
      </c>
      <c r="AA617" s="266"/>
      <c r="AB617" s="266" t="s">
        <v>6452</v>
      </c>
      <c r="AC617" s="266" t="s">
        <v>6453</v>
      </c>
      <c r="AD617" s="266" t="s">
        <v>6454</v>
      </c>
      <c r="AE617" s="270" t="s">
        <v>2006</v>
      </c>
      <c r="AF617" s="270" t="s">
        <v>2788</v>
      </c>
      <c r="AG617" s="270" t="s">
        <v>867</v>
      </c>
      <c r="AH617" s="266"/>
      <c r="AI617" s="266"/>
      <c r="AJ617" s="266"/>
      <c r="AK617" s="266"/>
      <c r="AL617" s="270"/>
      <c r="AM617" s="270"/>
      <c r="AN617" s="270"/>
      <c r="AO617" s="266"/>
      <c r="AP617" s="266"/>
      <c r="AQ617" s="266"/>
      <c r="AR617" s="266"/>
      <c r="AS617" s="270"/>
      <c r="AT617" s="270"/>
      <c r="AU617" s="270"/>
      <c r="AV617" s="266"/>
      <c r="AW617" s="266"/>
      <c r="AX617" s="267">
        <v>12.31</v>
      </c>
      <c r="AY617" s="267">
        <v>12283</v>
      </c>
      <c r="AZ617" s="47">
        <f t="shared" si="413"/>
        <v>12283</v>
      </c>
      <c r="BA617" s="47" t="str">
        <f t="shared" si="414"/>
        <v>40 AD</v>
      </c>
      <c r="BB617" s="43">
        <f t="shared" si="428"/>
        <v>12</v>
      </c>
      <c r="BC617" s="43" t="str">
        <f t="shared" si="415"/>
        <v>03:24:43</v>
      </c>
      <c r="BD617" s="43">
        <f t="shared" si="416"/>
        <v>145</v>
      </c>
      <c r="BE617" s="48">
        <f t="shared" si="417"/>
        <v>-63.933333333333337</v>
      </c>
      <c r="BF617" s="49">
        <f t="shared" si="418"/>
        <v>123.06666666666666</v>
      </c>
      <c r="BG617" s="43" t="str">
        <f t="shared" si="419"/>
        <v>CAROLINE MACKENZIE</v>
      </c>
      <c r="BH617" s="43" t="str">
        <f t="shared" si="420"/>
        <v>CAROLINE MACKENZIE - F.U. CORSO</v>
      </c>
      <c r="BI617" s="43" t="str">
        <f>VLOOKUP(BG617,Equipos!$A$2:$B$105,2,0)</f>
        <v>LA COMPAÑÍA</v>
      </c>
      <c r="BJ617" s="43" t="str">
        <f t="shared" si="421"/>
        <v>02:20:47</v>
      </c>
      <c r="BK617" s="43" t="e">
        <f>VLOOKUP(BG617,'Base Jinetes FEI'!$M$5:$N$341,2,0)</f>
        <v>#N/A</v>
      </c>
      <c r="BL617" s="43" t="e">
        <f>VLOOKUP(BG617,'Base Jinetes FEI'!$M$5:$O$341,3,0)</f>
        <v>#N/A</v>
      </c>
      <c r="BN617" s="43">
        <f t="shared" si="422"/>
        <v>1</v>
      </c>
      <c r="BO617" s="43">
        <v>617</v>
      </c>
    </row>
    <row r="618" spans="1:67" ht="14.4" customHeight="1" x14ac:dyDescent="0.3">
      <c r="A618" s="43" t="s">
        <v>6650</v>
      </c>
      <c r="B618" s="43" t="str">
        <f t="shared" ref="B618:E618" si="438">B617</f>
        <v>NAC</v>
      </c>
      <c r="C618" s="43">
        <f t="shared" si="438"/>
        <v>40</v>
      </c>
      <c r="D618" s="43">
        <f t="shared" si="438"/>
        <v>42</v>
      </c>
      <c r="E618" s="43" t="str">
        <f t="shared" si="438"/>
        <v>AD</v>
      </c>
      <c r="F618" s="265" t="s">
        <v>98</v>
      </c>
      <c r="G618" s="266" t="s">
        <v>95</v>
      </c>
      <c r="H618" s="267" t="s">
        <v>96</v>
      </c>
      <c r="I618" s="267" t="s">
        <v>96</v>
      </c>
      <c r="J618" s="266" t="s">
        <v>6455</v>
      </c>
      <c r="K618" s="268" t="s">
        <v>3899</v>
      </c>
      <c r="L618" s="266" t="s">
        <v>6456</v>
      </c>
      <c r="M618" s="266"/>
      <c r="N618" s="269" t="s">
        <v>6457</v>
      </c>
      <c r="O618" s="267"/>
      <c r="P618" s="267" t="s">
        <v>96</v>
      </c>
      <c r="Q618" s="267"/>
      <c r="R618" s="267" t="s">
        <v>96</v>
      </c>
      <c r="S618" s="266" t="s">
        <v>97</v>
      </c>
      <c r="T618" s="267" t="s">
        <v>96</v>
      </c>
      <c r="U618" s="267" t="s">
        <v>745</v>
      </c>
      <c r="V618" s="267" t="s">
        <v>6458</v>
      </c>
      <c r="W618" s="267" t="s">
        <v>6459</v>
      </c>
      <c r="X618" s="270" t="s">
        <v>6460</v>
      </c>
      <c r="Y618" s="270" t="s">
        <v>2191</v>
      </c>
      <c r="Z618" s="270" t="s">
        <v>3831</v>
      </c>
      <c r="AA618" s="266"/>
      <c r="AB618" s="266" t="s">
        <v>6461</v>
      </c>
      <c r="AC618" s="266" t="s">
        <v>6462</v>
      </c>
      <c r="AD618" s="266" t="s">
        <v>4695</v>
      </c>
      <c r="AE618" s="270" t="s">
        <v>6463</v>
      </c>
      <c r="AF618" s="270" t="s">
        <v>1182</v>
      </c>
      <c r="AG618" s="270" t="s">
        <v>6464</v>
      </c>
      <c r="AH618" s="266"/>
      <c r="AI618" s="266"/>
      <c r="AJ618" s="266"/>
      <c r="AK618" s="266"/>
      <c r="AL618" s="270"/>
      <c r="AM618" s="270"/>
      <c r="AN618" s="270"/>
      <c r="AO618" s="266"/>
      <c r="AP618" s="266"/>
      <c r="AQ618" s="266"/>
      <c r="AR618" s="266"/>
      <c r="AS618" s="270"/>
      <c r="AT618" s="270"/>
      <c r="AU618" s="270"/>
      <c r="AV618" s="266"/>
      <c r="AW618" s="266"/>
      <c r="AX618" s="267">
        <v>12.3</v>
      </c>
      <c r="AY618" s="267">
        <v>12288</v>
      </c>
      <c r="AZ618" s="47">
        <f t="shared" si="413"/>
        <v>12288</v>
      </c>
      <c r="BA618" s="47" t="str">
        <f t="shared" si="414"/>
        <v>40 AD</v>
      </c>
      <c r="BB618" s="43">
        <f t="shared" si="428"/>
        <v>13</v>
      </c>
      <c r="BC618" s="43" t="str">
        <f t="shared" si="415"/>
        <v>03:24:48</v>
      </c>
      <c r="BD618" s="43">
        <f t="shared" si="416"/>
        <v>140</v>
      </c>
      <c r="BE618" s="48">
        <f t="shared" si="417"/>
        <v>-64.016666666666666</v>
      </c>
      <c r="BF618" s="49">
        <f t="shared" si="418"/>
        <v>117.98333333333333</v>
      </c>
      <c r="BG618" s="43" t="str">
        <f t="shared" si="419"/>
        <v>JUAN EDUARDO SPOERER DE LA SOTTA</v>
      </c>
      <c r="BH618" s="43" t="str">
        <f t="shared" si="420"/>
        <v>JUAN EDUARDO SPOERER DE LA SOTTA - SHEIKH</v>
      </c>
      <c r="BI618" s="43" t="str">
        <f>VLOOKUP(BG618,Equipos!$A$2:$B$105,2,0)</f>
        <v>LA COMPAÑÍA</v>
      </c>
      <c r="BJ618" s="43" t="str">
        <f t="shared" si="421"/>
        <v>02:20:47</v>
      </c>
      <c r="BK618" s="43" t="e">
        <f>VLOOKUP(BG618,'Base Jinetes FEI'!$M$5:$N$341,2,0)</f>
        <v>#N/A</v>
      </c>
      <c r="BL618" s="43" t="e">
        <f>VLOOKUP(BG618,'Base Jinetes FEI'!$M$5:$O$341,3,0)</f>
        <v>#N/A</v>
      </c>
      <c r="BN618" s="43">
        <f t="shared" si="422"/>
        <v>1</v>
      </c>
      <c r="BO618" s="43">
        <v>618</v>
      </c>
    </row>
    <row r="619" spans="1:67" ht="14.4" customHeight="1" x14ac:dyDescent="0.3">
      <c r="A619" s="43" t="s">
        <v>6650</v>
      </c>
      <c r="B619" s="43" t="str">
        <f t="shared" ref="B619:E619" si="439">B618</f>
        <v>NAC</v>
      </c>
      <c r="C619" s="43">
        <f t="shared" si="439"/>
        <v>40</v>
      </c>
      <c r="D619" s="43">
        <f t="shared" si="439"/>
        <v>42</v>
      </c>
      <c r="E619" s="43" t="str">
        <f t="shared" si="439"/>
        <v>AD</v>
      </c>
      <c r="F619" s="265" t="s">
        <v>151</v>
      </c>
      <c r="G619" s="266" t="s">
        <v>95</v>
      </c>
      <c r="H619" s="267" t="s">
        <v>96</v>
      </c>
      <c r="I619" s="267" t="s">
        <v>96</v>
      </c>
      <c r="J619" s="266" t="s">
        <v>3054</v>
      </c>
      <c r="K619" s="268" t="s">
        <v>3055</v>
      </c>
      <c r="L619" s="266" t="s">
        <v>167</v>
      </c>
      <c r="M619" s="266"/>
      <c r="N619" s="269" t="s">
        <v>6465</v>
      </c>
      <c r="O619" s="267"/>
      <c r="P619" s="267" t="s">
        <v>96</v>
      </c>
      <c r="Q619" s="267"/>
      <c r="R619" s="267" t="s">
        <v>96</v>
      </c>
      <c r="S619" s="266" t="s">
        <v>97</v>
      </c>
      <c r="T619" s="267" t="s">
        <v>96</v>
      </c>
      <c r="U619" s="267" t="s">
        <v>745</v>
      </c>
      <c r="V619" s="267" t="s">
        <v>6466</v>
      </c>
      <c r="W619" s="267" t="s">
        <v>6467</v>
      </c>
      <c r="X619" s="270" t="s">
        <v>6468</v>
      </c>
      <c r="Y619" s="270" t="s">
        <v>6469</v>
      </c>
      <c r="Z619" s="270" t="s">
        <v>6470</v>
      </c>
      <c r="AA619" s="266"/>
      <c r="AB619" s="266" t="s">
        <v>6471</v>
      </c>
      <c r="AC619" s="266" t="s">
        <v>6472</v>
      </c>
      <c r="AD619" s="266" t="s">
        <v>6473</v>
      </c>
      <c r="AE619" s="270" t="s">
        <v>4969</v>
      </c>
      <c r="AF619" s="270" t="s">
        <v>650</v>
      </c>
      <c r="AG619" s="270" t="s">
        <v>4041</v>
      </c>
      <c r="AH619" s="266"/>
      <c r="AI619" s="266"/>
      <c r="AJ619" s="266"/>
      <c r="AK619" s="266"/>
      <c r="AL619" s="270"/>
      <c r="AM619" s="270"/>
      <c r="AN619" s="270"/>
      <c r="AO619" s="266"/>
      <c r="AP619" s="266"/>
      <c r="AQ619" s="266"/>
      <c r="AR619" s="266"/>
      <c r="AS619" s="270"/>
      <c r="AT619" s="270"/>
      <c r="AU619" s="270"/>
      <c r="AV619" s="266"/>
      <c r="AW619" s="266"/>
      <c r="AX619" s="267">
        <v>12.16</v>
      </c>
      <c r="AY619" s="267">
        <v>12431</v>
      </c>
      <c r="AZ619" s="47">
        <f t="shared" si="413"/>
        <v>12431</v>
      </c>
      <c r="BA619" s="47" t="str">
        <f t="shared" si="414"/>
        <v>40 AD</v>
      </c>
      <c r="BB619" s="43">
        <f t="shared" si="428"/>
        <v>14</v>
      </c>
      <c r="BC619" s="43" t="str">
        <f t="shared" si="415"/>
        <v>03:27:11</v>
      </c>
      <c r="BD619" s="43">
        <f t="shared" si="416"/>
        <v>135</v>
      </c>
      <c r="BE619" s="48">
        <f t="shared" si="417"/>
        <v>-66.400000000000006</v>
      </c>
      <c r="BF619" s="49">
        <f t="shared" si="418"/>
        <v>110.6</v>
      </c>
      <c r="BG619" s="43" t="str">
        <f t="shared" si="419"/>
        <v>BENJAMIN SCHMIDT GONZALEZ</v>
      </c>
      <c r="BH619" s="43" t="str">
        <f t="shared" si="420"/>
        <v>BENJAMIN SCHMIDT GONZALEZ - VEDRA</v>
      </c>
      <c r="BI619" s="43" t="str">
        <f>VLOOKUP(BG619,Equipos!$A$2:$B$105,2,0)</f>
        <v>TOBA ENDURANCE</v>
      </c>
      <c r="BJ619" s="43" t="str">
        <f t="shared" si="421"/>
        <v>02:20:47</v>
      </c>
      <c r="BK619" s="43" t="e">
        <f>VLOOKUP(BG619,'Base Jinetes FEI'!$M$5:$N$341,2,0)</f>
        <v>#N/A</v>
      </c>
      <c r="BL619" s="43" t="e">
        <f>VLOOKUP(BG619,'Base Jinetes FEI'!$M$5:$O$341,3,0)</f>
        <v>#N/A</v>
      </c>
      <c r="BN619" s="43">
        <f t="shared" si="422"/>
        <v>1</v>
      </c>
      <c r="BO619" s="43">
        <v>619</v>
      </c>
    </row>
    <row r="620" spans="1:67" ht="14.4" customHeight="1" x14ac:dyDescent="0.3">
      <c r="A620" s="43" t="s">
        <v>6650</v>
      </c>
      <c r="B620" s="43" t="str">
        <f t="shared" ref="B620:E620" si="440">B619</f>
        <v>NAC</v>
      </c>
      <c r="C620" s="43">
        <f t="shared" si="440"/>
        <v>40</v>
      </c>
      <c r="D620" s="43">
        <f t="shared" si="440"/>
        <v>42</v>
      </c>
      <c r="E620" s="43" t="str">
        <f t="shared" si="440"/>
        <v>AD</v>
      </c>
      <c r="F620" s="265" t="s">
        <v>152</v>
      </c>
      <c r="G620" s="266" t="s">
        <v>95</v>
      </c>
      <c r="H620" s="267" t="s">
        <v>96</v>
      </c>
      <c r="I620" s="267" t="s">
        <v>96</v>
      </c>
      <c r="J620" s="266"/>
      <c r="K620" s="268" t="s">
        <v>1817</v>
      </c>
      <c r="L620" s="266" t="s">
        <v>1818</v>
      </c>
      <c r="M620" s="266"/>
      <c r="N620" s="269" t="s">
        <v>1819</v>
      </c>
      <c r="O620" s="267"/>
      <c r="P620" s="267" t="s">
        <v>96</v>
      </c>
      <c r="Q620" s="267"/>
      <c r="R620" s="267" t="s">
        <v>96</v>
      </c>
      <c r="S620" s="266" t="s">
        <v>97</v>
      </c>
      <c r="T620" s="267" t="s">
        <v>96</v>
      </c>
      <c r="U620" s="267" t="s">
        <v>745</v>
      </c>
      <c r="V620" s="267" t="s">
        <v>5845</v>
      </c>
      <c r="W620" s="267" t="s">
        <v>2017</v>
      </c>
      <c r="X620" s="270" t="s">
        <v>6474</v>
      </c>
      <c r="Y620" s="270" t="s">
        <v>6475</v>
      </c>
      <c r="Z620" s="270" t="s">
        <v>3428</v>
      </c>
      <c r="AA620" s="266"/>
      <c r="AB620" s="266" t="s">
        <v>6476</v>
      </c>
      <c r="AC620" s="266" t="s">
        <v>6477</v>
      </c>
      <c r="AD620" s="266" t="s">
        <v>6478</v>
      </c>
      <c r="AE620" s="270" t="s">
        <v>6479</v>
      </c>
      <c r="AF620" s="270" t="s">
        <v>3123</v>
      </c>
      <c r="AG620" s="270" t="s">
        <v>1037</v>
      </c>
      <c r="AH620" s="266"/>
      <c r="AI620" s="266"/>
      <c r="AJ620" s="266"/>
      <c r="AK620" s="266"/>
      <c r="AL620" s="270"/>
      <c r="AM620" s="270"/>
      <c r="AN620" s="270"/>
      <c r="AO620" s="266"/>
      <c r="AP620" s="266"/>
      <c r="AQ620" s="266"/>
      <c r="AR620" s="266"/>
      <c r="AS620" s="270"/>
      <c r="AT620" s="270"/>
      <c r="AU620" s="270"/>
      <c r="AV620" s="266"/>
      <c r="AW620" s="266"/>
      <c r="AX620" s="267">
        <v>12.15</v>
      </c>
      <c r="AY620" s="267">
        <v>12441</v>
      </c>
      <c r="AZ620" s="47">
        <f t="shared" si="413"/>
        <v>12441</v>
      </c>
      <c r="BA620" s="47" t="str">
        <f t="shared" si="414"/>
        <v>40 AD</v>
      </c>
      <c r="BB620" s="43">
        <f t="shared" si="428"/>
        <v>15</v>
      </c>
      <c r="BC620" s="43" t="str">
        <f t="shared" si="415"/>
        <v>03:27:21</v>
      </c>
      <c r="BD620" s="43">
        <f t="shared" si="416"/>
        <v>130</v>
      </c>
      <c r="BE620" s="48">
        <f t="shared" si="417"/>
        <v>-66.566666666666663</v>
      </c>
      <c r="BF620" s="49">
        <f t="shared" si="418"/>
        <v>105.43333333333334</v>
      </c>
      <c r="BG620" s="43" t="str">
        <f t="shared" si="419"/>
        <v>ALEXIS  HENRIQUEZ RAMIREZ</v>
      </c>
      <c r="BH620" s="43" t="str">
        <f t="shared" si="420"/>
        <v>ALEXIS  HENRIQUEZ RAMIREZ - ODALISCA</v>
      </c>
      <c r="BI620" s="43" t="e">
        <f>VLOOKUP(BG620,Equipos!$A$2:$B$105,2,0)</f>
        <v>#N/A</v>
      </c>
      <c r="BJ620" s="43" t="str">
        <f t="shared" si="421"/>
        <v>02:20:47</v>
      </c>
      <c r="BK620" s="43" t="e">
        <f>VLOOKUP(BG620,'Base Jinetes FEI'!$M$5:$N$341,2,0)</f>
        <v>#N/A</v>
      </c>
      <c r="BL620" s="43" t="e">
        <f>VLOOKUP(BG620,'Base Jinetes FEI'!$M$5:$O$341,3,0)</f>
        <v>#N/A</v>
      </c>
      <c r="BN620" s="43">
        <f t="shared" si="422"/>
        <v>1</v>
      </c>
      <c r="BO620" s="43">
        <v>620</v>
      </c>
    </row>
    <row r="621" spans="1:67" ht="14.4" customHeight="1" x14ac:dyDescent="0.3">
      <c r="A621" s="43" t="s">
        <v>6650</v>
      </c>
      <c r="B621" s="43" t="str">
        <f t="shared" ref="B621:E621" si="441">B620</f>
        <v>NAC</v>
      </c>
      <c r="C621" s="43">
        <f t="shared" si="441"/>
        <v>40</v>
      </c>
      <c r="D621" s="43">
        <f t="shared" si="441"/>
        <v>42</v>
      </c>
      <c r="E621" s="43" t="str">
        <f t="shared" si="441"/>
        <v>AD</v>
      </c>
      <c r="F621" s="265" t="s">
        <v>153</v>
      </c>
      <c r="G621" s="266" t="s">
        <v>95</v>
      </c>
      <c r="H621" s="267" t="s">
        <v>96</v>
      </c>
      <c r="I621" s="267" t="s">
        <v>96</v>
      </c>
      <c r="J621" s="266"/>
      <c r="K621" s="268" t="s">
        <v>113</v>
      </c>
      <c r="L621" s="266" t="s">
        <v>264</v>
      </c>
      <c r="M621" s="266"/>
      <c r="N621" s="269" t="s">
        <v>6480</v>
      </c>
      <c r="O621" s="267"/>
      <c r="P621" s="267" t="s">
        <v>96</v>
      </c>
      <c r="Q621" s="267"/>
      <c r="R621" s="267" t="s">
        <v>96</v>
      </c>
      <c r="S621" s="266" t="s">
        <v>97</v>
      </c>
      <c r="T621" s="267" t="s">
        <v>96</v>
      </c>
      <c r="U621" s="267" t="s">
        <v>745</v>
      </c>
      <c r="V621" s="267" t="s">
        <v>6481</v>
      </c>
      <c r="W621" s="267" t="s">
        <v>6482</v>
      </c>
      <c r="X621" s="270" t="s">
        <v>6483</v>
      </c>
      <c r="Y621" s="270" t="s">
        <v>6484</v>
      </c>
      <c r="Z621" s="270" t="s">
        <v>6485</v>
      </c>
      <c r="AA621" s="266"/>
      <c r="AB621" s="266" t="s">
        <v>3175</v>
      </c>
      <c r="AC621" s="266" t="s">
        <v>6486</v>
      </c>
      <c r="AD621" s="266" t="s">
        <v>6487</v>
      </c>
      <c r="AE621" s="270" t="s">
        <v>6488</v>
      </c>
      <c r="AF621" s="270" t="s">
        <v>6489</v>
      </c>
      <c r="AG621" s="270" t="s">
        <v>3102</v>
      </c>
      <c r="AH621" s="266"/>
      <c r="AI621" s="266"/>
      <c r="AJ621" s="266"/>
      <c r="AK621" s="266"/>
      <c r="AL621" s="270"/>
      <c r="AM621" s="270"/>
      <c r="AN621" s="270"/>
      <c r="AO621" s="266"/>
      <c r="AP621" s="266"/>
      <c r="AQ621" s="266"/>
      <c r="AR621" s="266"/>
      <c r="AS621" s="270"/>
      <c r="AT621" s="270"/>
      <c r="AU621" s="270"/>
      <c r="AV621" s="266"/>
      <c r="AW621" s="266"/>
      <c r="AX621" s="267">
        <v>12</v>
      </c>
      <c r="AY621" s="267">
        <v>12604</v>
      </c>
      <c r="AZ621" s="47">
        <f t="shared" si="413"/>
        <v>12604</v>
      </c>
      <c r="BA621" s="47" t="str">
        <f t="shared" si="414"/>
        <v>40 AD</v>
      </c>
      <c r="BB621" s="43">
        <f t="shared" si="428"/>
        <v>16</v>
      </c>
      <c r="BC621" s="43" t="str">
        <f t="shared" si="415"/>
        <v>03:30:04</v>
      </c>
      <c r="BD621" s="43">
        <f t="shared" si="416"/>
        <v>125</v>
      </c>
      <c r="BE621" s="48">
        <f t="shared" si="417"/>
        <v>-69.283333333333331</v>
      </c>
      <c r="BF621" s="49">
        <f t="shared" si="418"/>
        <v>97.716666666666669</v>
      </c>
      <c r="BG621" s="43" t="str">
        <f t="shared" si="419"/>
        <v>PABLO VALDES RAMIREZ</v>
      </c>
      <c r="BH621" s="43" t="str">
        <f t="shared" si="420"/>
        <v>PABLO VALDES RAMIREZ - TOBA BERSIK</v>
      </c>
      <c r="BI621" s="43" t="e">
        <f>VLOOKUP(BG621,Equipos!$A$2:$B$105,2,0)</f>
        <v>#N/A</v>
      </c>
      <c r="BJ621" s="43" t="str">
        <f t="shared" si="421"/>
        <v>02:20:47</v>
      </c>
      <c r="BK621" s="43" t="e">
        <f>VLOOKUP(BG621,'Base Jinetes FEI'!$M$5:$N$341,2,0)</f>
        <v>#N/A</v>
      </c>
      <c r="BL621" s="43" t="e">
        <f>VLOOKUP(BG621,'Base Jinetes FEI'!$M$5:$O$341,3,0)</f>
        <v>#N/A</v>
      </c>
      <c r="BN621" s="43">
        <f t="shared" si="422"/>
        <v>1</v>
      </c>
      <c r="BO621" s="43">
        <v>621</v>
      </c>
    </row>
    <row r="622" spans="1:67" ht="14.4" customHeight="1" x14ac:dyDescent="0.3">
      <c r="A622" s="43" t="s">
        <v>6650</v>
      </c>
      <c r="B622" s="43" t="str">
        <f t="shared" ref="B622:E622" si="442">B621</f>
        <v>NAC</v>
      </c>
      <c r="C622" s="43">
        <f t="shared" si="442"/>
        <v>40</v>
      </c>
      <c r="D622" s="43">
        <f t="shared" si="442"/>
        <v>42</v>
      </c>
      <c r="E622" s="43" t="str">
        <f t="shared" si="442"/>
        <v>AD</v>
      </c>
      <c r="F622" s="265" t="s">
        <v>108</v>
      </c>
      <c r="G622" s="266" t="s">
        <v>105</v>
      </c>
      <c r="H622" s="267" t="s">
        <v>96</v>
      </c>
      <c r="I622" s="267" t="s">
        <v>96</v>
      </c>
      <c r="J622" s="266" t="s">
        <v>1464</v>
      </c>
      <c r="K622" s="268" t="s">
        <v>898</v>
      </c>
      <c r="L622" s="266" t="s">
        <v>899</v>
      </c>
      <c r="M622" s="266" t="s">
        <v>1465</v>
      </c>
      <c r="N622" s="269" t="s">
        <v>1466</v>
      </c>
      <c r="O622" s="267"/>
      <c r="P622" s="267" t="s">
        <v>96</v>
      </c>
      <c r="Q622" s="267"/>
      <c r="R622" s="267" t="s">
        <v>96</v>
      </c>
      <c r="S622" s="266" t="s">
        <v>97</v>
      </c>
      <c r="T622" s="267" t="s">
        <v>96</v>
      </c>
      <c r="U622" s="267" t="s">
        <v>745</v>
      </c>
      <c r="V622" s="267" t="s">
        <v>6490</v>
      </c>
      <c r="W622" s="267" t="s">
        <v>6491</v>
      </c>
      <c r="X622" s="270" t="s">
        <v>3913</v>
      </c>
      <c r="Y622" s="270" t="s">
        <v>4060</v>
      </c>
      <c r="Z622" s="270" t="s">
        <v>6492</v>
      </c>
      <c r="AA622" s="266"/>
      <c r="AB622" s="266" t="s">
        <v>6493</v>
      </c>
      <c r="AC622" s="266" t="s">
        <v>6494</v>
      </c>
      <c r="AD622" s="266" t="s">
        <v>6495</v>
      </c>
      <c r="AE622" s="270" t="s">
        <v>926</v>
      </c>
      <c r="AF622" s="270" t="s">
        <v>6496</v>
      </c>
      <c r="AG622" s="270" t="s">
        <v>2279</v>
      </c>
      <c r="AH622" s="266" t="s">
        <v>272</v>
      </c>
      <c r="AI622" s="266"/>
      <c r="AJ622" s="266"/>
      <c r="AK622" s="266"/>
      <c r="AL622" s="270"/>
      <c r="AM622" s="270"/>
      <c r="AN622" s="270"/>
      <c r="AO622" s="266"/>
      <c r="AP622" s="266"/>
      <c r="AQ622" s="266"/>
      <c r="AR622" s="266"/>
      <c r="AS622" s="270"/>
      <c r="AT622" s="270"/>
      <c r="AU622" s="270"/>
      <c r="AV622" s="266"/>
      <c r="AW622" s="266"/>
      <c r="AX622" s="267">
        <v>16.11</v>
      </c>
      <c r="AY622" s="267">
        <v>9383</v>
      </c>
      <c r="AZ622" s="47" t="str">
        <f t="shared" si="413"/>
        <v>NA</v>
      </c>
      <c r="BA622" s="47" t="str">
        <f t="shared" si="414"/>
        <v>40 AD</v>
      </c>
      <c r="BB622" s="43" t="str">
        <f t="shared" si="428"/>
        <v>NA</v>
      </c>
      <c r="BC622" s="43" t="str">
        <f t="shared" si="415"/>
        <v>NA</v>
      </c>
      <c r="BD622" s="43">
        <f t="shared" si="416"/>
        <v>0</v>
      </c>
      <c r="BE622" s="48" t="e">
        <f t="shared" si="417"/>
        <v>#VALUE!</v>
      </c>
      <c r="BF622" s="49">
        <f t="shared" si="418"/>
        <v>0</v>
      </c>
      <c r="BG622" s="43" t="str">
        <f t="shared" si="419"/>
        <v xml:space="preserve">SERGIO  HURTADO </v>
      </c>
      <c r="BH622" s="43" t="str">
        <f t="shared" si="420"/>
        <v>SERGIO  HURTADO  - DAFIR</v>
      </c>
      <c r="BI622" s="43" t="e">
        <f>VLOOKUP(BG622,Equipos!$A$2:$B$105,2,0)</f>
        <v>#N/A</v>
      </c>
      <c r="BJ622" s="43" t="str">
        <f t="shared" si="421"/>
        <v>02:20:47</v>
      </c>
      <c r="BK622" s="43" t="e">
        <f>VLOOKUP(BG622,'Base Jinetes FEI'!$M$5:$N$341,2,0)</f>
        <v>#N/A</v>
      </c>
      <c r="BL622" s="43" t="e">
        <f>VLOOKUP(BG622,'Base Jinetes FEI'!$M$5:$O$341,3,0)</f>
        <v>#N/A</v>
      </c>
      <c r="BN622" s="43">
        <f t="shared" si="422"/>
        <v>0</v>
      </c>
      <c r="BO622" s="43">
        <v>622</v>
      </c>
    </row>
    <row r="623" spans="1:67" ht="14.4" customHeight="1" x14ac:dyDescent="0.3">
      <c r="A623" s="43" t="s">
        <v>6650</v>
      </c>
      <c r="B623" s="43" t="str">
        <f t="shared" ref="B623:E623" si="443">B622</f>
        <v>NAC</v>
      </c>
      <c r="C623" s="43">
        <f t="shared" si="443"/>
        <v>40</v>
      </c>
      <c r="D623" s="43">
        <f t="shared" si="443"/>
        <v>42</v>
      </c>
      <c r="E623" s="43" t="str">
        <f t="shared" si="443"/>
        <v>AD</v>
      </c>
      <c r="F623" s="265" t="s">
        <v>154</v>
      </c>
      <c r="G623" s="266" t="s">
        <v>105</v>
      </c>
      <c r="H623" s="267" t="s">
        <v>96</v>
      </c>
      <c r="I623" s="267" t="s">
        <v>96</v>
      </c>
      <c r="J623" s="266"/>
      <c r="K623" s="268" t="s">
        <v>3103</v>
      </c>
      <c r="L623" s="266" t="s">
        <v>3104</v>
      </c>
      <c r="M623" s="266"/>
      <c r="N623" s="269" t="s">
        <v>3105</v>
      </c>
      <c r="O623" s="267"/>
      <c r="P623" s="267" t="s">
        <v>96</v>
      </c>
      <c r="Q623" s="267"/>
      <c r="R623" s="267" t="s">
        <v>96</v>
      </c>
      <c r="S623" s="266" t="s">
        <v>97</v>
      </c>
      <c r="T623" s="267" t="s">
        <v>96</v>
      </c>
      <c r="U623" s="267" t="s">
        <v>745</v>
      </c>
      <c r="V623" s="267" t="s">
        <v>6497</v>
      </c>
      <c r="W623" s="267" t="s">
        <v>6498</v>
      </c>
      <c r="X623" s="270" t="s">
        <v>4727</v>
      </c>
      <c r="Y623" s="270" t="s">
        <v>786</v>
      </c>
      <c r="Z623" s="270" t="s">
        <v>6499</v>
      </c>
      <c r="AA623" s="266"/>
      <c r="AB623" s="266" t="s">
        <v>6500</v>
      </c>
      <c r="AC623" s="266" t="s">
        <v>6501</v>
      </c>
      <c r="AD623" s="266" t="s">
        <v>4923</v>
      </c>
      <c r="AE623" s="270" t="s">
        <v>640</v>
      </c>
      <c r="AF623" s="270" t="s">
        <v>875</v>
      </c>
      <c r="AG623" s="270" t="s">
        <v>6502</v>
      </c>
      <c r="AH623" s="266" t="s">
        <v>266</v>
      </c>
      <c r="AI623" s="266"/>
      <c r="AJ623" s="266"/>
      <c r="AK623" s="266"/>
      <c r="AL623" s="270"/>
      <c r="AM623" s="270"/>
      <c r="AN623" s="270"/>
      <c r="AO623" s="266"/>
      <c r="AP623" s="266"/>
      <c r="AQ623" s="266"/>
      <c r="AR623" s="266"/>
      <c r="AS623" s="270"/>
      <c r="AT623" s="270"/>
      <c r="AU623" s="270"/>
      <c r="AV623" s="266"/>
      <c r="AW623" s="266"/>
      <c r="AX623" s="267">
        <v>14.88</v>
      </c>
      <c r="AY623" s="267">
        <v>10162</v>
      </c>
      <c r="AZ623" s="47" t="str">
        <f t="shared" si="413"/>
        <v>NA</v>
      </c>
      <c r="BA623" s="47" t="str">
        <f t="shared" si="414"/>
        <v>40 AD</v>
      </c>
      <c r="BB623" s="43" t="str">
        <f t="shared" si="428"/>
        <v>NA</v>
      </c>
      <c r="BC623" s="43" t="str">
        <f t="shared" si="415"/>
        <v>NA</v>
      </c>
      <c r="BD623" s="43">
        <f t="shared" si="416"/>
        <v>0</v>
      </c>
      <c r="BE623" s="48" t="e">
        <f t="shared" si="417"/>
        <v>#VALUE!</v>
      </c>
      <c r="BF623" s="49">
        <f t="shared" si="418"/>
        <v>0</v>
      </c>
      <c r="BG623" s="43" t="str">
        <f t="shared" si="419"/>
        <v>CONSTANZA REPOSI</v>
      </c>
      <c r="BH623" s="43" t="str">
        <f t="shared" si="420"/>
        <v>CONSTANZA REPOSI - MARENGO FABULOSA</v>
      </c>
      <c r="BI623" s="43" t="e">
        <f>VLOOKUP(BG623,Equipos!$A$2:$B$105,2,0)</f>
        <v>#N/A</v>
      </c>
      <c r="BJ623" s="43" t="str">
        <f t="shared" si="421"/>
        <v>02:20:47</v>
      </c>
      <c r="BK623" s="43" t="e">
        <f>VLOOKUP(BG623,'Base Jinetes FEI'!$M$5:$N$341,2,0)</f>
        <v>#N/A</v>
      </c>
      <c r="BL623" s="43" t="e">
        <f>VLOOKUP(BG623,'Base Jinetes FEI'!$M$5:$O$341,3,0)</f>
        <v>#N/A</v>
      </c>
      <c r="BN623" s="43">
        <f t="shared" si="422"/>
        <v>0</v>
      </c>
      <c r="BO623" s="43">
        <v>623</v>
      </c>
    </row>
    <row r="624" spans="1:67" ht="14.4" customHeight="1" x14ac:dyDescent="0.3">
      <c r="A624" s="43" t="s">
        <v>6650</v>
      </c>
      <c r="B624" s="43" t="str">
        <f t="shared" ref="B624:E624" si="444">B623</f>
        <v>NAC</v>
      </c>
      <c r="C624" s="43">
        <f t="shared" si="444"/>
        <v>40</v>
      </c>
      <c r="D624" s="43">
        <f t="shared" si="444"/>
        <v>42</v>
      </c>
      <c r="E624" s="43" t="str">
        <f t="shared" si="444"/>
        <v>AD</v>
      </c>
      <c r="F624" s="265" t="s">
        <v>155</v>
      </c>
      <c r="G624" s="266" t="s">
        <v>105</v>
      </c>
      <c r="H624" s="267" t="s">
        <v>96</v>
      </c>
      <c r="I624" s="267" t="s">
        <v>96</v>
      </c>
      <c r="J624" s="266" t="s">
        <v>6503</v>
      </c>
      <c r="K624" s="268" t="s">
        <v>4027</v>
      </c>
      <c r="L624" s="266" t="s">
        <v>116</v>
      </c>
      <c r="M624" s="266"/>
      <c r="N624" s="269" t="s">
        <v>6504</v>
      </c>
      <c r="O624" s="267"/>
      <c r="P624" s="267" t="s">
        <v>96</v>
      </c>
      <c r="Q624" s="267"/>
      <c r="R624" s="267" t="s">
        <v>96</v>
      </c>
      <c r="S624" s="266" t="s">
        <v>97</v>
      </c>
      <c r="T624" s="267" t="s">
        <v>96</v>
      </c>
      <c r="U624" s="267" t="s">
        <v>745</v>
      </c>
      <c r="V624" s="267" t="s">
        <v>6505</v>
      </c>
      <c r="W624" s="267" t="s">
        <v>6506</v>
      </c>
      <c r="X624" s="270" t="s">
        <v>6507</v>
      </c>
      <c r="Y624" s="270" t="s">
        <v>1982</v>
      </c>
      <c r="Z624" s="270" t="s">
        <v>6508</v>
      </c>
      <c r="AA624" s="266"/>
      <c r="AB624" s="266" t="s">
        <v>6509</v>
      </c>
      <c r="AC624" s="266" t="s">
        <v>6510</v>
      </c>
      <c r="AD624" s="266" t="s">
        <v>6511</v>
      </c>
      <c r="AE624" s="270" t="s">
        <v>6512</v>
      </c>
      <c r="AF624" s="270" t="s">
        <v>661</v>
      </c>
      <c r="AG624" s="270" t="s">
        <v>3073</v>
      </c>
      <c r="AH624" s="266" t="s">
        <v>266</v>
      </c>
      <c r="AI624" s="266"/>
      <c r="AJ624" s="266"/>
      <c r="AK624" s="266"/>
      <c r="AL624" s="270"/>
      <c r="AM624" s="270"/>
      <c r="AN624" s="270"/>
      <c r="AO624" s="266"/>
      <c r="AP624" s="266"/>
      <c r="AQ624" s="266"/>
      <c r="AR624" s="266"/>
      <c r="AS624" s="270"/>
      <c r="AT624" s="270"/>
      <c r="AU624" s="270"/>
      <c r="AV624" s="266"/>
      <c r="AW624" s="266"/>
      <c r="AX624" s="267">
        <v>11.9</v>
      </c>
      <c r="AY624" s="267">
        <v>12708</v>
      </c>
      <c r="AZ624" s="47" t="str">
        <f t="shared" si="413"/>
        <v>NA</v>
      </c>
      <c r="BA624" s="47" t="str">
        <f t="shared" si="414"/>
        <v>40 AD</v>
      </c>
      <c r="BB624" s="43" t="str">
        <f t="shared" si="428"/>
        <v>NA</v>
      </c>
      <c r="BC624" s="43" t="str">
        <f t="shared" si="415"/>
        <v>NA</v>
      </c>
      <c r="BD624" s="43">
        <f t="shared" si="416"/>
        <v>0</v>
      </c>
      <c r="BE624" s="48" t="e">
        <f t="shared" si="417"/>
        <v>#VALUE!</v>
      </c>
      <c r="BF624" s="49">
        <f t="shared" si="418"/>
        <v>0</v>
      </c>
      <c r="BG624" s="43" t="str">
        <f t="shared" si="419"/>
        <v>ISIDORA HIRMAS VALDERRAMA</v>
      </c>
      <c r="BH624" s="43" t="str">
        <f t="shared" si="420"/>
        <v>ISIDORA HIRMAS VALDERRAMA - SM ZAFIR</v>
      </c>
      <c r="BI624" s="43" t="e">
        <f>VLOOKUP(BG624,Equipos!$A$2:$B$105,2,0)</f>
        <v>#N/A</v>
      </c>
      <c r="BJ624" s="43" t="str">
        <f t="shared" si="421"/>
        <v>02:20:47</v>
      </c>
      <c r="BK624" s="43" t="e">
        <f>VLOOKUP(BG624,'Base Jinetes FEI'!$M$5:$N$341,2,0)</f>
        <v>#N/A</v>
      </c>
      <c r="BL624" s="43" t="e">
        <f>VLOOKUP(BG624,'Base Jinetes FEI'!$M$5:$O$341,3,0)</f>
        <v>#N/A</v>
      </c>
      <c r="BN624" s="43">
        <f t="shared" si="422"/>
        <v>0</v>
      </c>
      <c r="BO624" s="43">
        <v>624</v>
      </c>
    </row>
    <row r="625" spans="1:67" ht="14.4" customHeight="1" x14ac:dyDescent="0.3">
      <c r="A625" s="43" t="s">
        <v>6650</v>
      </c>
      <c r="B625" s="43" t="str">
        <f t="shared" ref="B625:E625" si="445">B624</f>
        <v>NAC</v>
      </c>
      <c r="C625" s="43">
        <f t="shared" si="445"/>
        <v>40</v>
      </c>
      <c r="D625" s="43">
        <f t="shared" si="445"/>
        <v>42</v>
      </c>
      <c r="E625" s="43" t="str">
        <f t="shared" si="445"/>
        <v>AD</v>
      </c>
      <c r="F625" s="265" t="s">
        <v>156</v>
      </c>
      <c r="G625" s="266" t="s">
        <v>105</v>
      </c>
      <c r="H625" s="267" t="s">
        <v>96</v>
      </c>
      <c r="I625" s="267" t="s">
        <v>96</v>
      </c>
      <c r="J625" s="266" t="s">
        <v>1869</v>
      </c>
      <c r="K625" s="268" t="s">
        <v>1026</v>
      </c>
      <c r="L625" s="266" t="s">
        <v>1027</v>
      </c>
      <c r="M625" s="266"/>
      <c r="N625" s="269" t="s">
        <v>3082</v>
      </c>
      <c r="O625" s="267"/>
      <c r="P625" s="267" t="s">
        <v>96</v>
      </c>
      <c r="Q625" s="267"/>
      <c r="R625" s="267" t="s">
        <v>96</v>
      </c>
      <c r="S625" s="266" t="s">
        <v>97</v>
      </c>
      <c r="T625" s="267" t="s">
        <v>96</v>
      </c>
      <c r="U625" s="267" t="s">
        <v>745</v>
      </c>
      <c r="V625" s="267" t="s">
        <v>6513</v>
      </c>
      <c r="W625" s="267" t="s">
        <v>6514</v>
      </c>
      <c r="X625" s="270" t="s">
        <v>2664</v>
      </c>
      <c r="Y625" s="270" t="s">
        <v>6515</v>
      </c>
      <c r="Z625" s="270" t="s">
        <v>6516</v>
      </c>
      <c r="AA625" s="266"/>
      <c r="AB625" s="266" t="s">
        <v>6517</v>
      </c>
      <c r="AC625" s="266" t="s">
        <v>96</v>
      </c>
      <c r="AD625" s="266" t="s">
        <v>6518</v>
      </c>
      <c r="AE625" s="270" t="s">
        <v>5382</v>
      </c>
      <c r="AF625" s="270" t="s">
        <v>96</v>
      </c>
      <c r="AG625" s="270" t="s">
        <v>6519</v>
      </c>
      <c r="AH625" s="266" t="s">
        <v>5848</v>
      </c>
      <c r="AI625" s="266"/>
      <c r="AJ625" s="266"/>
      <c r="AK625" s="266"/>
      <c r="AL625" s="270"/>
      <c r="AM625" s="270"/>
      <c r="AN625" s="270"/>
      <c r="AO625" s="266"/>
      <c r="AP625" s="266"/>
      <c r="AQ625" s="266"/>
      <c r="AR625" s="266"/>
      <c r="AS625" s="270"/>
      <c r="AT625" s="270"/>
      <c r="AU625" s="270"/>
      <c r="AV625" s="266"/>
      <c r="AW625" s="266"/>
      <c r="AX625" s="267">
        <v>15.33</v>
      </c>
      <c r="AY625" s="267">
        <v>8621</v>
      </c>
      <c r="AZ625" s="47" t="str">
        <f t="shared" si="413"/>
        <v>NA</v>
      </c>
      <c r="BA625" s="47" t="str">
        <f t="shared" si="414"/>
        <v>40 AD</v>
      </c>
      <c r="BB625" s="43" t="str">
        <f t="shared" si="428"/>
        <v>NA</v>
      </c>
      <c r="BC625" s="43" t="str">
        <f t="shared" si="415"/>
        <v>NA</v>
      </c>
      <c r="BD625" s="43">
        <f t="shared" si="416"/>
        <v>0</v>
      </c>
      <c r="BE625" s="48" t="e">
        <f t="shared" si="417"/>
        <v>#VALUE!</v>
      </c>
      <c r="BF625" s="49">
        <f t="shared" si="418"/>
        <v>0</v>
      </c>
      <c r="BG625" s="43" t="str">
        <f t="shared" si="419"/>
        <v>RENI  MULLER</v>
      </c>
      <c r="BH625" s="43" t="str">
        <f t="shared" si="420"/>
        <v>RENI  MULLER - KUFRA EL PANGUE</v>
      </c>
      <c r="BI625" s="43" t="str">
        <f>VLOOKUP(BG625,Equipos!$A$2:$B$105,2,0)</f>
        <v>KEHAILAN A</v>
      </c>
      <c r="BJ625" s="43" t="str">
        <f t="shared" si="421"/>
        <v>02:20:47</v>
      </c>
      <c r="BK625" s="43" t="e">
        <f>VLOOKUP(BG625,'Base Jinetes FEI'!$M$5:$N$341,2,0)</f>
        <v>#N/A</v>
      </c>
      <c r="BL625" s="43" t="e">
        <f>VLOOKUP(BG625,'Base Jinetes FEI'!$M$5:$O$341,3,0)</f>
        <v>#N/A</v>
      </c>
      <c r="BN625" s="43">
        <f t="shared" si="422"/>
        <v>0</v>
      </c>
      <c r="BO625" s="43">
        <v>625</v>
      </c>
    </row>
    <row r="626" spans="1:67" ht="14.4" customHeight="1" x14ac:dyDescent="0.3">
      <c r="A626" s="43" t="s">
        <v>6650</v>
      </c>
      <c r="B626" s="43" t="str">
        <f t="shared" ref="B626:E626" si="446">B625</f>
        <v>NAC</v>
      </c>
      <c r="C626" s="43">
        <f t="shared" si="446"/>
        <v>40</v>
      </c>
      <c r="D626" s="43">
        <f t="shared" si="446"/>
        <v>42</v>
      </c>
      <c r="E626" s="43" t="str">
        <f t="shared" si="446"/>
        <v>AD</v>
      </c>
      <c r="F626" s="265" t="s">
        <v>134</v>
      </c>
      <c r="G626" s="266" t="s">
        <v>105</v>
      </c>
      <c r="H626" s="267" t="s">
        <v>96</v>
      </c>
      <c r="I626" s="267" t="s">
        <v>96</v>
      </c>
      <c r="J626" s="266"/>
      <c r="K626" s="268" t="s">
        <v>179</v>
      </c>
      <c r="L626" s="266" t="s">
        <v>2901</v>
      </c>
      <c r="M626" s="266"/>
      <c r="N626" s="269" t="s">
        <v>4912</v>
      </c>
      <c r="O626" s="267"/>
      <c r="P626" s="267" t="s">
        <v>96</v>
      </c>
      <c r="Q626" s="267"/>
      <c r="R626" s="267" t="s">
        <v>96</v>
      </c>
      <c r="S626" s="266" t="s">
        <v>97</v>
      </c>
      <c r="T626" s="267" t="s">
        <v>96</v>
      </c>
      <c r="U626" s="267" t="s">
        <v>745</v>
      </c>
      <c r="V626" s="267" t="s">
        <v>6520</v>
      </c>
      <c r="W626" s="267" t="s">
        <v>6521</v>
      </c>
      <c r="X626" s="270" t="s">
        <v>283</v>
      </c>
      <c r="Y626" s="270" t="s">
        <v>884</v>
      </c>
      <c r="Z626" s="270" t="s">
        <v>6522</v>
      </c>
      <c r="AA626" s="266" t="s">
        <v>266</v>
      </c>
      <c r="AB626" s="266"/>
      <c r="AC626" s="266"/>
      <c r="AD626" s="266"/>
      <c r="AE626" s="270"/>
      <c r="AF626" s="270"/>
      <c r="AG626" s="270"/>
      <c r="AH626" s="266"/>
      <c r="AI626" s="266"/>
      <c r="AJ626" s="266"/>
      <c r="AK626" s="266"/>
      <c r="AL626" s="270"/>
      <c r="AM626" s="270"/>
      <c r="AN626" s="270"/>
      <c r="AO626" s="266"/>
      <c r="AP626" s="266"/>
      <c r="AQ626" s="266"/>
      <c r="AR626" s="266"/>
      <c r="AS626" s="270"/>
      <c r="AT626" s="270"/>
      <c r="AU626" s="270"/>
      <c r="AV626" s="266"/>
      <c r="AW626" s="266"/>
      <c r="AX626" s="267">
        <v>18.45</v>
      </c>
      <c r="AY626" s="267">
        <v>4351</v>
      </c>
      <c r="AZ626" s="47" t="str">
        <f t="shared" si="413"/>
        <v>NA</v>
      </c>
      <c r="BA626" s="47" t="str">
        <f t="shared" si="414"/>
        <v>40 AD</v>
      </c>
      <c r="BB626" s="43" t="str">
        <f t="shared" si="428"/>
        <v>NA</v>
      </c>
      <c r="BC626" s="43" t="str">
        <f t="shared" si="415"/>
        <v>NA</v>
      </c>
      <c r="BD626" s="43">
        <f t="shared" si="416"/>
        <v>0</v>
      </c>
      <c r="BE626" s="48" t="e">
        <f t="shared" si="417"/>
        <v>#VALUE!</v>
      </c>
      <c r="BF626" s="49">
        <f t="shared" si="418"/>
        <v>0</v>
      </c>
      <c r="BG626" s="43" t="str">
        <f t="shared" si="419"/>
        <v>RICARDO BACHELET</v>
      </c>
      <c r="BH626" s="43" t="str">
        <f t="shared" si="420"/>
        <v>RICARDO BACHELET - LP AL MALIKI</v>
      </c>
      <c r="BI626" s="43" t="e">
        <f>VLOOKUP(BG626,Equipos!$A$2:$B$105,2,0)</f>
        <v>#N/A</v>
      </c>
      <c r="BJ626" s="43" t="str">
        <f t="shared" si="421"/>
        <v>02:20:47</v>
      </c>
      <c r="BK626" s="43" t="e">
        <f>VLOOKUP(BG626,'Base Jinetes FEI'!$M$5:$N$341,2,0)</f>
        <v>#N/A</v>
      </c>
      <c r="BL626" s="43" t="e">
        <f>VLOOKUP(BG626,'Base Jinetes FEI'!$M$5:$O$341,3,0)</f>
        <v>#N/A</v>
      </c>
      <c r="BN626" s="43">
        <f t="shared" si="422"/>
        <v>0</v>
      </c>
      <c r="BO626" s="43">
        <v>626</v>
      </c>
    </row>
    <row r="627" spans="1:67" ht="14.4" customHeight="1" x14ac:dyDescent="0.3">
      <c r="A627" s="43" t="s">
        <v>6650</v>
      </c>
      <c r="B627" s="43" t="str">
        <f t="shared" ref="B627:E627" si="447">B626</f>
        <v>NAC</v>
      </c>
      <c r="C627" s="43">
        <f t="shared" si="447"/>
        <v>40</v>
      </c>
      <c r="D627" s="43">
        <f t="shared" si="447"/>
        <v>42</v>
      </c>
      <c r="E627" s="43" t="str">
        <f t="shared" si="447"/>
        <v>AD</v>
      </c>
      <c r="F627" s="265" t="s">
        <v>158</v>
      </c>
      <c r="G627" s="266" t="s">
        <v>105</v>
      </c>
      <c r="H627" s="267" t="s">
        <v>96</v>
      </c>
      <c r="I627" s="267" t="s">
        <v>96</v>
      </c>
      <c r="J627" s="266"/>
      <c r="K627" s="268" t="s">
        <v>3868</v>
      </c>
      <c r="L627" s="266" t="s">
        <v>3869</v>
      </c>
      <c r="M627" s="266"/>
      <c r="N627" s="269" t="s">
        <v>4805</v>
      </c>
      <c r="O627" s="267"/>
      <c r="P627" s="267" t="s">
        <v>96</v>
      </c>
      <c r="Q627" s="267"/>
      <c r="R627" s="267" t="s">
        <v>96</v>
      </c>
      <c r="S627" s="266" t="s">
        <v>97</v>
      </c>
      <c r="T627" s="267" t="s">
        <v>96</v>
      </c>
      <c r="U627" s="267" t="s">
        <v>745</v>
      </c>
      <c r="V627" s="267" t="s">
        <v>6523</v>
      </c>
      <c r="W627" s="267" t="s">
        <v>6524</v>
      </c>
      <c r="X627" s="270" t="s">
        <v>2714</v>
      </c>
      <c r="Y627" s="270" t="s">
        <v>6525</v>
      </c>
      <c r="Z627" s="270" t="s">
        <v>6526</v>
      </c>
      <c r="AA627" s="266" t="s">
        <v>266</v>
      </c>
      <c r="AB627" s="266"/>
      <c r="AC627" s="266"/>
      <c r="AD627" s="266"/>
      <c r="AE627" s="270"/>
      <c r="AF627" s="270"/>
      <c r="AG627" s="270"/>
      <c r="AH627" s="266"/>
      <c r="AI627" s="266"/>
      <c r="AJ627" s="266"/>
      <c r="AK627" s="266"/>
      <c r="AL627" s="270"/>
      <c r="AM627" s="270"/>
      <c r="AN627" s="270"/>
      <c r="AO627" s="266"/>
      <c r="AP627" s="266"/>
      <c r="AQ627" s="266"/>
      <c r="AR627" s="266"/>
      <c r="AS627" s="270"/>
      <c r="AT627" s="270"/>
      <c r="AU627" s="270"/>
      <c r="AV627" s="266"/>
      <c r="AW627" s="266"/>
      <c r="AX627" s="267">
        <v>15.12</v>
      </c>
      <c r="AY627" s="267">
        <v>5309</v>
      </c>
      <c r="AZ627" s="47" t="str">
        <f t="shared" si="413"/>
        <v>NA</v>
      </c>
      <c r="BA627" s="47" t="str">
        <f t="shared" si="414"/>
        <v>40 AD</v>
      </c>
      <c r="BB627" s="43" t="str">
        <f t="shared" si="428"/>
        <v>NA</v>
      </c>
      <c r="BC627" s="43" t="str">
        <f t="shared" si="415"/>
        <v>NA</v>
      </c>
      <c r="BD627" s="43">
        <f t="shared" si="416"/>
        <v>0</v>
      </c>
      <c r="BE627" s="48" t="e">
        <f t="shared" si="417"/>
        <v>#VALUE!</v>
      </c>
      <c r="BF627" s="49">
        <f t="shared" si="418"/>
        <v>0</v>
      </c>
      <c r="BG627" s="43" t="str">
        <f t="shared" si="419"/>
        <v>JORGE  BERCKEMEYER GOSCH</v>
      </c>
      <c r="BH627" s="43" t="str">
        <f t="shared" si="420"/>
        <v>JORGE  BERCKEMEYER GOSCH - AS LA OMA</v>
      </c>
      <c r="BI627" s="43" t="e">
        <f>VLOOKUP(BG627,Equipos!$A$2:$B$105,2,0)</f>
        <v>#N/A</v>
      </c>
      <c r="BJ627" s="43" t="str">
        <f t="shared" si="421"/>
        <v>02:20:47</v>
      </c>
      <c r="BK627" s="43" t="e">
        <f>VLOOKUP(BG627,'Base Jinetes FEI'!$M$5:$N$341,2,0)</f>
        <v>#N/A</v>
      </c>
      <c r="BL627" s="43" t="e">
        <f>VLOOKUP(BG627,'Base Jinetes FEI'!$M$5:$O$341,3,0)</f>
        <v>#N/A</v>
      </c>
      <c r="BN627" s="43">
        <f t="shared" si="422"/>
        <v>0</v>
      </c>
      <c r="BO627" s="43">
        <v>627</v>
      </c>
    </row>
    <row r="628" spans="1:67" ht="14.4" customHeight="1" x14ac:dyDescent="0.3">
      <c r="A628" s="43" t="s">
        <v>6650</v>
      </c>
      <c r="B628" s="43" t="str">
        <f t="shared" ref="B628:E628" si="448">B627</f>
        <v>NAC</v>
      </c>
      <c r="C628" s="43">
        <f t="shared" si="448"/>
        <v>40</v>
      </c>
      <c r="D628" s="43">
        <f t="shared" si="448"/>
        <v>42</v>
      </c>
      <c r="E628" s="43" t="str">
        <f t="shared" si="448"/>
        <v>AD</v>
      </c>
      <c r="F628" s="265" t="s">
        <v>244</v>
      </c>
      <c r="G628" s="266" t="s">
        <v>105</v>
      </c>
      <c r="H628" s="267" t="s">
        <v>96</v>
      </c>
      <c r="I628" s="267" t="s">
        <v>96</v>
      </c>
      <c r="J628" s="266"/>
      <c r="K628" s="268" t="s">
        <v>6527</v>
      </c>
      <c r="L628" s="266" t="s">
        <v>6528</v>
      </c>
      <c r="M628" s="266"/>
      <c r="N628" s="269" t="s">
        <v>6529</v>
      </c>
      <c r="O628" s="267"/>
      <c r="P628" s="267" t="s">
        <v>96</v>
      </c>
      <c r="Q628" s="267"/>
      <c r="R628" s="267" t="s">
        <v>96</v>
      </c>
      <c r="S628" s="266" t="s">
        <v>97</v>
      </c>
      <c r="T628" s="267" t="s">
        <v>96</v>
      </c>
      <c r="U628" s="267" t="s">
        <v>745</v>
      </c>
      <c r="V628" s="267" t="s">
        <v>4929</v>
      </c>
      <c r="W628" s="267" t="s">
        <v>6530</v>
      </c>
      <c r="X628" s="270" t="s">
        <v>2001</v>
      </c>
      <c r="Y628" s="270" t="s">
        <v>803</v>
      </c>
      <c r="Z628" s="270" t="s">
        <v>1389</v>
      </c>
      <c r="AA628" s="266" t="s">
        <v>266</v>
      </c>
      <c r="AB628" s="266"/>
      <c r="AC628" s="266"/>
      <c r="AD628" s="266"/>
      <c r="AE628" s="270"/>
      <c r="AF628" s="270"/>
      <c r="AG628" s="270"/>
      <c r="AH628" s="266"/>
      <c r="AI628" s="266"/>
      <c r="AJ628" s="266"/>
      <c r="AK628" s="266"/>
      <c r="AL628" s="270"/>
      <c r="AM628" s="270"/>
      <c r="AN628" s="270"/>
      <c r="AO628" s="266"/>
      <c r="AP628" s="266"/>
      <c r="AQ628" s="266"/>
      <c r="AR628" s="266"/>
      <c r="AS628" s="270"/>
      <c r="AT628" s="270"/>
      <c r="AU628" s="270"/>
      <c r="AV628" s="266"/>
      <c r="AW628" s="266"/>
      <c r="AX628" s="267">
        <v>14.33</v>
      </c>
      <c r="AY628" s="267">
        <v>5602</v>
      </c>
      <c r="AZ628" s="47" t="str">
        <f t="shared" si="413"/>
        <v>NA</v>
      </c>
      <c r="BA628" s="47" t="str">
        <f t="shared" si="414"/>
        <v>40 AD</v>
      </c>
      <c r="BB628" s="43" t="str">
        <f t="shared" si="428"/>
        <v>NA</v>
      </c>
      <c r="BC628" s="43" t="str">
        <f t="shared" si="415"/>
        <v>NA</v>
      </c>
      <c r="BD628" s="43">
        <f t="shared" si="416"/>
        <v>0</v>
      </c>
      <c r="BE628" s="48" t="e">
        <f t="shared" si="417"/>
        <v>#VALUE!</v>
      </c>
      <c r="BF628" s="49">
        <f t="shared" si="418"/>
        <v>0</v>
      </c>
      <c r="BG628" s="43" t="str">
        <f t="shared" si="419"/>
        <v>JOAQUIN LAGOS VELASCO</v>
      </c>
      <c r="BH628" s="43" t="str">
        <f t="shared" si="420"/>
        <v>JOAQUIN LAGOS VELASCO - ITAITI</v>
      </c>
      <c r="BI628" s="43" t="e">
        <f>VLOOKUP(BG628,Equipos!$A$2:$B$105,2,0)</f>
        <v>#N/A</v>
      </c>
      <c r="BJ628" s="43" t="str">
        <f t="shared" si="421"/>
        <v>02:20:47</v>
      </c>
      <c r="BK628" s="43" t="e">
        <f>VLOOKUP(BG628,'Base Jinetes FEI'!$M$5:$N$341,2,0)</f>
        <v>#N/A</v>
      </c>
      <c r="BL628" s="43" t="e">
        <f>VLOOKUP(BG628,'Base Jinetes FEI'!$M$5:$O$341,3,0)</f>
        <v>#N/A</v>
      </c>
      <c r="BN628" s="43">
        <f t="shared" si="422"/>
        <v>0</v>
      </c>
      <c r="BO628" s="43">
        <v>628</v>
      </c>
    </row>
    <row r="629" spans="1:67" ht="14.4" customHeight="1" x14ac:dyDescent="0.3">
      <c r="A629" s="43" t="s">
        <v>6650</v>
      </c>
      <c r="B629" s="43" t="str">
        <f t="shared" ref="B629:E629" si="449">B628</f>
        <v>NAC</v>
      </c>
      <c r="C629" s="43">
        <f t="shared" si="449"/>
        <v>40</v>
      </c>
      <c r="D629" s="43">
        <f t="shared" si="449"/>
        <v>42</v>
      </c>
      <c r="E629" s="43" t="str">
        <f t="shared" si="449"/>
        <v>AD</v>
      </c>
      <c r="F629" s="265" t="s">
        <v>372</v>
      </c>
      <c r="G629" s="266" t="s">
        <v>105</v>
      </c>
      <c r="H629" s="267" t="s">
        <v>96</v>
      </c>
      <c r="I629" s="267" t="s">
        <v>96</v>
      </c>
      <c r="J629" s="266" t="s">
        <v>1277</v>
      </c>
      <c r="K629" s="268" t="s">
        <v>157</v>
      </c>
      <c r="L629" s="266" t="s">
        <v>144</v>
      </c>
      <c r="M629" s="266"/>
      <c r="N629" s="269" t="s">
        <v>5822</v>
      </c>
      <c r="O629" s="267"/>
      <c r="P629" s="267" t="s">
        <v>96</v>
      </c>
      <c r="Q629" s="267"/>
      <c r="R629" s="267" t="s">
        <v>96</v>
      </c>
      <c r="S629" s="266" t="s">
        <v>97</v>
      </c>
      <c r="T629" s="267" t="s">
        <v>96</v>
      </c>
      <c r="U629" s="267" t="s">
        <v>745</v>
      </c>
      <c r="V629" s="267" t="s">
        <v>6531</v>
      </c>
      <c r="W629" s="267" t="s">
        <v>6532</v>
      </c>
      <c r="X629" s="270" t="s">
        <v>653</v>
      </c>
      <c r="Y629" s="270" t="s">
        <v>596</v>
      </c>
      <c r="Z629" s="270" t="s">
        <v>6533</v>
      </c>
      <c r="AA629" s="266" t="s">
        <v>266</v>
      </c>
      <c r="AB629" s="266"/>
      <c r="AC629" s="266"/>
      <c r="AD629" s="266"/>
      <c r="AE629" s="270"/>
      <c r="AF629" s="270"/>
      <c r="AG629" s="270"/>
      <c r="AH629" s="266"/>
      <c r="AI629" s="266"/>
      <c r="AJ629" s="266"/>
      <c r="AK629" s="266"/>
      <c r="AL629" s="270"/>
      <c r="AM629" s="270"/>
      <c r="AN629" s="270"/>
      <c r="AO629" s="266"/>
      <c r="AP629" s="266"/>
      <c r="AQ629" s="266"/>
      <c r="AR629" s="266"/>
      <c r="AS629" s="270"/>
      <c r="AT629" s="270"/>
      <c r="AU629" s="270"/>
      <c r="AV629" s="266"/>
      <c r="AW629" s="266"/>
      <c r="AX629" s="267">
        <v>13.23</v>
      </c>
      <c r="AY629" s="267">
        <v>6068</v>
      </c>
      <c r="AZ629" s="47" t="str">
        <f t="shared" si="413"/>
        <v>NA</v>
      </c>
      <c r="BA629" s="47" t="str">
        <f t="shared" si="414"/>
        <v>40 AD</v>
      </c>
      <c r="BB629" s="43" t="str">
        <f t="shared" si="428"/>
        <v>NA</v>
      </c>
      <c r="BC629" s="43" t="str">
        <f t="shared" si="415"/>
        <v>NA</v>
      </c>
      <c r="BD629" s="43">
        <f t="shared" si="416"/>
        <v>0</v>
      </c>
      <c r="BE629" s="48" t="e">
        <f t="shared" si="417"/>
        <v>#VALUE!</v>
      </c>
      <c r="BF629" s="49">
        <f t="shared" si="418"/>
        <v>0</v>
      </c>
      <c r="BG629" s="43" t="str">
        <f t="shared" si="419"/>
        <v>CLAUDIO CORNEJO CABEZAS</v>
      </c>
      <c r="BH629" s="43" t="str">
        <f t="shared" si="420"/>
        <v>CLAUDIO CORNEJO CABEZAS - JHONNY</v>
      </c>
      <c r="BI629" s="43" t="str">
        <f>VLOOKUP(BG629,Equipos!$A$2:$B$105,2,0)</f>
        <v>RINCONADA A</v>
      </c>
      <c r="BJ629" s="43" t="str">
        <f t="shared" si="421"/>
        <v>02:20:47</v>
      </c>
      <c r="BK629" s="43" t="e">
        <f>VLOOKUP(BG629,'Base Jinetes FEI'!$M$5:$N$341,2,0)</f>
        <v>#N/A</v>
      </c>
      <c r="BL629" s="43" t="e">
        <f>VLOOKUP(BG629,'Base Jinetes FEI'!$M$5:$O$341,3,0)</f>
        <v>#N/A</v>
      </c>
      <c r="BN629" s="43">
        <f t="shared" si="422"/>
        <v>0</v>
      </c>
      <c r="BO629" s="43">
        <v>629</v>
      </c>
    </row>
    <row r="630" spans="1:67" ht="14.4" customHeight="1" x14ac:dyDescent="0.3">
      <c r="A630" s="43" t="s">
        <v>6650</v>
      </c>
      <c r="B630" s="43" t="str">
        <f t="shared" ref="B630:E630" si="450">B629</f>
        <v>NAC</v>
      </c>
      <c r="C630" s="43">
        <f t="shared" si="450"/>
        <v>40</v>
      </c>
      <c r="D630" s="43">
        <f t="shared" si="450"/>
        <v>42</v>
      </c>
      <c r="E630" s="43" t="str">
        <f t="shared" si="450"/>
        <v>AD</v>
      </c>
      <c r="F630" s="265" t="s">
        <v>440</v>
      </c>
      <c r="G630" s="266" t="s">
        <v>105</v>
      </c>
      <c r="H630" s="267" t="s">
        <v>96</v>
      </c>
      <c r="I630" s="267" t="s">
        <v>96</v>
      </c>
      <c r="J630" s="266" t="s">
        <v>1215</v>
      </c>
      <c r="K630" s="268" t="s">
        <v>166</v>
      </c>
      <c r="L630" s="266" t="s">
        <v>167</v>
      </c>
      <c r="M630" s="266"/>
      <c r="N630" s="269" t="s">
        <v>6534</v>
      </c>
      <c r="O630" s="267"/>
      <c r="P630" s="267" t="s">
        <v>96</v>
      </c>
      <c r="Q630" s="267"/>
      <c r="R630" s="267" t="s">
        <v>96</v>
      </c>
      <c r="S630" s="266" t="s">
        <v>97</v>
      </c>
      <c r="T630" s="267" t="s">
        <v>96</v>
      </c>
      <c r="U630" s="267" t="s">
        <v>745</v>
      </c>
      <c r="V630" s="267" t="s">
        <v>6535</v>
      </c>
      <c r="W630" s="267" t="s">
        <v>6536</v>
      </c>
      <c r="X630" s="270" t="s">
        <v>6537</v>
      </c>
      <c r="Y630" s="270" t="s">
        <v>1767</v>
      </c>
      <c r="Z630" s="270" t="s">
        <v>6538</v>
      </c>
      <c r="AA630" s="266" t="s">
        <v>266</v>
      </c>
      <c r="AB630" s="266"/>
      <c r="AC630" s="266"/>
      <c r="AD630" s="266"/>
      <c r="AE630" s="270"/>
      <c r="AF630" s="270"/>
      <c r="AG630" s="270"/>
      <c r="AH630" s="266"/>
      <c r="AI630" s="266"/>
      <c r="AJ630" s="266"/>
      <c r="AK630" s="266"/>
      <c r="AL630" s="270"/>
      <c r="AM630" s="270"/>
      <c r="AN630" s="270"/>
      <c r="AO630" s="266"/>
      <c r="AP630" s="266"/>
      <c r="AQ630" s="266"/>
      <c r="AR630" s="266"/>
      <c r="AS630" s="270"/>
      <c r="AT630" s="270"/>
      <c r="AU630" s="270"/>
      <c r="AV630" s="266"/>
      <c r="AW630" s="266"/>
      <c r="AX630" s="267">
        <v>10.69</v>
      </c>
      <c r="AY630" s="267">
        <v>7507</v>
      </c>
      <c r="AZ630" s="47" t="str">
        <f t="shared" si="413"/>
        <v>NA</v>
      </c>
      <c r="BA630" s="47" t="str">
        <f t="shared" si="414"/>
        <v>40 AD</v>
      </c>
      <c r="BB630" s="43" t="str">
        <f t="shared" si="428"/>
        <v>NA</v>
      </c>
      <c r="BC630" s="43" t="str">
        <f t="shared" si="415"/>
        <v>NA</v>
      </c>
      <c r="BD630" s="43">
        <f t="shared" si="416"/>
        <v>0</v>
      </c>
      <c r="BE630" s="48" t="e">
        <f t="shared" si="417"/>
        <v>#VALUE!</v>
      </c>
      <c r="BF630" s="49">
        <f t="shared" si="418"/>
        <v>0</v>
      </c>
      <c r="BG630" s="43" t="str">
        <f t="shared" si="419"/>
        <v>NICOLAS SCHMIDT GONZALEZ</v>
      </c>
      <c r="BH630" s="43" t="str">
        <f t="shared" si="420"/>
        <v>NICOLAS SCHMIDT GONZALEZ - TOBA BRENO</v>
      </c>
      <c r="BI630" s="43" t="str">
        <f>VLOOKUP(BG630,Equipos!$A$2:$B$105,2,0)</f>
        <v>TOBA ENDURANCE</v>
      </c>
      <c r="BJ630" s="43" t="str">
        <f t="shared" si="421"/>
        <v>02:20:47</v>
      </c>
      <c r="BK630" s="43" t="e">
        <f>VLOOKUP(BG630,'Base Jinetes FEI'!$M$5:$N$341,2,0)</f>
        <v>#N/A</v>
      </c>
      <c r="BL630" s="43" t="e">
        <f>VLOOKUP(BG630,'Base Jinetes FEI'!$M$5:$O$341,3,0)</f>
        <v>#N/A</v>
      </c>
      <c r="BN630" s="43">
        <f t="shared" si="422"/>
        <v>0</v>
      </c>
      <c r="BO630" s="43">
        <v>630</v>
      </c>
    </row>
    <row r="631" spans="1:67" ht="14.4" customHeight="1" x14ac:dyDescent="0.3">
      <c r="A631" s="43" t="s">
        <v>6650</v>
      </c>
      <c r="B631" s="43" t="str">
        <f t="shared" ref="B631:E631" si="451">B630</f>
        <v>NAC</v>
      </c>
      <c r="C631" s="43">
        <f t="shared" si="451"/>
        <v>40</v>
      </c>
      <c r="D631" s="43">
        <f t="shared" si="451"/>
        <v>42</v>
      </c>
      <c r="E631" s="43" t="str">
        <f t="shared" si="451"/>
        <v>AD</v>
      </c>
      <c r="F631" s="265" t="s">
        <v>441</v>
      </c>
      <c r="G631" s="266" t="s">
        <v>105</v>
      </c>
      <c r="H631" s="267" t="s">
        <v>96</v>
      </c>
      <c r="I631" s="267" t="s">
        <v>96</v>
      </c>
      <c r="J631" s="266"/>
      <c r="K631" s="268" t="s">
        <v>434</v>
      </c>
      <c r="L631" s="266" t="s">
        <v>435</v>
      </c>
      <c r="M631" s="266"/>
      <c r="N631" s="269" t="s">
        <v>3045</v>
      </c>
      <c r="O631" s="267"/>
      <c r="P631" s="267" t="s">
        <v>96</v>
      </c>
      <c r="Q631" s="267"/>
      <c r="R631" s="267" t="s">
        <v>96</v>
      </c>
      <c r="S631" s="266" t="s">
        <v>97</v>
      </c>
      <c r="T631" s="267" t="s">
        <v>96</v>
      </c>
      <c r="U631" s="267" t="s">
        <v>745</v>
      </c>
      <c r="V631" s="267" t="s">
        <v>6539</v>
      </c>
      <c r="W631" s="267" t="s">
        <v>6540</v>
      </c>
      <c r="X631" s="270" t="s">
        <v>6541</v>
      </c>
      <c r="Y631" s="270" t="s">
        <v>6542</v>
      </c>
      <c r="Z631" s="270" t="s">
        <v>6543</v>
      </c>
      <c r="AA631" s="266" t="s">
        <v>163</v>
      </c>
      <c r="AB631" s="266"/>
      <c r="AC631" s="266"/>
      <c r="AD631" s="266"/>
      <c r="AE631" s="270"/>
      <c r="AF631" s="270"/>
      <c r="AG631" s="270"/>
      <c r="AH631" s="266"/>
      <c r="AI631" s="266"/>
      <c r="AJ631" s="266"/>
      <c r="AK631" s="266"/>
      <c r="AL631" s="270"/>
      <c r="AM631" s="270"/>
      <c r="AN631" s="270"/>
      <c r="AO631" s="266"/>
      <c r="AP631" s="266"/>
      <c r="AQ631" s="266"/>
      <c r="AR631" s="266"/>
      <c r="AS631" s="270"/>
      <c r="AT631" s="270"/>
      <c r="AU631" s="270"/>
      <c r="AV631" s="266"/>
      <c r="AW631" s="266"/>
      <c r="AX631" s="267">
        <v>9.41</v>
      </c>
      <c r="AY631" s="267">
        <v>8534</v>
      </c>
      <c r="AZ631" s="47" t="str">
        <f t="shared" si="413"/>
        <v>NA</v>
      </c>
      <c r="BA631" s="47" t="str">
        <f t="shared" si="414"/>
        <v>40 AD</v>
      </c>
      <c r="BB631" s="43" t="str">
        <f t="shared" si="428"/>
        <v>NA</v>
      </c>
      <c r="BC631" s="43" t="str">
        <f t="shared" si="415"/>
        <v>NA</v>
      </c>
      <c r="BD631" s="43">
        <f t="shared" si="416"/>
        <v>0</v>
      </c>
      <c r="BE631" s="48" t="e">
        <f t="shared" si="417"/>
        <v>#VALUE!</v>
      </c>
      <c r="BF631" s="49">
        <f t="shared" si="418"/>
        <v>0</v>
      </c>
      <c r="BG631" s="43" t="str">
        <f t="shared" si="419"/>
        <v>JUAN ALVARO GONZALEZ ASBUN</v>
      </c>
      <c r="BH631" s="43" t="str">
        <f t="shared" si="420"/>
        <v>JUAN ALVARO GONZALEZ ASBUN - GITAN</v>
      </c>
      <c r="BI631" s="43" t="str">
        <f>VLOOKUP(BG631,Equipos!$A$2:$B$105,2,0)</f>
        <v>EL SENDERO</v>
      </c>
      <c r="BJ631" s="43" t="str">
        <f t="shared" si="421"/>
        <v>02:20:47</v>
      </c>
      <c r="BK631" s="43" t="e">
        <f>VLOOKUP(BG631,'Base Jinetes FEI'!$M$5:$N$341,2,0)</f>
        <v>#N/A</v>
      </c>
      <c r="BL631" s="43" t="e">
        <f>VLOOKUP(BG631,'Base Jinetes FEI'!$M$5:$O$341,3,0)</f>
        <v>#N/A</v>
      </c>
      <c r="BN631" s="43">
        <f t="shared" si="422"/>
        <v>0</v>
      </c>
      <c r="BO631" s="43">
        <v>631</v>
      </c>
    </row>
    <row r="632" spans="1:67" ht="14.4" customHeight="1" x14ac:dyDescent="0.3">
      <c r="A632" s="43" t="s">
        <v>6650</v>
      </c>
      <c r="B632" s="43" t="str">
        <f t="shared" ref="B632:E632" si="452">B631</f>
        <v>NAC</v>
      </c>
      <c r="C632" s="43">
        <f t="shared" si="452"/>
        <v>40</v>
      </c>
      <c r="D632" s="43">
        <f t="shared" si="452"/>
        <v>42</v>
      </c>
      <c r="E632" s="43" t="str">
        <f t="shared" si="452"/>
        <v>AD</v>
      </c>
      <c r="F632" s="265" t="s">
        <v>443</v>
      </c>
      <c r="G632" s="266" t="s">
        <v>105</v>
      </c>
      <c r="H632" s="267" t="s">
        <v>96</v>
      </c>
      <c r="I632" s="267" t="s">
        <v>96</v>
      </c>
      <c r="J632" s="266"/>
      <c r="K632" s="268" t="s">
        <v>2968</v>
      </c>
      <c r="L632" s="266" t="s">
        <v>1075</v>
      </c>
      <c r="M632" s="266"/>
      <c r="N632" s="269" t="s">
        <v>6544</v>
      </c>
      <c r="O632" s="267"/>
      <c r="P632" s="267" t="s">
        <v>96</v>
      </c>
      <c r="Q632" s="267"/>
      <c r="R632" s="267" t="s">
        <v>96</v>
      </c>
      <c r="S632" s="266" t="s">
        <v>97</v>
      </c>
      <c r="T632" s="267" t="s">
        <v>96</v>
      </c>
      <c r="U632" s="267" t="s">
        <v>745</v>
      </c>
      <c r="V632" s="267" t="s">
        <v>6545</v>
      </c>
      <c r="W632" s="267" t="s">
        <v>6546</v>
      </c>
      <c r="X632" s="270" t="s">
        <v>6547</v>
      </c>
      <c r="Y632" s="270" t="s">
        <v>6548</v>
      </c>
      <c r="Z632" s="270" t="s">
        <v>6549</v>
      </c>
      <c r="AA632" s="266" t="s">
        <v>266</v>
      </c>
      <c r="AB632" s="266"/>
      <c r="AC632" s="266"/>
      <c r="AD632" s="266"/>
      <c r="AE632" s="270"/>
      <c r="AF632" s="270"/>
      <c r="AG632" s="270"/>
      <c r="AH632" s="266"/>
      <c r="AI632" s="266"/>
      <c r="AJ632" s="266"/>
      <c r="AK632" s="266"/>
      <c r="AL632" s="270"/>
      <c r="AM632" s="270"/>
      <c r="AN632" s="270"/>
      <c r="AO632" s="266"/>
      <c r="AP632" s="266"/>
      <c r="AQ632" s="266"/>
      <c r="AR632" s="266"/>
      <c r="AS632" s="270"/>
      <c r="AT632" s="270"/>
      <c r="AU632" s="270"/>
      <c r="AV632" s="266"/>
      <c r="AW632" s="266"/>
      <c r="AX632" s="267">
        <v>9.08</v>
      </c>
      <c r="AY632" s="267">
        <v>8837</v>
      </c>
      <c r="AZ632" s="47" t="str">
        <f t="shared" si="413"/>
        <v>NA</v>
      </c>
      <c r="BA632" s="47" t="str">
        <f t="shared" si="414"/>
        <v>40 AD</v>
      </c>
      <c r="BB632" s="43" t="str">
        <f t="shared" si="428"/>
        <v>NA</v>
      </c>
      <c r="BC632" s="43" t="str">
        <f t="shared" si="415"/>
        <v>NA</v>
      </c>
      <c r="BD632" s="43">
        <f t="shared" si="416"/>
        <v>0</v>
      </c>
      <c r="BE632" s="48" t="e">
        <f t="shared" si="417"/>
        <v>#VALUE!</v>
      </c>
      <c r="BF632" s="49">
        <f t="shared" si="418"/>
        <v>0</v>
      </c>
      <c r="BG632" s="43" t="str">
        <f t="shared" si="419"/>
        <v>ANDRES MENDEZ</v>
      </c>
      <c r="BH632" s="43" t="str">
        <f t="shared" si="420"/>
        <v>ANDRES MENDEZ - FACUNDO</v>
      </c>
      <c r="BI632" s="43" t="e">
        <f>VLOOKUP(BG632,Equipos!$A$2:$B$105,2,0)</f>
        <v>#N/A</v>
      </c>
      <c r="BJ632" s="43" t="str">
        <f t="shared" si="421"/>
        <v>02:20:47</v>
      </c>
      <c r="BK632" s="43" t="e">
        <f>VLOOKUP(BG632,'Base Jinetes FEI'!$M$5:$N$341,2,0)</f>
        <v>#N/A</v>
      </c>
      <c r="BL632" s="43" t="e">
        <f>VLOOKUP(BG632,'Base Jinetes FEI'!$M$5:$O$341,3,0)</f>
        <v>#N/A</v>
      </c>
      <c r="BN632" s="43">
        <f t="shared" si="422"/>
        <v>0</v>
      </c>
      <c r="BO632" s="43">
        <v>632</v>
      </c>
    </row>
    <row r="633" spans="1:67" ht="14.4" customHeight="1" x14ac:dyDescent="0.3">
      <c r="A633" s="43" t="s">
        <v>6650</v>
      </c>
      <c r="B633" s="43" t="str">
        <f t="shared" ref="B633:E633" si="453">B632</f>
        <v>NAC</v>
      </c>
      <c r="C633" s="43">
        <f t="shared" si="453"/>
        <v>40</v>
      </c>
      <c r="D633" s="43">
        <f t="shared" si="453"/>
        <v>42</v>
      </c>
      <c r="E633" s="43" t="str">
        <f t="shared" si="453"/>
        <v>AD</v>
      </c>
      <c r="F633" s="265" t="s">
        <v>444</v>
      </c>
      <c r="G633" s="266" t="s">
        <v>105</v>
      </c>
      <c r="H633" s="267" t="s">
        <v>96</v>
      </c>
      <c r="I633" s="267" t="s">
        <v>96</v>
      </c>
      <c r="J633" s="266" t="s">
        <v>1874</v>
      </c>
      <c r="K633" s="268" t="s">
        <v>513</v>
      </c>
      <c r="L633" s="266" t="s">
        <v>430</v>
      </c>
      <c r="M633" s="266"/>
      <c r="N633" s="269" t="s">
        <v>2847</v>
      </c>
      <c r="O633" s="267"/>
      <c r="P633" s="267" t="s">
        <v>96</v>
      </c>
      <c r="Q633" s="267"/>
      <c r="R633" s="267" t="s">
        <v>96</v>
      </c>
      <c r="S633" s="266" t="s">
        <v>97</v>
      </c>
      <c r="T633" s="267" t="s">
        <v>96</v>
      </c>
      <c r="U633" s="267" t="s">
        <v>745</v>
      </c>
      <c r="V633" s="267" t="s">
        <v>96</v>
      </c>
      <c r="W633" s="267" t="s">
        <v>6550</v>
      </c>
      <c r="X633" s="270" t="s">
        <v>6541</v>
      </c>
      <c r="Y633" s="270" t="s">
        <v>96</v>
      </c>
      <c r="Z633" s="270" t="s">
        <v>6551</v>
      </c>
      <c r="AA633" s="266" t="s">
        <v>163</v>
      </c>
      <c r="AB633" s="266"/>
      <c r="AC633" s="266"/>
      <c r="AD633" s="266"/>
      <c r="AE633" s="270"/>
      <c r="AF633" s="270"/>
      <c r="AG633" s="270"/>
      <c r="AH633" s="266"/>
      <c r="AI633" s="266"/>
      <c r="AJ633" s="266"/>
      <c r="AK633" s="266"/>
      <c r="AL633" s="270"/>
      <c r="AM633" s="270"/>
      <c r="AN633" s="270"/>
      <c r="AO633" s="266"/>
      <c r="AP633" s="266"/>
      <c r="AQ633" s="266"/>
      <c r="AR633" s="266"/>
      <c r="AS633" s="270"/>
      <c r="AT633" s="270"/>
      <c r="AU633" s="270"/>
      <c r="AV633" s="266"/>
      <c r="AW633" s="266"/>
      <c r="AX633" s="267"/>
      <c r="AY633" s="267">
        <v>8531</v>
      </c>
      <c r="AZ633" s="47" t="str">
        <f t="shared" si="413"/>
        <v>NA</v>
      </c>
      <c r="BA633" s="47" t="str">
        <f t="shared" si="414"/>
        <v>40 AD</v>
      </c>
      <c r="BB633" s="43" t="str">
        <f t="shared" si="428"/>
        <v>NA</v>
      </c>
      <c r="BC633" s="43" t="str">
        <f t="shared" si="415"/>
        <v>NA</v>
      </c>
      <c r="BD633" s="43">
        <f t="shared" si="416"/>
        <v>0</v>
      </c>
      <c r="BE633" s="48" t="e">
        <f t="shared" si="417"/>
        <v>#VALUE!</v>
      </c>
      <c r="BF633" s="49">
        <f t="shared" si="418"/>
        <v>0</v>
      </c>
      <c r="BG633" s="43" t="str">
        <f t="shared" si="419"/>
        <v>MARIA CECILIA GODOY</v>
      </c>
      <c r="BH633" s="43" t="str">
        <f t="shared" si="420"/>
        <v>MARIA CECILIA GODOY - BELLE</v>
      </c>
      <c r="BI633" s="43" t="str">
        <f>VLOOKUP(BG633,Equipos!$A$2:$B$105,2,0)</f>
        <v>EL SENDERO</v>
      </c>
      <c r="BJ633" s="43" t="str">
        <f t="shared" si="421"/>
        <v>02:20:47</v>
      </c>
      <c r="BK633" s="43" t="e">
        <f>VLOOKUP(BG633,'Base Jinetes FEI'!$M$5:$N$341,2,0)</f>
        <v>#N/A</v>
      </c>
      <c r="BL633" s="43" t="e">
        <f>VLOOKUP(BG633,'Base Jinetes FEI'!$M$5:$O$341,3,0)</f>
        <v>#N/A</v>
      </c>
      <c r="BN633" s="43">
        <f t="shared" si="422"/>
        <v>0</v>
      </c>
      <c r="BO633" s="43">
        <v>633</v>
      </c>
    </row>
    <row r="634" spans="1:67" ht="14.4" customHeight="1" x14ac:dyDescent="0.3">
      <c r="A634" s="43" t="s">
        <v>6650</v>
      </c>
      <c r="B634" s="43" t="str">
        <f t="shared" ref="B634:D634" si="454">B633</f>
        <v>NAC</v>
      </c>
      <c r="C634" s="43">
        <f t="shared" si="454"/>
        <v>40</v>
      </c>
      <c r="D634" s="43">
        <f t="shared" si="454"/>
        <v>42</v>
      </c>
      <c r="E634" s="43" t="s">
        <v>52</v>
      </c>
      <c r="F634" s="272" t="s">
        <v>106</v>
      </c>
      <c r="G634" s="273" t="s">
        <v>95</v>
      </c>
      <c r="H634" s="274" t="s">
        <v>96</v>
      </c>
      <c r="I634" s="274" t="s">
        <v>96</v>
      </c>
      <c r="J634" s="273"/>
      <c r="K634" s="275" t="s">
        <v>2002</v>
      </c>
      <c r="L634" s="273" t="s">
        <v>2003</v>
      </c>
      <c r="M634" s="273"/>
      <c r="N634" s="276" t="s">
        <v>319</v>
      </c>
      <c r="O634" s="274"/>
      <c r="P634" s="274" t="s">
        <v>96</v>
      </c>
      <c r="Q634" s="274"/>
      <c r="R634" s="274" t="s">
        <v>96</v>
      </c>
      <c r="S634" s="273" t="s">
        <v>97</v>
      </c>
      <c r="T634" s="274" t="s">
        <v>96</v>
      </c>
      <c r="U634" s="274" t="s">
        <v>320</v>
      </c>
      <c r="V634" s="274" t="s">
        <v>6552</v>
      </c>
      <c r="W634" s="274" t="s">
        <v>6553</v>
      </c>
      <c r="X634" s="277" t="s">
        <v>151</v>
      </c>
      <c r="Y634" s="277" t="s">
        <v>2950</v>
      </c>
      <c r="Z634" s="277" t="s">
        <v>6554</v>
      </c>
      <c r="AA634" s="273"/>
      <c r="AB634" s="273" t="s">
        <v>6555</v>
      </c>
      <c r="AC634" s="273" t="s">
        <v>4014</v>
      </c>
      <c r="AD634" s="273" t="s">
        <v>6556</v>
      </c>
      <c r="AE634" s="277" t="s">
        <v>6557</v>
      </c>
      <c r="AF634" s="277" t="s">
        <v>5697</v>
      </c>
      <c r="AG634" s="277" t="s">
        <v>6558</v>
      </c>
      <c r="AH634" s="273"/>
      <c r="AI634" s="273"/>
      <c r="AJ634" s="273"/>
      <c r="AK634" s="273"/>
      <c r="AL634" s="277"/>
      <c r="AM634" s="277"/>
      <c r="AN634" s="277"/>
      <c r="AO634" s="273"/>
      <c r="AP634" s="273"/>
      <c r="AQ634" s="273"/>
      <c r="AR634" s="273"/>
      <c r="AS634" s="277"/>
      <c r="AT634" s="277"/>
      <c r="AU634" s="277"/>
      <c r="AV634" s="273"/>
      <c r="AW634" s="273"/>
      <c r="AX634" s="274">
        <v>13.61</v>
      </c>
      <c r="AY634" s="274">
        <v>11109</v>
      </c>
      <c r="AZ634" s="47">
        <f t="shared" si="413"/>
        <v>11109</v>
      </c>
      <c r="BA634" s="47" t="str">
        <f t="shared" si="414"/>
        <v>40 YR</v>
      </c>
      <c r="BB634" s="43">
        <f t="shared" si="428"/>
        <v>5</v>
      </c>
      <c r="BC634" s="43" t="str">
        <f t="shared" si="415"/>
        <v>03:05:09</v>
      </c>
      <c r="BD634" s="43">
        <f t="shared" si="416"/>
        <v>180</v>
      </c>
      <c r="BE634" s="48">
        <f t="shared" si="417"/>
        <v>-44.366666666666667</v>
      </c>
      <c r="BF634" s="49">
        <f t="shared" si="418"/>
        <v>177.63333333333333</v>
      </c>
      <c r="BG634" s="43" t="str">
        <f t="shared" si="419"/>
        <v>JOSEFA AGUILERA</v>
      </c>
      <c r="BH634" s="43" t="str">
        <f t="shared" si="420"/>
        <v>JOSEFA AGUILERA - SULTAN AUGUSTO</v>
      </c>
      <c r="BI634" s="43" t="str">
        <f>VLOOKUP(BG634,Equipos!$A$2:$B$105,2,0)</f>
        <v>RINCONADA B</v>
      </c>
      <c r="BJ634" s="43" t="str">
        <f t="shared" si="421"/>
        <v>02:20:47</v>
      </c>
      <c r="BK634" s="43" t="e">
        <f>VLOOKUP(BG634,'Base Jinetes FEI'!$M$5:$N$341,2,0)</f>
        <v>#N/A</v>
      </c>
      <c r="BL634" s="43" t="e">
        <f>VLOOKUP(BG634,'Base Jinetes FEI'!$M$5:$O$341,3,0)</f>
        <v>#N/A</v>
      </c>
      <c r="BN634" s="43">
        <f t="shared" si="422"/>
        <v>1</v>
      </c>
      <c r="BO634" s="43">
        <v>634</v>
      </c>
    </row>
    <row r="635" spans="1:67" ht="14.4" customHeight="1" x14ac:dyDescent="0.3">
      <c r="A635" s="43" t="s">
        <v>6650</v>
      </c>
      <c r="B635" s="43" t="str">
        <f t="shared" ref="B635" si="455">B634</f>
        <v>NAC</v>
      </c>
      <c r="C635" s="43">
        <v>20</v>
      </c>
      <c r="D635" s="43">
        <v>19.7</v>
      </c>
      <c r="E635" s="43" t="s">
        <v>4066</v>
      </c>
      <c r="F635" s="278" t="s">
        <v>106</v>
      </c>
      <c r="G635" s="279" t="s">
        <v>95</v>
      </c>
      <c r="H635" s="280" t="s">
        <v>96</v>
      </c>
      <c r="I635" s="280" t="s">
        <v>96</v>
      </c>
      <c r="J635" s="279" t="s">
        <v>859</v>
      </c>
      <c r="K635" s="281" t="s">
        <v>383</v>
      </c>
      <c r="L635" s="279" t="s">
        <v>384</v>
      </c>
      <c r="M635" s="279" t="s">
        <v>302</v>
      </c>
      <c r="N635" s="282" t="s">
        <v>220</v>
      </c>
      <c r="O635" s="280"/>
      <c r="P635" s="280" t="s">
        <v>96</v>
      </c>
      <c r="Q635" s="280"/>
      <c r="R635" s="280" t="s">
        <v>96</v>
      </c>
      <c r="S635" s="279" t="s">
        <v>97</v>
      </c>
      <c r="T635" s="280" t="s">
        <v>96</v>
      </c>
      <c r="U635" s="280" t="s">
        <v>3173</v>
      </c>
      <c r="V635" s="280" t="s">
        <v>6559</v>
      </c>
      <c r="W635" s="280" t="s">
        <v>6560</v>
      </c>
      <c r="X635" s="283" t="s">
        <v>4997</v>
      </c>
      <c r="Y635" s="283" t="s">
        <v>770</v>
      </c>
      <c r="Z635" s="283" t="s">
        <v>6561</v>
      </c>
      <c r="AA635" s="279"/>
      <c r="AB635" s="279"/>
      <c r="AC635" s="279"/>
      <c r="AD635" s="279"/>
      <c r="AE635" s="283"/>
      <c r="AF635" s="283"/>
      <c r="AG635" s="283"/>
      <c r="AH635" s="279"/>
      <c r="AI635" s="279"/>
      <c r="AJ635" s="279"/>
      <c r="AK635" s="279"/>
      <c r="AL635" s="283"/>
      <c r="AM635" s="283"/>
      <c r="AN635" s="283"/>
      <c r="AO635" s="279"/>
      <c r="AP635" s="279"/>
      <c r="AQ635" s="279"/>
      <c r="AR635" s="279"/>
      <c r="AS635" s="283"/>
      <c r="AT635" s="283"/>
      <c r="AU635" s="283"/>
      <c r="AV635" s="279"/>
      <c r="AW635" s="279"/>
      <c r="AX635" s="280">
        <v>16.309999999999999</v>
      </c>
      <c r="AY635" s="280">
        <v>4347</v>
      </c>
      <c r="AZ635" s="47">
        <f t="shared" si="413"/>
        <v>4347</v>
      </c>
      <c r="BA635" s="47" t="str">
        <f t="shared" si="414"/>
        <v>20 PR</v>
      </c>
      <c r="BB635" s="43">
        <f>IF(G635="R",RANK(AZ635,$AZ$635:$AZ$646,1), "NA")</f>
        <v>1</v>
      </c>
      <c r="BC635" s="43" t="str">
        <f t="shared" si="415"/>
        <v>01:12:27</v>
      </c>
      <c r="BD635" s="43">
        <f t="shared" si="416"/>
        <v>200</v>
      </c>
      <c r="BE635" s="48">
        <f t="shared" si="417"/>
        <v>0</v>
      </c>
      <c r="BF635" s="49">
        <f t="shared" si="418"/>
        <v>219.7</v>
      </c>
      <c r="BG635" s="43" t="str">
        <f t="shared" si="419"/>
        <v>FRANCISCO  EGUIGUREN VALDÉS</v>
      </c>
      <c r="BH635" s="43" t="str">
        <f t="shared" si="420"/>
        <v>FRANCISCO  EGUIGUREN VALDÉS - ANCAR FLOKI</v>
      </c>
      <c r="BI635" s="43" t="str">
        <f>VLOOKUP(BG635,Equipos!$A$2:$B$105,2,0)</f>
        <v>EL QUILLAY</v>
      </c>
      <c r="BJ635" s="43" t="str">
        <f t="shared" si="421"/>
        <v>01:12:27</v>
      </c>
      <c r="BK635" s="43" t="e">
        <f>VLOOKUP(BG635,'Base Jinetes FEI'!$M$5:$N$341,2,0)</f>
        <v>#N/A</v>
      </c>
      <c r="BL635" s="43" t="e">
        <f>VLOOKUP(BG635,'Base Jinetes FEI'!$M$5:$O$341,3,0)</f>
        <v>#N/A</v>
      </c>
      <c r="BN635" s="43">
        <f t="shared" si="422"/>
        <v>1</v>
      </c>
      <c r="BO635" s="43">
        <v>635</v>
      </c>
    </row>
    <row r="636" spans="1:67" ht="14.4" customHeight="1" x14ac:dyDescent="0.3">
      <c r="A636" s="43" t="s">
        <v>6650</v>
      </c>
      <c r="B636" s="43" t="str">
        <f t="shared" ref="B636:E636" si="456">B635</f>
        <v>NAC</v>
      </c>
      <c r="C636" s="43">
        <f t="shared" si="456"/>
        <v>20</v>
      </c>
      <c r="D636" s="43">
        <f t="shared" si="456"/>
        <v>19.7</v>
      </c>
      <c r="E636" s="43" t="str">
        <f t="shared" si="456"/>
        <v>PR</v>
      </c>
      <c r="F636" s="278" t="s">
        <v>107</v>
      </c>
      <c r="G636" s="279" t="s">
        <v>95</v>
      </c>
      <c r="H636" s="280" t="s">
        <v>96</v>
      </c>
      <c r="I636" s="280" t="s">
        <v>96</v>
      </c>
      <c r="J636" s="279"/>
      <c r="K636" s="284" t="s">
        <v>6562</v>
      </c>
      <c r="L636" s="279" t="s">
        <v>6563</v>
      </c>
      <c r="M636" s="279" t="s">
        <v>5351</v>
      </c>
      <c r="N636" s="282" t="s">
        <v>5352</v>
      </c>
      <c r="O636" s="280"/>
      <c r="P636" s="280" t="s">
        <v>96</v>
      </c>
      <c r="Q636" s="280"/>
      <c r="R636" s="280" t="s">
        <v>96</v>
      </c>
      <c r="S636" s="279" t="s">
        <v>97</v>
      </c>
      <c r="T636" s="280" t="s">
        <v>96</v>
      </c>
      <c r="U636" s="280" t="s">
        <v>3173</v>
      </c>
      <c r="V636" s="280" t="s">
        <v>6564</v>
      </c>
      <c r="W636" s="280" t="s">
        <v>6565</v>
      </c>
      <c r="X636" s="283" t="s">
        <v>989</v>
      </c>
      <c r="Y636" s="283" t="s">
        <v>584</v>
      </c>
      <c r="Z636" s="283" t="s">
        <v>6566</v>
      </c>
      <c r="AA636" s="279"/>
      <c r="AB636" s="279"/>
      <c r="AC636" s="279"/>
      <c r="AD636" s="279"/>
      <c r="AE636" s="283"/>
      <c r="AF636" s="283"/>
      <c r="AG636" s="283"/>
      <c r="AH636" s="279"/>
      <c r="AI636" s="279"/>
      <c r="AJ636" s="279"/>
      <c r="AK636" s="279"/>
      <c r="AL636" s="283"/>
      <c r="AM636" s="283"/>
      <c r="AN636" s="283"/>
      <c r="AO636" s="279"/>
      <c r="AP636" s="279"/>
      <c r="AQ636" s="279"/>
      <c r="AR636" s="279"/>
      <c r="AS636" s="283"/>
      <c r="AT636" s="283"/>
      <c r="AU636" s="283"/>
      <c r="AV636" s="279"/>
      <c r="AW636" s="279"/>
      <c r="AX636" s="280">
        <v>16.190000000000001</v>
      </c>
      <c r="AY636" s="280">
        <v>4382</v>
      </c>
      <c r="AZ636" s="47">
        <f t="shared" si="413"/>
        <v>4382</v>
      </c>
      <c r="BA636" s="47" t="str">
        <f t="shared" si="414"/>
        <v>20 PR</v>
      </c>
      <c r="BB636" s="43">
        <f t="shared" ref="BB636:BB646" si="457">IF(G636="R",RANK(AZ636,$AZ$635:$AZ$646,1), "NA")</f>
        <v>2</v>
      </c>
      <c r="BC636" s="43" t="str">
        <f t="shared" si="415"/>
        <v>01:13:02</v>
      </c>
      <c r="BD636" s="43">
        <f t="shared" si="416"/>
        <v>195</v>
      </c>
      <c r="BE636" s="48">
        <f t="shared" si="417"/>
        <v>-0.58333333333333337</v>
      </c>
      <c r="BF636" s="49">
        <f t="shared" si="418"/>
        <v>214.11666666666665</v>
      </c>
      <c r="BG636" s="43" t="str">
        <f t="shared" si="419"/>
        <v>ALISON CASTILLO</v>
      </c>
      <c r="BH636" s="43" t="str">
        <f t="shared" si="420"/>
        <v>ALISON CASTILLO - AURA</v>
      </c>
      <c r="BI636" s="43" t="e">
        <f>VLOOKUP(BG636,Equipos!$A$2:$B$105,2,0)</f>
        <v>#N/A</v>
      </c>
      <c r="BJ636" s="43" t="str">
        <f t="shared" si="421"/>
        <v>01:12:27</v>
      </c>
      <c r="BK636" s="43" t="e">
        <f>VLOOKUP(BG636,'Base Jinetes FEI'!$M$5:$N$341,2,0)</f>
        <v>#N/A</v>
      </c>
      <c r="BL636" s="43" t="e">
        <f>VLOOKUP(BG636,'Base Jinetes FEI'!$M$5:$O$341,3,0)</f>
        <v>#N/A</v>
      </c>
      <c r="BN636" s="43">
        <f t="shared" si="422"/>
        <v>1</v>
      </c>
      <c r="BO636" s="43">
        <v>636</v>
      </c>
    </row>
    <row r="637" spans="1:67" ht="14.4" customHeight="1" x14ac:dyDescent="0.3">
      <c r="A637" s="43" t="s">
        <v>6650</v>
      </c>
      <c r="B637" s="43" t="str">
        <f t="shared" ref="B637:E637" si="458">B636</f>
        <v>NAC</v>
      </c>
      <c r="C637" s="43">
        <f t="shared" si="458"/>
        <v>20</v>
      </c>
      <c r="D637" s="43">
        <f t="shared" si="458"/>
        <v>19.7</v>
      </c>
      <c r="E637" s="43" t="str">
        <f t="shared" si="458"/>
        <v>PR</v>
      </c>
      <c r="F637" s="278" t="s">
        <v>109</v>
      </c>
      <c r="G637" s="279" t="s">
        <v>95</v>
      </c>
      <c r="H637" s="280" t="s">
        <v>96</v>
      </c>
      <c r="I637" s="280" t="s">
        <v>96</v>
      </c>
      <c r="J637" s="279"/>
      <c r="K637" s="281" t="s">
        <v>6567</v>
      </c>
      <c r="L637" s="279" t="s">
        <v>6568</v>
      </c>
      <c r="M637" s="279"/>
      <c r="N637" s="282" t="s">
        <v>1177</v>
      </c>
      <c r="O637" s="280"/>
      <c r="P637" s="280" t="s">
        <v>96</v>
      </c>
      <c r="Q637" s="280"/>
      <c r="R637" s="280" t="s">
        <v>96</v>
      </c>
      <c r="S637" s="279" t="s">
        <v>97</v>
      </c>
      <c r="T637" s="280" t="s">
        <v>96</v>
      </c>
      <c r="U637" s="280" t="s">
        <v>3173</v>
      </c>
      <c r="V637" s="280" t="s">
        <v>6569</v>
      </c>
      <c r="W637" s="280" t="s">
        <v>6570</v>
      </c>
      <c r="X637" s="283" t="s">
        <v>3710</v>
      </c>
      <c r="Y637" s="283" t="s">
        <v>782</v>
      </c>
      <c r="Z637" s="283" t="s">
        <v>6571</v>
      </c>
      <c r="AA637" s="279"/>
      <c r="AB637" s="279"/>
      <c r="AC637" s="279"/>
      <c r="AD637" s="279"/>
      <c r="AE637" s="283"/>
      <c r="AF637" s="283"/>
      <c r="AG637" s="283"/>
      <c r="AH637" s="279"/>
      <c r="AI637" s="279"/>
      <c r="AJ637" s="279"/>
      <c r="AK637" s="279"/>
      <c r="AL637" s="283"/>
      <c r="AM637" s="283"/>
      <c r="AN637" s="283"/>
      <c r="AO637" s="279"/>
      <c r="AP637" s="279"/>
      <c r="AQ637" s="279"/>
      <c r="AR637" s="279"/>
      <c r="AS637" s="283"/>
      <c r="AT637" s="283"/>
      <c r="AU637" s="283"/>
      <c r="AV637" s="279"/>
      <c r="AW637" s="279"/>
      <c r="AX637" s="280">
        <v>15.85</v>
      </c>
      <c r="AY637" s="280">
        <v>4475</v>
      </c>
      <c r="AZ637" s="47">
        <f t="shared" si="413"/>
        <v>4475</v>
      </c>
      <c r="BA637" s="47" t="str">
        <f t="shared" si="414"/>
        <v>20 PR</v>
      </c>
      <c r="BB637" s="43">
        <f t="shared" si="457"/>
        <v>3</v>
      </c>
      <c r="BC637" s="43" t="str">
        <f t="shared" si="415"/>
        <v>01:14:35</v>
      </c>
      <c r="BD637" s="43">
        <f t="shared" si="416"/>
        <v>190</v>
      </c>
      <c r="BE637" s="48">
        <f t="shared" si="417"/>
        <v>-2.1333333333333333</v>
      </c>
      <c r="BF637" s="49">
        <f t="shared" si="418"/>
        <v>207.56666666666666</v>
      </c>
      <c r="BG637" s="43" t="str">
        <f t="shared" si="419"/>
        <v>RAFAELA CORTES</v>
      </c>
      <c r="BH637" s="43" t="str">
        <f t="shared" si="420"/>
        <v>RAFAELA CORTES - ZINGARA</v>
      </c>
      <c r="BI637" s="43" t="e">
        <f>VLOOKUP(BG637,Equipos!$A$2:$B$105,2,0)</f>
        <v>#N/A</v>
      </c>
      <c r="BJ637" s="43" t="str">
        <f t="shared" si="421"/>
        <v>01:12:27</v>
      </c>
      <c r="BK637" s="43" t="e">
        <f>VLOOKUP(BG637,'Base Jinetes FEI'!$M$5:$N$341,2,0)</f>
        <v>#N/A</v>
      </c>
      <c r="BL637" s="43" t="e">
        <f>VLOOKUP(BG637,'Base Jinetes FEI'!$M$5:$O$341,3,0)</f>
        <v>#N/A</v>
      </c>
      <c r="BN637" s="43">
        <f t="shared" si="422"/>
        <v>1</v>
      </c>
      <c r="BO637" s="43">
        <v>637</v>
      </c>
    </row>
    <row r="638" spans="1:67" ht="14.4" customHeight="1" x14ac:dyDescent="0.3">
      <c r="A638" s="43" t="s">
        <v>6650</v>
      </c>
      <c r="B638" s="43" t="str">
        <f t="shared" ref="B638:E638" si="459">B637</f>
        <v>NAC</v>
      </c>
      <c r="C638" s="43">
        <f t="shared" si="459"/>
        <v>20</v>
      </c>
      <c r="D638" s="43">
        <f t="shared" si="459"/>
        <v>19.7</v>
      </c>
      <c r="E638" s="43" t="str">
        <f t="shared" si="459"/>
        <v>PR</v>
      </c>
      <c r="F638" s="278" t="s">
        <v>110</v>
      </c>
      <c r="G638" s="279" t="s">
        <v>95</v>
      </c>
      <c r="H638" s="280" t="s">
        <v>96</v>
      </c>
      <c r="I638" s="280" t="s">
        <v>96</v>
      </c>
      <c r="J638" s="279"/>
      <c r="K638" s="281" t="s">
        <v>6572</v>
      </c>
      <c r="L638" s="279" t="s">
        <v>6573</v>
      </c>
      <c r="M638" s="279"/>
      <c r="N638" s="282" t="s">
        <v>6574</v>
      </c>
      <c r="O638" s="280"/>
      <c r="P638" s="280" t="s">
        <v>96</v>
      </c>
      <c r="Q638" s="280"/>
      <c r="R638" s="280" t="s">
        <v>96</v>
      </c>
      <c r="S638" s="279" t="s">
        <v>97</v>
      </c>
      <c r="T638" s="280" t="s">
        <v>96</v>
      </c>
      <c r="U638" s="280" t="s">
        <v>3173</v>
      </c>
      <c r="V638" s="280" t="s">
        <v>6575</v>
      </c>
      <c r="W638" s="280" t="s">
        <v>3049</v>
      </c>
      <c r="X638" s="283" t="s">
        <v>3672</v>
      </c>
      <c r="Y638" s="283" t="s">
        <v>1106</v>
      </c>
      <c r="Z638" s="283" t="s">
        <v>6576</v>
      </c>
      <c r="AA638" s="279"/>
      <c r="AB638" s="279"/>
      <c r="AC638" s="279"/>
      <c r="AD638" s="279"/>
      <c r="AE638" s="283"/>
      <c r="AF638" s="283"/>
      <c r="AG638" s="283"/>
      <c r="AH638" s="279"/>
      <c r="AI638" s="279"/>
      <c r="AJ638" s="279"/>
      <c r="AK638" s="279"/>
      <c r="AL638" s="283"/>
      <c r="AM638" s="283"/>
      <c r="AN638" s="283"/>
      <c r="AO638" s="279"/>
      <c r="AP638" s="279"/>
      <c r="AQ638" s="279"/>
      <c r="AR638" s="279"/>
      <c r="AS638" s="283"/>
      <c r="AT638" s="283"/>
      <c r="AU638" s="283"/>
      <c r="AV638" s="279"/>
      <c r="AW638" s="279"/>
      <c r="AX638" s="280">
        <v>15.61</v>
      </c>
      <c r="AY638" s="280">
        <v>4542</v>
      </c>
      <c r="AZ638" s="47">
        <f t="shared" si="413"/>
        <v>4542</v>
      </c>
      <c r="BA638" s="47" t="str">
        <f t="shared" si="414"/>
        <v>20 PR</v>
      </c>
      <c r="BB638" s="43">
        <f t="shared" si="457"/>
        <v>4</v>
      </c>
      <c r="BC638" s="43" t="str">
        <f t="shared" si="415"/>
        <v>01:15:42</v>
      </c>
      <c r="BD638" s="43">
        <f t="shared" si="416"/>
        <v>185</v>
      </c>
      <c r="BE638" s="48">
        <f t="shared" si="417"/>
        <v>-3.25</v>
      </c>
      <c r="BF638" s="49">
        <f t="shared" si="418"/>
        <v>201.45</v>
      </c>
      <c r="BG638" s="43" t="str">
        <f t="shared" si="419"/>
        <v>RENATA REINOSO</v>
      </c>
      <c r="BH638" s="43" t="str">
        <f t="shared" si="420"/>
        <v>RENATA REINOSO - BEHSIR</v>
      </c>
      <c r="BI638" s="43" t="e">
        <f>VLOOKUP(BG638,Equipos!$A$2:$B$105,2,0)</f>
        <v>#N/A</v>
      </c>
      <c r="BJ638" s="43" t="str">
        <f t="shared" si="421"/>
        <v>01:12:27</v>
      </c>
      <c r="BK638" s="43" t="e">
        <f>VLOOKUP(BG638,'Base Jinetes FEI'!$M$5:$N$341,2,0)</f>
        <v>#N/A</v>
      </c>
      <c r="BL638" s="43" t="e">
        <f>VLOOKUP(BG638,'Base Jinetes FEI'!$M$5:$O$341,3,0)</f>
        <v>#N/A</v>
      </c>
      <c r="BN638" s="43">
        <f t="shared" si="422"/>
        <v>1</v>
      </c>
      <c r="BO638" s="43">
        <v>638</v>
      </c>
    </row>
    <row r="639" spans="1:67" ht="14.4" customHeight="1" x14ac:dyDescent="0.3">
      <c r="A639" s="43" t="s">
        <v>6650</v>
      </c>
      <c r="B639" s="43" t="str">
        <f t="shared" ref="B639:E639" si="460">B638</f>
        <v>NAC</v>
      </c>
      <c r="C639" s="43">
        <f t="shared" si="460"/>
        <v>20</v>
      </c>
      <c r="D639" s="43">
        <f t="shared" si="460"/>
        <v>19.7</v>
      </c>
      <c r="E639" s="43" t="str">
        <f t="shared" si="460"/>
        <v>PR</v>
      </c>
      <c r="F639" s="278" t="s">
        <v>117</v>
      </c>
      <c r="G639" s="279" t="s">
        <v>95</v>
      </c>
      <c r="H639" s="280" t="s">
        <v>96</v>
      </c>
      <c r="I639" s="280" t="s">
        <v>96</v>
      </c>
      <c r="J639" s="279"/>
      <c r="K639" s="281" t="s">
        <v>201</v>
      </c>
      <c r="L639" s="279" t="s">
        <v>219</v>
      </c>
      <c r="M639" s="279" t="s">
        <v>2960</v>
      </c>
      <c r="N639" s="282" t="s">
        <v>2961</v>
      </c>
      <c r="O639" s="280"/>
      <c r="P639" s="280" t="s">
        <v>96</v>
      </c>
      <c r="Q639" s="280"/>
      <c r="R639" s="280" t="s">
        <v>96</v>
      </c>
      <c r="S639" s="279" t="s">
        <v>97</v>
      </c>
      <c r="T639" s="280" t="s">
        <v>96</v>
      </c>
      <c r="U639" s="280" t="s">
        <v>3173</v>
      </c>
      <c r="V639" s="280" t="s">
        <v>6577</v>
      </c>
      <c r="W639" s="280" t="s">
        <v>6578</v>
      </c>
      <c r="X639" s="283" t="s">
        <v>3460</v>
      </c>
      <c r="Y639" s="283" t="s">
        <v>4266</v>
      </c>
      <c r="Z639" s="283" t="s">
        <v>6579</v>
      </c>
      <c r="AA639" s="279"/>
      <c r="AB639" s="279"/>
      <c r="AC639" s="279"/>
      <c r="AD639" s="279"/>
      <c r="AE639" s="283"/>
      <c r="AF639" s="283"/>
      <c r="AG639" s="283"/>
      <c r="AH639" s="279"/>
      <c r="AI639" s="279"/>
      <c r="AJ639" s="279"/>
      <c r="AK639" s="279"/>
      <c r="AL639" s="283"/>
      <c r="AM639" s="283"/>
      <c r="AN639" s="283"/>
      <c r="AO639" s="279"/>
      <c r="AP639" s="279"/>
      <c r="AQ639" s="279"/>
      <c r="AR639" s="279"/>
      <c r="AS639" s="283"/>
      <c r="AT639" s="283"/>
      <c r="AU639" s="283"/>
      <c r="AV639" s="279"/>
      <c r="AW639" s="279"/>
      <c r="AX639" s="280">
        <v>15.5</v>
      </c>
      <c r="AY639" s="280">
        <v>4576</v>
      </c>
      <c r="AZ639" s="47">
        <f t="shared" si="413"/>
        <v>4576</v>
      </c>
      <c r="BA639" s="47" t="str">
        <f t="shared" si="414"/>
        <v>20 PR</v>
      </c>
      <c r="BB639" s="43">
        <f t="shared" si="457"/>
        <v>5</v>
      </c>
      <c r="BC639" s="43" t="str">
        <f t="shared" si="415"/>
        <v>01:16:16</v>
      </c>
      <c r="BD639" s="43">
        <f t="shared" si="416"/>
        <v>180</v>
      </c>
      <c r="BE639" s="48">
        <f t="shared" si="417"/>
        <v>-3.8166666666666664</v>
      </c>
      <c r="BF639" s="49">
        <f t="shared" si="418"/>
        <v>195.88333333333333</v>
      </c>
      <c r="BG639" s="43" t="str">
        <f t="shared" si="419"/>
        <v>MARIA RISHMAWI</v>
      </c>
      <c r="BH639" s="43" t="str">
        <f t="shared" si="420"/>
        <v>MARIA RISHMAWI - PRINCIPE</v>
      </c>
      <c r="BI639" s="43" t="e">
        <f>VLOOKUP(BG639,Equipos!$A$2:$B$105,2,0)</f>
        <v>#N/A</v>
      </c>
      <c r="BJ639" s="43" t="str">
        <f t="shared" si="421"/>
        <v>01:12:27</v>
      </c>
      <c r="BK639" s="43" t="e">
        <f>VLOOKUP(BG639,'Base Jinetes FEI'!$M$5:$N$341,2,0)</f>
        <v>#N/A</v>
      </c>
      <c r="BL639" s="43" t="e">
        <f>VLOOKUP(BG639,'Base Jinetes FEI'!$M$5:$O$341,3,0)</f>
        <v>#N/A</v>
      </c>
      <c r="BN639" s="43">
        <f t="shared" si="422"/>
        <v>1</v>
      </c>
      <c r="BO639" s="43">
        <v>639</v>
      </c>
    </row>
    <row r="640" spans="1:67" ht="14.4" customHeight="1" x14ac:dyDescent="0.3">
      <c r="A640" s="43" t="s">
        <v>6650</v>
      </c>
      <c r="B640" s="43" t="str">
        <f t="shared" ref="B640:E640" si="461">B639</f>
        <v>NAC</v>
      </c>
      <c r="C640" s="43">
        <f t="shared" si="461"/>
        <v>20</v>
      </c>
      <c r="D640" s="43">
        <f t="shared" si="461"/>
        <v>19.7</v>
      </c>
      <c r="E640" s="43" t="str">
        <f t="shared" si="461"/>
        <v>PR</v>
      </c>
      <c r="F640" s="278" t="s">
        <v>122</v>
      </c>
      <c r="G640" s="279" t="s">
        <v>95</v>
      </c>
      <c r="H640" s="280" t="s">
        <v>96</v>
      </c>
      <c r="I640" s="280" t="s">
        <v>96</v>
      </c>
      <c r="J640" s="279"/>
      <c r="K640" s="281" t="s">
        <v>898</v>
      </c>
      <c r="L640" s="279" t="s">
        <v>6580</v>
      </c>
      <c r="M640" s="279"/>
      <c r="N640" s="282" t="s">
        <v>3918</v>
      </c>
      <c r="O640" s="280"/>
      <c r="P640" s="280" t="s">
        <v>96</v>
      </c>
      <c r="Q640" s="280"/>
      <c r="R640" s="280" t="s">
        <v>96</v>
      </c>
      <c r="S640" s="279" t="s">
        <v>97</v>
      </c>
      <c r="T640" s="280" t="s">
        <v>96</v>
      </c>
      <c r="U640" s="280" t="s">
        <v>3173</v>
      </c>
      <c r="V640" s="280" t="s">
        <v>6581</v>
      </c>
      <c r="W640" s="280" t="s">
        <v>6582</v>
      </c>
      <c r="X640" s="283" t="s">
        <v>2698</v>
      </c>
      <c r="Y640" s="283" t="s">
        <v>276</v>
      </c>
      <c r="Z640" s="283" t="s">
        <v>6583</v>
      </c>
      <c r="AA640" s="279"/>
      <c r="AB640" s="279"/>
      <c r="AC640" s="279"/>
      <c r="AD640" s="279"/>
      <c r="AE640" s="283"/>
      <c r="AF640" s="283"/>
      <c r="AG640" s="283"/>
      <c r="AH640" s="279"/>
      <c r="AI640" s="279"/>
      <c r="AJ640" s="279"/>
      <c r="AK640" s="279"/>
      <c r="AL640" s="283"/>
      <c r="AM640" s="283"/>
      <c r="AN640" s="283"/>
      <c r="AO640" s="279"/>
      <c r="AP640" s="279"/>
      <c r="AQ640" s="279"/>
      <c r="AR640" s="279"/>
      <c r="AS640" s="283"/>
      <c r="AT640" s="283"/>
      <c r="AU640" s="283"/>
      <c r="AV640" s="279"/>
      <c r="AW640" s="279"/>
      <c r="AX640" s="280">
        <v>15.02</v>
      </c>
      <c r="AY640" s="280">
        <v>4723</v>
      </c>
      <c r="AZ640" s="47">
        <f t="shared" si="413"/>
        <v>4723</v>
      </c>
      <c r="BA640" s="47" t="str">
        <f t="shared" si="414"/>
        <v>20 PR</v>
      </c>
      <c r="BB640" s="43">
        <f t="shared" si="457"/>
        <v>6</v>
      </c>
      <c r="BC640" s="43" t="str">
        <f t="shared" si="415"/>
        <v>01:18:43</v>
      </c>
      <c r="BD640" s="43">
        <f t="shared" si="416"/>
        <v>175</v>
      </c>
      <c r="BE640" s="48">
        <f t="shared" si="417"/>
        <v>-6.2666666666666666</v>
      </c>
      <c r="BF640" s="49">
        <f t="shared" si="418"/>
        <v>188.43333333333331</v>
      </c>
      <c r="BG640" s="43" t="str">
        <f t="shared" si="419"/>
        <v>SERGIO  MERINO</v>
      </c>
      <c r="BH640" s="43" t="str">
        <f t="shared" si="420"/>
        <v>SERGIO  MERINO - PINTA</v>
      </c>
      <c r="BI640" s="43" t="e">
        <f>VLOOKUP(BG640,Equipos!$A$2:$B$105,2,0)</f>
        <v>#N/A</v>
      </c>
      <c r="BJ640" s="43" t="str">
        <f t="shared" si="421"/>
        <v>01:12:27</v>
      </c>
      <c r="BK640" s="43" t="e">
        <f>VLOOKUP(BG640,'Base Jinetes FEI'!$M$5:$N$341,2,0)</f>
        <v>#N/A</v>
      </c>
      <c r="BL640" s="43" t="e">
        <f>VLOOKUP(BG640,'Base Jinetes FEI'!$M$5:$O$341,3,0)</f>
        <v>#N/A</v>
      </c>
      <c r="BN640" s="43">
        <f t="shared" si="422"/>
        <v>1</v>
      </c>
      <c r="BO640" s="43">
        <v>640</v>
      </c>
    </row>
    <row r="641" spans="1:67" ht="14.4" customHeight="1" x14ac:dyDescent="0.3">
      <c r="A641" s="43" t="s">
        <v>6650</v>
      </c>
      <c r="B641" s="43" t="str">
        <f t="shared" ref="B641:E641" si="462">B640</f>
        <v>NAC</v>
      </c>
      <c r="C641" s="43">
        <f t="shared" si="462"/>
        <v>20</v>
      </c>
      <c r="D641" s="43">
        <f t="shared" si="462"/>
        <v>19.7</v>
      </c>
      <c r="E641" s="43" t="str">
        <f t="shared" si="462"/>
        <v>PR</v>
      </c>
      <c r="F641" s="278" t="s">
        <v>123</v>
      </c>
      <c r="G641" s="279" t="s">
        <v>95</v>
      </c>
      <c r="H641" s="280" t="s">
        <v>96</v>
      </c>
      <c r="I641" s="280" t="s">
        <v>96</v>
      </c>
      <c r="J641" s="279"/>
      <c r="K641" s="281" t="s">
        <v>6584</v>
      </c>
      <c r="L641" s="279" t="s">
        <v>1373</v>
      </c>
      <c r="M641" s="279"/>
      <c r="N641" s="282" t="s">
        <v>6585</v>
      </c>
      <c r="O641" s="280"/>
      <c r="P641" s="280" t="s">
        <v>96</v>
      </c>
      <c r="Q641" s="280"/>
      <c r="R641" s="280" t="s">
        <v>96</v>
      </c>
      <c r="S641" s="279" t="s">
        <v>97</v>
      </c>
      <c r="T641" s="280" t="s">
        <v>96</v>
      </c>
      <c r="U641" s="280" t="s">
        <v>3173</v>
      </c>
      <c r="V641" s="280" t="s">
        <v>6586</v>
      </c>
      <c r="W641" s="280" t="s">
        <v>6587</v>
      </c>
      <c r="X641" s="283" t="s">
        <v>2725</v>
      </c>
      <c r="Y641" s="283" t="s">
        <v>276</v>
      </c>
      <c r="Z641" s="283" t="s">
        <v>6588</v>
      </c>
      <c r="AA641" s="279"/>
      <c r="AB641" s="279"/>
      <c r="AC641" s="279"/>
      <c r="AD641" s="279"/>
      <c r="AE641" s="283"/>
      <c r="AF641" s="283"/>
      <c r="AG641" s="283"/>
      <c r="AH641" s="279"/>
      <c r="AI641" s="279"/>
      <c r="AJ641" s="279"/>
      <c r="AK641" s="279"/>
      <c r="AL641" s="283"/>
      <c r="AM641" s="283"/>
      <c r="AN641" s="283"/>
      <c r="AO641" s="279"/>
      <c r="AP641" s="279"/>
      <c r="AQ641" s="279"/>
      <c r="AR641" s="279"/>
      <c r="AS641" s="283"/>
      <c r="AT641" s="283"/>
      <c r="AU641" s="283"/>
      <c r="AV641" s="279"/>
      <c r="AW641" s="279"/>
      <c r="AX641" s="280">
        <v>15.01</v>
      </c>
      <c r="AY641" s="280">
        <v>4725</v>
      </c>
      <c r="AZ641" s="47">
        <f t="shared" si="413"/>
        <v>4725</v>
      </c>
      <c r="BA641" s="47" t="str">
        <f t="shared" si="414"/>
        <v>20 PR</v>
      </c>
      <c r="BB641" s="43">
        <f t="shared" si="457"/>
        <v>7</v>
      </c>
      <c r="BC641" s="43" t="str">
        <f t="shared" si="415"/>
        <v>01:18:45</v>
      </c>
      <c r="BD641" s="43">
        <f t="shared" si="416"/>
        <v>170</v>
      </c>
      <c r="BE641" s="48">
        <f t="shared" si="417"/>
        <v>-6.3</v>
      </c>
      <c r="BF641" s="49">
        <f t="shared" si="418"/>
        <v>183.39999999999998</v>
      </c>
      <c r="BG641" s="43" t="str">
        <f t="shared" si="419"/>
        <v>INES  ALAMOS</v>
      </c>
      <c r="BH641" s="43" t="str">
        <f t="shared" si="420"/>
        <v>INES  ALAMOS - COCA</v>
      </c>
      <c r="BI641" s="43" t="e">
        <f>VLOOKUP(BG641,Equipos!$A$2:$B$105,2,0)</f>
        <v>#N/A</v>
      </c>
      <c r="BJ641" s="43" t="str">
        <f t="shared" si="421"/>
        <v>01:12:27</v>
      </c>
      <c r="BK641" s="43" t="e">
        <f>VLOOKUP(BG641,'Base Jinetes FEI'!$M$5:$N$341,2,0)</f>
        <v>#N/A</v>
      </c>
      <c r="BL641" s="43" t="e">
        <f>VLOOKUP(BG641,'Base Jinetes FEI'!$M$5:$O$341,3,0)</f>
        <v>#N/A</v>
      </c>
      <c r="BN641" s="43">
        <f t="shared" si="422"/>
        <v>1</v>
      </c>
      <c r="BO641" s="43">
        <v>641</v>
      </c>
    </row>
    <row r="642" spans="1:67" ht="14.4" customHeight="1" x14ac:dyDescent="0.3">
      <c r="A642" s="43" t="s">
        <v>6650</v>
      </c>
      <c r="B642" s="43" t="str">
        <f t="shared" ref="B642:E642" si="463">B641</f>
        <v>NAC</v>
      </c>
      <c r="C642" s="43">
        <f t="shared" si="463"/>
        <v>20</v>
      </c>
      <c r="D642" s="43">
        <f t="shared" si="463"/>
        <v>19.7</v>
      </c>
      <c r="E642" s="43" t="str">
        <f t="shared" si="463"/>
        <v>PR</v>
      </c>
      <c r="F642" s="278" t="s">
        <v>94</v>
      </c>
      <c r="G642" s="279" t="s">
        <v>95</v>
      </c>
      <c r="H642" s="280" t="s">
        <v>96</v>
      </c>
      <c r="I642" s="280" t="s">
        <v>96</v>
      </c>
      <c r="J642" s="279"/>
      <c r="K642" s="281" t="s">
        <v>145</v>
      </c>
      <c r="L642" s="279" t="s">
        <v>3832</v>
      </c>
      <c r="M642" s="279"/>
      <c r="N642" s="282" t="s">
        <v>6589</v>
      </c>
      <c r="O642" s="280"/>
      <c r="P642" s="280" t="s">
        <v>96</v>
      </c>
      <c r="Q642" s="280"/>
      <c r="R642" s="280" t="s">
        <v>96</v>
      </c>
      <c r="S642" s="279" t="s">
        <v>97</v>
      </c>
      <c r="T642" s="280" t="s">
        <v>96</v>
      </c>
      <c r="U642" s="280" t="s">
        <v>3173</v>
      </c>
      <c r="V642" s="280" t="s">
        <v>6590</v>
      </c>
      <c r="W642" s="280" t="s">
        <v>6591</v>
      </c>
      <c r="X642" s="283" t="s">
        <v>2724</v>
      </c>
      <c r="Y642" s="283" t="s">
        <v>5321</v>
      </c>
      <c r="Z642" s="283" t="s">
        <v>6592</v>
      </c>
      <c r="AA642" s="279"/>
      <c r="AB642" s="279"/>
      <c r="AC642" s="279"/>
      <c r="AD642" s="279"/>
      <c r="AE642" s="283"/>
      <c r="AF642" s="283"/>
      <c r="AG642" s="283"/>
      <c r="AH642" s="279"/>
      <c r="AI642" s="279"/>
      <c r="AJ642" s="279"/>
      <c r="AK642" s="279"/>
      <c r="AL642" s="283"/>
      <c r="AM642" s="283"/>
      <c r="AN642" s="283"/>
      <c r="AO642" s="279"/>
      <c r="AP642" s="279"/>
      <c r="AQ642" s="279"/>
      <c r="AR642" s="279"/>
      <c r="AS642" s="283"/>
      <c r="AT642" s="283"/>
      <c r="AU642" s="283"/>
      <c r="AV642" s="279"/>
      <c r="AW642" s="279"/>
      <c r="AX642" s="280">
        <v>14.64</v>
      </c>
      <c r="AY642" s="280">
        <v>4844</v>
      </c>
      <c r="AZ642" s="47">
        <f t="shared" si="413"/>
        <v>4844</v>
      </c>
      <c r="BA642" s="47" t="str">
        <f t="shared" si="414"/>
        <v>20 PR</v>
      </c>
      <c r="BB642" s="43">
        <f t="shared" si="457"/>
        <v>8</v>
      </c>
      <c r="BC642" s="43" t="str">
        <f t="shared" si="415"/>
        <v>01:20:44</v>
      </c>
      <c r="BD642" s="43">
        <f t="shared" si="416"/>
        <v>165</v>
      </c>
      <c r="BE642" s="48">
        <f t="shared" si="417"/>
        <v>-8.2833333333333332</v>
      </c>
      <c r="BF642" s="49">
        <f t="shared" si="418"/>
        <v>176.41666666666666</v>
      </c>
      <c r="BG642" s="43" t="str">
        <f t="shared" si="419"/>
        <v>JOSE ROJAS</v>
      </c>
      <c r="BH642" s="43" t="str">
        <f t="shared" si="420"/>
        <v>JOSE ROJAS - VISON</v>
      </c>
      <c r="BI642" s="43" t="e">
        <f>VLOOKUP(BG642,Equipos!$A$2:$B$105,2,0)</f>
        <v>#N/A</v>
      </c>
      <c r="BJ642" s="43" t="str">
        <f t="shared" si="421"/>
        <v>01:12:27</v>
      </c>
      <c r="BK642" s="43" t="e">
        <f>VLOOKUP(BG642,'Base Jinetes FEI'!$M$5:$N$341,2,0)</f>
        <v>#N/A</v>
      </c>
      <c r="BL642" s="43" t="e">
        <f>VLOOKUP(BG642,'Base Jinetes FEI'!$M$5:$O$341,3,0)</f>
        <v>#N/A</v>
      </c>
      <c r="BN642" s="43">
        <f t="shared" si="422"/>
        <v>1</v>
      </c>
      <c r="BO642" s="43">
        <v>642</v>
      </c>
    </row>
    <row r="643" spans="1:67" ht="14.4" customHeight="1" x14ac:dyDescent="0.3">
      <c r="A643" s="43" t="s">
        <v>6650</v>
      </c>
      <c r="B643" s="43" t="str">
        <f t="shared" ref="B643:E643" si="464">B642</f>
        <v>NAC</v>
      </c>
      <c r="C643" s="43">
        <f t="shared" si="464"/>
        <v>20</v>
      </c>
      <c r="D643" s="43">
        <f t="shared" si="464"/>
        <v>19.7</v>
      </c>
      <c r="E643" s="43" t="str">
        <f t="shared" si="464"/>
        <v>PR</v>
      </c>
      <c r="F643" s="278" t="s">
        <v>125</v>
      </c>
      <c r="G643" s="279" t="s">
        <v>95</v>
      </c>
      <c r="H643" s="280" t="s">
        <v>96</v>
      </c>
      <c r="I643" s="280" t="s">
        <v>96</v>
      </c>
      <c r="J643" s="279"/>
      <c r="K643" s="281" t="s">
        <v>6593</v>
      </c>
      <c r="L643" s="279" t="s">
        <v>864</v>
      </c>
      <c r="M643" s="279" t="s">
        <v>352</v>
      </c>
      <c r="N643" s="282" t="s">
        <v>353</v>
      </c>
      <c r="O643" s="280"/>
      <c r="P643" s="280" t="s">
        <v>96</v>
      </c>
      <c r="Q643" s="280"/>
      <c r="R643" s="280" t="s">
        <v>96</v>
      </c>
      <c r="S643" s="279" t="s">
        <v>97</v>
      </c>
      <c r="T643" s="280" t="s">
        <v>96</v>
      </c>
      <c r="U643" s="280" t="s">
        <v>3173</v>
      </c>
      <c r="V643" s="280" t="s">
        <v>96</v>
      </c>
      <c r="W643" s="280" t="s">
        <v>6594</v>
      </c>
      <c r="X643" s="283" t="s">
        <v>640</v>
      </c>
      <c r="Y643" s="283" t="s">
        <v>96</v>
      </c>
      <c r="Z643" s="283" t="s">
        <v>6595</v>
      </c>
      <c r="AA643" s="279"/>
      <c r="AB643" s="279"/>
      <c r="AC643" s="279"/>
      <c r="AD643" s="279"/>
      <c r="AE643" s="283"/>
      <c r="AF643" s="283"/>
      <c r="AG643" s="283"/>
      <c r="AH643" s="279"/>
      <c r="AI643" s="279"/>
      <c r="AJ643" s="279"/>
      <c r="AK643" s="279"/>
      <c r="AL643" s="283"/>
      <c r="AM643" s="283"/>
      <c r="AN643" s="283"/>
      <c r="AO643" s="279"/>
      <c r="AP643" s="279"/>
      <c r="AQ643" s="279"/>
      <c r="AR643" s="279"/>
      <c r="AS643" s="283"/>
      <c r="AT643" s="283"/>
      <c r="AU643" s="283"/>
      <c r="AV643" s="279"/>
      <c r="AW643" s="279"/>
      <c r="AX643" s="280"/>
      <c r="AY643" s="280">
        <v>4863</v>
      </c>
      <c r="AZ643" s="47">
        <f t="shared" si="413"/>
        <v>4863</v>
      </c>
      <c r="BA643" s="47" t="str">
        <f t="shared" si="414"/>
        <v>20 PR</v>
      </c>
      <c r="BB643" s="43">
        <f t="shared" si="457"/>
        <v>9</v>
      </c>
      <c r="BC643" s="43" t="str">
        <f t="shared" si="415"/>
        <v>01:21:03</v>
      </c>
      <c r="BD643" s="43">
        <f t="shared" si="416"/>
        <v>160</v>
      </c>
      <c r="BE643" s="48">
        <f t="shared" si="417"/>
        <v>-8.6</v>
      </c>
      <c r="BF643" s="49">
        <f t="shared" si="418"/>
        <v>171.1</v>
      </c>
      <c r="BG643" s="43" t="str">
        <f t="shared" si="419"/>
        <v>PATRICIA SANCHEZ</v>
      </c>
      <c r="BH643" s="43" t="str">
        <f t="shared" si="420"/>
        <v>PATRICIA SANCHEZ - NOMADE</v>
      </c>
      <c r="BI643" s="43" t="e">
        <f>VLOOKUP(BG643,Equipos!$A$2:$B$105,2,0)</f>
        <v>#N/A</v>
      </c>
      <c r="BJ643" s="43" t="str">
        <f t="shared" si="421"/>
        <v>01:12:27</v>
      </c>
      <c r="BK643" s="43" t="e">
        <f>VLOOKUP(BG643,'Base Jinetes FEI'!$M$5:$N$341,2,0)</f>
        <v>#N/A</v>
      </c>
      <c r="BL643" s="43" t="e">
        <f>VLOOKUP(BG643,'Base Jinetes FEI'!$M$5:$O$341,3,0)</f>
        <v>#N/A</v>
      </c>
      <c r="BN643" s="43">
        <f t="shared" si="422"/>
        <v>1</v>
      </c>
      <c r="BO643" s="43">
        <v>643</v>
      </c>
    </row>
    <row r="644" spans="1:67" ht="14.4" customHeight="1" x14ac:dyDescent="0.3">
      <c r="A644" s="43" t="s">
        <v>6650</v>
      </c>
      <c r="B644" s="43" t="str">
        <f t="shared" ref="B644:E644" si="465">B643</f>
        <v>NAC</v>
      </c>
      <c r="C644" s="43">
        <f t="shared" si="465"/>
        <v>20</v>
      </c>
      <c r="D644" s="43">
        <f t="shared" si="465"/>
        <v>19.7</v>
      </c>
      <c r="E644" s="43" t="str">
        <f t="shared" si="465"/>
        <v>PR</v>
      </c>
      <c r="F644" s="278" t="s">
        <v>128</v>
      </c>
      <c r="G644" s="279" t="s">
        <v>95</v>
      </c>
      <c r="H644" s="280" t="s">
        <v>96</v>
      </c>
      <c r="I644" s="280" t="s">
        <v>96</v>
      </c>
      <c r="J644" s="279"/>
      <c r="K644" s="281" t="s">
        <v>6596</v>
      </c>
      <c r="L644" s="279" t="s">
        <v>3723</v>
      </c>
      <c r="M644" s="279"/>
      <c r="N644" s="282" t="s">
        <v>6597</v>
      </c>
      <c r="O644" s="280"/>
      <c r="P644" s="280" t="s">
        <v>96</v>
      </c>
      <c r="Q644" s="280"/>
      <c r="R644" s="280" t="s">
        <v>96</v>
      </c>
      <c r="S644" s="279" t="s">
        <v>97</v>
      </c>
      <c r="T644" s="280" t="s">
        <v>96</v>
      </c>
      <c r="U644" s="280" t="s">
        <v>3173</v>
      </c>
      <c r="V644" s="280" t="s">
        <v>6598</v>
      </c>
      <c r="W644" s="280" t="s">
        <v>6599</v>
      </c>
      <c r="X644" s="283" t="s">
        <v>648</v>
      </c>
      <c r="Y644" s="283" t="s">
        <v>667</v>
      </c>
      <c r="Z644" s="283" t="s">
        <v>6600</v>
      </c>
      <c r="AA644" s="279"/>
      <c r="AB644" s="279"/>
      <c r="AC644" s="279"/>
      <c r="AD644" s="279"/>
      <c r="AE644" s="283"/>
      <c r="AF644" s="283"/>
      <c r="AG644" s="283"/>
      <c r="AH644" s="279"/>
      <c r="AI644" s="279"/>
      <c r="AJ644" s="279"/>
      <c r="AK644" s="279"/>
      <c r="AL644" s="283"/>
      <c r="AM644" s="283"/>
      <c r="AN644" s="283"/>
      <c r="AO644" s="279"/>
      <c r="AP644" s="279"/>
      <c r="AQ644" s="279"/>
      <c r="AR644" s="279"/>
      <c r="AS644" s="283"/>
      <c r="AT644" s="283"/>
      <c r="AU644" s="283"/>
      <c r="AV644" s="279"/>
      <c r="AW644" s="279"/>
      <c r="AX644" s="280">
        <v>14.48</v>
      </c>
      <c r="AY644" s="280">
        <v>4899</v>
      </c>
      <c r="AZ644" s="47">
        <f t="shared" si="413"/>
        <v>4899</v>
      </c>
      <c r="BA644" s="47" t="str">
        <f t="shared" si="414"/>
        <v>20 PR</v>
      </c>
      <c r="BB644" s="43">
        <f t="shared" si="457"/>
        <v>10</v>
      </c>
      <c r="BC644" s="43" t="str">
        <f t="shared" si="415"/>
        <v>01:21:39</v>
      </c>
      <c r="BD644" s="43">
        <f t="shared" si="416"/>
        <v>155</v>
      </c>
      <c r="BE644" s="48">
        <f t="shared" si="417"/>
        <v>-9.1999999999999993</v>
      </c>
      <c r="BF644" s="49">
        <f t="shared" si="418"/>
        <v>165.5</v>
      </c>
      <c r="BG644" s="43" t="str">
        <f t="shared" si="419"/>
        <v>AGUSTINA GONZALEZ</v>
      </c>
      <c r="BH644" s="43" t="str">
        <f t="shared" si="420"/>
        <v>AGUSTINA GONZALEZ - CANELO</v>
      </c>
      <c r="BI644" s="43" t="e">
        <f>VLOOKUP(BG644,Equipos!$A$2:$B$105,2,0)</f>
        <v>#N/A</v>
      </c>
      <c r="BJ644" s="43" t="str">
        <f t="shared" si="421"/>
        <v>01:12:27</v>
      </c>
      <c r="BK644" s="43" t="e">
        <f>VLOOKUP(BG644,'Base Jinetes FEI'!$M$5:$N$341,2,0)</f>
        <v>#N/A</v>
      </c>
      <c r="BL644" s="43" t="e">
        <f>VLOOKUP(BG644,'Base Jinetes FEI'!$M$5:$O$341,3,0)</f>
        <v>#N/A</v>
      </c>
      <c r="BN644" s="43">
        <f t="shared" si="422"/>
        <v>1</v>
      </c>
      <c r="BO644" s="43">
        <v>644</v>
      </c>
    </row>
    <row r="645" spans="1:67" ht="14.4" customHeight="1" x14ac:dyDescent="0.3">
      <c r="A645" s="43" t="s">
        <v>6650</v>
      </c>
      <c r="B645" s="43" t="str">
        <f t="shared" ref="B645:E645" si="466">B644</f>
        <v>NAC</v>
      </c>
      <c r="C645" s="43">
        <f t="shared" si="466"/>
        <v>20</v>
      </c>
      <c r="D645" s="43">
        <f t="shared" si="466"/>
        <v>19.7</v>
      </c>
      <c r="E645" s="43" t="str">
        <f t="shared" si="466"/>
        <v>PR</v>
      </c>
      <c r="F645" s="278" t="s">
        <v>129</v>
      </c>
      <c r="G645" s="279" t="s">
        <v>95</v>
      </c>
      <c r="H645" s="280" t="s">
        <v>96</v>
      </c>
      <c r="I645" s="280" t="s">
        <v>96</v>
      </c>
      <c r="J645" s="279"/>
      <c r="K645" s="281" t="s">
        <v>1364</v>
      </c>
      <c r="L645" s="279" t="s">
        <v>6601</v>
      </c>
      <c r="M645" s="279" t="s">
        <v>710</v>
      </c>
      <c r="N645" s="282" t="s">
        <v>711</v>
      </c>
      <c r="O645" s="280"/>
      <c r="P645" s="280" t="s">
        <v>96</v>
      </c>
      <c r="Q645" s="280"/>
      <c r="R645" s="280" t="s">
        <v>96</v>
      </c>
      <c r="S645" s="279" t="s">
        <v>97</v>
      </c>
      <c r="T645" s="280" t="s">
        <v>96</v>
      </c>
      <c r="U645" s="280" t="s">
        <v>3173</v>
      </c>
      <c r="V645" s="280" t="s">
        <v>6602</v>
      </c>
      <c r="W645" s="280" t="s">
        <v>6603</v>
      </c>
      <c r="X645" s="283" t="s">
        <v>6604</v>
      </c>
      <c r="Y645" s="283" t="s">
        <v>6605</v>
      </c>
      <c r="Z645" s="283" t="s">
        <v>900</v>
      </c>
      <c r="AA645" s="279"/>
      <c r="AB645" s="279"/>
      <c r="AC645" s="279"/>
      <c r="AD645" s="279"/>
      <c r="AE645" s="283"/>
      <c r="AF645" s="283"/>
      <c r="AG645" s="283"/>
      <c r="AH645" s="279"/>
      <c r="AI645" s="279"/>
      <c r="AJ645" s="279"/>
      <c r="AK645" s="279"/>
      <c r="AL645" s="283"/>
      <c r="AM645" s="283"/>
      <c r="AN645" s="283"/>
      <c r="AO645" s="279"/>
      <c r="AP645" s="279"/>
      <c r="AQ645" s="279"/>
      <c r="AR645" s="279"/>
      <c r="AS645" s="283"/>
      <c r="AT645" s="283"/>
      <c r="AU645" s="283"/>
      <c r="AV645" s="279"/>
      <c r="AW645" s="279"/>
      <c r="AX645" s="280">
        <v>11.61</v>
      </c>
      <c r="AY645" s="280">
        <v>6108</v>
      </c>
      <c r="AZ645" s="47">
        <f t="shared" si="413"/>
        <v>6108</v>
      </c>
      <c r="BA645" s="47" t="str">
        <f t="shared" si="414"/>
        <v>20 PR</v>
      </c>
      <c r="BB645" s="43">
        <f t="shared" si="457"/>
        <v>11</v>
      </c>
      <c r="BC645" s="43" t="str">
        <f t="shared" si="415"/>
        <v>01:41:48</v>
      </c>
      <c r="BD645" s="43">
        <f t="shared" si="416"/>
        <v>150</v>
      </c>
      <c r="BE645" s="48">
        <f t="shared" si="417"/>
        <v>-29.35</v>
      </c>
      <c r="BF645" s="49">
        <f t="shared" si="418"/>
        <v>140.35</v>
      </c>
      <c r="BG645" s="43" t="str">
        <f t="shared" si="419"/>
        <v>VALENTINA LETELIER</v>
      </c>
      <c r="BH645" s="43" t="str">
        <f t="shared" si="420"/>
        <v>VALENTINA LETELIER - CL JACARTA</v>
      </c>
      <c r="BI645" s="43" t="e">
        <f>VLOOKUP(BG645,Equipos!$A$2:$B$105,2,0)</f>
        <v>#N/A</v>
      </c>
      <c r="BJ645" s="43" t="str">
        <f t="shared" si="421"/>
        <v>01:12:27</v>
      </c>
      <c r="BK645" s="43" t="e">
        <f>VLOOKUP(BG645,'Base Jinetes FEI'!$M$5:$N$341,2,0)</f>
        <v>#N/A</v>
      </c>
      <c r="BL645" s="43" t="e">
        <f>VLOOKUP(BG645,'Base Jinetes FEI'!$M$5:$O$341,3,0)</f>
        <v>#N/A</v>
      </c>
      <c r="BN645" s="43">
        <f t="shared" si="422"/>
        <v>1</v>
      </c>
      <c r="BO645" s="43">
        <v>645</v>
      </c>
    </row>
    <row r="646" spans="1:67" ht="14.4" customHeight="1" x14ac:dyDescent="0.3">
      <c r="A646" s="43" t="s">
        <v>6650</v>
      </c>
      <c r="B646" s="43" t="str">
        <f t="shared" ref="B646:E646" si="467">B645</f>
        <v>NAC</v>
      </c>
      <c r="C646" s="43">
        <f t="shared" si="467"/>
        <v>20</v>
      </c>
      <c r="D646" s="43">
        <f t="shared" si="467"/>
        <v>19.7</v>
      </c>
      <c r="E646" s="43" t="str">
        <f t="shared" si="467"/>
        <v>PR</v>
      </c>
      <c r="F646" s="278" t="s">
        <v>98</v>
      </c>
      <c r="G646" s="279" t="s">
        <v>95</v>
      </c>
      <c r="H646" s="280" t="s">
        <v>96</v>
      </c>
      <c r="I646" s="280" t="s">
        <v>96</v>
      </c>
      <c r="J646" s="279"/>
      <c r="K646" s="281" t="s">
        <v>6606</v>
      </c>
      <c r="L646" s="279" t="s">
        <v>6601</v>
      </c>
      <c r="M646" s="279"/>
      <c r="N646" s="282" t="s">
        <v>6607</v>
      </c>
      <c r="O646" s="280"/>
      <c r="P646" s="280" t="s">
        <v>96</v>
      </c>
      <c r="Q646" s="280"/>
      <c r="R646" s="280" t="s">
        <v>96</v>
      </c>
      <c r="S646" s="279" t="s">
        <v>97</v>
      </c>
      <c r="T646" s="280" t="s">
        <v>96</v>
      </c>
      <c r="U646" s="280" t="s">
        <v>3173</v>
      </c>
      <c r="V646" s="280" t="s">
        <v>6608</v>
      </c>
      <c r="W646" s="280" t="s">
        <v>6609</v>
      </c>
      <c r="X646" s="283" t="s">
        <v>6610</v>
      </c>
      <c r="Y646" s="283" t="s">
        <v>6605</v>
      </c>
      <c r="Z646" s="283" t="s">
        <v>6611</v>
      </c>
      <c r="AA646" s="279"/>
      <c r="AB646" s="279"/>
      <c r="AC646" s="279"/>
      <c r="AD646" s="279"/>
      <c r="AE646" s="283"/>
      <c r="AF646" s="283"/>
      <c r="AG646" s="283"/>
      <c r="AH646" s="279"/>
      <c r="AI646" s="279"/>
      <c r="AJ646" s="279"/>
      <c r="AK646" s="279"/>
      <c r="AL646" s="283"/>
      <c r="AM646" s="283"/>
      <c r="AN646" s="283"/>
      <c r="AO646" s="279"/>
      <c r="AP646" s="279"/>
      <c r="AQ646" s="279"/>
      <c r="AR646" s="279"/>
      <c r="AS646" s="283"/>
      <c r="AT646" s="283"/>
      <c r="AU646" s="283"/>
      <c r="AV646" s="279"/>
      <c r="AW646" s="279"/>
      <c r="AX646" s="280">
        <v>11.51</v>
      </c>
      <c r="AY646" s="280">
        <v>6162</v>
      </c>
      <c r="AZ646" s="47">
        <f t="shared" si="413"/>
        <v>6162</v>
      </c>
      <c r="BA646" s="47" t="str">
        <f t="shared" si="414"/>
        <v>20 PR</v>
      </c>
      <c r="BB646" s="43">
        <f t="shared" si="457"/>
        <v>12</v>
      </c>
      <c r="BC646" s="43" t="str">
        <f t="shared" si="415"/>
        <v>01:42:42</v>
      </c>
      <c r="BD646" s="43">
        <f t="shared" si="416"/>
        <v>145</v>
      </c>
      <c r="BE646" s="48">
        <f t="shared" si="417"/>
        <v>-30.25</v>
      </c>
      <c r="BF646" s="49">
        <f t="shared" si="418"/>
        <v>134.44999999999999</v>
      </c>
      <c r="BG646" s="43" t="str">
        <f t="shared" si="419"/>
        <v>EMMA LETELIER</v>
      </c>
      <c r="BH646" s="43" t="str">
        <f t="shared" si="420"/>
        <v>EMMA LETELIER - PERSEVERANCIA PETETE</v>
      </c>
      <c r="BI646" s="43" t="e">
        <f>VLOOKUP(BG646,Equipos!$A$2:$B$105,2,0)</f>
        <v>#N/A</v>
      </c>
      <c r="BJ646" s="43" t="str">
        <f t="shared" si="421"/>
        <v>01:12:27</v>
      </c>
      <c r="BK646" s="43" t="e">
        <f>VLOOKUP(BG646,'Base Jinetes FEI'!$M$5:$N$341,2,0)</f>
        <v>#N/A</v>
      </c>
      <c r="BL646" s="43" t="e">
        <f>VLOOKUP(BG646,'Base Jinetes FEI'!$M$5:$O$341,3,0)</f>
        <v>#N/A</v>
      </c>
      <c r="BN646" s="43">
        <f t="shared" si="422"/>
        <v>1</v>
      </c>
      <c r="BO646" s="43">
        <v>646</v>
      </c>
    </row>
    <row r="647" spans="1:67" ht="14.4" customHeight="1" x14ac:dyDescent="0.3">
      <c r="A647" s="43" t="s">
        <v>7222</v>
      </c>
      <c r="B647" s="43" t="s">
        <v>50</v>
      </c>
      <c r="C647" s="43">
        <v>120</v>
      </c>
      <c r="D647" s="43">
        <v>120</v>
      </c>
      <c r="E647" s="43" t="s">
        <v>51</v>
      </c>
      <c r="F647" s="285" t="s">
        <v>106</v>
      </c>
      <c r="G647" s="285" t="s">
        <v>95</v>
      </c>
      <c r="H647" s="285" t="s">
        <v>96</v>
      </c>
      <c r="I647" s="285" t="s">
        <v>96</v>
      </c>
      <c r="J647" s="285" t="s">
        <v>1224</v>
      </c>
      <c r="K647" s="285" t="s">
        <v>162</v>
      </c>
      <c r="L647" s="285" t="s">
        <v>362</v>
      </c>
      <c r="M647" s="285" t="s">
        <v>1403</v>
      </c>
      <c r="N647" s="285" t="s">
        <v>432</v>
      </c>
      <c r="O647" s="285"/>
      <c r="P647" s="285" t="s">
        <v>96</v>
      </c>
      <c r="Q647" s="285"/>
      <c r="R647" s="285" t="s">
        <v>96</v>
      </c>
      <c r="S647" s="285" t="s">
        <v>97</v>
      </c>
      <c r="T647" s="285" t="s">
        <v>96</v>
      </c>
      <c r="U647" s="285" t="s">
        <v>552</v>
      </c>
      <c r="V647" s="285" t="s">
        <v>6680</v>
      </c>
      <c r="W647" s="285"/>
      <c r="X647" s="285" t="s">
        <v>5317</v>
      </c>
      <c r="Y647" s="285" t="s">
        <v>6681</v>
      </c>
      <c r="Z647" s="285" t="s">
        <v>6682</v>
      </c>
      <c r="AA647" s="285"/>
      <c r="AB647" s="285" t="s">
        <v>6683</v>
      </c>
      <c r="AC647" s="285" t="s">
        <v>1015</v>
      </c>
      <c r="AD647" s="285" t="s">
        <v>1079</v>
      </c>
      <c r="AE647" s="285"/>
      <c r="AF647" s="285" t="s">
        <v>1549</v>
      </c>
      <c r="AG647" s="285" t="s">
        <v>5561</v>
      </c>
      <c r="AH647" s="285" t="s">
        <v>6684</v>
      </c>
      <c r="AI647" s="285"/>
      <c r="AJ647" s="285" t="s">
        <v>6685</v>
      </c>
      <c r="AK647" s="285"/>
      <c r="AL647" s="285"/>
      <c r="AM647" s="285"/>
      <c r="AN647" s="285"/>
      <c r="AO647" s="285"/>
      <c r="AP647" s="285"/>
      <c r="AQ647" s="285"/>
      <c r="AR647" s="285"/>
      <c r="AS647" s="285"/>
      <c r="AT647" s="285"/>
      <c r="AU647" s="285"/>
      <c r="AV647" s="285"/>
      <c r="AW647" s="285"/>
      <c r="AX647" s="285">
        <v>18.899999999999999</v>
      </c>
      <c r="AY647" s="285">
        <v>22879</v>
      </c>
      <c r="AZ647" s="47">
        <f t="shared" ref="AZ647:AZ710" si="468">IF(G647="R",AY647,"NA")</f>
        <v>22879</v>
      </c>
      <c r="BA647" s="47" t="str">
        <f t="shared" ref="BA647:BA710" si="469">IF(C647&lt;120,CONCATENATE(C647," ", E647),CONCATENATE("120/160"," ",E647))</f>
        <v>120/160 AD</v>
      </c>
      <c r="BB647" s="43">
        <f>IF(G647="R",RANK(AZ647,$AZ$647:$AZ$653,1), "NA")</f>
        <v>1</v>
      </c>
      <c r="BC647" s="43" t="str">
        <f t="shared" ref="BC647:BC710" si="470">IF(AZ647="NA","NA",TEXT(AZ647/24/60/60,"hh:mm:ss"))</f>
        <v>06:21:19</v>
      </c>
      <c r="BD647" s="43">
        <f t="shared" ref="BD647:BD710" si="471">IF(BB647="NA",0,205-BB647*5)</f>
        <v>200</v>
      </c>
      <c r="BE647" s="48">
        <f t="shared" ref="BE647:BE710" si="472">-(SECOND(BC647-BJ647)/60+MINUTE(BC647-BJ647)+HOUR(BC647-BJ647)*60)</f>
        <v>0</v>
      </c>
      <c r="BF647" s="49">
        <f t="shared" ref="BF647:BF710" si="473">IF(BB647="NA",0,MAX(D647-0.00000001*F647,D647+BD647+BE647))</f>
        <v>320</v>
      </c>
      <c r="BG647" s="43" t="str">
        <f t="shared" ref="BG647:BG710" si="474">UPPER((CONCATENATE(K647," ",L647)))</f>
        <v>FELIPE SAT YABER</v>
      </c>
      <c r="BH647" s="43" t="str">
        <f t="shared" ref="BH647:BH710" si="475">UPPER(CONCATENATE(BG647, " - ",N647))</f>
        <v>FELIPE SAT YABER - CHAMPULLI ZAHIR</v>
      </c>
      <c r="BI647" s="43" t="str">
        <f>VLOOKUP(BG647,Equipos!$A$2:$B$105,2,0)</f>
        <v>RINCONADA A</v>
      </c>
      <c r="BJ647" s="43" t="str">
        <f t="shared" ref="BJ647:BJ710" si="476">IF(BB647=1,BC647,BJ646)</f>
        <v>06:21:19</v>
      </c>
      <c r="BK647" s="43" t="e">
        <f>VLOOKUP(BG647,'Base Jinetes FEI'!$M$5:$N$341,2,0)</f>
        <v>#N/A</v>
      </c>
      <c r="BL647" s="43" t="e">
        <f>VLOOKUP(BG647,'Base Jinetes FEI'!$M$5:$O$341,3,0)</f>
        <v>#N/A</v>
      </c>
      <c r="BN647" s="43">
        <f t="shared" ref="BN647:BN710" si="477">IF(BF647&gt;1,1,0)</f>
        <v>1</v>
      </c>
      <c r="BO647" s="43">
        <v>647</v>
      </c>
    </row>
    <row r="648" spans="1:67" ht="14.4" customHeight="1" x14ac:dyDescent="0.3">
      <c r="A648" s="43" t="s">
        <v>7222</v>
      </c>
      <c r="B648" s="43" t="str">
        <f t="shared" ref="B648:E648" si="478">B647</f>
        <v>FEI</v>
      </c>
      <c r="C648" s="43">
        <f t="shared" si="478"/>
        <v>120</v>
      </c>
      <c r="D648" s="43">
        <f t="shared" si="478"/>
        <v>120</v>
      </c>
      <c r="E648" s="43" t="str">
        <f t="shared" si="478"/>
        <v>AD</v>
      </c>
      <c r="F648" s="285" t="s">
        <v>107</v>
      </c>
      <c r="G648" s="285" t="s">
        <v>95</v>
      </c>
      <c r="H648" s="285" t="s">
        <v>96</v>
      </c>
      <c r="I648" s="285" t="s">
        <v>96</v>
      </c>
      <c r="J648" s="285" t="s">
        <v>1117</v>
      </c>
      <c r="K648" s="285" t="s">
        <v>88</v>
      </c>
      <c r="L648" s="285" t="s">
        <v>183</v>
      </c>
      <c r="M648" s="285" t="s">
        <v>165</v>
      </c>
      <c r="N648" s="285" t="s">
        <v>64</v>
      </c>
      <c r="O648" s="285"/>
      <c r="P648" s="285" t="s">
        <v>96</v>
      </c>
      <c r="Q648" s="285"/>
      <c r="R648" s="285" t="s">
        <v>96</v>
      </c>
      <c r="S648" s="285" t="s">
        <v>97</v>
      </c>
      <c r="T648" s="285" t="s">
        <v>96</v>
      </c>
      <c r="U648" s="285" t="s">
        <v>6686</v>
      </c>
      <c r="V648" s="285" t="s">
        <v>6687</v>
      </c>
      <c r="W648" s="285"/>
      <c r="X648" s="285" t="s">
        <v>6688</v>
      </c>
      <c r="Y648" s="285" t="s">
        <v>4797</v>
      </c>
      <c r="Z648" s="285" t="s">
        <v>6689</v>
      </c>
      <c r="AA648" s="285"/>
      <c r="AB648" s="285" t="s">
        <v>1523</v>
      </c>
      <c r="AC648" s="285" t="s">
        <v>600</v>
      </c>
      <c r="AD648" s="285" t="s">
        <v>6690</v>
      </c>
      <c r="AE648" s="285"/>
      <c r="AF648" s="285" t="s">
        <v>2448</v>
      </c>
      <c r="AG648" s="285" t="s">
        <v>5253</v>
      </c>
      <c r="AH648" s="285" t="s">
        <v>6691</v>
      </c>
      <c r="AI648" s="285"/>
      <c r="AJ648" s="285" t="s">
        <v>6692</v>
      </c>
      <c r="AK648" s="285"/>
      <c r="AL648" s="285"/>
      <c r="AM648" s="285"/>
      <c r="AN648" s="285"/>
      <c r="AO648" s="285"/>
      <c r="AP648" s="285"/>
      <c r="AQ648" s="285"/>
      <c r="AR648" s="285"/>
      <c r="AS648" s="285"/>
      <c r="AT648" s="285"/>
      <c r="AU648" s="285"/>
      <c r="AV648" s="285"/>
      <c r="AW648" s="285"/>
      <c r="AX648" s="285">
        <v>18.71</v>
      </c>
      <c r="AY648" s="285">
        <v>23103</v>
      </c>
      <c r="AZ648" s="47">
        <f t="shared" si="468"/>
        <v>23103</v>
      </c>
      <c r="BA648" s="47" t="str">
        <f t="shared" si="469"/>
        <v>120/160 AD</v>
      </c>
      <c r="BB648" s="43">
        <f t="shared" ref="BB648:BB653" si="479">IF(G648="R",RANK(AZ648,$AZ$647:$AZ$653,1), "NA")</f>
        <v>2</v>
      </c>
      <c r="BC648" s="43" t="str">
        <f t="shared" si="470"/>
        <v>06:25:03</v>
      </c>
      <c r="BD648" s="43">
        <f t="shared" si="471"/>
        <v>195</v>
      </c>
      <c r="BE648" s="48">
        <f t="shared" si="472"/>
        <v>-3.7333333333333334</v>
      </c>
      <c r="BF648" s="49">
        <f t="shared" si="473"/>
        <v>311.26666666666665</v>
      </c>
      <c r="BG648" s="43" t="str">
        <f t="shared" si="474"/>
        <v>DAVID RAMIREZ FUENTES</v>
      </c>
      <c r="BH648" s="43" t="str">
        <f t="shared" si="475"/>
        <v>DAVID RAMIREZ FUENTES - PERSEVERANCIA PAN DE AZUCAR</v>
      </c>
      <c r="BI648" s="43" t="e">
        <f>VLOOKUP(BG648,Equipos!$A$2:$B$105,2,0)</f>
        <v>#N/A</v>
      </c>
      <c r="BJ648" s="43" t="str">
        <f t="shared" si="476"/>
        <v>06:21:19</v>
      </c>
      <c r="BK648" s="43" t="e">
        <f>VLOOKUP(BG648,'Base Jinetes FEI'!$M$5:$N$341,2,0)</f>
        <v>#N/A</v>
      </c>
      <c r="BL648" s="43" t="e">
        <f>VLOOKUP(BG648,'Base Jinetes FEI'!$M$5:$O$341,3,0)</f>
        <v>#N/A</v>
      </c>
      <c r="BN648" s="43">
        <f t="shared" si="477"/>
        <v>1</v>
      </c>
      <c r="BO648" s="43">
        <v>648</v>
      </c>
    </row>
    <row r="649" spans="1:67" ht="14.4" customHeight="1" x14ac:dyDescent="0.3">
      <c r="A649" s="43" t="s">
        <v>7222</v>
      </c>
      <c r="B649" s="43" t="str">
        <f t="shared" ref="B649:E649" si="480">B648</f>
        <v>FEI</v>
      </c>
      <c r="C649" s="43">
        <f t="shared" si="480"/>
        <v>120</v>
      </c>
      <c r="D649" s="43">
        <f t="shared" si="480"/>
        <v>120</v>
      </c>
      <c r="E649" s="43" t="str">
        <f t="shared" si="480"/>
        <v>AD</v>
      </c>
      <c r="F649" s="285" t="s">
        <v>109</v>
      </c>
      <c r="G649" s="285" t="s">
        <v>95</v>
      </c>
      <c r="H649" s="285" t="s">
        <v>96</v>
      </c>
      <c r="I649" s="285" t="s">
        <v>96</v>
      </c>
      <c r="J649" s="285" t="s">
        <v>1128</v>
      </c>
      <c r="K649" s="285" t="s">
        <v>170</v>
      </c>
      <c r="L649" s="285" t="s">
        <v>1373</v>
      </c>
      <c r="M649" s="285" t="s">
        <v>706</v>
      </c>
      <c r="N649" s="285" t="s">
        <v>680</v>
      </c>
      <c r="O649" s="285"/>
      <c r="P649" s="285" t="s">
        <v>96</v>
      </c>
      <c r="Q649" s="285"/>
      <c r="R649" s="285" t="s">
        <v>96</v>
      </c>
      <c r="S649" s="285" t="s">
        <v>97</v>
      </c>
      <c r="T649" s="285" t="s">
        <v>96</v>
      </c>
      <c r="U649" s="285" t="s">
        <v>6693</v>
      </c>
      <c r="V649" s="285" t="s">
        <v>6694</v>
      </c>
      <c r="W649" s="285"/>
      <c r="X649" s="285" t="s">
        <v>1414</v>
      </c>
      <c r="Y649" s="285" t="s">
        <v>539</v>
      </c>
      <c r="Z649" s="285" t="s">
        <v>6695</v>
      </c>
      <c r="AA649" s="285"/>
      <c r="AB649" s="285" t="s">
        <v>2327</v>
      </c>
      <c r="AC649" s="285" t="s">
        <v>856</v>
      </c>
      <c r="AD649" s="285" t="s">
        <v>6696</v>
      </c>
      <c r="AE649" s="285"/>
      <c r="AF649" s="285" t="s">
        <v>1510</v>
      </c>
      <c r="AG649" s="285" t="s">
        <v>6697</v>
      </c>
      <c r="AH649" s="285" t="s">
        <v>3344</v>
      </c>
      <c r="AI649" s="285"/>
      <c r="AJ649" s="285" t="s">
        <v>6698</v>
      </c>
      <c r="AK649" s="285"/>
      <c r="AL649" s="285"/>
      <c r="AM649" s="285"/>
      <c r="AN649" s="285"/>
      <c r="AO649" s="285"/>
      <c r="AP649" s="285"/>
      <c r="AQ649" s="285"/>
      <c r="AR649" s="285"/>
      <c r="AS649" s="285"/>
      <c r="AT649" s="285"/>
      <c r="AU649" s="285"/>
      <c r="AV649" s="285"/>
      <c r="AW649" s="285"/>
      <c r="AX649" s="285">
        <v>17.940000000000001</v>
      </c>
      <c r="AY649" s="285">
        <v>24107</v>
      </c>
      <c r="AZ649" s="47">
        <f t="shared" si="468"/>
        <v>24107</v>
      </c>
      <c r="BA649" s="47" t="str">
        <f t="shared" si="469"/>
        <v>120/160 AD</v>
      </c>
      <c r="BB649" s="43">
        <f t="shared" si="479"/>
        <v>3</v>
      </c>
      <c r="BC649" s="43" t="str">
        <f t="shared" si="470"/>
        <v>06:41:47</v>
      </c>
      <c r="BD649" s="43">
        <f t="shared" si="471"/>
        <v>190</v>
      </c>
      <c r="BE649" s="48">
        <f t="shared" si="472"/>
        <v>-20.466666666666665</v>
      </c>
      <c r="BF649" s="49">
        <f t="shared" si="473"/>
        <v>289.53333333333336</v>
      </c>
      <c r="BG649" s="43" t="str">
        <f t="shared" si="474"/>
        <v>MATIAS ALAMOS</v>
      </c>
      <c r="BH649" s="43" t="str">
        <f t="shared" si="475"/>
        <v>MATIAS ALAMOS - AO TORUK</v>
      </c>
      <c r="BI649" s="43" t="str">
        <f>VLOOKUP(BG649,Equipos!$A$2:$B$105,2,0)</f>
        <v>EL MOLINO A</v>
      </c>
      <c r="BJ649" s="43" t="str">
        <f t="shared" si="476"/>
        <v>06:21:19</v>
      </c>
      <c r="BK649" s="43" t="e">
        <f>VLOOKUP(BG649,'Base Jinetes FEI'!$M$5:$N$341,2,0)</f>
        <v>#N/A</v>
      </c>
      <c r="BL649" s="43" t="e">
        <f>VLOOKUP(BG649,'Base Jinetes FEI'!$M$5:$O$341,3,0)</f>
        <v>#N/A</v>
      </c>
      <c r="BN649" s="43">
        <f t="shared" si="477"/>
        <v>1</v>
      </c>
      <c r="BO649" s="43">
        <v>649</v>
      </c>
    </row>
    <row r="650" spans="1:67" ht="14.4" customHeight="1" x14ac:dyDescent="0.3">
      <c r="A650" s="43" t="s">
        <v>7222</v>
      </c>
      <c r="B650" s="43" t="str">
        <f t="shared" ref="B650:E650" si="481">B649</f>
        <v>FEI</v>
      </c>
      <c r="C650" s="43">
        <f t="shared" si="481"/>
        <v>120</v>
      </c>
      <c r="D650" s="43">
        <f t="shared" si="481"/>
        <v>120</v>
      </c>
      <c r="E650" s="43" t="str">
        <f t="shared" si="481"/>
        <v>AD</v>
      </c>
      <c r="F650" s="285" t="s">
        <v>110</v>
      </c>
      <c r="G650" s="285" t="s">
        <v>95</v>
      </c>
      <c r="H650" s="285" t="s">
        <v>96</v>
      </c>
      <c r="I650" s="285" t="s">
        <v>96</v>
      </c>
      <c r="J650" s="285" t="s">
        <v>1063</v>
      </c>
      <c r="K650" s="285" t="s">
        <v>140</v>
      </c>
      <c r="L650" s="285" t="s">
        <v>1487</v>
      </c>
      <c r="M650" s="285" t="s">
        <v>3507</v>
      </c>
      <c r="N650" s="285" t="s">
        <v>3508</v>
      </c>
      <c r="O650" s="285"/>
      <c r="P650" s="285" t="s">
        <v>96</v>
      </c>
      <c r="Q650" s="285"/>
      <c r="R650" s="285" t="s">
        <v>96</v>
      </c>
      <c r="S650" s="285" t="s">
        <v>97</v>
      </c>
      <c r="T650" s="285" t="s">
        <v>96</v>
      </c>
      <c r="U650" s="285" t="s">
        <v>4334</v>
      </c>
      <c r="V650" s="285" t="s">
        <v>6699</v>
      </c>
      <c r="W650" s="285"/>
      <c r="X650" s="285" t="s">
        <v>1419</v>
      </c>
      <c r="Y650" s="285" t="s">
        <v>831</v>
      </c>
      <c r="Z650" s="285" t="s">
        <v>6700</v>
      </c>
      <c r="AA650" s="285"/>
      <c r="AB650" s="285" t="s">
        <v>6701</v>
      </c>
      <c r="AC650" s="285" t="s">
        <v>850</v>
      </c>
      <c r="AD650" s="285" t="s">
        <v>6702</v>
      </c>
      <c r="AE650" s="285"/>
      <c r="AF650" s="285" t="s">
        <v>1226</v>
      </c>
      <c r="AG650" s="285" t="s">
        <v>6703</v>
      </c>
      <c r="AH650" s="285" t="s">
        <v>6704</v>
      </c>
      <c r="AI650" s="285"/>
      <c r="AJ650" s="285" t="s">
        <v>1446</v>
      </c>
      <c r="AK650" s="285"/>
      <c r="AL650" s="285"/>
      <c r="AM650" s="285"/>
      <c r="AN650" s="285"/>
      <c r="AO650" s="285"/>
      <c r="AP650" s="285"/>
      <c r="AQ650" s="285"/>
      <c r="AR650" s="285"/>
      <c r="AS650" s="285"/>
      <c r="AT650" s="285"/>
      <c r="AU650" s="285"/>
      <c r="AV650" s="285"/>
      <c r="AW650" s="285"/>
      <c r="AX650" s="285">
        <v>17.93</v>
      </c>
      <c r="AY650" s="285">
        <v>24110</v>
      </c>
      <c r="AZ650" s="47">
        <f t="shared" si="468"/>
        <v>24110</v>
      </c>
      <c r="BA650" s="47" t="str">
        <f t="shared" si="469"/>
        <v>120/160 AD</v>
      </c>
      <c r="BB650" s="43">
        <f t="shared" si="479"/>
        <v>4</v>
      </c>
      <c r="BC650" s="43" t="str">
        <f t="shared" si="470"/>
        <v>06:41:50</v>
      </c>
      <c r="BD650" s="43">
        <f t="shared" si="471"/>
        <v>185</v>
      </c>
      <c r="BE650" s="48">
        <f t="shared" si="472"/>
        <v>-20.516666666666666</v>
      </c>
      <c r="BF650" s="49">
        <f t="shared" si="473"/>
        <v>284.48333333333335</v>
      </c>
      <c r="BG650" s="43" t="str">
        <f t="shared" si="474"/>
        <v>MACARENA SUAZO CEPEDA</v>
      </c>
      <c r="BH650" s="43" t="str">
        <f t="shared" si="475"/>
        <v>MACARENA SUAZO CEPEDA - CL KATANA</v>
      </c>
      <c r="BI650" s="43" t="str">
        <f>VLOOKUP(BG650,Equipos!$A$2:$B$105,2,0)</f>
        <v>EL QUILLAY</v>
      </c>
      <c r="BJ650" s="43" t="str">
        <f t="shared" si="476"/>
        <v>06:21:19</v>
      </c>
      <c r="BK650" s="43" t="e">
        <f>VLOOKUP(BG650,'Base Jinetes FEI'!$M$5:$N$341,2,0)</f>
        <v>#N/A</v>
      </c>
      <c r="BL650" s="43" t="e">
        <f>VLOOKUP(BG650,'Base Jinetes FEI'!$M$5:$O$341,3,0)</f>
        <v>#N/A</v>
      </c>
      <c r="BN650" s="43">
        <f t="shared" si="477"/>
        <v>1</v>
      </c>
      <c r="BO650" s="43">
        <v>650</v>
      </c>
    </row>
    <row r="651" spans="1:67" ht="14.4" customHeight="1" x14ac:dyDescent="0.3">
      <c r="A651" s="43" t="s">
        <v>7222</v>
      </c>
      <c r="B651" s="43" t="str">
        <f t="shared" ref="B651:E651" si="482">B650</f>
        <v>FEI</v>
      </c>
      <c r="C651" s="43">
        <f t="shared" si="482"/>
        <v>120</v>
      </c>
      <c r="D651" s="43">
        <f t="shared" si="482"/>
        <v>120</v>
      </c>
      <c r="E651" s="43" t="str">
        <f t="shared" si="482"/>
        <v>AD</v>
      </c>
      <c r="F651" s="285" t="s">
        <v>117</v>
      </c>
      <c r="G651" s="285" t="s">
        <v>105</v>
      </c>
      <c r="H651" s="285" t="s">
        <v>96</v>
      </c>
      <c r="I651" s="285" t="s">
        <v>96</v>
      </c>
      <c r="J651" s="285" t="s">
        <v>3518</v>
      </c>
      <c r="K651" s="285" t="s">
        <v>162</v>
      </c>
      <c r="L651" s="285" t="s">
        <v>419</v>
      </c>
      <c r="M651" s="285" t="s">
        <v>3519</v>
      </c>
      <c r="N651" s="285" t="s">
        <v>3520</v>
      </c>
      <c r="O651" s="285"/>
      <c r="P651" s="285" t="s">
        <v>96</v>
      </c>
      <c r="Q651" s="285"/>
      <c r="R651" s="285" t="s">
        <v>96</v>
      </c>
      <c r="S651" s="285" t="s">
        <v>3521</v>
      </c>
      <c r="T651" s="285" t="s">
        <v>96</v>
      </c>
      <c r="U651" s="285" t="s">
        <v>573</v>
      </c>
      <c r="V651" s="285" t="s">
        <v>6705</v>
      </c>
      <c r="W651" s="285"/>
      <c r="X651" s="285" t="s">
        <v>6706</v>
      </c>
      <c r="Y651" s="285" t="s">
        <v>908</v>
      </c>
      <c r="Z651" s="285" t="s">
        <v>6707</v>
      </c>
      <c r="AA651" s="285" t="s">
        <v>266</v>
      </c>
      <c r="AB651" s="285" t="s">
        <v>3475</v>
      </c>
      <c r="AC651" s="285"/>
      <c r="AD651" s="285"/>
      <c r="AE651" s="285"/>
      <c r="AF651" s="285"/>
      <c r="AG651" s="285"/>
      <c r="AH651" s="285"/>
      <c r="AI651" s="285"/>
      <c r="AJ651" s="285"/>
      <c r="AK651" s="285"/>
      <c r="AL651" s="285"/>
      <c r="AM651" s="285"/>
      <c r="AN651" s="285"/>
      <c r="AO651" s="285"/>
      <c r="AP651" s="285"/>
      <c r="AQ651" s="285"/>
      <c r="AR651" s="285"/>
      <c r="AS651" s="285"/>
      <c r="AT651" s="285"/>
      <c r="AU651" s="285"/>
      <c r="AV651" s="285"/>
      <c r="AW651" s="285"/>
      <c r="AX651" s="285">
        <v>17.86</v>
      </c>
      <c r="AY651" s="285">
        <v>14529</v>
      </c>
      <c r="AZ651" s="47" t="str">
        <f t="shared" si="468"/>
        <v>NA</v>
      </c>
      <c r="BA651" s="47" t="str">
        <f t="shared" si="469"/>
        <v>120/160 AD</v>
      </c>
      <c r="BB651" s="43" t="str">
        <f t="shared" si="479"/>
        <v>NA</v>
      </c>
      <c r="BC651" s="43" t="str">
        <f t="shared" si="470"/>
        <v>NA</v>
      </c>
      <c r="BD651" s="43">
        <f t="shared" si="471"/>
        <v>0</v>
      </c>
      <c r="BE651" s="48" t="e">
        <f t="shared" si="472"/>
        <v>#VALUE!</v>
      </c>
      <c r="BF651" s="49">
        <f t="shared" si="473"/>
        <v>0</v>
      </c>
      <c r="BG651" s="43" t="str">
        <f t="shared" si="474"/>
        <v>FELIPE YCHPAS ESPINOZA</v>
      </c>
      <c r="BH651" s="43" t="str">
        <f t="shared" si="475"/>
        <v>FELIPE YCHPAS ESPINOZA - AL RAMAL</v>
      </c>
      <c r="BI651" s="43" t="e">
        <f>VLOOKUP(BG651,Equipos!$A$2:$B$105,2,0)</f>
        <v>#N/A</v>
      </c>
      <c r="BJ651" s="43" t="str">
        <f t="shared" si="476"/>
        <v>06:21:19</v>
      </c>
      <c r="BK651" s="43" t="e">
        <f>VLOOKUP(BG651,'Base Jinetes FEI'!$M$5:$N$341,2,0)</f>
        <v>#N/A</v>
      </c>
      <c r="BL651" s="43" t="e">
        <f>VLOOKUP(BG651,'Base Jinetes FEI'!$M$5:$O$341,3,0)</f>
        <v>#N/A</v>
      </c>
      <c r="BN651" s="43">
        <f t="shared" si="477"/>
        <v>0</v>
      </c>
      <c r="BO651" s="43">
        <v>651</v>
      </c>
    </row>
    <row r="652" spans="1:67" ht="14.4" customHeight="1" x14ac:dyDescent="0.3">
      <c r="A652" s="43" t="s">
        <v>7222</v>
      </c>
      <c r="B652" s="43" t="str">
        <f t="shared" ref="B652:E652" si="483">B651</f>
        <v>FEI</v>
      </c>
      <c r="C652" s="43">
        <f t="shared" si="483"/>
        <v>120</v>
      </c>
      <c r="D652" s="43">
        <f t="shared" si="483"/>
        <v>120</v>
      </c>
      <c r="E652" s="43" t="str">
        <f t="shared" si="483"/>
        <v>AD</v>
      </c>
      <c r="F652" s="285" t="s">
        <v>122</v>
      </c>
      <c r="G652" s="285" t="s">
        <v>105</v>
      </c>
      <c r="H652" s="285" t="s">
        <v>96</v>
      </c>
      <c r="I652" s="285" t="s">
        <v>96</v>
      </c>
      <c r="J652" s="285" t="s">
        <v>1067</v>
      </c>
      <c r="K652" s="285" t="s">
        <v>88</v>
      </c>
      <c r="L652" s="285" t="s">
        <v>89</v>
      </c>
      <c r="M652" s="285" t="s">
        <v>363</v>
      </c>
      <c r="N652" s="285" t="s">
        <v>696</v>
      </c>
      <c r="O652" s="285"/>
      <c r="P652" s="285" t="s">
        <v>96</v>
      </c>
      <c r="Q652" s="285"/>
      <c r="R652" s="285" t="s">
        <v>96</v>
      </c>
      <c r="S652" s="285" t="s">
        <v>97</v>
      </c>
      <c r="T652" s="285" t="s">
        <v>96</v>
      </c>
      <c r="U652" s="285" t="s">
        <v>500</v>
      </c>
      <c r="V652" s="285" t="s">
        <v>6708</v>
      </c>
      <c r="W652" s="285"/>
      <c r="X652" s="285" t="s">
        <v>5485</v>
      </c>
      <c r="Y652" s="285" t="s">
        <v>6709</v>
      </c>
      <c r="Z652" s="285" t="s">
        <v>6710</v>
      </c>
      <c r="AA652" s="285" t="s">
        <v>163</v>
      </c>
      <c r="AB652" s="285" t="s">
        <v>1549</v>
      </c>
      <c r="AC652" s="285"/>
      <c r="AD652" s="285"/>
      <c r="AE652" s="285"/>
      <c r="AF652" s="285"/>
      <c r="AG652" s="285"/>
      <c r="AH652" s="285"/>
      <c r="AI652" s="285"/>
      <c r="AJ652" s="285"/>
      <c r="AK652" s="285"/>
      <c r="AL652" s="285"/>
      <c r="AM652" s="285"/>
      <c r="AN652" s="285"/>
      <c r="AO652" s="285"/>
      <c r="AP652" s="285"/>
      <c r="AQ652" s="285"/>
      <c r="AR652" s="285"/>
      <c r="AS652" s="285"/>
      <c r="AT652" s="285"/>
      <c r="AU652" s="285"/>
      <c r="AV652" s="285"/>
      <c r="AW652" s="285"/>
      <c r="AX652" s="285">
        <v>13.65</v>
      </c>
      <c r="AY652" s="285">
        <v>19015</v>
      </c>
      <c r="AZ652" s="47" t="str">
        <f t="shared" si="468"/>
        <v>NA</v>
      </c>
      <c r="BA652" s="47" t="str">
        <f t="shared" si="469"/>
        <v>120/160 AD</v>
      </c>
      <c r="BB652" s="43" t="str">
        <f t="shared" si="479"/>
        <v>NA</v>
      </c>
      <c r="BC652" s="43" t="str">
        <f t="shared" si="470"/>
        <v>NA</v>
      </c>
      <c r="BD652" s="43">
        <f t="shared" si="471"/>
        <v>0</v>
      </c>
      <c r="BE652" s="48" t="e">
        <f t="shared" si="472"/>
        <v>#VALUE!</v>
      </c>
      <c r="BF652" s="49">
        <f t="shared" si="473"/>
        <v>0</v>
      </c>
      <c r="BG652" s="43" t="str">
        <f t="shared" si="474"/>
        <v>DAVID RAMIREZ AGUILERA</v>
      </c>
      <c r="BH652" s="43" t="str">
        <f t="shared" si="475"/>
        <v>DAVID RAMIREZ AGUILERA - PERSEVERANCIA PLATINO</v>
      </c>
      <c r="BI652" s="43" t="e">
        <f>VLOOKUP(BG652,Equipos!$A$2:$B$105,2,0)</f>
        <v>#N/A</v>
      </c>
      <c r="BJ652" s="43" t="str">
        <f t="shared" si="476"/>
        <v>06:21:19</v>
      </c>
      <c r="BK652" s="43" t="e">
        <f>VLOOKUP(BG652,'Base Jinetes FEI'!$M$5:$N$341,2,0)</f>
        <v>#N/A</v>
      </c>
      <c r="BL652" s="43" t="e">
        <f>VLOOKUP(BG652,'Base Jinetes FEI'!$M$5:$O$341,3,0)</f>
        <v>#N/A</v>
      </c>
      <c r="BN652" s="43">
        <f t="shared" si="477"/>
        <v>0</v>
      </c>
      <c r="BO652" s="43">
        <v>652</v>
      </c>
    </row>
    <row r="653" spans="1:67" ht="14.4" customHeight="1" x14ac:dyDescent="0.3">
      <c r="A653" s="43" t="s">
        <v>7222</v>
      </c>
      <c r="B653" s="43" t="str">
        <f t="shared" ref="B653:D653" si="484">B652</f>
        <v>FEI</v>
      </c>
      <c r="C653" s="43">
        <f t="shared" si="484"/>
        <v>120</v>
      </c>
      <c r="D653" s="43">
        <f t="shared" si="484"/>
        <v>120</v>
      </c>
      <c r="E653" s="43" t="s">
        <v>52</v>
      </c>
      <c r="F653" s="286" t="s">
        <v>106</v>
      </c>
      <c r="G653" s="286" t="s">
        <v>95</v>
      </c>
      <c r="H653" s="286" t="s">
        <v>96</v>
      </c>
      <c r="I653" s="286" t="s">
        <v>96</v>
      </c>
      <c r="J653" s="286" t="s">
        <v>1314</v>
      </c>
      <c r="K653" s="286" t="s">
        <v>1315</v>
      </c>
      <c r="L653" s="286" t="s">
        <v>428</v>
      </c>
      <c r="M653" s="286" t="s">
        <v>6711</v>
      </c>
      <c r="N653" s="286" t="s">
        <v>4592</v>
      </c>
      <c r="O653" s="286"/>
      <c r="P653" s="286" t="s">
        <v>96</v>
      </c>
      <c r="Q653" s="286"/>
      <c r="R653" s="286" t="s">
        <v>96</v>
      </c>
      <c r="S653" s="286" t="s">
        <v>97</v>
      </c>
      <c r="T653" s="286" t="s">
        <v>96</v>
      </c>
      <c r="U653" s="286" t="s">
        <v>988</v>
      </c>
      <c r="V653" s="286" t="s">
        <v>5364</v>
      </c>
      <c r="W653" s="286"/>
      <c r="X653" s="286" t="s">
        <v>6712</v>
      </c>
      <c r="Y653" s="286" t="s">
        <v>6224</v>
      </c>
      <c r="Z653" s="286" t="s">
        <v>6713</v>
      </c>
      <c r="AA653" s="286"/>
      <c r="AB653" s="286" t="s">
        <v>5325</v>
      </c>
      <c r="AC653" s="286" t="s">
        <v>3101</v>
      </c>
      <c r="AD653" s="286" t="s">
        <v>1721</v>
      </c>
      <c r="AE653" s="286"/>
      <c r="AF653" s="286" t="s">
        <v>3409</v>
      </c>
      <c r="AG653" s="286" t="s">
        <v>2434</v>
      </c>
      <c r="AH653" s="286" t="s">
        <v>6714</v>
      </c>
      <c r="AI653" s="286"/>
      <c r="AJ653" s="286" t="s">
        <v>6715</v>
      </c>
      <c r="AK653" s="286"/>
      <c r="AL653" s="286"/>
      <c r="AM653" s="286"/>
      <c r="AN653" s="286"/>
      <c r="AO653" s="286"/>
      <c r="AP653" s="286"/>
      <c r="AQ653" s="286"/>
      <c r="AR653" s="286"/>
      <c r="AS653" s="286"/>
      <c r="AT653" s="286"/>
      <c r="AU653" s="286"/>
      <c r="AV653" s="286"/>
      <c r="AW653" s="286"/>
      <c r="AX653" s="286">
        <v>14.83</v>
      </c>
      <c r="AY653" s="286">
        <v>29160</v>
      </c>
      <c r="AZ653" s="47">
        <f t="shared" si="468"/>
        <v>29160</v>
      </c>
      <c r="BA653" s="47" t="str">
        <f t="shared" si="469"/>
        <v>120/160 YR</v>
      </c>
      <c r="BB653" s="43">
        <f t="shared" si="479"/>
        <v>5</v>
      </c>
      <c r="BC653" s="43" t="str">
        <f t="shared" si="470"/>
        <v>08:06:00</v>
      </c>
      <c r="BD653" s="43">
        <f t="shared" si="471"/>
        <v>180</v>
      </c>
      <c r="BE653" s="48">
        <f t="shared" si="472"/>
        <v>-104.68333333333334</v>
      </c>
      <c r="BF653" s="49">
        <f t="shared" si="473"/>
        <v>195.31666666666666</v>
      </c>
      <c r="BG653" s="43" t="str">
        <f t="shared" si="474"/>
        <v>JESUS MAXIMILIANO CERPA VERA</v>
      </c>
      <c r="BH653" s="43" t="str">
        <f t="shared" si="475"/>
        <v>JESUS MAXIMILIANO CERPA VERA - KHADAR</v>
      </c>
      <c r="BI653" s="43" t="e">
        <f>VLOOKUP(BG653,Equipos!$A$2:$B$105,2,0)</f>
        <v>#N/A</v>
      </c>
      <c r="BJ653" s="43" t="str">
        <f t="shared" si="476"/>
        <v>06:21:19</v>
      </c>
      <c r="BK653" s="43" t="e">
        <f>VLOOKUP(BG653,'Base Jinetes FEI'!$M$5:$N$341,2,0)</f>
        <v>#N/A</v>
      </c>
      <c r="BL653" s="43" t="e">
        <f>VLOOKUP(BG653,'Base Jinetes FEI'!$M$5:$O$341,3,0)</f>
        <v>#N/A</v>
      </c>
      <c r="BN653" s="43">
        <f t="shared" si="477"/>
        <v>1</v>
      </c>
      <c r="BO653" s="43">
        <v>653</v>
      </c>
    </row>
    <row r="654" spans="1:67" ht="14.4" customHeight="1" x14ac:dyDescent="0.3">
      <c r="A654" s="43" t="s">
        <v>7222</v>
      </c>
      <c r="B654" s="43" t="str">
        <f t="shared" ref="B654" si="485">B653</f>
        <v>FEI</v>
      </c>
      <c r="C654" s="43">
        <v>80</v>
      </c>
      <c r="D654" s="43">
        <v>80</v>
      </c>
      <c r="E654" s="43" t="s">
        <v>51</v>
      </c>
      <c r="F654" s="287" t="s">
        <v>106</v>
      </c>
      <c r="G654" s="287" t="s">
        <v>95</v>
      </c>
      <c r="H654" s="287" t="s">
        <v>96</v>
      </c>
      <c r="I654" s="287" t="s">
        <v>96</v>
      </c>
      <c r="J654" s="287" t="s">
        <v>6025</v>
      </c>
      <c r="K654" s="287" t="s">
        <v>3722</v>
      </c>
      <c r="L654" s="287" t="s">
        <v>6716</v>
      </c>
      <c r="M654" s="287" t="s">
        <v>5314</v>
      </c>
      <c r="N654" s="287" t="s">
        <v>6717</v>
      </c>
      <c r="O654" s="287"/>
      <c r="P654" s="287" t="s">
        <v>96</v>
      </c>
      <c r="Q654" s="287"/>
      <c r="R654" s="287" t="s">
        <v>96</v>
      </c>
      <c r="S654" s="287" t="s">
        <v>97</v>
      </c>
      <c r="T654" s="287" t="s">
        <v>96</v>
      </c>
      <c r="U654" s="287" t="s">
        <v>2851</v>
      </c>
      <c r="V654" s="287" t="s">
        <v>6718</v>
      </c>
      <c r="W654" s="287"/>
      <c r="X654" s="287" t="s">
        <v>1413</v>
      </c>
      <c r="Y654" s="287" t="s">
        <v>865</v>
      </c>
      <c r="Z654" s="287" t="s">
        <v>6719</v>
      </c>
      <c r="AA654" s="287"/>
      <c r="AB654" s="287" t="s">
        <v>4386</v>
      </c>
      <c r="AC654" s="287" t="s">
        <v>6720</v>
      </c>
      <c r="AD654" s="287" t="s">
        <v>6721</v>
      </c>
      <c r="AE654" s="287"/>
      <c r="AF654" s="287" t="s">
        <v>6722</v>
      </c>
      <c r="AG654" s="287"/>
      <c r="AH654" s="287"/>
      <c r="AI654" s="287"/>
      <c r="AJ654" s="287"/>
      <c r="AK654" s="287"/>
      <c r="AL654" s="287"/>
      <c r="AM654" s="287"/>
      <c r="AN654" s="287"/>
      <c r="AO654" s="287"/>
      <c r="AP654" s="287"/>
      <c r="AQ654" s="287"/>
      <c r="AR654" s="287"/>
      <c r="AS654" s="287"/>
      <c r="AT654" s="287"/>
      <c r="AU654" s="287"/>
      <c r="AV654" s="287"/>
      <c r="AW654" s="287"/>
      <c r="AX654" s="287">
        <v>21.48</v>
      </c>
      <c r="AY654" s="287">
        <v>13560</v>
      </c>
      <c r="AZ654" s="47">
        <f t="shared" si="468"/>
        <v>13560</v>
      </c>
      <c r="BA654" s="47" t="str">
        <f t="shared" si="469"/>
        <v>80 AD</v>
      </c>
      <c r="BB654" s="43">
        <f>IF(G654="R",RANK(AZ654,$AZ$654:$AZ$688,1), "NA")</f>
        <v>1</v>
      </c>
      <c r="BC654" s="43" t="str">
        <f t="shared" si="470"/>
        <v>03:46:00</v>
      </c>
      <c r="BD654" s="43">
        <f t="shared" si="471"/>
        <v>200</v>
      </c>
      <c r="BE654" s="48">
        <f t="shared" si="472"/>
        <v>0</v>
      </c>
      <c r="BF654" s="49">
        <f t="shared" si="473"/>
        <v>280</v>
      </c>
      <c r="BG654" s="43" t="str">
        <f t="shared" si="474"/>
        <v>MAURICIO ROGEL SILVA</v>
      </c>
      <c r="BH654" s="43" t="str">
        <f t="shared" si="475"/>
        <v>MAURICIO ROGEL SILVA - TERRIBLE CACHA</v>
      </c>
      <c r="BI654" s="43" t="e">
        <f>VLOOKUP(BG654,Equipos!$A$2:$B$105,2,0)</f>
        <v>#N/A</v>
      </c>
      <c r="BJ654" s="43" t="str">
        <f t="shared" si="476"/>
        <v>03:46:00</v>
      </c>
      <c r="BK654" s="43" t="e">
        <f>VLOOKUP(BG654,'Base Jinetes FEI'!$M$5:$N$341,2,0)</f>
        <v>#N/A</v>
      </c>
      <c r="BL654" s="43" t="e">
        <f>VLOOKUP(BG654,'Base Jinetes FEI'!$M$5:$O$341,3,0)</f>
        <v>#N/A</v>
      </c>
      <c r="BN654" s="43">
        <f t="shared" si="477"/>
        <v>1</v>
      </c>
      <c r="BO654" s="43">
        <v>654</v>
      </c>
    </row>
    <row r="655" spans="1:67" ht="14.4" customHeight="1" x14ac:dyDescent="0.3">
      <c r="A655" s="43" t="s">
        <v>7222</v>
      </c>
      <c r="B655" s="43" t="str">
        <f t="shared" ref="B655:E655" si="486">B654</f>
        <v>FEI</v>
      </c>
      <c r="C655" s="43">
        <f t="shared" si="486"/>
        <v>80</v>
      </c>
      <c r="D655" s="43">
        <f t="shared" si="486"/>
        <v>80</v>
      </c>
      <c r="E655" s="43" t="str">
        <f t="shared" si="486"/>
        <v>AD</v>
      </c>
      <c r="F655" s="287" t="s">
        <v>107</v>
      </c>
      <c r="G655" s="287" t="s">
        <v>95</v>
      </c>
      <c r="H655" s="287" t="s">
        <v>96</v>
      </c>
      <c r="I655" s="287" t="s">
        <v>96</v>
      </c>
      <c r="J655" s="287" t="s">
        <v>3537</v>
      </c>
      <c r="K655" s="287" t="s">
        <v>190</v>
      </c>
      <c r="L655" s="287" t="s">
        <v>191</v>
      </c>
      <c r="M655" s="287" t="s">
        <v>3538</v>
      </c>
      <c r="N655" s="287" t="s">
        <v>313</v>
      </c>
      <c r="O655" s="287"/>
      <c r="P655" s="287" t="s">
        <v>96</v>
      </c>
      <c r="Q655" s="287"/>
      <c r="R655" s="287" t="s">
        <v>96</v>
      </c>
      <c r="S655" s="287" t="s">
        <v>97</v>
      </c>
      <c r="T655" s="287" t="s">
        <v>96</v>
      </c>
      <c r="U655" s="287" t="s">
        <v>6723</v>
      </c>
      <c r="V655" s="287" t="s">
        <v>6724</v>
      </c>
      <c r="W655" s="287"/>
      <c r="X655" s="287" t="s">
        <v>1527</v>
      </c>
      <c r="Y655" s="287" t="s">
        <v>6725</v>
      </c>
      <c r="Z655" s="287" t="s">
        <v>6726</v>
      </c>
      <c r="AA655" s="287"/>
      <c r="AB655" s="287" t="s">
        <v>1357</v>
      </c>
      <c r="AC655" s="287" t="s">
        <v>6727</v>
      </c>
      <c r="AD655" s="287" t="s">
        <v>6728</v>
      </c>
      <c r="AE655" s="287"/>
      <c r="AF655" s="287" t="s">
        <v>6729</v>
      </c>
      <c r="AG655" s="287"/>
      <c r="AH655" s="287"/>
      <c r="AI655" s="287"/>
      <c r="AJ655" s="287"/>
      <c r="AK655" s="287"/>
      <c r="AL655" s="287"/>
      <c r="AM655" s="287"/>
      <c r="AN655" s="287"/>
      <c r="AO655" s="287"/>
      <c r="AP655" s="287"/>
      <c r="AQ655" s="287"/>
      <c r="AR655" s="287"/>
      <c r="AS655" s="287"/>
      <c r="AT655" s="287"/>
      <c r="AU655" s="287"/>
      <c r="AV655" s="287"/>
      <c r="AW655" s="287"/>
      <c r="AX655" s="287">
        <v>21.26</v>
      </c>
      <c r="AY655" s="287">
        <v>13700</v>
      </c>
      <c r="AZ655" s="47">
        <f t="shared" si="468"/>
        <v>13700</v>
      </c>
      <c r="BA655" s="47" t="str">
        <f t="shared" si="469"/>
        <v>80 AD</v>
      </c>
      <c r="BB655" s="43">
        <f t="shared" ref="BB655:BB688" si="487">IF(G655="R",RANK(AZ655,$AZ$654:$AZ$688,1), "NA")</f>
        <v>2</v>
      </c>
      <c r="BC655" s="43" t="str">
        <f t="shared" si="470"/>
        <v>03:48:20</v>
      </c>
      <c r="BD655" s="43">
        <f t="shared" si="471"/>
        <v>195</v>
      </c>
      <c r="BE655" s="48">
        <f t="shared" si="472"/>
        <v>-2.3333333333333335</v>
      </c>
      <c r="BF655" s="49">
        <f t="shared" si="473"/>
        <v>272.66666666666669</v>
      </c>
      <c r="BG655" s="43" t="str">
        <f t="shared" si="474"/>
        <v>HERNANDO ARENAS</v>
      </c>
      <c r="BH655" s="43" t="str">
        <f t="shared" si="475"/>
        <v>HERNANDO ARENAS - LOMA VERDE BALA</v>
      </c>
      <c r="BI655" s="43" t="e">
        <f>VLOOKUP(BG655,Equipos!$A$2:$B$105,2,0)</f>
        <v>#N/A</v>
      </c>
      <c r="BJ655" s="43" t="str">
        <f t="shared" si="476"/>
        <v>03:46:00</v>
      </c>
      <c r="BK655" s="43" t="e">
        <f>VLOOKUP(BG655,'Base Jinetes FEI'!$M$5:$N$341,2,0)</f>
        <v>#N/A</v>
      </c>
      <c r="BL655" s="43" t="e">
        <f>VLOOKUP(BG655,'Base Jinetes FEI'!$M$5:$O$341,3,0)</f>
        <v>#N/A</v>
      </c>
      <c r="BN655" s="43">
        <f t="shared" si="477"/>
        <v>1</v>
      </c>
      <c r="BO655" s="43">
        <v>655</v>
      </c>
    </row>
    <row r="656" spans="1:67" ht="14.4" customHeight="1" x14ac:dyDescent="0.3">
      <c r="A656" s="43" t="s">
        <v>7222</v>
      </c>
      <c r="B656" s="43" t="str">
        <f t="shared" ref="B656:E656" si="488">B655</f>
        <v>FEI</v>
      </c>
      <c r="C656" s="43">
        <f t="shared" si="488"/>
        <v>80</v>
      </c>
      <c r="D656" s="43">
        <f t="shared" si="488"/>
        <v>80</v>
      </c>
      <c r="E656" s="43" t="str">
        <f t="shared" si="488"/>
        <v>AD</v>
      </c>
      <c r="F656" s="287" t="s">
        <v>109</v>
      </c>
      <c r="G656" s="287" t="s">
        <v>95</v>
      </c>
      <c r="H656" s="287" t="s">
        <v>96</v>
      </c>
      <c r="I656" s="287" t="s">
        <v>96</v>
      </c>
      <c r="J656" s="287" t="s">
        <v>1070</v>
      </c>
      <c r="K656" s="287" t="s">
        <v>845</v>
      </c>
      <c r="L656" s="287" t="s">
        <v>369</v>
      </c>
      <c r="M656" s="287" t="s">
        <v>5296</v>
      </c>
      <c r="N656" s="287" t="s">
        <v>5297</v>
      </c>
      <c r="O656" s="287"/>
      <c r="P656" s="287" t="s">
        <v>96</v>
      </c>
      <c r="Q656" s="287"/>
      <c r="R656" s="287" t="s">
        <v>96</v>
      </c>
      <c r="S656" s="287" t="s">
        <v>97</v>
      </c>
      <c r="T656" s="287" t="s">
        <v>96</v>
      </c>
      <c r="U656" s="287" t="s">
        <v>6686</v>
      </c>
      <c r="V656" s="287" t="s">
        <v>6730</v>
      </c>
      <c r="W656" s="287"/>
      <c r="X656" s="287" t="s">
        <v>4464</v>
      </c>
      <c r="Y656" s="287" t="s">
        <v>903</v>
      </c>
      <c r="Z656" s="287" t="s">
        <v>5594</v>
      </c>
      <c r="AA656" s="287"/>
      <c r="AB656" s="287" t="s">
        <v>5488</v>
      </c>
      <c r="AC656" s="287" t="s">
        <v>6731</v>
      </c>
      <c r="AD656" s="287" t="s">
        <v>6732</v>
      </c>
      <c r="AE656" s="287"/>
      <c r="AF656" s="287" t="s">
        <v>6733</v>
      </c>
      <c r="AG656" s="287"/>
      <c r="AH656" s="287"/>
      <c r="AI656" s="287"/>
      <c r="AJ656" s="287"/>
      <c r="AK656" s="287"/>
      <c r="AL656" s="287"/>
      <c r="AM656" s="287"/>
      <c r="AN656" s="287"/>
      <c r="AO656" s="287"/>
      <c r="AP656" s="287"/>
      <c r="AQ656" s="287"/>
      <c r="AR656" s="287"/>
      <c r="AS656" s="287"/>
      <c r="AT656" s="287"/>
      <c r="AU656" s="287"/>
      <c r="AV656" s="287"/>
      <c r="AW656" s="287"/>
      <c r="AX656" s="287">
        <v>20.61</v>
      </c>
      <c r="AY656" s="287">
        <v>14130</v>
      </c>
      <c r="AZ656" s="47">
        <f t="shared" si="468"/>
        <v>14130</v>
      </c>
      <c r="BA656" s="47" t="str">
        <f t="shared" si="469"/>
        <v>80 AD</v>
      </c>
      <c r="BB656" s="43">
        <f t="shared" si="487"/>
        <v>4</v>
      </c>
      <c r="BC656" s="43" t="str">
        <f t="shared" si="470"/>
        <v>03:55:30</v>
      </c>
      <c r="BD656" s="43">
        <f t="shared" si="471"/>
        <v>185</v>
      </c>
      <c r="BE656" s="48">
        <f t="shared" si="472"/>
        <v>-9.5</v>
      </c>
      <c r="BF656" s="49">
        <f t="shared" si="473"/>
        <v>255.5</v>
      </c>
      <c r="BG656" s="43" t="str">
        <f t="shared" si="474"/>
        <v>JUAN FRANCISCO DEL CANTO</v>
      </c>
      <c r="BH656" s="43" t="str">
        <f t="shared" si="475"/>
        <v>JUAN FRANCISCO DEL CANTO - MP NAHUEL</v>
      </c>
      <c r="BI656" s="43" t="e">
        <f>VLOOKUP(BG656,Equipos!$A$2:$B$105,2,0)</f>
        <v>#N/A</v>
      </c>
      <c r="BJ656" s="43" t="str">
        <f t="shared" si="476"/>
        <v>03:46:00</v>
      </c>
      <c r="BK656" s="43" t="e">
        <f>VLOOKUP(BG656,'Base Jinetes FEI'!$M$5:$N$341,2,0)</f>
        <v>#N/A</v>
      </c>
      <c r="BL656" s="43" t="e">
        <f>VLOOKUP(BG656,'Base Jinetes FEI'!$M$5:$O$341,3,0)</f>
        <v>#N/A</v>
      </c>
      <c r="BN656" s="43">
        <f t="shared" si="477"/>
        <v>1</v>
      </c>
      <c r="BO656" s="43">
        <v>656</v>
      </c>
    </row>
    <row r="657" spans="1:67" ht="14.4" customHeight="1" x14ac:dyDescent="0.3">
      <c r="A657" s="43" t="s">
        <v>7222</v>
      </c>
      <c r="B657" s="43" t="str">
        <f t="shared" ref="B657:E657" si="489">B656</f>
        <v>FEI</v>
      </c>
      <c r="C657" s="43">
        <f t="shared" si="489"/>
        <v>80</v>
      </c>
      <c r="D657" s="43">
        <f t="shared" si="489"/>
        <v>80</v>
      </c>
      <c r="E657" s="43" t="str">
        <f t="shared" si="489"/>
        <v>AD</v>
      </c>
      <c r="F657" s="287" t="s">
        <v>110</v>
      </c>
      <c r="G657" s="287" t="s">
        <v>95</v>
      </c>
      <c r="H657" s="287" t="s">
        <v>96</v>
      </c>
      <c r="I657" s="287" t="s">
        <v>96</v>
      </c>
      <c r="J657" s="287" t="s">
        <v>1089</v>
      </c>
      <c r="K657" s="287" t="s">
        <v>120</v>
      </c>
      <c r="L657" s="287" t="s">
        <v>121</v>
      </c>
      <c r="M657" s="287" t="s">
        <v>393</v>
      </c>
      <c r="N657" s="287" t="s">
        <v>394</v>
      </c>
      <c r="O657" s="287"/>
      <c r="P657" s="287" t="s">
        <v>96</v>
      </c>
      <c r="Q657" s="287"/>
      <c r="R657" s="287" t="s">
        <v>96</v>
      </c>
      <c r="S657" s="287" t="s">
        <v>97</v>
      </c>
      <c r="T657" s="287" t="s">
        <v>96</v>
      </c>
      <c r="U657" s="287" t="s">
        <v>3861</v>
      </c>
      <c r="V657" s="287" t="s">
        <v>6734</v>
      </c>
      <c r="W657" s="287"/>
      <c r="X657" s="287" t="s">
        <v>2307</v>
      </c>
      <c r="Y657" s="287" t="s">
        <v>5478</v>
      </c>
      <c r="Z657" s="287" t="s">
        <v>3592</v>
      </c>
      <c r="AA657" s="287"/>
      <c r="AB657" s="287" t="s">
        <v>6735</v>
      </c>
      <c r="AC657" s="287" t="s">
        <v>6110</v>
      </c>
      <c r="AD657" s="287" t="s">
        <v>6736</v>
      </c>
      <c r="AE657" s="287"/>
      <c r="AF657" s="287" t="s">
        <v>6737</v>
      </c>
      <c r="AG657" s="287"/>
      <c r="AH657" s="287"/>
      <c r="AI657" s="287"/>
      <c r="AJ657" s="287"/>
      <c r="AK657" s="287"/>
      <c r="AL657" s="287"/>
      <c r="AM657" s="287"/>
      <c r="AN657" s="287"/>
      <c r="AO657" s="287"/>
      <c r="AP657" s="287"/>
      <c r="AQ657" s="287"/>
      <c r="AR657" s="287"/>
      <c r="AS657" s="287"/>
      <c r="AT657" s="287"/>
      <c r="AU657" s="287"/>
      <c r="AV657" s="287"/>
      <c r="AW657" s="287"/>
      <c r="AX657" s="287">
        <v>19.5</v>
      </c>
      <c r="AY657" s="287">
        <v>14935</v>
      </c>
      <c r="AZ657" s="47">
        <f t="shared" si="468"/>
        <v>14935</v>
      </c>
      <c r="BA657" s="47" t="str">
        <f t="shared" si="469"/>
        <v>80 AD</v>
      </c>
      <c r="BB657" s="43">
        <f t="shared" si="487"/>
        <v>5</v>
      </c>
      <c r="BC657" s="43" t="str">
        <f t="shared" si="470"/>
        <v>04:08:55</v>
      </c>
      <c r="BD657" s="43">
        <f t="shared" si="471"/>
        <v>180</v>
      </c>
      <c r="BE657" s="48">
        <f t="shared" si="472"/>
        <v>-22.916666666666668</v>
      </c>
      <c r="BF657" s="49">
        <f t="shared" si="473"/>
        <v>237.08333333333334</v>
      </c>
      <c r="BG657" s="43" t="str">
        <f t="shared" si="474"/>
        <v>ANDRE ALVAREZ</v>
      </c>
      <c r="BH657" s="43" t="str">
        <f t="shared" si="475"/>
        <v>ANDRE ALVAREZ - HLS FLOR DE CACHA</v>
      </c>
      <c r="BI657" s="43" t="e">
        <f>VLOOKUP(BG657,Equipos!$A$2:$B$105,2,0)</f>
        <v>#N/A</v>
      </c>
      <c r="BJ657" s="43" t="str">
        <f t="shared" si="476"/>
        <v>03:46:00</v>
      </c>
      <c r="BK657" s="43" t="e">
        <f>VLOOKUP(BG657,'Base Jinetes FEI'!$M$5:$N$341,2,0)</f>
        <v>#N/A</v>
      </c>
      <c r="BL657" s="43" t="e">
        <f>VLOOKUP(BG657,'Base Jinetes FEI'!$M$5:$O$341,3,0)</f>
        <v>#N/A</v>
      </c>
      <c r="BN657" s="43">
        <f t="shared" si="477"/>
        <v>1</v>
      </c>
      <c r="BO657" s="43">
        <v>657</v>
      </c>
    </row>
    <row r="658" spans="1:67" ht="14.4" customHeight="1" x14ac:dyDescent="0.3">
      <c r="A658" s="43" t="s">
        <v>7222</v>
      </c>
      <c r="B658" s="43" t="str">
        <f t="shared" ref="B658:E658" si="490">B657</f>
        <v>FEI</v>
      </c>
      <c r="C658" s="43">
        <f t="shared" si="490"/>
        <v>80</v>
      </c>
      <c r="D658" s="43">
        <f t="shared" si="490"/>
        <v>80</v>
      </c>
      <c r="E658" s="43" t="str">
        <f t="shared" si="490"/>
        <v>AD</v>
      </c>
      <c r="F658" s="287" t="s">
        <v>117</v>
      </c>
      <c r="G658" s="287" t="s">
        <v>95</v>
      </c>
      <c r="H658" s="287" t="s">
        <v>96</v>
      </c>
      <c r="I658" s="287" t="s">
        <v>96</v>
      </c>
      <c r="J658" s="287" t="s">
        <v>6738</v>
      </c>
      <c r="K658" s="327" t="s">
        <v>3916</v>
      </c>
      <c r="L658" s="325" t="s">
        <v>3917</v>
      </c>
      <c r="M658" s="287" t="s">
        <v>6739</v>
      </c>
      <c r="N658" s="287" t="s">
        <v>6389</v>
      </c>
      <c r="O658" s="287"/>
      <c r="P658" s="287" t="s">
        <v>96</v>
      </c>
      <c r="Q658" s="287"/>
      <c r="R658" s="287" t="s">
        <v>96</v>
      </c>
      <c r="S658" s="287" t="s">
        <v>97</v>
      </c>
      <c r="T658" s="287" t="s">
        <v>96</v>
      </c>
      <c r="U658" s="287" t="s">
        <v>6740</v>
      </c>
      <c r="V658" s="287" t="s">
        <v>6741</v>
      </c>
      <c r="W658" s="287"/>
      <c r="X658" s="287" t="s">
        <v>3475</v>
      </c>
      <c r="Y658" s="287" t="s">
        <v>4724</v>
      </c>
      <c r="Z658" s="287" t="s">
        <v>6742</v>
      </c>
      <c r="AA658" s="287"/>
      <c r="AB658" s="287" t="s">
        <v>1299</v>
      </c>
      <c r="AC658" s="287" t="s">
        <v>5396</v>
      </c>
      <c r="AD658" s="287" t="s">
        <v>6743</v>
      </c>
      <c r="AE658" s="287"/>
      <c r="AF658" s="287" t="s">
        <v>6744</v>
      </c>
      <c r="AG658" s="287"/>
      <c r="AH658" s="287"/>
      <c r="AI658" s="287"/>
      <c r="AJ658" s="287"/>
      <c r="AK658" s="287"/>
      <c r="AL658" s="287"/>
      <c r="AM658" s="287"/>
      <c r="AN658" s="287"/>
      <c r="AO658" s="287"/>
      <c r="AP658" s="287"/>
      <c r="AQ658" s="287"/>
      <c r="AR658" s="287"/>
      <c r="AS658" s="287"/>
      <c r="AT658" s="287"/>
      <c r="AU658" s="287"/>
      <c r="AV658" s="287"/>
      <c r="AW658" s="287"/>
      <c r="AX658" s="287">
        <v>18.21</v>
      </c>
      <c r="AY658" s="287">
        <v>15990</v>
      </c>
      <c r="AZ658" s="47">
        <f t="shared" si="468"/>
        <v>15990</v>
      </c>
      <c r="BA658" s="47" t="str">
        <f t="shared" si="469"/>
        <v>80 AD</v>
      </c>
      <c r="BB658" s="43">
        <f t="shared" si="487"/>
        <v>6</v>
      </c>
      <c r="BC658" s="43" t="str">
        <f t="shared" si="470"/>
        <v>04:26:30</v>
      </c>
      <c r="BD658" s="43">
        <f t="shared" si="471"/>
        <v>175</v>
      </c>
      <c r="BE658" s="48">
        <f t="shared" si="472"/>
        <v>-40.5</v>
      </c>
      <c r="BF658" s="49">
        <f t="shared" si="473"/>
        <v>214.5</v>
      </c>
      <c r="BG658" s="43" t="str">
        <f t="shared" si="474"/>
        <v>CAMILA  HERRERA</v>
      </c>
      <c r="BH658" s="43" t="str">
        <f t="shared" si="475"/>
        <v>CAMILA  HERRERA - KIO</v>
      </c>
      <c r="BI658" s="43" t="e">
        <f>VLOOKUP(BG658,Equipos!$A$2:$B$105,2,0)</f>
        <v>#N/A</v>
      </c>
      <c r="BJ658" s="43" t="str">
        <f t="shared" si="476"/>
        <v>03:46:00</v>
      </c>
      <c r="BK658" s="43" t="e">
        <f>VLOOKUP(BG658,'Base Jinetes FEI'!$M$5:$N$341,2,0)</f>
        <v>#N/A</v>
      </c>
      <c r="BL658" s="43" t="e">
        <f>VLOOKUP(BG658,'Base Jinetes FEI'!$M$5:$O$341,3,0)</f>
        <v>#N/A</v>
      </c>
      <c r="BN658" s="43">
        <f t="shared" si="477"/>
        <v>1</v>
      </c>
      <c r="BO658" s="43">
        <v>658</v>
      </c>
    </row>
    <row r="659" spans="1:67" ht="14.4" customHeight="1" x14ac:dyDescent="0.3">
      <c r="A659" s="43" t="s">
        <v>7222</v>
      </c>
      <c r="B659" s="43" t="str">
        <f t="shared" ref="B659:E659" si="491">B658</f>
        <v>FEI</v>
      </c>
      <c r="C659" s="43">
        <f t="shared" si="491"/>
        <v>80</v>
      </c>
      <c r="D659" s="43">
        <f t="shared" si="491"/>
        <v>80</v>
      </c>
      <c r="E659" s="43" t="str">
        <f t="shared" si="491"/>
        <v>AD</v>
      </c>
      <c r="F659" s="287" t="s">
        <v>122</v>
      </c>
      <c r="G659" s="287" t="s">
        <v>95</v>
      </c>
      <c r="H659" s="287" t="s">
        <v>96</v>
      </c>
      <c r="I659" s="287" t="s">
        <v>96</v>
      </c>
      <c r="J659" s="287" t="s">
        <v>6120</v>
      </c>
      <c r="K659" s="287" t="s">
        <v>6121</v>
      </c>
      <c r="L659" s="287" t="s">
        <v>6122</v>
      </c>
      <c r="M659" s="287" t="s">
        <v>6745</v>
      </c>
      <c r="N659" s="287" t="s">
        <v>5467</v>
      </c>
      <c r="O659" s="287"/>
      <c r="P659" s="287" t="s">
        <v>96</v>
      </c>
      <c r="Q659" s="287"/>
      <c r="R659" s="287" t="s">
        <v>96</v>
      </c>
      <c r="S659" s="287" t="s">
        <v>97</v>
      </c>
      <c r="T659" s="287" t="s">
        <v>96</v>
      </c>
      <c r="U659" s="287" t="s">
        <v>561</v>
      </c>
      <c r="V659" s="287" t="s">
        <v>6746</v>
      </c>
      <c r="W659" s="287"/>
      <c r="X659" s="287" t="s">
        <v>3404</v>
      </c>
      <c r="Y659" s="287" t="s">
        <v>169</v>
      </c>
      <c r="Z659" s="287" t="s">
        <v>6747</v>
      </c>
      <c r="AA659" s="287"/>
      <c r="AB659" s="287" t="s">
        <v>3383</v>
      </c>
      <c r="AC659" s="287" t="s">
        <v>982</v>
      </c>
      <c r="AD659" s="287" t="s">
        <v>3440</v>
      </c>
      <c r="AE659" s="287"/>
      <c r="AF659" s="287" t="s">
        <v>6698</v>
      </c>
      <c r="AG659" s="287"/>
      <c r="AH659" s="287"/>
      <c r="AI659" s="287"/>
      <c r="AJ659" s="287"/>
      <c r="AK659" s="287"/>
      <c r="AL659" s="287"/>
      <c r="AM659" s="287"/>
      <c r="AN659" s="287"/>
      <c r="AO659" s="287"/>
      <c r="AP659" s="287"/>
      <c r="AQ659" s="287"/>
      <c r="AR659" s="287"/>
      <c r="AS659" s="287"/>
      <c r="AT659" s="287"/>
      <c r="AU659" s="287"/>
      <c r="AV659" s="287"/>
      <c r="AW659" s="287"/>
      <c r="AX659" s="287">
        <v>16.760000000000002</v>
      </c>
      <c r="AY659" s="287">
        <v>17373</v>
      </c>
      <c r="AZ659" s="47">
        <f t="shared" si="468"/>
        <v>17373</v>
      </c>
      <c r="BA659" s="47" t="str">
        <f t="shared" si="469"/>
        <v>80 AD</v>
      </c>
      <c r="BB659" s="43">
        <f t="shared" si="487"/>
        <v>9</v>
      </c>
      <c r="BC659" s="43" t="str">
        <f t="shared" si="470"/>
        <v>04:49:33</v>
      </c>
      <c r="BD659" s="43">
        <f t="shared" si="471"/>
        <v>160</v>
      </c>
      <c r="BE659" s="48">
        <f t="shared" si="472"/>
        <v>-63.55</v>
      </c>
      <c r="BF659" s="49">
        <f t="shared" si="473"/>
        <v>176.45</v>
      </c>
      <c r="BG659" s="43" t="str">
        <f t="shared" si="474"/>
        <v>LUIS ANDRES ARTIGAS ESPINOZA</v>
      </c>
      <c r="BH659" s="43" t="str">
        <f t="shared" si="475"/>
        <v>LUIS ANDRES ARTIGAS ESPINOZA - OLAF</v>
      </c>
      <c r="BI659" s="43" t="e">
        <f>VLOOKUP(BG659,Equipos!$A$2:$B$105,2,0)</f>
        <v>#N/A</v>
      </c>
      <c r="BJ659" s="43" t="str">
        <f t="shared" si="476"/>
        <v>03:46:00</v>
      </c>
      <c r="BK659" s="43" t="e">
        <f>VLOOKUP(BG659,'Base Jinetes FEI'!$M$5:$N$341,2,0)</f>
        <v>#N/A</v>
      </c>
      <c r="BL659" s="43" t="e">
        <f>VLOOKUP(BG659,'Base Jinetes FEI'!$M$5:$O$341,3,0)</f>
        <v>#N/A</v>
      </c>
      <c r="BN659" s="43">
        <f t="shared" si="477"/>
        <v>1</v>
      </c>
      <c r="BO659" s="43">
        <v>659</v>
      </c>
    </row>
    <row r="660" spans="1:67" ht="14.4" customHeight="1" x14ac:dyDescent="0.3">
      <c r="A660" s="43" t="s">
        <v>7222</v>
      </c>
      <c r="B660" s="43" t="str">
        <f t="shared" ref="B660:E660" si="492">B659</f>
        <v>FEI</v>
      </c>
      <c r="C660" s="43">
        <f t="shared" si="492"/>
        <v>80</v>
      </c>
      <c r="D660" s="43">
        <f t="shared" si="492"/>
        <v>80</v>
      </c>
      <c r="E660" s="43" t="str">
        <f t="shared" si="492"/>
        <v>AD</v>
      </c>
      <c r="F660" s="287" t="s">
        <v>123</v>
      </c>
      <c r="G660" s="287" t="s">
        <v>95</v>
      </c>
      <c r="H660" s="287" t="s">
        <v>96</v>
      </c>
      <c r="I660" s="287" t="s">
        <v>96</v>
      </c>
      <c r="J660" s="287" t="s">
        <v>6748</v>
      </c>
      <c r="K660" s="326" t="s">
        <v>455</v>
      </c>
      <c r="L660" s="326" t="s">
        <v>6139</v>
      </c>
      <c r="M660" s="287" t="s">
        <v>6140</v>
      </c>
      <c r="N660" s="287" t="s">
        <v>6141</v>
      </c>
      <c r="O660" s="287"/>
      <c r="P660" s="287" t="s">
        <v>96</v>
      </c>
      <c r="Q660" s="287"/>
      <c r="R660" s="287" t="s">
        <v>96</v>
      </c>
      <c r="S660" s="287" t="s">
        <v>97</v>
      </c>
      <c r="T660" s="287" t="s">
        <v>96</v>
      </c>
      <c r="U660" s="287" t="s">
        <v>4838</v>
      </c>
      <c r="V660" s="287" t="s">
        <v>2223</v>
      </c>
      <c r="W660" s="287"/>
      <c r="X660" s="287" t="s">
        <v>3338</v>
      </c>
      <c r="Y660" s="287" t="s">
        <v>1268</v>
      </c>
      <c r="Z660" s="287" t="s">
        <v>2620</v>
      </c>
      <c r="AA660" s="287"/>
      <c r="AB660" s="287" t="s">
        <v>6749</v>
      </c>
      <c r="AC660" s="287" t="s">
        <v>6750</v>
      </c>
      <c r="AD660" s="287" t="s">
        <v>6751</v>
      </c>
      <c r="AE660" s="287"/>
      <c r="AF660" s="287" t="s">
        <v>2416</v>
      </c>
      <c r="AG660" s="287"/>
      <c r="AH660" s="287"/>
      <c r="AI660" s="287"/>
      <c r="AJ660" s="287"/>
      <c r="AK660" s="287"/>
      <c r="AL660" s="287"/>
      <c r="AM660" s="287"/>
      <c r="AN660" s="287"/>
      <c r="AO660" s="287"/>
      <c r="AP660" s="287"/>
      <c r="AQ660" s="287"/>
      <c r="AR660" s="287"/>
      <c r="AS660" s="287"/>
      <c r="AT660" s="287"/>
      <c r="AU660" s="287"/>
      <c r="AV660" s="287"/>
      <c r="AW660" s="287"/>
      <c r="AX660" s="287">
        <v>16.52</v>
      </c>
      <c r="AY660" s="287">
        <v>17629</v>
      </c>
      <c r="AZ660" s="47">
        <f t="shared" si="468"/>
        <v>17629</v>
      </c>
      <c r="BA660" s="47" t="str">
        <f t="shared" si="469"/>
        <v>80 AD</v>
      </c>
      <c r="BB660" s="43">
        <f t="shared" si="487"/>
        <v>10</v>
      </c>
      <c r="BC660" s="43" t="str">
        <f t="shared" si="470"/>
        <v>04:53:49</v>
      </c>
      <c r="BD660" s="43">
        <f t="shared" si="471"/>
        <v>155</v>
      </c>
      <c r="BE660" s="48">
        <f t="shared" si="472"/>
        <v>-67.816666666666663</v>
      </c>
      <c r="BF660" s="49">
        <f t="shared" si="473"/>
        <v>167.18333333333334</v>
      </c>
      <c r="BG660" s="43" t="str">
        <f t="shared" si="474"/>
        <v>VICTOR KEHR</v>
      </c>
      <c r="BH660" s="43" t="str">
        <f t="shared" si="475"/>
        <v>VICTOR KEHR - SI QUEEN</v>
      </c>
      <c r="BI660" s="43" t="str">
        <f>VLOOKUP(BG660,Equipos!$A$2:$B$105,2,0)</f>
        <v>EL MOLINO B</v>
      </c>
      <c r="BJ660" s="43" t="str">
        <f t="shared" si="476"/>
        <v>03:46:00</v>
      </c>
      <c r="BK660" s="43" t="e">
        <f>VLOOKUP(BG660,'Base Jinetes FEI'!$M$5:$N$341,2,0)</f>
        <v>#N/A</v>
      </c>
      <c r="BL660" s="43" t="e">
        <f>VLOOKUP(BG660,'Base Jinetes FEI'!$M$5:$O$341,3,0)</f>
        <v>#N/A</v>
      </c>
      <c r="BN660" s="43">
        <f t="shared" si="477"/>
        <v>1</v>
      </c>
      <c r="BO660" s="43">
        <v>660</v>
      </c>
    </row>
    <row r="661" spans="1:67" ht="14.4" customHeight="1" x14ac:dyDescent="0.3">
      <c r="A661" s="43" t="s">
        <v>7222</v>
      </c>
      <c r="B661" s="43" t="str">
        <f t="shared" ref="B661:E661" si="493">B660</f>
        <v>FEI</v>
      </c>
      <c r="C661" s="43">
        <f t="shared" si="493"/>
        <v>80</v>
      </c>
      <c r="D661" s="43">
        <f t="shared" si="493"/>
        <v>80</v>
      </c>
      <c r="E661" s="43" t="str">
        <f t="shared" si="493"/>
        <v>AD</v>
      </c>
      <c r="F661" s="287" t="s">
        <v>94</v>
      </c>
      <c r="G661" s="287" t="s">
        <v>95</v>
      </c>
      <c r="H661" s="287" t="s">
        <v>96</v>
      </c>
      <c r="I661" s="287" t="s">
        <v>96</v>
      </c>
      <c r="J661" s="287" t="s">
        <v>3898</v>
      </c>
      <c r="K661" s="287" t="s">
        <v>3899</v>
      </c>
      <c r="L661" s="287" t="s">
        <v>3900</v>
      </c>
      <c r="M661" s="287" t="s">
        <v>6145</v>
      </c>
      <c r="N661" s="287" t="s">
        <v>6146</v>
      </c>
      <c r="O661" s="287"/>
      <c r="P661" s="287" t="s">
        <v>96</v>
      </c>
      <c r="Q661" s="287"/>
      <c r="R661" s="287" t="s">
        <v>96</v>
      </c>
      <c r="S661" s="287" t="s">
        <v>97</v>
      </c>
      <c r="T661" s="287" t="s">
        <v>96</v>
      </c>
      <c r="U661" s="287" t="s">
        <v>758</v>
      </c>
      <c r="V661" s="287" t="s">
        <v>6752</v>
      </c>
      <c r="W661" s="287"/>
      <c r="X661" s="287" t="s">
        <v>1441</v>
      </c>
      <c r="Y661" s="287" t="s">
        <v>1242</v>
      </c>
      <c r="Z661" s="287" t="s">
        <v>6753</v>
      </c>
      <c r="AA661" s="287"/>
      <c r="AB661" s="287" t="s">
        <v>1263</v>
      </c>
      <c r="AC661" s="287" t="s">
        <v>1034</v>
      </c>
      <c r="AD661" s="287" t="s">
        <v>6754</v>
      </c>
      <c r="AE661" s="287"/>
      <c r="AF661" s="287" t="s">
        <v>2370</v>
      </c>
      <c r="AG661" s="287"/>
      <c r="AH661" s="287"/>
      <c r="AI661" s="287"/>
      <c r="AJ661" s="287"/>
      <c r="AK661" s="287"/>
      <c r="AL661" s="287"/>
      <c r="AM661" s="287"/>
      <c r="AN661" s="287"/>
      <c r="AO661" s="287"/>
      <c r="AP661" s="287"/>
      <c r="AQ661" s="287"/>
      <c r="AR661" s="287"/>
      <c r="AS661" s="287"/>
      <c r="AT661" s="287"/>
      <c r="AU661" s="287"/>
      <c r="AV661" s="287"/>
      <c r="AW661" s="287"/>
      <c r="AX661" s="287">
        <v>16.45</v>
      </c>
      <c r="AY661" s="287">
        <v>17707</v>
      </c>
      <c r="AZ661" s="47">
        <f t="shared" si="468"/>
        <v>17707</v>
      </c>
      <c r="BA661" s="47" t="str">
        <f t="shared" si="469"/>
        <v>80 AD</v>
      </c>
      <c r="BB661" s="43">
        <f t="shared" si="487"/>
        <v>11</v>
      </c>
      <c r="BC661" s="43" t="str">
        <f t="shared" si="470"/>
        <v>04:55:07</v>
      </c>
      <c r="BD661" s="43">
        <f t="shared" si="471"/>
        <v>150</v>
      </c>
      <c r="BE661" s="48">
        <f t="shared" si="472"/>
        <v>-69.116666666666674</v>
      </c>
      <c r="BF661" s="49">
        <f t="shared" si="473"/>
        <v>160.88333333333333</v>
      </c>
      <c r="BG661" s="43" t="str">
        <f t="shared" si="474"/>
        <v>JUAN EDUARDO COX VIAL</v>
      </c>
      <c r="BH661" s="43" t="str">
        <f t="shared" si="475"/>
        <v>JUAN EDUARDO COX VIAL - PASCUAL</v>
      </c>
      <c r="BI661" s="43" t="e">
        <f>VLOOKUP(BG661,Equipos!$A$2:$B$105,2,0)</f>
        <v>#N/A</v>
      </c>
      <c r="BJ661" s="43" t="str">
        <f t="shared" si="476"/>
        <v>03:46:00</v>
      </c>
      <c r="BK661" s="43" t="e">
        <f>VLOOKUP(BG661,'Base Jinetes FEI'!$M$5:$N$341,2,0)</f>
        <v>#N/A</v>
      </c>
      <c r="BL661" s="43" t="e">
        <f>VLOOKUP(BG661,'Base Jinetes FEI'!$M$5:$O$341,3,0)</f>
        <v>#N/A</v>
      </c>
      <c r="BN661" s="43">
        <f t="shared" si="477"/>
        <v>1</v>
      </c>
      <c r="BO661" s="43">
        <v>661</v>
      </c>
    </row>
    <row r="662" spans="1:67" ht="14.4" customHeight="1" x14ac:dyDescent="0.3">
      <c r="A662" s="43" t="s">
        <v>7222</v>
      </c>
      <c r="B662" s="43" t="str">
        <f t="shared" ref="B662:E662" si="494">B661</f>
        <v>FEI</v>
      </c>
      <c r="C662" s="43">
        <f t="shared" si="494"/>
        <v>80</v>
      </c>
      <c r="D662" s="43">
        <f t="shared" si="494"/>
        <v>80</v>
      </c>
      <c r="E662" s="43" t="str">
        <f t="shared" si="494"/>
        <v>AD</v>
      </c>
      <c r="F662" s="287" t="s">
        <v>125</v>
      </c>
      <c r="G662" s="287" t="s">
        <v>105</v>
      </c>
      <c r="H662" s="287" t="s">
        <v>96</v>
      </c>
      <c r="I662" s="287" t="s">
        <v>96</v>
      </c>
      <c r="J662" s="287" t="s">
        <v>6755</v>
      </c>
      <c r="K662" s="287" t="s">
        <v>328</v>
      </c>
      <c r="L662" s="287" t="s">
        <v>1036</v>
      </c>
      <c r="M662" s="287" t="s">
        <v>6756</v>
      </c>
      <c r="N662" s="287" t="s">
        <v>746</v>
      </c>
      <c r="O662" s="287"/>
      <c r="P662" s="287" t="s">
        <v>96</v>
      </c>
      <c r="Q662" s="287"/>
      <c r="R662" s="287" t="s">
        <v>96</v>
      </c>
      <c r="S662" s="287" t="s">
        <v>97</v>
      </c>
      <c r="T662" s="287" t="s">
        <v>96</v>
      </c>
      <c r="U662" s="287" t="s">
        <v>3529</v>
      </c>
      <c r="V662" s="287" t="s">
        <v>6714</v>
      </c>
      <c r="W662" s="287"/>
      <c r="X662" s="287" t="s">
        <v>3364</v>
      </c>
      <c r="Y662" s="287" t="s">
        <v>2850</v>
      </c>
      <c r="Z662" s="287" t="s">
        <v>6757</v>
      </c>
      <c r="AA662" s="287"/>
      <c r="AB662" s="287" t="s">
        <v>1544</v>
      </c>
      <c r="AC662" s="287" t="s">
        <v>6758</v>
      </c>
      <c r="AD662" s="287" t="s">
        <v>6759</v>
      </c>
      <c r="AE662" s="287" t="s">
        <v>266</v>
      </c>
      <c r="AF662" s="287" t="s">
        <v>6760</v>
      </c>
      <c r="AG662" s="287"/>
      <c r="AH662" s="287"/>
      <c r="AI662" s="287"/>
      <c r="AJ662" s="287"/>
      <c r="AK662" s="287"/>
      <c r="AL662" s="287"/>
      <c r="AM662" s="287"/>
      <c r="AN662" s="287"/>
      <c r="AO662" s="287"/>
      <c r="AP662" s="287"/>
      <c r="AQ662" s="287"/>
      <c r="AR662" s="287"/>
      <c r="AS662" s="287"/>
      <c r="AT662" s="287"/>
      <c r="AU662" s="287"/>
      <c r="AV662" s="287"/>
      <c r="AW662" s="287"/>
      <c r="AX662" s="287">
        <v>20.29</v>
      </c>
      <c r="AY662" s="287">
        <v>14355</v>
      </c>
      <c r="AZ662" s="47" t="str">
        <f t="shared" si="468"/>
        <v>NA</v>
      </c>
      <c r="BA662" s="47" t="str">
        <f t="shared" si="469"/>
        <v>80 AD</v>
      </c>
      <c r="BB662" s="43" t="str">
        <f t="shared" si="487"/>
        <v>NA</v>
      </c>
      <c r="BC662" s="43" t="str">
        <f t="shared" si="470"/>
        <v>NA</v>
      </c>
      <c r="BD662" s="43">
        <f t="shared" si="471"/>
        <v>0</v>
      </c>
      <c r="BE662" s="48" t="e">
        <f t="shared" si="472"/>
        <v>#VALUE!</v>
      </c>
      <c r="BF662" s="49">
        <f t="shared" si="473"/>
        <v>0</v>
      </c>
      <c r="BG662" s="43" t="str">
        <f t="shared" si="474"/>
        <v>JORGE ARTURO ESPARZA</v>
      </c>
      <c r="BH662" s="43" t="str">
        <f t="shared" si="475"/>
        <v>JORGE ARTURO ESPARZA - HF CAIRO</v>
      </c>
      <c r="BI662" s="43" t="e">
        <f>VLOOKUP(BG662,Equipos!$A$2:$B$105,2,0)</f>
        <v>#N/A</v>
      </c>
      <c r="BJ662" s="43" t="str">
        <f t="shared" si="476"/>
        <v>03:46:00</v>
      </c>
      <c r="BK662" s="43" t="e">
        <f>VLOOKUP(BG662,'Base Jinetes FEI'!$M$5:$N$341,2,0)</f>
        <v>#N/A</v>
      </c>
      <c r="BL662" s="43" t="e">
        <f>VLOOKUP(BG662,'Base Jinetes FEI'!$M$5:$O$341,3,0)</f>
        <v>#N/A</v>
      </c>
      <c r="BN662" s="43">
        <f t="shared" si="477"/>
        <v>0</v>
      </c>
      <c r="BO662" s="43">
        <v>662</v>
      </c>
    </row>
    <row r="663" spans="1:67" ht="14.4" customHeight="1" x14ac:dyDescent="0.3">
      <c r="A663" s="43" t="s">
        <v>7222</v>
      </c>
      <c r="B663" s="43" t="str">
        <f t="shared" ref="B663:E663" si="495">B662</f>
        <v>FEI</v>
      </c>
      <c r="C663" s="43">
        <f t="shared" si="495"/>
        <v>80</v>
      </c>
      <c r="D663" s="43">
        <f t="shared" si="495"/>
        <v>80</v>
      </c>
      <c r="E663" s="43" t="str">
        <f t="shared" si="495"/>
        <v>AD</v>
      </c>
      <c r="F663" s="287" t="s">
        <v>128</v>
      </c>
      <c r="G663" s="287" t="s">
        <v>105</v>
      </c>
      <c r="H663" s="287" t="s">
        <v>96</v>
      </c>
      <c r="I663" s="287" t="s">
        <v>96</v>
      </c>
      <c r="J663" s="287" t="s">
        <v>2303</v>
      </c>
      <c r="K663" s="287" t="s">
        <v>6761</v>
      </c>
      <c r="L663" s="287" t="s">
        <v>902</v>
      </c>
      <c r="M663" s="287" t="s">
        <v>1378</v>
      </c>
      <c r="N663" s="287" t="s">
        <v>1379</v>
      </c>
      <c r="O663" s="287"/>
      <c r="P663" s="287" t="s">
        <v>96</v>
      </c>
      <c r="Q663" s="287"/>
      <c r="R663" s="287" t="s">
        <v>96</v>
      </c>
      <c r="S663" s="287" t="s">
        <v>97</v>
      </c>
      <c r="T663" s="287" t="s">
        <v>96</v>
      </c>
      <c r="U663" s="287" t="s">
        <v>805</v>
      </c>
      <c r="V663" s="287" t="s">
        <v>3626</v>
      </c>
      <c r="W663" s="287"/>
      <c r="X663" s="287" t="s">
        <v>1428</v>
      </c>
      <c r="Y663" s="287" t="s">
        <v>6762</v>
      </c>
      <c r="Z663" s="287" t="s">
        <v>6763</v>
      </c>
      <c r="AA663" s="287"/>
      <c r="AB663" s="287" t="s">
        <v>1288</v>
      </c>
      <c r="AC663" s="287" t="s">
        <v>96</v>
      </c>
      <c r="AD663" s="287" t="s">
        <v>96</v>
      </c>
      <c r="AE663" s="287" t="s">
        <v>163</v>
      </c>
      <c r="AF663" s="287" t="s">
        <v>96</v>
      </c>
      <c r="AG663" s="287"/>
      <c r="AH663" s="287"/>
      <c r="AI663" s="287"/>
      <c r="AJ663" s="287"/>
      <c r="AK663" s="287"/>
      <c r="AL663" s="287"/>
      <c r="AM663" s="287"/>
      <c r="AN663" s="287"/>
      <c r="AO663" s="287"/>
      <c r="AP663" s="287"/>
      <c r="AQ663" s="287"/>
      <c r="AR663" s="287"/>
      <c r="AS663" s="287"/>
      <c r="AT663" s="287"/>
      <c r="AU663" s="287"/>
      <c r="AV663" s="287"/>
      <c r="AW663" s="287"/>
      <c r="AX663" s="287">
        <v>21.06</v>
      </c>
      <c r="AY663" s="287">
        <v>10460</v>
      </c>
      <c r="AZ663" s="47" t="str">
        <f t="shared" si="468"/>
        <v>NA</v>
      </c>
      <c r="BA663" s="47" t="str">
        <f t="shared" si="469"/>
        <v>80 AD</v>
      </c>
      <c r="BB663" s="43" t="str">
        <f t="shared" si="487"/>
        <v>NA</v>
      </c>
      <c r="BC663" s="43" t="str">
        <f t="shared" si="470"/>
        <v>NA</v>
      </c>
      <c r="BD663" s="43">
        <f t="shared" si="471"/>
        <v>0</v>
      </c>
      <c r="BE663" s="48" t="e">
        <f t="shared" si="472"/>
        <v>#VALUE!</v>
      </c>
      <c r="BF663" s="49">
        <f t="shared" si="473"/>
        <v>0</v>
      </c>
      <c r="BG663" s="43" t="str">
        <f t="shared" si="474"/>
        <v>ERNESTO  DE LA FUENTE FUENZALIDA</v>
      </c>
      <c r="BH663" s="43" t="str">
        <f t="shared" si="475"/>
        <v>ERNESTO  DE LA FUENTE FUENZALIDA - AL AZAN</v>
      </c>
      <c r="BI663" s="43" t="e">
        <f>VLOOKUP(BG663,Equipos!$A$2:$B$105,2,0)</f>
        <v>#N/A</v>
      </c>
      <c r="BJ663" s="43" t="str">
        <f t="shared" si="476"/>
        <v>03:46:00</v>
      </c>
      <c r="BK663" s="43" t="e">
        <f>VLOOKUP(BG663,'Base Jinetes FEI'!$M$5:$N$341,2,0)</f>
        <v>#N/A</v>
      </c>
      <c r="BL663" s="43" t="e">
        <f>VLOOKUP(BG663,'Base Jinetes FEI'!$M$5:$O$341,3,0)</f>
        <v>#N/A</v>
      </c>
      <c r="BN663" s="43">
        <f t="shared" si="477"/>
        <v>0</v>
      </c>
      <c r="BO663" s="43">
        <v>663</v>
      </c>
    </row>
    <row r="664" spans="1:67" ht="14.4" customHeight="1" x14ac:dyDescent="0.3">
      <c r="A664" s="43" t="s">
        <v>7222</v>
      </c>
      <c r="B664" s="43" t="str">
        <f t="shared" ref="B664:D664" si="496">B663</f>
        <v>FEI</v>
      </c>
      <c r="C664" s="43">
        <f t="shared" si="496"/>
        <v>80</v>
      </c>
      <c r="D664" s="43">
        <f t="shared" si="496"/>
        <v>80</v>
      </c>
      <c r="E664" s="43" t="s">
        <v>52</v>
      </c>
      <c r="F664" s="288" t="s">
        <v>106</v>
      </c>
      <c r="G664" s="288" t="s">
        <v>95</v>
      </c>
      <c r="H664" s="288" t="s">
        <v>96</v>
      </c>
      <c r="I664" s="288" t="s">
        <v>96</v>
      </c>
      <c r="J664" s="288" t="s">
        <v>2461</v>
      </c>
      <c r="K664" s="288" t="s">
        <v>886</v>
      </c>
      <c r="L664" s="288" t="s">
        <v>887</v>
      </c>
      <c r="M664" s="288" t="s">
        <v>399</v>
      </c>
      <c r="N664" s="288" t="s">
        <v>400</v>
      </c>
      <c r="O664" s="288"/>
      <c r="P664" s="288" t="s">
        <v>96</v>
      </c>
      <c r="Q664" s="288"/>
      <c r="R664" s="288" t="s">
        <v>96</v>
      </c>
      <c r="S664" s="288" t="s">
        <v>97</v>
      </c>
      <c r="T664" s="288" t="s">
        <v>96</v>
      </c>
      <c r="U664" s="288" t="s">
        <v>520</v>
      </c>
      <c r="V664" s="288" t="s">
        <v>4587</v>
      </c>
      <c r="W664" s="288"/>
      <c r="X664" s="288" t="s">
        <v>1354</v>
      </c>
      <c r="Y664" s="288" t="s">
        <v>1018</v>
      </c>
      <c r="Z664" s="288" t="s">
        <v>6195</v>
      </c>
      <c r="AA664" s="288"/>
      <c r="AB664" s="288" t="s">
        <v>6764</v>
      </c>
      <c r="AC664" s="288" t="s">
        <v>758</v>
      </c>
      <c r="AD664" s="288" t="s">
        <v>6765</v>
      </c>
      <c r="AE664" s="288"/>
      <c r="AF664" s="288" t="s">
        <v>6766</v>
      </c>
      <c r="AG664" s="288"/>
      <c r="AH664" s="288"/>
      <c r="AI664" s="288"/>
      <c r="AJ664" s="288"/>
      <c r="AK664" s="288"/>
      <c r="AL664" s="288"/>
      <c r="AM664" s="288"/>
      <c r="AN664" s="288"/>
      <c r="AO664" s="288"/>
      <c r="AP664" s="288"/>
      <c r="AQ664" s="288"/>
      <c r="AR664" s="288"/>
      <c r="AS664" s="288"/>
      <c r="AT664" s="288"/>
      <c r="AU664" s="288"/>
      <c r="AV664" s="288"/>
      <c r="AW664" s="288"/>
      <c r="AX664" s="288">
        <v>16.079999999999998</v>
      </c>
      <c r="AY664" s="288">
        <v>18109</v>
      </c>
      <c r="AZ664" s="47">
        <f t="shared" si="468"/>
        <v>18109</v>
      </c>
      <c r="BA664" s="47" t="str">
        <f t="shared" si="469"/>
        <v>80 YR</v>
      </c>
      <c r="BB664" s="43">
        <f t="shared" si="487"/>
        <v>15</v>
      </c>
      <c r="BC664" s="43" t="str">
        <f t="shared" si="470"/>
        <v>05:01:49</v>
      </c>
      <c r="BD664" s="43">
        <f t="shared" si="471"/>
        <v>130</v>
      </c>
      <c r="BE664" s="48">
        <f t="shared" si="472"/>
        <v>-75.816666666666663</v>
      </c>
      <c r="BF664" s="49">
        <f t="shared" si="473"/>
        <v>134.18333333333334</v>
      </c>
      <c r="BG664" s="43" t="str">
        <f t="shared" si="474"/>
        <v>PAULINO RIOS MORAGA</v>
      </c>
      <c r="BH664" s="43" t="str">
        <f t="shared" si="475"/>
        <v>PAULINO RIOS MORAGA - ZORRITO</v>
      </c>
      <c r="BI664" s="43" t="e">
        <f>VLOOKUP(BG664,Equipos!$A$2:$B$105,2,0)</f>
        <v>#N/A</v>
      </c>
      <c r="BJ664" s="43" t="str">
        <f t="shared" si="476"/>
        <v>03:46:00</v>
      </c>
      <c r="BK664" s="43" t="e">
        <f>VLOOKUP(BG664,'Base Jinetes FEI'!$M$5:$N$341,2,0)</f>
        <v>#N/A</v>
      </c>
      <c r="BL664" s="43" t="e">
        <f>VLOOKUP(BG664,'Base Jinetes FEI'!$M$5:$O$341,3,0)</f>
        <v>#N/A</v>
      </c>
      <c r="BN664" s="43">
        <f t="shared" si="477"/>
        <v>1</v>
      </c>
      <c r="BO664" s="43">
        <v>664</v>
      </c>
    </row>
    <row r="665" spans="1:67" ht="14.4" customHeight="1" x14ac:dyDescent="0.3">
      <c r="A665" s="43" t="s">
        <v>7222</v>
      </c>
      <c r="B665" s="43" t="str">
        <f t="shared" ref="B665:E665" si="497">B664</f>
        <v>FEI</v>
      </c>
      <c r="C665" s="43">
        <f t="shared" si="497"/>
        <v>80</v>
      </c>
      <c r="D665" s="43">
        <f t="shared" si="497"/>
        <v>80</v>
      </c>
      <c r="E665" s="43" t="str">
        <f t="shared" si="497"/>
        <v>YR</v>
      </c>
      <c r="F665" s="288" t="s">
        <v>107</v>
      </c>
      <c r="G665" s="288" t="s">
        <v>95</v>
      </c>
      <c r="H665" s="288" t="s">
        <v>96</v>
      </c>
      <c r="I665" s="288" t="s">
        <v>96</v>
      </c>
      <c r="J665" s="288" t="s">
        <v>1530</v>
      </c>
      <c r="K665" s="288" t="s">
        <v>427</v>
      </c>
      <c r="L665" s="288" t="s">
        <v>428</v>
      </c>
      <c r="M665" s="288" t="s">
        <v>404</v>
      </c>
      <c r="N665" s="288" t="s">
        <v>405</v>
      </c>
      <c r="O665" s="288"/>
      <c r="P665" s="288" t="s">
        <v>96</v>
      </c>
      <c r="Q665" s="288"/>
      <c r="R665" s="288" t="s">
        <v>96</v>
      </c>
      <c r="S665" s="288" t="s">
        <v>97</v>
      </c>
      <c r="T665" s="288" t="s">
        <v>96</v>
      </c>
      <c r="U665" s="288" t="s">
        <v>6767</v>
      </c>
      <c r="V665" s="288" t="s">
        <v>6768</v>
      </c>
      <c r="W665" s="288"/>
      <c r="X665" s="288" t="s">
        <v>1483</v>
      </c>
      <c r="Y665" s="288" t="s">
        <v>2665</v>
      </c>
      <c r="Z665" s="288" t="s">
        <v>6769</v>
      </c>
      <c r="AA665" s="288"/>
      <c r="AB665" s="288" t="s">
        <v>5337</v>
      </c>
      <c r="AC665" s="288" t="s">
        <v>549</v>
      </c>
      <c r="AD665" s="288" t="s">
        <v>6770</v>
      </c>
      <c r="AE665" s="288"/>
      <c r="AF665" s="288" t="s">
        <v>6771</v>
      </c>
      <c r="AG665" s="288"/>
      <c r="AH665" s="288"/>
      <c r="AI665" s="288"/>
      <c r="AJ665" s="288"/>
      <c r="AK665" s="288"/>
      <c r="AL665" s="288"/>
      <c r="AM665" s="288"/>
      <c r="AN665" s="288"/>
      <c r="AO665" s="288"/>
      <c r="AP665" s="288"/>
      <c r="AQ665" s="288"/>
      <c r="AR665" s="288"/>
      <c r="AS665" s="288"/>
      <c r="AT665" s="288"/>
      <c r="AU665" s="288"/>
      <c r="AV665" s="288"/>
      <c r="AW665" s="288"/>
      <c r="AX665" s="288">
        <v>16.079999999999998</v>
      </c>
      <c r="AY665" s="288">
        <v>18114</v>
      </c>
      <c r="AZ665" s="47">
        <f t="shared" si="468"/>
        <v>18114</v>
      </c>
      <c r="BA665" s="47" t="str">
        <f t="shared" si="469"/>
        <v>80 YR</v>
      </c>
      <c r="BB665" s="43">
        <f t="shared" si="487"/>
        <v>16</v>
      </c>
      <c r="BC665" s="43" t="str">
        <f t="shared" si="470"/>
        <v>05:01:54</v>
      </c>
      <c r="BD665" s="43">
        <f t="shared" si="471"/>
        <v>125</v>
      </c>
      <c r="BE665" s="48">
        <f t="shared" si="472"/>
        <v>-75.900000000000006</v>
      </c>
      <c r="BF665" s="49">
        <f t="shared" si="473"/>
        <v>129.1</v>
      </c>
      <c r="BG665" s="43" t="str">
        <f t="shared" si="474"/>
        <v>FLORENCIA CATALINA CERPA VERA</v>
      </c>
      <c r="BH665" s="43" t="str">
        <f t="shared" si="475"/>
        <v>FLORENCIA CATALINA CERPA VERA - ALCAZAR CANELO</v>
      </c>
      <c r="BI665" s="43" t="e">
        <f>VLOOKUP(BG665,Equipos!$A$2:$B$105,2,0)</f>
        <v>#N/A</v>
      </c>
      <c r="BJ665" s="43" t="str">
        <f t="shared" si="476"/>
        <v>03:46:00</v>
      </c>
      <c r="BK665" s="43" t="e">
        <f>VLOOKUP(BG665,'Base Jinetes FEI'!$M$5:$N$341,2,0)</f>
        <v>#N/A</v>
      </c>
      <c r="BL665" s="43" t="e">
        <f>VLOOKUP(BG665,'Base Jinetes FEI'!$M$5:$O$341,3,0)</f>
        <v>#N/A</v>
      </c>
      <c r="BN665" s="43">
        <f t="shared" si="477"/>
        <v>1</v>
      </c>
      <c r="BO665" s="43">
        <v>665</v>
      </c>
    </row>
    <row r="666" spans="1:67" ht="14.4" customHeight="1" x14ac:dyDescent="0.3">
      <c r="A666" s="43" t="s">
        <v>7222</v>
      </c>
      <c r="B666" s="43" t="str">
        <f t="shared" ref="B666:E666" si="498">B665</f>
        <v>FEI</v>
      </c>
      <c r="C666" s="43">
        <f t="shared" si="498"/>
        <v>80</v>
      </c>
      <c r="D666" s="43">
        <f t="shared" si="498"/>
        <v>80</v>
      </c>
      <c r="E666" s="43" t="str">
        <f t="shared" si="498"/>
        <v>YR</v>
      </c>
      <c r="F666" s="288" t="s">
        <v>109</v>
      </c>
      <c r="G666" s="288" t="s">
        <v>95</v>
      </c>
      <c r="H666" s="288" t="s">
        <v>96</v>
      </c>
      <c r="I666" s="288" t="s">
        <v>96</v>
      </c>
      <c r="J666" s="288" t="s">
        <v>6772</v>
      </c>
      <c r="K666" s="327" t="s">
        <v>138</v>
      </c>
      <c r="L666" s="325" t="s">
        <v>3832</v>
      </c>
      <c r="M666" s="288" t="s">
        <v>5351</v>
      </c>
      <c r="N666" s="288" t="s">
        <v>5352</v>
      </c>
      <c r="O666" s="288"/>
      <c r="P666" s="288" t="s">
        <v>96</v>
      </c>
      <c r="Q666" s="288"/>
      <c r="R666" s="288" t="s">
        <v>96</v>
      </c>
      <c r="S666" s="288" t="s">
        <v>97</v>
      </c>
      <c r="T666" s="288" t="s">
        <v>96</v>
      </c>
      <c r="U666" s="288" t="s">
        <v>1002</v>
      </c>
      <c r="V666" s="288" t="s">
        <v>6773</v>
      </c>
      <c r="W666" s="288"/>
      <c r="X666" s="288" t="s">
        <v>1411</v>
      </c>
      <c r="Y666" s="288" t="s">
        <v>4620</v>
      </c>
      <c r="Z666" s="288" t="s">
        <v>2863</v>
      </c>
      <c r="AA666" s="288"/>
      <c r="AB666" s="288" t="s">
        <v>4265</v>
      </c>
      <c r="AC666" s="288" t="s">
        <v>1752</v>
      </c>
      <c r="AD666" s="288" t="s">
        <v>6774</v>
      </c>
      <c r="AE666" s="288"/>
      <c r="AF666" s="288" t="s">
        <v>2222</v>
      </c>
      <c r="AG666" s="288"/>
      <c r="AH666" s="288"/>
      <c r="AI666" s="288"/>
      <c r="AJ666" s="288"/>
      <c r="AK666" s="288"/>
      <c r="AL666" s="288"/>
      <c r="AM666" s="288"/>
      <c r="AN666" s="288"/>
      <c r="AO666" s="288"/>
      <c r="AP666" s="288"/>
      <c r="AQ666" s="288"/>
      <c r="AR666" s="288"/>
      <c r="AS666" s="288"/>
      <c r="AT666" s="288"/>
      <c r="AU666" s="288"/>
      <c r="AV666" s="288"/>
      <c r="AW666" s="288"/>
      <c r="AX666" s="288">
        <v>15.11</v>
      </c>
      <c r="AY666" s="288">
        <v>19274</v>
      </c>
      <c r="AZ666" s="47">
        <f t="shared" si="468"/>
        <v>19274</v>
      </c>
      <c r="BA666" s="47" t="str">
        <f t="shared" si="469"/>
        <v>80 YR</v>
      </c>
      <c r="BB666" s="43">
        <f t="shared" si="487"/>
        <v>19</v>
      </c>
      <c r="BC666" s="43" t="str">
        <f t="shared" si="470"/>
        <v>05:21:14</v>
      </c>
      <c r="BD666" s="43">
        <f t="shared" si="471"/>
        <v>110</v>
      </c>
      <c r="BE666" s="48">
        <f t="shared" si="472"/>
        <v>-95.233333333333334</v>
      </c>
      <c r="BF666" s="49">
        <f t="shared" si="473"/>
        <v>94.766666666666666</v>
      </c>
      <c r="BG666" s="43" t="str">
        <f t="shared" si="474"/>
        <v>CRISTOBAL ROJAS</v>
      </c>
      <c r="BH666" s="43" t="str">
        <f t="shared" si="475"/>
        <v>CRISTOBAL ROJAS - AURA</v>
      </c>
      <c r="BI666" s="43" t="e">
        <f>VLOOKUP(BG666,Equipos!$A$2:$B$105,2,0)</f>
        <v>#N/A</v>
      </c>
      <c r="BJ666" s="43" t="str">
        <f t="shared" si="476"/>
        <v>03:46:00</v>
      </c>
      <c r="BK666" s="43" t="e">
        <f>VLOOKUP(BG666,'Base Jinetes FEI'!$M$5:$N$341,2,0)</f>
        <v>#N/A</v>
      </c>
      <c r="BL666" s="43" t="e">
        <f>VLOOKUP(BG666,'Base Jinetes FEI'!$M$5:$O$341,3,0)</f>
        <v>#N/A</v>
      </c>
      <c r="BN666" s="43">
        <f t="shared" si="477"/>
        <v>1</v>
      </c>
      <c r="BO666" s="43">
        <v>666</v>
      </c>
    </row>
    <row r="667" spans="1:67" ht="14.4" customHeight="1" x14ac:dyDescent="0.3">
      <c r="A667" s="43" t="s">
        <v>7222</v>
      </c>
      <c r="B667" s="43" t="str">
        <f t="shared" ref="B667:E667" si="499">B666</f>
        <v>FEI</v>
      </c>
      <c r="C667" s="43">
        <f t="shared" si="499"/>
        <v>80</v>
      </c>
      <c r="D667" s="43">
        <f t="shared" si="499"/>
        <v>80</v>
      </c>
      <c r="E667" s="43" t="str">
        <f t="shared" si="499"/>
        <v>YR</v>
      </c>
      <c r="F667" s="288" t="s">
        <v>110</v>
      </c>
      <c r="G667" s="288" t="s">
        <v>105</v>
      </c>
      <c r="H667" s="288" t="s">
        <v>96</v>
      </c>
      <c r="I667" s="288" t="s">
        <v>96</v>
      </c>
      <c r="J667" s="288" t="s">
        <v>6775</v>
      </c>
      <c r="K667" s="288" t="s">
        <v>5028</v>
      </c>
      <c r="L667" s="288" t="s">
        <v>941</v>
      </c>
      <c r="M667" s="288" t="s">
        <v>6776</v>
      </c>
      <c r="N667" s="288" t="s">
        <v>5506</v>
      </c>
      <c r="O667" s="288"/>
      <c r="P667" s="288" t="s">
        <v>96</v>
      </c>
      <c r="Q667" s="288"/>
      <c r="R667" s="288" t="s">
        <v>96</v>
      </c>
      <c r="S667" s="288" t="s">
        <v>97</v>
      </c>
      <c r="T667" s="288" t="s">
        <v>96</v>
      </c>
      <c r="U667" s="288" t="s">
        <v>6777</v>
      </c>
      <c r="V667" s="288" t="s">
        <v>2423</v>
      </c>
      <c r="W667" s="288"/>
      <c r="X667" s="288" t="s">
        <v>6778</v>
      </c>
      <c r="Y667" s="288" t="s">
        <v>5037</v>
      </c>
      <c r="Z667" s="288" t="s">
        <v>6779</v>
      </c>
      <c r="AA667" s="288"/>
      <c r="AB667" s="288" t="s">
        <v>1299</v>
      </c>
      <c r="AC667" s="288" t="s">
        <v>623</v>
      </c>
      <c r="AD667" s="288" t="s">
        <v>1646</v>
      </c>
      <c r="AE667" s="288" t="s">
        <v>1283</v>
      </c>
      <c r="AF667" s="288" t="s">
        <v>6780</v>
      </c>
      <c r="AG667" s="288"/>
      <c r="AH667" s="288"/>
      <c r="AI667" s="288"/>
      <c r="AJ667" s="288"/>
      <c r="AK667" s="288"/>
      <c r="AL667" s="288"/>
      <c r="AM667" s="288"/>
      <c r="AN667" s="288"/>
      <c r="AO667" s="288"/>
      <c r="AP667" s="288"/>
      <c r="AQ667" s="288"/>
      <c r="AR667" s="288"/>
      <c r="AS667" s="288"/>
      <c r="AT667" s="288"/>
      <c r="AU667" s="288"/>
      <c r="AV667" s="288"/>
      <c r="AW667" s="288"/>
      <c r="AX667" s="288">
        <v>16.079999999999998</v>
      </c>
      <c r="AY667" s="288">
        <v>18111</v>
      </c>
      <c r="AZ667" s="47" t="str">
        <f t="shared" si="468"/>
        <v>NA</v>
      </c>
      <c r="BA667" s="47" t="str">
        <f t="shared" si="469"/>
        <v>80 YR</v>
      </c>
      <c r="BB667" s="43" t="str">
        <f t="shared" si="487"/>
        <v>NA</v>
      </c>
      <c r="BC667" s="43" t="str">
        <f t="shared" si="470"/>
        <v>NA</v>
      </c>
      <c r="BD667" s="43">
        <f t="shared" si="471"/>
        <v>0</v>
      </c>
      <c r="BE667" s="48" t="e">
        <f t="shared" si="472"/>
        <v>#VALUE!</v>
      </c>
      <c r="BF667" s="49">
        <f t="shared" si="473"/>
        <v>0</v>
      </c>
      <c r="BG667" s="43" t="str">
        <f t="shared" si="474"/>
        <v>DIEGO  OYANEDEL</v>
      </c>
      <c r="BH667" s="43" t="str">
        <f t="shared" si="475"/>
        <v>DIEGO  OYANEDEL - DUENDE</v>
      </c>
      <c r="BI667" s="43" t="e">
        <f>VLOOKUP(BG667,Equipos!$A$2:$B$105,2,0)</f>
        <v>#N/A</v>
      </c>
      <c r="BJ667" s="43" t="str">
        <f t="shared" si="476"/>
        <v>03:46:00</v>
      </c>
      <c r="BK667" s="43" t="e">
        <f>VLOOKUP(BG667,'Base Jinetes FEI'!$M$5:$N$341,2,0)</f>
        <v>#N/A</v>
      </c>
      <c r="BL667" s="43" t="e">
        <f>VLOOKUP(BG667,'Base Jinetes FEI'!$M$5:$O$341,3,0)</f>
        <v>#N/A</v>
      </c>
      <c r="BN667" s="43">
        <f t="shared" si="477"/>
        <v>0</v>
      </c>
      <c r="BO667" s="43">
        <v>667</v>
      </c>
    </row>
    <row r="668" spans="1:67" ht="14.4" customHeight="1" x14ac:dyDescent="0.3">
      <c r="A668" s="43" t="s">
        <v>7222</v>
      </c>
      <c r="B668" s="43" t="str">
        <f t="shared" ref="B668:E668" si="500">B667</f>
        <v>FEI</v>
      </c>
      <c r="C668" s="43">
        <f t="shared" si="500"/>
        <v>80</v>
      </c>
      <c r="D668" s="43">
        <f t="shared" si="500"/>
        <v>80</v>
      </c>
      <c r="E668" s="43" t="str">
        <f t="shared" si="500"/>
        <v>YR</v>
      </c>
      <c r="F668" s="288" t="s">
        <v>117</v>
      </c>
      <c r="G668" s="288" t="s">
        <v>105</v>
      </c>
      <c r="H668" s="288" t="s">
        <v>96</v>
      </c>
      <c r="I668" s="288" t="s">
        <v>96</v>
      </c>
      <c r="J668" s="288" t="s">
        <v>1285</v>
      </c>
      <c r="K668" s="288" t="s">
        <v>386</v>
      </c>
      <c r="L668" s="288" t="s">
        <v>374</v>
      </c>
      <c r="M668" s="288" t="s">
        <v>6781</v>
      </c>
      <c r="N668" s="288" t="s">
        <v>6782</v>
      </c>
      <c r="O668" s="288"/>
      <c r="P668" s="288" t="s">
        <v>96</v>
      </c>
      <c r="Q668" s="288"/>
      <c r="R668" s="288" t="s">
        <v>96</v>
      </c>
      <c r="S668" s="288" t="s">
        <v>97</v>
      </c>
      <c r="T668" s="288" t="s">
        <v>96</v>
      </c>
      <c r="U668" s="288" t="s">
        <v>928</v>
      </c>
      <c r="V668" s="288" t="s">
        <v>6783</v>
      </c>
      <c r="W668" s="288" t="s">
        <v>266</v>
      </c>
      <c r="X668" s="288" t="s">
        <v>1298</v>
      </c>
      <c r="Y668" s="288"/>
      <c r="Z668" s="288"/>
      <c r="AA668" s="288"/>
      <c r="AB668" s="288"/>
      <c r="AC668" s="288"/>
      <c r="AD668" s="288"/>
      <c r="AE668" s="288"/>
      <c r="AF668" s="288"/>
      <c r="AG668" s="288"/>
      <c r="AH668" s="288"/>
      <c r="AI668" s="288"/>
      <c r="AJ668" s="288"/>
      <c r="AK668" s="288"/>
      <c r="AL668" s="288"/>
      <c r="AM668" s="288"/>
      <c r="AN668" s="288"/>
      <c r="AO668" s="288"/>
      <c r="AP668" s="288"/>
      <c r="AQ668" s="288"/>
      <c r="AR668" s="288"/>
      <c r="AS668" s="288"/>
      <c r="AT668" s="288"/>
      <c r="AU668" s="288"/>
      <c r="AV668" s="288"/>
      <c r="AW668" s="288"/>
      <c r="AX668" s="288">
        <v>19.77</v>
      </c>
      <c r="AY668" s="288">
        <v>5990</v>
      </c>
      <c r="AZ668" s="47" t="str">
        <f t="shared" si="468"/>
        <v>NA</v>
      </c>
      <c r="BA668" s="47" t="str">
        <f t="shared" si="469"/>
        <v>80 YR</v>
      </c>
      <c r="BB668" s="43" t="str">
        <f t="shared" si="487"/>
        <v>NA</v>
      </c>
      <c r="BC668" s="43" t="str">
        <f t="shared" si="470"/>
        <v>NA</v>
      </c>
      <c r="BD668" s="43">
        <f t="shared" si="471"/>
        <v>0</v>
      </c>
      <c r="BE668" s="48" t="e">
        <f t="shared" si="472"/>
        <v>#VALUE!</v>
      </c>
      <c r="BF668" s="49">
        <f t="shared" si="473"/>
        <v>0</v>
      </c>
      <c r="BG668" s="43" t="str">
        <f t="shared" si="474"/>
        <v>PAULA LLORENS CLARK</v>
      </c>
      <c r="BH668" s="43" t="str">
        <f t="shared" si="475"/>
        <v>PAULA LLORENS CLARK - ML SAMIRA</v>
      </c>
      <c r="BI668" s="43" t="str">
        <f>VLOOKUP(BG668,Equipos!$A$2:$B$105,2,0)</f>
        <v>SANDEK 1</v>
      </c>
      <c r="BJ668" s="43" t="str">
        <f t="shared" si="476"/>
        <v>03:46:00</v>
      </c>
      <c r="BK668" s="43" t="e">
        <f>VLOOKUP(BG668,'Base Jinetes FEI'!$M$5:$N$341,2,0)</f>
        <v>#N/A</v>
      </c>
      <c r="BL668" s="43" t="e">
        <f>VLOOKUP(BG668,'Base Jinetes FEI'!$M$5:$O$341,3,0)</f>
        <v>#N/A</v>
      </c>
      <c r="BN668" s="43">
        <f t="shared" si="477"/>
        <v>0</v>
      </c>
      <c r="BO668" s="43">
        <v>668</v>
      </c>
    </row>
    <row r="669" spans="1:67" ht="14.4" customHeight="1" x14ac:dyDescent="0.3">
      <c r="A669" s="43" t="s">
        <v>7222</v>
      </c>
      <c r="B669" s="43" t="s">
        <v>53</v>
      </c>
      <c r="C669" s="43">
        <f t="shared" ref="C669:D669" si="501">C668</f>
        <v>80</v>
      </c>
      <c r="D669" s="43">
        <f t="shared" si="501"/>
        <v>80</v>
      </c>
      <c r="E669" s="43" t="s">
        <v>51</v>
      </c>
      <c r="F669" s="289" t="s">
        <v>106</v>
      </c>
      <c r="G669" s="290" t="s">
        <v>95</v>
      </c>
      <c r="H669" s="291" t="s">
        <v>96</v>
      </c>
      <c r="I669" s="291" t="s">
        <v>96</v>
      </c>
      <c r="J669" s="290"/>
      <c r="K669" s="292" t="s">
        <v>1582</v>
      </c>
      <c r="L669" s="290" t="s">
        <v>1019</v>
      </c>
      <c r="M669" s="290"/>
      <c r="N669" s="294" t="s">
        <v>1583</v>
      </c>
      <c r="O669" s="291"/>
      <c r="P669" s="291" t="s">
        <v>96</v>
      </c>
      <c r="Q669" s="291"/>
      <c r="R669" s="291" t="s">
        <v>96</v>
      </c>
      <c r="S669" s="290" t="s">
        <v>97</v>
      </c>
      <c r="T669" s="291" t="s">
        <v>96</v>
      </c>
      <c r="U669" s="291" t="s">
        <v>1572</v>
      </c>
      <c r="V669" s="291" t="s">
        <v>6784</v>
      </c>
      <c r="W669" s="291" t="s">
        <v>6785</v>
      </c>
      <c r="X669" s="295" t="s">
        <v>613</v>
      </c>
      <c r="Y669" s="295" t="s">
        <v>4813</v>
      </c>
      <c r="Z669" s="295" t="s">
        <v>6786</v>
      </c>
      <c r="AA669" s="290"/>
      <c r="AB669" s="290" t="s">
        <v>6787</v>
      </c>
      <c r="AC669" s="290" t="s">
        <v>6788</v>
      </c>
      <c r="AD669" s="290" t="s">
        <v>6789</v>
      </c>
      <c r="AE669" s="295" t="s">
        <v>6790</v>
      </c>
      <c r="AF669" s="295" t="s">
        <v>642</v>
      </c>
      <c r="AG669" s="295" t="s">
        <v>1380</v>
      </c>
      <c r="AH669" s="290"/>
      <c r="AI669" s="290" t="s">
        <v>6791</v>
      </c>
      <c r="AJ669" s="290" t="s">
        <v>6792</v>
      </c>
      <c r="AK669" s="290" t="s">
        <v>6793</v>
      </c>
      <c r="AL669" s="295" t="s">
        <v>519</v>
      </c>
      <c r="AM669" s="295" t="s">
        <v>519</v>
      </c>
      <c r="AN669" s="295" t="s">
        <v>3044</v>
      </c>
      <c r="AO669" s="290"/>
      <c r="AP669" s="290"/>
      <c r="AQ669" s="290"/>
      <c r="AR669" s="290"/>
      <c r="AS669" s="295"/>
      <c r="AT669" s="295"/>
      <c r="AU669" s="295"/>
      <c r="AV669" s="290"/>
      <c r="AW669" s="290"/>
      <c r="AX669" s="291">
        <v>18.21</v>
      </c>
      <c r="AY669" s="291">
        <v>15991</v>
      </c>
      <c r="AZ669" s="47">
        <f t="shared" si="468"/>
        <v>15991</v>
      </c>
      <c r="BA669" s="47" t="str">
        <f t="shared" si="469"/>
        <v>80 AD</v>
      </c>
      <c r="BB669" s="43">
        <f t="shared" si="487"/>
        <v>7</v>
      </c>
      <c r="BC669" s="43" t="str">
        <f t="shared" si="470"/>
        <v>04:26:31</v>
      </c>
      <c r="BD669" s="43">
        <f t="shared" si="471"/>
        <v>170</v>
      </c>
      <c r="BE669" s="48">
        <f t="shared" si="472"/>
        <v>-40.516666666666666</v>
      </c>
      <c r="BF669" s="49">
        <f t="shared" si="473"/>
        <v>209.48333333333335</v>
      </c>
      <c r="BG669" s="43" t="str">
        <f t="shared" si="474"/>
        <v>OSCAR TAHAN</v>
      </c>
      <c r="BH669" s="43" t="str">
        <f t="shared" si="475"/>
        <v>OSCAR TAHAN - GALA</v>
      </c>
      <c r="BI669" s="43" t="e">
        <f>VLOOKUP(BG669,Equipos!$A$2:$B$105,2,0)</f>
        <v>#N/A</v>
      </c>
      <c r="BJ669" s="43" t="str">
        <f t="shared" si="476"/>
        <v>03:46:00</v>
      </c>
      <c r="BK669" s="43" t="e">
        <f>VLOOKUP(BG669,'Base Jinetes FEI'!$M$5:$N$341,2,0)</f>
        <v>#N/A</v>
      </c>
      <c r="BL669" s="43" t="e">
        <f>VLOOKUP(BG669,'Base Jinetes FEI'!$M$5:$O$341,3,0)</f>
        <v>#N/A</v>
      </c>
      <c r="BN669" s="43">
        <f t="shared" si="477"/>
        <v>1</v>
      </c>
      <c r="BO669" s="43">
        <v>669</v>
      </c>
    </row>
    <row r="670" spans="1:67" ht="14.4" customHeight="1" x14ac:dyDescent="0.3">
      <c r="A670" s="43" t="s">
        <v>7222</v>
      </c>
      <c r="B670" s="43" t="str">
        <f t="shared" ref="B670:E670" si="502">B669</f>
        <v>NAC</v>
      </c>
      <c r="C670" s="43">
        <f t="shared" si="502"/>
        <v>80</v>
      </c>
      <c r="D670" s="43">
        <f t="shared" si="502"/>
        <v>80</v>
      </c>
      <c r="E670" s="43" t="str">
        <f t="shared" si="502"/>
        <v>AD</v>
      </c>
      <c r="F670" s="289" t="s">
        <v>107</v>
      </c>
      <c r="G670" s="290" t="s">
        <v>95</v>
      </c>
      <c r="H670" s="291" t="s">
        <v>96</v>
      </c>
      <c r="I670" s="291" t="s">
        <v>96</v>
      </c>
      <c r="J670" s="290" t="s">
        <v>1230</v>
      </c>
      <c r="K670" s="293" t="s">
        <v>562</v>
      </c>
      <c r="L670" s="290" t="s">
        <v>563</v>
      </c>
      <c r="M670" s="290" t="s">
        <v>1231</v>
      </c>
      <c r="N670" s="294" t="s">
        <v>564</v>
      </c>
      <c r="O670" s="291"/>
      <c r="P670" s="291" t="s">
        <v>96</v>
      </c>
      <c r="Q670" s="291"/>
      <c r="R670" s="291" t="s">
        <v>96</v>
      </c>
      <c r="S670" s="290" t="s">
        <v>97</v>
      </c>
      <c r="T670" s="291" t="s">
        <v>96</v>
      </c>
      <c r="U670" s="291" t="s">
        <v>1572</v>
      </c>
      <c r="V670" s="291" t="s">
        <v>6794</v>
      </c>
      <c r="W670" s="291" t="s">
        <v>6795</v>
      </c>
      <c r="X670" s="295" t="s">
        <v>6796</v>
      </c>
      <c r="Y670" s="295" t="s">
        <v>6372</v>
      </c>
      <c r="Z670" s="295" t="s">
        <v>1439</v>
      </c>
      <c r="AA670" s="290"/>
      <c r="AB670" s="290" t="s">
        <v>6797</v>
      </c>
      <c r="AC670" s="290" t="s">
        <v>6798</v>
      </c>
      <c r="AD670" s="290" t="s">
        <v>6799</v>
      </c>
      <c r="AE670" s="295" t="s">
        <v>2984</v>
      </c>
      <c r="AF670" s="295" t="s">
        <v>6159</v>
      </c>
      <c r="AG670" s="295" t="s">
        <v>6152</v>
      </c>
      <c r="AH670" s="290"/>
      <c r="AI670" s="290" t="s">
        <v>6800</v>
      </c>
      <c r="AJ670" s="290" t="s">
        <v>6801</v>
      </c>
      <c r="AK670" s="290" t="s">
        <v>6802</v>
      </c>
      <c r="AL670" s="295" t="s">
        <v>2768</v>
      </c>
      <c r="AM670" s="295" t="s">
        <v>2768</v>
      </c>
      <c r="AN670" s="295" t="s">
        <v>6803</v>
      </c>
      <c r="AO670" s="290"/>
      <c r="AP670" s="290"/>
      <c r="AQ670" s="290"/>
      <c r="AR670" s="290"/>
      <c r="AS670" s="295"/>
      <c r="AT670" s="295"/>
      <c r="AU670" s="295"/>
      <c r="AV670" s="290"/>
      <c r="AW670" s="290"/>
      <c r="AX670" s="291">
        <v>16.87</v>
      </c>
      <c r="AY670" s="291">
        <v>17259</v>
      </c>
      <c r="AZ670" s="47">
        <f t="shared" si="468"/>
        <v>17259</v>
      </c>
      <c r="BA670" s="47" t="str">
        <f t="shared" si="469"/>
        <v>80 AD</v>
      </c>
      <c r="BB670" s="43">
        <f t="shared" si="487"/>
        <v>8</v>
      </c>
      <c r="BC670" s="43" t="str">
        <f t="shared" si="470"/>
        <v>04:47:39</v>
      </c>
      <c r="BD670" s="43">
        <f t="shared" si="471"/>
        <v>165</v>
      </c>
      <c r="BE670" s="48">
        <f t="shared" si="472"/>
        <v>-61.65</v>
      </c>
      <c r="BF670" s="49">
        <f t="shared" si="473"/>
        <v>183.35</v>
      </c>
      <c r="BG670" s="43" t="str">
        <f t="shared" si="474"/>
        <v>TARA ANNE GREASLEY</v>
      </c>
      <c r="BH670" s="43" t="str">
        <f t="shared" si="475"/>
        <v>TARA ANNE GREASLEY - AYHUN</v>
      </c>
      <c r="BI670" s="43" t="e">
        <f>VLOOKUP(BG670,Equipos!$A$2:$B$105,2,0)</f>
        <v>#N/A</v>
      </c>
      <c r="BJ670" s="43" t="str">
        <f t="shared" si="476"/>
        <v>03:46:00</v>
      </c>
      <c r="BK670" s="43" t="e">
        <f>VLOOKUP(BG670,'Base Jinetes FEI'!$M$5:$N$341,2,0)</f>
        <v>#N/A</v>
      </c>
      <c r="BL670" s="43" t="e">
        <f>VLOOKUP(BG670,'Base Jinetes FEI'!$M$5:$O$341,3,0)</f>
        <v>#N/A</v>
      </c>
      <c r="BN670" s="43">
        <f t="shared" si="477"/>
        <v>1</v>
      </c>
      <c r="BO670" s="43">
        <v>670</v>
      </c>
    </row>
    <row r="671" spans="1:67" ht="14.4" customHeight="1" x14ac:dyDescent="0.3">
      <c r="A671" s="43" t="s">
        <v>7222</v>
      </c>
      <c r="B671" s="43" t="str">
        <f t="shared" ref="B671:E671" si="503">B670</f>
        <v>NAC</v>
      </c>
      <c r="C671" s="43">
        <f t="shared" si="503"/>
        <v>80</v>
      </c>
      <c r="D671" s="43">
        <f t="shared" si="503"/>
        <v>80</v>
      </c>
      <c r="E671" s="43" t="str">
        <f t="shared" si="503"/>
        <v>AD</v>
      </c>
      <c r="F671" s="289" t="s">
        <v>109</v>
      </c>
      <c r="G671" s="290" t="s">
        <v>95</v>
      </c>
      <c r="H671" s="291" t="s">
        <v>96</v>
      </c>
      <c r="I671" s="291" t="s">
        <v>96</v>
      </c>
      <c r="J671" s="290" t="s">
        <v>1137</v>
      </c>
      <c r="K671" s="292" t="s">
        <v>213</v>
      </c>
      <c r="L671" s="290" t="s">
        <v>214</v>
      </c>
      <c r="M671" s="290" t="s">
        <v>830</v>
      </c>
      <c r="N671" s="294" t="s">
        <v>1249</v>
      </c>
      <c r="O671" s="291"/>
      <c r="P671" s="291" t="s">
        <v>96</v>
      </c>
      <c r="Q671" s="291"/>
      <c r="R671" s="291" t="s">
        <v>96</v>
      </c>
      <c r="S671" s="290" t="s">
        <v>97</v>
      </c>
      <c r="T671" s="291" t="s">
        <v>96</v>
      </c>
      <c r="U671" s="291" t="s">
        <v>1572</v>
      </c>
      <c r="V671" s="291" t="s">
        <v>6804</v>
      </c>
      <c r="W671" s="291" t="s">
        <v>6805</v>
      </c>
      <c r="X671" s="295" t="s">
        <v>667</v>
      </c>
      <c r="Y671" s="295" t="s">
        <v>6693</v>
      </c>
      <c r="Z671" s="295" t="s">
        <v>6806</v>
      </c>
      <c r="AA671" s="290"/>
      <c r="AB671" s="290" t="s">
        <v>6807</v>
      </c>
      <c r="AC671" s="290" t="s">
        <v>6808</v>
      </c>
      <c r="AD671" s="290" t="s">
        <v>6809</v>
      </c>
      <c r="AE671" s="295" t="s">
        <v>6810</v>
      </c>
      <c r="AF671" s="295" t="s">
        <v>4997</v>
      </c>
      <c r="AG671" s="295" t="s">
        <v>6811</v>
      </c>
      <c r="AH671" s="290"/>
      <c r="AI671" s="290" t="s">
        <v>6812</v>
      </c>
      <c r="AJ671" s="290" t="s">
        <v>6813</v>
      </c>
      <c r="AK671" s="290" t="s">
        <v>6814</v>
      </c>
      <c r="AL671" s="295" t="s">
        <v>565</v>
      </c>
      <c r="AM671" s="295" t="s">
        <v>565</v>
      </c>
      <c r="AN671" s="295" t="s">
        <v>6815</v>
      </c>
      <c r="AO671" s="290"/>
      <c r="AP671" s="290"/>
      <c r="AQ671" s="290"/>
      <c r="AR671" s="290"/>
      <c r="AS671" s="295"/>
      <c r="AT671" s="295"/>
      <c r="AU671" s="295"/>
      <c r="AV671" s="290"/>
      <c r="AW671" s="290"/>
      <c r="AX671" s="291">
        <v>16.260000000000002</v>
      </c>
      <c r="AY671" s="291">
        <v>17912</v>
      </c>
      <c r="AZ671" s="47">
        <f t="shared" si="468"/>
        <v>17912</v>
      </c>
      <c r="BA671" s="47" t="str">
        <f t="shared" si="469"/>
        <v>80 AD</v>
      </c>
      <c r="BB671" s="43">
        <f t="shared" si="487"/>
        <v>12</v>
      </c>
      <c r="BC671" s="43" t="str">
        <f t="shared" si="470"/>
        <v>04:58:32</v>
      </c>
      <c r="BD671" s="43">
        <f t="shared" si="471"/>
        <v>145</v>
      </c>
      <c r="BE671" s="48">
        <f t="shared" si="472"/>
        <v>-72.533333333333331</v>
      </c>
      <c r="BF671" s="49">
        <f t="shared" si="473"/>
        <v>152.46666666666667</v>
      </c>
      <c r="BG671" s="43" t="str">
        <f t="shared" si="474"/>
        <v>CAROLINE MACKENZIE</v>
      </c>
      <c r="BH671" s="43" t="str">
        <f t="shared" si="475"/>
        <v>CAROLINE MACKENZIE - F.U. CORSO</v>
      </c>
      <c r="BI671" s="43" t="str">
        <f>VLOOKUP(BG671,Equipos!$A$2:$B$105,2,0)</f>
        <v>LA COMPAÑÍA</v>
      </c>
      <c r="BJ671" s="43" t="str">
        <f t="shared" si="476"/>
        <v>03:46:00</v>
      </c>
      <c r="BK671" s="43" t="e">
        <f>VLOOKUP(BG671,'Base Jinetes FEI'!$M$5:$N$341,2,0)</f>
        <v>#N/A</v>
      </c>
      <c r="BL671" s="43" t="e">
        <f>VLOOKUP(BG671,'Base Jinetes FEI'!$M$5:$O$341,3,0)</f>
        <v>#N/A</v>
      </c>
      <c r="BN671" s="43">
        <f t="shared" si="477"/>
        <v>1</v>
      </c>
      <c r="BO671" s="43">
        <v>671</v>
      </c>
    </row>
    <row r="672" spans="1:67" ht="14.4" customHeight="1" x14ac:dyDescent="0.3">
      <c r="A672" s="43" t="s">
        <v>7222</v>
      </c>
      <c r="B672" s="43" t="str">
        <f t="shared" ref="B672:E672" si="504">B671</f>
        <v>NAC</v>
      </c>
      <c r="C672" s="43">
        <f t="shared" si="504"/>
        <v>80</v>
      </c>
      <c r="D672" s="43">
        <f t="shared" si="504"/>
        <v>80</v>
      </c>
      <c r="E672" s="43" t="str">
        <f t="shared" si="504"/>
        <v>AD</v>
      </c>
      <c r="F672" s="289" t="s">
        <v>110</v>
      </c>
      <c r="G672" s="290" t="s">
        <v>95</v>
      </c>
      <c r="H672" s="291" t="s">
        <v>96</v>
      </c>
      <c r="I672" s="291" t="s">
        <v>96</v>
      </c>
      <c r="J672" s="290" t="s">
        <v>6455</v>
      </c>
      <c r="K672" s="292" t="s">
        <v>3899</v>
      </c>
      <c r="L672" s="290" t="s">
        <v>6456</v>
      </c>
      <c r="M672" s="290"/>
      <c r="N672" s="294" t="s">
        <v>6816</v>
      </c>
      <c r="O672" s="291"/>
      <c r="P672" s="291" t="s">
        <v>96</v>
      </c>
      <c r="Q672" s="291"/>
      <c r="R672" s="291" t="s">
        <v>96</v>
      </c>
      <c r="S672" s="290" t="s">
        <v>97</v>
      </c>
      <c r="T672" s="291" t="s">
        <v>96</v>
      </c>
      <c r="U672" s="291" t="s">
        <v>1572</v>
      </c>
      <c r="V672" s="291" t="s">
        <v>6817</v>
      </c>
      <c r="W672" s="291" t="s">
        <v>6818</v>
      </c>
      <c r="X672" s="295" t="s">
        <v>252</v>
      </c>
      <c r="Y672" s="295" t="s">
        <v>6376</v>
      </c>
      <c r="Z672" s="295" t="s">
        <v>6819</v>
      </c>
      <c r="AA672" s="290"/>
      <c r="AB672" s="290" t="s">
        <v>6820</v>
      </c>
      <c r="AC672" s="290" t="s">
        <v>6821</v>
      </c>
      <c r="AD672" s="290" t="s">
        <v>6822</v>
      </c>
      <c r="AE672" s="295" t="s">
        <v>2973</v>
      </c>
      <c r="AF672" s="295" t="s">
        <v>3089</v>
      </c>
      <c r="AG672" s="295" t="s">
        <v>6823</v>
      </c>
      <c r="AH672" s="290"/>
      <c r="AI672" s="290" t="s">
        <v>6824</v>
      </c>
      <c r="AJ672" s="290" t="s">
        <v>6825</v>
      </c>
      <c r="AK672" s="290" t="s">
        <v>6826</v>
      </c>
      <c r="AL672" s="295" t="s">
        <v>5638</v>
      </c>
      <c r="AM672" s="295" t="s">
        <v>5638</v>
      </c>
      <c r="AN672" s="295" t="s">
        <v>6827</v>
      </c>
      <c r="AO672" s="290"/>
      <c r="AP672" s="290"/>
      <c r="AQ672" s="290"/>
      <c r="AR672" s="290"/>
      <c r="AS672" s="295"/>
      <c r="AT672" s="295"/>
      <c r="AU672" s="295"/>
      <c r="AV672" s="290"/>
      <c r="AW672" s="290"/>
      <c r="AX672" s="291">
        <v>16.239999999999998</v>
      </c>
      <c r="AY672" s="291">
        <v>17938</v>
      </c>
      <c r="AZ672" s="47">
        <f t="shared" si="468"/>
        <v>17938</v>
      </c>
      <c r="BA672" s="47" t="str">
        <f t="shared" si="469"/>
        <v>80 AD</v>
      </c>
      <c r="BB672" s="43">
        <f t="shared" si="487"/>
        <v>14</v>
      </c>
      <c r="BC672" s="43" t="str">
        <f t="shared" si="470"/>
        <v>04:58:58</v>
      </c>
      <c r="BD672" s="43">
        <f t="shared" si="471"/>
        <v>135</v>
      </c>
      <c r="BE672" s="48">
        <f t="shared" si="472"/>
        <v>-72.966666666666669</v>
      </c>
      <c r="BF672" s="49">
        <f t="shared" si="473"/>
        <v>142.03333333333333</v>
      </c>
      <c r="BG672" s="43" t="str">
        <f t="shared" si="474"/>
        <v>JUAN EDUARDO SPOERER DE LA SOTTA</v>
      </c>
      <c r="BH672" s="43" t="str">
        <f t="shared" si="475"/>
        <v>JUAN EDUARDO SPOERER DE LA SOTTA - PANDORA</v>
      </c>
      <c r="BI672" s="43" t="str">
        <f>VLOOKUP(BG672,Equipos!$A$2:$B$105,2,0)</f>
        <v>LA COMPAÑÍA</v>
      </c>
      <c r="BJ672" s="43" t="str">
        <f t="shared" si="476"/>
        <v>03:46:00</v>
      </c>
      <c r="BK672" s="43" t="e">
        <f>VLOOKUP(BG672,'Base Jinetes FEI'!$M$5:$N$341,2,0)</f>
        <v>#N/A</v>
      </c>
      <c r="BL672" s="43" t="e">
        <f>VLOOKUP(BG672,'Base Jinetes FEI'!$M$5:$O$341,3,0)</f>
        <v>#N/A</v>
      </c>
      <c r="BN672" s="43">
        <f t="shared" si="477"/>
        <v>1</v>
      </c>
      <c r="BO672" s="43">
        <v>672</v>
      </c>
    </row>
    <row r="673" spans="1:67" ht="14.4" customHeight="1" x14ac:dyDescent="0.3">
      <c r="A673" s="43" t="s">
        <v>7222</v>
      </c>
      <c r="B673" s="43" t="str">
        <f t="shared" ref="B673:E673" si="505">B672</f>
        <v>NAC</v>
      </c>
      <c r="C673" s="43">
        <f t="shared" si="505"/>
        <v>80</v>
      </c>
      <c r="D673" s="43">
        <f t="shared" si="505"/>
        <v>80</v>
      </c>
      <c r="E673" s="43" t="str">
        <f t="shared" si="505"/>
        <v>AD</v>
      </c>
      <c r="F673" s="289" t="s">
        <v>117</v>
      </c>
      <c r="G673" s="290" t="s">
        <v>95</v>
      </c>
      <c r="H673" s="291" t="s">
        <v>96</v>
      </c>
      <c r="I673" s="291" t="s">
        <v>96</v>
      </c>
      <c r="J673" s="290" t="s">
        <v>1060</v>
      </c>
      <c r="K673" s="292" t="s">
        <v>391</v>
      </c>
      <c r="L673" s="290" t="s">
        <v>362</v>
      </c>
      <c r="M673" s="290"/>
      <c r="N673" s="294" t="s">
        <v>3115</v>
      </c>
      <c r="O673" s="291"/>
      <c r="P673" s="291" t="s">
        <v>96</v>
      </c>
      <c r="Q673" s="291"/>
      <c r="R673" s="291" t="s">
        <v>96</v>
      </c>
      <c r="S673" s="290" t="s">
        <v>97</v>
      </c>
      <c r="T673" s="291" t="s">
        <v>96</v>
      </c>
      <c r="U673" s="291" t="s">
        <v>1572</v>
      </c>
      <c r="V673" s="291" t="s">
        <v>6828</v>
      </c>
      <c r="W673" s="291" t="s">
        <v>6829</v>
      </c>
      <c r="X673" s="295" t="s">
        <v>795</v>
      </c>
      <c r="Y673" s="295" t="s">
        <v>3630</v>
      </c>
      <c r="Z673" s="295" t="s">
        <v>6830</v>
      </c>
      <c r="AA673" s="290"/>
      <c r="AB673" s="290" t="s">
        <v>6831</v>
      </c>
      <c r="AC673" s="290" t="s">
        <v>6832</v>
      </c>
      <c r="AD673" s="290" t="s">
        <v>6833</v>
      </c>
      <c r="AE673" s="295" t="s">
        <v>261</v>
      </c>
      <c r="AF673" s="295" t="s">
        <v>811</v>
      </c>
      <c r="AG673" s="295" t="s">
        <v>6834</v>
      </c>
      <c r="AH673" s="290"/>
      <c r="AI673" s="290" t="s">
        <v>6835</v>
      </c>
      <c r="AJ673" s="290" t="s">
        <v>6836</v>
      </c>
      <c r="AK673" s="290" t="s">
        <v>6837</v>
      </c>
      <c r="AL673" s="295" t="s">
        <v>4838</v>
      </c>
      <c r="AM673" s="295" t="s">
        <v>4838</v>
      </c>
      <c r="AN673" s="295" t="s">
        <v>6838</v>
      </c>
      <c r="AO673" s="290"/>
      <c r="AP673" s="290"/>
      <c r="AQ673" s="290"/>
      <c r="AR673" s="290"/>
      <c r="AS673" s="295"/>
      <c r="AT673" s="295"/>
      <c r="AU673" s="295"/>
      <c r="AV673" s="290"/>
      <c r="AW673" s="290"/>
      <c r="AX673" s="291">
        <v>15.98</v>
      </c>
      <c r="AY673" s="291">
        <v>18230</v>
      </c>
      <c r="AZ673" s="47">
        <f t="shared" si="468"/>
        <v>18230</v>
      </c>
      <c r="BA673" s="47" t="str">
        <f t="shared" si="469"/>
        <v>80 AD</v>
      </c>
      <c r="BB673" s="43">
        <f t="shared" si="487"/>
        <v>17</v>
      </c>
      <c r="BC673" s="43" t="str">
        <f t="shared" si="470"/>
        <v>05:03:50</v>
      </c>
      <c r="BD673" s="43">
        <f t="shared" si="471"/>
        <v>120</v>
      </c>
      <c r="BE673" s="48">
        <f t="shared" si="472"/>
        <v>-77.833333333333329</v>
      </c>
      <c r="BF673" s="49">
        <f t="shared" si="473"/>
        <v>122.16666666666667</v>
      </c>
      <c r="BG673" s="43" t="str">
        <f t="shared" si="474"/>
        <v>ALFREDO SAT YABER</v>
      </c>
      <c r="BH673" s="43" t="str">
        <f t="shared" si="475"/>
        <v>ALFREDO SAT YABER - PROFETA</v>
      </c>
      <c r="BI673" s="43" t="str">
        <f>VLOOKUP(BG673,Equipos!$A$2:$B$105,2,0)</f>
        <v>RINCONADA A</v>
      </c>
      <c r="BJ673" s="43" t="str">
        <f t="shared" si="476"/>
        <v>03:46:00</v>
      </c>
      <c r="BK673" s="43" t="e">
        <f>VLOOKUP(BG673,'Base Jinetes FEI'!$M$5:$N$341,2,0)</f>
        <v>#N/A</v>
      </c>
      <c r="BL673" s="43" t="e">
        <f>VLOOKUP(BG673,'Base Jinetes FEI'!$M$5:$O$341,3,0)</f>
        <v>#N/A</v>
      </c>
      <c r="BN673" s="43">
        <f t="shared" si="477"/>
        <v>1</v>
      </c>
      <c r="BO673" s="43">
        <v>673</v>
      </c>
    </row>
    <row r="674" spans="1:67" ht="14.4" customHeight="1" x14ac:dyDescent="0.3">
      <c r="A674" s="43" t="s">
        <v>7222</v>
      </c>
      <c r="B674" s="43" t="str">
        <f t="shared" ref="B674:E674" si="506">B673</f>
        <v>NAC</v>
      </c>
      <c r="C674" s="43">
        <f t="shared" si="506"/>
        <v>80</v>
      </c>
      <c r="D674" s="43">
        <f t="shared" si="506"/>
        <v>80</v>
      </c>
      <c r="E674" s="43" t="str">
        <f t="shared" si="506"/>
        <v>AD</v>
      </c>
      <c r="F674" s="289" t="s">
        <v>122</v>
      </c>
      <c r="G674" s="290" t="s">
        <v>95</v>
      </c>
      <c r="H674" s="291" t="s">
        <v>96</v>
      </c>
      <c r="I674" s="291" t="s">
        <v>96</v>
      </c>
      <c r="J674" s="290"/>
      <c r="K674" s="326" t="s">
        <v>885</v>
      </c>
      <c r="L674" s="326" t="s">
        <v>114</v>
      </c>
      <c r="M674" s="290"/>
      <c r="N674" s="294" t="s">
        <v>3056</v>
      </c>
      <c r="O674" s="291"/>
      <c r="P674" s="291" t="s">
        <v>96</v>
      </c>
      <c r="Q674" s="291"/>
      <c r="R674" s="291" t="s">
        <v>96</v>
      </c>
      <c r="S674" s="290" t="s">
        <v>97</v>
      </c>
      <c r="T674" s="291" t="s">
        <v>96</v>
      </c>
      <c r="U674" s="291" t="s">
        <v>1572</v>
      </c>
      <c r="V674" s="291" t="s">
        <v>6839</v>
      </c>
      <c r="W674" s="291" t="s">
        <v>6840</v>
      </c>
      <c r="X674" s="295" t="s">
        <v>3460</v>
      </c>
      <c r="Y674" s="295" t="s">
        <v>3630</v>
      </c>
      <c r="Z674" s="295" t="s">
        <v>6841</v>
      </c>
      <c r="AA674" s="290"/>
      <c r="AB674" s="290" t="s">
        <v>6842</v>
      </c>
      <c r="AC674" s="290" t="s">
        <v>3799</v>
      </c>
      <c r="AD674" s="290" t="s">
        <v>6843</v>
      </c>
      <c r="AE674" s="295" t="s">
        <v>1042</v>
      </c>
      <c r="AF674" s="295" t="s">
        <v>500</v>
      </c>
      <c r="AG674" s="295" t="s">
        <v>6844</v>
      </c>
      <c r="AH674" s="290"/>
      <c r="AI674" s="290" t="s">
        <v>6845</v>
      </c>
      <c r="AJ674" s="290" t="s">
        <v>6846</v>
      </c>
      <c r="AK674" s="290" t="s">
        <v>6847</v>
      </c>
      <c r="AL674" s="295" t="s">
        <v>568</v>
      </c>
      <c r="AM674" s="295" t="s">
        <v>568</v>
      </c>
      <c r="AN674" s="295" t="s">
        <v>6848</v>
      </c>
      <c r="AO674" s="290"/>
      <c r="AP674" s="290"/>
      <c r="AQ674" s="290"/>
      <c r="AR674" s="290"/>
      <c r="AS674" s="295"/>
      <c r="AT674" s="295"/>
      <c r="AU674" s="295"/>
      <c r="AV674" s="290"/>
      <c r="AW674" s="290"/>
      <c r="AX674" s="291">
        <v>15.47</v>
      </c>
      <c r="AY674" s="291">
        <v>18821</v>
      </c>
      <c r="AZ674" s="47">
        <f t="shared" si="468"/>
        <v>18821</v>
      </c>
      <c r="BA674" s="47" t="str">
        <f t="shared" si="469"/>
        <v>80 AD</v>
      </c>
      <c r="BB674" s="43">
        <f t="shared" si="487"/>
        <v>18</v>
      </c>
      <c r="BC674" s="43" t="str">
        <f t="shared" si="470"/>
        <v>05:13:41</v>
      </c>
      <c r="BD674" s="43">
        <f t="shared" si="471"/>
        <v>115</v>
      </c>
      <c r="BE674" s="48">
        <f t="shared" si="472"/>
        <v>-87.683333333333337</v>
      </c>
      <c r="BF674" s="49">
        <f t="shared" si="473"/>
        <v>107.31666666666666</v>
      </c>
      <c r="BG674" s="43" t="str">
        <f t="shared" si="474"/>
        <v>PABLO JOSE VALDES SALINAS</v>
      </c>
      <c r="BH674" s="43" t="str">
        <f t="shared" si="475"/>
        <v>PABLO JOSE VALDES SALINAS - CAL MAR ROLON</v>
      </c>
      <c r="BI674" s="43" t="e">
        <f>VLOOKUP(BG674,Equipos!$A$2:$B$105,2,0)</f>
        <v>#N/A</v>
      </c>
      <c r="BJ674" s="43" t="str">
        <f t="shared" si="476"/>
        <v>03:46:00</v>
      </c>
      <c r="BK674" s="43" t="e">
        <f>VLOOKUP(BG674,'Base Jinetes FEI'!$M$5:$N$341,2,0)</f>
        <v>#N/A</v>
      </c>
      <c r="BL674" s="43" t="e">
        <f>VLOOKUP(BG674,'Base Jinetes FEI'!$M$5:$O$341,3,0)</f>
        <v>#N/A</v>
      </c>
      <c r="BN674" s="43">
        <f t="shared" si="477"/>
        <v>1</v>
      </c>
      <c r="BO674" s="43">
        <v>674</v>
      </c>
    </row>
    <row r="675" spans="1:67" ht="14.4" customHeight="1" x14ac:dyDescent="0.3">
      <c r="A675" s="43" t="s">
        <v>7222</v>
      </c>
      <c r="B675" s="43" t="str">
        <f t="shared" ref="B675:E675" si="507">B674</f>
        <v>NAC</v>
      </c>
      <c r="C675" s="43">
        <f t="shared" si="507"/>
        <v>80</v>
      </c>
      <c r="D675" s="43">
        <f t="shared" si="507"/>
        <v>80</v>
      </c>
      <c r="E675" s="43" t="str">
        <f t="shared" si="507"/>
        <v>AD</v>
      </c>
      <c r="F675" s="289" t="s">
        <v>123</v>
      </c>
      <c r="G675" s="290" t="s">
        <v>95</v>
      </c>
      <c r="H675" s="291" t="s">
        <v>96</v>
      </c>
      <c r="I675" s="291" t="s">
        <v>96</v>
      </c>
      <c r="J675" s="290" t="s">
        <v>1205</v>
      </c>
      <c r="K675" s="292" t="s">
        <v>113</v>
      </c>
      <c r="L675" s="290" t="s">
        <v>1206</v>
      </c>
      <c r="M675" s="290"/>
      <c r="N675" s="294" t="s">
        <v>2811</v>
      </c>
      <c r="O675" s="291"/>
      <c r="P675" s="291" t="s">
        <v>96</v>
      </c>
      <c r="Q675" s="291"/>
      <c r="R675" s="291" t="s">
        <v>96</v>
      </c>
      <c r="S675" s="290" t="s">
        <v>97</v>
      </c>
      <c r="T675" s="291" t="s">
        <v>96</v>
      </c>
      <c r="U675" s="291" t="s">
        <v>1572</v>
      </c>
      <c r="V675" s="291" t="s">
        <v>6849</v>
      </c>
      <c r="W675" s="291" t="s">
        <v>6850</v>
      </c>
      <c r="X675" s="295" t="s">
        <v>3410</v>
      </c>
      <c r="Y675" s="295" t="s">
        <v>3473</v>
      </c>
      <c r="Z675" s="295" t="s">
        <v>6851</v>
      </c>
      <c r="AA675" s="290"/>
      <c r="AB675" s="290" t="s">
        <v>6852</v>
      </c>
      <c r="AC675" s="290" t="s">
        <v>6853</v>
      </c>
      <c r="AD675" s="290" t="s">
        <v>6854</v>
      </c>
      <c r="AE675" s="295" t="s">
        <v>3493</v>
      </c>
      <c r="AF675" s="295" t="s">
        <v>3545</v>
      </c>
      <c r="AG675" s="295" t="s">
        <v>6855</v>
      </c>
      <c r="AH675" s="290"/>
      <c r="AI675" s="290" t="s">
        <v>6856</v>
      </c>
      <c r="AJ675" s="290" t="s">
        <v>6857</v>
      </c>
      <c r="AK675" s="290" t="s">
        <v>6858</v>
      </c>
      <c r="AL675" s="295" t="s">
        <v>4943</v>
      </c>
      <c r="AM675" s="295" t="s">
        <v>4943</v>
      </c>
      <c r="AN675" s="295" t="s">
        <v>6859</v>
      </c>
      <c r="AO675" s="290"/>
      <c r="AP675" s="290"/>
      <c r="AQ675" s="290"/>
      <c r="AR675" s="290"/>
      <c r="AS675" s="295"/>
      <c r="AT675" s="295"/>
      <c r="AU675" s="295"/>
      <c r="AV675" s="290"/>
      <c r="AW675" s="290"/>
      <c r="AX675" s="291">
        <v>15.04</v>
      </c>
      <c r="AY675" s="291">
        <v>19368</v>
      </c>
      <c r="AZ675" s="47">
        <f t="shared" si="468"/>
        <v>19368</v>
      </c>
      <c r="BA675" s="47" t="str">
        <f t="shared" si="469"/>
        <v>80 AD</v>
      </c>
      <c r="BB675" s="43">
        <f t="shared" si="487"/>
        <v>20</v>
      </c>
      <c r="BC675" s="43" t="str">
        <f t="shared" si="470"/>
        <v>05:22:48</v>
      </c>
      <c r="BD675" s="43">
        <f t="shared" si="471"/>
        <v>105</v>
      </c>
      <c r="BE675" s="48">
        <f t="shared" si="472"/>
        <v>-96.8</v>
      </c>
      <c r="BF675" s="49">
        <f t="shared" si="473"/>
        <v>88.2</v>
      </c>
      <c r="BG675" s="43" t="str">
        <f t="shared" si="474"/>
        <v>PABLO LLOMPART</v>
      </c>
      <c r="BH675" s="43" t="str">
        <f t="shared" si="475"/>
        <v>PABLO LLOMPART - ANCAR FARUK</v>
      </c>
      <c r="BI675" s="43" t="str">
        <f>VLOOKUP(BG675,Equipos!$A$2:$B$105,2,0)</f>
        <v>EL QUILLAY</v>
      </c>
      <c r="BJ675" s="43" t="str">
        <f t="shared" si="476"/>
        <v>03:46:00</v>
      </c>
      <c r="BK675" s="43" t="e">
        <f>VLOOKUP(BG675,'Base Jinetes FEI'!$M$5:$N$341,2,0)</f>
        <v>#N/A</v>
      </c>
      <c r="BL675" s="43" t="e">
        <f>VLOOKUP(BG675,'Base Jinetes FEI'!$M$5:$O$341,3,0)</f>
        <v>#N/A</v>
      </c>
      <c r="BN675" s="43">
        <f t="shared" si="477"/>
        <v>1</v>
      </c>
      <c r="BO675" s="43">
        <v>675</v>
      </c>
    </row>
    <row r="676" spans="1:67" ht="14.4" customHeight="1" x14ac:dyDescent="0.3">
      <c r="A676" s="43" t="s">
        <v>7222</v>
      </c>
      <c r="B676" s="43" t="str">
        <f t="shared" ref="B676:E676" si="508">B675</f>
        <v>NAC</v>
      </c>
      <c r="C676" s="43">
        <f t="shared" si="508"/>
        <v>80</v>
      </c>
      <c r="D676" s="43">
        <f t="shared" si="508"/>
        <v>80</v>
      </c>
      <c r="E676" s="43" t="str">
        <f t="shared" si="508"/>
        <v>AD</v>
      </c>
      <c r="F676" s="289" t="s">
        <v>94</v>
      </c>
      <c r="G676" s="290" t="s">
        <v>95</v>
      </c>
      <c r="H676" s="291" t="s">
        <v>96</v>
      </c>
      <c r="I676" s="291" t="s">
        <v>96</v>
      </c>
      <c r="J676" s="290" t="s">
        <v>96</v>
      </c>
      <c r="K676" s="292" t="s">
        <v>6860</v>
      </c>
      <c r="L676" s="290" t="s">
        <v>6861</v>
      </c>
      <c r="M676" s="290"/>
      <c r="N676" s="294" t="s">
        <v>1030</v>
      </c>
      <c r="O676" s="291"/>
      <c r="P676" s="291" t="s">
        <v>96</v>
      </c>
      <c r="Q676" s="291"/>
      <c r="R676" s="291" t="s">
        <v>96</v>
      </c>
      <c r="S676" s="290" t="s">
        <v>97</v>
      </c>
      <c r="T676" s="291" t="s">
        <v>96</v>
      </c>
      <c r="U676" s="291" t="s">
        <v>1572</v>
      </c>
      <c r="V676" s="291" t="s">
        <v>6862</v>
      </c>
      <c r="W676" s="291" t="s">
        <v>4627</v>
      </c>
      <c r="X676" s="295" t="s">
        <v>3934</v>
      </c>
      <c r="Y676" s="295" t="s">
        <v>1033</v>
      </c>
      <c r="Z676" s="295" t="s">
        <v>6863</v>
      </c>
      <c r="AA676" s="290"/>
      <c r="AB676" s="290" t="s">
        <v>6864</v>
      </c>
      <c r="AC676" s="290" t="s">
        <v>6865</v>
      </c>
      <c r="AD676" s="290" t="s">
        <v>6866</v>
      </c>
      <c r="AE676" s="295" t="s">
        <v>309</v>
      </c>
      <c r="AF676" s="295" t="s">
        <v>250</v>
      </c>
      <c r="AG676" s="295" t="s">
        <v>6867</v>
      </c>
      <c r="AH676" s="290"/>
      <c r="AI676" s="290" t="s">
        <v>6868</v>
      </c>
      <c r="AJ676" s="290" t="s">
        <v>2642</v>
      </c>
      <c r="AK676" s="290" t="s">
        <v>3924</v>
      </c>
      <c r="AL676" s="295" t="s">
        <v>5821</v>
      </c>
      <c r="AM676" s="295" t="s">
        <v>5821</v>
      </c>
      <c r="AN676" s="295" t="s">
        <v>4521</v>
      </c>
      <c r="AO676" s="290"/>
      <c r="AP676" s="290"/>
      <c r="AQ676" s="290"/>
      <c r="AR676" s="290"/>
      <c r="AS676" s="295"/>
      <c r="AT676" s="295"/>
      <c r="AU676" s="295"/>
      <c r="AV676" s="290"/>
      <c r="AW676" s="290"/>
      <c r="AX676" s="291">
        <v>13.38</v>
      </c>
      <c r="AY676" s="291">
        <v>21772</v>
      </c>
      <c r="AZ676" s="47">
        <f t="shared" si="468"/>
        <v>21772</v>
      </c>
      <c r="BA676" s="47" t="str">
        <f t="shared" si="469"/>
        <v>80 AD</v>
      </c>
      <c r="BB676" s="43">
        <f t="shared" si="487"/>
        <v>22</v>
      </c>
      <c r="BC676" s="43" t="str">
        <f t="shared" si="470"/>
        <v>06:02:52</v>
      </c>
      <c r="BD676" s="43">
        <f t="shared" si="471"/>
        <v>95</v>
      </c>
      <c r="BE676" s="48">
        <f t="shared" si="472"/>
        <v>-136.86666666666667</v>
      </c>
      <c r="BF676" s="49">
        <f t="shared" si="473"/>
        <v>79.999999919999993</v>
      </c>
      <c r="BG676" s="43" t="str">
        <f t="shared" si="474"/>
        <v xml:space="preserve">JUAN  RIOS </v>
      </c>
      <c r="BH676" s="43" t="str">
        <f t="shared" si="475"/>
        <v>JUAN  RIOS  - RB URRACA</v>
      </c>
      <c r="BI676" s="43" t="e">
        <f>VLOOKUP(BG676,Equipos!$A$2:$B$105,2,0)</f>
        <v>#N/A</v>
      </c>
      <c r="BJ676" s="43" t="str">
        <f t="shared" si="476"/>
        <v>03:46:00</v>
      </c>
      <c r="BK676" s="43" t="e">
        <f>VLOOKUP(BG676,'Base Jinetes FEI'!$M$5:$N$341,2,0)</f>
        <v>#N/A</v>
      </c>
      <c r="BL676" s="43" t="e">
        <f>VLOOKUP(BG676,'Base Jinetes FEI'!$M$5:$O$341,3,0)</f>
        <v>#N/A</v>
      </c>
      <c r="BN676" s="43">
        <f t="shared" si="477"/>
        <v>1</v>
      </c>
      <c r="BO676" s="43">
        <v>676</v>
      </c>
    </row>
    <row r="677" spans="1:67" ht="14.4" customHeight="1" x14ac:dyDescent="0.3">
      <c r="A677" s="43" t="s">
        <v>7222</v>
      </c>
      <c r="B677" s="43" t="str">
        <f t="shared" ref="B677:E677" si="509">B676</f>
        <v>NAC</v>
      </c>
      <c r="C677" s="43">
        <f t="shared" si="509"/>
        <v>80</v>
      </c>
      <c r="D677" s="43">
        <f t="shared" si="509"/>
        <v>80</v>
      </c>
      <c r="E677" s="43" t="str">
        <f t="shared" si="509"/>
        <v>AD</v>
      </c>
      <c r="F677" s="289" t="s">
        <v>125</v>
      </c>
      <c r="G677" s="290" t="s">
        <v>105</v>
      </c>
      <c r="H677" s="291" t="s">
        <v>96</v>
      </c>
      <c r="I677" s="291" t="s">
        <v>96</v>
      </c>
      <c r="J677" s="290"/>
      <c r="K677" s="292" t="s">
        <v>146</v>
      </c>
      <c r="L677" s="290" t="s">
        <v>218</v>
      </c>
      <c r="M677" s="290"/>
      <c r="N677" s="294" t="s">
        <v>3135</v>
      </c>
      <c r="O677" s="291"/>
      <c r="P677" s="291" t="s">
        <v>96</v>
      </c>
      <c r="Q677" s="291"/>
      <c r="R677" s="291" t="s">
        <v>96</v>
      </c>
      <c r="S677" s="290" t="s">
        <v>97</v>
      </c>
      <c r="T677" s="291" t="s">
        <v>96</v>
      </c>
      <c r="U677" s="291" t="s">
        <v>1572</v>
      </c>
      <c r="V677" s="291" t="s">
        <v>6869</v>
      </c>
      <c r="W677" s="291" t="s">
        <v>6870</v>
      </c>
      <c r="X677" s="295" t="s">
        <v>6871</v>
      </c>
      <c r="Y677" s="295" t="s">
        <v>1033</v>
      </c>
      <c r="Z677" s="295" t="s">
        <v>6872</v>
      </c>
      <c r="AA677" s="290"/>
      <c r="AB677" s="290" t="s">
        <v>6873</v>
      </c>
      <c r="AC677" s="290" t="s">
        <v>1947</v>
      </c>
      <c r="AD677" s="290" t="s">
        <v>6874</v>
      </c>
      <c r="AE677" s="295" t="s">
        <v>1173</v>
      </c>
      <c r="AF677" s="295" t="s">
        <v>1038</v>
      </c>
      <c r="AG677" s="295" t="s">
        <v>6875</v>
      </c>
      <c r="AH677" s="290"/>
      <c r="AI677" s="290" t="s">
        <v>6876</v>
      </c>
      <c r="AJ677" s="290" t="s">
        <v>6877</v>
      </c>
      <c r="AK677" s="290" t="s">
        <v>6878</v>
      </c>
      <c r="AL677" s="295" t="s">
        <v>6879</v>
      </c>
      <c r="AM677" s="295" t="s">
        <v>6879</v>
      </c>
      <c r="AN677" s="295" t="s">
        <v>6880</v>
      </c>
      <c r="AO677" s="290" t="s">
        <v>266</v>
      </c>
      <c r="AP677" s="290"/>
      <c r="AQ677" s="290"/>
      <c r="AR677" s="290"/>
      <c r="AS677" s="295"/>
      <c r="AT677" s="295"/>
      <c r="AU677" s="295"/>
      <c r="AV677" s="290"/>
      <c r="AW677" s="290"/>
      <c r="AX677" s="291">
        <v>11.71</v>
      </c>
      <c r="AY677" s="291">
        <v>24869</v>
      </c>
      <c r="AZ677" s="47" t="str">
        <f t="shared" si="468"/>
        <v>NA</v>
      </c>
      <c r="BA677" s="47" t="str">
        <f t="shared" si="469"/>
        <v>80 AD</v>
      </c>
      <c r="BB677" s="43" t="str">
        <f t="shared" si="487"/>
        <v>NA</v>
      </c>
      <c r="BC677" s="43" t="str">
        <f t="shared" si="470"/>
        <v>NA</v>
      </c>
      <c r="BD677" s="43">
        <f t="shared" si="471"/>
        <v>0</v>
      </c>
      <c r="BE677" s="48" t="e">
        <f t="shared" si="472"/>
        <v>#VALUE!</v>
      </c>
      <c r="BF677" s="49">
        <f t="shared" si="473"/>
        <v>0</v>
      </c>
      <c r="BG677" s="43" t="str">
        <f t="shared" si="474"/>
        <v>JAIME BARRIENTOS RAMIREZ</v>
      </c>
      <c r="BH677" s="43" t="str">
        <f t="shared" si="475"/>
        <v>JAIME BARRIENTOS RAMIREZ - COSACO</v>
      </c>
      <c r="BI677" s="43" t="e">
        <f>VLOOKUP(BG677,Equipos!$A$2:$B$105,2,0)</f>
        <v>#N/A</v>
      </c>
      <c r="BJ677" s="43" t="str">
        <f t="shared" si="476"/>
        <v>03:46:00</v>
      </c>
      <c r="BK677" s="43" t="e">
        <f>VLOOKUP(BG677,'Base Jinetes FEI'!$M$5:$N$341,2,0)</f>
        <v>#N/A</v>
      </c>
      <c r="BL677" s="43" t="e">
        <f>VLOOKUP(BG677,'Base Jinetes FEI'!$M$5:$O$341,3,0)</f>
        <v>#N/A</v>
      </c>
      <c r="BN677" s="43">
        <f t="shared" si="477"/>
        <v>0</v>
      </c>
      <c r="BO677" s="43">
        <v>677</v>
      </c>
    </row>
    <row r="678" spans="1:67" ht="14.4" customHeight="1" x14ac:dyDescent="0.3">
      <c r="A678" s="43" t="s">
        <v>7222</v>
      </c>
      <c r="B678" s="43" t="str">
        <f t="shared" ref="B678:E678" si="510">B677</f>
        <v>NAC</v>
      </c>
      <c r="C678" s="43">
        <f t="shared" si="510"/>
        <v>80</v>
      </c>
      <c r="D678" s="43">
        <f t="shared" si="510"/>
        <v>80</v>
      </c>
      <c r="E678" s="43" t="str">
        <f t="shared" si="510"/>
        <v>AD</v>
      </c>
      <c r="F678" s="289" t="s">
        <v>128</v>
      </c>
      <c r="G678" s="290" t="s">
        <v>105</v>
      </c>
      <c r="H678" s="291" t="s">
        <v>96</v>
      </c>
      <c r="I678" s="291" t="s">
        <v>96</v>
      </c>
      <c r="J678" s="290" t="s">
        <v>4545</v>
      </c>
      <c r="K678" s="292" t="s">
        <v>2968</v>
      </c>
      <c r="L678" s="290" t="s">
        <v>4546</v>
      </c>
      <c r="M678" s="290" t="s">
        <v>6881</v>
      </c>
      <c r="N678" s="294" t="s">
        <v>6882</v>
      </c>
      <c r="O678" s="291"/>
      <c r="P678" s="291" t="s">
        <v>96</v>
      </c>
      <c r="Q678" s="291"/>
      <c r="R678" s="291" t="s">
        <v>96</v>
      </c>
      <c r="S678" s="290" t="s">
        <v>97</v>
      </c>
      <c r="T678" s="291" t="s">
        <v>96</v>
      </c>
      <c r="U678" s="291" t="s">
        <v>1572</v>
      </c>
      <c r="V678" s="291" t="s">
        <v>6883</v>
      </c>
      <c r="W678" s="291" t="s">
        <v>6884</v>
      </c>
      <c r="X678" s="295" t="s">
        <v>2719</v>
      </c>
      <c r="Y678" s="295" t="s">
        <v>561</v>
      </c>
      <c r="Z678" s="295" t="s">
        <v>1365</v>
      </c>
      <c r="AA678" s="290"/>
      <c r="AB678" s="290" t="s">
        <v>6885</v>
      </c>
      <c r="AC678" s="290" t="s">
        <v>6886</v>
      </c>
      <c r="AD678" s="290" t="s">
        <v>6887</v>
      </c>
      <c r="AE678" s="295" t="s">
        <v>4727</v>
      </c>
      <c r="AF678" s="295" t="s">
        <v>5656</v>
      </c>
      <c r="AG678" s="295" t="s">
        <v>6888</v>
      </c>
      <c r="AH678" s="290" t="s">
        <v>272</v>
      </c>
      <c r="AI678" s="290"/>
      <c r="AJ678" s="290"/>
      <c r="AK678" s="290"/>
      <c r="AL678" s="295"/>
      <c r="AM678" s="295"/>
      <c r="AN678" s="295"/>
      <c r="AO678" s="290"/>
      <c r="AP678" s="290"/>
      <c r="AQ678" s="290"/>
      <c r="AR678" s="290"/>
      <c r="AS678" s="295"/>
      <c r="AT678" s="295"/>
      <c r="AU678" s="295"/>
      <c r="AV678" s="290"/>
      <c r="AW678" s="290"/>
      <c r="AX678" s="291">
        <v>15.54</v>
      </c>
      <c r="AY678" s="291">
        <v>14174</v>
      </c>
      <c r="AZ678" s="47" t="str">
        <f t="shared" si="468"/>
        <v>NA</v>
      </c>
      <c r="BA678" s="47" t="str">
        <f t="shared" si="469"/>
        <v>80 AD</v>
      </c>
      <c r="BB678" s="43" t="str">
        <f t="shared" si="487"/>
        <v>NA</v>
      </c>
      <c r="BC678" s="43" t="str">
        <f t="shared" si="470"/>
        <v>NA</v>
      </c>
      <c r="BD678" s="43">
        <f t="shared" si="471"/>
        <v>0</v>
      </c>
      <c r="BE678" s="48" t="e">
        <f t="shared" si="472"/>
        <v>#VALUE!</v>
      </c>
      <c r="BF678" s="49">
        <f t="shared" si="473"/>
        <v>0</v>
      </c>
      <c r="BG678" s="43" t="str">
        <f t="shared" si="474"/>
        <v>ANDRES VELASQUEZ</v>
      </c>
      <c r="BH678" s="43" t="str">
        <f t="shared" si="475"/>
        <v>ANDRES VELASQUEZ - JG RAYEN</v>
      </c>
      <c r="BI678" s="43" t="e">
        <f>VLOOKUP(BG678,Equipos!$A$2:$B$105,2,0)</f>
        <v>#N/A</v>
      </c>
      <c r="BJ678" s="43" t="str">
        <f t="shared" si="476"/>
        <v>03:46:00</v>
      </c>
      <c r="BK678" s="43" t="e">
        <f>VLOOKUP(BG678,'Base Jinetes FEI'!$M$5:$N$341,2,0)</f>
        <v>#N/A</v>
      </c>
      <c r="BL678" s="43" t="e">
        <f>VLOOKUP(BG678,'Base Jinetes FEI'!$M$5:$O$341,3,0)</f>
        <v>#N/A</v>
      </c>
      <c r="BN678" s="43">
        <f t="shared" si="477"/>
        <v>0</v>
      </c>
      <c r="BO678" s="43">
        <v>678</v>
      </c>
    </row>
    <row r="679" spans="1:67" ht="14.4" customHeight="1" x14ac:dyDescent="0.3">
      <c r="A679" s="43" t="s">
        <v>7222</v>
      </c>
      <c r="B679" s="43" t="str">
        <f t="shared" ref="B679:E679" si="511">B678</f>
        <v>NAC</v>
      </c>
      <c r="C679" s="43">
        <f t="shared" si="511"/>
        <v>80</v>
      </c>
      <c r="D679" s="43">
        <f t="shared" si="511"/>
        <v>80</v>
      </c>
      <c r="E679" s="43" t="str">
        <f t="shared" si="511"/>
        <v>AD</v>
      </c>
      <c r="F679" s="289" t="s">
        <v>129</v>
      </c>
      <c r="G679" s="290" t="s">
        <v>105</v>
      </c>
      <c r="H679" s="291" t="s">
        <v>96</v>
      </c>
      <c r="I679" s="291" t="s">
        <v>96</v>
      </c>
      <c r="J679" s="290" t="s">
        <v>1396</v>
      </c>
      <c r="K679" s="292" t="s">
        <v>162</v>
      </c>
      <c r="L679" s="290" t="s">
        <v>3369</v>
      </c>
      <c r="M679" s="290"/>
      <c r="N679" s="294" t="s">
        <v>6889</v>
      </c>
      <c r="O679" s="291"/>
      <c r="P679" s="291" t="s">
        <v>96</v>
      </c>
      <c r="Q679" s="291"/>
      <c r="R679" s="291" t="s">
        <v>96</v>
      </c>
      <c r="S679" s="290" t="s">
        <v>97</v>
      </c>
      <c r="T679" s="291" t="s">
        <v>96</v>
      </c>
      <c r="U679" s="291" t="s">
        <v>1572</v>
      </c>
      <c r="V679" s="291" t="s">
        <v>6890</v>
      </c>
      <c r="W679" s="291" t="s">
        <v>6891</v>
      </c>
      <c r="X679" s="295" t="s">
        <v>797</v>
      </c>
      <c r="Y679" s="295" t="s">
        <v>1752</v>
      </c>
      <c r="Z679" s="295" t="s">
        <v>6892</v>
      </c>
      <c r="AA679" s="290"/>
      <c r="AB679" s="290" t="s">
        <v>6893</v>
      </c>
      <c r="AC679" s="290" t="s">
        <v>6894</v>
      </c>
      <c r="AD679" s="290" t="s">
        <v>96</v>
      </c>
      <c r="AE679" s="295" t="s">
        <v>96</v>
      </c>
      <c r="AF679" s="295" t="s">
        <v>904</v>
      </c>
      <c r="AG679" s="295" t="s">
        <v>96</v>
      </c>
      <c r="AH679" s="290" t="s">
        <v>163</v>
      </c>
      <c r="AI679" s="290"/>
      <c r="AJ679" s="290"/>
      <c r="AK679" s="290"/>
      <c r="AL679" s="295"/>
      <c r="AM679" s="295"/>
      <c r="AN679" s="295"/>
      <c r="AO679" s="290"/>
      <c r="AP679" s="290"/>
      <c r="AQ679" s="290"/>
      <c r="AR679" s="290"/>
      <c r="AS679" s="295"/>
      <c r="AT679" s="295"/>
      <c r="AU679" s="295"/>
      <c r="AV679" s="290"/>
      <c r="AW679" s="290"/>
      <c r="AX679" s="291"/>
      <c r="AY679" s="291">
        <v>7615</v>
      </c>
      <c r="AZ679" s="47" t="str">
        <f t="shared" si="468"/>
        <v>NA</v>
      </c>
      <c r="BA679" s="47" t="str">
        <f t="shared" si="469"/>
        <v>80 AD</v>
      </c>
      <c r="BB679" s="43" t="str">
        <f t="shared" si="487"/>
        <v>NA</v>
      </c>
      <c r="BC679" s="43" t="str">
        <f t="shared" si="470"/>
        <v>NA</v>
      </c>
      <c r="BD679" s="43">
        <f t="shared" si="471"/>
        <v>0</v>
      </c>
      <c r="BE679" s="48" t="e">
        <f t="shared" si="472"/>
        <v>#VALUE!</v>
      </c>
      <c r="BF679" s="49">
        <f t="shared" si="473"/>
        <v>0</v>
      </c>
      <c r="BG679" s="43" t="str">
        <f t="shared" si="474"/>
        <v>FELIPE PERO DOMEYKO</v>
      </c>
      <c r="BH679" s="43" t="str">
        <f t="shared" si="475"/>
        <v>FELIPE PERO DOMEYKO - WAKA WAKA</v>
      </c>
      <c r="BI679" s="43" t="str">
        <f>VLOOKUP(BG679,Equipos!$A$2:$B$105,2,0)</f>
        <v>KEHAILAN A</v>
      </c>
      <c r="BJ679" s="43" t="str">
        <f t="shared" si="476"/>
        <v>03:46:00</v>
      </c>
      <c r="BK679" s="43" t="e">
        <f>VLOOKUP(BG679,'Base Jinetes FEI'!$M$5:$N$341,2,0)</f>
        <v>#N/A</v>
      </c>
      <c r="BL679" s="43" t="e">
        <f>VLOOKUP(BG679,'Base Jinetes FEI'!$M$5:$O$341,3,0)</f>
        <v>#N/A</v>
      </c>
      <c r="BN679" s="43">
        <f t="shared" si="477"/>
        <v>0</v>
      </c>
      <c r="BO679" s="43">
        <v>679</v>
      </c>
    </row>
    <row r="680" spans="1:67" ht="14.4" customHeight="1" x14ac:dyDescent="0.3">
      <c r="A680" s="43" t="s">
        <v>7222</v>
      </c>
      <c r="B680" s="43" t="str">
        <f t="shared" ref="B680:E680" si="512">B679</f>
        <v>NAC</v>
      </c>
      <c r="C680" s="43">
        <f t="shared" si="512"/>
        <v>80</v>
      </c>
      <c r="D680" s="43">
        <f t="shared" si="512"/>
        <v>80</v>
      </c>
      <c r="E680" s="43" t="str">
        <f t="shared" si="512"/>
        <v>AD</v>
      </c>
      <c r="F680" s="289" t="s">
        <v>98</v>
      </c>
      <c r="G680" s="290" t="s">
        <v>105</v>
      </c>
      <c r="H680" s="291" t="s">
        <v>96</v>
      </c>
      <c r="I680" s="291" t="s">
        <v>96</v>
      </c>
      <c r="J680" s="290" t="s">
        <v>1409</v>
      </c>
      <c r="K680" s="292" t="s">
        <v>111</v>
      </c>
      <c r="L680" s="290" t="s">
        <v>112</v>
      </c>
      <c r="M680" s="290" t="s">
        <v>1410</v>
      </c>
      <c r="N680" s="294" t="s">
        <v>787</v>
      </c>
      <c r="O680" s="291"/>
      <c r="P680" s="291" t="s">
        <v>96</v>
      </c>
      <c r="Q680" s="291"/>
      <c r="R680" s="291" t="s">
        <v>96</v>
      </c>
      <c r="S680" s="290" t="s">
        <v>97</v>
      </c>
      <c r="T680" s="291" t="s">
        <v>96</v>
      </c>
      <c r="U680" s="291" t="s">
        <v>1572</v>
      </c>
      <c r="V680" s="291" t="s">
        <v>6895</v>
      </c>
      <c r="W680" s="291" t="s">
        <v>6896</v>
      </c>
      <c r="X680" s="295" t="s">
        <v>6897</v>
      </c>
      <c r="Y680" s="295" t="s">
        <v>4644</v>
      </c>
      <c r="Z680" s="295" t="s">
        <v>3560</v>
      </c>
      <c r="AA680" s="290" t="s">
        <v>266</v>
      </c>
      <c r="AB680" s="290"/>
      <c r="AC680" s="290"/>
      <c r="AD680" s="290"/>
      <c r="AE680" s="295"/>
      <c r="AF680" s="295"/>
      <c r="AG680" s="295"/>
      <c r="AH680" s="290"/>
      <c r="AI680" s="290"/>
      <c r="AJ680" s="290"/>
      <c r="AK680" s="290"/>
      <c r="AL680" s="295"/>
      <c r="AM680" s="295"/>
      <c r="AN680" s="295"/>
      <c r="AO680" s="290"/>
      <c r="AP680" s="290"/>
      <c r="AQ680" s="290"/>
      <c r="AR680" s="290"/>
      <c r="AS680" s="295"/>
      <c r="AT680" s="295"/>
      <c r="AU680" s="295"/>
      <c r="AV680" s="290"/>
      <c r="AW680" s="290"/>
      <c r="AX680" s="291">
        <v>20.34</v>
      </c>
      <c r="AY680" s="291">
        <v>5823</v>
      </c>
      <c r="AZ680" s="47" t="str">
        <f t="shared" si="468"/>
        <v>NA</v>
      </c>
      <c r="BA680" s="47" t="str">
        <f t="shared" si="469"/>
        <v>80 AD</v>
      </c>
      <c r="BB680" s="43" t="str">
        <f t="shared" si="487"/>
        <v>NA</v>
      </c>
      <c r="BC680" s="43" t="str">
        <f t="shared" si="470"/>
        <v>NA</v>
      </c>
      <c r="BD680" s="43">
        <f t="shared" si="471"/>
        <v>0</v>
      </c>
      <c r="BE680" s="48" t="e">
        <f t="shared" si="472"/>
        <v>#VALUE!</v>
      </c>
      <c r="BF680" s="49">
        <f t="shared" si="473"/>
        <v>0</v>
      </c>
      <c r="BG680" s="43" t="str">
        <f t="shared" si="474"/>
        <v>CATALINA ORTUZAR ORPHANOPOULOS</v>
      </c>
      <c r="BH680" s="43" t="str">
        <f t="shared" si="475"/>
        <v>CATALINA ORTUZAR ORPHANOPOULOS - MC TANGO</v>
      </c>
      <c r="BI680" s="43" t="e">
        <f>VLOOKUP(BG680,Equipos!$A$2:$B$105,2,0)</f>
        <v>#N/A</v>
      </c>
      <c r="BJ680" s="43" t="str">
        <f t="shared" si="476"/>
        <v>03:46:00</v>
      </c>
      <c r="BK680" s="43" t="e">
        <f>VLOOKUP(BG680,'Base Jinetes FEI'!$M$5:$N$341,2,0)</f>
        <v>#N/A</v>
      </c>
      <c r="BL680" s="43" t="e">
        <f>VLOOKUP(BG680,'Base Jinetes FEI'!$M$5:$O$341,3,0)</f>
        <v>#N/A</v>
      </c>
      <c r="BN680" s="43">
        <f t="shared" si="477"/>
        <v>0</v>
      </c>
      <c r="BO680" s="43">
        <v>680</v>
      </c>
    </row>
    <row r="681" spans="1:67" ht="14.4" customHeight="1" x14ac:dyDescent="0.3">
      <c r="A681" s="43" t="s">
        <v>7222</v>
      </c>
      <c r="B681" s="43" t="str">
        <f t="shared" ref="B681:E681" si="513">B680</f>
        <v>NAC</v>
      </c>
      <c r="C681" s="43">
        <f t="shared" si="513"/>
        <v>80</v>
      </c>
      <c r="D681" s="43">
        <f t="shared" si="513"/>
        <v>80</v>
      </c>
      <c r="E681" s="43" t="str">
        <f t="shared" si="513"/>
        <v>AD</v>
      </c>
      <c r="F681" s="289" t="s">
        <v>151</v>
      </c>
      <c r="G681" s="290" t="s">
        <v>105</v>
      </c>
      <c r="H681" s="291" t="s">
        <v>96</v>
      </c>
      <c r="I681" s="291" t="s">
        <v>96</v>
      </c>
      <c r="J681" s="290"/>
      <c r="K681" s="292" t="s">
        <v>170</v>
      </c>
      <c r="L681" s="290" t="s">
        <v>3091</v>
      </c>
      <c r="M681" s="290"/>
      <c r="N681" s="294" t="s">
        <v>3889</v>
      </c>
      <c r="O681" s="291"/>
      <c r="P681" s="291" t="s">
        <v>96</v>
      </c>
      <c r="Q681" s="291"/>
      <c r="R681" s="291" t="s">
        <v>96</v>
      </c>
      <c r="S681" s="290" t="s">
        <v>97</v>
      </c>
      <c r="T681" s="291" t="s">
        <v>96</v>
      </c>
      <c r="U681" s="291" t="s">
        <v>1572</v>
      </c>
      <c r="V681" s="291" t="s">
        <v>6898</v>
      </c>
      <c r="W681" s="291" t="s">
        <v>6899</v>
      </c>
      <c r="X681" s="295" t="s">
        <v>797</v>
      </c>
      <c r="Y681" s="295" t="s">
        <v>1752</v>
      </c>
      <c r="Z681" s="295" t="s">
        <v>4621</v>
      </c>
      <c r="AA681" s="290" t="s">
        <v>5848</v>
      </c>
      <c r="AB681" s="290"/>
      <c r="AC681" s="290"/>
      <c r="AD681" s="290"/>
      <c r="AE681" s="295"/>
      <c r="AF681" s="295"/>
      <c r="AG681" s="295"/>
      <c r="AH681" s="290"/>
      <c r="AI681" s="290"/>
      <c r="AJ681" s="290"/>
      <c r="AK681" s="290"/>
      <c r="AL681" s="295"/>
      <c r="AM681" s="295"/>
      <c r="AN681" s="295"/>
      <c r="AO681" s="290"/>
      <c r="AP681" s="290"/>
      <c r="AQ681" s="290"/>
      <c r="AR681" s="290"/>
      <c r="AS681" s="295"/>
      <c r="AT681" s="295"/>
      <c r="AU681" s="295"/>
      <c r="AV681" s="290"/>
      <c r="AW681" s="290"/>
      <c r="AX681" s="291">
        <v>15.55</v>
      </c>
      <c r="AY681" s="291">
        <v>7619</v>
      </c>
      <c r="AZ681" s="47" t="str">
        <f t="shared" si="468"/>
        <v>NA</v>
      </c>
      <c r="BA681" s="47" t="str">
        <f t="shared" si="469"/>
        <v>80 AD</v>
      </c>
      <c r="BB681" s="43" t="str">
        <f t="shared" si="487"/>
        <v>NA</v>
      </c>
      <c r="BC681" s="43" t="str">
        <f t="shared" si="470"/>
        <v>NA</v>
      </c>
      <c r="BD681" s="43">
        <f t="shared" si="471"/>
        <v>0</v>
      </c>
      <c r="BE681" s="48" t="e">
        <f t="shared" si="472"/>
        <v>#VALUE!</v>
      </c>
      <c r="BF681" s="49">
        <f t="shared" si="473"/>
        <v>0</v>
      </c>
      <c r="BG681" s="43" t="str">
        <f t="shared" si="474"/>
        <v>MATIAS LILLO</v>
      </c>
      <c r="BH681" s="43" t="str">
        <f t="shared" si="475"/>
        <v>MATIAS LILLO - ALI BABA</v>
      </c>
      <c r="BI681" s="43" t="str">
        <f>VLOOKUP(BG681,Equipos!$A$2:$B$105,2,0)</f>
        <v>KEHAILAN A</v>
      </c>
      <c r="BJ681" s="43" t="str">
        <f t="shared" si="476"/>
        <v>03:46:00</v>
      </c>
      <c r="BK681" s="43" t="e">
        <f>VLOOKUP(BG681,'Base Jinetes FEI'!$M$5:$N$341,2,0)</f>
        <v>#N/A</v>
      </c>
      <c r="BL681" s="43" t="e">
        <f>VLOOKUP(BG681,'Base Jinetes FEI'!$M$5:$O$341,3,0)</f>
        <v>#N/A</v>
      </c>
      <c r="BN681" s="43">
        <f t="shared" si="477"/>
        <v>0</v>
      </c>
      <c r="BO681" s="43">
        <v>681</v>
      </c>
    </row>
    <row r="682" spans="1:67" ht="14.4" customHeight="1" x14ac:dyDescent="0.3">
      <c r="A682" s="43" t="s">
        <v>7222</v>
      </c>
      <c r="B682" s="43" t="str">
        <f t="shared" ref="B682:E682" si="514">B681</f>
        <v>NAC</v>
      </c>
      <c r="C682" s="43">
        <f t="shared" si="514"/>
        <v>80</v>
      </c>
      <c r="D682" s="43">
        <f t="shared" si="514"/>
        <v>80</v>
      </c>
      <c r="E682" s="43" t="str">
        <f t="shared" si="514"/>
        <v>AD</v>
      </c>
      <c r="F682" s="289" t="s">
        <v>152</v>
      </c>
      <c r="G682" s="290" t="s">
        <v>105</v>
      </c>
      <c r="H682" s="291" t="s">
        <v>96</v>
      </c>
      <c r="I682" s="291" t="s">
        <v>96</v>
      </c>
      <c r="J682" s="290"/>
      <c r="K682" s="292" t="s">
        <v>920</v>
      </c>
      <c r="L682" s="290" t="s">
        <v>657</v>
      </c>
      <c r="M682" s="290"/>
      <c r="N682" s="294" t="s">
        <v>1165</v>
      </c>
      <c r="O682" s="291"/>
      <c r="P682" s="291" t="s">
        <v>96</v>
      </c>
      <c r="Q682" s="291"/>
      <c r="R682" s="291" t="s">
        <v>96</v>
      </c>
      <c r="S682" s="290" t="s">
        <v>97</v>
      </c>
      <c r="T682" s="291" t="s">
        <v>96</v>
      </c>
      <c r="U682" s="291" t="s">
        <v>1572</v>
      </c>
      <c r="V682" s="291" t="s">
        <v>96</v>
      </c>
      <c r="W682" s="291" t="s">
        <v>96</v>
      </c>
      <c r="X682" s="295" t="s">
        <v>96</v>
      </c>
      <c r="Y682" s="295" t="s">
        <v>96</v>
      </c>
      <c r="Z682" s="295" t="s">
        <v>96</v>
      </c>
      <c r="AA682" s="290" t="s">
        <v>184</v>
      </c>
      <c r="AB682" s="290"/>
      <c r="AC682" s="290"/>
      <c r="AD682" s="290"/>
      <c r="AE682" s="295"/>
      <c r="AF682" s="295"/>
      <c r="AG682" s="295"/>
      <c r="AH682" s="290"/>
      <c r="AI682" s="290"/>
      <c r="AJ682" s="290"/>
      <c r="AK682" s="290"/>
      <c r="AL682" s="295"/>
      <c r="AM682" s="295"/>
      <c r="AN682" s="295"/>
      <c r="AO682" s="290"/>
      <c r="AP682" s="290"/>
      <c r="AQ682" s="290"/>
      <c r="AR682" s="290"/>
      <c r="AS682" s="295"/>
      <c r="AT682" s="295"/>
      <c r="AU682" s="295"/>
      <c r="AV682" s="290"/>
      <c r="AW682" s="290"/>
      <c r="AX682" s="291"/>
      <c r="AY682" s="291"/>
      <c r="AZ682" s="47" t="str">
        <f t="shared" si="468"/>
        <v>NA</v>
      </c>
      <c r="BA682" s="47" t="str">
        <f t="shared" si="469"/>
        <v>80 AD</v>
      </c>
      <c r="BB682" s="43" t="str">
        <f t="shared" si="487"/>
        <v>NA</v>
      </c>
      <c r="BC682" s="43" t="str">
        <f t="shared" si="470"/>
        <v>NA</v>
      </c>
      <c r="BD682" s="43">
        <f t="shared" si="471"/>
        <v>0</v>
      </c>
      <c r="BE682" s="48" t="e">
        <f t="shared" si="472"/>
        <v>#VALUE!</v>
      </c>
      <c r="BF682" s="49">
        <f t="shared" si="473"/>
        <v>0</v>
      </c>
      <c r="BG682" s="43" t="str">
        <f t="shared" si="474"/>
        <v>JUAN GOMEZ</v>
      </c>
      <c r="BH682" s="43" t="str">
        <f t="shared" si="475"/>
        <v>JUAN GOMEZ - COCO</v>
      </c>
      <c r="BI682" s="43" t="str">
        <f>VLOOKUP(BG682,Equipos!$A$2:$B$105,2,0)</f>
        <v>SANDEK 2</v>
      </c>
      <c r="BJ682" s="43" t="str">
        <f t="shared" si="476"/>
        <v>03:46:00</v>
      </c>
      <c r="BK682" s="43" t="e">
        <f>VLOOKUP(BG682,'Base Jinetes FEI'!$M$5:$N$341,2,0)</f>
        <v>#N/A</v>
      </c>
      <c r="BL682" s="43" t="e">
        <f>VLOOKUP(BG682,'Base Jinetes FEI'!$M$5:$O$341,3,0)</f>
        <v>#N/A</v>
      </c>
      <c r="BN682" s="43">
        <f t="shared" si="477"/>
        <v>0</v>
      </c>
      <c r="BO682" s="43">
        <v>682</v>
      </c>
    </row>
    <row r="683" spans="1:67" ht="14.4" customHeight="1" x14ac:dyDescent="0.3">
      <c r="A683" s="43" t="s">
        <v>7222</v>
      </c>
      <c r="B683" s="43" t="str">
        <f t="shared" ref="B683:E683" si="515">B682</f>
        <v>NAC</v>
      </c>
      <c r="C683" s="43">
        <f t="shared" si="515"/>
        <v>80</v>
      </c>
      <c r="D683" s="43">
        <f t="shared" si="515"/>
        <v>80</v>
      </c>
      <c r="E683" s="43" t="str">
        <f t="shared" si="515"/>
        <v>AD</v>
      </c>
      <c r="F683" s="289" t="s">
        <v>153</v>
      </c>
      <c r="G683" s="290" t="s">
        <v>105</v>
      </c>
      <c r="H683" s="291" t="s">
        <v>96</v>
      </c>
      <c r="I683" s="291" t="s">
        <v>96</v>
      </c>
      <c r="J683" s="290" t="s">
        <v>1931</v>
      </c>
      <c r="K683" s="292" t="s">
        <v>789</v>
      </c>
      <c r="L683" s="290" t="s">
        <v>790</v>
      </c>
      <c r="M683" s="290"/>
      <c r="N683" s="294" t="s">
        <v>1932</v>
      </c>
      <c r="O683" s="291"/>
      <c r="P683" s="291" t="s">
        <v>96</v>
      </c>
      <c r="Q683" s="291"/>
      <c r="R683" s="291" t="s">
        <v>96</v>
      </c>
      <c r="S683" s="290" t="s">
        <v>97</v>
      </c>
      <c r="T683" s="291" t="s">
        <v>96</v>
      </c>
      <c r="U683" s="291" t="s">
        <v>1572</v>
      </c>
      <c r="V683" s="291" t="s">
        <v>96</v>
      </c>
      <c r="W683" s="291" t="s">
        <v>96</v>
      </c>
      <c r="X683" s="295" t="s">
        <v>96</v>
      </c>
      <c r="Y683" s="295" t="s">
        <v>96</v>
      </c>
      <c r="Z683" s="295" t="s">
        <v>96</v>
      </c>
      <c r="AA683" s="290" t="s">
        <v>184</v>
      </c>
      <c r="AB683" s="290"/>
      <c r="AC683" s="290"/>
      <c r="AD683" s="290"/>
      <c r="AE683" s="295"/>
      <c r="AF683" s="295"/>
      <c r="AG683" s="295"/>
      <c r="AH683" s="290"/>
      <c r="AI683" s="290"/>
      <c r="AJ683" s="290"/>
      <c r="AK683" s="290"/>
      <c r="AL683" s="295"/>
      <c r="AM683" s="295"/>
      <c r="AN683" s="295"/>
      <c r="AO683" s="290"/>
      <c r="AP683" s="290"/>
      <c r="AQ683" s="290"/>
      <c r="AR683" s="290"/>
      <c r="AS683" s="295"/>
      <c r="AT683" s="295"/>
      <c r="AU683" s="295"/>
      <c r="AV683" s="290"/>
      <c r="AW683" s="290"/>
      <c r="AX683" s="291"/>
      <c r="AY683" s="291"/>
      <c r="AZ683" s="47" t="str">
        <f t="shared" si="468"/>
        <v>NA</v>
      </c>
      <c r="BA683" s="47" t="str">
        <f t="shared" si="469"/>
        <v>80 AD</v>
      </c>
      <c r="BB683" s="43" t="str">
        <f t="shared" si="487"/>
        <v>NA</v>
      </c>
      <c r="BC683" s="43" t="str">
        <f t="shared" si="470"/>
        <v>NA</v>
      </c>
      <c r="BD683" s="43">
        <f t="shared" si="471"/>
        <v>0</v>
      </c>
      <c r="BE683" s="48" t="e">
        <f t="shared" si="472"/>
        <v>#VALUE!</v>
      </c>
      <c r="BF683" s="49">
        <f t="shared" si="473"/>
        <v>0</v>
      </c>
      <c r="BG683" s="43" t="str">
        <f t="shared" si="474"/>
        <v>JOSE ANDRES  POBLETE SALCEDO</v>
      </c>
      <c r="BH683" s="43" t="str">
        <f t="shared" si="475"/>
        <v>JOSE ANDRES  POBLETE SALCEDO - HF BAUSAH</v>
      </c>
      <c r="BI683" s="43" t="str">
        <f>VLOOKUP(BG683,Equipos!$A$2:$B$105,2,0)</f>
        <v>EL SENDERO</v>
      </c>
      <c r="BJ683" s="43" t="str">
        <f t="shared" si="476"/>
        <v>03:46:00</v>
      </c>
      <c r="BK683" s="43" t="e">
        <f>VLOOKUP(BG683,'Base Jinetes FEI'!$M$5:$N$341,2,0)</f>
        <v>#N/A</v>
      </c>
      <c r="BL683" s="43" t="e">
        <f>VLOOKUP(BG683,'Base Jinetes FEI'!$M$5:$O$341,3,0)</f>
        <v>#N/A</v>
      </c>
      <c r="BN683" s="43">
        <f t="shared" si="477"/>
        <v>0</v>
      </c>
      <c r="BO683" s="43">
        <v>683</v>
      </c>
    </row>
    <row r="684" spans="1:67" ht="14.4" customHeight="1" x14ac:dyDescent="0.3">
      <c r="A684" s="43" t="s">
        <v>7222</v>
      </c>
      <c r="B684" s="43" t="str">
        <f t="shared" ref="B684:D684" si="516">B683</f>
        <v>NAC</v>
      </c>
      <c r="C684" s="43">
        <f t="shared" si="516"/>
        <v>80</v>
      </c>
      <c r="D684" s="43">
        <f t="shared" si="516"/>
        <v>80</v>
      </c>
      <c r="E684" s="43" t="s">
        <v>52</v>
      </c>
      <c r="F684" s="296" t="s">
        <v>106</v>
      </c>
      <c r="G684" s="297" t="s">
        <v>95</v>
      </c>
      <c r="H684" s="298" t="s">
        <v>96</v>
      </c>
      <c r="I684" s="298" t="s">
        <v>96</v>
      </c>
      <c r="J684" s="297"/>
      <c r="K684" s="299" t="s">
        <v>166</v>
      </c>
      <c r="L684" s="297" t="s">
        <v>5620</v>
      </c>
      <c r="M684" s="297" t="s">
        <v>2614</v>
      </c>
      <c r="N684" s="301" t="s">
        <v>2615</v>
      </c>
      <c r="O684" s="298"/>
      <c r="P684" s="298" t="s">
        <v>96</v>
      </c>
      <c r="Q684" s="298"/>
      <c r="R684" s="298" t="s">
        <v>96</v>
      </c>
      <c r="S684" s="297" t="s">
        <v>97</v>
      </c>
      <c r="T684" s="298" t="s">
        <v>96</v>
      </c>
      <c r="U684" s="298" t="s">
        <v>1773</v>
      </c>
      <c r="V684" s="298" t="s">
        <v>6900</v>
      </c>
      <c r="W684" s="298" t="s">
        <v>6901</v>
      </c>
      <c r="X684" s="302" t="s">
        <v>1017</v>
      </c>
      <c r="Y684" s="302" t="s">
        <v>4813</v>
      </c>
      <c r="Z684" s="302" t="s">
        <v>2444</v>
      </c>
      <c r="AA684" s="297"/>
      <c r="AB684" s="297" t="s">
        <v>6902</v>
      </c>
      <c r="AC684" s="297" t="s">
        <v>6903</v>
      </c>
      <c r="AD684" s="297" t="s">
        <v>6904</v>
      </c>
      <c r="AE684" s="302" t="s">
        <v>5513</v>
      </c>
      <c r="AF684" s="302" t="s">
        <v>503</v>
      </c>
      <c r="AG684" s="302" t="s">
        <v>3888</v>
      </c>
      <c r="AH684" s="297"/>
      <c r="AI684" s="297" t="s">
        <v>6905</v>
      </c>
      <c r="AJ684" s="297" t="s">
        <v>6906</v>
      </c>
      <c r="AK684" s="297" t="s">
        <v>6907</v>
      </c>
      <c r="AL684" s="302" t="s">
        <v>6908</v>
      </c>
      <c r="AM684" s="302" t="s">
        <v>6908</v>
      </c>
      <c r="AN684" s="302" t="s">
        <v>6909</v>
      </c>
      <c r="AO684" s="297"/>
      <c r="AP684" s="297"/>
      <c r="AQ684" s="297"/>
      <c r="AR684" s="297"/>
      <c r="AS684" s="302"/>
      <c r="AT684" s="302"/>
      <c r="AU684" s="302"/>
      <c r="AV684" s="297"/>
      <c r="AW684" s="297"/>
      <c r="AX684" s="298">
        <v>20.86</v>
      </c>
      <c r="AY684" s="298">
        <v>13959</v>
      </c>
      <c r="AZ684" s="47">
        <f t="shared" si="468"/>
        <v>13959</v>
      </c>
      <c r="BA684" s="47" t="str">
        <f t="shared" si="469"/>
        <v>80 YR</v>
      </c>
      <c r="BB684" s="43">
        <f t="shared" si="487"/>
        <v>3</v>
      </c>
      <c r="BC684" s="43" t="str">
        <f t="shared" si="470"/>
        <v>03:52:39</v>
      </c>
      <c r="BD684" s="43">
        <f t="shared" si="471"/>
        <v>190</v>
      </c>
      <c r="BE684" s="48">
        <f t="shared" si="472"/>
        <v>-6.65</v>
      </c>
      <c r="BF684" s="49">
        <f t="shared" si="473"/>
        <v>263.35000000000002</v>
      </c>
      <c r="BG684" s="43" t="str">
        <f t="shared" si="474"/>
        <v>NICOLAS SILVA OVALLE</v>
      </c>
      <c r="BH684" s="43" t="str">
        <f t="shared" si="475"/>
        <v>NICOLAS SILVA OVALLE - HADY</v>
      </c>
      <c r="BI684" s="43" t="e">
        <f>VLOOKUP(BG684,Equipos!$A$2:$B$105,2,0)</f>
        <v>#N/A</v>
      </c>
      <c r="BJ684" s="43" t="str">
        <f t="shared" si="476"/>
        <v>03:46:00</v>
      </c>
      <c r="BK684" s="43" t="e">
        <f>VLOOKUP(BG684,'Base Jinetes FEI'!$M$5:$N$341,2,0)</f>
        <v>#N/A</v>
      </c>
      <c r="BL684" s="43" t="e">
        <f>VLOOKUP(BG684,'Base Jinetes FEI'!$M$5:$O$341,3,0)</f>
        <v>#N/A</v>
      </c>
      <c r="BN684" s="43">
        <f t="shared" si="477"/>
        <v>1</v>
      </c>
      <c r="BO684" s="43">
        <v>684</v>
      </c>
    </row>
    <row r="685" spans="1:67" ht="14.4" customHeight="1" x14ac:dyDescent="0.3">
      <c r="A685" s="43" t="s">
        <v>7222</v>
      </c>
      <c r="B685" s="43" t="str">
        <f t="shared" ref="B685:E685" si="517">B684</f>
        <v>NAC</v>
      </c>
      <c r="C685" s="43">
        <f t="shared" si="517"/>
        <v>80</v>
      </c>
      <c r="D685" s="43">
        <f t="shared" si="517"/>
        <v>80</v>
      </c>
      <c r="E685" s="43" t="str">
        <f t="shared" si="517"/>
        <v>YR</v>
      </c>
      <c r="F685" s="296" t="s">
        <v>107</v>
      </c>
      <c r="G685" s="297" t="s">
        <v>95</v>
      </c>
      <c r="H685" s="298" t="s">
        <v>96</v>
      </c>
      <c r="I685" s="298" t="s">
        <v>96</v>
      </c>
      <c r="J685" s="297" t="s">
        <v>1524</v>
      </c>
      <c r="K685" s="300" t="s">
        <v>452</v>
      </c>
      <c r="L685" s="297" t="s">
        <v>453</v>
      </c>
      <c r="M685" s="297" t="s">
        <v>1525</v>
      </c>
      <c r="N685" s="301" t="s">
        <v>801</v>
      </c>
      <c r="O685" s="298"/>
      <c r="P685" s="298" t="s">
        <v>96</v>
      </c>
      <c r="Q685" s="298"/>
      <c r="R685" s="298" t="s">
        <v>96</v>
      </c>
      <c r="S685" s="297" t="s">
        <v>1526</v>
      </c>
      <c r="T685" s="298" t="s">
        <v>96</v>
      </c>
      <c r="U685" s="298" t="s">
        <v>1773</v>
      </c>
      <c r="V685" s="298" t="s">
        <v>6910</v>
      </c>
      <c r="W685" s="298" t="s">
        <v>6911</v>
      </c>
      <c r="X685" s="302" t="s">
        <v>6912</v>
      </c>
      <c r="Y685" s="302" t="s">
        <v>501</v>
      </c>
      <c r="Z685" s="302" t="s">
        <v>6913</v>
      </c>
      <c r="AA685" s="297"/>
      <c r="AB685" s="297" t="s">
        <v>6914</v>
      </c>
      <c r="AC685" s="297" t="s">
        <v>6915</v>
      </c>
      <c r="AD685" s="297" t="s">
        <v>6916</v>
      </c>
      <c r="AE685" s="302" t="s">
        <v>6810</v>
      </c>
      <c r="AF685" s="302" t="s">
        <v>4060</v>
      </c>
      <c r="AG685" s="302" t="s">
        <v>6917</v>
      </c>
      <c r="AH685" s="297"/>
      <c r="AI685" s="297" t="s">
        <v>6918</v>
      </c>
      <c r="AJ685" s="297" t="s">
        <v>6919</v>
      </c>
      <c r="AK685" s="297" t="s">
        <v>6920</v>
      </c>
      <c r="AL685" s="302" t="s">
        <v>4060</v>
      </c>
      <c r="AM685" s="302" t="s">
        <v>4060</v>
      </c>
      <c r="AN685" s="302" t="s">
        <v>5500</v>
      </c>
      <c r="AO685" s="297"/>
      <c r="AP685" s="297"/>
      <c r="AQ685" s="297"/>
      <c r="AR685" s="297"/>
      <c r="AS685" s="302"/>
      <c r="AT685" s="302"/>
      <c r="AU685" s="302"/>
      <c r="AV685" s="297"/>
      <c r="AW685" s="297"/>
      <c r="AX685" s="298">
        <v>16.25</v>
      </c>
      <c r="AY685" s="298">
        <v>17918</v>
      </c>
      <c r="AZ685" s="47">
        <f t="shared" si="468"/>
        <v>17918</v>
      </c>
      <c r="BA685" s="47" t="str">
        <f t="shared" si="469"/>
        <v>80 YR</v>
      </c>
      <c r="BB685" s="43">
        <f t="shared" si="487"/>
        <v>13</v>
      </c>
      <c r="BC685" s="43" t="str">
        <f t="shared" si="470"/>
        <v>04:58:38</v>
      </c>
      <c r="BD685" s="43">
        <f t="shared" si="471"/>
        <v>140</v>
      </c>
      <c r="BE685" s="48">
        <f t="shared" si="472"/>
        <v>-72.633333333333326</v>
      </c>
      <c r="BF685" s="49">
        <f t="shared" si="473"/>
        <v>147.36666666666667</v>
      </c>
      <c r="BG685" s="43" t="str">
        <f t="shared" si="474"/>
        <v>WILLIAM GREASLEY MAKAI</v>
      </c>
      <c r="BH685" s="43" t="str">
        <f t="shared" si="475"/>
        <v>WILLIAM GREASLEY MAKAI - MC BELLACO</v>
      </c>
      <c r="BI685" s="43" t="e">
        <f>VLOOKUP(BG685,Equipos!$A$2:$B$105,2,0)</f>
        <v>#N/A</v>
      </c>
      <c r="BJ685" s="43" t="str">
        <f t="shared" si="476"/>
        <v>03:46:00</v>
      </c>
      <c r="BK685" s="43" t="e">
        <f>VLOOKUP(BG685,'Base Jinetes FEI'!$M$5:$N$341,2,0)</f>
        <v>#N/A</v>
      </c>
      <c r="BL685" s="43" t="e">
        <f>VLOOKUP(BG685,'Base Jinetes FEI'!$M$5:$O$341,3,0)</f>
        <v>#N/A</v>
      </c>
      <c r="BN685" s="43">
        <f t="shared" si="477"/>
        <v>1</v>
      </c>
      <c r="BO685" s="43">
        <v>685</v>
      </c>
    </row>
    <row r="686" spans="1:67" ht="14.4" customHeight="1" x14ac:dyDescent="0.3">
      <c r="A686" s="43" t="s">
        <v>7222</v>
      </c>
      <c r="B686" s="43" t="str">
        <f t="shared" ref="B686:E686" si="518">B685</f>
        <v>NAC</v>
      </c>
      <c r="C686" s="43">
        <f t="shared" si="518"/>
        <v>80</v>
      </c>
      <c r="D686" s="43">
        <f t="shared" si="518"/>
        <v>80</v>
      </c>
      <c r="E686" s="43" t="str">
        <f t="shared" si="518"/>
        <v>YR</v>
      </c>
      <c r="F686" s="296" t="s">
        <v>109</v>
      </c>
      <c r="G686" s="297" t="s">
        <v>95</v>
      </c>
      <c r="H686" s="298" t="s">
        <v>96</v>
      </c>
      <c r="I686" s="298" t="s">
        <v>96</v>
      </c>
      <c r="J686" s="297" t="s">
        <v>6921</v>
      </c>
      <c r="K686" s="299" t="s">
        <v>1785</v>
      </c>
      <c r="L686" s="297" t="s">
        <v>1786</v>
      </c>
      <c r="M686" s="297"/>
      <c r="N686" s="301" t="s">
        <v>6922</v>
      </c>
      <c r="O686" s="298"/>
      <c r="P686" s="298" t="s">
        <v>96</v>
      </c>
      <c r="Q686" s="298"/>
      <c r="R686" s="298" t="s">
        <v>96</v>
      </c>
      <c r="S686" s="297" t="s">
        <v>97</v>
      </c>
      <c r="T686" s="298" t="s">
        <v>96</v>
      </c>
      <c r="U686" s="298" t="s">
        <v>1773</v>
      </c>
      <c r="V686" s="298" t="s">
        <v>6923</v>
      </c>
      <c r="W686" s="298" t="s">
        <v>6924</v>
      </c>
      <c r="X686" s="302" t="s">
        <v>3499</v>
      </c>
      <c r="Y686" s="302" t="s">
        <v>6925</v>
      </c>
      <c r="Z686" s="302" t="s">
        <v>6926</v>
      </c>
      <c r="AA686" s="297"/>
      <c r="AB686" s="297" t="s">
        <v>6927</v>
      </c>
      <c r="AC686" s="297" t="s">
        <v>6928</v>
      </c>
      <c r="AD686" s="297" t="s">
        <v>6929</v>
      </c>
      <c r="AE686" s="302" t="s">
        <v>159</v>
      </c>
      <c r="AF686" s="302" t="s">
        <v>1899</v>
      </c>
      <c r="AG686" s="302" t="s">
        <v>6930</v>
      </c>
      <c r="AH686" s="297"/>
      <c r="AI686" s="297" t="s">
        <v>6931</v>
      </c>
      <c r="AJ686" s="297" t="s">
        <v>6932</v>
      </c>
      <c r="AK686" s="297" t="s">
        <v>6933</v>
      </c>
      <c r="AL686" s="302" t="s">
        <v>4979</v>
      </c>
      <c r="AM686" s="302" t="s">
        <v>4979</v>
      </c>
      <c r="AN686" s="302" t="s">
        <v>6934</v>
      </c>
      <c r="AO686" s="297"/>
      <c r="AP686" s="297"/>
      <c r="AQ686" s="297"/>
      <c r="AR686" s="297"/>
      <c r="AS686" s="302"/>
      <c r="AT686" s="302"/>
      <c r="AU686" s="302"/>
      <c r="AV686" s="297"/>
      <c r="AW686" s="297"/>
      <c r="AX686" s="298">
        <v>13.89</v>
      </c>
      <c r="AY686" s="298">
        <v>20974</v>
      </c>
      <c r="AZ686" s="47">
        <f t="shared" si="468"/>
        <v>20974</v>
      </c>
      <c r="BA686" s="47" t="str">
        <f t="shared" si="469"/>
        <v>80 YR</v>
      </c>
      <c r="BB686" s="43">
        <f t="shared" si="487"/>
        <v>21</v>
      </c>
      <c r="BC686" s="43" t="str">
        <f t="shared" si="470"/>
        <v>05:49:34</v>
      </c>
      <c r="BD686" s="43">
        <f t="shared" si="471"/>
        <v>100</v>
      </c>
      <c r="BE686" s="48">
        <f t="shared" si="472"/>
        <v>-123.56666666666666</v>
      </c>
      <c r="BF686" s="49">
        <f t="shared" si="473"/>
        <v>79.999999970000005</v>
      </c>
      <c r="BG686" s="43" t="str">
        <f t="shared" si="474"/>
        <v>JUAN DE DIOS LARRAIN CALVO</v>
      </c>
      <c r="BH686" s="43" t="str">
        <f t="shared" si="475"/>
        <v>JUAN DE DIOS LARRAIN CALVO - ESPERANZA MAILKA</v>
      </c>
      <c r="BI686" s="43" t="e">
        <f>VLOOKUP(BG686,Equipos!$A$2:$B$105,2,0)</f>
        <v>#N/A</v>
      </c>
      <c r="BJ686" s="43" t="str">
        <f t="shared" si="476"/>
        <v>03:46:00</v>
      </c>
      <c r="BK686" s="43" t="e">
        <f>VLOOKUP(BG686,'Base Jinetes FEI'!$M$5:$N$341,2,0)</f>
        <v>#N/A</v>
      </c>
      <c r="BL686" s="43" t="e">
        <f>VLOOKUP(BG686,'Base Jinetes FEI'!$M$5:$O$341,3,0)</f>
        <v>#N/A</v>
      </c>
      <c r="BN686" s="43">
        <f t="shared" si="477"/>
        <v>1</v>
      </c>
      <c r="BO686" s="43">
        <v>686</v>
      </c>
    </row>
    <row r="687" spans="1:67" ht="14.4" customHeight="1" x14ac:dyDescent="0.3">
      <c r="A687" s="43" t="s">
        <v>7222</v>
      </c>
      <c r="B687" s="43" t="str">
        <f t="shared" ref="B687:E687" si="519">B686</f>
        <v>NAC</v>
      </c>
      <c r="C687" s="43">
        <f t="shared" si="519"/>
        <v>80</v>
      </c>
      <c r="D687" s="43">
        <f t="shared" si="519"/>
        <v>80</v>
      </c>
      <c r="E687" s="43" t="str">
        <f t="shared" si="519"/>
        <v>YR</v>
      </c>
      <c r="F687" s="296" t="s">
        <v>110</v>
      </c>
      <c r="G687" s="297" t="s">
        <v>105</v>
      </c>
      <c r="H687" s="298" t="s">
        <v>96</v>
      </c>
      <c r="I687" s="298" t="s">
        <v>96</v>
      </c>
      <c r="J687" s="297"/>
      <c r="K687" s="299" t="s">
        <v>1798</v>
      </c>
      <c r="L687" s="297" t="s">
        <v>161</v>
      </c>
      <c r="M687" s="297"/>
      <c r="N687" s="301" t="s">
        <v>63</v>
      </c>
      <c r="O687" s="298"/>
      <c r="P687" s="298" t="s">
        <v>96</v>
      </c>
      <c r="Q687" s="298"/>
      <c r="R687" s="298" t="s">
        <v>96</v>
      </c>
      <c r="S687" s="297" t="s">
        <v>97</v>
      </c>
      <c r="T687" s="298" t="s">
        <v>96</v>
      </c>
      <c r="U687" s="298" t="s">
        <v>1773</v>
      </c>
      <c r="V687" s="298" t="s">
        <v>6935</v>
      </c>
      <c r="W687" s="298" t="s">
        <v>6936</v>
      </c>
      <c r="X687" s="302" t="s">
        <v>664</v>
      </c>
      <c r="Y687" s="302" t="s">
        <v>3534</v>
      </c>
      <c r="Z687" s="302" t="s">
        <v>6937</v>
      </c>
      <c r="AA687" s="297"/>
      <c r="AB687" s="297" t="s">
        <v>6938</v>
      </c>
      <c r="AC687" s="297" t="s">
        <v>6939</v>
      </c>
      <c r="AD687" s="297" t="s">
        <v>6940</v>
      </c>
      <c r="AE687" s="302" t="s">
        <v>492</v>
      </c>
      <c r="AF687" s="302" t="s">
        <v>6941</v>
      </c>
      <c r="AG687" s="302" t="s">
        <v>6942</v>
      </c>
      <c r="AH687" s="297"/>
      <c r="AI687" s="297" t="s">
        <v>6351</v>
      </c>
      <c r="AJ687" s="297" t="s">
        <v>6943</v>
      </c>
      <c r="AK687" s="297" t="s">
        <v>6944</v>
      </c>
      <c r="AL687" s="302" t="s">
        <v>6945</v>
      </c>
      <c r="AM687" s="302" t="s">
        <v>6945</v>
      </c>
      <c r="AN687" s="302" t="s">
        <v>6946</v>
      </c>
      <c r="AO687" s="297" t="s">
        <v>266</v>
      </c>
      <c r="AP687" s="297"/>
      <c r="AQ687" s="297"/>
      <c r="AR687" s="297"/>
      <c r="AS687" s="302"/>
      <c r="AT687" s="302"/>
      <c r="AU687" s="302"/>
      <c r="AV687" s="297"/>
      <c r="AW687" s="297"/>
      <c r="AX687" s="298">
        <v>21.53</v>
      </c>
      <c r="AY687" s="298">
        <v>13527</v>
      </c>
      <c r="AZ687" s="47" t="str">
        <f t="shared" si="468"/>
        <v>NA</v>
      </c>
      <c r="BA687" s="47" t="str">
        <f t="shared" si="469"/>
        <v>80 YR</v>
      </c>
      <c r="BB687" s="43" t="str">
        <f t="shared" si="487"/>
        <v>NA</v>
      </c>
      <c r="BC687" s="43" t="str">
        <f t="shared" si="470"/>
        <v>NA</v>
      </c>
      <c r="BD687" s="43">
        <f t="shared" si="471"/>
        <v>0</v>
      </c>
      <c r="BE687" s="48" t="e">
        <f t="shared" si="472"/>
        <v>#VALUE!</v>
      </c>
      <c r="BF687" s="49">
        <f t="shared" si="473"/>
        <v>0</v>
      </c>
      <c r="BG687" s="43" t="str">
        <f t="shared" si="474"/>
        <v>AMELIA  LARRAIN</v>
      </c>
      <c r="BH687" s="43" t="str">
        <f t="shared" si="475"/>
        <v>AMELIA  LARRAIN - HF WAFIQ</v>
      </c>
      <c r="BI687" s="43" t="str">
        <f>VLOOKUP(BG687,Equipos!$A$2:$B$105,2,0)</f>
        <v>EL QUILLAY</v>
      </c>
      <c r="BJ687" s="43" t="str">
        <f t="shared" si="476"/>
        <v>03:46:00</v>
      </c>
      <c r="BK687" s="43" t="e">
        <f>VLOOKUP(BG687,'Base Jinetes FEI'!$M$5:$N$341,2,0)</f>
        <v>#N/A</v>
      </c>
      <c r="BL687" s="43" t="e">
        <f>VLOOKUP(BG687,'Base Jinetes FEI'!$M$5:$O$341,3,0)</f>
        <v>#N/A</v>
      </c>
      <c r="BN687" s="43">
        <f t="shared" si="477"/>
        <v>0</v>
      </c>
      <c r="BO687" s="43">
        <v>687</v>
      </c>
    </row>
    <row r="688" spans="1:67" ht="14.4" customHeight="1" x14ac:dyDescent="0.3">
      <c r="A688" s="43" t="s">
        <v>7222</v>
      </c>
      <c r="B688" s="43" t="str">
        <f t="shared" ref="B688:E688" si="520">B687</f>
        <v>NAC</v>
      </c>
      <c r="C688" s="43">
        <f t="shared" si="520"/>
        <v>80</v>
      </c>
      <c r="D688" s="43">
        <f t="shared" si="520"/>
        <v>80</v>
      </c>
      <c r="E688" s="43" t="str">
        <f t="shared" si="520"/>
        <v>YR</v>
      </c>
      <c r="F688" s="296" t="s">
        <v>117</v>
      </c>
      <c r="G688" s="297" t="s">
        <v>105</v>
      </c>
      <c r="H688" s="298" t="s">
        <v>96</v>
      </c>
      <c r="I688" s="298" t="s">
        <v>96</v>
      </c>
      <c r="J688" s="297" t="s">
        <v>1078</v>
      </c>
      <c r="K688" s="299" t="s">
        <v>192</v>
      </c>
      <c r="L688" s="297" t="s">
        <v>142</v>
      </c>
      <c r="M688" s="297" t="s">
        <v>3489</v>
      </c>
      <c r="N688" s="301" t="s">
        <v>3490</v>
      </c>
      <c r="O688" s="298"/>
      <c r="P688" s="298" t="s">
        <v>96</v>
      </c>
      <c r="Q688" s="298"/>
      <c r="R688" s="298" t="s">
        <v>96</v>
      </c>
      <c r="S688" s="297" t="s">
        <v>97</v>
      </c>
      <c r="T688" s="298" t="s">
        <v>96</v>
      </c>
      <c r="U688" s="298" t="s">
        <v>1773</v>
      </c>
      <c r="V688" s="298" t="s">
        <v>6947</v>
      </c>
      <c r="W688" s="298" t="s">
        <v>6948</v>
      </c>
      <c r="X688" s="302" t="s">
        <v>3343</v>
      </c>
      <c r="Y688" s="302" t="s">
        <v>664</v>
      </c>
      <c r="Z688" s="302" t="s">
        <v>6949</v>
      </c>
      <c r="AA688" s="297"/>
      <c r="AB688" s="297" t="s">
        <v>6950</v>
      </c>
      <c r="AC688" s="297" t="s">
        <v>6951</v>
      </c>
      <c r="AD688" s="297" t="s">
        <v>6952</v>
      </c>
      <c r="AE688" s="302" t="s">
        <v>6953</v>
      </c>
      <c r="AF688" s="302" t="s">
        <v>6954</v>
      </c>
      <c r="AG688" s="302" t="s">
        <v>5428</v>
      </c>
      <c r="AH688" s="297"/>
      <c r="AI688" s="297" t="s">
        <v>6955</v>
      </c>
      <c r="AJ688" s="297" t="s">
        <v>3730</v>
      </c>
      <c r="AK688" s="297" t="s">
        <v>6956</v>
      </c>
      <c r="AL688" s="302" t="s">
        <v>6957</v>
      </c>
      <c r="AM688" s="302" t="s">
        <v>6957</v>
      </c>
      <c r="AN688" s="302" t="s">
        <v>6958</v>
      </c>
      <c r="AO688" s="297" t="s">
        <v>266</v>
      </c>
      <c r="AP688" s="297"/>
      <c r="AQ688" s="297"/>
      <c r="AR688" s="297"/>
      <c r="AS688" s="302"/>
      <c r="AT688" s="302"/>
      <c r="AU688" s="302"/>
      <c r="AV688" s="297"/>
      <c r="AW688" s="297"/>
      <c r="AX688" s="298">
        <v>20.75</v>
      </c>
      <c r="AY688" s="298">
        <v>14038</v>
      </c>
      <c r="AZ688" s="47" t="str">
        <f t="shared" si="468"/>
        <v>NA</v>
      </c>
      <c r="BA688" s="47" t="str">
        <f t="shared" si="469"/>
        <v>80 YR</v>
      </c>
      <c r="BB688" s="43" t="str">
        <f t="shared" si="487"/>
        <v>NA</v>
      </c>
      <c r="BC688" s="43" t="str">
        <f t="shared" si="470"/>
        <v>NA</v>
      </c>
      <c r="BD688" s="43">
        <f t="shared" si="471"/>
        <v>0</v>
      </c>
      <c r="BE688" s="48" t="e">
        <f t="shared" si="472"/>
        <v>#VALUE!</v>
      </c>
      <c r="BF688" s="49">
        <f t="shared" si="473"/>
        <v>0</v>
      </c>
      <c r="BG688" s="43" t="str">
        <f t="shared" si="474"/>
        <v>BORJA MAYOL</v>
      </c>
      <c r="BH688" s="43" t="str">
        <f t="shared" si="475"/>
        <v>BORJA MAYOL - PESVERANCIA VUELTO</v>
      </c>
      <c r="BI688" s="43" t="e">
        <f>VLOOKUP(BG688,Equipos!$A$2:$B$105,2,0)</f>
        <v>#N/A</v>
      </c>
      <c r="BJ688" s="43" t="str">
        <f t="shared" si="476"/>
        <v>03:46:00</v>
      </c>
      <c r="BK688" s="43" t="e">
        <f>VLOOKUP(BG688,'Base Jinetes FEI'!$M$5:$N$341,2,0)</f>
        <v>#N/A</v>
      </c>
      <c r="BL688" s="43" t="e">
        <f>VLOOKUP(BG688,'Base Jinetes FEI'!$M$5:$O$341,3,0)</f>
        <v>#N/A</v>
      </c>
      <c r="BN688" s="43">
        <f t="shared" si="477"/>
        <v>0</v>
      </c>
      <c r="BO688" s="43">
        <v>688</v>
      </c>
    </row>
    <row r="689" spans="1:67" ht="14.4" x14ac:dyDescent="0.3">
      <c r="A689" s="43" t="s">
        <v>7222</v>
      </c>
      <c r="B689" s="43" t="str">
        <f t="shared" ref="B689" si="521">B688</f>
        <v>NAC</v>
      </c>
      <c r="C689" s="43">
        <v>60</v>
      </c>
      <c r="D689" s="43">
        <v>60</v>
      </c>
      <c r="E689" s="43" t="s">
        <v>51</v>
      </c>
      <c r="F689" s="303" t="s">
        <v>106</v>
      </c>
      <c r="G689" s="304" t="s">
        <v>95</v>
      </c>
      <c r="H689" s="305" t="s">
        <v>96</v>
      </c>
      <c r="I689" s="305" t="s">
        <v>96</v>
      </c>
      <c r="J689" s="304"/>
      <c r="K689" s="306" t="s">
        <v>2968</v>
      </c>
      <c r="L689" s="304" t="s">
        <v>2969</v>
      </c>
      <c r="M689" s="304"/>
      <c r="N689" s="308" t="s">
        <v>2970</v>
      </c>
      <c r="O689" s="305"/>
      <c r="P689" s="305" t="s">
        <v>96</v>
      </c>
      <c r="Q689" s="305"/>
      <c r="R689" s="305" t="s">
        <v>96</v>
      </c>
      <c r="S689" s="304" t="s">
        <v>97</v>
      </c>
      <c r="T689" s="305" t="s">
        <v>96</v>
      </c>
      <c r="U689" s="305" t="s">
        <v>911</v>
      </c>
      <c r="V689" s="305" t="s">
        <v>6959</v>
      </c>
      <c r="W689" s="305" t="s">
        <v>6960</v>
      </c>
      <c r="X689" s="309" t="s">
        <v>1126</v>
      </c>
      <c r="Y689" s="309" t="s">
        <v>759</v>
      </c>
      <c r="Z689" s="309" t="s">
        <v>6961</v>
      </c>
      <c r="AA689" s="304"/>
      <c r="AB689" s="304" t="s">
        <v>6962</v>
      </c>
      <c r="AC689" s="304" t="s">
        <v>6963</v>
      </c>
      <c r="AD689" s="304" t="s">
        <v>6964</v>
      </c>
      <c r="AE689" s="309" t="s">
        <v>6965</v>
      </c>
      <c r="AF689" s="309" t="s">
        <v>4434</v>
      </c>
      <c r="AG689" s="309" t="s">
        <v>6966</v>
      </c>
      <c r="AH689" s="304"/>
      <c r="AI689" s="304"/>
      <c r="AJ689" s="304"/>
      <c r="AK689" s="304"/>
      <c r="AL689" s="309"/>
      <c r="AM689" s="309"/>
      <c r="AN689" s="309"/>
      <c r="AO689" s="304"/>
      <c r="AP689" s="304"/>
      <c r="AQ689" s="304"/>
      <c r="AR689" s="304"/>
      <c r="AS689" s="309"/>
      <c r="AT689" s="309"/>
      <c r="AU689" s="309"/>
      <c r="AV689" s="304"/>
      <c r="AW689" s="304"/>
      <c r="AX689" s="305">
        <v>18.850000000000001</v>
      </c>
      <c r="AY689" s="305">
        <v>11686</v>
      </c>
      <c r="AZ689" s="47">
        <f t="shared" si="468"/>
        <v>11686</v>
      </c>
      <c r="BA689" s="47" t="str">
        <f t="shared" si="469"/>
        <v>60 AD</v>
      </c>
      <c r="BB689" s="43">
        <f>IF(G689="R",RANK(AZ689,$AZ$689:$AZ$696,1), "NA")</f>
        <v>1</v>
      </c>
      <c r="BC689" s="43" t="str">
        <f t="shared" si="470"/>
        <v>03:14:46</v>
      </c>
      <c r="BD689" s="43">
        <f t="shared" si="471"/>
        <v>200</v>
      </c>
      <c r="BE689" s="48">
        <f t="shared" si="472"/>
        <v>0</v>
      </c>
      <c r="BF689" s="49">
        <f t="shared" si="473"/>
        <v>260</v>
      </c>
      <c r="BG689" s="43" t="str">
        <f t="shared" si="474"/>
        <v>ANDRES GATICA JOLFRE</v>
      </c>
      <c r="BH689" s="43" t="str">
        <f t="shared" si="475"/>
        <v>ANDRES GATICA JOLFRE - CL MERLIN</v>
      </c>
      <c r="BI689" s="43" t="str">
        <f>VLOOKUP(BG689,Equipos!$A$2:$B$105,2,0)</f>
        <v>EL MOLINO B</v>
      </c>
      <c r="BJ689" s="43" t="str">
        <f t="shared" si="476"/>
        <v>03:14:46</v>
      </c>
      <c r="BK689" s="43" t="e">
        <f>VLOOKUP(BG689,'Base Jinetes FEI'!$M$5:$N$341,2,0)</f>
        <v>#N/A</v>
      </c>
      <c r="BL689" s="43" t="e">
        <f>VLOOKUP(BG689,'Base Jinetes FEI'!$M$5:$O$341,3,0)</f>
        <v>#N/A</v>
      </c>
      <c r="BN689" s="43">
        <f t="shared" si="477"/>
        <v>1</v>
      </c>
      <c r="BO689" s="43">
        <v>689</v>
      </c>
    </row>
    <row r="690" spans="1:67" ht="14.4" x14ac:dyDescent="0.3">
      <c r="A690" s="43" t="s">
        <v>7222</v>
      </c>
      <c r="B690" s="43" t="str">
        <f t="shared" ref="B690:D690" si="522">B689</f>
        <v>NAC</v>
      </c>
      <c r="C690" s="43">
        <f t="shared" si="522"/>
        <v>60</v>
      </c>
      <c r="D690" s="43">
        <f t="shared" si="522"/>
        <v>60</v>
      </c>
      <c r="E690" s="43" t="s">
        <v>51</v>
      </c>
      <c r="F690" s="303" t="s">
        <v>107</v>
      </c>
      <c r="G690" s="304" t="s">
        <v>95</v>
      </c>
      <c r="H690" s="305" t="s">
        <v>96</v>
      </c>
      <c r="I690" s="305" t="s">
        <v>96</v>
      </c>
      <c r="J690" s="304"/>
      <c r="K690" s="307" t="s">
        <v>2857</v>
      </c>
      <c r="L690" s="304" t="s">
        <v>2858</v>
      </c>
      <c r="M690" s="304"/>
      <c r="N690" s="308" t="s">
        <v>2859</v>
      </c>
      <c r="O690" s="305"/>
      <c r="P690" s="305" t="s">
        <v>96</v>
      </c>
      <c r="Q690" s="305"/>
      <c r="R690" s="305" t="s">
        <v>96</v>
      </c>
      <c r="S690" s="304" t="s">
        <v>97</v>
      </c>
      <c r="T690" s="305" t="s">
        <v>96</v>
      </c>
      <c r="U690" s="305" t="s">
        <v>911</v>
      </c>
      <c r="V690" s="305" t="s">
        <v>6967</v>
      </c>
      <c r="W690" s="305" t="s">
        <v>6968</v>
      </c>
      <c r="X690" s="309" t="s">
        <v>1556</v>
      </c>
      <c r="Y690" s="309" t="s">
        <v>6969</v>
      </c>
      <c r="Z690" s="309" t="s">
        <v>6970</v>
      </c>
      <c r="AA690" s="304"/>
      <c r="AB690" s="304" t="s">
        <v>6971</v>
      </c>
      <c r="AC690" s="304" t="s">
        <v>6972</v>
      </c>
      <c r="AD690" s="304" t="s">
        <v>6973</v>
      </c>
      <c r="AE690" s="309" t="s">
        <v>768</v>
      </c>
      <c r="AF690" s="309" t="s">
        <v>6974</v>
      </c>
      <c r="AG690" s="309" t="s">
        <v>6975</v>
      </c>
      <c r="AH690" s="304"/>
      <c r="AI690" s="304"/>
      <c r="AJ690" s="304"/>
      <c r="AK690" s="304"/>
      <c r="AL690" s="309"/>
      <c r="AM690" s="309"/>
      <c r="AN690" s="309"/>
      <c r="AO690" s="304"/>
      <c r="AP690" s="304"/>
      <c r="AQ690" s="304"/>
      <c r="AR690" s="304"/>
      <c r="AS690" s="309"/>
      <c r="AT690" s="309"/>
      <c r="AU690" s="309"/>
      <c r="AV690" s="304"/>
      <c r="AW690" s="304"/>
      <c r="AX690" s="305">
        <v>18.84</v>
      </c>
      <c r="AY690" s="305">
        <v>11697</v>
      </c>
      <c r="AZ690" s="47">
        <f t="shared" si="468"/>
        <v>11697</v>
      </c>
      <c r="BA690" s="47" t="str">
        <f t="shared" si="469"/>
        <v>60 AD</v>
      </c>
      <c r="BB690" s="43">
        <f t="shared" ref="BB690:BB696" si="523">IF(G690="R",RANK(AZ690,$AZ$689:$AZ$696,1), "NA")</f>
        <v>2</v>
      </c>
      <c r="BC690" s="43" t="str">
        <f t="shared" si="470"/>
        <v>03:14:57</v>
      </c>
      <c r="BD690" s="43">
        <f t="shared" si="471"/>
        <v>195</v>
      </c>
      <c r="BE690" s="48">
        <f t="shared" si="472"/>
        <v>-0.18333333333333332</v>
      </c>
      <c r="BF690" s="49">
        <f t="shared" si="473"/>
        <v>254.81666666666666</v>
      </c>
      <c r="BG690" s="43" t="str">
        <f t="shared" si="474"/>
        <v>FRANCISCA  SANTA CRUZ MANRIQUEZ</v>
      </c>
      <c r="BH690" s="43" t="str">
        <f t="shared" si="475"/>
        <v>FRANCISCA  SANTA CRUZ MANRIQUEZ - JEKE</v>
      </c>
      <c r="BI690" s="43" t="str">
        <f>VLOOKUP(BG690,Equipos!$A$2:$B$105,2,0)</f>
        <v>SANDEK 1</v>
      </c>
      <c r="BJ690" s="43" t="str">
        <f t="shared" si="476"/>
        <v>03:14:46</v>
      </c>
      <c r="BK690" s="43" t="e">
        <f>VLOOKUP(BG690,'Base Jinetes FEI'!$M$5:$N$341,2,0)</f>
        <v>#N/A</v>
      </c>
      <c r="BL690" s="43" t="e">
        <f>VLOOKUP(BG690,'Base Jinetes FEI'!$M$5:$O$341,3,0)</f>
        <v>#N/A</v>
      </c>
      <c r="BN690" s="43">
        <f t="shared" si="477"/>
        <v>1</v>
      </c>
      <c r="BO690" s="43">
        <v>690</v>
      </c>
    </row>
    <row r="691" spans="1:67" ht="14.4" x14ac:dyDescent="0.3">
      <c r="A691" s="43" t="s">
        <v>7222</v>
      </c>
      <c r="B691" s="43" t="str">
        <f t="shared" ref="B691:D691" si="524">B690</f>
        <v>NAC</v>
      </c>
      <c r="C691" s="43">
        <f t="shared" si="524"/>
        <v>60</v>
      </c>
      <c r="D691" s="43">
        <f t="shared" si="524"/>
        <v>60</v>
      </c>
      <c r="E691" s="43" t="s">
        <v>51</v>
      </c>
      <c r="F691" s="303" t="s">
        <v>109</v>
      </c>
      <c r="G691" s="304" t="s">
        <v>95</v>
      </c>
      <c r="H691" s="305" t="s">
        <v>96</v>
      </c>
      <c r="I691" s="305" t="s">
        <v>96</v>
      </c>
      <c r="J691" s="304"/>
      <c r="K691" s="306" t="s">
        <v>2019</v>
      </c>
      <c r="L691" s="304" t="s">
        <v>219</v>
      </c>
      <c r="M691" s="304"/>
      <c r="N691" s="308" t="s">
        <v>4490</v>
      </c>
      <c r="O691" s="305"/>
      <c r="P691" s="305" t="s">
        <v>96</v>
      </c>
      <c r="Q691" s="305"/>
      <c r="R691" s="305" t="s">
        <v>96</v>
      </c>
      <c r="S691" s="304" t="s">
        <v>97</v>
      </c>
      <c r="T691" s="305" t="s">
        <v>96</v>
      </c>
      <c r="U691" s="305" t="s">
        <v>911</v>
      </c>
      <c r="V691" s="305" t="s">
        <v>6976</v>
      </c>
      <c r="W691" s="305" t="s">
        <v>6977</v>
      </c>
      <c r="X691" s="309" t="s">
        <v>4401</v>
      </c>
      <c r="Y691" s="309" t="s">
        <v>965</v>
      </c>
      <c r="Z691" s="309" t="s">
        <v>6978</v>
      </c>
      <c r="AA691" s="304"/>
      <c r="AB691" s="304" t="s">
        <v>6979</v>
      </c>
      <c r="AC691" s="304" t="s">
        <v>6980</v>
      </c>
      <c r="AD691" s="304" t="s">
        <v>6981</v>
      </c>
      <c r="AE691" s="309" t="s">
        <v>498</v>
      </c>
      <c r="AF691" s="309" t="s">
        <v>6982</v>
      </c>
      <c r="AG691" s="309" t="s">
        <v>6983</v>
      </c>
      <c r="AH691" s="304"/>
      <c r="AI691" s="304"/>
      <c r="AJ691" s="304"/>
      <c r="AK691" s="304"/>
      <c r="AL691" s="309"/>
      <c r="AM691" s="309"/>
      <c r="AN691" s="309"/>
      <c r="AO691" s="304"/>
      <c r="AP691" s="304"/>
      <c r="AQ691" s="304"/>
      <c r="AR691" s="304"/>
      <c r="AS691" s="309"/>
      <c r="AT691" s="309"/>
      <c r="AU691" s="309"/>
      <c r="AV691" s="304"/>
      <c r="AW691" s="304"/>
      <c r="AX691" s="305">
        <v>18.829999999999998</v>
      </c>
      <c r="AY691" s="305">
        <v>11703</v>
      </c>
      <c r="AZ691" s="47">
        <f t="shared" si="468"/>
        <v>11703</v>
      </c>
      <c r="BA691" s="47" t="str">
        <f t="shared" si="469"/>
        <v>60 AD</v>
      </c>
      <c r="BB691" s="43">
        <f t="shared" si="523"/>
        <v>3</v>
      </c>
      <c r="BC691" s="43" t="str">
        <f t="shared" si="470"/>
        <v>03:15:03</v>
      </c>
      <c r="BD691" s="43">
        <f t="shared" si="471"/>
        <v>190</v>
      </c>
      <c r="BE691" s="48">
        <f t="shared" si="472"/>
        <v>-0.28333333333333333</v>
      </c>
      <c r="BF691" s="49">
        <f t="shared" si="473"/>
        <v>249.71666666666667</v>
      </c>
      <c r="BG691" s="43" t="str">
        <f t="shared" si="474"/>
        <v>JOSE  ELIAS  RISHMAWI</v>
      </c>
      <c r="BH691" s="43" t="str">
        <f t="shared" si="475"/>
        <v>JOSE  ELIAS  RISHMAWI - ASWAD</v>
      </c>
      <c r="BI691" s="43" t="str">
        <f>VLOOKUP(BG691,Equipos!$A$2:$B$105,2,0)</f>
        <v>EL QUILLAY</v>
      </c>
      <c r="BJ691" s="43" t="str">
        <f t="shared" si="476"/>
        <v>03:14:46</v>
      </c>
      <c r="BK691" s="43" t="e">
        <f>VLOOKUP(BG691,'Base Jinetes FEI'!$M$5:$N$341,2,0)</f>
        <v>#N/A</v>
      </c>
      <c r="BL691" s="43" t="e">
        <f>VLOOKUP(BG691,'Base Jinetes FEI'!$M$5:$O$341,3,0)</f>
        <v>#N/A</v>
      </c>
      <c r="BN691" s="43">
        <f t="shared" si="477"/>
        <v>1</v>
      </c>
      <c r="BO691" s="43">
        <v>691</v>
      </c>
    </row>
    <row r="692" spans="1:67" ht="14.4" x14ac:dyDescent="0.3">
      <c r="A692" s="43" t="s">
        <v>7222</v>
      </c>
      <c r="B692" s="43" t="str">
        <f t="shared" ref="B692:D692" si="525">B691</f>
        <v>NAC</v>
      </c>
      <c r="C692" s="43">
        <f t="shared" si="525"/>
        <v>60</v>
      </c>
      <c r="D692" s="43">
        <f t="shared" si="525"/>
        <v>60</v>
      </c>
      <c r="E692" s="43" t="s">
        <v>51</v>
      </c>
      <c r="F692" s="303" t="s">
        <v>110</v>
      </c>
      <c r="G692" s="304" t="s">
        <v>95</v>
      </c>
      <c r="H692" s="305" t="s">
        <v>96</v>
      </c>
      <c r="I692" s="305" t="s">
        <v>96</v>
      </c>
      <c r="J692" s="304"/>
      <c r="K692" s="306" t="s">
        <v>170</v>
      </c>
      <c r="L692" s="304" t="s">
        <v>1605</v>
      </c>
      <c r="M692" s="304"/>
      <c r="N692" s="308" t="s">
        <v>5732</v>
      </c>
      <c r="O692" s="305"/>
      <c r="P692" s="305" t="s">
        <v>96</v>
      </c>
      <c r="Q692" s="305"/>
      <c r="R692" s="305" t="s">
        <v>96</v>
      </c>
      <c r="S692" s="304" t="s">
        <v>97</v>
      </c>
      <c r="T692" s="305" t="s">
        <v>96</v>
      </c>
      <c r="U692" s="305" t="s">
        <v>911</v>
      </c>
      <c r="V692" s="305" t="s">
        <v>6984</v>
      </c>
      <c r="W692" s="305" t="s">
        <v>6985</v>
      </c>
      <c r="X692" s="309" t="s">
        <v>773</v>
      </c>
      <c r="Y692" s="309" t="s">
        <v>4874</v>
      </c>
      <c r="Z692" s="309" t="s">
        <v>6986</v>
      </c>
      <c r="AA692" s="304"/>
      <c r="AB692" s="304" t="s">
        <v>6987</v>
      </c>
      <c r="AC692" s="304" t="s">
        <v>6988</v>
      </c>
      <c r="AD692" s="304" t="s">
        <v>6989</v>
      </c>
      <c r="AE692" s="309" t="s">
        <v>1154</v>
      </c>
      <c r="AF692" s="309" t="s">
        <v>5561</v>
      </c>
      <c r="AG692" s="309" t="s">
        <v>4962</v>
      </c>
      <c r="AH692" s="304"/>
      <c r="AI692" s="304"/>
      <c r="AJ692" s="304"/>
      <c r="AK692" s="304"/>
      <c r="AL692" s="309"/>
      <c r="AM692" s="309"/>
      <c r="AN692" s="309"/>
      <c r="AO692" s="304"/>
      <c r="AP692" s="304"/>
      <c r="AQ692" s="304"/>
      <c r="AR692" s="304"/>
      <c r="AS692" s="309"/>
      <c r="AT692" s="309"/>
      <c r="AU692" s="309"/>
      <c r="AV692" s="304"/>
      <c r="AW692" s="304"/>
      <c r="AX692" s="305">
        <v>18.809999999999999</v>
      </c>
      <c r="AY692" s="305">
        <v>11711</v>
      </c>
      <c r="AZ692" s="47">
        <f t="shared" si="468"/>
        <v>11711</v>
      </c>
      <c r="BA692" s="47" t="str">
        <f t="shared" si="469"/>
        <v>60 AD</v>
      </c>
      <c r="BB692" s="43">
        <f t="shared" si="523"/>
        <v>4</v>
      </c>
      <c r="BC692" s="43" t="str">
        <f t="shared" si="470"/>
        <v>03:15:11</v>
      </c>
      <c r="BD692" s="43">
        <f t="shared" si="471"/>
        <v>185</v>
      </c>
      <c r="BE692" s="48">
        <f t="shared" si="472"/>
        <v>-0.41666666666666669</v>
      </c>
      <c r="BF692" s="49">
        <f t="shared" si="473"/>
        <v>244.58333333333334</v>
      </c>
      <c r="BG692" s="43" t="str">
        <f t="shared" si="474"/>
        <v>MATIAS ALONSO ASCUY</v>
      </c>
      <c r="BH692" s="43" t="str">
        <f t="shared" si="475"/>
        <v>MATIAS ALONSO ASCUY - SI PILILO</v>
      </c>
      <c r="BI692" s="43" t="str">
        <f>VLOOKUP(BG692,Equipos!$A$2:$B$105,2,0)</f>
        <v>SANDEK 1</v>
      </c>
      <c r="BJ692" s="43" t="str">
        <f t="shared" si="476"/>
        <v>03:14:46</v>
      </c>
      <c r="BK692" s="43" t="e">
        <f>VLOOKUP(BG692,'Base Jinetes FEI'!$M$5:$N$341,2,0)</f>
        <v>#N/A</v>
      </c>
      <c r="BL692" s="43" t="e">
        <f>VLOOKUP(BG692,'Base Jinetes FEI'!$M$5:$O$341,3,0)</f>
        <v>#N/A</v>
      </c>
      <c r="BN692" s="43">
        <f t="shared" si="477"/>
        <v>1</v>
      </c>
      <c r="BO692" s="43">
        <v>692</v>
      </c>
    </row>
    <row r="693" spans="1:67" ht="14.4" x14ac:dyDescent="0.3">
      <c r="A693" s="43" t="s">
        <v>7222</v>
      </c>
      <c r="B693" s="43" t="str">
        <f t="shared" ref="B693:D693" si="526">B692</f>
        <v>NAC</v>
      </c>
      <c r="C693" s="43">
        <f t="shared" si="526"/>
        <v>60</v>
      </c>
      <c r="D693" s="43">
        <f t="shared" si="526"/>
        <v>60</v>
      </c>
      <c r="E693" s="43" t="s">
        <v>51</v>
      </c>
      <c r="F693" s="303" t="s">
        <v>117</v>
      </c>
      <c r="G693" s="304" t="s">
        <v>95</v>
      </c>
      <c r="H693" s="305" t="s">
        <v>96</v>
      </c>
      <c r="I693" s="305" t="s">
        <v>96</v>
      </c>
      <c r="J693" s="304"/>
      <c r="K693" s="306" t="s">
        <v>5648</v>
      </c>
      <c r="L693" s="304" t="s">
        <v>5649</v>
      </c>
      <c r="M693" s="304"/>
      <c r="N693" s="308" t="s">
        <v>2706</v>
      </c>
      <c r="O693" s="305"/>
      <c r="P693" s="305" t="s">
        <v>96</v>
      </c>
      <c r="Q693" s="305"/>
      <c r="R693" s="305" t="s">
        <v>96</v>
      </c>
      <c r="S693" s="304" t="s">
        <v>97</v>
      </c>
      <c r="T693" s="305" t="s">
        <v>96</v>
      </c>
      <c r="U693" s="305" t="s">
        <v>911</v>
      </c>
      <c r="V693" s="305" t="s">
        <v>6990</v>
      </c>
      <c r="W693" s="305" t="s">
        <v>6991</v>
      </c>
      <c r="X693" s="309" t="s">
        <v>3343</v>
      </c>
      <c r="Y693" s="309" t="s">
        <v>6992</v>
      </c>
      <c r="Z693" s="309" t="s">
        <v>6993</v>
      </c>
      <c r="AA693" s="304"/>
      <c r="AB693" s="304" t="s">
        <v>6994</v>
      </c>
      <c r="AC693" s="304" t="s">
        <v>6995</v>
      </c>
      <c r="AD693" s="304" t="s">
        <v>3110</v>
      </c>
      <c r="AE693" s="309" t="s">
        <v>1023</v>
      </c>
      <c r="AF693" s="309" t="s">
        <v>4826</v>
      </c>
      <c r="AG693" s="309" t="s">
        <v>6996</v>
      </c>
      <c r="AH693" s="304"/>
      <c r="AI693" s="304"/>
      <c r="AJ693" s="304"/>
      <c r="AK693" s="304"/>
      <c r="AL693" s="309"/>
      <c r="AM693" s="309"/>
      <c r="AN693" s="309"/>
      <c r="AO693" s="304"/>
      <c r="AP693" s="304"/>
      <c r="AQ693" s="304"/>
      <c r="AR693" s="304"/>
      <c r="AS693" s="309"/>
      <c r="AT693" s="309"/>
      <c r="AU693" s="309"/>
      <c r="AV693" s="304"/>
      <c r="AW693" s="304"/>
      <c r="AX693" s="305">
        <v>18</v>
      </c>
      <c r="AY693" s="305">
        <v>12241</v>
      </c>
      <c r="AZ693" s="47">
        <f t="shared" si="468"/>
        <v>12241</v>
      </c>
      <c r="BA693" s="47" t="str">
        <f t="shared" si="469"/>
        <v>60 AD</v>
      </c>
      <c r="BB693" s="43">
        <f t="shared" si="523"/>
        <v>5</v>
      </c>
      <c r="BC693" s="43" t="str">
        <f t="shared" si="470"/>
        <v>03:24:01</v>
      </c>
      <c r="BD693" s="43">
        <f t="shared" si="471"/>
        <v>180</v>
      </c>
      <c r="BE693" s="48">
        <f t="shared" si="472"/>
        <v>-9.25</v>
      </c>
      <c r="BF693" s="49">
        <f t="shared" si="473"/>
        <v>230.75</v>
      </c>
      <c r="BG693" s="43" t="str">
        <f t="shared" si="474"/>
        <v>ARMANDO JOSE HARGOUS MIDDLETON</v>
      </c>
      <c r="BH693" s="43" t="str">
        <f t="shared" si="475"/>
        <v>ARMANDO JOSE HARGOUS MIDDLETON - DOMINIQUE</v>
      </c>
      <c r="BI693" s="43" t="e">
        <f>VLOOKUP(BG693,Equipos!$A$2:$B$105,2,0)</f>
        <v>#N/A</v>
      </c>
      <c r="BJ693" s="43" t="str">
        <f t="shared" si="476"/>
        <v>03:14:46</v>
      </c>
      <c r="BK693" s="43" t="e">
        <f>VLOOKUP(BG693,'Base Jinetes FEI'!$M$5:$N$341,2,0)</f>
        <v>#N/A</v>
      </c>
      <c r="BL693" s="43" t="e">
        <f>VLOOKUP(BG693,'Base Jinetes FEI'!$M$5:$O$341,3,0)</f>
        <v>#N/A</v>
      </c>
      <c r="BN693" s="43">
        <f t="shared" si="477"/>
        <v>1</v>
      </c>
      <c r="BO693" s="43">
        <v>693</v>
      </c>
    </row>
    <row r="694" spans="1:67" ht="14.4" x14ac:dyDescent="0.3">
      <c r="A694" s="43" t="s">
        <v>7222</v>
      </c>
      <c r="B694" s="43" t="str">
        <f t="shared" ref="B694:D694" si="527">B693</f>
        <v>NAC</v>
      </c>
      <c r="C694" s="43">
        <f t="shared" si="527"/>
        <v>60</v>
      </c>
      <c r="D694" s="43">
        <f t="shared" si="527"/>
        <v>60</v>
      </c>
      <c r="E694" s="43" t="s">
        <v>51</v>
      </c>
      <c r="F694" s="303" t="s">
        <v>122</v>
      </c>
      <c r="G694" s="304" t="s">
        <v>95</v>
      </c>
      <c r="H694" s="305" t="s">
        <v>96</v>
      </c>
      <c r="I694" s="305" t="s">
        <v>96</v>
      </c>
      <c r="J694" s="304" t="s">
        <v>1992</v>
      </c>
      <c r="K694" s="306" t="s">
        <v>1011</v>
      </c>
      <c r="L694" s="304" t="s">
        <v>438</v>
      </c>
      <c r="M694" s="304"/>
      <c r="N694" s="308" t="s">
        <v>5792</v>
      </c>
      <c r="O694" s="305"/>
      <c r="P694" s="305" t="s">
        <v>96</v>
      </c>
      <c r="Q694" s="305"/>
      <c r="R694" s="305" t="s">
        <v>96</v>
      </c>
      <c r="S694" s="304" t="s">
        <v>97</v>
      </c>
      <c r="T694" s="305" t="s">
        <v>96</v>
      </c>
      <c r="U694" s="305" t="s">
        <v>911</v>
      </c>
      <c r="V694" s="305" t="s">
        <v>6997</v>
      </c>
      <c r="W694" s="305" t="s">
        <v>6998</v>
      </c>
      <c r="X694" s="309" t="s">
        <v>6999</v>
      </c>
      <c r="Y694" s="309" t="s">
        <v>7000</v>
      </c>
      <c r="Z694" s="309" t="s">
        <v>4728</v>
      </c>
      <c r="AA694" s="304"/>
      <c r="AB694" s="304" t="s">
        <v>7001</v>
      </c>
      <c r="AC694" s="304" t="s">
        <v>7002</v>
      </c>
      <c r="AD694" s="304" t="s">
        <v>7003</v>
      </c>
      <c r="AE694" s="309" t="s">
        <v>2709</v>
      </c>
      <c r="AF694" s="309" t="s">
        <v>633</v>
      </c>
      <c r="AG694" s="309" t="s">
        <v>7004</v>
      </c>
      <c r="AH694" s="304"/>
      <c r="AI694" s="304"/>
      <c r="AJ694" s="304"/>
      <c r="AK694" s="304"/>
      <c r="AL694" s="309"/>
      <c r="AM694" s="309"/>
      <c r="AN694" s="309"/>
      <c r="AO694" s="304"/>
      <c r="AP694" s="304"/>
      <c r="AQ694" s="304"/>
      <c r="AR694" s="304"/>
      <c r="AS694" s="309"/>
      <c r="AT694" s="309"/>
      <c r="AU694" s="309"/>
      <c r="AV694" s="304"/>
      <c r="AW694" s="304"/>
      <c r="AX694" s="305">
        <v>15.84</v>
      </c>
      <c r="AY694" s="305">
        <v>13906</v>
      </c>
      <c r="AZ694" s="47">
        <f t="shared" si="468"/>
        <v>13906</v>
      </c>
      <c r="BA694" s="47" t="str">
        <f t="shared" si="469"/>
        <v>60 AD</v>
      </c>
      <c r="BB694" s="43">
        <f t="shared" si="523"/>
        <v>6</v>
      </c>
      <c r="BC694" s="43" t="str">
        <f t="shared" si="470"/>
        <v>03:51:46</v>
      </c>
      <c r="BD694" s="43">
        <f t="shared" si="471"/>
        <v>175</v>
      </c>
      <c r="BE694" s="48">
        <f t="shared" si="472"/>
        <v>-37</v>
      </c>
      <c r="BF694" s="49">
        <f t="shared" si="473"/>
        <v>198</v>
      </c>
      <c r="BG694" s="43" t="str">
        <f t="shared" si="474"/>
        <v>FRANCESCA GIOIA MANSILLA</v>
      </c>
      <c r="BH694" s="43" t="str">
        <f t="shared" si="475"/>
        <v>FRANCESCA GIOIA MANSILLA - SHAICK AL JAAMAL</v>
      </c>
      <c r="BI694" s="43" t="str">
        <f>VLOOKUP(BG694,Equipos!$A$2:$B$105,2,0)</f>
        <v>RINCONADA A</v>
      </c>
      <c r="BJ694" s="43" t="str">
        <f t="shared" si="476"/>
        <v>03:14:46</v>
      </c>
      <c r="BK694" s="43" t="e">
        <f>VLOOKUP(BG694,'Base Jinetes FEI'!$M$5:$N$341,2,0)</f>
        <v>#N/A</v>
      </c>
      <c r="BL694" s="43" t="e">
        <f>VLOOKUP(BG694,'Base Jinetes FEI'!$M$5:$O$341,3,0)</f>
        <v>#N/A</v>
      </c>
      <c r="BN694" s="43">
        <f t="shared" si="477"/>
        <v>1</v>
      </c>
      <c r="BO694" s="43">
        <v>694</v>
      </c>
    </row>
    <row r="695" spans="1:67" ht="14.4" x14ac:dyDescent="0.3">
      <c r="A695" s="43" t="s">
        <v>7222</v>
      </c>
      <c r="B695" s="43" t="str">
        <f t="shared" ref="B695:D695" si="528">B694</f>
        <v>NAC</v>
      </c>
      <c r="C695" s="43">
        <f t="shared" si="528"/>
        <v>60</v>
      </c>
      <c r="D695" s="43">
        <f t="shared" si="528"/>
        <v>60</v>
      </c>
      <c r="E695" s="43" t="s">
        <v>51</v>
      </c>
      <c r="F695" s="303" t="s">
        <v>123</v>
      </c>
      <c r="G695" s="304" t="s">
        <v>105</v>
      </c>
      <c r="H695" s="305" t="s">
        <v>96</v>
      </c>
      <c r="I695" s="305" t="s">
        <v>96</v>
      </c>
      <c r="J695" s="304"/>
      <c r="K695" s="306" t="s">
        <v>2833</v>
      </c>
      <c r="L695" s="304" t="s">
        <v>2834</v>
      </c>
      <c r="M695" s="304"/>
      <c r="N695" s="308" t="s">
        <v>2835</v>
      </c>
      <c r="O695" s="305"/>
      <c r="P695" s="305" t="s">
        <v>96</v>
      </c>
      <c r="Q695" s="305"/>
      <c r="R695" s="305" t="s">
        <v>96</v>
      </c>
      <c r="S695" s="304" t="s">
        <v>97</v>
      </c>
      <c r="T695" s="305" t="s">
        <v>96</v>
      </c>
      <c r="U695" s="305" t="s">
        <v>911</v>
      </c>
      <c r="V695" s="305" t="s">
        <v>7005</v>
      </c>
      <c r="W695" s="305" t="s">
        <v>7006</v>
      </c>
      <c r="X695" s="309" t="s">
        <v>558</v>
      </c>
      <c r="Y695" s="309" t="s">
        <v>4874</v>
      </c>
      <c r="Z695" s="309" t="s">
        <v>7007</v>
      </c>
      <c r="AA695" s="304"/>
      <c r="AB695" s="304" t="s">
        <v>7008</v>
      </c>
      <c r="AC695" s="304" t="s">
        <v>7009</v>
      </c>
      <c r="AD695" s="304" t="s">
        <v>7010</v>
      </c>
      <c r="AE695" s="309" t="s">
        <v>6525</v>
      </c>
      <c r="AF695" s="309" t="s">
        <v>3597</v>
      </c>
      <c r="AG695" s="309" t="s">
        <v>7011</v>
      </c>
      <c r="AH695" s="304" t="s">
        <v>272</v>
      </c>
      <c r="AI695" s="304"/>
      <c r="AJ695" s="304"/>
      <c r="AK695" s="304"/>
      <c r="AL695" s="309"/>
      <c r="AM695" s="309"/>
      <c r="AN695" s="309"/>
      <c r="AO695" s="304"/>
      <c r="AP695" s="304"/>
      <c r="AQ695" s="304"/>
      <c r="AR695" s="304"/>
      <c r="AS695" s="309"/>
      <c r="AT695" s="309"/>
      <c r="AU695" s="309"/>
      <c r="AV695" s="304"/>
      <c r="AW695" s="304"/>
      <c r="AX695" s="305">
        <v>17.36</v>
      </c>
      <c r="AY695" s="305">
        <v>12694</v>
      </c>
      <c r="AZ695" s="47" t="str">
        <f t="shared" si="468"/>
        <v>NA</v>
      </c>
      <c r="BA695" s="47" t="str">
        <f t="shared" si="469"/>
        <v>60 AD</v>
      </c>
      <c r="BB695" s="43" t="str">
        <f t="shared" si="523"/>
        <v>NA</v>
      </c>
      <c r="BC695" s="43" t="str">
        <f t="shared" si="470"/>
        <v>NA</v>
      </c>
      <c r="BD695" s="43">
        <f t="shared" si="471"/>
        <v>0</v>
      </c>
      <c r="BE695" s="48" t="e">
        <f t="shared" si="472"/>
        <v>#VALUE!</v>
      </c>
      <c r="BF695" s="49">
        <f t="shared" si="473"/>
        <v>0</v>
      </c>
      <c r="BG695" s="43" t="str">
        <f t="shared" si="474"/>
        <v>MAXIMILIANO  CORREA ARIZTIA</v>
      </c>
      <c r="BH695" s="43" t="str">
        <f t="shared" si="475"/>
        <v>MAXIMILIANO  CORREA ARIZTIA - TATON</v>
      </c>
      <c r="BI695" s="43" t="e">
        <f>VLOOKUP(BG695,Equipos!$A$2:$B$105,2,0)</f>
        <v>#N/A</v>
      </c>
      <c r="BJ695" s="43" t="str">
        <f t="shared" si="476"/>
        <v>03:14:46</v>
      </c>
      <c r="BK695" s="43" t="e">
        <f>VLOOKUP(BG695,'Base Jinetes FEI'!$M$5:$N$341,2,0)</f>
        <v>#N/A</v>
      </c>
      <c r="BL695" s="43" t="e">
        <f>VLOOKUP(BG695,'Base Jinetes FEI'!$M$5:$O$341,3,0)</f>
        <v>#N/A</v>
      </c>
      <c r="BN695" s="43">
        <f t="shared" si="477"/>
        <v>0</v>
      </c>
      <c r="BO695" s="43">
        <v>695</v>
      </c>
    </row>
    <row r="696" spans="1:67" ht="14.4" x14ac:dyDescent="0.3">
      <c r="A696" s="43" t="s">
        <v>7222</v>
      </c>
      <c r="B696" s="43" t="str">
        <f t="shared" ref="B696:D696" si="529">B695</f>
        <v>NAC</v>
      </c>
      <c r="C696" s="43">
        <f t="shared" si="529"/>
        <v>60</v>
      </c>
      <c r="D696" s="43">
        <f t="shared" si="529"/>
        <v>60</v>
      </c>
      <c r="E696" s="43" t="s">
        <v>51</v>
      </c>
      <c r="F696" s="303" t="s">
        <v>94</v>
      </c>
      <c r="G696" s="304" t="s">
        <v>105</v>
      </c>
      <c r="H696" s="305" t="s">
        <v>96</v>
      </c>
      <c r="I696" s="305" t="s">
        <v>96</v>
      </c>
      <c r="J696" s="304"/>
      <c r="K696" s="306" t="s">
        <v>7012</v>
      </c>
      <c r="L696" s="304" t="s">
        <v>7013</v>
      </c>
      <c r="M696" s="304"/>
      <c r="N696" s="308" t="s">
        <v>7014</v>
      </c>
      <c r="O696" s="305"/>
      <c r="P696" s="305" t="s">
        <v>96</v>
      </c>
      <c r="Q696" s="305"/>
      <c r="R696" s="305" t="s">
        <v>96</v>
      </c>
      <c r="S696" s="304" t="s">
        <v>97</v>
      </c>
      <c r="T696" s="305" t="s">
        <v>96</v>
      </c>
      <c r="U696" s="305" t="s">
        <v>911</v>
      </c>
      <c r="V696" s="305" t="s">
        <v>7015</v>
      </c>
      <c r="W696" s="305" t="s">
        <v>7016</v>
      </c>
      <c r="X696" s="309" t="s">
        <v>6074</v>
      </c>
      <c r="Y696" s="309" t="s">
        <v>3620</v>
      </c>
      <c r="Z696" s="309" t="s">
        <v>7017</v>
      </c>
      <c r="AA696" s="304" t="s">
        <v>266</v>
      </c>
      <c r="AB696" s="304"/>
      <c r="AC696" s="304"/>
      <c r="AD696" s="304"/>
      <c r="AE696" s="309"/>
      <c r="AF696" s="309"/>
      <c r="AG696" s="309"/>
      <c r="AH696" s="304"/>
      <c r="AI696" s="304"/>
      <c r="AJ696" s="304"/>
      <c r="AK696" s="304"/>
      <c r="AL696" s="309"/>
      <c r="AM696" s="309"/>
      <c r="AN696" s="309"/>
      <c r="AO696" s="304"/>
      <c r="AP696" s="304"/>
      <c r="AQ696" s="304"/>
      <c r="AR696" s="304"/>
      <c r="AS696" s="309"/>
      <c r="AT696" s="309"/>
      <c r="AU696" s="309"/>
      <c r="AV696" s="304"/>
      <c r="AW696" s="304"/>
      <c r="AX696" s="305">
        <v>17.39</v>
      </c>
      <c r="AY696" s="305">
        <v>6809</v>
      </c>
      <c r="AZ696" s="47" t="str">
        <f t="shared" si="468"/>
        <v>NA</v>
      </c>
      <c r="BA696" s="47" t="str">
        <f t="shared" si="469"/>
        <v>60 AD</v>
      </c>
      <c r="BB696" s="43" t="str">
        <f t="shared" si="523"/>
        <v>NA</v>
      </c>
      <c r="BC696" s="43" t="str">
        <f t="shared" si="470"/>
        <v>NA</v>
      </c>
      <c r="BD696" s="43">
        <f t="shared" si="471"/>
        <v>0</v>
      </c>
      <c r="BE696" s="48" t="e">
        <f t="shared" si="472"/>
        <v>#VALUE!</v>
      </c>
      <c r="BF696" s="49">
        <f t="shared" si="473"/>
        <v>0</v>
      </c>
      <c r="BG696" s="43" t="str">
        <f t="shared" si="474"/>
        <v>ENRIQUE NEF VALDES</v>
      </c>
      <c r="BH696" s="43" t="str">
        <f t="shared" si="475"/>
        <v>ENRIQUE NEF VALDES - LOMA VERDE AL'FIR</v>
      </c>
      <c r="BI696" s="43" t="e">
        <f>VLOOKUP(BG696,Equipos!$A$2:$B$105,2,0)</f>
        <v>#N/A</v>
      </c>
      <c r="BJ696" s="43" t="str">
        <f t="shared" si="476"/>
        <v>03:14:46</v>
      </c>
      <c r="BK696" s="43" t="e">
        <f>VLOOKUP(BG696,'Base Jinetes FEI'!$M$5:$N$341,2,0)</f>
        <v>#N/A</v>
      </c>
      <c r="BL696" s="43" t="e">
        <f>VLOOKUP(BG696,'Base Jinetes FEI'!$M$5:$O$341,3,0)</f>
        <v>#N/A</v>
      </c>
      <c r="BN696" s="43">
        <f t="shared" si="477"/>
        <v>0</v>
      </c>
      <c r="BO696" s="43">
        <v>696</v>
      </c>
    </row>
    <row r="697" spans="1:67" ht="14.4" customHeight="1" x14ac:dyDescent="0.3">
      <c r="A697" s="43" t="s">
        <v>7222</v>
      </c>
      <c r="B697" s="43" t="str">
        <f t="shared" ref="B697" si="530">B696</f>
        <v>NAC</v>
      </c>
      <c r="C697" s="43">
        <v>40</v>
      </c>
      <c r="D697" s="43">
        <v>40</v>
      </c>
      <c r="E697" s="43" t="s">
        <v>51</v>
      </c>
      <c r="F697" s="310" t="s">
        <v>106</v>
      </c>
      <c r="G697" s="311" t="s">
        <v>95</v>
      </c>
      <c r="H697" s="312" t="s">
        <v>96</v>
      </c>
      <c r="I697" s="312" t="s">
        <v>96</v>
      </c>
      <c r="J697" s="311" t="s">
        <v>1849</v>
      </c>
      <c r="K697" s="313" t="s">
        <v>1050</v>
      </c>
      <c r="L697" s="311" t="s">
        <v>362</v>
      </c>
      <c r="M697" s="311" t="s">
        <v>274</v>
      </c>
      <c r="N697" s="315" t="s">
        <v>760</v>
      </c>
      <c r="O697" s="312"/>
      <c r="P697" s="312" t="s">
        <v>96</v>
      </c>
      <c r="Q697" s="312"/>
      <c r="R697" s="312" t="s">
        <v>96</v>
      </c>
      <c r="S697" s="311" t="s">
        <v>97</v>
      </c>
      <c r="T697" s="312" t="s">
        <v>96</v>
      </c>
      <c r="U697" s="312" t="s">
        <v>745</v>
      </c>
      <c r="V697" s="312" t="s">
        <v>7018</v>
      </c>
      <c r="W697" s="312" t="s">
        <v>7019</v>
      </c>
      <c r="X697" s="316" t="s">
        <v>3514</v>
      </c>
      <c r="Y697" s="316" t="s">
        <v>5495</v>
      </c>
      <c r="Z697" s="316" t="s">
        <v>7020</v>
      </c>
      <c r="AA697" s="311"/>
      <c r="AB697" s="311" t="s">
        <v>7021</v>
      </c>
      <c r="AC697" s="311" t="s">
        <v>7022</v>
      </c>
      <c r="AD697" s="311" t="s">
        <v>7023</v>
      </c>
      <c r="AE697" s="316" t="s">
        <v>4438</v>
      </c>
      <c r="AF697" s="316" t="s">
        <v>2862</v>
      </c>
      <c r="AG697" s="316" t="s">
        <v>7024</v>
      </c>
      <c r="AH697" s="311"/>
      <c r="AI697" s="311"/>
      <c r="AJ697" s="311"/>
      <c r="AK697" s="311"/>
      <c r="AL697" s="316"/>
      <c r="AM697" s="316"/>
      <c r="AN697" s="316"/>
      <c r="AO697" s="311"/>
      <c r="AP697" s="311"/>
      <c r="AQ697" s="311"/>
      <c r="AR697" s="311"/>
      <c r="AS697" s="316"/>
      <c r="AT697" s="316"/>
      <c r="AU697" s="316"/>
      <c r="AV697" s="311"/>
      <c r="AW697" s="311"/>
      <c r="AX697" s="312">
        <v>19.68</v>
      </c>
      <c r="AY697" s="312">
        <v>7209</v>
      </c>
      <c r="AZ697" s="47">
        <f t="shared" si="468"/>
        <v>7209</v>
      </c>
      <c r="BA697" s="47" t="str">
        <f t="shared" si="469"/>
        <v>40 AD</v>
      </c>
      <c r="BB697" s="43">
        <f>IF(G697="R",RANK(AZ697,$AZ$697:$AZ$726,1), "NA")</f>
        <v>1</v>
      </c>
      <c r="BC697" s="43" t="str">
        <f t="shared" si="470"/>
        <v>02:00:09</v>
      </c>
      <c r="BD697" s="43">
        <f t="shared" si="471"/>
        <v>200</v>
      </c>
      <c r="BE697" s="48">
        <f t="shared" si="472"/>
        <v>0</v>
      </c>
      <c r="BF697" s="49">
        <f t="shared" si="473"/>
        <v>240</v>
      </c>
      <c r="BG697" s="43" t="str">
        <f t="shared" si="474"/>
        <v>MARIA IGNACIA SAT YABER</v>
      </c>
      <c r="BH697" s="43" t="str">
        <f t="shared" si="475"/>
        <v>MARIA IGNACIA SAT YABER - COPIHUE</v>
      </c>
      <c r="BI697" s="43" t="str">
        <f>VLOOKUP(BG697,Equipos!$A$2:$B$105,2,0)</f>
        <v>RINCONADA B</v>
      </c>
      <c r="BJ697" s="43" t="str">
        <f t="shared" si="476"/>
        <v>02:00:09</v>
      </c>
      <c r="BK697" s="43" t="e">
        <f>VLOOKUP(BG697,'Base Jinetes FEI'!$M$5:$N$341,2,0)</f>
        <v>#N/A</v>
      </c>
      <c r="BL697" s="43" t="e">
        <f>VLOOKUP(BG697,'Base Jinetes FEI'!$M$5:$O$341,3,0)</f>
        <v>#N/A</v>
      </c>
      <c r="BN697" s="43">
        <f t="shared" si="477"/>
        <v>1</v>
      </c>
      <c r="BO697" s="43">
        <v>697</v>
      </c>
    </row>
    <row r="698" spans="1:67" ht="14.4" customHeight="1" x14ac:dyDescent="0.3">
      <c r="A698" s="43" t="s">
        <v>7222</v>
      </c>
      <c r="B698" s="43" t="str">
        <f t="shared" ref="B698:E698" si="531">B697</f>
        <v>NAC</v>
      </c>
      <c r="C698" s="43">
        <f t="shared" si="531"/>
        <v>40</v>
      </c>
      <c r="D698" s="43">
        <f t="shared" si="531"/>
        <v>40</v>
      </c>
      <c r="E698" s="43" t="str">
        <f t="shared" si="531"/>
        <v>AD</v>
      </c>
      <c r="F698" s="310" t="s">
        <v>107</v>
      </c>
      <c r="G698" s="311" t="s">
        <v>95</v>
      </c>
      <c r="H698" s="312" t="s">
        <v>96</v>
      </c>
      <c r="I698" s="312" t="s">
        <v>96</v>
      </c>
      <c r="J698" s="311" t="s">
        <v>1097</v>
      </c>
      <c r="K698" s="314" t="s">
        <v>118</v>
      </c>
      <c r="L698" s="311" t="s">
        <v>119</v>
      </c>
      <c r="M698" s="311" t="s">
        <v>2281</v>
      </c>
      <c r="N698" s="315" t="s">
        <v>973</v>
      </c>
      <c r="O698" s="312"/>
      <c r="P698" s="312" t="s">
        <v>96</v>
      </c>
      <c r="Q698" s="312"/>
      <c r="R698" s="312" t="s">
        <v>96</v>
      </c>
      <c r="S698" s="311" t="s">
        <v>97</v>
      </c>
      <c r="T698" s="312" t="s">
        <v>96</v>
      </c>
      <c r="U698" s="312" t="s">
        <v>745</v>
      </c>
      <c r="V698" s="312" t="s">
        <v>7025</v>
      </c>
      <c r="W698" s="312" t="s">
        <v>3848</v>
      </c>
      <c r="X698" s="316" t="s">
        <v>5290</v>
      </c>
      <c r="Y698" s="316" t="s">
        <v>7026</v>
      </c>
      <c r="Z698" s="316" t="s">
        <v>3851</v>
      </c>
      <c r="AA698" s="311"/>
      <c r="AB698" s="311" t="s">
        <v>3852</v>
      </c>
      <c r="AC698" s="311" t="s">
        <v>7027</v>
      </c>
      <c r="AD698" s="311" t="s">
        <v>3967</v>
      </c>
      <c r="AE698" s="316" t="s">
        <v>844</v>
      </c>
      <c r="AF698" s="316" t="s">
        <v>7028</v>
      </c>
      <c r="AG698" s="316" t="s">
        <v>7029</v>
      </c>
      <c r="AH698" s="311"/>
      <c r="AI698" s="311"/>
      <c r="AJ698" s="311"/>
      <c r="AK698" s="311"/>
      <c r="AL698" s="316"/>
      <c r="AM698" s="316"/>
      <c r="AN698" s="316"/>
      <c r="AO698" s="311"/>
      <c r="AP698" s="311"/>
      <c r="AQ698" s="311"/>
      <c r="AR698" s="311"/>
      <c r="AS698" s="316"/>
      <c r="AT698" s="316"/>
      <c r="AU698" s="316"/>
      <c r="AV698" s="311"/>
      <c r="AW698" s="311"/>
      <c r="AX698" s="312">
        <v>19.36</v>
      </c>
      <c r="AY698" s="312">
        <v>7326</v>
      </c>
      <c r="AZ698" s="47">
        <f t="shared" si="468"/>
        <v>7326</v>
      </c>
      <c r="BA698" s="47" t="str">
        <f t="shared" si="469"/>
        <v>40 AD</v>
      </c>
      <c r="BB698" s="43">
        <f t="shared" ref="BB698:BB726" si="532">IF(G698="R",RANK(AZ698,$AZ$697:$AZ$726,1), "NA")</f>
        <v>2</v>
      </c>
      <c r="BC698" s="43" t="str">
        <f t="shared" si="470"/>
        <v>02:02:06</v>
      </c>
      <c r="BD698" s="43">
        <f t="shared" si="471"/>
        <v>195</v>
      </c>
      <c r="BE698" s="48">
        <f t="shared" si="472"/>
        <v>-1.95</v>
      </c>
      <c r="BF698" s="49">
        <f t="shared" si="473"/>
        <v>233.05</v>
      </c>
      <c r="BG698" s="43" t="str">
        <f t="shared" si="474"/>
        <v>RODOLFO FUENZALIDA SANHUEZA</v>
      </c>
      <c r="BH698" s="43" t="str">
        <f t="shared" si="475"/>
        <v>RODOLFO FUENZALIDA SANHUEZA - LEO</v>
      </c>
      <c r="BI698" s="43" t="str">
        <f>VLOOKUP(BG698,Equipos!$A$2:$B$105,2,0)</f>
        <v>SANDEK 1</v>
      </c>
      <c r="BJ698" s="43" t="str">
        <f t="shared" si="476"/>
        <v>02:00:09</v>
      </c>
      <c r="BK698" s="43" t="e">
        <f>VLOOKUP(BG698,'Base Jinetes FEI'!$M$5:$N$341,2,0)</f>
        <v>#N/A</v>
      </c>
      <c r="BL698" s="43" t="e">
        <f>VLOOKUP(BG698,'Base Jinetes FEI'!$M$5:$O$341,3,0)</f>
        <v>#N/A</v>
      </c>
      <c r="BN698" s="43">
        <f t="shared" si="477"/>
        <v>1</v>
      </c>
      <c r="BO698" s="43">
        <v>698</v>
      </c>
    </row>
    <row r="699" spans="1:67" ht="14.4" customHeight="1" x14ac:dyDescent="0.3">
      <c r="A699" s="43" t="s">
        <v>7222</v>
      </c>
      <c r="B699" s="43" t="str">
        <f t="shared" ref="B699:E699" si="533">B698</f>
        <v>NAC</v>
      </c>
      <c r="C699" s="43">
        <f t="shared" si="533"/>
        <v>40</v>
      </c>
      <c r="D699" s="43">
        <f t="shared" si="533"/>
        <v>40</v>
      </c>
      <c r="E699" s="43" t="str">
        <f t="shared" si="533"/>
        <v>AD</v>
      </c>
      <c r="F699" s="310" t="s">
        <v>109</v>
      </c>
      <c r="G699" s="311" t="s">
        <v>95</v>
      </c>
      <c r="H699" s="312" t="s">
        <v>96</v>
      </c>
      <c r="I699" s="312" t="s">
        <v>96</v>
      </c>
      <c r="J699" s="311" t="s">
        <v>1415</v>
      </c>
      <c r="K699" s="313" t="s">
        <v>210</v>
      </c>
      <c r="L699" s="311" t="s">
        <v>90</v>
      </c>
      <c r="M699" s="311"/>
      <c r="N699" s="315" t="s">
        <v>1689</v>
      </c>
      <c r="O699" s="312"/>
      <c r="P699" s="312" t="s">
        <v>96</v>
      </c>
      <c r="Q699" s="312"/>
      <c r="R699" s="312" t="s">
        <v>96</v>
      </c>
      <c r="S699" s="311" t="s">
        <v>97</v>
      </c>
      <c r="T699" s="312" t="s">
        <v>96</v>
      </c>
      <c r="U699" s="312" t="s">
        <v>745</v>
      </c>
      <c r="V699" s="312" t="s">
        <v>7030</v>
      </c>
      <c r="W699" s="312" t="s">
        <v>7031</v>
      </c>
      <c r="X699" s="316" t="s">
        <v>283</v>
      </c>
      <c r="Y699" s="316" t="s">
        <v>7032</v>
      </c>
      <c r="Z699" s="316" t="s">
        <v>5857</v>
      </c>
      <c r="AA699" s="311"/>
      <c r="AB699" s="311" t="s">
        <v>7033</v>
      </c>
      <c r="AC699" s="311" t="s">
        <v>7034</v>
      </c>
      <c r="AD699" s="311" t="s">
        <v>7035</v>
      </c>
      <c r="AE699" s="316" t="s">
        <v>599</v>
      </c>
      <c r="AF699" s="316" t="s">
        <v>7036</v>
      </c>
      <c r="AG699" s="316" t="s">
        <v>5451</v>
      </c>
      <c r="AH699" s="311"/>
      <c r="AI699" s="311"/>
      <c r="AJ699" s="311"/>
      <c r="AK699" s="311"/>
      <c r="AL699" s="316"/>
      <c r="AM699" s="316"/>
      <c r="AN699" s="316"/>
      <c r="AO699" s="311"/>
      <c r="AP699" s="311"/>
      <c r="AQ699" s="311"/>
      <c r="AR699" s="311"/>
      <c r="AS699" s="316"/>
      <c r="AT699" s="316"/>
      <c r="AU699" s="316"/>
      <c r="AV699" s="311"/>
      <c r="AW699" s="311"/>
      <c r="AX699" s="312">
        <v>18.809999999999999</v>
      </c>
      <c r="AY699" s="312">
        <v>7542</v>
      </c>
      <c r="AZ699" s="47">
        <f t="shared" si="468"/>
        <v>7542</v>
      </c>
      <c r="BA699" s="47" t="str">
        <f t="shared" si="469"/>
        <v>40 AD</v>
      </c>
      <c r="BB699" s="43">
        <f t="shared" si="532"/>
        <v>3</v>
      </c>
      <c r="BC699" s="43" t="str">
        <f t="shared" si="470"/>
        <v>02:05:42</v>
      </c>
      <c r="BD699" s="43">
        <f t="shared" si="471"/>
        <v>190</v>
      </c>
      <c r="BE699" s="48">
        <f t="shared" si="472"/>
        <v>-5.55</v>
      </c>
      <c r="BF699" s="49">
        <f t="shared" si="473"/>
        <v>224.45</v>
      </c>
      <c r="BG699" s="43" t="str">
        <f t="shared" si="474"/>
        <v>ORLANDO VILLALOBOS</v>
      </c>
      <c r="BH699" s="43" t="str">
        <f t="shared" si="475"/>
        <v>ORLANDO VILLALOBOS - SALAM</v>
      </c>
      <c r="BI699" s="43" t="e">
        <f>VLOOKUP(BG699,Equipos!$A$2:$B$105,2,0)</f>
        <v>#N/A</v>
      </c>
      <c r="BJ699" s="43" t="str">
        <f t="shared" si="476"/>
        <v>02:00:09</v>
      </c>
      <c r="BK699" s="43" t="e">
        <f>VLOOKUP(BG699,'Base Jinetes FEI'!$M$5:$N$341,2,0)</f>
        <v>#N/A</v>
      </c>
      <c r="BL699" s="43" t="e">
        <f>VLOOKUP(BG699,'Base Jinetes FEI'!$M$5:$O$341,3,0)</f>
        <v>#N/A</v>
      </c>
      <c r="BN699" s="43">
        <f t="shared" si="477"/>
        <v>1</v>
      </c>
      <c r="BO699" s="43">
        <v>699</v>
      </c>
    </row>
    <row r="700" spans="1:67" ht="14.4" customHeight="1" x14ac:dyDescent="0.3">
      <c r="A700" s="43" t="s">
        <v>7222</v>
      </c>
      <c r="B700" s="43" t="str">
        <f t="shared" ref="B700:E700" si="534">B699</f>
        <v>NAC</v>
      </c>
      <c r="C700" s="43">
        <f t="shared" si="534"/>
        <v>40</v>
      </c>
      <c r="D700" s="43">
        <f t="shared" si="534"/>
        <v>40</v>
      </c>
      <c r="E700" s="43" t="str">
        <f t="shared" si="534"/>
        <v>AD</v>
      </c>
      <c r="F700" s="310" t="s">
        <v>110</v>
      </c>
      <c r="G700" s="311" t="s">
        <v>95</v>
      </c>
      <c r="H700" s="312" t="s">
        <v>96</v>
      </c>
      <c r="I700" s="312" t="s">
        <v>96</v>
      </c>
      <c r="J700" s="311"/>
      <c r="K700" s="313" t="s">
        <v>7037</v>
      </c>
      <c r="L700" s="311" t="s">
        <v>181</v>
      </c>
      <c r="M700" s="311"/>
      <c r="N700" s="315" t="s">
        <v>198</v>
      </c>
      <c r="O700" s="312"/>
      <c r="P700" s="312" t="s">
        <v>96</v>
      </c>
      <c r="Q700" s="312"/>
      <c r="R700" s="312" t="s">
        <v>96</v>
      </c>
      <c r="S700" s="311" t="s">
        <v>97</v>
      </c>
      <c r="T700" s="312" t="s">
        <v>96</v>
      </c>
      <c r="U700" s="312" t="s">
        <v>745</v>
      </c>
      <c r="V700" s="312" t="s">
        <v>7038</v>
      </c>
      <c r="W700" s="312" t="s">
        <v>7039</v>
      </c>
      <c r="X700" s="316" t="s">
        <v>1178</v>
      </c>
      <c r="Y700" s="316" t="s">
        <v>2604</v>
      </c>
      <c r="Z700" s="316" t="s">
        <v>1858</v>
      </c>
      <c r="AA700" s="311"/>
      <c r="AB700" s="311" t="s">
        <v>7040</v>
      </c>
      <c r="AC700" s="311" t="s">
        <v>7041</v>
      </c>
      <c r="AD700" s="311" t="s">
        <v>7042</v>
      </c>
      <c r="AE700" s="316" t="s">
        <v>538</v>
      </c>
      <c r="AF700" s="316" t="s">
        <v>3529</v>
      </c>
      <c r="AG700" s="316" t="s">
        <v>7043</v>
      </c>
      <c r="AH700" s="311"/>
      <c r="AI700" s="311"/>
      <c r="AJ700" s="311"/>
      <c r="AK700" s="311"/>
      <c r="AL700" s="316"/>
      <c r="AM700" s="316"/>
      <c r="AN700" s="316"/>
      <c r="AO700" s="311"/>
      <c r="AP700" s="311"/>
      <c r="AQ700" s="311"/>
      <c r="AR700" s="311"/>
      <c r="AS700" s="316"/>
      <c r="AT700" s="316"/>
      <c r="AU700" s="316"/>
      <c r="AV700" s="311"/>
      <c r="AW700" s="311"/>
      <c r="AX700" s="312">
        <v>17.68</v>
      </c>
      <c r="AY700" s="312">
        <v>8023</v>
      </c>
      <c r="AZ700" s="47">
        <f t="shared" si="468"/>
        <v>8023</v>
      </c>
      <c r="BA700" s="47" t="str">
        <f t="shared" si="469"/>
        <v>40 AD</v>
      </c>
      <c r="BB700" s="43">
        <f t="shared" si="532"/>
        <v>4</v>
      </c>
      <c r="BC700" s="43" t="str">
        <f t="shared" si="470"/>
        <v>02:13:43</v>
      </c>
      <c r="BD700" s="43">
        <f t="shared" si="471"/>
        <v>185</v>
      </c>
      <c r="BE700" s="48">
        <f t="shared" si="472"/>
        <v>-13.566666666666666</v>
      </c>
      <c r="BF700" s="49">
        <f t="shared" si="473"/>
        <v>211.43333333333334</v>
      </c>
      <c r="BG700" s="43" t="str">
        <f t="shared" si="474"/>
        <v>JUAN PABLO  THOMSEN</v>
      </c>
      <c r="BH700" s="43" t="str">
        <f t="shared" si="475"/>
        <v>JUAN PABLO  THOMSEN - CORAJE</v>
      </c>
      <c r="BI700" s="43" t="e">
        <f>VLOOKUP(BG700,Equipos!$A$2:$B$105,2,0)</f>
        <v>#N/A</v>
      </c>
      <c r="BJ700" s="43" t="str">
        <f t="shared" si="476"/>
        <v>02:00:09</v>
      </c>
      <c r="BK700" s="43" t="e">
        <f>VLOOKUP(BG700,'Base Jinetes FEI'!$M$5:$N$341,2,0)</f>
        <v>#N/A</v>
      </c>
      <c r="BL700" s="43" t="e">
        <f>VLOOKUP(BG700,'Base Jinetes FEI'!$M$5:$O$341,3,0)</f>
        <v>#N/A</v>
      </c>
      <c r="BN700" s="43">
        <f t="shared" si="477"/>
        <v>1</v>
      </c>
      <c r="BO700" s="43">
        <v>700</v>
      </c>
    </row>
    <row r="701" spans="1:67" ht="14.4" customHeight="1" x14ac:dyDescent="0.3">
      <c r="A701" s="43" t="s">
        <v>7222</v>
      </c>
      <c r="B701" s="43" t="str">
        <f t="shared" ref="B701:E701" si="535">B700</f>
        <v>NAC</v>
      </c>
      <c r="C701" s="43">
        <f t="shared" si="535"/>
        <v>40</v>
      </c>
      <c r="D701" s="43">
        <f t="shared" si="535"/>
        <v>40</v>
      </c>
      <c r="E701" s="43" t="str">
        <f t="shared" si="535"/>
        <v>AD</v>
      </c>
      <c r="F701" s="310" t="s">
        <v>117</v>
      </c>
      <c r="G701" s="311" t="s">
        <v>95</v>
      </c>
      <c r="H701" s="312" t="s">
        <v>96</v>
      </c>
      <c r="I701" s="312" t="s">
        <v>96</v>
      </c>
      <c r="J701" s="311"/>
      <c r="K701" s="313" t="s">
        <v>162</v>
      </c>
      <c r="L701" s="311" t="s">
        <v>181</v>
      </c>
      <c r="M701" s="311"/>
      <c r="N701" s="315" t="s">
        <v>231</v>
      </c>
      <c r="O701" s="312"/>
      <c r="P701" s="312" t="s">
        <v>96</v>
      </c>
      <c r="Q701" s="312"/>
      <c r="R701" s="312" t="s">
        <v>96</v>
      </c>
      <c r="S701" s="311" t="s">
        <v>97</v>
      </c>
      <c r="T701" s="312" t="s">
        <v>96</v>
      </c>
      <c r="U701" s="312" t="s">
        <v>745</v>
      </c>
      <c r="V701" s="312" t="s">
        <v>7044</v>
      </c>
      <c r="W701" s="312" t="s">
        <v>7045</v>
      </c>
      <c r="X701" s="316" t="s">
        <v>850</v>
      </c>
      <c r="Y701" s="316" t="s">
        <v>6271</v>
      </c>
      <c r="Z701" s="316" t="s">
        <v>6743</v>
      </c>
      <c r="AA701" s="311"/>
      <c r="AB701" s="311" t="s">
        <v>7046</v>
      </c>
      <c r="AC701" s="311" t="s">
        <v>7047</v>
      </c>
      <c r="AD701" s="311" t="s">
        <v>6308</v>
      </c>
      <c r="AE701" s="316" t="s">
        <v>628</v>
      </c>
      <c r="AF701" s="316" t="s">
        <v>4573</v>
      </c>
      <c r="AG701" s="316" t="s">
        <v>4531</v>
      </c>
      <c r="AH701" s="311"/>
      <c r="AI701" s="311"/>
      <c r="AJ701" s="311"/>
      <c r="AK701" s="311"/>
      <c r="AL701" s="316"/>
      <c r="AM701" s="316"/>
      <c r="AN701" s="316"/>
      <c r="AO701" s="311"/>
      <c r="AP701" s="311"/>
      <c r="AQ701" s="311"/>
      <c r="AR701" s="311"/>
      <c r="AS701" s="316"/>
      <c r="AT701" s="316"/>
      <c r="AU701" s="316"/>
      <c r="AV701" s="311"/>
      <c r="AW701" s="311"/>
      <c r="AX701" s="312">
        <v>17.39</v>
      </c>
      <c r="AY701" s="312">
        <v>8154</v>
      </c>
      <c r="AZ701" s="47">
        <f t="shared" si="468"/>
        <v>8154</v>
      </c>
      <c r="BA701" s="47" t="str">
        <f t="shared" si="469"/>
        <v>40 AD</v>
      </c>
      <c r="BB701" s="43">
        <f t="shared" si="532"/>
        <v>5</v>
      </c>
      <c r="BC701" s="43" t="str">
        <f t="shared" si="470"/>
        <v>02:15:54</v>
      </c>
      <c r="BD701" s="43">
        <f t="shared" si="471"/>
        <v>180</v>
      </c>
      <c r="BE701" s="48">
        <f t="shared" si="472"/>
        <v>-15.75</v>
      </c>
      <c r="BF701" s="49">
        <f t="shared" si="473"/>
        <v>204.25</v>
      </c>
      <c r="BG701" s="43" t="str">
        <f t="shared" si="474"/>
        <v>FELIPE THOMSEN</v>
      </c>
      <c r="BH701" s="43" t="str">
        <f t="shared" si="475"/>
        <v>FELIPE THOMSEN - ZAGAL</v>
      </c>
      <c r="BI701" s="43" t="e">
        <f>VLOOKUP(BG701,Equipos!$A$2:$B$105,2,0)</f>
        <v>#N/A</v>
      </c>
      <c r="BJ701" s="43" t="str">
        <f t="shared" si="476"/>
        <v>02:00:09</v>
      </c>
      <c r="BK701" s="43" t="e">
        <f>VLOOKUP(BG701,'Base Jinetes FEI'!$M$5:$N$341,2,0)</f>
        <v>#N/A</v>
      </c>
      <c r="BL701" s="43" t="e">
        <f>VLOOKUP(BG701,'Base Jinetes FEI'!$M$5:$O$341,3,0)</f>
        <v>#N/A</v>
      </c>
      <c r="BN701" s="43">
        <f t="shared" si="477"/>
        <v>1</v>
      </c>
      <c r="BO701" s="43">
        <v>701</v>
      </c>
    </row>
    <row r="702" spans="1:67" ht="14.4" customHeight="1" x14ac:dyDescent="0.3">
      <c r="A702" s="43" t="s">
        <v>7222</v>
      </c>
      <c r="B702" s="43" t="str">
        <f t="shared" ref="B702:E702" si="536">B701</f>
        <v>NAC</v>
      </c>
      <c r="C702" s="43">
        <f t="shared" si="536"/>
        <v>40</v>
      </c>
      <c r="D702" s="43">
        <f t="shared" si="536"/>
        <v>40</v>
      </c>
      <c r="E702" s="43" t="str">
        <f t="shared" si="536"/>
        <v>AD</v>
      </c>
      <c r="F702" s="310" t="s">
        <v>122</v>
      </c>
      <c r="G702" s="311" t="s">
        <v>95</v>
      </c>
      <c r="H702" s="312" t="s">
        <v>96</v>
      </c>
      <c r="I702" s="312" t="s">
        <v>96</v>
      </c>
      <c r="J702" s="311" t="s">
        <v>3321</v>
      </c>
      <c r="K702" s="313" t="s">
        <v>172</v>
      </c>
      <c r="L702" s="311" t="s">
        <v>3322</v>
      </c>
      <c r="M702" s="311" t="s">
        <v>2487</v>
      </c>
      <c r="N702" s="315" t="s">
        <v>737</v>
      </c>
      <c r="O702" s="312"/>
      <c r="P702" s="312" t="s">
        <v>96</v>
      </c>
      <c r="Q702" s="312"/>
      <c r="R702" s="312" t="s">
        <v>96</v>
      </c>
      <c r="S702" s="311" t="s">
        <v>97</v>
      </c>
      <c r="T702" s="312" t="s">
        <v>96</v>
      </c>
      <c r="U702" s="312" t="s">
        <v>745</v>
      </c>
      <c r="V702" s="312" t="s">
        <v>7048</v>
      </c>
      <c r="W702" s="312" t="s">
        <v>7049</v>
      </c>
      <c r="X702" s="316" t="s">
        <v>3828</v>
      </c>
      <c r="Y702" s="316" t="s">
        <v>969</v>
      </c>
      <c r="Z702" s="316" t="s">
        <v>7050</v>
      </c>
      <c r="AA702" s="311"/>
      <c r="AB702" s="311" t="s">
        <v>2651</v>
      </c>
      <c r="AC702" s="311" t="s">
        <v>7051</v>
      </c>
      <c r="AD702" s="311" t="s">
        <v>7052</v>
      </c>
      <c r="AE702" s="316" t="s">
        <v>3379</v>
      </c>
      <c r="AF702" s="316" t="s">
        <v>6965</v>
      </c>
      <c r="AG702" s="316" t="s">
        <v>7053</v>
      </c>
      <c r="AH702" s="311"/>
      <c r="AI702" s="311"/>
      <c r="AJ702" s="311"/>
      <c r="AK702" s="311"/>
      <c r="AL702" s="316"/>
      <c r="AM702" s="316"/>
      <c r="AN702" s="316"/>
      <c r="AO702" s="311"/>
      <c r="AP702" s="311"/>
      <c r="AQ702" s="311"/>
      <c r="AR702" s="311"/>
      <c r="AS702" s="316"/>
      <c r="AT702" s="316"/>
      <c r="AU702" s="316"/>
      <c r="AV702" s="311"/>
      <c r="AW702" s="311"/>
      <c r="AX702" s="312">
        <v>16.78</v>
      </c>
      <c r="AY702" s="312">
        <v>8454</v>
      </c>
      <c r="AZ702" s="47">
        <f t="shared" si="468"/>
        <v>8454</v>
      </c>
      <c r="BA702" s="47" t="str">
        <f t="shared" si="469"/>
        <v>40 AD</v>
      </c>
      <c r="BB702" s="43">
        <f t="shared" si="532"/>
        <v>6</v>
      </c>
      <c r="BC702" s="43" t="str">
        <f t="shared" si="470"/>
        <v>02:20:54</v>
      </c>
      <c r="BD702" s="43">
        <f t="shared" si="471"/>
        <v>175</v>
      </c>
      <c r="BE702" s="48">
        <f t="shared" si="472"/>
        <v>-20.75</v>
      </c>
      <c r="BF702" s="49">
        <f t="shared" si="473"/>
        <v>194.25</v>
      </c>
      <c r="BG702" s="43" t="str">
        <f t="shared" si="474"/>
        <v>JOSEFINA MATURANA FELL</v>
      </c>
      <c r="BH702" s="43" t="str">
        <f t="shared" si="475"/>
        <v>JOSEFINA MATURANA FELL - TOBA SATANAS</v>
      </c>
      <c r="BI702" s="43" t="str">
        <f>VLOOKUP(BG702,Equipos!$A$2:$B$105,2,0)</f>
        <v>TOBA ENDURANCE</v>
      </c>
      <c r="BJ702" s="43" t="str">
        <f t="shared" si="476"/>
        <v>02:00:09</v>
      </c>
      <c r="BK702" s="43" t="e">
        <f>VLOOKUP(BG702,'Base Jinetes FEI'!$M$5:$N$341,2,0)</f>
        <v>#N/A</v>
      </c>
      <c r="BL702" s="43" t="e">
        <f>VLOOKUP(BG702,'Base Jinetes FEI'!$M$5:$O$341,3,0)</f>
        <v>#N/A</v>
      </c>
      <c r="BN702" s="43">
        <f t="shared" si="477"/>
        <v>1</v>
      </c>
      <c r="BO702" s="43">
        <v>702</v>
      </c>
    </row>
    <row r="703" spans="1:67" ht="14.4" customHeight="1" x14ac:dyDescent="0.3">
      <c r="A703" s="43" t="s">
        <v>7222</v>
      </c>
      <c r="B703" s="43" t="str">
        <f t="shared" ref="B703:E703" si="537">B702</f>
        <v>NAC</v>
      </c>
      <c r="C703" s="43">
        <f t="shared" si="537"/>
        <v>40</v>
      </c>
      <c r="D703" s="43">
        <f t="shared" si="537"/>
        <v>40</v>
      </c>
      <c r="E703" s="43" t="str">
        <f t="shared" si="537"/>
        <v>AD</v>
      </c>
      <c r="F703" s="310" t="s">
        <v>123</v>
      </c>
      <c r="G703" s="311" t="s">
        <v>95</v>
      </c>
      <c r="H703" s="312" t="s">
        <v>96</v>
      </c>
      <c r="I703" s="312" t="s">
        <v>96</v>
      </c>
      <c r="J703" s="311" t="s">
        <v>1447</v>
      </c>
      <c r="K703" s="313" t="s">
        <v>998</v>
      </c>
      <c r="L703" s="311" t="s">
        <v>999</v>
      </c>
      <c r="M703" s="311" t="s">
        <v>175</v>
      </c>
      <c r="N703" s="315" t="s">
        <v>2366</v>
      </c>
      <c r="O703" s="312"/>
      <c r="P703" s="312" t="s">
        <v>96</v>
      </c>
      <c r="Q703" s="312"/>
      <c r="R703" s="312" t="s">
        <v>96</v>
      </c>
      <c r="S703" s="311" t="s">
        <v>97</v>
      </c>
      <c r="T703" s="312" t="s">
        <v>96</v>
      </c>
      <c r="U703" s="312" t="s">
        <v>745</v>
      </c>
      <c r="V703" s="312" t="s">
        <v>7054</v>
      </c>
      <c r="W703" s="312" t="s">
        <v>7055</v>
      </c>
      <c r="X703" s="316" t="s">
        <v>3814</v>
      </c>
      <c r="Y703" s="316" t="s">
        <v>1023</v>
      </c>
      <c r="Z703" s="316" t="s">
        <v>7056</v>
      </c>
      <c r="AA703" s="311"/>
      <c r="AB703" s="311" t="s">
        <v>7057</v>
      </c>
      <c r="AC703" s="311" t="s">
        <v>7058</v>
      </c>
      <c r="AD703" s="311" t="s">
        <v>7059</v>
      </c>
      <c r="AE703" s="316" t="s">
        <v>489</v>
      </c>
      <c r="AF703" s="316" t="s">
        <v>844</v>
      </c>
      <c r="AG703" s="316" t="s">
        <v>7060</v>
      </c>
      <c r="AH703" s="311"/>
      <c r="AI703" s="311"/>
      <c r="AJ703" s="311"/>
      <c r="AK703" s="311"/>
      <c r="AL703" s="316"/>
      <c r="AM703" s="316"/>
      <c r="AN703" s="316"/>
      <c r="AO703" s="311"/>
      <c r="AP703" s="311"/>
      <c r="AQ703" s="311"/>
      <c r="AR703" s="311"/>
      <c r="AS703" s="316"/>
      <c r="AT703" s="316"/>
      <c r="AU703" s="316"/>
      <c r="AV703" s="311"/>
      <c r="AW703" s="311"/>
      <c r="AX703" s="312">
        <v>16.3</v>
      </c>
      <c r="AY703" s="312">
        <v>8704</v>
      </c>
      <c r="AZ703" s="47">
        <f t="shared" si="468"/>
        <v>8704</v>
      </c>
      <c r="BA703" s="47" t="str">
        <f t="shared" si="469"/>
        <v>40 AD</v>
      </c>
      <c r="BB703" s="43">
        <f t="shared" si="532"/>
        <v>8</v>
      </c>
      <c r="BC703" s="43" t="str">
        <f t="shared" si="470"/>
        <v>02:25:04</v>
      </c>
      <c r="BD703" s="43">
        <f t="shared" si="471"/>
        <v>165</v>
      </c>
      <c r="BE703" s="48">
        <f t="shared" si="472"/>
        <v>-24.916666666666668</v>
      </c>
      <c r="BF703" s="49">
        <f t="shared" si="473"/>
        <v>180.08333333333334</v>
      </c>
      <c r="BG703" s="43" t="str">
        <f t="shared" si="474"/>
        <v>INGRID  FONCK</v>
      </c>
      <c r="BH703" s="43" t="str">
        <f t="shared" si="475"/>
        <v>INGRID  FONCK - GRAN MARQUEZ</v>
      </c>
      <c r="BI703" s="43" t="str">
        <f>VLOOKUP(BG703,Equipos!$A$2:$B$105,2,0)</f>
        <v>EL MOLINO A</v>
      </c>
      <c r="BJ703" s="43" t="str">
        <f t="shared" si="476"/>
        <v>02:00:09</v>
      </c>
      <c r="BK703" s="43" t="e">
        <f>VLOOKUP(BG703,'Base Jinetes FEI'!$M$5:$N$341,2,0)</f>
        <v>#N/A</v>
      </c>
      <c r="BL703" s="43" t="e">
        <f>VLOOKUP(BG703,'Base Jinetes FEI'!$M$5:$O$341,3,0)</f>
        <v>#N/A</v>
      </c>
      <c r="BN703" s="43">
        <f t="shared" si="477"/>
        <v>1</v>
      </c>
      <c r="BO703" s="43">
        <v>703</v>
      </c>
    </row>
    <row r="704" spans="1:67" ht="14.4" customHeight="1" x14ac:dyDescent="0.3">
      <c r="A704" s="43" t="s">
        <v>7222</v>
      </c>
      <c r="B704" s="43" t="str">
        <f t="shared" ref="B704:E704" si="538">B703</f>
        <v>NAC</v>
      </c>
      <c r="C704" s="43">
        <f t="shared" si="538"/>
        <v>40</v>
      </c>
      <c r="D704" s="43">
        <f t="shared" si="538"/>
        <v>40</v>
      </c>
      <c r="E704" s="43" t="str">
        <f t="shared" si="538"/>
        <v>AD</v>
      </c>
      <c r="F704" s="310" t="s">
        <v>94</v>
      </c>
      <c r="G704" s="311" t="s">
        <v>95</v>
      </c>
      <c r="H704" s="312" t="s">
        <v>96</v>
      </c>
      <c r="I704" s="312" t="s">
        <v>96</v>
      </c>
      <c r="J704" s="311"/>
      <c r="K704" s="313" t="s">
        <v>6527</v>
      </c>
      <c r="L704" s="311" t="s">
        <v>6528</v>
      </c>
      <c r="M704" s="311"/>
      <c r="N704" s="315" t="s">
        <v>7061</v>
      </c>
      <c r="O704" s="312"/>
      <c r="P704" s="312" t="s">
        <v>96</v>
      </c>
      <c r="Q704" s="312"/>
      <c r="R704" s="312" t="s">
        <v>96</v>
      </c>
      <c r="S704" s="311" t="s">
        <v>97</v>
      </c>
      <c r="T704" s="312" t="s">
        <v>96</v>
      </c>
      <c r="U704" s="312" t="s">
        <v>745</v>
      </c>
      <c r="V704" s="312" t="s">
        <v>7062</v>
      </c>
      <c r="W704" s="312" t="s">
        <v>7063</v>
      </c>
      <c r="X704" s="316" t="s">
        <v>7064</v>
      </c>
      <c r="Y704" s="316" t="s">
        <v>4548</v>
      </c>
      <c r="Z704" s="316" t="s">
        <v>7065</v>
      </c>
      <c r="AA704" s="311"/>
      <c r="AB704" s="311" t="s">
        <v>7066</v>
      </c>
      <c r="AC704" s="311" t="s">
        <v>7067</v>
      </c>
      <c r="AD704" s="311" t="s">
        <v>7068</v>
      </c>
      <c r="AE704" s="316" t="s">
        <v>252</v>
      </c>
      <c r="AF704" s="316" t="s">
        <v>7069</v>
      </c>
      <c r="AG704" s="316" t="s">
        <v>7070</v>
      </c>
      <c r="AH704" s="311"/>
      <c r="AI704" s="311"/>
      <c r="AJ704" s="311"/>
      <c r="AK704" s="311"/>
      <c r="AL704" s="316"/>
      <c r="AM704" s="316"/>
      <c r="AN704" s="316"/>
      <c r="AO704" s="311"/>
      <c r="AP704" s="311"/>
      <c r="AQ704" s="311"/>
      <c r="AR704" s="311"/>
      <c r="AS704" s="316"/>
      <c r="AT704" s="316"/>
      <c r="AU704" s="316"/>
      <c r="AV704" s="311"/>
      <c r="AW704" s="311"/>
      <c r="AX704" s="312">
        <v>16.059999999999999</v>
      </c>
      <c r="AY704" s="312">
        <v>8829</v>
      </c>
      <c r="AZ704" s="47">
        <f t="shared" si="468"/>
        <v>8829</v>
      </c>
      <c r="BA704" s="47" t="str">
        <f t="shared" si="469"/>
        <v>40 AD</v>
      </c>
      <c r="BB704" s="43">
        <f t="shared" si="532"/>
        <v>9</v>
      </c>
      <c r="BC704" s="43" t="str">
        <f t="shared" si="470"/>
        <v>02:27:09</v>
      </c>
      <c r="BD704" s="43">
        <f t="shared" si="471"/>
        <v>160</v>
      </c>
      <c r="BE704" s="48">
        <f t="shared" si="472"/>
        <v>-27</v>
      </c>
      <c r="BF704" s="49">
        <f t="shared" si="473"/>
        <v>173</v>
      </c>
      <c r="BG704" s="43" t="str">
        <f t="shared" si="474"/>
        <v>JOAQUIN LAGOS VELASCO</v>
      </c>
      <c r="BH704" s="43" t="str">
        <f t="shared" si="475"/>
        <v>JOAQUIN LAGOS VELASCO - CHAMPULLI AGUACERO</v>
      </c>
      <c r="BI704" s="43" t="e">
        <f>VLOOKUP(BG704,Equipos!$A$2:$B$105,2,0)</f>
        <v>#N/A</v>
      </c>
      <c r="BJ704" s="43" t="str">
        <f t="shared" si="476"/>
        <v>02:00:09</v>
      </c>
      <c r="BK704" s="43" t="e">
        <f>VLOOKUP(BG704,'Base Jinetes FEI'!$M$5:$N$341,2,0)</f>
        <v>#N/A</v>
      </c>
      <c r="BL704" s="43" t="e">
        <f>VLOOKUP(BG704,'Base Jinetes FEI'!$M$5:$O$341,3,0)</f>
        <v>#N/A</v>
      </c>
      <c r="BN704" s="43">
        <f t="shared" si="477"/>
        <v>1</v>
      </c>
      <c r="BO704" s="43">
        <v>704</v>
      </c>
    </row>
    <row r="705" spans="1:67" ht="14.4" customHeight="1" x14ac:dyDescent="0.3">
      <c r="A705" s="43" t="s">
        <v>7222</v>
      </c>
      <c r="B705" s="43" t="str">
        <f t="shared" ref="B705:E705" si="539">B704</f>
        <v>NAC</v>
      </c>
      <c r="C705" s="43">
        <f t="shared" si="539"/>
        <v>40</v>
      </c>
      <c r="D705" s="43">
        <f t="shared" si="539"/>
        <v>40</v>
      </c>
      <c r="E705" s="43" t="str">
        <f t="shared" si="539"/>
        <v>AD</v>
      </c>
      <c r="F705" s="310" t="s">
        <v>125</v>
      </c>
      <c r="G705" s="311" t="s">
        <v>95</v>
      </c>
      <c r="H705" s="312" t="s">
        <v>96</v>
      </c>
      <c r="I705" s="312" t="s">
        <v>96</v>
      </c>
      <c r="J705" s="311" t="s">
        <v>1266</v>
      </c>
      <c r="K705" s="313" t="s">
        <v>173</v>
      </c>
      <c r="L705" s="311" t="s">
        <v>174</v>
      </c>
      <c r="M705" s="311" t="s">
        <v>3482</v>
      </c>
      <c r="N705" s="315" t="s">
        <v>3483</v>
      </c>
      <c r="O705" s="312"/>
      <c r="P705" s="312" t="s">
        <v>96</v>
      </c>
      <c r="Q705" s="312"/>
      <c r="R705" s="312" t="s">
        <v>96</v>
      </c>
      <c r="S705" s="311" t="s">
        <v>97</v>
      </c>
      <c r="T705" s="312" t="s">
        <v>96</v>
      </c>
      <c r="U705" s="312" t="s">
        <v>745</v>
      </c>
      <c r="V705" s="312" t="s">
        <v>7071</v>
      </c>
      <c r="W705" s="312" t="s">
        <v>7072</v>
      </c>
      <c r="X705" s="316" t="s">
        <v>2755</v>
      </c>
      <c r="Y705" s="316" t="s">
        <v>1023</v>
      </c>
      <c r="Z705" s="316" t="s">
        <v>7073</v>
      </c>
      <c r="AA705" s="311"/>
      <c r="AB705" s="311" t="s">
        <v>7074</v>
      </c>
      <c r="AC705" s="311" t="s">
        <v>7075</v>
      </c>
      <c r="AD705" s="311" t="s">
        <v>7076</v>
      </c>
      <c r="AE705" s="316" t="s">
        <v>3652</v>
      </c>
      <c r="AF705" s="316" t="s">
        <v>844</v>
      </c>
      <c r="AG705" s="316" t="s">
        <v>7077</v>
      </c>
      <c r="AH705" s="311"/>
      <c r="AI705" s="311"/>
      <c r="AJ705" s="311"/>
      <c r="AK705" s="311"/>
      <c r="AL705" s="316"/>
      <c r="AM705" s="316"/>
      <c r="AN705" s="316"/>
      <c r="AO705" s="311"/>
      <c r="AP705" s="311"/>
      <c r="AQ705" s="311"/>
      <c r="AR705" s="311"/>
      <c r="AS705" s="316"/>
      <c r="AT705" s="316"/>
      <c r="AU705" s="316"/>
      <c r="AV705" s="311"/>
      <c r="AW705" s="311"/>
      <c r="AX705" s="312">
        <v>15.97</v>
      </c>
      <c r="AY705" s="312">
        <v>8879</v>
      </c>
      <c r="AZ705" s="47">
        <f t="shared" si="468"/>
        <v>8879</v>
      </c>
      <c r="BA705" s="47" t="str">
        <f t="shared" si="469"/>
        <v>40 AD</v>
      </c>
      <c r="BB705" s="43">
        <f t="shared" si="532"/>
        <v>10</v>
      </c>
      <c r="BC705" s="43" t="str">
        <f t="shared" si="470"/>
        <v>02:27:59</v>
      </c>
      <c r="BD705" s="43">
        <f t="shared" si="471"/>
        <v>155</v>
      </c>
      <c r="BE705" s="48">
        <f t="shared" si="472"/>
        <v>-27.833333333333332</v>
      </c>
      <c r="BF705" s="49">
        <f t="shared" si="473"/>
        <v>167.16666666666666</v>
      </c>
      <c r="BG705" s="43" t="str">
        <f t="shared" si="474"/>
        <v>NICOLE HAMMERSLEY FONK</v>
      </c>
      <c r="BH705" s="43" t="str">
        <f t="shared" si="475"/>
        <v>NICOLE HAMMERSLEY FONK - PETRA</v>
      </c>
      <c r="BI705" s="43" t="str">
        <f>VLOOKUP(BG705,Equipos!$A$2:$B$105,2,0)</f>
        <v>EL MOLINO A</v>
      </c>
      <c r="BJ705" s="43" t="str">
        <f t="shared" si="476"/>
        <v>02:00:09</v>
      </c>
      <c r="BK705" s="43" t="e">
        <f>VLOOKUP(BG705,'Base Jinetes FEI'!$M$5:$N$341,2,0)</f>
        <v>#N/A</v>
      </c>
      <c r="BL705" s="43" t="e">
        <f>VLOOKUP(BG705,'Base Jinetes FEI'!$M$5:$O$341,3,0)</f>
        <v>#N/A</v>
      </c>
      <c r="BN705" s="43">
        <f t="shared" si="477"/>
        <v>1</v>
      </c>
      <c r="BO705" s="43">
        <v>705</v>
      </c>
    </row>
    <row r="706" spans="1:67" ht="14.4" customHeight="1" x14ac:dyDescent="0.3">
      <c r="A706" s="43" t="s">
        <v>7222</v>
      </c>
      <c r="B706" s="43" t="str">
        <f t="shared" ref="B706:E706" si="540">B705</f>
        <v>NAC</v>
      </c>
      <c r="C706" s="43">
        <f t="shared" si="540"/>
        <v>40</v>
      </c>
      <c r="D706" s="43">
        <f t="shared" si="540"/>
        <v>40</v>
      </c>
      <c r="E706" s="43" t="str">
        <f t="shared" si="540"/>
        <v>AD</v>
      </c>
      <c r="F706" s="310" t="s">
        <v>128</v>
      </c>
      <c r="G706" s="311" t="s">
        <v>95</v>
      </c>
      <c r="H706" s="312" t="s">
        <v>96</v>
      </c>
      <c r="I706" s="312" t="s">
        <v>96</v>
      </c>
      <c r="J706" s="311" t="s">
        <v>1874</v>
      </c>
      <c r="K706" s="313" t="s">
        <v>513</v>
      </c>
      <c r="L706" s="311" t="s">
        <v>430</v>
      </c>
      <c r="M706" s="311"/>
      <c r="N706" s="315" t="s">
        <v>819</v>
      </c>
      <c r="O706" s="312"/>
      <c r="P706" s="312" t="s">
        <v>96</v>
      </c>
      <c r="Q706" s="312"/>
      <c r="R706" s="312" t="s">
        <v>96</v>
      </c>
      <c r="S706" s="311" t="s">
        <v>97</v>
      </c>
      <c r="T706" s="312" t="s">
        <v>96</v>
      </c>
      <c r="U706" s="312" t="s">
        <v>745</v>
      </c>
      <c r="V706" s="312" t="s">
        <v>7078</v>
      </c>
      <c r="W706" s="312" t="s">
        <v>7079</v>
      </c>
      <c r="X706" s="316" t="s">
        <v>2814</v>
      </c>
      <c r="Y706" s="316" t="s">
        <v>6224</v>
      </c>
      <c r="Z706" s="316" t="s">
        <v>7080</v>
      </c>
      <c r="AA706" s="311"/>
      <c r="AB706" s="311" t="s">
        <v>7081</v>
      </c>
      <c r="AC706" s="311" t="s">
        <v>7082</v>
      </c>
      <c r="AD706" s="311" t="s">
        <v>5717</v>
      </c>
      <c r="AE706" s="316" t="s">
        <v>3059</v>
      </c>
      <c r="AF706" s="316" t="s">
        <v>2997</v>
      </c>
      <c r="AG706" s="316" t="s">
        <v>5756</v>
      </c>
      <c r="AH706" s="311"/>
      <c r="AI706" s="311"/>
      <c r="AJ706" s="311"/>
      <c r="AK706" s="311"/>
      <c r="AL706" s="316"/>
      <c r="AM706" s="316"/>
      <c r="AN706" s="316"/>
      <c r="AO706" s="311"/>
      <c r="AP706" s="311"/>
      <c r="AQ706" s="311"/>
      <c r="AR706" s="311"/>
      <c r="AS706" s="316"/>
      <c r="AT706" s="316"/>
      <c r="AU706" s="316"/>
      <c r="AV706" s="311"/>
      <c r="AW706" s="311"/>
      <c r="AX706" s="312">
        <v>14.78</v>
      </c>
      <c r="AY706" s="312">
        <v>9600</v>
      </c>
      <c r="AZ706" s="47">
        <f t="shared" si="468"/>
        <v>9600</v>
      </c>
      <c r="BA706" s="47" t="str">
        <f t="shared" si="469"/>
        <v>40 AD</v>
      </c>
      <c r="BB706" s="43">
        <f t="shared" si="532"/>
        <v>13</v>
      </c>
      <c r="BC706" s="43" t="str">
        <f t="shared" si="470"/>
        <v>02:40:00</v>
      </c>
      <c r="BD706" s="43">
        <f t="shared" si="471"/>
        <v>140</v>
      </c>
      <c r="BE706" s="48">
        <f t="shared" si="472"/>
        <v>-39.85</v>
      </c>
      <c r="BF706" s="49">
        <f t="shared" si="473"/>
        <v>140.15</v>
      </c>
      <c r="BG706" s="43" t="str">
        <f t="shared" si="474"/>
        <v>MARIA CECILIA GODOY</v>
      </c>
      <c r="BH706" s="43" t="str">
        <f t="shared" si="475"/>
        <v>MARIA CECILIA GODOY - PS SIROCO</v>
      </c>
      <c r="BI706" s="43" t="str">
        <f>VLOOKUP(BG706,Equipos!$A$2:$B$105,2,0)</f>
        <v>EL SENDERO</v>
      </c>
      <c r="BJ706" s="43" t="str">
        <f t="shared" si="476"/>
        <v>02:00:09</v>
      </c>
      <c r="BK706" s="43" t="e">
        <f>VLOOKUP(BG706,'Base Jinetes FEI'!$M$5:$N$341,2,0)</f>
        <v>#N/A</v>
      </c>
      <c r="BL706" s="43" t="e">
        <f>VLOOKUP(BG706,'Base Jinetes FEI'!$M$5:$O$341,3,0)</f>
        <v>#N/A</v>
      </c>
      <c r="BN706" s="43">
        <f t="shared" si="477"/>
        <v>1</v>
      </c>
      <c r="BO706" s="43">
        <v>706</v>
      </c>
    </row>
    <row r="707" spans="1:67" ht="14.4" customHeight="1" x14ac:dyDescent="0.3">
      <c r="A707" s="43" t="s">
        <v>7222</v>
      </c>
      <c r="B707" s="43" t="str">
        <f t="shared" ref="B707:E707" si="541">B706</f>
        <v>NAC</v>
      </c>
      <c r="C707" s="43">
        <f t="shared" si="541"/>
        <v>40</v>
      </c>
      <c r="D707" s="43">
        <f t="shared" si="541"/>
        <v>40</v>
      </c>
      <c r="E707" s="43" t="str">
        <f t="shared" si="541"/>
        <v>AD</v>
      </c>
      <c r="F707" s="310" t="s">
        <v>129</v>
      </c>
      <c r="G707" s="311" t="s">
        <v>95</v>
      </c>
      <c r="H707" s="312" t="s">
        <v>96</v>
      </c>
      <c r="I707" s="312" t="s">
        <v>96</v>
      </c>
      <c r="J707" s="311"/>
      <c r="K707" s="313" t="s">
        <v>434</v>
      </c>
      <c r="L707" s="311" t="s">
        <v>435</v>
      </c>
      <c r="M707" s="311" t="s">
        <v>407</v>
      </c>
      <c r="N707" s="315" t="s">
        <v>1122</v>
      </c>
      <c r="O707" s="312"/>
      <c r="P707" s="312" t="s">
        <v>96</v>
      </c>
      <c r="Q707" s="312"/>
      <c r="R707" s="312" t="s">
        <v>96</v>
      </c>
      <c r="S707" s="311" t="s">
        <v>97</v>
      </c>
      <c r="T707" s="312" t="s">
        <v>96</v>
      </c>
      <c r="U707" s="312" t="s">
        <v>745</v>
      </c>
      <c r="V707" s="312" t="s">
        <v>7083</v>
      </c>
      <c r="W707" s="312" t="s">
        <v>7084</v>
      </c>
      <c r="X707" s="316" t="s">
        <v>2638</v>
      </c>
      <c r="Y707" s="316" t="s">
        <v>298</v>
      </c>
      <c r="Z707" s="316" t="s">
        <v>7085</v>
      </c>
      <c r="AA707" s="311"/>
      <c r="AB707" s="311" t="s">
        <v>7086</v>
      </c>
      <c r="AC707" s="311" t="s">
        <v>4890</v>
      </c>
      <c r="AD707" s="311" t="s">
        <v>7087</v>
      </c>
      <c r="AE707" s="316" t="s">
        <v>1969</v>
      </c>
      <c r="AF707" s="316" t="s">
        <v>784</v>
      </c>
      <c r="AG707" s="316" t="s">
        <v>7088</v>
      </c>
      <c r="AH707" s="311"/>
      <c r="AI707" s="311"/>
      <c r="AJ707" s="311"/>
      <c r="AK707" s="311"/>
      <c r="AL707" s="316"/>
      <c r="AM707" s="316"/>
      <c r="AN707" s="316"/>
      <c r="AO707" s="311"/>
      <c r="AP707" s="311"/>
      <c r="AQ707" s="311"/>
      <c r="AR707" s="311"/>
      <c r="AS707" s="316"/>
      <c r="AT707" s="316"/>
      <c r="AU707" s="316"/>
      <c r="AV707" s="311"/>
      <c r="AW707" s="311"/>
      <c r="AX707" s="312">
        <v>14.28</v>
      </c>
      <c r="AY707" s="312">
        <v>9932</v>
      </c>
      <c r="AZ707" s="47">
        <f t="shared" si="468"/>
        <v>9932</v>
      </c>
      <c r="BA707" s="47" t="str">
        <f t="shared" si="469"/>
        <v>40 AD</v>
      </c>
      <c r="BB707" s="43">
        <f t="shared" si="532"/>
        <v>14</v>
      </c>
      <c r="BC707" s="43" t="str">
        <f t="shared" si="470"/>
        <v>02:45:32</v>
      </c>
      <c r="BD707" s="43">
        <f t="shared" si="471"/>
        <v>135</v>
      </c>
      <c r="BE707" s="48">
        <f t="shared" si="472"/>
        <v>-45.383333333333333</v>
      </c>
      <c r="BF707" s="49">
        <f t="shared" si="473"/>
        <v>129.61666666666667</v>
      </c>
      <c r="BG707" s="43" t="str">
        <f t="shared" si="474"/>
        <v>JUAN ALVARO GONZALEZ ASBUN</v>
      </c>
      <c r="BH707" s="43" t="str">
        <f t="shared" si="475"/>
        <v>JUAN ALVARO GONZALEZ ASBUN - PERSEO</v>
      </c>
      <c r="BI707" s="43" t="str">
        <f>VLOOKUP(BG707,Equipos!$A$2:$B$105,2,0)</f>
        <v>EL SENDERO</v>
      </c>
      <c r="BJ707" s="43" t="str">
        <f t="shared" si="476"/>
        <v>02:00:09</v>
      </c>
      <c r="BK707" s="43" t="e">
        <f>VLOOKUP(BG707,'Base Jinetes FEI'!$M$5:$N$341,2,0)</f>
        <v>#N/A</v>
      </c>
      <c r="BL707" s="43" t="e">
        <f>VLOOKUP(BG707,'Base Jinetes FEI'!$M$5:$O$341,3,0)</f>
        <v>#N/A</v>
      </c>
      <c r="BN707" s="43">
        <f t="shared" si="477"/>
        <v>1</v>
      </c>
      <c r="BO707" s="43">
        <v>707</v>
      </c>
    </row>
    <row r="708" spans="1:67" ht="14.4" customHeight="1" x14ac:dyDescent="0.3">
      <c r="A708" s="43" t="s">
        <v>7222</v>
      </c>
      <c r="B708" s="43" t="str">
        <f t="shared" ref="B708:E708" si="542">B707</f>
        <v>NAC</v>
      </c>
      <c r="C708" s="43">
        <f t="shared" si="542"/>
        <v>40</v>
      </c>
      <c r="D708" s="43">
        <f t="shared" si="542"/>
        <v>40</v>
      </c>
      <c r="E708" s="43" t="str">
        <f t="shared" si="542"/>
        <v>AD</v>
      </c>
      <c r="F708" s="310" t="s">
        <v>98</v>
      </c>
      <c r="G708" s="311" t="s">
        <v>95</v>
      </c>
      <c r="H708" s="312" t="s">
        <v>96</v>
      </c>
      <c r="I708" s="312" t="s">
        <v>96</v>
      </c>
      <c r="J708" s="311" t="s">
        <v>1066</v>
      </c>
      <c r="K708" s="313" t="s">
        <v>126</v>
      </c>
      <c r="L708" s="311" t="s">
        <v>127</v>
      </c>
      <c r="M708" s="311" t="s">
        <v>96</v>
      </c>
      <c r="N708" s="315" t="s">
        <v>7089</v>
      </c>
      <c r="O708" s="312"/>
      <c r="P708" s="312" t="s">
        <v>96</v>
      </c>
      <c r="Q708" s="312"/>
      <c r="R708" s="312" t="s">
        <v>96</v>
      </c>
      <c r="S708" s="311" t="s">
        <v>97</v>
      </c>
      <c r="T708" s="312" t="s">
        <v>96</v>
      </c>
      <c r="U708" s="312" t="s">
        <v>745</v>
      </c>
      <c r="V708" s="312" t="s">
        <v>7090</v>
      </c>
      <c r="W708" s="312" t="s">
        <v>7091</v>
      </c>
      <c r="X708" s="316" t="s">
        <v>6258</v>
      </c>
      <c r="Y708" s="316" t="s">
        <v>250</v>
      </c>
      <c r="Z708" s="316" t="s">
        <v>4574</v>
      </c>
      <c r="AA708" s="311"/>
      <c r="AB708" s="311" t="s">
        <v>1878</v>
      </c>
      <c r="AC708" s="311" t="s">
        <v>7092</v>
      </c>
      <c r="AD708" s="311" t="s">
        <v>7093</v>
      </c>
      <c r="AE708" s="316" t="s">
        <v>2628</v>
      </c>
      <c r="AF708" s="316" t="s">
        <v>1029</v>
      </c>
      <c r="AG708" s="316" t="s">
        <v>7094</v>
      </c>
      <c r="AH708" s="311"/>
      <c r="AI708" s="311"/>
      <c r="AJ708" s="311"/>
      <c r="AK708" s="311"/>
      <c r="AL708" s="316"/>
      <c r="AM708" s="316"/>
      <c r="AN708" s="316"/>
      <c r="AO708" s="311"/>
      <c r="AP708" s="311"/>
      <c r="AQ708" s="311"/>
      <c r="AR708" s="311"/>
      <c r="AS708" s="316"/>
      <c r="AT708" s="316"/>
      <c r="AU708" s="316"/>
      <c r="AV708" s="311"/>
      <c r="AW708" s="311"/>
      <c r="AX708" s="312">
        <v>14.18</v>
      </c>
      <c r="AY708" s="312">
        <v>10002</v>
      </c>
      <c r="AZ708" s="47">
        <f t="shared" si="468"/>
        <v>10002</v>
      </c>
      <c r="BA708" s="47" t="str">
        <f t="shared" si="469"/>
        <v>40 AD</v>
      </c>
      <c r="BB708" s="43">
        <f t="shared" si="532"/>
        <v>15</v>
      </c>
      <c r="BC708" s="43" t="str">
        <f t="shared" si="470"/>
        <v>02:46:42</v>
      </c>
      <c r="BD708" s="43">
        <f t="shared" si="471"/>
        <v>130</v>
      </c>
      <c r="BE708" s="48">
        <f t="shared" si="472"/>
        <v>-46.55</v>
      </c>
      <c r="BF708" s="49">
        <f t="shared" si="473"/>
        <v>123.45</v>
      </c>
      <c r="BG708" s="43" t="str">
        <f t="shared" si="474"/>
        <v>MAXI WIMMER</v>
      </c>
      <c r="BH708" s="43" t="str">
        <f t="shared" si="475"/>
        <v>MAXI WIMMER - MAGNOLIA</v>
      </c>
      <c r="BI708" s="43" t="str">
        <f>VLOOKUP(BG708,Equipos!$A$2:$B$105,2,0)</f>
        <v>EL MOLINO A</v>
      </c>
      <c r="BJ708" s="43" t="str">
        <f t="shared" si="476"/>
        <v>02:00:09</v>
      </c>
      <c r="BK708" s="43" t="e">
        <f>VLOOKUP(BG708,'Base Jinetes FEI'!$M$5:$N$341,2,0)</f>
        <v>#N/A</v>
      </c>
      <c r="BL708" s="43" t="e">
        <f>VLOOKUP(BG708,'Base Jinetes FEI'!$M$5:$O$341,3,0)</f>
        <v>#N/A</v>
      </c>
      <c r="BN708" s="43">
        <f t="shared" si="477"/>
        <v>1</v>
      </c>
      <c r="BO708" s="43">
        <v>708</v>
      </c>
    </row>
    <row r="709" spans="1:67" ht="14.4" customHeight="1" x14ac:dyDescent="0.3">
      <c r="A709" s="43" t="s">
        <v>7222</v>
      </c>
      <c r="B709" s="43" t="str">
        <f t="shared" ref="B709:E709" si="543">B708</f>
        <v>NAC</v>
      </c>
      <c r="C709" s="43">
        <f t="shared" si="543"/>
        <v>40</v>
      </c>
      <c r="D709" s="43">
        <f t="shared" si="543"/>
        <v>40</v>
      </c>
      <c r="E709" s="43" t="str">
        <f t="shared" si="543"/>
        <v>AD</v>
      </c>
      <c r="F709" s="310" t="s">
        <v>151</v>
      </c>
      <c r="G709" s="311" t="s">
        <v>95</v>
      </c>
      <c r="H709" s="312" t="s">
        <v>96</v>
      </c>
      <c r="I709" s="312" t="s">
        <v>96</v>
      </c>
      <c r="J709" s="311" t="s">
        <v>1869</v>
      </c>
      <c r="K709" s="313" t="s">
        <v>1026</v>
      </c>
      <c r="L709" s="311" t="s">
        <v>1027</v>
      </c>
      <c r="M709" s="311"/>
      <c r="N709" s="315" t="s">
        <v>1984</v>
      </c>
      <c r="O709" s="312"/>
      <c r="P709" s="312" t="s">
        <v>96</v>
      </c>
      <c r="Q709" s="312"/>
      <c r="R709" s="312" t="s">
        <v>96</v>
      </c>
      <c r="S709" s="311" t="s">
        <v>97</v>
      </c>
      <c r="T709" s="312" t="s">
        <v>96</v>
      </c>
      <c r="U709" s="312" t="s">
        <v>745</v>
      </c>
      <c r="V709" s="312" t="s">
        <v>7095</v>
      </c>
      <c r="W709" s="312" t="s">
        <v>7096</v>
      </c>
      <c r="X709" s="316" t="s">
        <v>7097</v>
      </c>
      <c r="Y709" s="316" t="s">
        <v>1093</v>
      </c>
      <c r="Z709" s="316" t="s">
        <v>7098</v>
      </c>
      <c r="AA709" s="311"/>
      <c r="AB709" s="311" t="s">
        <v>7099</v>
      </c>
      <c r="AC709" s="311" t="s">
        <v>7100</v>
      </c>
      <c r="AD709" s="311" t="s">
        <v>7101</v>
      </c>
      <c r="AE709" s="316" t="s">
        <v>661</v>
      </c>
      <c r="AF709" s="316" t="s">
        <v>758</v>
      </c>
      <c r="AG709" s="316" t="s">
        <v>7102</v>
      </c>
      <c r="AH709" s="311"/>
      <c r="AI709" s="311"/>
      <c r="AJ709" s="311"/>
      <c r="AK709" s="311"/>
      <c r="AL709" s="316"/>
      <c r="AM709" s="316"/>
      <c r="AN709" s="316"/>
      <c r="AO709" s="311"/>
      <c r="AP709" s="311"/>
      <c r="AQ709" s="311"/>
      <c r="AR709" s="311"/>
      <c r="AS709" s="316"/>
      <c r="AT709" s="316"/>
      <c r="AU709" s="316"/>
      <c r="AV709" s="311"/>
      <c r="AW709" s="311"/>
      <c r="AX709" s="312">
        <v>13.55</v>
      </c>
      <c r="AY709" s="312">
        <v>10468</v>
      </c>
      <c r="AZ709" s="47">
        <f t="shared" si="468"/>
        <v>10468</v>
      </c>
      <c r="BA709" s="47" t="str">
        <f t="shared" si="469"/>
        <v>40 AD</v>
      </c>
      <c r="BB709" s="43">
        <f t="shared" si="532"/>
        <v>17</v>
      </c>
      <c r="BC709" s="43" t="str">
        <f t="shared" si="470"/>
        <v>02:54:28</v>
      </c>
      <c r="BD709" s="43">
        <f t="shared" si="471"/>
        <v>120</v>
      </c>
      <c r="BE709" s="48">
        <f t="shared" si="472"/>
        <v>-54.31666666666667</v>
      </c>
      <c r="BF709" s="49">
        <f t="shared" si="473"/>
        <v>105.68333333333334</v>
      </c>
      <c r="BG709" s="43" t="str">
        <f t="shared" si="474"/>
        <v>RENI  MULLER</v>
      </c>
      <c r="BH709" s="43" t="str">
        <f t="shared" si="475"/>
        <v>RENI  MULLER - KALIMANTAN</v>
      </c>
      <c r="BI709" s="43" t="str">
        <f>VLOOKUP(BG709,Equipos!$A$2:$B$105,2,0)</f>
        <v>KEHAILAN A</v>
      </c>
      <c r="BJ709" s="43" t="str">
        <f t="shared" si="476"/>
        <v>02:00:09</v>
      </c>
      <c r="BK709" s="43" t="e">
        <f>VLOOKUP(BG709,'Base Jinetes FEI'!$M$5:$N$341,2,0)</f>
        <v>#N/A</v>
      </c>
      <c r="BL709" s="43" t="e">
        <f>VLOOKUP(BG709,'Base Jinetes FEI'!$M$5:$O$341,3,0)</f>
        <v>#N/A</v>
      </c>
      <c r="BN709" s="43">
        <f t="shared" si="477"/>
        <v>1</v>
      </c>
      <c r="BO709" s="43">
        <v>709</v>
      </c>
    </row>
    <row r="710" spans="1:67" ht="14.4" customHeight="1" x14ac:dyDescent="0.3">
      <c r="A710" s="43" t="s">
        <v>7222</v>
      </c>
      <c r="B710" s="43" t="str">
        <f t="shared" ref="B710:E710" si="544">B709</f>
        <v>NAC</v>
      </c>
      <c r="C710" s="43">
        <f t="shared" si="544"/>
        <v>40</v>
      </c>
      <c r="D710" s="43">
        <f t="shared" si="544"/>
        <v>40</v>
      </c>
      <c r="E710" s="43" t="str">
        <f t="shared" si="544"/>
        <v>AD</v>
      </c>
      <c r="F710" s="310" t="s">
        <v>152</v>
      </c>
      <c r="G710" s="311" t="s">
        <v>95</v>
      </c>
      <c r="H710" s="312" t="s">
        <v>96</v>
      </c>
      <c r="I710" s="312" t="s">
        <v>96</v>
      </c>
      <c r="J710" s="311"/>
      <c r="K710" s="313" t="s">
        <v>3642</v>
      </c>
      <c r="L710" s="311" t="s">
        <v>3643</v>
      </c>
      <c r="M710" s="311"/>
      <c r="N710" s="315" t="s">
        <v>7103</v>
      </c>
      <c r="O710" s="312"/>
      <c r="P710" s="312" t="s">
        <v>96</v>
      </c>
      <c r="Q710" s="312"/>
      <c r="R710" s="312" t="s">
        <v>96</v>
      </c>
      <c r="S710" s="311" t="s">
        <v>97</v>
      </c>
      <c r="T710" s="312" t="s">
        <v>96</v>
      </c>
      <c r="U710" s="312" t="s">
        <v>745</v>
      </c>
      <c r="V710" s="312" t="s">
        <v>7104</v>
      </c>
      <c r="W710" s="312" t="s">
        <v>7105</v>
      </c>
      <c r="X710" s="316" t="s">
        <v>7106</v>
      </c>
      <c r="Y710" s="316" t="s">
        <v>3719</v>
      </c>
      <c r="Z710" s="316" t="s">
        <v>7107</v>
      </c>
      <c r="AA710" s="311"/>
      <c r="AB710" s="311" t="s">
        <v>7108</v>
      </c>
      <c r="AC710" s="311" t="s">
        <v>7109</v>
      </c>
      <c r="AD710" s="311" t="s">
        <v>7110</v>
      </c>
      <c r="AE710" s="316" t="s">
        <v>3960</v>
      </c>
      <c r="AF710" s="316" t="s">
        <v>4756</v>
      </c>
      <c r="AG710" s="316" t="s">
        <v>281</v>
      </c>
      <c r="AH710" s="311"/>
      <c r="AI710" s="311"/>
      <c r="AJ710" s="311"/>
      <c r="AK710" s="311"/>
      <c r="AL710" s="316"/>
      <c r="AM710" s="316"/>
      <c r="AN710" s="316"/>
      <c r="AO710" s="311"/>
      <c r="AP710" s="311"/>
      <c r="AQ710" s="311"/>
      <c r="AR710" s="311"/>
      <c r="AS710" s="316"/>
      <c r="AT710" s="316"/>
      <c r="AU710" s="316"/>
      <c r="AV710" s="311"/>
      <c r="AW710" s="311"/>
      <c r="AX710" s="312">
        <v>12.53</v>
      </c>
      <c r="AY710" s="312">
        <v>11319</v>
      </c>
      <c r="AZ710" s="47">
        <f t="shared" si="468"/>
        <v>11319</v>
      </c>
      <c r="BA710" s="47" t="str">
        <f t="shared" si="469"/>
        <v>40 AD</v>
      </c>
      <c r="BB710" s="43">
        <f t="shared" si="532"/>
        <v>20</v>
      </c>
      <c r="BC710" s="43" t="str">
        <f t="shared" si="470"/>
        <v>03:08:39</v>
      </c>
      <c r="BD710" s="43">
        <f t="shared" si="471"/>
        <v>105</v>
      </c>
      <c r="BE710" s="48">
        <f t="shared" si="472"/>
        <v>-68.5</v>
      </c>
      <c r="BF710" s="49">
        <f t="shared" si="473"/>
        <v>76.5</v>
      </c>
      <c r="BG710" s="43" t="str">
        <f t="shared" si="474"/>
        <v>RENZO  ALVARADO BAHAMONDES</v>
      </c>
      <c r="BH710" s="43" t="str">
        <f t="shared" si="475"/>
        <v>RENZO  ALVARADO BAHAMONDES - TOBA BRONCO</v>
      </c>
      <c r="BI710" s="43" t="str">
        <f>VLOOKUP(BG710,Equipos!$A$2:$B$105,2,0)</f>
        <v>TOBA ENDURANCE</v>
      </c>
      <c r="BJ710" s="43" t="str">
        <f t="shared" si="476"/>
        <v>02:00:09</v>
      </c>
      <c r="BK710" s="43" t="e">
        <f>VLOOKUP(BG710,'Base Jinetes FEI'!$M$5:$N$341,2,0)</f>
        <v>#N/A</v>
      </c>
      <c r="BL710" s="43" t="e">
        <f>VLOOKUP(BG710,'Base Jinetes FEI'!$M$5:$O$341,3,0)</f>
        <v>#N/A</v>
      </c>
      <c r="BN710" s="43">
        <f t="shared" si="477"/>
        <v>1</v>
      </c>
      <c r="BO710" s="43">
        <v>710</v>
      </c>
    </row>
    <row r="711" spans="1:67" ht="14.4" customHeight="1" x14ac:dyDescent="0.3">
      <c r="A711" s="43" t="s">
        <v>7222</v>
      </c>
      <c r="B711" s="43" t="str">
        <f t="shared" ref="B711:E711" si="545">B710</f>
        <v>NAC</v>
      </c>
      <c r="C711" s="43">
        <f t="shared" si="545"/>
        <v>40</v>
      </c>
      <c r="D711" s="43">
        <f t="shared" si="545"/>
        <v>40</v>
      </c>
      <c r="E711" s="43" t="str">
        <f t="shared" si="545"/>
        <v>AD</v>
      </c>
      <c r="F711" s="310" t="s">
        <v>153</v>
      </c>
      <c r="G711" s="311" t="s">
        <v>95</v>
      </c>
      <c r="H711" s="312" t="s">
        <v>96</v>
      </c>
      <c r="I711" s="312" t="s">
        <v>96</v>
      </c>
      <c r="J711" s="311" t="s">
        <v>7111</v>
      </c>
      <c r="K711" s="313" t="s">
        <v>455</v>
      </c>
      <c r="L711" s="311" t="s">
        <v>7112</v>
      </c>
      <c r="M711" s="311"/>
      <c r="N711" s="315" t="s">
        <v>7113</v>
      </c>
      <c r="O711" s="312"/>
      <c r="P711" s="312" t="s">
        <v>96</v>
      </c>
      <c r="Q711" s="312"/>
      <c r="R711" s="312" t="s">
        <v>96</v>
      </c>
      <c r="S711" s="311" t="s">
        <v>97</v>
      </c>
      <c r="T711" s="312" t="s">
        <v>96</v>
      </c>
      <c r="U711" s="312" t="s">
        <v>745</v>
      </c>
      <c r="V711" s="312" t="s">
        <v>7114</v>
      </c>
      <c r="W711" s="312" t="s">
        <v>4008</v>
      </c>
      <c r="X711" s="316" t="s">
        <v>7115</v>
      </c>
      <c r="Y711" s="316" t="s">
        <v>1182</v>
      </c>
      <c r="Z711" s="316" t="s">
        <v>287</v>
      </c>
      <c r="AA711" s="311"/>
      <c r="AB711" s="311" t="s">
        <v>7116</v>
      </c>
      <c r="AC711" s="311" t="s">
        <v>7117</v>
      </c>
      <c r="AD711" s="311" t="s">
        <v>7118</v>
      </c>
      <c r="AE711" s="316" t="s">
        <v>7119</v>
      </c>
      <c r="AF711" s="316" t="s">
        <v>3158</v>
      </c>
      <c r="AG711" s="316" t="s">
        <v>4447</v>
      </c>
      <c r="AH711" s="311"/>
      <c r="AI711" s="311"/>
      <c r="AJ711" s="311"/>
      <c r="AK711" s="311"/>
      <c r="AL711" s="316"/>
      <c r="AM711" s="316"/>
      <c r="AN711" s="316"/>
      <c r="AO711" s="311"/>
      <c r="AP711" s="311"/>
      <c r="AQ711" s="311"/>
      <c r="AR711" s="311"/>
      <c r="AS711" s="316"/>
      <c r="AT711" s="316"/>
      <c r="AU711" s="316"/>
      <c r="AV711" s="311"/>
      <c r="AW711" s="311"/>
      <c r="AX711" s="312">
        <v>12.31</v>
      </c>
      <c r="AY711" s="312">
        <v>11526</v>
      </c>
      <c r="AZ711" s="47">
        <f t="shared" ref="AZ711:AZ728" si="546">IF(G711="R",AY711,"NA")</f>
        <v>11526</v>
      </c>
      <c r="BA711" s="47" t="str">
        <f t="shared" ref="BA711:BA728" si="547">IF(C711&lt;120,CONCATENATE(C711," ", E711),CONCATENATE("120/160"," ",E711))</f>
        <v>40 AD</v>
      </c>
      <c r="BB711" s="43">
        <f t="shared" si="532"/>
        <v>21</v>
      </c>
      <c r="BC711" s="43" t="str">
        <f t="shared" ref="BC711:BC728" si="548">IF(AZ711="NA","NA",TEXT(AZ711/24/60/60,"hh:mm:ss"))</f>
        <v>03:12:06</v>
      </c>
      <c r="BD711" s="43">
        <f t="shared" ref="BD711:BD728" si="549">IF(BB711="NA",0,205-BB711*5)</f>
        <v>100</v>
      </c>
      <c r="BE711" s="48">
        <f t="shared" ref="BE711:BE728" si="550">-(SECOND(BC711-BJ711)/60+MINUTE(BC711-BJ711)+HOUR(BC711-BJ711)*60)</f>
        <v>-71.95</v>
      </c>
      <c r="BF711" s="49">
        <f t="shared" ref="BF711:BF728" si="551">IF(BB711="NA",0,MAX(D711-0.00000001*F711,D711+BD711+BE711))</f>
        <v>68.05</v>
      </c>
      <c r="BG711" s="43" t="str">
        <f t="shared" ref="BG711:BG728" si="552">UPPER((CONCATENATE(K711," ",L711)))</f>
        <v>VICTOR SZECOWKA LATRACH</v>
      </c>
      <c r="BH711" s="43" t="str">
        <f t="shared" ref="BH711:BH728" si="553">UPPER(CONCATENATE(BG711, " - ",N711))</f>
        <v>VICTOR SZECOWKA LATRACH - VICTORIA</v>
      </c>
      <c r="BI711" s="43" t="e">
        <f>VLOOKUP(BG711,Equipos!$A$2:$B$105,2,0)</f>
        <v>#N/A</v>
      </c>
      <c r="BJ711" s="43" t="str">
        <f t="shared" ref="BJ711:BJ728" si="554">IF(BB711=1,BC711,BJ710)</f>
        <v>02:00:09</v>
      </c>
      <c r="BK711" s="43" t="e">
        <f>VLOOKUP(BG711,'Base Jinetes FEI'!$M$5:$N$341,2,0)</f>
        <v>#N/A</v>
      </c>
      <c r="BL711" s="43" t="e">
        <f>VLOOKUP(BG711,'Base Jinetes FEI'!$M$5:$O$341,3,0)</f>
        <v>#N/A</v>
      </c>
      <c r="BN711" s="43">
        <f t="shared" ref="BN711:BN728" si="555">IF(BF711&gt;1,1,0)</f>
        <v>1</v>
      </c>
      <c r="BO711" s="43">
        <v>711</v>
      </c>
    </row>
    <row r="712" spans="1:67" ht="14.4" customHeight="1" x14ac:dyDescent="0.3">
      <c r="A712" s="43" t="s">
        <v>7222</v>
      </c>
      <c r="B712" s="43" t="str">
        <f t="shared" ref="B712:E712" si="556">B711</f>
        <v>NAC</v>
      </c>
      <c r="C712" s="43">
        <f t="shared" si="556"/>
        <v>40</v>
      </c>
      <c r="D712" s="43">
        <f t="shared" si="556"/>
        <v>40</v>
      </c>
      <c r="E712" s="43" t="str">
        <f t="shared" si="556"/>
        <v>AD</v>
      </c>
      <c r="F712" s="310" t="s">
        <v>108</v>
      </c>
      <c r="G712" s="311" t="s">
        <v>95</v>
      </c>
      <c r="H712" s="312" t="s">
        <v>96</v>
      </c>
      <c r="I712" s="312" t="s">
        <v>96</v>
      </c>
      <c r="J712" s="311" t="s">
        <v>3400</v>
      </c>
      <c r="K712" s="313" t="s">
        <v>3401</v>
      </c>
      <c r="L712" s="311" t="s">
        <v>3402</v>
      </c>
      <c r="M712" s="311"/>
      <c r="N712" s="315" t="s">
        <v>7120</v>
      </c>
      <c r="O712" s="312"/>
      <c r="P712" s="312" t="s">
        <v>96</v>
      </c>
      <c r="Q712" s="312"/>
      <c r="R712" s="312" t="s">
        <v>96</v>
      </c>
      <c r="S712" s="311" t="s">
        <v>97</v>
      </c>
      <c r="T712" s="312" t="s">
        <v>96</v>
      </c>
      <c r="U712" s="312" t="s">
        <v>745</v>
      </c>
      <c r="V712" s="312" t="s">
        <v>7121</v>
      </c>
      <c r="W712" s="312" t="s">
        <v>7122</v>
      </c>
      <c r="X712" s="316" t="s">
        <v>7123</v>
      </c>
      <c r="Y712" s="316" t="s">
        <v>7124</v>
      </c>
      <c r="Z712" s="316" t="s">
        <v>5486</v>
      </c>
      <c r="AA712" s="311"/>
      <c r="AB712" s="311" t="s">
        <v>7125</v>
      </c>
      <c r="AC712" s="311" t="s">
        <v>7126</v>
      </c>
      <c r="AD712" s="311" t="s">
        <v>7127</v>
      </c>
      <c r="AE712" s="316" t="s">
        <v>7128</v>
      </c>
      <c r="AF712" s="316" t="s">
        <v>4010</v>
      </c>
      <c r="AG712" s="316" t="s">
        <v>7129</v>
      </c>
      <c r="AH712" s="311"/>
      <c r="AI712" s="311"/>
      <c r="AJ712" s="311"/>
      <c r="AK712" s="311"/>
      <c r="AL712" s="316"/>
      <c r="AM712" s="316"/>
      <c r="AN712" s="316"/>
      <c r="AO712" s="311"/>
      <c r="AP712" s="311"/>
      <c r="AQ712" s="311"/>
      <c r="AR712" s="311"/>
      <c r="AS712" s="316"/>
      <c r="AT712" s="316"/>
      <c r="AU712" s="316"/>
      <c r="AV712" s="311"/>
      <c r="AW712" s="311"/>
      <c r="AX712" s="312">
        <v>11.98</v>
      </c>
      <c r="AY712" s="312">
        <v>11837</v>
      </c>
      <c r="AZ712" s="47">
        <f t="shared" si="546"/>
        <v>11837</v>
      </c>
      <c r="BA712" s="47" t="str">
        <f t="shared" si="547"/>
        <v>40 AD</v>
      </c>
      <c r="BB712" s="43">
        <f t="shared" si="532"/>
        <v>23</v>
      </c>
      <c r="BC712" s="43" t="str">
        <f t="shared" si="548"/>
        <v>03:17:17</v>
      </c>
      <c r="BD712" s="43">
        <f t="shared" si="549"/>
        <v>90</v>
      </c>
      <c r="BE712" s="48">
        <f t="shared" si="550"/>
        <v>-77.133333333333326</v>
      </c>
      <c r="BF712" s="49">
        <f t="shared" si="551"/>
        <v>52.866666666666674</v>
      </c>
      <c r="BG712" s="43" t="str">
        <f t="shared" si="552"/>
        <v>JUAN GUILLERMO JIMENEZ ROJAS</v>
      </c>
      <c r="BH712" s="43" t="str">
        <f t="shared" si="553"/>
        <v>JUAN GUILLERMO JIMENEZ ROJAS - MY LORD</v>
      </c>
      <c r="BI712" s="43" t="e">
        <f>VLOOKUP(BG712,Equipos!$A$2:$B$105,2,0)</f>
        <v>#N/A</v>
      </c>
      <c r="BJ712" s="43" t="str">
        <f t="shared" si="554"/>
        <v>02:00:09</v>
      </c>
      <c r="BK712" s="43" t="e">
        <f>VLOOKUP(BG712,'Base Jinetes FEI'!$M$5:$N$341,2,0)</f>
        <v>#N/A</v>
      </c>
      <c r="BL712" s="43" t="e">
        <f>VLOOKUP(BG712,'Base Jinetes FEI'!$M$5:$O$341,3,0)</f>
        <v>#N/A</v>
      </c>
      <c r="BN712" s="43">
        <f t="shared" si="555"/>
        <v>1</v>
      </c>
      <c r="BO712" s="43">
        <v>712</v>
      </c>
    </row>
    <row r="713" spans="1:67" ht="14.4" customHeight="1" x14ac:dyDescent="0.3">
      <c r="A713" s="43" t="s">
        <v>7222</v>
      </c>
      <c r="B713" s="43" t="str">
        <f t="shared" ref="B713:E713" si="557">B712</f>
        <v>NAC</v>
      </c>
      <c r="C713" s="43">
        <f t="shared" si="557"/>
        <v>40</v>
      </c>
      <c r="D713" s="43">
        <f t="shared" si="557"/>
        <v>40</v>
      </c>
      <c r="E713" s="43" t="str">
        <f t="shared" si="557"/>
        <v>AD</v>
      </c>
      <c r="F713" s="310" t="s">
        <v>154</v>
      </c>
      <c r="G713" s="311" t="s">
        <v>95</v>
      </c>
      <c r="H713" s="312" t="s">
        <v>96</v>
      </c>
      <c r="I713" s="312" t="s">
        <v>96</v>
      </c>
      <c r="J713" s="311" t="s">
        <v>4893</v>
      </c>
      <c r="K713" s="313" t="s">
        <v>4719</v>
      </c>
      <c r="L713" s="311" t="s">
        <v>4894</v>
      </c>
      <c r="M713" s="311"/>
      <c r="N713" s="315" t="s">
        <v>7130</v>
      </c>
      <c r="O713" s="312"/>
      <c r="P713" s="312" t="s">
        <v>96</v>
      </c>
      <c r="Q713" s="312"/>
      <c r="R713" s="312" t="s">
        <v>96</v>
      </c>
      <c r="S713" s="311" t="s">
        <v>97</v>
      </c>
      <c r="T713" s="312" t="s">
        <v>96</v>
      </c>
      <c r="U713" s="312" t="s">
        <v>745</v>
      </c>
      <c r="V713" s="312" t="s">
        <v>3920</v>
      </c>
      <c r="W713" s="312" t="s">
        <v>7131</v>
      </c>
      <c r="X713" s="316" t="s">
        <v>273</v>
      </c>
      <c r="Y713" s="316" t="s">
        <v>7124</v>
      </c>
      <c r="Z713" s="316" t="s">
        <v>5361</v>
      </c>
      <c r="AA713" s="311"/>
      <c r="AB713" s="311" t="s">
        <v>7132</v>
      </c>
      <c r="AC713" s="311" t="s">
        <v>7133</v>
      </c>
      <c r="AD713" s="311" t="s">
        <v>6442</v>
      </c>
      <c r="AE713" s="316" t="s">
        <v>7128</v>
      </c>
      <c r="AF713" s="316" t="s">
        <v>4010</v>
      </c>
      <c r="AG713" s="316" t="s">
        <v>1219</v>
      </c>
      <c r="AH713" s="311"/>
      <c r="AI713" s="311"/>
      <c r="AJ713" s="311"/>
      <c r="AK713" s="311"/>
      <c r="AL713" s="316"/>
      <c r="AM713" s="316"/>
      <c r="AN713" s="316"/>
      <c r="AO713" s="311"/>
      <c r="AP713" s="311"/>
      <c r="AQ713" s="311"/>
      <c r="AR713" s="311"/>
      <c r="AS713" s="316"/>
      <c r="AT713" s="316"/>
      <c r="AU713" s="316"/>
      <c r="AV713" s="311"/>
      <c r="AW713" s="311"/>
      <c r="AX713" s="312">
        <v>11.98</v>
      </c>
      <c r="AY713" s="312">
        <v>11842</v>
      </c>
      <c r="AZ713" s="47">
        <f t="shared" si="546"/>
        <v>11842</v>
      </c>
      <c r="BA713" s="47" t="str">
        <f t="shared" si="547"/>
        <v>40 AD</v>
      </c>
      <c r="BB713" s="43">
        <f t="shared" si="532"/>
        <v>24</v>
      </c>
      <c r="BC713" s="43" t="str">
        <f t="shared" si="548"/>
        <v>03:17:22</v>
      </c>
      <c r="BD713" s="43">
        <f t="shared" si="549"/>
        <v>85</v>
      </c>
      <c r="BE713" s="48">
        <f t="shared" si="550"/>
        <v>-77.216666666666669</v>
      </c>
      <c r="BF713" s="49">
        <f t="shared" si="551"/>
        <v>47.783333333333331</v>
      </c>
      <c r="BG713" s="43" t="str">
        <f t="shared" si="552"/>
        <v>FERNANDA HERRERA CRUZ</v>
      </c>
      <c r="BH713" s="43" t="str">
        <f t="shared" si="553"/>
        <v>FERNANDA HERRERA CRUZ - FOLCA</v>
      </c>
      <c r="BI713" s="43" t="e">
        <f>VLOOKUP(BG713,Equipos!$A$2:$B$105,2,0)</f>
        <v>#N/A</v>
      </c>
      <c r="BJ713" s="43" t="str">
        <f t="shared" si="554"/>
        <v>02:00:09</v>
      </c>
      <c r="BK713" s="43" t="e">
        <f>VLOOKUP(BG713,'Base Jinetes FEI'!$M$5:$N$341,2,0)</f>
        <v>#N/A</v>
      </c>
      <c r="BL713" s="43" t="e">
        <f>VLOOKUP(BG713,'Base Jinetes FEI'!$M$5:$O$341,3,0)</f>
        <v>#N/A</v>
      </c>
      <c r="BN713" s="43">
        <f t="shared" si="555"/>
        <v>1</v>
      </c>
      <c r="BO713" s="43">
        <v>713</v>
      </c>
    </row>
    <row r="714" spans="1:67" ht="14.4" customHeight="1" x14ac:dyDescent="0.3">
      <c r="A714" s="43" t="s">
        <v>7222</v>
      </c>
      <c r="B714" s="43" t="str">
        <f t="shared" ref="B714:E714" si="558">B713</f>
        <v>NAC</v>
      </c>
      <c r="C714" s="43">
        <f t="shared" si="558"/>
        <v>40</v>
      </c>
      <c r="D714" s="43">
        <f t="shared" si="558"/>
        <v>40</v>
      </c>
      <c r="E714" s="43" t="str">
        <f t="shared" si="558"/>
        <v>AD</v>
      </c>
      <c r="F714" s="310" t="s">
        <v>155</v>
      </c>
      <c r="G714" s="311" t="s">
        <v>95</v>
      </c>
      <c r="H714" s="312" t="s">
        <v>96</v>
      </c>
      <c r="I714" s="312" t="s">
        <v>96</v>
      </c>
      <c r="J714" s="311"/>
      <c r="K714" s="313" t="s">
        <v>7134</v>
      </c>
      <c r="L714" s="311" t="s">
        <v>7135</v>
      </c>
      <c r="M714" s="311"/>
      <c r="N714" s="315" t="s">
        <v>7136</v>
      </c>
      <c r="O714" s="312"/>
      <c r="P714" s="312" t="s">
        <v>96</v>
      </c>
      <c r="Q714" s="312"/>
      <c r="R714" s="312" t="s">
        <v>96</v>
      </c>
      <c r="S714" s="311" t="s">
        <v>97</v>
      </c>
      <c r="T714" s="312" t="s">
        <v>96</v>
      </c>
      <c r="U714" s="312" t="s">
        <v>745</v>
      </c>
      <c r="V714" s="312" t="s">
        <v>7137</v>
      </c>
      <c r="W714" s="312" t="s">
        <v>7138</v>
      </c>
      <c r="X714" s="316" t="s">
        <v>7139</v>
      </c>
      <c r="Y714" s="316" t="s">
        <v>3719</v>
      </c>
      <c r="Z714" s="316" t="s">
        <v>7140</v>
      </c>
      <c r="AA714" s="311"/>
      <c r="AB714" s="311" t="s">
        <v>7141</v>
      </c>
      <c r="AC714" s="311" t="s">
        <v>7142</v>
      </c>
      <c r="AD714" s="311" t="s">
        <v>7143</v>
      </c>
      <c r="AE714" s="316" t="s">
        <v>7123</v>
      </c>
      <c r="AF714" s="316" t="s">
        <v>3792</v>
      </c>
      <c r="AG714" s="316" t="s">
        <v>7144</v>
      </c>
      <c r="AH714" s="311"/>
      <c r="AI714" s="311"/>
      <c r="AJ714" s="311"/>
      <c r="AK714" s="311"/>
      <c r="AL714" s="316"/>
      <c r="AM714" s="316"/>
      <c r="AN714" s="316"/>
      <c r="AO714" s="311"/>
      <c r="AP714" s="311"/>
      <c r="AQ714" s="311"/>
      <c r="AR714" s="311"/>
      <c r="AS714" s="316"/>
      <c r="AT714" s="316"/>
      <c r="AU714" s="316"/>
      <c r="AV714" s="311"/>
      <c r="AW714" s="311"/>
      <c r="AX714" s="312">
        <v>11.79</v>
      </c>
      <c r="AY714" s="312">
        <v>12035</v>
      </c>
      <c r="AZ714" s="47">
        <f t="shared" si="546"/>
        <v>12035</v>
      </c>
      <c r="BA714" s="47" t="str">
        <f t="shared" si="547"/>
        <v>40 AD</v>
      </c>
      <c r="BB714" s="43">
        <f t="shared" si="532"/>
        <v>25</v>
      </c>
      <c r="BC714" s="43" t="str">
        <f t="shared" si="548"/>
        <v>03:20:35</v>
      </c>
      <c r="BD714" s="43">
        <f t="shared" si="549"/>
        <v>80</v>
      </c>
      <c r="BE714" s="48">
        <f t="shared" si="550"/>
        <v>-80.433333333333337</v>
      </c>
      <c r="BF714" s="49">
        <f t="shared" si="551"/>
        <v>39.999999819999999</v>
      </c>
      <c r="BG714" s="43" t="str">
        <f t="shared" si="552"/>
        <v>BRUNO CALTAGIRONE</v>
      </c>
      <c r="BH714" s="43" t="str">
        <f t="shared" si="553"/>
        <v>BRUNO CALTAGIRONE - TOBA ABSENTA</v>
      </c>
      <c r="BI714" s="43" t="e">
        <f>VLOOKUP(BG714,Equipos!$A$2:$B$105,2,0)</f>
        <v>#N/A</v>
      </c>
      <c r="BJ714" s="43" t="str">
        <f t="shared" si="554"/>
        <v>02:00:09</v>
      </c>
      <c r="BK714" s="43" t="e">
        <f>VLOOKUP(BG714,'Base Jinetes FEI'!$M$5:$N$341,2,0)</f>
        <v>#N/A</v>
      </c>
      <c r="BL714" s="43" t="e">
        <f>VLOOKUP(BG714,'Base Jinetes FEI'!$M$5:$O$341,3,0)</f>
        <v>#N/A</v>
      </c>
      <c r="BN714" s="43">
        <f t="shared" si="555"/>
        <v>1</v>
      </c>
      <c r="BO714" s="43">
        <v>714</v>
      </c>
    </row>
    <row r="715" spans="1:67" ht="14.4" customHeight="1" x14ac:dyDescent="0.3">
      <c r="A715" s="43" t="s">
        <v>7222</v>
      </c>
      <c r="B715" s="43" t="str">
        <f t="shared" ref="B715:E715" si="559">B714</f>
        <v>NAC</v>
      </c>
      <c r="C715" s="43">
        <f t="shared" si="559"/>
        <v>40</v>
      </c>
      <c r="D715" s="43">
        <f t="shared" si="559"/>
        <v>40</v>
      </c>
      <c r="E715" s="43" t="str">
        <f t="shared" si="559"/>
        <v>AD</v>
      </c>
      <c r="F715" s="310" t="s">
        <v>156</v>
      </c>
      <c r="G715" s="311" t="s">
        <v>95</v>
      </c>
      <c r="H715" s="312" t="s">
        <v>96</v>
      </c>
      <c r="I715" s="312" t="s">
        <v>96</v>
      </c>
      <c r="J715" s="311" t="s">
        <v>1495</v>
      </c>
      <c r="K715" s="313" t="s">
        <v>177</v>
      </c>
      <c r="L715" s="311" t="s">
        <v>178</v>
      </c>
      <c r="M715" s="311"/>
      <c r="N715" s="315" t="s">
        <v>7145</v>
      </c>
      <c r="O715" s="312"/>
      <c r="P715" s="312" t="s">
        <v>96</v>
      </c>
      <c r="Q715" s="312"/>
      <c r="R715" s="312" t="s">
        <v>96</v>
      </c>
      <c r="S715" s="311" t="s">
        <v>97</v>
      </c>
      <c r="T715" s="312" t="s">
        <v>96</v>
      </c>
      <c r="U715" s="312" t="s">
        <v>745</v>
      </c>
      <c r="V715" s="312" t="s">
        <v>7146</v>
      </c>
      <c r="W715" s="312" t="s">
        <v>7147</v>
      </c>
      <c r="X715" s="316" t="s">
        <v>7148</v>
      </c>
      <c r="Y715" s="316" t="s">
        <v>7149</v>
      </c>
      <c r="Z715" s="316" t="s">
        <v>5247</v>
      </c>
      <c r="AA715" s="311"/>
      <c r="AB715" s="311" t="s">
        <v>7150</v>
      </c>
      <c r="AC715" s="311" t="s">
        <v>7151</v>
      </c>
      <c r="AD715" s="311" t="s">
        <v>7152</v>
      </c>
      <c r="AE715" s="316" t="s">
        <v>1171</v>
      </c>
      <c r="AF715" s="316" t="s">
        <v>7064</v>
      </c>
      <c r="AG715" s="316" t="s">
        <v>5372</v>
      </c>
      <c r="AH715" s="311"/>
      <c r="AI715" s="311"/>
      <c r="AJ715" s="311"/>
      <c r="AK715" s="311"/>
      <c r="AL715" s="316"/>
      <c r="AM715" s="316"/>
      <c r="AN715" s="316"/>
      <c r="AO715" s="311"/>
      <c r="AP715" s="311"/>
      <c r="AQ715" s="311"/>
      <c r="AR715" s="311"/>
      <c r="AS715" s="316"/>
      <c r="AT715" s="316"/>
      <c r="AU715" s="316"/>
      <c r="AV715" s="311"/>
      <c r="AW715" s="311"/>
      <c r="AX715" s="312">
        <v>11.07</v>
      </c>
      <c r="AY715" s="312">
        <v>12810</v>
      </c>
      <c r="AZ715" s="47">
        <f t="shared" si="546"/>
        <v>12810</v>
      </c>
      <c r="BA715" s="47" t="str">
        <f t="shared" si="547"/>
        <v>40 AD</v>
      </c>
      <c r="BB715" s="43">
        <f t="shared" si="532"/>
        <v>26</v>
      </c>
      <c r="BC715" s="43" t="str">
        <f t="shared" si="548"/>
        <v>03:33:30</v>
      </c>
      <c r="BD715" s="43">
        <f t="shared" si="549"/>
        <v>75</v>
      </c>
      <c r="BE715" s="48">
        <f t="shared" si="550"/>
        <v>-93.35</v>
      </c>
      <c r="BF715" s="49">
        <f t="shared" si="551"/>
        <v>39.999999809999998</v>
      </c>
      <c r="BG715" s="43" t="str">
        <f t="shared" si="552"/>
        <v>MARIA ROSA BARAHONA VARGAS</v>
      </c>
      <c r="BH715" s="43" t="str">
        <f t="shared" si="553"/>
        <v>MARIA ROSA BARAHONA VARGAS - TOBA AMAPOLA</v>
      </c>
      <c r="BI715" s="43" t="str">
        <f>VLOOKUP(BG715,Equipos!$A$2:$B$105,2,0)</f>
        <v>TOBA ENDURANCE</v>
      </c>
      <c r="BJ715" s="43" t="str">
        <f t="shared" si="554"/>
        <v>02:00:09</v>
      </c>
      <c r="BK715" s="43" t="e">
        <f>VLOOKUP(BG715,'Base Jinetes FEI'!$M$5:$N$341,2,0)</f>
        <v>#N/A</v>
      </c>
      <c r="BL715" s="43" t="e">
        <f>VLOOKUP(BG715,'Base Jinetes FEI'!$M$5:$O$341,3,0)</f>
        <v>#N/A</v>
      </c>
      <c r="BN715" s="43">
        <f t="shared" si="555"/>
        <v>1</v>
      </c>
      <c r="BO715" s="43">
        <v>715</v>
      </c>
    </row>
    <row r="716" spans="1:67" ht="14.4" customHeight="1" x14ac:dyDescent="0.3">
      <c r="A716" s="43" t="s">
        <v>7222</v>
      </c>
      <c r="B716" s="43" t="str">
        <f t="shared" ref="B716:E716" si="560">B715</f>
        <v>NAC</v>
      </c>
      <c r="C716" s="43">
        <f t="shared" si="560"/>
        <v>40</v>
      </c>
      <c r="D716" s="43">
        <f t="shared" si="560"/>
        <v>40</v>
      </c>
      <c r="E716" s="43" t="str">
        <f t="shared" si="560"/>
        <v>AD</v>
      </c>
      <c r="F716" s="310" t="s">
        <v>134</v>
      </c>
      <c r="G716" s="311" t="s">
        <v>105</v>
      </c>
      <c r="H716" s="312" t="s">
        <v>96</v>
      </c>
      <c r="I716" s="312" t="s">
        <v>96</v>
      </c>
      <c r="J716" s="311" t="s">
        <v>6503</v>
      </c>
      <c r="K716" s="313" t="s">
        <v>4027</v>
      </c>
      <c r="L716" s="311" t="s">
        <v>116</v>
      </c>
      <c r="M716" s="311" t="s">
        <v>707</v>
      </c>
      <c r="N716" s="315" t="s">
        <v>708</v>
      </c>
      <c r="O716" s="312"/>
      <c r="P716" s="312" t="s">
        <v>96</v>
      </c>
      <c r="Q716" s="312"/>
      <c r="R716" s="312" t="s">
        <v>96</v>
      </c>
      <c r="S716" s="311" t="s">
        <v>97</v>
      </c>
      <c r="T716" s="312" t="s">
        <v>96</v>
      </c>
      <c r="U716" s="312" t="s">
        <v>745</v>
      </c>
      <c r="V716" s="312" t="s">
        <v>6979</v>
      </c>
      <c r="W716" s="312" t="s">
        <v>7153</v>
      </c>
      <c r="X716" s="316" t="s">
        <v>6953</v>
      </c>
      <c r="Y716" s="316" t="s">
        <v>7154</v>
      </c>
      <c r="Z716" s="316" t="s">
        <v>7155</v>
      </c>
      <c r="AA716" s="311"/>
      <c r="AB716" s="311" t="s">
        <v>3730</v>
      </c>
      <c r="AC716" s="311" t="s">
        <v>7156</v>
      </c>
      <c r="AD716" s="311" t="s">
        <v>7157</v>
      </c>
      <c r="AE716" s="316" t="s">
        <v>546</v>
      </c>
      <c r="AF716" s="316" t="s">
        <v>7158</v>
      </c>
      <c r="AG716" s="316" t="s">
        <v>7159</v>
      </c>
      <c r="AH716" s="311" t="s">
        <v>272</v>
      </c>
      <c r="AI716" s="311"/>
      <c r="AJ716" s="311"/>
      <c r="AK716" s="311"/>
      <c r="AL716" s="316"/>
      <c r="AM716" s="316"/>
      <c r="AN716" s="316"/>
      <c r="AO716" s="311"/>
      <c r="AP716" s="311"/>
      <c r="AQ716" s="311"/>
      <c r="AR716" s="311"/>
      <c r="AS716" s="316"/>
      <c r="AT716" s="316"/>
      <c r="AU716" s="316"/>
      <c r="AV716" s="311"/>
      <c r="AW716" s="311"/>
      <c r="AX716" s="312">
        <v>20.149999999999999</v>
      </c>
      <c r="AY716" s="312">
        <v>7040</v>
      </c>
      <c r="AZ716" s="47" t="str">
        <f t="shared" si="546"/>
        <v>NA</v>
      </c>
      <c r="BA716" s="47" t="str">
        <f t="shared" si="547"/>
        <v>40 AD</v>
      </c>
      <c r="BB716" s="43" t="str">
        <f t="shared" si="532"/>
        <v>NA</v>
      </c>
      <c r="BC716" s="43" t="str">
        <f t="shared" si="548"/>
        <v>NA</v>
      </c>
      <c r="BD716" s="43">
        <f t="shared" si="549"/>
        <v>0</v>
      </c>
      <c r="BE716" s="48" t="e">
        <f t="shared" si="550"/>
        <v>#VALUE!</v>
      </c>
      <c r="BF716" s="49">
        <f t="shared" si="551"/>
        <v>0</v>
      </c>
      <c r="BG716" s="43" t="str">
        <f t="shared" si="552"/>
        <v>ISIDORA HIRMAS VALDERRAMA</v>
      </c>
      <c r="BH716" s="43" t="str">
        <f t="shared" si="553"/>
        <v>ISIDORA HIRMAS VALDERRAMA - RAYO</v>
      </c>
      <c r="BI716" s="43" t="e">
        <f>VLOOKUP(BG716,Equipos!$A$2:$B$105,2,0)</f>
        <v>#N/A</v>
      </c>
      <c r="BJ716" s="43" t="str">
        <f t="shared" si="554"/>
        <v>02:00:09</v>
      </c>
      <c r="BK716" s="43" t="e">
        <f>VLOOKUP(BG716,'Base Jinetes FEI'!$M$5:$N$341,2,0)</f>
        <v>#N/A</v>
      </c>
      <c r="BL716" s="43" t="e">
        <f>VLOOKUP(BG716,'Base Jinetes FEI'!$M$5:$O$341,3,0)</f>
        <v>#N/A</v>
      </c>
      <c r="BN716" s="43">
        <f t="shared" si="555"/>
        <v>0</v>
      </c>
      <c r="BO716" s="43">
        <v>716</v>
      </c>
    </row>
    <row r="717" spans="1:67" ht="14.4" customHeight="1" x14ac:dyDescent="0.3">
      <c r="A717" s="43" t="s">
        <v>7222</v>
      </c>
      <c r="B717" s="43" t="str">
        <f t="shared" ref="B717:E717" si="561">B716</f>
        <v>NAC</v>
      </c>
      <c r="C717" s="43">
        <f t="shared" si="561"/>
        <v>40</v>
      </c>
      <c r="D717" s="43">
        <f t="shared" si="561"/>
        <v>40</v>
      </c>
      <c r="E717" s="43" t="str">
        <f t="shared" si="561"/>
        <v>AD</v>
      </c>
      <c r="F717" s="310" t="s">
        <v>158</v>
      </c>
      <c r="G717" s="311" t="s">
        <v>105</v>
      </c>
      <c r="H717" s="312" t="s">
        <v>96</v>
      </c>
      <c r="I717" s="312" t="s">
        <v>96</v>
      </c>
      <c r="J717" s="311" t="s">
        <v>1277</v>
      </c>
      <c r="K717" s="313" t="s">
        <v>157</v>
      </c>
      <c r="L717" s="311" t="s">
        <v>144</v>
      </c>
      <c r="M717" s="311"/>
      <c r="N717" s="315" t="s">
        <v>5822</v>
      </c>
      <c r="O717" s="312"/>
      <c r="P717" s="312" t="s">
        <v>96</v>
      </c>
      <c r="Q717" s="312"/>
      <c r="R717" s="312" t="s">
        <v>96</v>
      </c>
      <c r="S717" s="311" t="s">
        <v>97</v>
      </c>
      <c r="T717" s="312" t="s">
        <v>96</v>
      </c>
      <c r="U717" s="312" t="s">
        <v>745</v>
      </c>
      <c r="V717" s="312" t="s">
        <v>7160</v>
      </c>
      <c r="W717" s="312" t="s">
        <v>1823</v>
      </c>
      <c r="X717" s="316" t="s">
        <v>6484</v>
      </c>
      <c r="Y717" s="316" t="s">
        <v>1752</v>
      </c>
      <c r="Z717" s="316" t="s">
        <v>7161</v>
      </c>
      <c r="AA717" s="311" t="s">
        <v>2907</v>
      </c>
      <c r="AB717" s="311"/>
      <c r="AC717" s="311"/>
      <c r="AD717" s="311"/>
      <c r="AE717" s="316"/>
      <c r="AF717" s="316"/>
      <c r="AG717" s="316"/>
      <c r="AH717" s="311"/>
      <c r="AI717" s="311"/>
      <c r="AJ717" s="311"/>
      <c r="AK717" s="311"/>
      <c r="AL717" s="316"/>
      <c r="AM717" s="316"/>
      <c r="AN717" s="316"/>
      <c r="AO717" s="311"/>
      <c r="AP717" s="311"/>
      <c r="AQ717" s="311"/>
      <c r="AR717" s="311"/>
      <c r="AS717" s="316"/>
      <c r="AT717" s="316"/>
      <c r="AU717" s="316"/>
      <c r="AV717" s="311"/>
      <c r="AW717" s="311"/>
      <c r="AX717" s="312">
        <v>11.58</v>
      </c>
      <c r="AY717" s="312">
        <v>6125</v>
      </c>
      <c r="AZ717" s="47" t="str">
        <f t="shared" si="546"/>
        <v>NA</v>
      </c>
      <c r="BA717" s="47" t="str">
        <f t="shared" si="547"/>
        <v>40 AD</v>
      </c>
      <c r="BB717" s="43" t="str">
        <f t="shared" si="532"/>
        <v>NA</v>
      </c>
      <c r="BC717" s="43" t="str">
        <f t="shared" si="548"/>
        <v>NA</v>
      </c>
      <c r="BD717" s="43">
        <f t="shared" si="549"/>
        <v>0</v>
      </c>
      <c r="BE717" s="48" t="e">
        <f t="shared" si="550"/>
        <v>#VALUE!</v>
      </c>
      <c r="BF717" s="49">
        <f t="shared" si="551"/>
        <v>0</v>
      </c>
      <c r="BG717" s="43" t="str">
        <f t="shared" si="552"/>
        <v>CLAUDIO CORNEJO CABEZAS</v>
      </c>
      <c r="BH717" s="43" t="str">
        <f t="shared" si="553"/>
        <v>CLAUDIO CORNEJO CABEZAS - JHONNY</v>
      </c>
      <c r="BI717" s="43" t="str">
        <f>VLOOKUP(BG717,Equipos!$A$2:$B$105,2,0)</f>
        <v>RINCONADA A</v>
      </c>
      <c r="BJ717" s="43" t="str">
        <f t="shared" si="554"/>
        <v>02:00:09</v>
      </c>
      <c r="BK717" s="43" t="e">
        <f>VLOOKUP(BG717,'Base Jinetes FEI'!$M$5:$N$341,2,0)</f>
        <v>#N/A</v>
      </c>
      <c r="BL717" s="43" t="e">
        <f>VLOOKUP(BG717,'Base Jinetes FEI'!$M$5:$O$341,3,0)</f>
        <v>#N/A</v>
      </c>
      <c r="BN717" s="43">
        <f t="shared" si="555"/>
        <v>0</v>
      </c>
      <c r="BO717" s="43">
        <v>717</v>
      </c>
    </row>
    <row r="718" spans="1:67" ht="14.4" customHeight="1" x14ac:dyDescent="0.3">
      <c r="A718" s="43" t="s">
        <v>7222</v>
      </c>
      <c r="B718" s="43" t="str">
        <f t="shared" ref="B718:E718" si="562">B717</f>
        <v>NAC</v>
      </c>
      <c r="C718" s="43">
        <f t="shared" si="562"/>
        <v>40</v>
      </c>
      <c r="D718" s="43">
        <f t="shared" si="562"/>
        <v>40</v>
      </c>
      <c r="E718" s="43" t="str">
        <f t="shared" si="562"/>
        <v>AD</v>
      </c>
      <c r="F718" s="310" t="s">
        <v>244</v>
      </c>
      <c r="G718" s="311" t="s">
        <v>105</v>
      </c>
      <c r="H718" s="312" t="s">
        <v>96</v>
      </c>
      <c r="I718" s="312" t="s">
        <v>96</v>
      </c>
      <c r="J718" s="311"/>
      <c r="K718" s="313" t="s">
        <v>6606</v>
      </c>
      <c r="L718" s="311" t="s">
        <v>6601</v>
      </c>
      <c r="M718" s="311"/>
      <c r="N718" s="315" t="s">
        <v>6607</v>
      </c>
      <c r="O718" s="312"/>
      <c r="P718" s="312" t="s">
        <v>96</v>
      </c>
      <c r="Q718" s="312"/>
      <c r="R718" s="312" t="s">
        <v>96</v>
      </c>
      <c r="S718" s="311" t="s">
        <v>97</v>
      </c>
      <c r="T718" s="312" t="s">
        <v>96</v>
      </c>
      <c r="U718" s="312" t="s">
        <v>745</v>
      </c>
      <c r="V718" s="312" t="s">
        <v>96</v>
      </c>
      <c r="W718" s="312" t="s">
        <v>96</v>
      </c>
      <c r="X718" s="316" t="s">
        <v>96</v>
      </c>
      <c r="Y718" s="316" t="s">
        <v>96</v>
      </c>
      <c r="Z718" s="316" t="s">
        <v>96</v>
      </c>
      <c r="AA718" s="311" t="s">
        <v>184</v>
      </c>
      <c r="AB718" s="311"/>
      <c r="AC718" s="311"/>
      <c r="AD718" s="311"/>
      <c r="AE718" s="316"/>
      <c r="AF718" s="316"/>
      <c r="AG718" s="316"/>
      <c r="AH718" s="311"/>
      <c r="AI718" s="311"/>
      <c r="AJ718" s="311"/>
      <c r="AK718" s="311"/>
      <c r="AL718" s="316"/>
      <c r="AM718" s="316"/>
      <c r="AN718" s="316"/>
      <c r="AO718" s="311"/>
      <c r="AP718" s="311"/>
      <c r="AQ718" s="311"/>
      <c r="AR718" s="311"/>
      <c r="AS718" s="316"/>
      <c r="AT718" s="316"/>
      <c r="AU718" s="316"/>
      <c r="AV718" s="311"/>
      <c r="AW718" s="311"/>
      <c r="AX718" s="312"/>
      <c r="AY718" s="312"/>
      <c r="AZ718" s="47" t="str">
        <f t="shared" si="546"/>
        <v>NA</v>
      </c>
      <c r="BA718" s="47" t="str">
        <f t="shared" si="547"/>
        <v>40 AD</v>
      </c>
      <c r="BB718" s="43" t="str">
        <f t="shared" si="532"/>
        <v>NA</v>
      </c>
      <c r="BC718" s="43" t="str">
        <f t="shared" si="548"/>
        <v>NA</v>
      </c>
      <c r="BD718" s="43">
        <f t="shared" si="549"/>
        <v>0</v>
      </c>
      <c r="BE718" s="48" t="e">
        <f t="shared" si="550"/>
        <v>#VALUE!</v>
      </c>
      <c r="BF718" s="49">
        <f t="shared" si="551"/>
        <v>0</v>
      </c>
      <c r="BG718" s="43" t="str">
        <f t="shared" si="552"/>
        <v>EMMA LETELIER</v>
      </c>
      <c r="BH718" s="43" t="str">
        <f t="shared" si="553"/>
        <v>EMMA LETELIER - PERSEVERANCIA PETETE</v>
      </c>
      <c r="BI718" s="43" t="e">
        <f>VLOOKUP(BG718,Equipos!$A$2:$B$105,2,0)</f>
        <v>#N/A</v>
      </c>
      <c r="BJ718" s="43" t="str">
        <f t="shared" si="554"/>
        <v>02:00:09</v>
      </c>
      <c r="BK718" s="43" t="e">
        <f>VLOOKUP(BG718,'Base Jinetes FEI'!$M$5:$N$341,2,0)</f>
        <v>#N/A</v>
      </c>
      <c r="BL718" s="43" t="e">
        <f>VLOOKUP(BG718,'Base Jinetes FEI'!$M$5:$O$341,3,0)</f>
        <v>#N/A</v>
      </c>
      <c r="BN718" s="43">
        <f t="shared" si="555"/>
        <v>0</v>
      </c>
      <c r="BO718" s="43">
        <v>718</v>
      </c>
    </row>
    <row r="719" spans="1:67" ht="14.4" customHeight="1" x14ac:dyDescent="0.3">
      <c r="A719" s="43" t="s">
        <v>7222</v>
      </c>
      <c r="B719" s="43" t="str">
        <f t="shared" ref="B719:E719" si="563">B718</f>
        <v>NAC</v>
      </c>
      <c r="C719" s="43">
        <f t="shared" si="563"/>
        <v>40</v>
      </c>
      <c r="D719" s="43">
        <f t="shared" si="563"/>
        <v>40</v>
      </c>
      <c r="E719" s="43" t="str">
        <f t="shared" si="563"/>
        <v>AD</v>
      </c>
      <c r="F719" s="310" t="s">
        <v>372</v>
      </c>
      <c r="G719" s="311" t="s">
        <v>105</v>
      </c>
      <c r="H719" s="312" t="s">
        <v>96</v>
      </c>
      <c r="I719" s="312" t="s">
        <v>96</v>
      </c>
      <c r="J719" s="311" t="s">
        <v>1464</v>
      </c>
      <c r="K719" s="313" t="s">
        <v>898</v>
      </c>
      <c r="L719" s="311" t="s">
        <v>899</v>
      </c>
      <c r="M719" s="311" t="s">
        <v>816</v>
      </c>
      <c r="N719" s="315" t="s">
        <v>817</v>
      </c>
      <c r="O719" s="312"/>
      <c r="P719" s="312" t="s">
        <v>96</v>
      </c>
      <c r="Q719" s="312"/>
      <c r="R719" s="312" t="s">
        <v>96</v>
      </c>
      <c r="S719" s="311" t="s">
        <v>97</v>
      </c>
      <c r="T719" s="312" t="s">
        <v>96</v>
      </c>
      <c r="U719" s="312" t="s">
        <v>745</v>
      </c>
      <c r="V719" s="312" t="s">
        <v>96</v>
      </c>
      <c r="W719" s="312" t="s">
        <v>96</v>
      </c>
      <c r="X719" s="316" t="s">
        <v>96</v>
      </c>
      <c r="Y719" s="316" t="s">
        <v>96</v>
      </c>
      <c r="Z719" s="316" t="s">
        <v>96</v>
      </c>
      <c r="AA719" s="311" t="s">
        <v>184</v>
      </c>
      <c r="AB719" s="311"/>
      <c r="AC719" s="311"/>
      <c r="AD719" s="311"/>
      <c r="AE719" s="316"/>
      <c r="AF719" s="316"/>
      <c r="AG719" s="316"/>
      <c r="AH719" s="311"/>
      <c r="AI719" s="311"/>
      <c r="AJ719" s="311"/>
      <c r="AK719" s="311"/>
      <c r="AL719" s="316"/>
      <c r="AM719" s="316"/>
      <c r="AN719" s="316"/>
      <c r="AO719" s="311"/>
      <c r="AP719" s="311"/>
      <c r="AQ719" s="311"/>
      <c r="AR719" s="311"/>
      <c r="AS719" s="316"/>
      <c r="AT719" s="316"/>
      <c r="AU719" s="316"/>
      <c r="AV719" s="311"/>
      <c r="AW719" s="311"/>
      <c r="AX719" s="312"/>
      <c r="AY719" s="312"/>
      <c r="AZ719" s="47" t="str">
        <f t="shared" si="546"/>
        <v>NA</v>
      </c>
      <c r="BA719" s="47" t="str">
        <f t="shared" si="547"/>
        <v>40 AD</v>
      </c>
      <c r="BB719" s="43" t="str">
        <f t="shared" si="532"/>
        <v>NA</v>
      </c>
      <c r="BC719" s="43" t="str">
        <f t="shared" si="548"/>
        <v>NA</v>
      </c>
      <c r="BD719" s="43">
        <f t="shared" si="549"/>
        <v>0</v>
      </c>
      <c r="BE719" s="48" t="e">
        <f t="shared" si="550"/>
        <v>#VALUE!</v>
      </c>
      <c r="BF719" s="49">
        <f t="shared" si="551"/>
        <v>0</v>
      </c>
      <c r="BG719" s="43" t="str">
        <f t="shared" si="552"/>
        <v xml:space="preserve">SERGIO  HURTADO </v>
      </c>
      <c r="BH719" s="43" t="str">
        <f t="shared" si="553"/>
        <v>SERGIO  HURTADO  - DIABLO</v>
      </c>
      <c r="BI719" s="43" t="e">
        <f>VLOOKUP(BG719,Equipos!$A$2:$B$105,2,0)</f>
        <v>#N/A</v>
      </c>
      <c r="BJ719" s="43" t="str">
        <f t="shared" si="554"/>
        <v>02:00:09</v>
      </c>
      <c r="BK719" s="43" t="e">
        <f>VLOOKUP(BG719,'Base Jinetes FEI'!$M$5:$N$341,2,0)</f>
        <v>#N/A</v>
      </c>
      <c r="BL719" s="43" t="e">
        <f>VLOOKUP(BG719,'Base Jinetes FEI'!$M$5:$O$341,3,0)</f>
        <v>#N/A</v>
      </c>
      <c r="BN719" s="43">
        <f t="shared" si="555"/>
        <v>0</v>
      </c>
      <c r="BO719" s="43">
        <v>719</v>
      </c>
    </row>
    <row r="720" spans="1:67" ht="14.4" customHeight="1" x14ac:dyDescent="0.3">
      <c r="A720" s="43" t="s">
        <v>7222</v>
      </c>
      <c r="B720" s="43" t="str">
        <f t="shared" ref="B720:D720" si="564">B719</f>
        <v>NAC</v>
      </c>
      <c r="C720" s="43">
        <f t="shared" si="564"/>
        <v>40</v>
      </c>
      <c r="D720" s="43">
        <f t="shared" si="564"/>
        <v>40</v>
      </c>
      <c r="E720" s="43" t="s">
        <v>52</v>
      </c>
      <c r="F720" s="317" t="s">
        <v>106</v>
      </c>
      <c r="G720" s="318" t="s">
        <v>95</v>
      </c>
      <c r="H720" s="319" t="s">
        <v>96</v>
      </c>
      <c r="I720" s="319" t="s">
        <v>96</v>
      </c>
      <c r="J720" s="318"/>
      <c r="K720" s="320" t="s">
        <v>4539</v>
      </c>
      <c r="L720" s="318" t="s">
        <v>7162</v>
      </c>
      <c r="M720" s="318"/>
      <c r="N720" s="322" t="s">
        <v>7163</v>
      </c>
      <c r="O720" s="319"/>
      <c r="P720" s="319" t="s">
        <v>96</v>
      </c>
      <c r="Q720" s="319"/>
      <c r="R720" s="319" t="s">
        <v>96</v>
      </c>
      <c r="S720" s="318" t="s">
        <v>97</v>
      </c>
      <c r="T720" s="319" t="s">
        <v>96</v>
      </c>
      <c r="U720" s="319" t="s">
        <v>320</v>
      </c>
      <c r="V720" s="319" t="s">
        <v>7164</v>
      </c>
      <c r="W720" s="319" t="s">
        <v>7165</v>
      </c>
      <c r="X720" s="323" t="s">
        <v>520</v>
      </c>
      <c r="Y720" s="323" t="s">
        <v>261</v>
      </c>
      <c r="Z720" s="323" t="s">
        <v>7166</v>
      </c>
      <c r="AA720" s="318"/>
      <c r="AB720" s="318" t="s">
        <v>7167</v>
      </c>
      <c r="AC720" s="318" t="s">
        <v>7168</v>
      </c>
      <c r="AD720" s="318" t="s">
        <v>7169</v>
      </c>
      <c r="AE720" s="323" t="s">
        <v>6777</v>
      </c>
      <c r="AF720" s="323" t="s">
        <v>3543</v>
      </c>
      <c r="AG720" s="323" t="s">
        <v>7170</v>
      </c>
      <c r="AH720" s="318"/>
      <c r="AI720" s="318"/>
      <c r="AJ720" s="318"/>
      <c r="AK720" s="318"/>
      <c r="AL720" s="323"/>
      <c r="AM720" s="323"/>
      <c r="AN720" s="323"/>
      <c r="AO720" s="318"/>
      <c r="AP720" s="318"/>
      <c r="AQ720" s="318"/>
      <c r="AR720" s="318"/>
      <c r="AS720" s="323"/>
      <c r="AT720" s="323"/>
      <c r="AU720" s="323"/>
      <c r="AV720" s="318"/>
      <c r="AW720" s="318"/>
      <c r="AX720" s="319">
        <v>16.440000000000001</v>
      </c>
      <c r="AY720" s="319">
        <v>8630</v>
      </c>
      <c r="AZ720" s="47">
        <f t="shared" si="546"/>
        <v>8630</v>
      </c>
      <c r="BA720" s="47" t="str">
        <f t="shared" si="547"/>
        <v>40 YR</v>
      </c>
      <c r="BB720" s="43">
        <f t="shared" si="532"/>
        <v>7</v>
      </c>
      <c r="BC720" s="43" t="str">
        <f t="shared" si="548"/>
        <v>02:23:50</v>
      </c>
      <c r="BD720" s="43">
        <f t="shared" si="549"/>
        <v>170</v>
      </c>
      <c r="BE720" s="48">
        <f t="shared" si="550"/>
        <v>-23.683333333333334</v>
      </c>
      <c r="BF720" s="49">
        <f t="shared" si="551"/>
        <v>186.31666666666666</v>
      </c>
      <c r="BG720" s="43" t="str">
        <f t="shared" si="552"/>
        <v>JUAN PABLO CRISTI</v>
      </c>
      <c r="BH720" s="43" t="str">
        <f t="shared" si="553"/>
        <v>JUAN PABLO CRISTI - CASINO NIGHT</v>
      </c>
      <c r="BI720" s="43" t="e">
        <f>VLOOKUP(BG720,Equipos!$A$2:$B$105,2,0)</f>
        <v>#N/A</v>
      </c>
      <c r="BJ720" s="43" t="str">
        <f t="shared" si="554"/>
        <v>02:00:09</v>
      </c>
      <c r="BK720" s="43" t="e">
        <f>VLOOKUP(BG720,'Base Jinetes FEI'!$M$5:$N$341,2,0)</f>
        <v>#N/A</v>
      </c>
      <c r="BL720" s="43" t="e">
        <f>VLOOKUP(BG720,'Base Jinetes FEI'!$M$5:$O$341,3,0)</f>
        <v>#N/A</v>
      </c>
      <c r="BN720" s="43">
        <f t="shared" si="555"/>
        <v>1</v>
      </c>
      <c r="BO720" s="43">
        <v>720</v>
      </c>
    </row>
    <row r="721" spans="1:67" ht="14.4" customHeight="1" x14ac:dyDescent="0.3">
      <c r="A721" s="43" t="s">
        <v>7222</v>
      </c>
      <c r="B721" s="43" t="str">
        <f t="shared" ref="B721:E721" si="565">B720</f>
        <v>NAC</v>
      </c>
      <c r="C721" s="43">
        <f t="shared" si="565"/>
        <v>40</v>
      </c>
      <c r="D721" s="43">
        <f t="shared" si="565"/>
        <v>40</v>
      </c>
      <c r="E721" s="43" t="str">
        <f t="shared" si="565"/>
        <v>YR</v>
      </c>
      <c r="F721" s="317" t="s">
        <v>107</v>
      </c>
      <c r="G721" s="318" t="s">
        <v>95</v>
      </c>
      <c r="H721" s="319" t="s">
        <v>96</v>
      </c>
      <c r="I721" s="319" t="s">
        <v>96</v>
      </c>
      <c r="J721" s="318"/>
      <c r="K721" s="321" t="s">
        <v>6584</v>
      </c>
      <c r="L721" s="318" t="s">
        <v>1373</v>
      </c>
      <c r="M721" s="318"/>
      <c r="N721" s="322" t="s">
        <v>6585</v>
      </c>
      <c r="O721" s="319"/>
      <c r="P721" s="319" t="s">
        <v>96</v>
      </c>
      <c r="Q721" s="319"/>
      <c r="R721" s="319" t="s">
        <v>96</v>
      </c>
      <c r="S721" s="318" t="s">
        <v>97</v>
      </c>
      <c r="T721" s="319" t="s">
        <v>96</v>
      </c>
      <c r="U721" s="319" t="s">
        <v>320</v>
      </c>
      <c r="V721" s="319" t="s">
        <v>7171</v>
      </c>
      <c r="W721" s="319" t="s">
        <v>7172</v>
      </c>
      <c r="X721" s="323" t="s">
        <v>5718</v>
      </c>
      <c r="Y721" s="323" t="s">
        <v>4997</v>
      </c>
      <c r="Z721" s="323" t="s">
        <v>7173</v>
      </c>
      <c r="AA721" s="318"/>
      <c r="AB721" s="318" t="s">
        <v>7174</v>
      </c>
      <c r="AC721" s="318" t="s">
        <v>7175</v>
      </c>
      <c r="AD721" s="318" t="s">
        <v>7176</v>
      </c>
      <c r="AE721" s="323" t="s">
        <v>3452</v>
      </c>
      <c r="AF721" s="323" t="s">
        <v>1119</v>
      </c>
      <c r="AG721" s="323" t="s">
        <v>7177</v>
      </c>
      <c r="AH721" s="318"/>
      <c r="AI721" s="318"/>
      <c r="AJ721" s="318"/>
      <c r="AK721" s="318"/>
      <c r="AL721" s="323"/>
      <c r="AM721" s="323"/>
      <c r="AN721" s="323"/>
      <c r="AO721" s="318"/>
      <c r="AP721" s="318"/>
      <c r="AQ721" s="318"/>
      <c r="AR721" s="318"/>
      <c r="AS721" s="323"/>
      <c r="AT721" s="323"/>
      <c r="AU721" s="323"/>
      <c r="AV721" s="318"/>
      <c r="AW721" s="318"/>
      <c r="AX721" s="319">
        <v>15.97</v>
      </c>
      <c r="AY721" s="319">
        <v>8883</v>
      </c>
      <c r="AZ721" s="47">
        <f t="shared" si="546"/>
        <v>8883</v>
      </c>
      <c r="BA721" s="47" t="str">
        <f t="shared" si="547"/>
        <v>40 YR</v>
      </c>
      <c r="BB721" s="43">
        <f t="shared" si="532"/>
        <v>11</v>
      </c>
      <c r="BC721" s="43" t="str">
        <f t="shared" si="548"/>
        <v>02:28:03</v>
      </c>
      <c r="BD721" s="43">
        <f t="shared" si="549"/>
        <v>150</v>
      </c>
      <c r="BE721" s="48">
        <f t="shared" si="550"/>
        <v>-27.9</v>
      </c>
      <c r="BF721" s="49">
        <f t="shared" si="551"/>
        <v>162.1</v>
      </c>
      <c r="BG721" s="43" t="str">
        <f t="shared" si="552"/>
        <v>INES  ALAMOS</v>
      </c>
      <c r="BH721" s="43" t="str">
        <f t="shared" si="553"/>
        <v>INES  ALAMOS - COCA</v>
      </c>
      <c r="BI721" s="43" t="e">
        <f>VLOOKUP(BG721,Equipos!$A$2:$B$105,2,0)</f>
        <v>#N/A</v>
      </c>
      <c r="BJ721" s="43" t="str">
        <f t="shared" si="554"/>
        <v>02:00:09</v>
      </c>
      <c r="BK721" s="43" t="e">
        <f>VLOOKUP(BG721,'Base Jinetes FEI'!$M$5:$N$341,2,0)</f>
        <v>#N/A</v>
      </c>
      <c r="BL721" s="43" t="e">
        <f>VLOOKUP(BG721,'Base Jinetes FEI'!$M$5:$O$341,3,0)</f>
        <v>#N/A</v>
      </c>
      <c r="BN721" s="43">
        <f t="shared" si="555"/>
        <v>1</v>
      </c>
      <c r="BO721" s="43">
        <v>721</v>
      </c>
    </row>
    <row r="722" spans="1:67" ht="14.4" customHeight="1" x14ac:dyDescent="0.3">
      <c r="A722" s="43" t="s">
        <v>7222</v>
      </c>
      <c r="B722" s="43" t="str">
        <f t="shared" ref="B722:E722" si="566">B721</f>
        <v>NAC</v>
      </c>
      <c r="C722" s="43">
        <f t="shared" si="566"/>
        <v>40</v>
      </c>
      <c r="D722" s="43">
        <f t="shared" si="566"/>
        <v>40</v>
      </c>
      <c r="E722" s="43" t="str">
        <f t="shared" si="566"/>
        <v>YR</v>
      </c>
      <c r="F722" s="317" t="s">
        <v>109</v>
      </c>
      <c r="G722" s="318" t="s">
        <v>95</v>
      </c>
      <c r="H722" s="319" t="s">
        <v>96</v>
      </c>
      <c r="I722" s="319" t="s">
        <v>96</v>
      </c>
      <c r="J722" s="318" t="s">
        <v>1541</v>
      </c>
      <c r="K722" s="320" t="s">
        <v>216</v>
      </c>
      <c r="L722" s="318" t="s">
        <v>217</v>
      </c>
      <c r="M722" s="318" t="s">
        <v>352</v>
      </c>
      <c r="N722" s="322" t="s">
        <v>353</v>
      </c>
      <c r="O722" s="319"/>
      <c r="P722" s="319" t="s">
        <v>96</v>
      </c>
      <c r="Q722" s="319"/>
      <c r="R722" s="319" t="s">
        <v>96</v>
      </c>
      <c r="S722" s="318" t="s">
        <v>97</v>
      </c>
      <c r="T722" s="319" t="s">
        <v>96</v>
      </c>
      <c r="U722" s="319" t="s">
        <v>320</v>
      </c>
      <c r="V722" s="319" t="s">
        <v>5823</v>
      </c>
      <c r="W722" s="319" t="s">
        <v>7178</v>
      </c>
      <c r="X722" s="323" t="s">
        <v>3557</v>
      </c>
      <c r="Y722" s="323" t="s">
        <v>1049</v>
      </c>
      <c r="Z722" s="323" t="s">
        <v>7179</v>
      </c>
      <c r="AA722" s="318"/>
      <c r="AB722" s="318" t="s">
        <v>7180</v>
      </c>
      <c r="AC722" s="318" t="s">
        <v>7181</v>
      </c>
      <c r="AD722" s="318" t="s">
        <v>7182</v>
      </c>
      <c r="AE722" s="323" t="s">
        <v>5330</v>
      </c>
      <c r="AF722" s="323" t="s">
        <v>1119</v>
      </c>
      <c r="AG722" s="323" t="s">
        <v>1108</v>
      </c>
      <c r="AH722" s="318"/>
      <c r="AI722" s="318"/>
      <c r="AJ722" s="318"/>
      <c r="AK722" s="318"/>
      <c r="AL722" s="323"/>
      <c r="AM722" s="323"/>
      <c r="AN722" s="323"/>
      <c r="AO722" s="318"/>
      <c r="AP722" s="318"/>
      <c r="AQ722" s="318"/>
      <c r="AR722" s="318"/>
      <c r="AS722" s="323"/>
      <c r="AT722" s="323"/>
      <c r="AU722" s="323"/>
      <c r="AV722" s="318"/>
      <c r="AW722" s="318"/>
      <c r="AX722" s="319">
        <v>15.56</v>
      </c>
      <c r="AY722" s="319">
        <v>9117</v>
      </c>
      <c r="AZ722" s="47">
        <f t="shared" si="546"/>
        <v>9117</v>
      </c>
      <c r="BA722" s="47" t="str">
        <f t="shared" si="547"/>
        <v>40 YR</v>
      </c>
      <c r="BB722" s="43">
        <f t="shared" si="532"/>
        <v>12</v>
      </c>
      <c r="BC722" s="43" t="str">
        <f t="shared" si="548"/>
        <v>02:31:57</v>
      </c>
      <c r="BD722" s="43">
        <f t="shared" si="549"/>
        <v>145</v>
      </c>
      <c r="BE722" s="48">
        <f t="shared" si="550"/>
        <v>-31.8</v>
      </c>
      <c r="BF722" s="49">
        <f t="shared" si="551"/>
        <v>153.19999999999999</v>
      </c>
      <c r="BG722" s="43" t="str">
        <f t="shared" si="552"/>
        <v>EMILIA PATTERSON</v>
      </c>
      <c r="BH722" s="43" t="str">
        <f t="shared" si="553"/>
        <v>EMILIA PATTERSON - NOMADE</v>
      </c>
      <c r="BI722" s="43" t="str">
        <f>VLOOKUP(BG722,Equipos!$A$2:$B$105,2,0)</f>
        <v>RINCONADA A</v>
      </c>
      <c r="BJ722" s="43" t="str">
        <f t="shared" si="554"/>
        <v>02:00:09</v>
      </c>
      <c r="BK722" s="43" t="e">
        <f>VLOOKUP(BG722,'Base Jinetes FEI'!$M$5:$N$341,2,0)</f>
        <v>#N/A</v>
      </c>
      <c r="BL722" s="43" t="e">
        <f>VLOOKUP(BG722,'Base Jinetes FEI'!$M$5:$O$341,3,0)</f>
        <v>#N/A</v>
      </c>
      <c r="BN722" s="43">
        <f t="shared" si="555"/>
        <v>1</v>
      </c>
      <c r="BO722" s="43">
        <v>722</v>
      </c>
    </row>
    <row r="723" spans="1:67" ht="14.4" customHeight="1" x14ac:dyDescent="0.3">
      <c r="A723" s="43" t="s">
        <v>7222</v>
      </c>
      <c r="B723" s="43" t="str">
        <f t="shared" ref="B723:E723" si="567">B722</f>
        <v>NAC</v>
      </c>
      <c r="C723" s="43">
        <f t="shared" si="567"/>
        <v>40</v>
      </c>
      <c r="D723" s="43">
        <f t="shared" si="567"/>
        <v>40</v>
      </c>
      <c r="E723" s="43" t="str">
        <f t="shared" si="567"/>
        <v>YR</v>
      </c>
      <c r="F723" s="317" t="s">
        <v>110</v>
      </c>
      <c r="G723" s="318" t="s">
        <v>95</v>
      </c>
      <c r="H723" s="319" t="s">
        <v>96</v>
      </c>
      <c r="I723" s="319" t="s">
        <v>96</v>
      </c>
      <c r="J723" s="318"/>
      <c r="K723" s="320" t="s">
        <v>2002</v>
      </c>
      <c r="L723" s="318" t="s">
        <v>2003</v>
      </c>
      <c r="M723" s="318"/>
      <c r="N723" s="322" t="s">
        <v>5814</v>
      </c>
      <c r="O723" s="319"/>
      <c r="P723" s="319" t="s">
        <v>96</v>
      </c>
      <c r="Q723" s="319"/>
      <c r="R723" s="319" t="s">
        <v>96</v>
      </c>
      <c r="S723" s="318" t="s">
        <v>97</v>
      </c>
      <c r="T723" s="319" t="s">
        <v>96</v>
      </c>
      <c r="U723" s="319" t="s">
        <v>320</v>
      </c>
      <c r="V723" s="319" t="s">
        <v>7183</v>
      </c>
      <c r="W723" s="319" t="s">
        <v>7184</v>
      </c>
      <c r="X723" s="323" t="s">
        <v>1001</v>
      </c>
      <c r="Y723" s="323" t="s">
        <v>896</v>
      </c>
      <c r="Z723" s="323" t="s">
        <v>7185</v>
      </c>
      <c r="AA723" s="318"/>
      <c r="AB723" s="318" t="s">
        <v>7186</v>
      </c>
      <c r="AC723" s="318" t="s">
        <v>7187</v>
      </c>
      <c r="AD723" s="318" t="s">
        <v>7188</v>
      </c>
      <c r="AE723" s="323" t="s">
        <v>7189</v>
      </c>
      <c r="AF723" s="323" t="s">
        <v>647</v>
      </c>
      <c r="AG723" s="323" t="s">
        <v>3600</v>
      </c>
      <c r="AH723" s="318"/>
      <c r="AI723" s="318"/>
      <c r="AJ723" s="318"/>
      <c r="AK723" s="318"/>
      <c r="AL723" s="323"/>
      <c r="AM723" s="323"/>
      <c r="AN723" s="323"/>
      <c r="AO723" s="318"/>
      <c r="AP723" s="318"/>
      <c r="AQ723" s="318"/>
      <c r="AR723" s="318"/>
      <c r="AS723" s="323"/>
      <c r="AT723" s="323"/>
      <c r="AU723" s="323"/>
      <c r="AV723" s="318"/>
      <c r="AW723" s="318"/>
      <c r="AX723" s="319">
        <v>13.79</v>
      </c>
      <c r="AY723" s="319">
        <v>10284</v>
      </c>
      <c r="AZ723" s="47">
        <f t="shared" si="546"/>
        <v>10284</v>
      </c>
      <c r="BA723" s="47" t="str">
        <f t="shared" si="547"/>
        <v>40 YR</v>
      </c>
      <c r="BB723" s="43">
        <f t="shared" si="532"/>
        <v>16</v>
      </c>
      <c r="BC723" s="43" t="str">
        <f t="shared" si="548"/>
        <v>02:51:24</v>
      </c>
      <c r="BD723" s="43">
        <f t="shared" si="549"/>
        <v>125</v>
      </c>
      <c r="BE723" s="48">
        <f t="shared" si="550"/>
        <v>-51.25</v>
      </c>
      <c r="BF723" s="49">
        <f t="shared" si="551"/>
        <v>113.75</v>
      </c>
      <c r="BG723" s="43" t="str">
        <f t="shared" si="552"/>
        <v>JOSEFA AGUILERA</v>
      </c>
      <c r="BH723" s="43" t="str">
        <f t="shared" si="553"/>
        <v>JOSEFA AGUILERA - SANTA SUSANA CERVECERO</v>
      </c>
      <c r="BI723" s="43" t="str">
        <f>VLOOKUP(BG723,Equipos!$A$2:$B$105,2,0)</f>
        <v>RINCONADA B</v>
      </c>
      <c r="BJ723" s="43" t="str">
        <f t="shared" si="554"/>
        <v>02:00:09</v>
      </c>
      <c r="BK723" s="43" t="e">
        <f>VLOOKUP(BG723,'Base Jinetes FEI'!$M$5:$N$341,2,0)</f>
        <v>#N/A</v>
      </c>
      <c r="BL723" s="43" t="e">
        <f>VLOOKUP(BG723,'Base Jinetes FEI'!$M$5:$O$341,3,0)</f>
        <v>#N/A</v>
      </c>
      <c r="BN723" s="43">
        <f t="shared" si="555"/>
        <v>1</v>
      </c>
      <c r="BO723" s="43">
        <v>723</v>
      </c>
    </row>
    <row r="724" spans="1:67" ht="14.4" customHeight="1" x14ac:dyDescent="0.3">
      <c r="A724" s="43" t="s">
        <v>7222</v>
      </c>
      <c r="B724" s="43" t="str">
        <f t="shared" ref="B724:E724" si="568">B723</f>
        <v>NAC</v>
      </c>
      <c r="C724" s="43">
        <f t="shared" si="568"/>
        <v>40</v>
      </c>
      <c r="D724" s="43">
        <f t="shared" si="568"/>
        <v>40</v>
      </c>
      <c r="E724" s="43" t="str">
        <f t="shared" si="568"/>
        <v>YR</v>
      </c>
      <c r="F724" s="317" t="s">
        <v>117</v>
      </c>
      <c r="G724" s="318" t="s">
        <v>95</v>
      </c>
      <c r="H724" s="319" t="s">
        <v>96</v>
      </c>
      <c r="I724" s="319" t="s">
        <v>96</v>
      </c>
      <c r="J724" s="318" t="s">
        <v>1516</v>
      </c>
      <c r="K724" s="320" t="s">
        <v>970</v>
      </c>
      <c r="L724" s="318" t="s">
        <v>382</v>
      </c>
      <c r="M724" s="318"/>
      <c r="N724" s="322" t="s">
        <v>7190</v>
      </c>
      <c r="O724" s="319"/>
      <c r="P724" s="319" t="s">
        <v>96</v>
      </c>
      <c r="Q724" s="319"/>
      <c r="R724" s="319" t="s">
        <v>96</v>
      </c>
      <c r="S724" s="318" t="s">
        <v>97</v>
      </c>
      <c r="T724" s="319" t="s">
        <v>96</v>
      </c>
      <c r="U724" s="319" t="s">
        <v>320</v>
      </c>
      <c r="V724" s="319" t="s">
        <v>7191</v>
      </c>
      <c r="W724" s="319" t="s">
        <v>7192</v>
      </c>
      <c r="X724" s="323" t="s">
        <v>203</v>
      </c>
      <c r="Y724" s="323" t="s">
        <v>1238</v>
      </c>
      <c r="Z724" s="323" t="s">
        <v>7193</v>
      </c>
      <c r="AA724" s="318"/>
      <c r="AB724" s="318" t="s">
        <v>7194</v>
      </c>
      <c r="AC724" s="318" t="s">
        <v>7195</v>
      </c>
      <c r="AD724" s="318" t="s">
        <v>7196</v>
      </c>
      <c r="AE724" s="323" t="s">
        <v>2989</v>
      </c>
      <c r="AF724" s="323" t="s">
        <v>6750</v>
      </c>
      <c r="AG724" s="323" t="s">
        <v>7197</v>
      </c>
      <c r="AH724" s="318"/>
      <c r="AI724" s="318"/>
      <c r="AJ724" s="318"/>
      <c r="AK724" s="318"/>
      <c r="AL724" s="323"/>
      <c r="AM724" s="323"/>
      <c r="AN724" s="323"/>
      <c r="AO724" s="318"/>
      <c r="AP724" s="318"/>
      <c r="AQ724" s="318"/>
      <c r="AR724" s="318"/>
      <c r="AS724" s="323"/>
      <c r="AT724" s="323"/>
      <c r="AU724" s="323"/>
      <c r="AV724" s="318"/>
      <c r="AW724" s="318"/>
      <c r="AX724" s="319">
        <v>13.38</v>
      </c>
      <c r="AY724" s="319">
        <v>10601</v>
      </c>
      <c r="AZ724" s="47">
        <f t="shared" si="546"/>
        <v>10601</v>
      </c>
      <c r="BA724" s="47" t="str">
        <f t="shared" si="547"/>
        <v>40 YR</v>
      </c>
      <c r="BB724" s="43">
        <f t="shared" si="532"/>
        <v>18</v>
      </c>
      <c r="BC724" s="43" t="str">
        <f t="shared" si="548"/>
        <v>02:56:41</v>
      </c>
      <c r="BD724" s="43">
        <f t="shared" si="549"/>
        <v>115</v>
      </c>
      <c r="BE724" s="48">
        <f t="shared" si="550"/>
        <v>-56.533333333333331</v>
      </c>
      <c r="BF724" s="49">
        <f t="shared" si="551"/>
        <v>98.466666666666669</v>
      </c>
      <c r="BG724" s="43" t="str">
        <f t="shared" si="552"/>
        <v>MICAELA TORRES HORTA</v>
      </c>
      <c r="BH724" s="43" t="str">
        <f t="shared" si="553"/>
        <v>MICAELA TORRES HORTA - OLYMPUS</v>
      </c>
      <c r="BI724" s="43" t="e">
        <f>VLOOKUP(BG724,Equipos!$A$2:$B$105,2,0)</f>
        <v>#N/A</v>
      </c>
      <c r="BJ724" s="43" t="str">
        <f t="shared" si="554"/>
        <v>02:00:09</v>
      </c>
      <c r="BK724" s="43" t="e">
        <f>VLOOKUP(BG724,'Base Jinetes FEI'!$M$5:$N$341,2,0)</f>
        <v>#N/A</v>
      </c>
      <c r="BL724" s="43" t="e">
        <f>VLOOKUP(BG724,'Base Jinetes FEI'!$M$5:$O$341,3,0)</f>
        <v>#N/A</v>
      </c>
      <c r="BN724" s="43">
        <f t="shared" si="555"/>
        <v>1</v>
      </c>
      <c r="BO724" s="43">
        <v>724</v>
      </c>
    </row>
    <row r="725" spans="1:67" ht="14.4" customHeight="1" x14ac:dyDescent="0.3">
      <c r="A725" s="43" t="s">
        <v>7222</v>
      </c>
      <c r="B725" s="43" t="str">
        <f t="shared" ref="B725:E725" si="569">B724</f>
        <v>NAC</v>
      </c>
      <c r="C725" s="43">
        <f t="shared" si="569"/>
        <v>40</v>
      </c>
      <c r="D725" s="43">
        <f t="shared" si="569"/>
        <v>40</v>
      </c>
      <c r="E725" s="43" t="str">
        <f t="shared" si="569"/>
        <v>YR</v>
      </c>
      <c r="F725" s="317" t="s">
        <v>122</v>
      </c>
      <c r="G725" s="318" t="s">
        <v>95</v>
      </c>
      <c r="H725" s="319" t="s">
        <v>96</v>
      </c>
      <c r="I725" s="319" t="s">
        <v>96</v>
      </c>
      <c r="J725" s="318"/>
      <c r="K725" s="320" t="s">
        <v>4719</v>
      </c>
      <c r="L725" s="318" t="s">
        <v>382</v>
      </c>
      <c r="M725" s="318"/>
      <c r="N725" s="322" t="s">
        <v>7198</v>
      </c>
      <c r="O725" s="319"/>
      <c r="P725" s="319" t="s">
        <v>96</v>
      </c>
      <c r="Q725" s="319"/>
      <c r="R725" s="319" t="s">
        <v>96</v>
      </c>
      <c r="S725" s="318" t="s">
        <v>97</v>
      </c>
      <c r="T725" s="319" t="s">
        <v>96</v>
      </c>
      <c r="U725" s="319" t="s">
        <v>320</v>
      </c>
      <c r="V725" s="319" t="s">
        <v>7199</v>
      </c>
      <c r="W725" s="319" t="s">
        <v>7200</v>
      </c>
      <c r="X725" s="323" t="s">
        <v>7201</v>
      </c>
      <c r="Y725" s="323" t="s">
        <v>1238</v>
      </c>
      <c r="Z725" s="323" t="s">
        <v>7202</v>
      </c>
      <c r="AA725" s="318"/>
      <c r="AB725" s="318" t="s">
        <v>7203</v>
      </c>
      <c r="AC725" s="318" t="s">
        <v>7204</v>
      </c>
      <c r="AD725" s="318" t="s">
        <v>7205</v>
      </c>
      <c r="AE725" s="323" t="s">
        <v>997</v>
      </c>
      <c r="AF725" s="323" t="s">
        <v>5671</v>
      </c>
      <c r="AG725" s="323" t="s">
        <v>7206</v>
      </c>
      <c r="AH725" s="318"/>
      <c r="AI725" s="318"/>
      <c r="AJ725" s="318"/>
      <c r="AK725" s="318"/>
      <c r="AL725" s="323"/>
      <c r="AM725" s="323"/>
      <c r="AN725" s="323"/>
      <c r="AO725" s="318"/>
      <c r="AP725" s="318"/>
      <c r="AQ725" s="318"/>
      <c r="AR725" s="318"/>
      <c r="AS725" s="323"/>
      <c r="AT725" s="323"/>
      <c r="AU725" s="323"/>
      <c r="AV725" s="318"/>
      <c r="AW725" s="318"/>
      <c r="AX725" s="319">
        <v>13.17</v>
      </c>
      <c r="AY725" s="319">
        <v>10766</v>
      </c>
      <c r="AZ725" s="47">
        <f t="shared" si="546"/>
        <v>10766</v>
      </c>
      <c r="BA725" s="47" t="str">
        <f t="shared" si="547"/>
        <v>40 YR</v>
      </c>
      <c r="BB725" s="43">
        <f t="shared" si="532"/>
        <v>19</v>
      </c>
      <c r="BC725" s="43" t="str">
        <f t="shared" si="548"/>
        <v>02:59:26</v>
      </c>
      <c r="BD725" s="43">
        <f t="shared" si="549"/>
        <v>110</v>
      </c>
      <c r="BE725" s="48">
        <f t="shared" si="550"/>
        <v>-59.283333333333331</v>
      </c>
      <c r="BF725" s="49">
        <f t="shared" si="551"/>
        <v>90.716666666666669</v>
      </c>
      <c r="BG725" s="43" t="str">
        <f t="shared" si="552"/>
        <v>FERNANDA TORRES HORTA</v>
      </c>
      <c r="BH725" s="43" t="str">
        <f t="shared" si="553"/>
        <v>FERNANDA TORRES HORTA - LO CAMPO LADY</v>
      </c>
      <c r="BI725" s="43" t="e">
        <f>VLOOKUP(BG725,Equipos!$A$2:$B$105,2,0)</f>
        <v>#N/A</v>
      </c>
      <c r="BJ725" s="43" t="str">
        <f t="shared" si="554"/>
        <v>02:00:09</v>
      </c>
      <c r="BK725" s="43" t="e">
        <f>VLOOKUP(BG725,'Base Jinetes FEI'!$M$5:$N$341,2,0)</f>
        <v>#N/A</v>
      </c>
      <c r="BL725" s="43" t="e">
        <f>VLOOKUP(BG725,'Base Jinetes FEI'!$M$5:$O$341,3,0)</f>
        <v>#N/A</v>
      </c>
      <c r="BN725" s="43">
        <f t="shared" si="555"/>
        <v>1</v>
      </c>
      <c r="BO725" s="43">
        <v>725</v>
      </c>
    </row>
    <row r="726" spans="1:67" ht="14.4" customHeight="1" x14ac:dyDescent="0.3">
      <c r="A726" s="43" t="s">
        <v>7222</v>
      </c>
      <c r="B726" s="43" t="str">
        <f t="shared" ref="B726:E726" si="570">B725</f>
        <v>NAC</v>
      </c>
      <c r="C726" s="43">
        <f t="shared" si="570"/>
        <v>40</v>
      </c>
      <c r="D726" s="43">
        <f t="shared" si="570"/>
        <v>40</v>
      </c>
      <c r="E726" s="43" t="str">
        <f t="shared" si="570"/>
        <v>YR</v>
      </c>
      <c r="F726" s="317" t="s">
        <v>123</v>
      </c>
      <c r="G726" s="318" t="s">
        <v>95</v>
      </c>
      <c r="H726" s="319" t="s">
        <v>96</v>
      </c>
      <c r="I726" s="319" t="s">
        <v>96</v>
      </c>
      <c r="J726" s="318" t="s">
        <v>859</v>
      </c>
      <c r="K726" s="320" t="s">
        <v>383</v>
      </c>
      <c r="L726" s="318" t="s">
        <v>384</v>
      </c>
      <c r="M726" s="318"/>
      <c r="N726" s="322" t="s">
        <v>7207</v>
      </c>
      <c r="O726" s="319"/>
      <c r="P726" s="319" t="s">
        <v>96</v>
      </c>
      <c r="Q726" s="319"/>
      <c r="R726" s="319" t="s">
        <v>96</v>
      </c>
      <c r="S726" s="318" t="s">
        <v>97</v>
      </c>
      <c r="T726" s="319" t="s">
        <v>96</v>
      </c>
      <c r="U726" s="319" t="s">
        <v>320</v>
      </c>
      <c r="V726" s="319" t="s">
        <v>7208</v>
      </c>
      <c r="W726" s="319" t="s">
        <v>7209</v>
      </c>
      <c r="X726" s="323" t="s">
        <v>3955</v>
      </c>
      <c r="Y726" s="323" t="s">
        <v>1238</v>
      </c>
      <c r="Z726" s="323" t="s">
        <v>3747</v>
      </c>
      <c r="AA726" s="318"/>
      <c r="AB726" s="318" t="s">
        <v>7210</v>
      </c>
      <c r="AC726" s="318" t="s">
        <v>7211</v>
      </c>
      <c r="AD726" s="318" t="s">
        <v>7212</v>
      </c>
      <c r="AE726" s="323" t="s">
        <v>7213</v>
      </c>
      <c r="AF726" s="323" t="s">
        <v>7214</v>
      </c>
      <c r="AG726" s="323" t="s">
        <v>7215</v>
      </c>
      <c r="AH726" s="318"/>
      <c r="AI726" s="318"/>
      <c r="AJ726" s="318"/>
      <c r="AK726" s="318"/>
      <c r="AL726" s="323"/>
      <c r="AM726" s="323"/>
      <c r="AN726" s="323"/>
      <c r="AO726" s="318"/>
      <c r="AP726" s="318"/>
      <c r="AQ726" s="318"/>
      <c r="AR726" s="318"/>
      <c r="AS726" s="323"/>
      <c r="AT726" s="323"/>
      <c r="AU726" s="323"/>
      <c r="AV726" s="318"/>
      <c r="AW726" s="318"/>
      <c r="AX726" s="319">
        <v>12.11</v>
      </c>
      <c r="AY726" s="319">
        <v>11708</v>
      </c>
      <c r="AZ726" s="47">
        <f t="shared" si="546"/>
        <v>11708</v>
      </c>
      <c r="BA726" s="47" t="str">
        <f t="shared" si="547"/>
        <v>40 YR</v>
      </c>
      <c r="BB726" s="43">
        <f t="shared" si="532"/>
        <v>22</v>
      </c>
      <c r="BC726" s="43" t="str">
        <f t="shared" si="548"/>
        <v>03:15:08</v>
      </c>
      <c r="BD726" s="43">
        <f t="shared" si="549"/>
        <v>95</v>
      </c>
      <c r="BE726" s="48">
        <f t="shared" si="550"/>
        <v>-74.983333333333334</v>
      </c>
      <c r="BF726" s="49">
        <f t="shared" si="551"/>
        <v>60.016666666666666</v>
      </c>
      <c r="BG726" s="43" t="str">
        <f t="shared" si="552"/>
        <v>FRANCISCO  EGUIGUREN VALDÉS</v>
      </c>
      <c r="BH726" s="43" t="str">
        <f t="shared" si="553"/>
        <v>FRANCISCO  EGUIGUREN VALDÉS - FLIKA</v>
      </c>
      <c r="BI726" s="43" t="str">
        <f>VLOOKUP(BG726,Equipos!$A$2:$B$105,2,0)</f>
        <v>EL QUILLAY</v>
      </c>
      <c r="BJ726" s="43" t="str">
        <f t="shared" si="554"/>
        <v>02:00:09</v>
      </c>
      <c r="BK726" s="43" t="e">
        <f>VLOOKUP(BG726,'Base Jinetes FEI'!$M$5:$N$341,2,0)</f>
        <v>#N/A</v>
      </c>
      <c r="BL726" s="43" t="e">
        <f>VLOOKUP(BG726,'Base Jinetes FEI'!$M$5:$O$341,3,0)</f>
        <v>#N/A</v>
      </c>
      <c r="BN726" s="43">
        <f t="shared" si="555"/>
        <v>1</v>
      </c>
      <c r="BO726" s="43">
        <v>726</v>
      </c>
    </row>
    <row r="727" spans="1:67" ht="14.4" customHeight="1" x14ac:dyDescent="0.3">
      <c r="A727" s="43" t="s">
        <v>7222</v>
      </c>
      <c r="B727" s="43" t="str">
        <f t="shared" ref="B727" si="571">B726</f>
        <v>NAC</v>
      </c>
      <c r="C727" s="43">
        <v>20</v>
      </c>
      <c r="D727" s="43">
        <v>20</v>
      </c>
      <c r="E727" s="43" t="s">
        <v>4066</v>
      </c>
      <c r="F727" s="324" t="s">
        <v>106</v>
      </c>
      <c r="G727" s="325" t="s">
        <v>95</v>
      </c>
      <c r="H727" s="326" t="s">
        <v>96</v>
      </c>
      <c r="I727" s="326" t="s">
        <v>96</v>
      </c>
      <c r="J727" s="325"/>
      <c r="K727" s="327" t="s">
        <v>3989</v>
      </c>
      <c r="L727" s="325" t="s">
        <v>3990</v>
      </c>
      <c r="M727" s="325"/>
      <c r="N727" s="329" t="s">
        <v>3185</v>
      </c>
      <c r="O727" s="326"/>
      <c r="P727" s="326" t="s">
        <v>96</v>
      </c>
      <c r="Q727" s="326"/>
      <c r="R727" s="326" t="s">
        <v>96</v>
      </c>
      <c r="S727" s="325" t="s">
        <v>97</v>
      </c>
      <c r="T727" s="326" t="s">
        <v>96</v>
      </c>
      <c r="U727" s="326" t="s">
        <v>3173</v>
      </c>
      <c r="V727" s="326" t="s">
        <v>7216</v>
      </c>
      <c r="W727" s="326" t="s">
        <v>7217</v>
      </c>
      <c r="X727" s="330" t="s">
        <v>2698</v>
      </c>
      <c r="Y727" s="330" t="s">
        <v>2665</v>
      </c>
      <c r="Z727" s="330" t="s">
        <v>7218</v>
      </c>
      <c r="AA727" s="325"/>
      <c r="AB727" s="325"/>
      <c r="AC727" s="325"/>
      <c r="AD727" s="325"/>
      <c r="AE727" s="330"/>
      <c r="AF727" s="330"/>
      <c r="AG727" s="330"/>
      <c r="AH727" s="325"/>
      <c r="AI727" s="325"/>
      <c r="AJ727" s="325"/>
      <c r="AK727" s="325"/>
      <c r="AL727" s="330"/>
      <c r="AM727" s="330"/>
      <c r="AN727" s="330"/>
      <c r="AO727" s="325"/>
      <c r="AP727" s="325"/>
      <c r="AQ727" s="325"/>
      <c r="AR727" s="325"/>
      <c r="AS727" s="330"/>
      <c r="AT727" s="330"/>
      <c r="AU727" s="330"/>
      <c r="AV727" s="325"/>
      <c r="AW727" s="325"/>
      <c r="AX727" s="326">
        <v>15.02</v>
      </c>
      <c r="AY727" s="326">
        <v>4793</v>
      </c>
      <c r="AZ727" s="47">
        <f t="shared" si="546"/>
        <v>4793</v>
      </c>
      <c r="BA727" s="47" t="str">
        <f t="shared" si="547"/>
        <v>20 PR</v>
      </c>
      <c r="BB727" s="43">
        <f>IF(G727="R",RANK(AZ727,$AZ$727:$AZ$728,1), "NA")</f>
        <v>1</v>
      </c>
      <c r="BC727" s="43" t="str">
        <f t="shared" si="548"/>
        <v>01:19:53</v>
      </c>
      <c r="BD727" s="43">
        <f t="shared" si="549"/>
        <v>200</v>
      </c>
      <c r="BE727" s="48">
        <f t="shared" si="550"/>
        <v>0</v>
      </c>
      <c r="BF727" s="49">
        <f t="shared" si="551"/>
        <v>220</v>
      </c>
      <c r="BG727" s="43" t="str">
        <f t="shared" si="552"/>
        <v>ESTEBAN  GALDAMES CASORZO</v>
      </c>
      <c r="BH727" s="43" t="str">
        <f t="shared" si="553"/>
        <v>ESTEBAN  GALDAMES CASORZO - KIMAL</v>
      </c>
      <c r="BI727" s="43" t="e">
        <f>VLOOKUP(BG727,Equipos!$A$2:$B$105,2,0)</f>
        <v>#N/A</v>
      </c>
      <c r="BJ727" s="43" t="str">
        <f t="shared" si="554"/>
        <v>01:19:53</v>
      </c>
      <c r="BK727" s="43" t="e">
        <f>VLOOKUP(BG727,'Base Jinetes FEI'!$M$5:$N$341,2,0)</f>
        <v>#N/A</v>
      </c>
      <c r="BL727" s="43" t="e">
        <f>VLOOKUP(BG727,'Base Jinetes FEI'!$M$5:$O$341,3,0)</f>
        <v>#N/A</v>
      </c>
      <c r="BN727" s="43">
        <f t="shared" si="555"/>
        <v>1</v>
      </c>
      <c r="BO727" s="43">
        <v>727</v>
      </c>
    </row>
    <row r="728" spans="1:67" ht="14.4" customHeight="1" x14ac:dyDescent="0.3">
      <c r="A728" s="43" t="s">
        <v>7222</v>
      </c>
      <c r="B728" s="43" t="str">
        <f t="shared" ref="B728:E728" si="572">B727</f>
        <v>NAC</v>
      </c>
      <c r="C728" s="43">
        <f t="shared" si="572"/>
        <v>20</v>
      </c>
      <c r="D728" s="43">
        <f t="shared" si="572"/>
        <v>20</v>
      </c>
      <c r="E728" s="43" t="str">
        <f t="shared" si="572"/>
        <v>PR</v>
      </c>
      <c r="F728" s="324" t="s">
        <v>107</v>
      </c>
      <c r="G728" s="325" t="s">
        <v>95</v>
      </c>
      <c r="H728" s="326" t="s">
        <v>96</v>
      </c>
      <c r="I728" s="326" t="s">
        <v>96</v>
      </c>
      <c r="J728" s="325"/>
      <c r="K728" s="328" t="s">
        <v>201</v>
      </c>
      <c r="L728" s="325" t="s">
        <v>219</v>
      </c>
      <c r="M728" s="325" t="s">
        <v>2960</v>
      </c>
      <c r="N728" s="329" t="s">
        <v>2961</v>
      </c>
      <c r="O728" s="326"/>
      <c r="P728" s="326" t="s">
        <v>96</v>
      </c>
      <c r="Q728" s="326"/>
      <c r="R728" s="326" t="s">
        <v>96</v>
      </c>
      <c r="S728" s="325" t="s">
        <v>97</v>
      </c>
      <c r="T728" s="326" t="s">
        <v>96</v>
      </c>
      <c r="U728" s="326" t="s">
        <v>3173</v>
      </c>
      <c r="V728" s="326" t="s">
        <v>7219</v>
      </c>
      <c r="W728" s="326" t="s">
        <v>7220</v>
      </c>
      <c r="X728" s="330" t="s">
        <v>4620</v>
      </c>
      <c r="Y728" s="330" t="s">
        <v>2665</v>
      </c>
      <c r="Z728" s="330" t="s">
        <v>7221</v>
      </c>
      <c r="AA728" s="325"/>
      <c r="AB728" s="325"/>
      <c r="AC728" s="325"/>
      <c r="AD728" s="325"/>
      <c r="AE728" s="330"/>
      <c r="AF728" s="330"/>
      <c r="AG728" s="330"/>
      <c r="AH728" s="325"/>
      <c r="AI728" s="325"/>
      <c r="AJ728" s="325"/>
      <c r="AK728" s="325"/>
      <c r="AL728" s="330"/>
      <c r="AM728" s="330"/>
      <c r="AN728" s="330"/>
      <c r="AO728" s="325"/>
      <c r="AP728" s="325"/>
      <c r="AQ728" s="325"/>
      <c r="AR728" s="325"/>
      <c r="AS728" s="330"/>
      <c r="AT728" s="330"/>
      <c r="AU728" s="330"/>
      <c r="AV728" s="325"/>
      <c r="AW728" s="325"/>
      <c r="AX728" s="326">
        <v>14.71</v>
      </c>
      <c r="AY728" s="326">
        <v>4896</v>
      </c>
      <c r="AZ728" s="47">
        <f t="shared" si="546"/>
        <v>4896</v>
      </c>
      <c r="BA728" s="47" t="str">
        <f t="shared" si="547"/>
        <v>20 PR</v>
      </c>
      <c r="BB728" s="43">
        <f>IF(G728="R",RANK(AZ728,$AZ$727:$AZ$728,1), "NA")</f>
        <v>2</v>
      </c>
      <c r="BC728" s="43" t="str">
        <f t="shared" si="548"/>
        <v>01:21:36</v>
      </c>
      <c r="BD728" s="43">
        <f t="shared" si="549"/>
        <v>195</v>
      </c>
      <c r="BE728" s="48">
        <f t="shared" si="550"/>
        <v>-1.7166666666666668</v>
      </c>
      <c r="BF728" s="49">
        <f t="shared" si="551"/>
        <v>213.28333333333333</v>
      </c>
      <c r="BG728" s="43" t="str">
        <f t="shared" si="552"/>
        <v>MARIA RISHMAWI</v>
      </c>
      <c r="BH728" s="43" t="str">
        <f t="shared" si="553"/>
        <v>MARIA RISHMAWI - PRINCIPE</v>
      </c>
      <c r="BI728" s="43" t="e">
        <f>VLOOKUP(BG728,Equipos!$A$2:$B$105,2,0)</f>
        <v>#N/A</v>
      </c>
      <c r="BJ728" s="43" t="str">
        <f t="shared" si="554"/>
        <v>01:19:53</v>
      </c>
      <c r="BK728" s="43" t="e">
        <f>VLOOKUP(BG728,'Base Jinetes FEI'!$M$5:$N$341,2,0)</f>
        <v>#N/A</v>
      </c>
      <c r="BL728" s="43" t="e">
        <f>VLOOKUP(BG728,'Base Jinetes FEI'!$M$5:$O$341,3,0)</f>
        <v>#N/A</v>
      </c>
      <c r="BN728" s="43">
        <f t="shared" si="555"/>
        <v>1</v>
      </c>
      <c r="BO728" s="43">
        <v>728</v>
      </c>
    </row>
  </sheetData>
  <autoFilter ref="A1:BO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19</vt:i4>
      </vt:variant>
    </vt:vector>
  </HeadingPairs>
  <TitlesOfParts>
    <vt:vector size="33" baseType="lpstr">
      <vt:lpstr>Reglamento Ranking</vt:lpstr>
      <vt:lpstr>Pts x carrera</vt:lpstr>
      <vt:lpstr>Rank jinetes CAT</vt:lpstr>
      <vt:lpstr>Ranking Jinetes FEI-NAC </vt:lpstr>
      <vt:lpstr>Binomios gral</vt:lpstr>
      <vt:lpstr>Binomios 120-160</vt:lpstr>
      <vt:lpstr>Ranking equipos</vt:lpstr>
      <vt:lpstr>Rank caballos DIST</vt:lpstr>
      <vt:lpstr>Base</vt:lpstr>
      <vt:lpstr>Carreras</vt:lpstr>
      <vt:lpstr>Base Jinetes FEI</vt:lpstr>
      <vt:lpstr>base rank equipos</vt:lpstr>
      <vt:lpstr>Equipos</vt:lpstr>
      <vt:lpstr>estadisticas</vt:lpstr>
      <vt:lpstr>'Base Jinetes FEI'!Área_de_impresión</vt:lpstr>
      <vt:lpstr>'base rank equipos'!Área_de_impresión</vt:lpstr>
      <vt:lpstr>'Binomios 120-160'!Área_de_impresión</vt:lpstr>
      <vt:lpstr>'Binomios gral'!Área_de_impresión</vt:lpstr>
      <vt:lpstr>Carreras!Área_de_impresión</vt:lpstr>
      <vt:lpstr>'Pts x carrera'!Área_de_impresión</vt:lpstr>
      <vt:lpstr>'Rank caballos DIST'!Área_de_impresión</vt:lpstr>
      <vt:lpstr>'Rank jinetes CAT'!Área_de_impresión</vt:lpstr>
      <vt:lpstr>'Ranking equipos'!Área_de_impresión</vt:lpstr>
      <vt:lpstr>'Ranking Jinetes FEI-NAC '!Área_de_impresión</vt:lpstr>
      <vt:lpstr>'Base Jinetes FEI'!Títulos_a_imprimir</vt:lpstr>
      <vt:lpstr>'base rank equipos'!Títulos_a_imprimir</vt:lpstr>
      <vt:lpstr>'Binomios 120-160'!Títulos_a_imprimir</vt:lpstr>
      <vt:lpstr>'Binomios gral'!Títulos_a_imprimir</vt:lpstr>
      <vt:lpstr>Carreras!Títulos_a_imprimir</vt:lpstr>
      <vt:lpstr>'Pts x carrera'!Títulos_a_imprimir</vt:lpstr>
      <vt:lpstr>'Rank caballos DIST'!Títulos_a_imprimir</vt:lpstr>
      <vt:lpstr>'Rank jinetes CAT'!Títulos_a_imprimir</vt:lpstr>
      <vt:lpstr>'Ranking Jinetes FEI-NAC '!Títulos_a_imprimir</vt:lpstr>
    </vt:vector>
  </TitlesOfParts>
  <Company>Toshiba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Matias</dc:creator>
  <cp:lastModifiedBy>Matias Alamos</cp:lastModifiedBy>
  <cp:lastPrinted>2018-04-26T02:04:45Z</cp:lastPrinted>
  <dcterms:created xsi:type="dcterms:W3CDTF">2016-07-29T15:17:45Z</dcterms:created>
  <dcterms:modified xsi:type="dcterms:W3CDTF">2019-11-26T23:29:16Z</dcterms:modified>
</cp:coreProperties>
</file>